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7.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8.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9.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DWRBiology\"/>
    </mc:Choice>
  </mc:AlternateContent>
  <xr:revisionPtr revIDLastSave="0" documentId="13_ncr:1_{8CB2A5EC-AC42-4C14-A07E-D2F3C930865B}" xr6:coauthVersionLast="47" xr6:coauthVersionMax="47" xr10:uidLastSave="{00000000-0000-0000-0000-000000000000}"/>
  <bookViews>
    <workbookView xWindow="28680" yWindow="-120" windowWidth="29040" windowHeight="15720" xr2:uid="{00000000-000D-0000-FFFF-FFFF00000000}"/>
  </bookViews>
  <sheets>
    <sheet name="Instructions" sheetId="61" r:id="rId1"/>
    <sheet name="BioEvent" sheetId="8" r:id="rId2"/>
    <sheet name="SS" sheetId="23" r:id="rId3"/>
    <sheet name="HG_Hab" sheetId="11" r:id="rId4"/>
    <sheet name="LG_Hab" sheetId="16" r:id="rId5"/>
    <sheet name="EDD" sheetId="29" state="hidden" r:id="rId6"/>
    <sheet name="Station" sheetId="2" state="hidden" r:id="rId7"/>
    <sheet name="Validation" sheetId="3" state="hidden" r:id="rId8"/>
    <sheet name="huc" sheetId="60" state="hidden" r:id="rId9"/>
    <sheet name="HG_HabQC1" sheetId="45" state="hidden" r:id="rId10"/>
    <sheet name="HG_HabQC2" sheetId="46" state="hidden" r:id="rId11"/>
    <sheet name="LG_HabQC1" sheetId="47" state="hidden" r:id="rId12"/>
    <sheet name="LG_HabQC2" sheetId="48" state="hidden" r:id="rId13"/>
  </sheets>
  <definedNames>
    <definedName name="_xlnm._FilterDatabase" localSheetId="1" hidden="1">BioEvent!$A$16:$D$35</definedName>
    <definedName name="ActivityType">Validation!$AH$1:$AH$2</definedName>
    <definedName name="Agency">Validation!$BM:$BM</definedName>
    <definedName name="algae">Validation!$U$1:$U$5</definedName>
    <definedName name="AlgaeType">Validation!$V$1:$V$4</definedName>
    <definedName name="AvgWidth">Validation!$M$1:$M$5</definedName>
    <definedName name="BioQAQC">Validation!$AB$1:$AB$2</definedName>
    <definedName name="chemBact">Validation!$E$1:$E$6</definedName>
    <definedName name="County">Validation!$AM$2:$AM$96</definedName>
    <definedName name="Disturb">Validation!$Z$1:$Z$21</definedName>
    <definedName name="DominateSubstrate">Validation!$Y$1:$Y$9</definedName>
    <definedName name="DomSub">Validation!$Y$1:$Y$10</definedName>
    <definedName name="DWRStations">Station!$A$2:$A$8708</definedName>
    <definedName name="Ecoregion">Validation!$AT$2:$AT$32</definedName>
    <definedName name="EFO">Validation!$BP$1:$BP$9</definedName>
    <definedName name="FlowCon">Validation!$H$1:$H$8</definedName>
    <definedName name="Gradient">Validation!$L$1:$L$5</definedName>
    <definedName name="HabTen">Validation!$BI$1:$BI$11</definedName>
    <definedName name="HabTwenty">Validation!$BH$1:$BH$20</definedName>
    <definedName name="HUC">Validation!$AV$2:$AV$59</definedName>
    <definedName name="HUCName">Validation!$AW$2:$AW$59</definedName>
    <definedName name="IndexPeriod">Validation!$BG$1:$BG$2</definedName>
    <definedName name="Landuse">Validation!$P$1:$P$22</definedName>
    <definedName name="ManMod">Validation!$X$1:$X$12</definedName>
    <definedName name="MaxDepth">Validation!$N$1:$N$4</definedName>
    <definedName name="NullYes">Validation!$AL$1:$AL$2</definedName>
    <definedName name="Org">Validation!$BM:$BM</definedName>
    <definedName name="Organization">Validation!$BM:$BM</definedName>
    <definedName name="OrgLong">Validation!$BM:$BM</definedName>
    <definedName name="Precipitation">Validation!$J$1:$J$6</definedName>
    <definedName name="_xlnm.Print_Area" localSheetId="4">LG_Hab!$A$1:$V$51</definedName>
    <definedName name="ProjectName">Validation!$A:$A</definedName>
    <definedName name="Projects">Validation!$B:$B</definedName>
    <definedName name="RiverRes">Validation!$BC$1:$BC$2</definedName>
    <definedName name="RivRes">Validation!$BC$1:$BC$3</definedName>
    <definedName name="Samples">Validation!$E$2:$E$6</definedName>
    <definedName name="SampleSequence">Validation!$AG$1:$AG$10</definedName>
    <definedName name="SampleStat">Validation!$F$1:$F$12</definedName>
    <definedName name="SampleStatus">Validation!$F$1:$F$11</definedName>
    <definedName name="Sed">Validation!$Q$1:$Q$5</definedName>
    <definedName name="SedType">Validation!$R$1:$R$9</definedName>
    <definedName name="Sheen">Validation!$T$1:$T$5</definedName>
    <definedName name="Slope">Validation!$W$1:$W$6</definedName>
    <definedName name="SOPYr">Validation!$BB$2:$BB$5</definedName>
    <definedName name="TN">Validation!$BO$1</definedName>
    <definedName name="Turb">Validation!$S$1:$S$7</definedName>
    <definedName name="WSGrp">Validation!$BJ$2:$BJ$6</definedName>
    <definedName name="X">Validation!$BD$1</definedName>
    <definedName name="YesNo">Validation!$G$1:$G$2</definedName>
    <definedName name="YesNull">Validation!$AI$1:$AI$2</definedName>
    <definedName name="YN">Validation!$BK$1:$BK$2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0" i="8" l="1"/>
  <c r="B13" i="8"/>
  <c r="D11" i="8"/>
  <c r="D12" i="8"/>
  <c r="B12" i="8"/>
  <c r="B11" i="8"/>
  <c r="B9" i="8"/>
  <c r="B10" i="8"/>
  <c r="B8" i="8"/>
  <c r="AA2" i="2" a="1"/>
  <c r="AA2" i="2" s="1"/>
  <c r="A8708" i="2"/>
  <c r="U8708" i="2"/>
  <c r="Q8708" i="2"/>
  <c r="O8708" i="2"/>
  <c r="M8708" i="2"/>
  <c r="L8708" i="2"/>
  <c r="K8708" i="2"/>
  <c r="J8708" i="2"/>
  <c r="I8708" i="2"/>
  <c r="H8708" i="2"/>
  <c r="C8708" i="2"/>
  <c r="F8708" i="2" l="1"/>
  <c r="D8708" i="2"/>
  <c r="L10" i="29" l="1"/>
  <c r="L9" i="29"/>
  <c r="L8" i="29"/>
  <c r="L7" i="29"/>
  <c r="L6" i="29"/>
  <c r="L5" i="29"/>
  <c r="L4" i="29"/>
  <c r="L3" i="29"/>
  <c r="AC2" i="2" a="1"/>
  <c r="AC2" i="2" s="1"/>
  <c r="E3" i="8" l="1"/>
  <c r="AF6" i="29" s="1"/>
  <c r="R14" i="29"/>
  <c r="C91" i="11"/>
  <c r="C46" i="16"/>
  <c r="E18" i="29" l="1"/>
  <c r="AF7" i="29"/>
  <c r="AF9" i="29"/>
  <c r="AF3" i="29"/>
  <c r="AF4" i="29"/>
  <c r="AF5" i="29"/>
  <c r="AF8" i="29"/>
  <c r="AF10" i="29"/>
  <c r="I4" i="23" l="1"/>
  <c r="AP18" i="29"/>
  <c r="AO18" i="29"/>
  <c r="AN18" i="29"/>
  <c r="AM18" i="29"/>
  <c r="AL18" i="29"/>
  <c r="AK18" i="29"/>
  <c r="AJ18" i="29"/>
  <c r="AI18" i="29"/>
  <c r="AG18" i="29"/>
  <c r="AF18" i="29"/>
  <c r="AE18" i="29"/>
  <c r="AC18" i="29"/>
  <c r="AB18" i="29"/>
  <c r="AA18" i="29"/>
  <c r="B46" i="16" l="1"/>
  <c r="E23" i="29" s="1"/>
  <c r="S5" i="16"/>
  <c r="T5" i="11"/>
  <c r="N5" i="16"/>
  <c r="B4" i="16" l="1"/>
  <c r="B4" i="11"/>
  <c r="C3" i="23"/>
  <c r="A18" i="29"/>
  <c r="B18" i="29" s="1"/>
  <c r="A10" i="29"/>
  <c r="A9" i="29"/>
  <c r="A8" i="29"/>
  <c r="A7" i="29"/>
  <c r="U7" i="29" s="1" a="1"/>
  <c r="U7" i="29" s="1"/>
  <c r="A6" i="29"/>
  <c r="U6" i="29" s="1" a="1"/>
  <c r="U6" i="29" s="1"/>
  <c r="A5" i="29"/>
  <c r="U5" i="29" s="1" a="1"/>
  <c r="U5" i="29" s="1"/>
  <c r="A4" i="29"/>
  <c r="U4" i="29" s="1" a="1"/>
  <c r="U4" i="29" s="1"/>
  <c r="A3" i="29"/>
  <c r="U3" i="29" s="1" a="1"/>
  <c r="U3" i="29" s="1"/>
  <c r="BA18" i="11" l="1"/>
  <c r="BA91" i="11" s="1"/>
  <c r="BA26" i="11"/>
  <c r="BA32" i="11"/>
  <c r="BA40" i="11"/>
  <c r="BA47" i="11"/>
  <c r="BA56" i="11"/>
  <c r="BA63" i="11"/>
  <c r="BA71" i="11"/>
  <c r="BB84" i="11" s="1"/>
  <c r="BA72" i="11"/>
  <c r="BB85" i="11" s="1"/>
  <c r="BB78" i="11"/>
  <c r="BB79" i="11"/>
  <c r="BA80" i="11"/>
  <c r="BB80" i="11"/>
  <c r="BA81" i="11"/>
  <c r="BB87" i="11" s="1"/>
  <c r="BB81" i="11"/>
  <c r="BB82" i="11"/>
  <c r="BB83" i="11"/>
  <c r="BB86" i="11"/>
  <c r="BA88" i="11"/>
  <c r="BB88" i="11"/>
  <c r="BA89" i="11"/>
  <c r="BB89" i="11" s="1"/>
  <c r="BB91" i="11" l="1"/>
  <c r="BC91" i="11" s="1"/>
  <c r="C5" i="23" l="1"/>
  <c r="O5" i="11" l="1"/>
  <c r="D28" i="8" l="1"/>
  <c r="AR23" i="29"/>
  <c r="T14" i="29"/>
  <c r="K14" i="29"/>
  <c r="J14" i="29"/>
  <c r="I14" i="29"/>
  <c r="E14" i="29"/>
  <c r="L14" i="29" l="1"/>
  <c r="D4" i="29"/>
  <c r="C4" i="29" s="1"/>
  <c r="D5" i="29"/>
  <c r="C5" i="29" s="1"/>
  <c r="D6" i="29"/>
  <c r="C6" i="29" s="1"/>
  <c r="D7" i="29"/>
  <c r="C7" i="29" s="1"/>
  <c r="D8" i="29"/>
  <c r="C8" i="29" s="1"/>
  <c r="D9" i="29"/>
  <c r="C9" i="29" s="1"/>
  <c r="D10" i="29"/>
  <c r="C10" i="29" s="1"/>
  <c r="D3" i="29"/>
  <c r="C3" i="29" s="1"/>
  <c r="AH18" i="29"/>
  <c r="AD18" i="29"/>
  <c r="V18" i="29"/>
  <c r="U18" i="29"/>
  <c r="T18" i="29" l="1"/>
  <c r="R18" i="29"/>
  <c r="P18" i="29"/>
  <c r="L18" i="29"/>
  <c r="K18" i="29"/>
  <c r="I18" i="29"/>
  <c r="H18" i="29"/>
  <c r="G18" i="29"/>
  <c r="D18" i="29"/>
  <c r="P6" i="16" l="1"/>
  <c r="R6" i="11"/>
  <c r="I5" i="23"/>
  <c r="J34" i="23"/>
  <c r="D6" i="23" l="1"/>
  <c r="H3" i="23"/>
  <c r="K3" i="23"/>
  <c r="C4" i="23"/>
  <c r="D27" i="8" l="1"/>
  <c r="D26" i="8" l="1"/>
  <c r="D22" i="8"/>
  <c r="B32" i="8" l="1"/>
  <c r="D32" i="8" s="1"/>
  <c r="A23" i="29"/>
  <c r="G23" i="29" s="1"/>
  <c r="Q14" i="29" l="1"/>
  <c r="B23" i="29"/>
  <c r="AM23" i="29"/>
  <c r="U23" i="29"/>
  <c r="AK23" i="29"/>
  <c r="S23" i="29"/>
  <c r="AO23" i="29"/>
  <c r="AI23" i="29"/>
  <c r="Q23" i="29"/>
  <c r="K23" i="29"/>
  <c r="AC23" i="29"/>
  <c r="AA23" i="29"/>
  <c r="AG23" i="29"/>
  <c r="Y23" i="29"/>
  <c r="AE23" i="29"/>
  <c r="D23" i="29"/>
  <c r="AD23" i="29"/>
  <c r="P23" i="29"/>
  <c r="R23" i="29"/>
  <c r="Z23" i="29"/>
  <c r="AB23" i="29"/>
  <c r="AL23" i="29"/>
  <c r="T23" i="29"/>
  <c r="AF23" i="29"/>
  <c r="AH23" i="29"/>
  <c r="J23" i="29"/>
  <c r="X23" i="29"/>
  <c r="AJ23" i="29"/>
  <c r="AN23" i="29"/>
  <c r="B91" i="11"/>
  <c r="A22" i="29" l="1"/>
  <c r="G22" i="29" s="1"/>
  <c r="E22" i="29"/>
  <c r="AC22" i="29"/>
  <c r="AI22" i="29"/>
  <c r="Q22" i="29"/>
  <c r="Y22" i="29"/>
  <c r="M22" i="29"/>
  <c r="U22" i="29"/>
  <c r="S22" i="29"/>
  <c r="AA22" i="29"/>
  <c r="AG22" i="29"/>
  <c r="O22" i="29"/>
  <c r="W22" i="29"/>
  <c r="AE22" i="29"/>
  <c r="K22" i="29"/>
  <c r="H22" i="29"/>
  <c r="I22" i="29"/>
  <c r="F22" i="29"/>
  <c r="D22" i="29"/>
  <c r="AF22" i="29"/>
  <c r="AD22" i="29"/>
  <c r="Z22" i="29"/>
  <c r="J22" i="29"/>
  <c r="X22" i="29"/>
  <c r="AP22" i="29"/>
  <c r="AB22" i="29"/>
  <c r="T22" i="29"/>
  <c r="L22" i="29"/>
  <c r="AH22" i="29"/>
  <c r="R22" i="29"/>
  <c r="P22" i="29"/>
  <c r="V22" i="29"/>
  <c r="N22" i="29"/>
  <c r="B5" i="11" l="1"/>
  <c r="D13" i="8"/>
  <c r="N8" i="29"/>
  <c r="D8" i="8" l="1"/>
  <c r="G7" i="11" s="1"/>
  <c r="B7" i="16"/>
  <c r="B7" i="11"/>
  <c r="E7" i="23"/>
  <c r="B5" i="16"/>
  <c r="B6" i="16"/>
  <c r="D8" i="23"/>
  <c r="B6" i="11"/>
  <c r="I6" i="23"/>
  <c r="K7" i="11"/>
  <c r="K7" i="16"/>
  <c r="U91" i="11"/>
  <c r="U46" i="16"/>
  <c r="N46" i="16"/>
  <c r="N91" i="11"/>
  <c r="N4" i="48"/>
  <c r="G7" i="16" l="1"/>
  <c r="F18" i="29"/>
  <c r="AG4" i="29"/>
  <c r="AG5" i="29"/>
  <c r="AG6" i="29"/>
  <c r="AG7" i="29"/>
  <c r="AG8" i="29"/>
  <c r="AG9" i="29"/>
  <c r="AG3" i="29"/>
  <c r="AG10" i="29" l="1"/>
  <c r="AQ23" i="29" l="1"/>
  <c r="AQ22" i="29"/>
  <c r="F23" i="29" l="1"/>
  <c r="I23" i="29"/>
  <c r="B22" i="29"/>
  <c r="AR22" i="29"/>
  <c r="AQ18" i="29"/>
  <c r="W18" i="29"/>
  <c r="Z14" i="29"/>
  <c r="AE10" i="29"/>
  <c r="AE9" i="29"/>
  <c r="AE8" i="29"/>
  <c r="AE7" i="29"/>
  <c r="AE6" i="29"/>
  <c r="AE5" i="29"/>
  <c r="AE4" i="29"/>
  <c r="AE3" i="29"/>
  <c r="M14" i="29" l="1"/>
  <c r="N7" i="29" l="1"/>
  <c r="J10" i="29" l="1"/>
  <c r="J9" i="29"/>
  <c r="J8" i="29"/>
  <c r="J7" i="29"/>
  <c r="J6" i="29"/>
  <c r="J5" i="29"/>
  <c r="J4" i="29"/>
  <c r="I10" i="29"/>
  <c r="I9" i="29"/>
  <c r="I8" i="29"/>
  <c r="I7" i="29"/>
  <c r="I6" i="29"/>
  <c r="I5" i="29"/>
  <c r="I4" i="29"/>
  <c r="H10" i="29"/>
  <c r="H9" i="29"/>
  <c r="H8" i="29"/>
  <c r="H7" i="29"/>
  <c r="H6" i="29"/>
  <c r="H5" i="29"/>
  <c r="H4" i="29"/>
  <c r="B10" i="29"/>
  <c r="B9" i="29"/>
  <c r="B8" i="29"/>
  <c r="B7" i="29"/>
  <c r="B6" i="29"/>
  <c r="B5" i="29"/>
  <c r="B4" i="29"/>
  <c r="B3" i="29"/>
  <c r="E10" i="29"/>
  <c r="E9" i="29"/>
  <c r="E8" i="29"/>
  <c r="E7" i="29"/>
  <c r="V10" i="29" l="1"/>
  <c r="V9" i="29"/>
  <c r="V8" i="29"/>
  <c r="V7" i="29"/>
  <c r="U10" i="29"/>
  <c r="U9" i="29"/>
  <c r="U8" i="29"/>
  <c r="T10" i="29"/>
  <c r="T9" i="29"/>
  <c r="T8" i="29"/>
  <c r="T7" i="29"/>
  <c r="R10" i="29"/>
  <c r="R9" i="29"/>
  <c r="R8" i="29"/>
  <c r="R7" i="29"/>
  <c r="Q10" i="29"/>
  <c r="Q9" i="29"/>
  <c r="Q8" i="29"/>
  <c r="Q7" i="29"/>
  <c r="N9" i="29"/>
  <c r="N10" i="29"/>
  <c r="F8" i="29" l="1"/>
  <c r="G8" i="29"/>
  <c r="G7" i="29"/>
  <c r="F9" i="29"/>
  <c r="G9" i="29"/>
  <c r="F7" i="29"/>
  <c r="G10" i="29"/>
  <c r="F10" i="29"/>
  <c r="G4" i="29"/>
  <c r="F6" i="29"/>
  <c r="G6" i="29"/>
  <c r="F5" i="29"/>
  <c r="G5" i="29"/>
  <c r="F4" i="29"/>
  <c r="R6" i="29" l="1"/>
  <c r="R5" i="29"/>
  <c r="R4" i="29"/>
  <c r="R3" i="29"/>
  <c r="Q6" i="29"/>
  <c r="Q5" i="29"/>
  <c r="Q4" i="29"/>
  <c r="Q3" i="29"/>
  <c r="N6" i="29"/>
  <c r="N5" i="29"/>
  <c r="N4" i="29"/>
  <c r="N3" i="29"/>
  <c r="I3" i="29"/>
  <c r="H3" i="29"/>
  <c r="V6" i="29"/>
  <c r="V5" i="29"/>
  <c r="V4" i="29"/>
  <c r="V3" i="29"/>
  <c r="T6" i="29"/>
  <c r="T5" i="29"/>
  <c r="T4" i="29"/>
  <c r="T3" i="29"/>
  <c r="B43" i="48"/>
  <c r="B3" i="48"/>
  <c r="B43" i="47"/>
  <c r="N4" i="47"/>
  <c r="B3" i="47"/>
  <c r="B89" i="46"/>
  <c r="N4" i="46"/>
  <c r="B3" i="46"/>
  <c r="B89" i="45"/>
  <c r="N4" i="45"/>
  <c r="B3" i="45"/>
  <c r="G6" i="47"/>
  <c r="S14" i="29"/>
  <c r="P14" i="29"/>
  <c r="O14" i="29"/>
  <c r="H14" i="29"/>
  <c r="G14" i="29"/>
  <c r="F14" i="29"/>
  <c r="D14" i="29"/>
  <c r="C14" i="29"/>
  <c r="B14" i="29"/>
  <c r="N14" i="29" s="1"/>
  <c r="S18" i="29"/>
  <c r="E6" i="29"/>
  <c r="E5" i="29"/>
  <c r="E4" i="29"/>
  <c r="E3" i="29"/>
  <c r="J3" i="29"/>
  <c r="Z18" i="29"/>
  <c r="Y18" i="29"/>
  <c r="Q18" i="29"/>
  <c r="F3" i="29"/>
  <c r="G3" i="29"/>
  <c r="AP23" i="29"/>
  <c r="H23" i="29"/>
  <c r="C23" i="29"/>
  <c r="X18" i="29"/>
  <c r="X14" i="29" l="1"/>
  <c r="C18" i="29"/>
  <c r="K6" i="46"/>
  <c r="V14" i="29"/>
  <c r="P5" i="46"/>
  <c r="P5" i="48"/>
  <c r="P5" i="45"/>
  <c r="P5" i="47"/>
  <c r="B5" i="45"/>
  <c r="G6" i="45"/>
  <c r="B4" i="46"/>
  <c r="B4" i="47"/>
  <c r="G6" i="46"/>
  <c r="B4" i="45"/>
  <c r="B4" i="48"/>
  <c r="K6" i="48"/>
  <c r="B5" i="47"/>
  <c r="B6" i="47"/>
  <c r="B6" i="46"/>
  <c r="B6" i="45"/>
  <c r="B5" i="46"/>
  <c r="K6" i="45"/>
  <c r="B5" i="48"/>
  <c r="B6" i="48"/>
  <c r="K6" i="47"/>
  <c r="C22" i="29"/>
  <c r="G6" i="48"/>
  <c r="W14"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<sst xmlns="http://schemas.openxmlformats.org/spreadsheetml/2006/main" count="134574" uniqueCount="43871">
  <si>
    <t>County</t>
  </si>
  <si>
    <t>TNW000000001</t>
  </si>
  <si>
    <t>AARON000.1LW</t>
  </si>
  <si>
    <t>Aaron Branch</t>
  </si>
  <si>
    <t>Lawrence</t>
  </si>
  <si>
    <t>TNW000000002</t>
  </si>
  <si>
    <t>ABERN000.0MC</t>
  </si>
  <si>
    <t>Abernathy Branch</t>
  </si>
  <si>
    <t>D/S Loop Road</t>
  </si>
  <si>
    <t>65e</t>
  </si>
  <si>
    <t>McNairy</t>
  </si>
  <si>
    <t>TNW000000003</t>
  </si>
  <si>
    <t>ABRAM008.6BT</t>
  </si>
  <si>
    <t>Abrams Creek</t>
  </si>
  <si>
    <t>D/S GSMNP Campground</t>
  </si>
  <si>
    <t>Blount</t>
  </si>
  <si>
    <t>TNW000000004</t>
  </si>
  <si>
    <t>ACORNI2</t>
  </si>
  <si>
    <t>Will Hall Creek Unnamed Tributary</t>
  </si>
  <si>
    <t>Dickson</t>
  </si>
  <si>
    <t>TNW000000005</t>
  </si>
  <si>
    <t>ACREE000.8ST</t>
  </si>
  <si>
    <t>Stewart</t>
  </si>
  <si>
    <t>TNW000000006</t>
  </si>
  <si>
    <t>ADAIR001.1MN</t>
  </si>
  <si>
    <t>Adair Branch</t>
  </si>
  <si>
    <t>U/S Hwy 412 Nears Bells Hwy</t>
  </si>
  <si>
    <t>74b</t>
  </si>
  <si>
    <t>Madison</t>
  </si>
  <si>
    <t>TNW000000007</t>
  </si>
  <si>
    <t>AENON001.6MY</t>
  </si>
  <si>
    <t>Aenon Creek</t>
  </si>
  <si>
    <t>John Lunn Road</t>
  </si>
  <si>
    <t>71h</t>
  </si>
  <si>
    <t>Maury</t>
  </si>
  <si>
    <t>TNW000000008</t>
  </si>
  <si>
    <t>AGEE000.3SM</t>
  </si>
  <si>
    <t>Agee Branch</t>
  </si>
  <si>
    <t>Preston Road</t>
  </si>
  <si>
    <t>Smith</t>
  </si>
  <si>
    <t>TNW000000009</t>
  </si>
  <si>
    <t>AGENC002.1ME</t>
  </si>
  <si>
    <t>Agency Creek</t>
  </si>
  <si>
    <t>Big Springs Road/ Calhoun Road Station Influenced by Hiwassee Reservoir</t>
  </si>
  <si>
    <t>67f</t>
  </si>
  <si>
    <t>Meigs</t>
  </si>
  <si>
    <t>TNW000007267</t>
  </si>
  <si>
    <t>AGENC002.3ME</t>
  </si>
  <si>
    <t>0.2 Mile U/S Big Spring Road Above Bedrock Shelf and U/S Embayment Influence</t>
  </si>
  <si>
    <t>TNW000000010</t>
  </si>
  <si>
    <t>AGNEW001.5GS</t>
  </si>
  <si>
    <t>Agnew Creek</t>
  </si>
  <si>
    <t>D/S Old Agnew Road</t>
  </si>
  <si>
    <t>Giles</t>
  </si>
  <si>
    <t>TNW000007006</t>
  </si>
  <si>
    <t>ALEX000.1SE</t>
  </si>
  <si>
    <t>Alex Creek</t>
  </si>
  <si>
    <t>Near Hwy 111 at Strip Mine</t>
  </si>
  <si>
    <t>68a</t>
  </si>
  <si>
    <t>Sequatchie</t>
  </si>
  <si>
    <t>TNW000000011</t>
  </si>
  <si>
    <t>ALEXA000.1GE</t>
  </si>
  <si>
    <t>Alexander Creek</t>
  </si>
  <si>
    <t>100 Yds U/S Hwy 351</t>
  </si>
  <si>
    <t>Greene</t>
  </si>
  <si>
    <t>TNW000000012</t>
  </si>
  <si>
    <t>ALEXA000.2HS</t>
  </si>
  <si>
    <t>D/S Hwy 11W Bridge</t>
  </si>
  <si>
    <t>Hawkins</t>
  </si>
  <si>
    <t>TNW000000013</t>
  </si>
  <si>
    <t>ALEXA000.6HS</t>
  </si>
  <si>
    <t>First Utility District Water Plant  Goodson Brothers Road</t>
  </si>
  <si>
    <t>ALEXA000.4HS</t>
  </si>
  <si>
    <t>TNW000000014</t>
  </si>
  <si>
    <t>ALEXA000.7BE</t>
  </si>
  <si>
    <t>71i</t>
  </si>
  <si>
    <t>Bedford</t>
  </si>
  <si>
    <t>TNW000000015</t>
  </si>
  <si>
    <t>ALEXA000.8FA</t>
  </si>
  <si>
    <t>Hwy 57 East Right on Hwy 196  Right on Jenkins Drive</t>
  </si>
  <si>
    <t>Fayette</t>
  </si>
  <si>
    <t>TNW000000016</t>
  </si>
  <si>
    <t>ALEXA001.4HS</t>
  </si>
  <si>
    <t>Lane Street at Park</t>
  </si>
  <si>
    <t>TNW000000017</t>
  </si>
  <si>
    <t>ALEXA004.0BE</t>
  </si>
  <si>
    <t>1/4 Mile U/S From Pepper Hill Road</t>
  </si>
  <si>
    <t>TNW000000018</t>
  </si>
  <si>
    <t>ALLEN000.3ME</t>
  </si>
  <si>
    <t>Allen Branch</t>
  </si>
  <si>
    <t>Allen Branch at Hwy 58</t>
  </si>
  <si>
    <t>AGENC1T0.2ME</t>
  </si>
  <si>
    <t>TNW000000019</t>
  </si>
  <si>
    <t>ALLEN000.3WI</t>
  </si>
  <si>
    <t>Fernvale Road./Whipporwill Road</t>
  </si>
  <si>
    <t>Williamson</t>
  </si>
  <si>
    <t>TNW000000020</t>
  </si>
  <si>
    <t>ALLEN000.5LS</t>
  </si>
  <si>
    <t>Allens Creek</t>
  </si>
  <si>
    <t>U/S Hwy 99 Allen Creek Road D/S Of Seiber Ridge Road</t>
  </si>
  <si>
    <t>Lewis</t>
  </si>
  <si>
    <t>TNW000000021</t>
  </si>
  <si>
    <t>ALLEN001.0CR</t>
  </si>
  <si>
    <t>Allen Creek</t>
  </si>
  <si>
    <t>Carroll</t>
  </si>
  <si>
    <t>TNW000000022</t>
  </si>
  <si>
    <t>ALLEN001.0MN</t>
  </si>
  <si>
    <t>U/S Bear Creek Road</t>
  </si>
  <si>
    <t>TNW000000023</t>
  </si>
  <si>
    <t>ALLEN002.2LS</t>
  </si>
  <si>
    <t>Seiber Ridge Road at Crane Hollow</t>
  </si>
  <si>
    <t>TNW000000024</t>
  </si>
  <si>
    <t>AMILL000.4SE</t>
  </si>
  <si>
    <t>Anderson Mill Creek</t>
  </si>
  <si>
    <t>Alvin C. York Highway</t>
  </si>
  <si>
    <t>68b</t>
  </si>
  <si>
    <t>AMILL000.3SE</t>
  </si>
  <si>
    <t>TNW000000025</t>
  </si>
  <si>
    <t>AMMON000.5BN</t>
  </si>
  <si>
    <t>Ammon Creek</t>
  </si>
  <si>
    <t>D/S Pit Road</t>
  </si>
  <si>
    <t>Benton</t>
  </si>
  <si>
    <t>AMMON000.6BN</t>
  </si>
  <si>
    <t>TNW000000026</t>
  </si>
  <si>
    <t>ANDER000.2BE</t>
  </si>
  <si>
    <t>Anderton Branch</t>
  </si>
  <si>
    <t>John Brinkley Road</t>
  </si>
  <si>
    <t>ANDER000.6BE</t>
  </si>
  <si>
    <t>TNW000000027</t>
  </si>
  <si>
    <t>ANDER000.2GS</t>
  </si>
  <si>
    <t>Anderson Creek</t>
  </si>
  <si>
    <t>U/S Factory Creek Road</t>
  </si>
  <si>
    <t>TNW000000028</t>
  </si>
  <si>
    <t>ANDER000.5MN</t>
  </si>
  <si>
    <t>Anderson Branch</t>
  </si>
  <si>
    <t>Jackson Fairgrounds</t>
  </si>
  <si>
    <t>ANDER00.55MN</t>
  </si>
  <si>
    <t>TNW000000029</t>
  </si>
  <si>
    <t>ANDER004.4GS</t>
  </si>
  <si>
    <t>TNW000000030</t>
  </si>
  <si>
    <t>ANDER5.2T0.1GS</t>
  </si>
  <si>
    <t>Anderson Creek Unnamed Tributary</t>
  </si>
  <si>
    <t>D/S Anderson Creek Road</t>
  </si>
  <si>
    <t>ANDER5.2T0.1LW</t>
  </si>
  <si>
    <t>TNW000007264</t>
  </si>
  <si>
    <t>ANDRE001.6RU</t>
  </si>
  <si>
    <t>Andrews Creek</t>
  </si>
  <si>
    <t>U/S Goochie Ford Road</t>
  </si>
  <si>
    <t>Rutherford</t>
  </si>
  <si>
    <t>TNW000007345</t>
  </si>
  <si>
    <t>ANTHO000.1WS</t>
  </si>
  <si>
    <t>Anthony Branch</t>
  </si>
  <si>
    <t>Off Gladeville Road</t>
  </si>
  <si>
    <t>Wilson</t>
  </si>
  <si>
    <t>TNW000000031</t>
  </si>
  <si>
    <t>ANTHO000.2BE</t>
  </si>
  <si>
    <t>Anthony Branch Road</t>
  </si>
  <si>
    <t>TNW000000032</t>
  </si>
  <si>
    <t>ANTHO000.6WS</t>
  </si>
  <si>
    <t>Logue Road (@ Pine Oak Golf Course) (Benders Ferry Road)</t>
  </si>
  <si>
    <t>TNW000000033</t>
  </si>
  <si>
    <t>ANTHO001.3BE</t>
  </si>
  <si>
    <t>TNW000000034</t>
  </si>
  <si>
    <t>ANTIO000.1MT</t>
  </si>
  <si>
    <t>Antioch Creek</t>
  </si>
  <si>
    <t>Hematite Road</t>
  </si>
  <si>
    <t>Montgomery</t>
  </si>
  <si>
    <t>TNW000000035</t>
  </si>
  <si>
    <t>ANTIO001.2MT</t>
  </si>
  <si>
    <t>D/S Palmyra Road</t>
  </si>
  <si>
    <t>TNW000000036</t>
  </si>
  <si>
    <t>ARKAN000.1WI</t>
  </si>
  <si>
    <t>Arkansas Creek</t>
  </si>
  <si>
    <t>Off Old SR 96 (D/S Landfill)</t>
  </si>
  <si>
    <t>TNW000000037</t>
  </si>
  <si>
    <t>ARKAN000.6WI</t>
  </si>
  <si>
    <t>U/S Harpendence Branch</t>
  </si>
  <si>
    <t>TNW000000038</t>
  </si>
  <si>
    <t>ARKAN001.2WI</t>
  </si>
  <si>
    <t>D/S Williamson Co. Landfill Site # 3 on Cons. Report</t>
  </si>
  <si>
    <t>TNW000000039</t>
  </si>
  <si>
    <t>ARKAN003.6WI</t>
  </si>
  <si>
    <t>Logging Road. in Williamson Co. D/S  Landfill</t>
  </si>
  <si>
    <t>TNW000000040</t>
  </si>
  <si>
    <t>ARKAN004.6WI</t>
  </si>
  <si>
    <t>D/S Landfill Crews Property</t>
  </si>
  <si>
    <t>ARKAN2</t>
  </si>
  <si>
    <t>TNW000000041</t>
  </si>
  <si>
    <t>ARKAN005.0WI</t>
  </si>
  <si>
    <t>D/S Landfill Near Headwaters</t>
  </si>
  <si>
    <t>ARKAN1</t>
  </si>
  <si>
    <t>TNW000000042</t>
  </si>
  <si>
    <t>ARMS000.8DE</t>
  </si>
  <si>
    <t>Arms Creek</t>
  </si>
  <si>
    <t>Decatur</t>
  </si>
  <si>
    <t>TNW000000043</t>
  </si>
  <si>
    <t>ARMST001.7RU</t>
  </si>
  <si>
    <t>Armstrong Branch</t>
  </si>
  <si>
    <t>Thompson Road/Armstrong Valley Road</t>
  </si>
  <si>
    <t>TNW000000044</t>
  </si>
  <si>
    <t>ARNOL000.9HI</t>
  </si>
  <si>
    <t>Arnold Branch</t>
  </si>
  <si>
    <t>totty Bend Road (D/S 50')</t>
  </si>
  <si>
    <t>Hickman</t>
  </si>
  <si>
    <t>TNW000000045</t>
  </si>
  <si>
    <t>ARNOL001.1WY</t>
  </si>
  <si>
    <t>D/S Tumbling Creek Road</t>
  </si>
  <si>
    <t>Weakley</t>
  </si>
  <si>
    <t>TNW000000046</t>
  </si>
  <si>
    <t>ARNOL001.4WY</t>
  </si>
  <si>
    <t>At Bend off Tumbling Creek Road 60 Yds D/S Middle Fork Obion #11 Dam</t>
  </si>
  <si>
    <t>TNW000000047</t>
  </si>
  <si>
    <t>ARNOT000.3HS</t>
  </si>
  <si>
    <t>Arnott Branch</t>
  </si>
  <si>
    <t>Near Mouth in Haap</t>
  </si>
  <si>
    <t>ARNOT000.1HS</t>
  </si>
  <si>
    <t>TNW000000048</t>
  </si>
  <si>
    <t>ARNOT000.5HS</t>
  </si>
  <si>
    <t>U/S Cooling Water Discharge</t>
  </si>
  <si>
    <t>TNW000000049</t>
  </si>
  <si>
    <t>ARNOT001.6HS</t>
  </si>
  <si>
    <t>Turn N on Independence Road West of Entrance of Holston Ordnance Works/Bae</t>
  </si>
  <si>
    <t>TNW000000050</t>
  </si>
  <si>
    <t>ARRIN001.8WI</t>
  </si>
  <si>
    <t>Arrington Creek</t>
  </si>
  <si>
    <t>Cox Road 50' D/S</t>
  </si>
  <si>
    <t>TNW000000051</t>
  </si>
  <si>
    <t>ASBUR000.1WN</t>
  </si>
  <si>
    <t>Asbury Creek</t>
  </si>
  <si>
    <t>100 Yds U/S Frank Stanton Road</t>
  </si>
  <si>
    <t>Washington</t>
  </si>
  <si>
    <t>TNW000000052</t>
  </si>
  <si>
    <t>ASHBU002.8CY</t>
  </si>
  <si>
    <t>Ashburn Creek</t>
  </si>
  <si>
    <t>Dale Hollow Lake in Ashburn Creek Embayment Near East Fork</t>
  </si>
  <si>
    <t>Clay</t>
  </si>
  <si>
    <t>TNW000000053</t>
  </si>
  <si>
    <t>ASHLA000.7BE</t>
  </si>
  <si>
    <t>Ashland Branch</t>
  </si>
  <si>
    <t>Sandusky Road</t>
  </si>
  <si>
    <t>TNW000000054</t>
  </si>
  <si>
    <t>ATCHI000.1JO</t>
  </si>
  <si>
    <t>Atchison Branch</t>
  </si>
  <si>
    <t>East of Int SR 91/ Ackerson Road</t>
  </si>
  <si>
    <t>Johnson</t>
  </si>
  <si>
    <t>TNW000000055</t>
  </si>
  <si>
    <t>AUSTI000.2BL</t>
  </si>
  <si>
    <t>Austin Branch</t>
  </si>
  <si>
    <t>Hwy 127 Bridge</t>
  </si>
  <si>
    <t>Bledsoe</t>
  </si>
  <si>
    <t>TNW000000056</t>
  </si>
  <si>
    <t>AUSTI000.4SR</t>
  </si>
  <si>
    <t>West Harpeth Road</t>
  </si>
  <si>
    <t>Sumner</t>
  </si>
  <si>
    <t>TNW000000057</t>
  </si>
  <si>
    <t>AUSTI001.7SR</t>
  </si>
  <si>
    <t>New Deal-Potts Road</t>
  </si>
  <si>
    <t>AUSTINBR001.7</t>
  </si>
  <si>
    <t>TNW000007007</t>
  </si>
  <si>
    <t>BABB000.7GE</t>
  </si>
  <si>
    <t>Babb Creek</t>
  </si>
  <si>
    <t>10 Yds U/S Flatwoods Road</t>
  </si>
  <si>
    <t>SAYLO001.7GE; BABB000.7GE</t>
  </si>
  <si>
    <t>TNW000000059</t>
  </si>
  <si>
    <t>BACK000.1GE</t>
  </si>
  <si>
    <t>Back Creek</t>
  </si>
  <si>
    <t>50 Yds D/S Private Drive off Highway 70</t>
  </si>
  <si>
    <t>TNW000000060</t>
  </si>
  <si>
    <t>BACK000.5SU</t>
  </si>
  <si>
    <t>100 Yards U/S Exide Road</t>
  </si>
  <si>
    <t>Sullivan</t>
  </si>
  <si>
    <t>TNW000000061</t>
  </si>
  <si>
    <t>BACK001.1SU</t>
  </si>
  <si>
    <t>U/S Carden Hollow Road</t>
  </si>
  <si>
    <t>TNW000000062</t>
  </si>
  <si>
    <t>BACK001.3DA</t>
  </si>
  <si>
    <t>Pecan Valley Road</t>
  </si>
  <si>
    <t>Davidson</t>
  </si>
  <si>
    <t>TNW000000063</t>
  </si>
  <si>
    <t>BACK003.1SU</t>
  </si>
  <si>
    <t>Driveway off Carden Hollow Road  0.7 Miles From SR75</t>
  </si>
  <si>
    <t>TNW000000064</t>
  </si>
  <si>
    <t>BACON000.1BR</t>
  </si>
  <si>
    <t>Bacon Branch</t>
  </si>
  <si>
    <t>Mouth of Bacon Branch</t>
  </si>
  <si>
    <t>Bradley</t>
  </si>
  <si>
    <t>TNW000000065</t>
  </si>
  <si>
    <t>BACON000.1LO</t>
  </si>
  <si>
    <t>Bacon Creek</t>
  </si>
  <si>
    <t>D/S Spring Street in Philadelphia</t>
  </si>
  <si>
    <t>Loudon</t>
  </si>
  <si>
    <t>TNW000000066</t>
  </si>
  <si>
    <t>BACON000.4WN</t>
  </si>
  <si>
    <t>Off Old SR 34 Between Pecanwood Drive and Sycamore Drive</t>
  </si>
  <si>
    <t>BACON000.1WN; BACON000.2WN</t>
  </si>
  <si>
    <t>TNW000000067</t>
  </si>
  <si>
    <t>BACON000.9CR</t>
  </si>
  <si>
    <t>Westport Road</t>
  </si>
  <si>
    <t>TNW000000068</t>
  </si>
  <si>
    <t>BACON001.6PO</t>
  </si>
  <si>
    <t>Stream Crossing on Upper River Road Farm Road</t>
  </si>
  <si>
    <t>Polk</t>
  </si>
  <si>
    <t>TNW000000069</t>
  </si>
  <si>
    <t>BACON002.5CR</t>
  </si>
  <si>
    <t>U/S Clarksburg Road</t>
  </si>
  <si>
    <t>TNW000000070</t>
  </si>
  <si>
    <t>BAGGE000.1MT</t>
  </si>
  <si>
    <t>Baggett Branch</t>
  </si>
  <si>
    <t>Shannon Canaan Road/Hwy 13</t>
  </si>
  <si>
    <t>TNW000000071</t>
  </si>
  <si>
    <t>BAGWE1.6T0.2CU</t>
  </si>
  <si>
    <t>Bagwell Branch Unnamed Tributary</t>
  </si>
  <si>
    <t>St George Drive 70 Yds D/S Spring Lake</t>
  </si>
  <si>
    <t>Cumberland</t>
  </si>
  <si>
    <t>BAGWE1T0.2CU</t>
  </si>
  <si>
    <t>TNW000000072</t>
  </si>
  <si>
    <t>BAILE000.1HA</t>
  </si>
  <si>
    <t>Bailey Branch</t>
  </si>
  <si>
    <t>100 Yds U/S Confluence with Long Creek</t>
  </si>
  <si>
    <t>Hamblen</t>
  </si>
  <si>
    <t>TNW000000073</t>
  </si>
  <si>
    <t>BAIRD001.1SC</t>
  </si>
  <si>
    <t>Baird Creek</t>
  </si>
  <si>
    <t>Baird Creek Road Crossing @ Scott County Line</t>
  </si>
  <si>
    <t>69d</t>
  </si>
  <si>
    <t>Scott</t>
  </si>
  <si>
    <t>TNW000000074</t>
  </si>
  <si>
    <t>BAIRD003.6SC</t>
  </si>
  <si>
    <t>At B04</t>
  </si>
  <si>
    <t>TNW000000075</t>
  </si>
  <si>
    <t>BAIRD1.8T0.0SC</t>
  </si>
  <si>
    <t>Baird Creek Unnamed Tributary</t>
  </si>
  <si>
    <t>At B02</t>
  </si>
  <si>
    <t>BAIRD1T0.1SC</t>
  </si>
  <si>
    <t>TNW000000076</t>
  </si>
  <si>
    <t>BAIRD2.8T0.1SC</t>
  </si>
  <si>
    <t>Above Baird Creek Cemetary at B03</t>
  </si>
  <si>
    <t>BAIRD2T0.1SC</t>
  </si>
  <si>
    <t>TNW000000077</t>
  </si>
  <si>
    <t>BAKER0.6T0.1DA</t>
  </si>
  <si>
    <t>Unnamed Tributary To Bakers Fork</t>
  </si>
  <si>
    <t>Old Springfield Pike</t>
  </si>
  <si>
    <t>TNW000000078</t>
  </si>
  <si>
    <t>BAKER000.1CO</t>
  </si>
  <si>
    <t>Baker Branch</t>
  </si>
  <si>
    <t>Baker Branch Road U/S Confluence with John Creek</t>
  </si>
  <si>
    <t>Cocke</t>
  </si>
  <si>
    <t>TNW000000079</t>
  </si>
  <si>
    <t>BAKER000.1DA</t>
  </si>
  <si>
    <t>Bakers Fork</t>
  </si>
  <si>
    <t>6500 Lickton Pike  Confluence w/ Walkers Creek</t>
  </si>
  <si>
    <t>TNW000007440</t>
  </si>
  <si>
    <t>BAKER000.1HD</t>
  </si>
  <si>
    <t>U/S Couch Road</t>
  </si>
  <si>
    <t>Hardin</t>
  </si>
  <si>
    <t>TNW000000080</t>
  </si>
  <si>
    <t>BAKER000.3KN</t>
  </si>
  <si>
    <t>Baker Creek</t>
  </si>
  <si>
    <t>Lenland Drive</t>
  </si>
  <si>
    <t>Knox</t>
  </si>
  <si>
    <t>TNW000000081</t>
  </si>
  <si>
    <t>BAKER000.6CU</t>
  </si>
  <si>
    <t>TNW000000082</t>
  </si>
  <si>
    <t>BAKER002.6PO</t>
  </si>
  <si>
    <t>Forest Service Road 302</t>
  </si>
  <si>
    <t>BAKER000.1PO</t>
  </si>
  <si>
    <t>TNW000000083</t>
  </si>
  <si>
    <t>BAKER008.9LO</t>
  </si>
  <si>
    <t>Highway 95</t>
  </si>
  <si>
    <t>TNW000000084</t>
  </si>
  <si>
    <t>BAKER015.7BT</t>
  </si>
  <si>
    <t>Ramsey Road Bridge</t>
  </si>
  <si>
    <t>TNW000000085</t>
  </si>
  <si>
    <t>BAKER017.5BT</t>
  </si>
  <si>
    <t>Vicinity of Springview Road</t>
  </si>
  <si>
    <t>TNW000007272</t>
  </si>
  <si>
    <t>BAKER018.5BT</t>
  </si>
  <si>
    <t>1 Mile U/S Springview Road  B/W Springview and Binfield Roads</t>
  </si>
  <si>
    <t>TNW000000086</t>
  </si>
  <si>
    <t>BAKER019.1BT</t>
  </si>
  <si>
    <t>At Bridge on Binfield Road by Pump StAtion Intake</t>
  </si>
  <si>
    <t>TNW000000087</t>
  </si>
  <si>
    <t>BAKER020.4BT</t>
  </si>
  <si>
    <t>Just U/S Clover Hill Road Crossing Near Entrance to Wedgewood Subdivision</t>
  </si>
  <si>
    <t>TNW000000088</t>
  </si>
  <si>
    <t>BAKER020.8T0.2BT</t>
  </si>
  <si>
    <t>Baker Creek Unnamed Tributary</t>
  </si>
  <si>
    <t>Stream Crosses Under RR Crossing  1/4 Mi West of Clover Hill Road</t>
  </si>
  <si>
    <t>BINFI000.2BT</t>
  </si>
  <si>
    <t>TNW000000089</t>
  </si>
  <si>
    <t>BAKER2.8T0.1DA</t>
  </si>
  <si>
    <t>Bakers Spring Unnamed Tributary</t>
  </si>
  <si>
    <t>Spring off of Show Me Farms</t>
  </si>
  <si>
    <t>BAKER1T0.1DA</t>
  </si>
  <si>
    <t>TNW000000090</t>
  </si>
  <si>
    <t>BALL000.2CL</t>
  </si>
  <si>
    <t>Ball Creek</t>
  </si>
  <si>
    <t>Mabetown Road</t>
  </si>
  <si>
    <t>Claiborne</t>
  </si>
  <si>
    <t>TNW000000091</t>
  </si>
  <si>
    <t>BALLA000.5TI</t>
  </si>
  <si>
    <t>Ballard Slough</t>
  </si>
  <si>
    <t>Ballard Slough Road</t>
  </si>
  <si>
    <t>73a</t>
  </si>
  <si>
    <t>Tipton</t>
  </si>
  <si>
    <t>TNW000000092</t>
  </si>
  <si>
    <t>BALLP004.0MO</t>
  </si>
  <si>
    <t>Ballplay Creek</t>
  </si>
  <si>
    <t>Off Ballplay Creek  Road (Hwy 360) Between Sloan Road and White Plains Road</t>
  </si>
  <si>
    <t>Monroe</t>
  </si>
  <si>
    <t>TNW000000093</t>
  </si>
  <si>
    <t>BANKL000.5ME</t>
  </si>
  <si>
    <t>Black Ankle Creek</t>
  </si>
  <si>
    <t>Centerpoint Road (Highway 400) ( at Ten Mile Valley Road Crossing)</t>
  </si>
  <si>
    <t>TNW000000094</t>
  </si>
  <si>
    <t>BANKL001.6FA</t>
  </si>
  <si>
    <t>Fields Drive</t>
  </si>
  <si>
    <t>TNW000007266</t>
  </si>
  <si>
    <t>South of Blank Ankle Drive West of Highwy 194</t>
  </si>
  <si>
    <t>TNW000000095</t>
  </si>
  <si>
    <t>BAPTI000.2HU</t>
  </si>
  <si>
    <t>Baptist Branch</t>
  </si>
  <si>
    <t>D/S E. Curtis Lane  (U/S Confluence Tumbling Creek</t>
  </si>
  <si>
    <t>Humphreys</t>
  </si>
  <si>
    <t>TNW000000096</t>
  </si>
  <si>
    <t>BAPTI000.6HU</t>
  </si>
  <si>
    <t>Off Poplar Grove Road D/S James Lane</t>
  </si>
  <si>
    <t>TNW000007008</t>
  </si>
  <si>
    <t>BAPTI001.2HU</t>
  </si>
  <si>
    <t>Upstream Poplar Grove Bridge</t>
  </si>
  <si>
    <t>TNW000007009</t>
  </si>
  <si>
    <t>BAPTI002.8T0.1MY</t>
  </si>
  <si>
    <t>Baptist Branch Unnamed Tributary</t>
  </si>
  <si>
    <t>Off Baptist Branch Road</t>
  </si>
  <si>
    <t>TNW000000097</t>
  </si>
  <si>
    <t>BARDW000.4CR</t>
  </si>
  <si>
    <t>Bardwell Branch</t>
  </si>
  <si>
    <t>U/S Miles Road</t>
  </si>
  <si>
    <t>TNW000000098</t>
  </si>
  <si>
    <t>BARM000.1CT</t>
  </si>
  <si>
    <t>Big Arm Branch</t>
  </si>
  <si>
    <t>Bunker Hill Road</t>
  </si>
  <si>
    <t>Carter</t>
  </si>
  <si>
    <t>BARM000.5SU</t>
  </si>
  <si>
    <t>TNW000000099</t>
  </si>
  <si>
    <t>BARNE001.2GI</t>
  </si>
  <si>
    <t>Barnett Branch</t>
  </si>
  <si>
    <t>D/S 0.5 Mi Gibson Wells Esquire Hunt Road</t>
  </si>
  <si>
    <t>Gibson</t>
  </si>
  <si>
    <t>BARNE001.7GI</t>
  </si>
  <si>
    <t>TNW000000100</t>
  </si>
  <si>
    <t>BARNE002.4FR</t>
  </si>
  <si>
    <t>Barnes Branch</t>
  </si>
  <si>
    <t>Tributary to Lost Creek Lake O'Donnel Road 40 Yds D/S O'Donnel Lake</t>
  </si>
  <si>
    <t>Franklin</t>
  </si>
  <si>
    <t>TNW000000101</t>
  </si>
  <si>
    <t>BARRE000.2HI</t>
  </si>
  <si>
    <t>Barren Fork</t>
  </si>
  <si>
    <t>D/S Lick Creek Road</t>
  </si>
  <si>
    <t>TNW000000102</t>
  </si>
  <si>
    <t>BARRE000.7ST</t>
  </si>
  <si>
    <t>Barrett Creek</t>
  </si>
  <si>
    <t>0.2 M D/S the Trace (off FR 384) (&lt;0.5 M U/S of Embayment)</t>
  </si>
  <si>
    <t>TNW000000103</t>
  </si>
  <si>
    <t>BARRE001.5DI</t>
  </si>
  <si>
    <t>Spencer Mill Road/ Co Hwy 957</t>
  </si>
  <si>
    <t>TNW000000104</t>
  </si>
  <si>
    <t>BARRE001.6WA</t>
  </si>
  <si>
    <t>Barren Creek</t>
  </si>
  <si>
    <t>Hwy 288</t>
  </si>
  <si>
    <t>Warren</t>
  </si>
  <si>
    <t>TNW000000105</t>
  </si>
  <si>
    <t>BARRE002.5WA</t>
  </si>
  <si>
    <t>Near Spring Cave Mcminnville</t>
  </si>
  <si>
    <t>BFORK002.5WA</t>
  </si>
  <si>
    <t>TNW000000106</t>
  </si>
  <si>
    <t>BARRE004.4WA</t>
  </si>
  <si>
    <t>D/S of Mcminnville WWTP</t>
  </si>
  <si>
    <t>BFORK004.4WA</t>
  </si>
  <si>
    <t>TNW000000107</t>
  </si>
  <si>
    <t>BARRE004.5WA</t>
  </si>
  <si>
    <t>100 Feet U/S  Mcminnville STP</t>
  </si>
  <si>
    <t>BFORK004.5WA; BARRE004.5WA</t>
  </si>
  <si>
    <t>TNW000000108</t>
  </si>
  <si>
    <t>BARRE015.2WA</t>
  </si>
  <si>
    <t>John Sturgill Property on Peach Tree Avenue</t>
  </si>
  <si>
    <t>TNW000007010</t>
  </si>
  <si>
    <t>BARRE016.0WA</t>
  </si>
  <si>
    <t>TNW000000109</t>
  </si>
  <si>
    <t>BARRE016.4WA</t>
  </si>
  <si>
    <t>BFORK016.4WA; BFORK016.5WA</t>
  </si>
  <si>
    <t>TNW000000110</t>
  </si>
  <si>
    <t>TNW000000111</t>
  </si>
  <si>
    <t>BARRE018.3WA</t>
  </si>
  <si>
    <t>Near Gaging Station U/S Shelbyville Road</t>
  </si>
  <si>
    <t>TNW000000112</t>
  </si>
  <si>
    <t>BARRE019.0WA</t>
  </si>
  <si>
    <t>Hwy 287 Bridge</t>
  </si>
  <si>
    <t>BFORK019.0WA</t>
  </si>
  <si>
    <t>TNW000000113</t>
  </si>
  <si>
    <t>BARTE001.4MT</t>
  </si>
  <si>
    <t>Bartee Branch</t>
  </si>
  <si>
    <t>Clarksville Lake Road 200 Yds D/S Cunningham Broadbent Lake</t>
  </si>
  <si>
    <t>TNW000000114</t>
  </si>
  <si>
    <t>BARTO000.4WA</t>
  </si>
  <si>
    <t>Barton Creek</t>
  </si>
  <si>
    <t>Highway 288</t>
  </si>
  <si>
    <t>TNW000000115</t>
  </si>
  <si>
    <t>BARTO002.7MT</t>
  </si>
  <si>
    <t>Bartons Creek</t>
  </si>
  <si>
    <t>New Hope Road (D/S Louise Creek</t>
  </si>
  <si>
    <t>TNW000000116</t>
  </si>
  <si>
    <t>BARTO007.4WS</t>
  </si>
  <si>
    <t>Maple Hill Road ( off Trice Road)</t>
  </si>
  <si>
    <t>TNW000007328</t>
  </si>
  <si>
    <t>Maple Hill Road</t>
  </si>
  <si>
    <t>TNW000000117</t>
  </si>
  <si>
    <t>BARTO009.6WS</t>
  </si>
  <si>
    <t>Hartsville Road (Hartman Dr) (Alhambra Drive)</t>
  </si>
  <si>
    <t>TNW000000118</t>
  </si>
  <si>
    <t>BARTO011.5WS</t>
  </si>
  <si>
    <t>Hidden Acres off Hwy 70/26/ W. Baaddour Parkway</t>
  </si>
  <si>
    <t>TNW000000119</t>
  </si>
  <si>
    <t>BARTO013.4DI</t>
  </si>
  <si>
    <t>Soules Chapel Road (D/S Furnace Creek)</t>
  </si>
  <si>
    <t>BARTO012.8DI</t>
  </si>
  <si>
    <t>TNW000000120</t>
  </si>
  <si>
    <t>BARTO013.5DI</t>
  </si>
  <si>
    <t>U/S Soules Chapel Road (U/S Furnace Creek)</t>
  </si>
  <si>
    <t>TNW000000121</t>
  </si>
  <si>
    <t>BARTO013.9WS</t>
  </si>
  <si>
    <t>D/S Tuckers Gap Road. (=Discontinued Road. Crossing)/ South Hartman Drive</t>
  </si>
  <si>
    <t>TNW000000122</t>
  </si>
  <si>
    <t>BARTO015.3WS</t>
  </si>
  <si>
    <t>Franklin Road</t>
  </si>
  <si>
    <t>TNW000000123</t>
  </si>
  <si>
    <t>BARTO017.6WS</t>
  </si>
  <si>
    <t>Old Shannon Road</t>
  </si>
  <si>
    <t>TNW000000124</t>
  </si>
  <si>
    <t>BARTO018.3DI</t>
  </si>
  <si>
    <t>Old Highway 48 (#348)</t>
  </si>
  <si>
    <t>TNW000000125</t>
  </si>
  <si>
    <t>BASHA000.1CE</t>
  </si>
  <si>
    <t>Bashaw Creek</t>
  </si>
  <si>
    <t>Old Stone Fort/ County Club Drive</t>
  </si>
  <si>
    <t>Coffee</t>
  </si>
  <si>
    <t>TNW000000126</t>
  </si>
  <si>
    <t>BASHA001.3CE</t>
  </si>
  <si>
    <t>D/S Bashaw Creek Road</t>
  </si>
  <si>
    <t>TNW000000127</t>
  </si>
  <si>
    <t>BASKI000.1SV</t>
  </si>
  <si>
    <t>Baskins Creek</t>
  </si>
  <si>
    <t>Mouth on West Prong Gatlinburg</t>
  </si>
  <si>
    <t>Sevier</t>
  </si>
  <si>
    <t>TNW000000128</t>
  </si>
  <si>
    <t>BASSE001.3CU</t>
  </si>
  <si>
    <t>Basses Creek</t>
  </si>
  <si>
    <t>Hwy 127/28 South of Country Side Road</t>
  </si>
  <si>
    <t>TNW000000129</t>
  </si>
  <si>
    <t>BAT008.1MO</t>
  </si>
  <si>
    <t>Bat Creek</t>
  </si>
  <si>
    <t>Wright Road (Hwy 322 and Hendrix Loop)</t>
  </si>
  <si>
    <t>TNW000000130</t>
  </si>
  <si>
    <t>BAT015.3MO</t>
  </si>
  <si>
    <t>1st Bridge on Bat Creek D/S of Tributary From Hiwassee Dairy</t>
  </si>
  <si>
    <t>TNW000000131</t>
  </si>
  <si>
    <t>BAT17.6T0.8T0.1MO</t>
  </si>
  <si>
    <t>Bat Creek Unnamed Tributary To Unnamed Tributary</t>
  </si>
  <si>
    <t>Hiwassee College Road Bridge Immediately D/S of Madisonville.</t>
  </si>
  <si>
    <t>BAT019.3MO; BAT17.6T0.9MO</t>
  </si>
  <si>
    <t>TNW000000132</t>
  </si>
  <si>
    <t>BAT17.6T0.8T0.8MO</t>
  </si>
  <si>
    <t>At Park Street Bridge U/S of Madisonville STP</t>
  </si>
  <si>
    <t>BAT020.0MO; BAT17.6T1.6MO</t>
  </si>
  <si>
    <t>TNW000000133</t>
  </si>
  <si>
    <t>BATTL000.8HD</t>
  </si>
  <si>
    <t>Battles Branch</t>
  </si>
  <si>
    <t>U/S Old Kendrix Road (Campbell Old Mill Road)</t>
  </si>
  <si>
    <t>ECO65I02</t>
  </si>
  <si>
    <t>TNW000000134</t>
  </si>
  <si>
    <t>BATTL001.2MI</t>
  </si>
  <si>
    <t>Battle Creek</t>
  </si>
  <si>
    <t>Highway 72/27</t>
  </si>
  <si>
    <t>Marion</t>
  </si>
  <si>
    <t>TNW000000135</t>
  </si>
  <si>
    <t>BATTL005.4MI</t>
  </si>
  <si>
    <t>Gravel Road Past Svgcc</t>
  </si>
  <si>
    <t>TNW000007470</t>
  </si>
  <si>
    <t>BATTL008.2MI</t>
  </si>
  <si>
    <t>U/S of Fish Trap Road Bridge</t>
  </si>
  <si>
    <t>TNW000000136</t>
  </si>
  <si>
    <t>BATTL009.4MI</t>
  </si>
  <si>
    <t>Near Smithtown</t>
  </si>
  <si>
    <t>TNW000000137</t>
  </si>
  <si>
    <t>BATTL015.0MI</t>
  </si>
  <si>
    <t>TNW000000138</t>
  </si>
  <si>
    <t>BATTL017.2T0.1MI</t>
  </si>
  <si>
    <t>Battle Creek Unnamed Tributary (Martin Springs)</t>
  </si>
  <si>
    <t>Martin Springs Road</t>
  </si>
  <si>
    <t>BATTL017.5T0.1MI; MARTI000.1MI</t>
  </si>
  <si>
    <t>TNW000000139</t>
  </si>
  <si>
    <t>BATTL017.2T0.5MI</t>
  </si>
  <si>
    <t>Battle Creek Unnamed Tributary ( Martin Springs)</t>
  </si>
  <si>
    <t>D/S From Spring</t>
  </si>
  <si>
    <t>BATTL017.5T0.5MI; MARTI000.5MI</t>
  </si>
  <si>
    <t>TNW000000140</t>
  </si>
  <si>
    <t>BAXTE001.0TI</t>
  </si>
  <si>
    <t>Baxter Bottom</t>
  </si>
  <si>
    <t>Highway 70 North Left on Gainesville Road</t>
  </si>
  <si>
    <t>BAXTE001.0SH</t>
  </si>
  <si>
    <t>TNW000000141</t>
  </si>
  <si>
    <t>BAXTEREFF</t>
  </si>
  <si>
    <t>Baxter Stp Effluent</t>
  </si>
  <si>
    <t>Baxter STP Outfall</t>
  </si>
  <si>
    <t>Putnam</t>
  </si>
  <si>
    <t>TNW000000142</t>
  </si>
  <si>
    <t>BAYOU000.9OB</t>
  </si>
  <si>
    <t>Bayou Du Chien</t>
  </si>
  <si>
    <t>1/4 Mile Up Bayou Du Chien Heading Northeast From Walnut Log</t>
  </si>
  <si>
    <t>Obion</t>
  </si>
  <si>
    <t>BAYOU00008OB; REELFOOTLKIS08</t>
  </si>
  <si>
    <t>TNW000000143</t>
  </si>
  <si>
    <t>BBALD000.2UC</t>
  </si>
  <si>
    <t>Big Bald Creek</t>
  </si>
  <si>
    <t>Off COffee Ridge Road (1.5 Mi S of Tilson Mtn Road)</t>
  </si>
  <si>
    <t>Unicoi</t>
  </si>
  <si>
    <t>TNW000000144</t>
  </si>
  <si>
    <t>BBANK001.2LA</t>
  </si>
  <si>
    <t>Blue Bank Bayou</t>
  </si>
  <si>
    <t>Robinson Bayou Road</t>
  </si>
  <si>
    <t>Lake</t>
  </si>
  <si>
    <t>TNW000000145</t>
  </si>
  <si>
    <t>BBARR001.8CL</t>
  </si>
  <si>
    <t>Big Barren Creek</t>
  </si>
  <si>
    <t>Hwy 33</t>
  </si>
  <si>
    <t>TNW000000146</t>
  </si>
  <si>
    <t>BBARR002.2CL</t>
  </si>
  <si>
    <t>TNW000000147</t>
  </si>
  <si>
    <t>BBEAV000.8HE</t>
  </si>
  <si>
    <t>Big Beaver Creek</t>
  </si>
  <si>
    <t>Highway 22</t>
  </si>
  <si>
    <t>Henderson</t>
  </si>
  <si>
    <t>TNW000000148</t>
  </si>
  <si>
    <t>BBIGB004.7MY</t>
  </si>
  <si>
    <t>Big Bigby Creek</t>
  </si>
  <si>
    <t>Hwy 99/412</t>
  </si>
  <si>
    <t>TNW000000149</t>
  </si>
  <si>
    <t>BBIGB007.0MY</t>
  </si>
  <si>
    <t>0.1 Mile D/S of Confluence of Dog Branch</t>
  </si>
  <si>
    <t>BIGBYSUR08</t>
  </si>
  <si>
    <t>TNW000000150</t>
  </si>
  <si>
    <t>BBIGB008.5MY</t>
  </si>
  <si>
    <t>D/S of Confluence with Sugar Fork Creek  Canaan Bridge</t>
  </si>
  <si>
    <t>BBIGB008.7MY; BIGBYSUR07</t>
  </si>
  <si>
    <t>TNW000000151</t>
  </si>
  <si>
    <t>BBIGB011.1MY</t>
  </si>
  <si>
    <t>South Cross Bridges Road</t>
  </si>
  <si>
    <t>BIGB011.0MY; BIGBYSUR06</t>
  </si>
  <si>
    <t>TNW000000152</t>
  </si>
  <si>
    <t>BBIGB014.0MY</t>
  </si>
  <si>
    <t>Hwy 166  D/S  Zeneca</t>
  </si>
  <si>
    <t>TNW000000153</t>
  </si>
  <si>
    <t>BBIGB014.5MY</t>
  </si>
  <si>
    <t>D/S of West Fork at First Low Water Bridge U/S of Needmore (Webb Williams Road)</t>
  </si>
  <si>
    <t>BIGB014.3MY; BIGBYSUR05</t>
  </si>
  <si>
    <t>TNW000000154</t>
  </si>
  <si>
    <t>BBIGB014.8MY</t>
  </si>
  <si>
    <t>Off Ricketts Mill Road</t>
  </si>
  <si>
    <t>TNW000000155</t>
  </si>
  <si>
    <t>BBIGB015.1MY</t>
  </si>
  <si>
    <t>200 Yards D/S West Fork</t>
  </si>
  <si>
    <t>TNW000000156</t>
  </si>
  <si>
    <t>BBIGB016.3MY</t>
  </si>
  <si>
    <t>Mount Joy Road   U/S Zeneca</t>
  </si>
  <si>
    <t>TNW000000157</t>
  </si>
  <si>
    <t>BBIGB017.8MY</t>
  </si>
  <si>
    <t>U/S of Stauffer Furnace Plant (U/S Hwy 43)</t>
  </si>
  <si>
    <t>BBIGB017.2MY; BBIGBYSUR01</t>
  </si>
  <si>
    <t>TNW000007392</t>
  </si>
  <si>
    <t>BBIGB12.9T1.0MY</t>
  </si>
  <si>
    <t>Big Bigby Creek Unnamed Tributary</t>
  </si>
  <si>
    <t>D/S Hwy 166</t>
  </si>
  <si>
    <t>TNW000000158</t>
  </si>
  <si>
    <t>BBLAC003.7MN</t>
  </si>
  <si>
    <t>Big Black Creek</t>
  </si>
  <si>
    <t>Highway 138</t>
  </si>
  <si>
    <t>TNW000000159</t>
  </si>
  <si>
    <t>BBLUF001.2CH</t>
  </si>
  <si>
    <t>Big Bluff Creek</t>
  </si>
  <si>
    <t>Big Bluff Creek Road</t>
  </si>
  <si>
    <t>Cheatham</t>
  </si>
  <si>
    <t>TNW000000160</t>
  </si>
  <si>
    <t>BBOTT001.8HE</t>
  </si>
  <si>
    <t>Black Bottom Creek Embayment Of  Beech Lake</t>
  </si>
  <si>
    <t>D/S Black Bottom Road</t>
  </si>
  <si>
    <t>TNW000000161</t>
  </si>
  <si>
    <t>BBRUS001.9SE</t>
  </si>
  <si>
    <t>Big Brush Creek</t>
  </si>
  <si>
    <t>Br Crossing at Hwy 111</t>
  </si>
  <si>
    <t>TNW000007473</t>
  </si>
  <si>
    <t>BBRUS004.2SE</t>
  </si>
  <si>
    <t>U/S Old Union Road</t>
  </si>
  <si>
    <t>TNW000000162</t>
  </si>
  <si>
    <t>BBRUS012.3SE</t>
  </si>
  <si>
    <t>U/S Confluence. W/ Long Fork @ Trend Station</t>
  </si>
  <si>
    <t>TNW000000163</t>
  </si>
  <si>
    <t>BBRUS014.0SE</t>
  </si>
  <si>
    <t>BIGBRUSH014.0</t>
  </si>
  <si>
    <t>TNW000000164</t>
  </si>
  <si>
    <t>BBRUS016.2SE</t>
  </si>
  <si>
    <t>D/S Confluence. W/ Laurel Fork (SWM 9)</t>
  </si>
  <si>
    <t>SWIM 9</t>
  </si>
  <si>
    <t>TNW000000165</t>
  </si>
  <si>
    <t>BBRUS017.0SE</t>
  </si>
  <si>
    <t>TNW000000166</t>
  </si>
  <si>
    <t>BBRUS018.0SE</t>
  </si>
  <si>
    <t>D/S Improved Access Road (SWM 7)</t>
  </si>
  <si>
    <t>BBRUS018.1SE</t>
  </si>
  <si>
    <t>TNW000000167</t>
  </si>
  <si>
    <t>BBRUS018.7SE</t>
  </si>
  <si>
    <t>At Unnamed Discharge of Pond 007 ApproximAtely 1.4 Miles U/S Confluence with Glady Fork</t>
  </si>
  <si>
    <t>POND007</t>
  </si>
  <si>
    <t>TNW000000168</t>
  </si>
  <si>
    <t>BBUCK000.6BE</t>
  </si>
  <si>
    <t>Bell Buckle Creek</t>
  </si>
  <si>
    <t>D/S STP South of Bell Buckle Road/Wartrace Road</t>
  </si>
  <si>
    <t>TNW000000169</t>
  </si>
  <si>
    <t>BBUCK000.6HI</t>
  </si>
  <si>
    <t>Blue Buck Creek</t>
  </si>
  <si>
    <t>Bond Road</t>
  </si>
  <si>
    <t>TNW000000170</t>
  </si>
  <si>
    <t>BBUCK001.0BE</t>
  </si>
  <si>
    <t>Bell Buckle Road  Wartrace Road/ Hwy 269 D/S STP</t>
  </si>
  <si>
    <t>BELLB001.0BE</t>
  </si>
  <si>
    <t>TNW000000171</t>
  </si>
  <si>
    <t>BBUCK001.2BE</t>
  </si>
  <si>
    <t>100 Feet U/S of Bridge Street</t>
  </si>
  <si>
    <t>TNW000000172</t>
  </si>
  <si>
    <t>BBUCK001.2T0.1BE</t>
  </si>
  <si>
    <t>Bell Buckle Creek Unnamed Tributary</t>
  </si>
  <si>
    <t>D/S Hwy 82</t>
  </si>
  <si>
    <t>TNW000000173</t>
  </si>
  <si>
    <t>BBUCK001.3BE</t>
  </si>
  <si>
    <t>Hwy 82/ Fosterville/ Bell Buckle Road  U/S STP</t>
  </si>
  <si>
    <t>TNW000000174</t>
  </si>
  <si>
    <t>BBULL001.5SC</t>
  </si>
  <si>
    <t>Big Bull Creek</t>
  </si>
  <si>
    <t>D/S Unnamed Tributary Near Bull Cr Baptist Church Bull Creek Road</t>
  </si>
  <si>
    <t>TNW000000175</t>
  </si>
  <si>
    <t>BBULL2.7T0.4T0.5T0.1SC</t>
  </si>
  <si>
    <t>Big Bull Creek Unnamed Tributary To Unnamed Tributary To Unnamed Tributary</t>
  </si>
  <si>
    <t>Unnamed Tributary to Unnamed Tributary to Unnamed Tributary to Big Bull Creek at Culvert</t>
  </si>
  <si>
    <t>BBU1T2T0.1SC</t>
  </si>
  <si>
    <t>TNW000000176</t>
  </si>
  <si>
    <t>BBULL2.7T0.4T0.6SC</t>
  </si>
  <si>
    <t>Big Bull Unnamed Tributary To Unnamed Tributary</t>
  </si>
  <si>
    <t>J23 Location Above the Confluence with J23A</t>
  </si>
  <si>
    <t>BBULL1T1.0SC</t>
  </si>
  <si>
    <t>TNW000000177</t>
  </si>
  <si>
    <t>BBULL2.7T0.7T0.1SC</t>
  </si>
  <si>
    <t>Unnamed Tributary to the Tributary J23A</t>
  </si>
  <si>
    <t>BIG1T1T0.1SC</t>
  </si>
  <si>
    <t>TNW000000178</t>
  </si>
  <si>
    <t>BCAMP000.1HM</t>
  </si>
  <si>
    <t>Board Camp Creek</t>
  </si>
  <si>
    <t>At End of Unnamed Road Cross RR Tracks  West of Back Valley Road</t>
  </si>
  <si>
    <t>Hamilton</t>
  </si>
  <si>
    <t>TNW000000179</t>
  </si>
  <si>
    <t>BCAMP000.3CE</t>
  </si>
  <si>
    <t>Bark Camp Fork</t>
  </si>
  <si>
    <t>Ragsdale Road</t>
  </si>
  <si>
    <t>TNW000000180</t>
  </si>
  <si>
    <t>BCAMP002.2MG</t>
  </si>
  <si>
    <t>Bone Camp Creek</t>
  </si>
  <si>
    <t>Bone Camp @ Burrville Road</t>
  </si>
  <si>
    <t>Morgan</t>
  </si>
  <si>
    <t>TNW000000181</t>
  </si>
  <si>
    <t>BCANE000.1WS</t>
  </si>
  <si>
    <t>Big Caney Branch</t>
  </si>
  <si>
    <t>D/S S. Commerce Road</t>
  </si>
  <si>
    <t>TNW000000182</t>
  </si>
  <si>
    <t>BCOVE000.1UC</t>
  </si>
  <si>
    <t>Big Cove Creek</t>
  </si>
  <si>
    <t>100 Yds U/S Chandler Cove Road</t>
  </si>
  <si>
    <t>TNW000000183</t>
  </si>
  <si>
    <t>BCOVE000.2WN</t>
  </si>
  <si>
    <t>Bumpas Cove Creek</t>
  </si>
  <si>
    <t>300 Yds U/S Bumpas Cove Road</t>
  </si>
  <si>
    <t>BCOVE000.2UC</t>
  </si>
  <si>
    <t>TNW000000186</t>
  </si>
  <si>
    <t>BDAM000.1RN</t>
  </si>
  <si>
    <t>Beaver Dam Creek</t>
  </si>
  <si>
    <t>Off Hwy 49 Near Mouth D/S Unnamed Tributary</t>
  </si>
  <si>
    <t>Robertson</t>
  </si>
  <si>
    <t>TNW000000187</t>
  </si>
  <si>
    <t>BDAM000.4RN</t>
  </si>
  <si>
    <t>Hwy 49 (@#6363) and U/S Unnamed Tributary</t>
  </si>
  <si>
    <t>TNW000000188</t>
  </si>
  <si>
    <t>BDAM001.5RN</t>
  </si>
  <si>
    <t>D/S Eden Corner Road (Owens Chapel Road</t>
  </si>
  <si>
    <t>TNW000000184</t>
  </si>
  <si>
    <t>BDAM_G0.05SE</t>
  </si>
  <si>
    <t>Beaver Dam Hollow</t>
  </si>
  <si>
    <t>Beaver Dam Hollow at Spillway</t>
  </si>
  <si>
    <t>BDAM_G0.1SE</t>
  </si>
  <si>
    <t>TNW000000189</t>
  </si>
  <si>
    <t>BDROW001.0CU</t>
  </si>
  <si>
    <t>Black Drowning Creek</t>
  </si>
  <si>
    <t>Crossroads Dr West off West Slope of Sports Complex</t>
  </si>
  <si>
    <t>DROWN001.0CU</t>
  </si>
  <si>
    <t>TNW000000190</t>
  </si>
  <si>
    <t>BDRY000.1FE</t>
  </si>
  <si>
    <t>Big Dry Creek</t>
  </si>
  <si>
    <t>Delk Creek Road</t>
  </si>
  <si>
    <t>Fentress</t>
  </si>
  <si>
    <t>TNW000000191</t>
  </si>
  <si>
    <t>BDRY000.8JO</t>
  </si>
  <si>
    <t>Big Dry Run</t>
  </si>
  <si>
    <t>Big Dry Run Road</t>
  </si>
  <si>
    <t>TNW000000192</t>
  </si>
  <si>
    <t>BDRY001.2JO</t>
  </si>
  <si>
    <t>Tester Lane in Cherokee National Forest</t>
  </si>
  <si>
    <t>TNW000000193</t>
  </si>
  <si>
    <t>BEAGL005.3OV</t>
  </si>
  <si>
    <t>Big Eagle Creek</t>
  </si>
  <si>
    <t>Secondary Road Crossing 3/4 Mile U/S of Lake/Jaybird Road</t>
  </si>
  <si>
    <t>Overton</t>
  </si>
  <si>
    <t>3DAL10028; EAGLE005.3OV</t>
  </si>
  <si>
    <t>TNW000000194</t>
  </si>
  <si>
    <t>BEAGL006.1OV</t>
  </si>
  <si>
    <t>U/S @ Confluence with Big Branch Creek off Ryan Springs Road</t>
  </si>
  <si>
    <t>TNW000000195</t>
  </si>
  <si>
    <t>BEAGL008.3OV</t>
  </si>
  <si>
    <t>TNW000000196</t>
  </si>
  <si>
    <t>BEAN000.2CY</t>
  </si>
  <si>
    <t>Bean Branch</t>
  </si>
  <si>
    <t>Finus Cherry Road (Happy Springs Road)</t>
  </si>
  <si>
    <t>TNW000000197</t>
  </si>
  <si>
    <t>BEANS001.3FR</t>
  </si>
  <si>
    <t>Beans Creek</t>
  </si>
  <si>
    <t>Highway 121</t>
  </si>
  <si>
    <t>TNW000000198</t>
  </si>
  <si>
    <t>BEANS002.7CE</t>
  </si>
  <si>
    <t>500' U/S Betsy Willis Road</t>
  </si>
  <si>
    <t>TNW000000199</t>
  </si>
  <si>
    <t>BEANS007.9CE</t>
  </si>
  <si>
    <t>Off Lusk Cove Road</t>
  </si>
  <si>
    <t>TNW000000201</t>
  </si>
  <si>
    <t>BEAR000.1CO</t>
  </si>
  <si>
    <t>Bear Creek</t>
  </si>
  <si>
    <t>At Elkins Road. (Aka Atkins Road)</t>
  </si>
  <si>
    <t>TNW000000200</t>
  </si>
  <si>
    <t>BEAR000.1_KY</t>
  </si>
  <si>
    <t>Near Mouth of Big South Fork KY</t>
  </si>
  <si>
    <t>Mccreary</t>
  </si>
  <si>
    <t>TNW000000202</t>
  </si>
  <si>
    <t>BEAR000.2MY</t>
  </si>
  <si>
    <t>Bear Creek Tributary To Sheepneck Creek</t>
  </si>
  <si>
    <t>Off Mooresville Road (Hwy 373) Culleoka Hwy</t>
  </si>
  <si>
    <t>TNW000000203</t>
  </si>
  <si>
    <t>BEAR000.2OV</t>
  </si>
  <si>
    <t>Duncan's Chapel  Road About  100' D/S</t>
  </si>
  <si>
    <t>TNW000000204</t>
  </si>
  <si>
    <t>BEAR000.2SU</t>
  </si>
  <si>
    <t>Hwy 93 Mcclellan Cemetary</t>
  </si>
  <si>
    <t>TNW000000206</t>
  </si>
  <si>
    <t>BEAR000.3HO</t>
  </si>
  <si>
    <t>Old Yellow Creek Road /Bear Creek Road</t>
  </si>
  <si>
    <t>Houston</t>
  </si>
  <si>
    <t>TNW000000207</t>
  </si>
  <si>
    <t>BEAR000.4HI</t>
  </si>
  <si>
    <t>D/S  Buckner Ridge Road</t>
  </si>
  <si>
    <t>TNW000000208</t>
  </si>
  <si>
    <t>BEAR000.4HU</t>
  </si>
  <si>
    <t>Bear Branch</t>
  </si>
  <si>
    <t>Off Hwy 13</t>
  </si>
  <si>
    <t>TNW000000209</t>
  </si>
  <si>
    <t>BEAR000.4RO</t>
  </si>
  <si>
    <t>Roane</t>
  </si>
  <si>
    <t>TNW000000210</t>
  </si>
  <si>
    <t>BEAR000.4WI</t>
  </si>
  <si>
    <t>Gray Road 20' U/S</t>
  </si>
  <si>
    <t>TNW000000211</t>
  </si>
  <si>
    <t>BEAR000.6HI</t>
  </si>
  <si>
    <t>U/S Buckner Ridge Road (Co Hwy 1854)</t>
  </si>
  <si>
    <t>TNW000000212</t>
  </si>
  <si>
    <t>BEAR000.7CK</t>
  </si>
  <si>
    <t>South of King Road and Hwy 88</t>
  </si>
  <si>
    <t>Crockett</t>
  </si>
  <si>
    <t>BEAR000.4CK</t>
  </si>
  <si>
    <t>TNW000000213</t>
  </si>
  <si>
    <t>BEAR000.8RU</t>
  </si>
  <si>
    <t>Hwy 268</t>
  </si>
  <si>
    <t>TNW000000214</t>
  </si>
  <si>
    <t>BEAR000.9HN</t>
  </si>
  <si>
    <t>Little Benton Road</t>
  </si>
  <si>
    <t>Henry</t>
  </si>
  <si>
    <t>TNW000000215</t>
  </si>
  <si>
    <t>BEAR001.0HU</t>
  </si>
  <si>
    <t>Bear Creek Road &amp; Crystal Springs Road</t>
  </si>
  <si>
    <t>TNW000000216</t>
  </si>
  <si>
    <t>BEAR001.0MN</t>
  </si>
  <si>
    <t>Hwy 45S</t>
  </si>
  <si>
    <t>TNW000000217</t>
  </si>
  <si>
    <t>BEAR001.0MY</t>
  </si>
  <si>
    <t>Off Hwy 99/412 @ Drewway Overpass</t>
  </si>
  <si>
    <t>BEAR000.1MY</t>
  </si>
  <si>
    <t>TNW000000218</t>
  </si>
  <si>
    <t>BEAR001.1GI</t>
  </si>
  <si>
    <t>U/S Cason Road</t>
  </si>
  <si>
    <t>BEAR001.2GI</t>
  </si>
  <si>
    <t>TNW000000219</t>
  </si>
  <si>
    <t>BEAR001.2MN</t>
  </si>
  <si>
    <t>Field Road off of Bear Creek Road</t>
  </si>
  <si>
    <t>TNW000000220</t>
  </si>
  <si>
    <t>BEAR001.2RO</t>
  </si>
  <si>
    <t>TNW000000221</t>
  </si>
  <si>
    <t>BEAR001.2SH</t>
  </si>
  <si>
    <t>Highway 51 North to Millington Left on Shelby Road</t>
  </si>
  <si>
    <t>Shelby</t>
  </si>
  <si>
    <t>TNW000000222</t>
  </si>
  <si>
    <t>BEAR001.3WY</t>
  </si>
  <si>
    <t>U/S Shades Bridge Road</t>
  </si>
  <si>
    <t>TNW000000223</t>
  </si>
  <si>
    <t>BEAR002.0MN</t>
  </si>
  <si>
    <t>U/S Beech Bluff Road</t>
  </si>
  <si>
    <t>TNW000000224</t>
  </si>
  <si>
    <t>BEAR002.1TI</t>
  </si>
  <si>
    <t>Coon Valley Road at Intersection with Bluff Road</t>
  </si>
  <si>
    <t>74a</t>
  </si>
  <si>
    <t>ECO74A07</t>
  </si>
  <si>
    <t>TNW000000225</t>
  </si>
  <si>
    <t>BEAR002.1WY</t>
  </si>
  <si>
    <t>TNW000000226</t>
  </si>
  <si>
    <t>BEAR002.8HY</t>
  </si>
  <si>
    <t>Hwy 76</t>
  </si>
  <si>
    <t>Haywood</t>
  </si>
  <si>
    <t>TNW000000228</t>
  </si>
  <si>
    <t>BEAR003.0HN</t>
  </si>
  <si>
    <t>Bear Creek Road</t>
  </si>
  <si>
    <t>TNW000000229</t>
  </si>
  <si>
    <t>BEAR003.6WE</t>
  </si>
  <si>
    <t>Wayne</t>
  </si>
  <si>
    <t>TNW000000230</t>
  </si>
  <si>
    <t>BEAR005.7MN</t>
  </si>
  <si>
    <t>Unnamed Road off Fowler Road</t>
  </si>
  <si>
    <t>FECO65E01; BEAR004.1MN</t>
  </si>
  <si>
    <t>TNW000000231</t>
  </si>
  <si>
    <t>BEAR006.0AN</t>
  </si>
  <si>
    <t>Oak Ridge Reservation Near Waste Disposal Site</t>
  </si>
  <si>
    <t>Anderson</t>
  </si>
  <si>
    <t>BEAR006.4RO; BCK 9.6 AND 9.9; BCK 10.3</t>
  </si>
  <si>
    <t>TNW000000232</t>
  </si>
  <si>
    <t>BEAR006.0HN</t>
  </si>
  <si>
    <t>Muzzala Road</t>
  </si>
  <si>
    <t>TNW000000233</t>
  </si>
  <si>
    <t>BEAR007.2ST</t>
  </si>
  <si>
    <t>U/S the Trace in Land Between the Lakes</t>
  </si>
  <si>
    <t>TNW000000234</t>
  </si>
  <si>
    <t>BEAR007.6AN</t>
  </si>
  <si>
    <t>TNW000000235</t>
  </si>
  <si>
    <t>BEAR008.6HY</t>
  </si>
  <si>
    <t>Hillville Road</t>
  </si>
  <si>
    <t>TVA BCM 8.4; BEAR008.0HY</t>
  </si>
  <si>
    <t>TNW000000236</t>
  </si>
  <si>
    <t>BEAR009.6FA</t>
  </si>
  <si>
    <t>Fayette Corner Drive</t>
  </si>
  <si>
    <t>TNW000007011</t>
  </si>
  <si>
    <t>BEAR2.4T0.1RO</t>
  </si>
  <si>
    <t>Bear Creek Unnamed Tributary</t>
  </si>
  <si>
    <t>Tributary to Bear Creek</t>
  </si>
  <si>
    <t>TNW000000237</t>
  </si>
  <si>
    <t>BEAR4.7T0.5WY</t>
  </si>
  <si>
    <t>U/S Bear Cr. Road. D/S Proposed Spinks # 31</t>
  </si>
  <si>
    <t>BEAR1T0.5WY</t>
  </si>
  <si>
    <t>TNW000000238</t>
  </si>
  <si>
    <t>BEAR7.1T0.1AN</t>
  </si>
  <si>
    <t>North Tributary # 3</t>
  </si>
  <si>
    <t>NT3 0.1</t>
  </si>
  <si>
    <t>TNW000000239</t>
  </si>
  <si>
    <t>BEARW000.1BT</t>
  </si>
  <si>
    <t>Bearwallow Branch</t>
  </si>
  <si>
    <t>50 Yds U/S E. Millers Cove Road</t>
  </si>
  <si>
    <t>TNW000000241</t>
  </si>
  <si>
    <t>BEASL001.0HN</t>
  </si>
  <si>
    <t>Beasley Creek</t>
  </si>
  <si>
    <t>D/S Hwy 69A</t>
  </si>
  <si>
    <t>TNW000000242</t>
  </si>
  <si>
    <t>BEASL002.1FA</t>
  </si>
  <si>
    <t>Busch Drive</t>
  </si>
  <si>
    <t>TNW000000240</t>
  </si>
  <si>
    <t>BEASL_G0.4MY</t>
  </si>
  <si>
    <t>Beasley Hollow (Unnamed Creek In Hollow)</t>
  </si>
  <si>
    <t>Highway 247 100 Yds D/S Shellcracker Lake (Williamsport Lakes Twra)</t>
  </si>
  <si>
    <t>BEASL000.4MY</t>
  </si>
  <si>
    <t>TNW000000243</t>
  </si>
  <si>
    <t>BEASO000.2HD</t>
  </si>
  <si>
    <t>Beason Creek</t>
  </si>
  <si>
    <t>Coffee Landing Road</t>
  </si>
  <si>
    <t>TNW000000244</t>
  </si>
  <si>
    <t>BEAVE000.1BR</t>
  </si>
  <si>
    <t>Beaverdam Branch</t>
  </si>
  <si>
    <t>Near Jessie Lane</t>
  </si>
  <si>
    <t>CANDI4T0.5BR</t>
  </si>
  <si>
    <t>TNW000000245</t>
  </si>
  <si>
    <t>BEAVE000.2SU</t>
  </si>
  <si>
    <t>Beaver Creek</t>
  </si>
  <si>
    <t>BEAVER000.2</t>
  </si>
  <si>
    <t>TNW000000246</t>
  </si>
  <si>
    <t>BEAVE000.3DI</t>
  </si>
  <si>
    <t>Beaverdam Creek</t>
  </si>
  <si>
    <t>White Bluff Road /County Hwy 1847     (D/S Fivemile Creek)</t>
  </si>
  <si>
    <t>TNW000000247</t>
  </si>
  <si>
    <t>BEAVE000.4JE</t>
  </si>
  <si>
    <t>Beaver Creek Road</t>
  </si>
  <si>
    <t>Jefferson</t>
  </si>
  <si>
    <t>TNW000000248</t>
  </si>
  <si>
    <t>BEAVE001.0SU</t>
  </si>
  <si>
    <t>000225; BEAVE000.1SU</t>
  </si>
  <si>
    <t>TNW000000249</t>
  </si>
  <si>
    <t>BEAVE001.3HI</t>
  </si>
  <si>
    <t>1st Road on Left off Beaver Creek Road  (From 48)</t>
  </si>
  <si>
    <t>TNW000000250</t>
  </si>
  <si>
    <t>BEAVE001.5HN</t>
  </si>
  <si>
    <t>North of Co. Gravel Pit off Kendall Road</t>
  </si>
  <si>
    <t>TNW000000251</t>
  </si>
  <si>
    <t>BEAVE001.8BL</t>
  </si>
  <si>
    <t>Hwy 101/Bellview Road</t>
  </si>
  <si>
    <t>TNW000000252</t>
  </si>
  <si>
    <t>BEAVE001.8SU</t>
  </si>
  <si>
    <t>U/S Galloway Mill</t>
  </si>
  <si>
    <t>TNW000000253</t>
  </si>
  <si>
    <t>BEAVE002.0JE</t>
  </si>
  <si>
    <t>Beaver Creek Road North of Intersection with Charlie Hodges Road</t>
  </si>
  <si>
    <t>TNW000007394</t>
  </si>
  <si>
    <t>BEAVE002.0JO</t>
  </si>
  <si>
    <t>Hwy 133 at State Line</t>
  </si>
  <si>
    <t>TNW000000254</t>
  </si>
  <si>
    <t>BEAVE002.2HN</t>
  </si>
  <si>
    <t>Elkhorn Road</t>
  </si>
  <si>
    <t>BDAM001.0HN</t>
  </si>
  <si>
    <t>TNW000000255</t>
  </si>
  <si>
    <t>BEAVE002.5BN</t>
  </si>
  <si>
    <t>Pilot Knob Road</t>
  </si>
  <si>
    <t>TNW000000256</t>
  </si>
  <si>
    <t>BEAVE002.7HI</t>
  </si>
  <si>
    <t>Hwy 438 (Old Hwy 50?) @ Bridge In Coble</t>
  </si>
  <si>
    <t>TNW000000257</t>
  </si>
  <si>
    <t>BEAVE003.3CR</t>
  </si>
  <si>
    <t>Boat Access @ RM 3.3</t>
  </si>
  <si>
    <t>TNW000000258</t>
  </si>
  <si>
    <t>BEAVE003.4DI</t>
  </si>
  <si>
    <t>Girl Scout Road/Cathey Hollow Road</t>
  </si>
  <si>
    <t>TNW000000259</t>
  </si>
  <si>
    <t>BEAVE003.5KN</t>
  </si>
  <si>
    <t>Swafford Road Bridge</t>
  </si>
  <si>
    <t>TNW000000260</t>
  </si>
  <si>
    <t>BEAVE004.4CR</t>
  </si>
  <si>
    <t>Hwy 77</t>
  </si>
  <si>
    <t>BEAVE004.5CR</t>
  </si>
  <si>
    <t>TNW000000261</t>
  </si>
  <si>
    <t>BEAVE005.5CR</t>
  </si>
  <si>
    <t>Hwy 70</t>
  </si>
  <si>
    <t>TNW000000262</t>
  </si>
  <si>
    <t>BEAVE005.5HI</t>
  </si>
  <si>
    <t>Off Backside Beaverdam Road D/S Mclanahan Hollow</t>
  </si>
  <si>
    <t>TNW000000263</t>
  </si>
  <si>
    <t>BEAVE005.5KN</t>
  </si>
  <si>
    <t>U/S Solway Road</t>
  </si>
  <si>
    <t>TNW000000264</t>
  </si>
  <si>
    <t>BEAVE006.1CR</t>
  </si>
  <si>
    <t>U/S Hwy 22</t>
  </si>
  <si>
    <t>BEAVE006.4CR</t>
  </si>
  <si>
    <t>TNW000000265</t>
  </si>
  <si>
    <t>BEAVE006.3DI</t>
  </si>
  <si>
    <t>Hogan Road</t>
  </si>
  <si>
    <t>TNW000000266</t>
  </si>
  <si>
    <t>BEAVE007.2CR</t>
  </si>
  <si>
    <t>Hwy 364 70A (bypass)</t>
  </si>
  <si>
    <t>BEAVE007.0CR; BEAVE007.5CR</t>
  </si>
  <si>
    <t>TNW000000267</t>
  </si>
  <si>
    <t>BEAVE007.2DI</t>
  </si>
  <si>
    <t>TNW000000268</t>
  </si>
  <si>
    <t>BEAVE008.2SU</t>
  </si>
  <si>
    <t>U/S Hwy 113/19 off Shady Brook Drive</t>
  </si>
  <si>
    <t>TNW000000269</t>
  </si>
  <si>
    <t>BEAVE008.9KN</t>
  </si>
  <si>
    <t>Across Bend From Ford on Rather Road</t>
  </si>
  <si>
    <t>TNW000000270</t>
  </si>
  <si>
    <t>BEAVE009.7JO</t>
  </si>
  <si>
    <t>SR 133 D/S Birch Branch</t>
  </si>
  <si>
    <t>BEAVE009.7SU</t>
  </si>
  <si>
    <t>TNW000000271</t>
  </si>
  <si>
    <t>BEAVE010.1KN</t>
  </si>
  <si>
    <t>Coward Mill Road Bridge</t>
  </si>
  <si>
    <t>TNW000000272</t>
  </si>
  <si>
    <t>BEAVE011.0SU</t>
  </si>
  <si>
    <t>U/S Steele Creek</t>
  </si>
  <si>
    <t>TNW000000273</t>
  </si>
  <si>
    <t>BEAVE012.5KN</t>
  </si>
  <si>
    <t>Westcott Blvd Bridge</t>
  </si>
  <si>
    <t>TNW000000274</t>
  </si>
  <si>
    <t>BEAVE013.5KN</t>
  </si>
  <si>
    <t>Karns High School</t>
  </si>
  <si>
    <t>TNW000000275</t>
  </si>
  <si>
    <t>BEAVE014.0JO</t>
  </si>
  <si>
    <t>Quarry Road</t>
  </si>
  <si>
    <t>TNW000000276</t>
  </si>
  <si>
    <t>BEAVE014.3HI</t>
  </si>
  <si>
    <t>U/S Hwy 100</t>
  </si>
  <si>
    <t>TNW000000277</t>
  </si>
  <si>
    <t>BEAVE015.3SU</t>
  </si>
  <si>
    <t>Shelby Streer Near  TN/Va State Line</t>
  </si>
  <si>
    <t>TNW000000278</t>
  </si>
  <si>
    <t>BEAVE015.7JO</t>
  </si>
  <si>
    <t>South of Hwy 34  (Daniel Boone Trail) SE Orchard Bog</t>
  </si>
  <si>
    <t>TNW000000279</t>
  </si>
  <si>
    <t>BEAVE016.7JO</t>
  </si>
  <si>
    <t>Hwy 91</t>
  </si>
  <si>
    <t>TNW000000280</t>
  </si>
  <si>
    <t>BEAVE020.9KN</t>
  </si>
  <si>
    <t>Beaver Creek at Harrell Road Bridge</t>
  </si>
  <si>
    <t>TNW000000281</t>
  </si>
  <si>
    <t>BEAVE023.5KN</t>
  </si>
  <si>
    <t>D/S Hallsdale Powell STP</t>
  </si>
  <si>
    <t>TNW000000282</t>
  </si>
  <si>
    <t>BEAVE023.6KN</t>
  </si>
  <si>
    <t>U/S Hallsdale Powell STP</t>
  </si>
  <si>
    <t>TNW000000283</t>
  </si>
  <si>
    <t>BEAVE024.7KN</t>
  </si>
  <si>
    <t>100 Ft Below Clinton Hwy Bridge</t>
  </si>
  <si>
    <t>TNW000000284</t>
  </si>
  <si>
    <t>BEAVE025.3KN</t>
  </si>
  <si>
    <t>200 Ft Below Drainage Ditch From Broad Acre Dairy</t>
  </si>
  <si>
    <t>TNW000000285</t>
  </si>
  <si>
    <t>BEAVE029.1KN</t>
  </si>
  <si>
    <t>TNW000000286</t>
  </si>
  <si>
    <t>BEAVE030.0KN</t>
  </si>
  <si>
    <t>TNW000000287</t>
  </si>
  <si>
    <t>BEAVE031.8KN</t>
  </si>
  <si>
    <t>Dry Gap Pk Bridge Hallsdale Powell Utility District Water Works Intake</t>
  </si>
  <si>
    <t>BEAVE031.9KN; 000140</t>
  </si>
  <si>
    <t>TNW000000288</t>
  </si>
  <si>
    <t>BEAVE036.7KN</t>
  </si>
  <si>
    <t>Hwy 33 ( Halls Crossroads)</t>
  </si>
  <si>
    <t>TNW000000289</t>
  </si>
  <si>
    <t>BEAVE037.0KN</t>
  </si>
  <si>
    <t>Just U/S of Confluence with Willow Fork Behind Food City at Greenway Trail Footbridge</t>
  </si>
  <si>
    <t>TNW000000290</t>
  </si>
  <si>
    <t>BEAVE038.7KN</t>
  </si>
  <si>
    <t>Beaver Creek just U/S of Brown Gap Bridge</t>
  </si>
  <si>
    <t>TNW000000291</t>
  </si>
  <si>
    <t>BEAVE040.1KN</t>
  </si>
  <si>
    <t>Stormer Road</t>
  </si>
  <si>
    <t>BEAVE040.2KN</t>
  </si>
  <si>
    <t>TNW000007012</t>
  </si>
  <si>
    <t>BEAVE040.6KN</t>
  </si>
  <si>
    <t>Beeler Road D/S of Road Crossing</t>
  </si>
  <si>
    <t>TNW000007311</t>
  </si>
  <si>
    <t>BEAVE041.3KN</t>
  </si>
  <si>
    <t>D/S of East Beeler Road D/S of Road Crossing</t>
  </si>
  <si>
    <t>TNW000000292</t>
  </si>
  <si>
    <t>BEAVE1C1.0SH</t>
  </si>
  <si>
    <t>Beaver Creek Canal</t>
  </si>
  <si>
    <t>BEAVERCKCN01.0</t>
  </si>
  <si>
    <t>TNW000000293</t>
  </si>
  <si>
    <t>BEAVE5.0T0.1JO</t>
  </si>
  <si>
    <t>Beaverdam Creek Unnamed Tributary Tank Hollow</t>
  </si>
  <si>
    <t>Off State Route  133 0.6 Miles SW of Backbone Rock</t>
  </si>
  <si>
    <t>TNW000000294</t>
  </si>
  <si>
    <t>BEDFO000.6WI</t>
  </si>
  <si>
    <t>Bedford Creek</t>
  </si>
  <si>
    <t>Bedford Road 100' D/S</t>
  </si>
  <si>
    <t>TNW000000295</t>
  </si>
  <si>
    <t>BEDNI000.2RN</t>
  </si>
  <si>
    <t>Bednigo Branch</t>
  </si>
  <si>
    <t>Tom Bednigo Dr /Abednego Road= Street Sign</t>
  </si>
  <si>
    <t>TNW000000296</t>
  </si>
  <si>
    <t>BEE000.2VA</t>
  </si>
  <si>
    <t>Bee Fork</t>
  </si>
  <si>
    <t>Rocky River Road</t>
  </si>
  <si>
    <t>Van Buren</t>
  </si>
  <si>
    <t>TNW000000297</t>
  </si>
  <si>
    <t>BEE000.8HM</t>
  </si>
  <si>
    <t>Bee Branch</t>
  </si>
  <si>
    <t>U/S of Timberlinks Drive</t>
  </si>
  <si>
    <t>TNW000007677</t>
  </si>
  <si>
    <t>BEE001.0HM</t>
  </si>
  <si>
    <t>Upstream of Primrose Way Crossing</t>
  </si>
  <si>
    <t>TNW000000298</t>
  </si>
  <si>
    <t>BEE001.1CR</t>
  </si>
  <si>
    <t>U/S Hwy 77</t>
  </si>
  <si>
    <t>TNW000000299</t>
  </si>
  <si>
    <t>BEE001.1GI</t>
  </si>
  <si>
    <t>Bee Creek</t>
  </si>
  <si>
    <t>U/S Dawson Bottom Road</t>
  </si>
  <si>
    <t>TNW000000300</t>
  </si>
  <si>
    <t>BEE007.0BL</t>
  </si>
  <si>
    <t>300 Yards Downhill From Taft Youth Center ( Below Mouth of Unnamed Tributary Below Dairy Farm</t>
  </si>
  <si>
    <t>TNW000000301</t>
  </si>
  <si>
    <t>BEE007.1BL</t>
  </si>
  <si>
    <t>U/S Taft Creek</t>
  </si>
  <si>
    <t>TNW000007286</t>
  </si>
  <si>
    <t>BEE008.0BL</t>
  </si>
  <si>
    <t>TNW000000302</t>
  </si>
  <si>
    <t>BEE009.8CU</t>
  </si>
  <si>
    <t>Low Water Crossing @ Newton Lane</t>
  </si>
  <si>
    <t>TNW000000303</t>
  </si>
  <si>
    <t>BEE012.4BL</t>
  </si>
  <si>
    <t>Off Hwy 101</t>
  </si>
  <si>
    <t>TNW000000304</t>
  </si>
  <si>
    <t>BEE015.1BL</t>
  </si>
  <si>
    <t>150M D/S Grapevine Road</t>
  </si>
  <si>
    <t>TNW000007348</t>
  </si>
  <si>
    <t>BEE2.1T0.5VA</t>
  </si>
  <si>
    <t>Bee Creek Unnamed Tributary</t>
  </si>
  <si>
    <t>Jo B Long Lake Tailwaters</t>
  </si>
  <si>
    <t>TNW000000305</t>
  </si>
  <si>
    <t>BEE2.1T0.6VA</t>
  </si>
  <si>
    <t>Proposed Dam Site</t>
  </si>
  <si>
    <t>BEE1T0.6VA</t>
  </si>
  <si>
    <t>TNW000000306</t>
  </si>
  <si>
    <t>BEE2.1T0.8VA</t>
  </si>
  <si>
    <t>Just U/S Plantation Road</t>
  </si>
  <si>
    <t>BEE1T0.8VA</t>
  </si>
  <si>
    <t>TNW000000307</t>
  </si>
  <si>
    <t>BEE2.1T1.0VA</t>
  </si>
  <si>
    <t>1000 Feet Upstream Plantation Road</t>
  </si>
  <si>
    <t>BEE1T1.0VA</t>
  </si>
  <si>
    <t>TNW000000308</t>
  </si>
  <si>
    <t>BEECH000.1SV</t>
  </si>
  <si>
    <t>Beech Branch</t>
  </si>
  <si>
    <t>Mouth on West Prong Hwy 441 Spur</t>
  </si>
  <si>
    <t>TNW000000309</t>
  </si>
  <si>
    <t>BEECH000.2CA</t>
  </si>
  <si>
    <t>Beech Fork</t>
  </si>
  <si>
    <t>New River Road Bridge at Shea</t>
  </si>
  <si>
    <t>Campbell</t>
  </si>
  <si>
    <t>TNW000000310</t>
  </si>
  <si>
    <t>BEECH000.4DE</t>
  </si>
  <si>
    <t>Beech River</t>
  </si>
  <si>
    <t>Hwy 100 South of Kilo Ford</t>
  </si>
  <si>
    <t>TNW000000311</t>
  </si>
  <si>
    <t>BEECH000.4MY</t>
  </si>
  <si>
    <t>Beech Creek</t>
  </si>
  <si>
    <t>U/S Hwy 247/ Snow Creek Road</t>
  </si>
  <si>
    <t>TNW000000312</t>
  </si>
  <si>
    <t>BEECH000.4WI</t>
  </si>
  <si>
    <t>Hwy 431 (Hillsboro Road.) 200' D/S</t>
  </si>
  <si>
    <t>TNW000000313</t>
  </si>
  <si>
    <t>BEECH000.5WE</t>
  </si>
  <si>
    <t>Beech Creek Embayment KY Reservoir</t>
  </si>
  <si>
    <t>TNW000007013</t>
  </si>
  <si>
    <t>BEECH000.6SV</t>
  </si>
  <si>
    <t>U/S Beech Ridge Way</t>
  </si>
  <si>
    <t>TNW000000314</t>
  </si>
  <si>
    <t>BEECH000.7DA</t>
  </si>
  <si>
    <t>TNW000000315</t>
  </si>
  <si>
    <t>BEECH001.6WE</t>
  </si>
  <si>
    <t>Hwy 128 North of Beech Lake Road</t>
  </si>
  <si>
    <t>TISSUE03</t>
  </si>
  <si>
    <t>TNW000000316</t>
  </si>
  <si>
    <t>BEECH001.8CK</t>
  </si>
  <si>
    <t>Gasden todd Levee Road</t>
  </si>
  <si>
    <t>TNW000000317</t>
  </si>
  <si>
    <t>BEECH002.0WE</t>
  </si>
  <si>
    <t>U/S Morrison Creek</t>
  </si>
  <si>
    <t>TNW000000318</t>
  </si>
  <si>
    <t>BEECH003.5HS</t>
  </si>
  <si>
    <t>Lower End/Keplar School/Community</t>
  </si>
  <si>
    <t>TNW000000319</t>
  </si>
  <si>
    <t>BEECH003.8HS</t>
  </si>
  <si>
    <t>Webster Valley Road</t>
  </si>
  <si>
    <t>TNW000000320</t>
  </si>
  <si>
    <t>BEECH004.3WE</t>
  </si>
  <si>
    <t>Dall Conway Road Deadend at Creek</t>
  </si>
  <si>
    <t>TNW000000321</t>
  </si>
  <si>
    <t>BEECH005.8WE</t>
  </si>
  <si>
    <t>Jeter Road Near Bridge Crossing</t>
  </si>
  <si>
    <t>TNW000000322</t>
  </si>
  <si>
    <t>BEECH007.0WE</t>
  </si>
  <si>
    <t>Morrison Creek Road (Hwy 228) Near Bridge Crossing</t>
  </si>
  <si>
    <t>TNW000000323</t>
  </si>
  <si>
    <t>BEECH008.6WE</t>
  </si>
  <si>
    <t>Goodman Road Near Bridge Crossing</t>
  </si>
  <si>
    <t>BEECHCRIS04</t>
  </si>
  <si>
    <t>TNW000000324</t>
  </si>
  <si>
    <t>BEECH010.0DE</t>
  </si>
  <si>
    <t>Near Parsons  TN on Hwy 69 Bridge</t>
  </si>
  <si>
    <t>BEECH006.9DE; BEECH010.0DE</t>
  </si>
  <si>
    <t>TNW000000325</t>
  </si>
  <si>
    <t>BEECH010.2WE</t>
  </si>
  <si>
    <t>Worley Cemetary Road Near Bridge Crossing</t>
  </si>
  <si>
    <t>BEECHCRIS03; BEECH010.7WE</t>
  </si>
  <si>
    <t>TNW000000326</t>
  </si>
  <si>
    <t>BEECH010.7HS</t>
  </si>
  <si>
    <t>Beech Creek Road</t>
  </si>
  <si>
    <t>TNW000000327</t>
  </si>
  <si>
    <t>BEECH010.8WE</t>
  </si>
  <si>
    <t>Old Beech Creek Road at Bauchman Road U/S Smith Branch</t>
  </si>
  <si>
    <t>BEECH008.8WE</t>
  </si>
  <si>
    <t>TNW000000328</t>
  </si>
  <si>
    <t>BEECH011.4WE</t>
  </si>
  <si>
    <t>Baucham (Old Beech Creek Road) Near Throgmorton Cemetary</t>
  </si>
  <si>
    <t>TNW000000329</t>
  </si>
  <si>
    <t>BEECH012.5WE</t>
  </si>
  <si>
    <t>Old Beech Creek Road Near Bridge Crossing U/S Stock Hollow</t>
  </si>
  <si>
    <t>TNW000000330</t>
  </si>
  <si>
    <t>BEECH014.2WE</t>
  </si>
  <si>
    <t>Old Beech Creek Road Where Road Turns From Creek D/S Grover Hollow</t>
  </si>
  <si>
    <t>BEECHCRIS02; BEECH013.8WE</t>
  </si>
  <si>
    <t>TNW000000331</t>
  </si>
  <si>
    <t>BEECH014.7WE</t>
  </si>
  <si>
    <t>Downstream of Whitey and Peach Orchard Hollows.</t>
  </si>
  <si>
    <t>TNW000000332</t>
  </si>
  <si>
    <t>BEECH015.2WE</t>
  </si>
  <si>
    <t>within Timber Co. Land Near Confluence of Wildcat Hollow</t>
  </si>
  <si>
    <t>BEECHCRIS01</t>
  </si>
  <si>
    <t>TNW000000333</t>
  </si>
  <si>
    <t>BEECH018.1HE</t>
  </si>
  <si>
    <t>Darden Road Old Channel</t>
  </si>
  <si>
    <t>TNW000000334</t>
  </si>
  <si>
    <t>BEECH021.9HE</t>
  </si>
  <si>
    <t>Hwy 114 (New Channel)? Middleburg Road</t>
  </si>
  <si>
    <t>000285; BEECH18.5HE</t>
  </si>
  <si>
    <t>TNW000000335</t>
  </si>
  <si>
    <t>BEECH022.1HE</t>
  </si>
  <si>
    <t>Hwy 114 (Old Channel)</t>
  </si>
  <si>
    <t>BEECH018.9HE</t>
  </si>
  <si>
    <t>TNW000000336</t>
  </si>
  <si>
    <t>BEECH023.1HE</t>
  </si>
  <si>
    <t>Belton Robinson Road</t>
  </si>
  <si>
    <t>TNW000000337</t>
  </si>
  <si>
    <t>BEECH025.4HE</t>
  </si>
  <si>
    <t>Shady Hill Road</t>
  </si>
  <si>
    <t>BEECH022.2HE</t>
  </si>
  <si>
    <t>TNW000000338</t>
  </si>
  <si>
    <t>BEECH029.9HE</t>
  </si>
  <si>
    <t>BEECH026.7HE</t>
  </si>
  <si>
    <t>TNW000000339</t>
  </si>
  <si>
    <t>BEECH034.9HE</t>
  </si>
  <si>
    <t>Hwy 412 South of Filtration Plant</t>
  </si>
  <si>
    <t>BEECH031.9HE</t>
  </si>
  <si>
    <t>TNW000000340</t>
  </si>
  <si>
    <t>BEECH035.2HE</t>
  </si>
  <si>
    <t>Beech Reservoir Near Water Plant Intake</t>
  </si>
  <si>
    <t>BEECH032.5HE</t>
  </si>
  <si>
    <t>TNW000000341</t>
  </si>
  <si>
    <t>BEECH036.0HE</t>
  </si>
  <si>
    <t>Beech Reservoir D/S Confluence Black Bottom Branch</t>
  </si>
  <si>
    <t>TNW000000342</t>
  </si>
  <si>
    <t>BEECH038.6HE</t>
  </si>
  <si>
    <t>Cove North of Crazy Doe Road</t>
  </si>
  <si>
    <t>BEECH035.6HE</t>
  </si>
  <si>
    <t>TNW000000343</t>
  </si>
  <si>
    <t>BEECH35.3T0.5HE</t>
  </si>
  <si>
    <t>Beech River Unnamed Tributary</t>
  </si>
  <si>
    <t>Cove East of BRWDA office</t>
  </si>
  <si>
    <t>BEECH35.8T0.5HE; BEECH1T0.5HE</t>
  </si>
  <si>
    <t>TNW000000344</t>
  </si>
  <si>
    <t>BEECH35.7T0.7HE</t>
  </si>
  <si>
    <t>Cove North of and Across Lake From Main Boat Ramp</t>
  </si>
  <si>
    <t>BEECH36.2T0.7HE; BEECH2T0.7HE</t>
  </si>
  <si>
    <t>TNW000000345</t>
  </si>
  <si>
    <t>BEECH38.4T0.3HE</t>
  </si>
  <si>
    <t>Cove West of Crazy Doe</t>
  </si>
  <si>
    <t>BEECH38.8T0.3HE; BEECH3T0.3HE</t>
  </si>
  <si>
    <t>TNW000000346</t>
  </si>
  <si>
    <t>BEENE_G1.3MI</t>
  </si>
  <si>
    <t>Beene Cove Unnamed Tributary To Sweden</t>
  </si>
  <si>
    <t>Stream C Section C</t>
  </si>
  <si>
    <t>BCOVE001.3MI</t>
  </si>
  <si>
    <t>TNW000000347</t>
  </si>
  <si>
    <t>BEENE_G1.7MI</t>
  </si>
  <si>
    <t>Stream C Section B</t>
  </si>
  <si>
    <t>BCOVE001.7MI</t>
  </si>
  <si>
    <t>TNW000000348</t>
  </si>
  <si>
    <t>BEENE_G1.9MI</t>
  </si>
  <si>
    <t>Stream C Section A</t>
  </si>
  <si>
    <t>BCOVE001.9MI</t>
  </si>
  <si>
    <t>TNW000000349</t>
  </si>
  <si>
    <t>BEIDL000.8SU</t>
  </si>
  <si>
    <t>Beidleman Creek</t>
  </si>
  <si>
    <t>U/S Emmet Road  200 M U/S Chemical Station  Near Hickory Creek Road</t>
  </si>
  <si>
    <t>TNW000000350</t>
  </si>
  <si>
    <t>BEIDL001.3SU</t>
  </si>
  <si>
    <t>Beidleman Creek Road U/S Clark Hill Road</t>
  </si>
  <si>
    <t>TNW000000351</t>
  </si>
  <si>
    <t>BELFA001.3ML</t>
  </si>
  <si>
    <t>Belfast Creek</t>
  </si>
  <si>
    <t>John R. Hill Road</t>
  </si>
  <si>
    <t>Marshall</t>
  </si>
  <si>
    <t>TNW000007230</t>
  </si>
  <si>
    <t>BELL000.1HD</t>
  </si>
  <si>
    <t>Bell Slough</t>
  </si>
  <si>
    <t>U/S Confluence with Snake Creek Near Hagy Bridge</t>
  </si>
  <si>
    <t>TNW000000352</t>
  </si>
  <si>
    <t>BELL000.2HI</t>
  </si>
  <si>
    <t>Bell Branch</t>
  </si>
  <si>
    <t>Bell Branch Road / Old Mill Creek Road</t>
  </si>
  <si>
    <t>TNW000000353</t>
  </si>
  <si>
    <t>BELL002.0HE</t>
  </si>
  <si>
    <t>D/S John Pope Road</t>
  </si>
  <si>
    <t>TNW000000354</t>
  </si>
  <si>
    <t>BELL002.7BT</t>
  </si>
  <si>
    <t>Just U/S of Happy Valley Road</t>
  </si>
  <si>
    <t>BELL001.0BT</t>
  </si>
  <si>
    <t>TNW000000355</t>
  </si>
  <si>
    <t>BELLT000.3PO</t>
  </si>
  <si>
    <t>Belltown Creek</t>
  </si>
  <si>
    <t>Off Green Drive in Coletown</t>
  </si>
  <si>
    <t>TNW000000356</t>
  </si>
  <si>
    <t>BENFO000.5BE</t>
  </si>
  <si>
    <t>Benford Creek</t>
  </si>
  <si>
    <t>Eady Road</t>
  </si>
  <si>
    <t>TNW000000357</t>
  </si>
  <si>
    <t>BENNE000.1BE</t>
  </si>
  <si>
    <t>Bennett Branch</t>
  </si>
  <si>
    <t>Hwy 130</t>
  </si>
  <si>
    <t>TNW000000358</t>
  </si>
  <si>
    <t>BENNE000.2FA</t>
  </si>
  <si>
    <t>Bennett's Creek</t>
  </si>
  <si>
    <t>Hwy 64</t>
  </si>
  <si>
    <t>BENNETTS000.2</t>
  </si>
  <si>
    <t>TNW000000359</t>
  </si>
  <si>
    <t>BENNE001.0BN</t>
  </si>
  <si>
    <t>Bennetts Creek</t>
  </si>
  <si>
    <t>U/S New Hope Road</t>
  </si>
  <si>
    <t>TNW000000360</t>
  </si>
  <si>
    <t>BENNE005.2CL</t>
  </si>
  <si>
    <t>Bennetts Fork</t>
  </si>
  <si>
    <t>D/S of Watson Branch</t>
  </si>
  <si>
    <t>TNW000000361</t>
  </si>
  <si>
    <t>BENNE005.3CL</t>
  </si>
  <si>
    <t>U/S Watson Branch</t>
  </si>
  <si>
    <t>TNW000007306</t>
  </si>
  <si>
    <t>BENNE007.7CL</t>
  </si>
  <si>
    <t>U/S of Hwy 132 in Cabin Hollow U/S of Bennetts Fork Confluenceenee</t>
  </si>
  <si>
    <t>BENNE004.6CL</t>
  </si>
  <si>
    <t>TNW000000362</t>
  </si>
  <si>
    <t>BENNE1.5T0.8T0.4FA</t>
  </si>
  <si>
    <t>Bennett Creek Unnamed Tributary To Unnamed Tributary</t>
  </si>
  <si>
    <t>D/S Fowler Paving Dmp001</t>
  </si>
  <si>
    <t>BEN1T1T0.1FA</t>
  </si>
  <si>
    <t>TNW000000363</t>
  </si>
  <si>
    <t>BENNE7.5T1.3CL</t>
  </si>
  <si>
    <t>Unnamed Tributary To Bennetts Creek (Cabin Hollow)</t>
  </si>
  <si>
    <t>U/S Tennessee Kentucky Borders</t>
  </si>
  <si>
    <t>TNW000000364</t>
  </si>
  <si>
    <t>BENS001.0CL</t>
  </si>
  <si>
    <t>Ben's Branch</t>
  </si>
  <si>
    <t>TNW000000365</t>
  </si>
  <si>
    <t>BENT001.9HA</t>
  </si>
  <si>
    <t>Bent Creek</t>
  </si>
  <si>
    <t>Bent Creek Road</t>
  </si>
  <si>
    <t>TNW000000366</t>
  </si>
  <si>
    <t>BENT007.2HA</t>
  </si>
  <si>
    <t>Mud Creek Road Bridge= Ralph Ray Road</t>
  </si>
  <si>
    <t>MUD001.0HA</t>
  </si>
  <si>
    <t>TNW000000367</t>
  </si>
  <si>
    <t>BETHE001.8DY</t>
  </si>
  <si>
    <t>Bethel Branch</t>
  </si>
  <si>
    <t>Nebo Road</t>
  </si>
  <si>
    <t>Dyer</t>
  </si>
  <si>
    <t>BETHEL001.8DY</t>
  </si>
  <si>
    <t>TNW000000368</t>
  </si>
  <si>
    <t>BETHE004.2GI</t>
  </si>
  <si>
    <t>TNW000000369</t>
  </si>
  <si>
    <t>BETHE006.1GI</t>
  </si>
  <si>
    <t>Scotts Road</t>
  </si>
  <si>
    <t>TNW000000370</t>
  </si>
  <si>
    <t>BFGIZ000.6MI</t>
  </si>
  <si>
    <t>Big Fiery Gizzard Creek</t>
  </si>
  <si>
    <t>Off US Highway 64 at Bridge Crossing Where Creek Is Split into 2 Separate Channels</t>
  </si>
  <si>
    <t>TNW000000371</t>
  </si>
  <si>
    <t>BFGIZ004.1MI</t>
  </si>
  <si>
    <t>Confluence with Denny Cove Creek</t>
  </si>
  <si>
    <t>TNW000000372</t>
  </si>
  <si>
    <t>BFGIZ013.6GY</t>
  </si>
  <si>
    <t>South Cumberland State Park Hike Loop Trail to Confluence of Big and Little  Sample D/S of Confluence</t>
  </si>
  <si>
    <t>Grundy</t>
  </si>
  <si>
    <t>TNW000000373</t>
  </si>
  <si>
    <t>BFGIZ013.9GY</t>
  </si>
  <si>
    <t>TNW000000374</t>
  </si>
  <si>
    <t>BFGIZ014.1GY</t>
  </si>
  <si>
    <t>TNW000000375</t>
  </si>
  <si>
    <t>BFGIZ014.3GY</t>
  </si>
  <si>
    <t>Bay Drive and Old Railroad Bed at Culvert</t>
  </si>
  <si>
    <t>TNW000000376</t>
  </si>
  <si>
    <t>BFGIZ014.5GY</t>
  </si>
  <si>
    <t>D/S of Hines Pond Dam</t>
  </si>
  <si>
    <t>TNW000000377</t>
  </si>
  <si>
    <t>BFGIZ014.6GY</t>
  </si>
  <si>
    <t>Off Hwy 56 at Tracy City Water Treatment Plant</t>
  </si>
  <si>
    <t>TNW000000378</t>
  </si>
  <si>
    <t>BFGIZ014.7GY</t>
  </si>
  <si>
    <t>USACE Tracy City Water Supply Reservoir</t>
  </si>
  <si>
    <t>TNW000000379</t>
  </si>
  <si>
    <t>USACE Tracy City Water Supply Resevoir 10 Ft</t>
  </si>
  <si>
    <t>TNW000000380</t>
  </si>
  <si>
    <t>USACE Tracy City Water Supply Reservoir 15 Ft</t>
  </si>
  <si>
    <t>TNW000000381</t>
  </si>
  <si>
    <t>USACE Tracy City Water Supply Reservoir 20 Ft</t>
  </si>
  <si>
    <t>TNW000000382</t>
  </si>
  <si>
    <t>USACE Tracy City Water Supply Reservoir 25Ft</t>
  </si>
  <si>
    <t>TNW000000383</t>
  </si>
  <si>
    <t>USACE Tracy City Water Supply Reservoir 5 Ft</t>
  </si>
  <si>
    <t>TNW000000384</t>
  </si>
  <si>
    <t>BFGIZ016.0GY</t>
  </si>
  <si>
    <t>U/S of Bridge on Orchard Drive</t>
  </si>
  <si>
    <t>TNW000000385</t>
  </si>
  <si>
    <t>BFOOT000.5MM</t>
  </si>
  <si>
    <t>Big Foot Branch</t>
  </si>
  <si>
    <t>Big Foot Road and Little Foot Road</t>
  </si>
  <si>
    <t>McMinn</t>
  </si>
  <si>
    <t>TNW000000386</t>
  </si>
  <si>
    <t>BFORK000.2SR</t>
  </si>
  <si>
    <t>Brushy Fork Creek</t>
  </si>
  <si>
    <t>Old Hwy 31E</t>
  </si>
  <si>
    <t>BRUSH000.2SR</t>
  </si>
  <si>
    <t>TNW000000387</t>
  </si>
  <si>
    <t>BFORK003.0HN</t>
  </si>
  <si>
    <t>Barnes Fork Creek</t>
  </si>
  <si>
    <t>U/S Reynoldsburg Road</t>
  </si>
  <si>
    <t>TNW000000388</t>
  </si>
  <si>
    <t>BFORK004.0HN</t>
  </si>
  <si>
    <t>Bailey Fork Creek</t>
  </si>
  <si>
    <t>Abandoned Railroad</t>
  </si>
  <si>
    <t>TNW000000389</t>
  </si>
  <si>
    <t>BFORK005.0FR</t>
  </si>
  <si>
    <t>Boiling Fork Creek</t>
  </si>
  <si>
    <t>Highway 41 at Winchester</t>
  </si>
  <si>
    <t>TNW000000390</t>
  </si>
  <si>
    <t>Tributary to Poplar Creek East of Oak Ridge Along Hwy 61 Near Confluence. of Racoon Branch</t>
  </si>
  <si>
    <t>TNW000000391</t>
  </si>
  <si>
    <t>BFORK005.6HN</t>
  </si>
  <si>
    <t>Highway 218</t>
  </si>
  <si>
    <t>TNW000000392</t>
  </si>
  <si>
    <t>BFORK006.6HN</t>
  </si>
  <si>
    <t>Fairground Road (County Home Road)</t>
  </si>
  <si>
    <t>BAILE005.1HN; BFORK005.1HN</t>
  </si>
  <si>
    <t>TNW000000393</t>
  </si>
  <si>
    <t>BFORK007.5FR</t>
  </si>
  <si>
    <t>D/S S College St (Hwy 41A)</t>
  </si>
  <si>
    <t>TNW000000394</t>
  </si>
  <si>
    <t>BFORK010.1FR</t>
  </si>
  <si>
    <t>Williams Cove Road(D/S Cowan)</t>
  </si>
  <si>
    <t>BOILI010.1FR</t>
  </si>
  <si>
    <t>TNW000000395</t>
  </si>
  <si>
    <t>BFORK013.4FR</t>
  </si>
  <si>
    <t>D/S  Cowan STP (Discharge at 13.4)</t>
  </si>
  <si>
    <t>BFORK013.3FR</t>
  </si>
  <si>
    <t>TNW000000396</t>
  </si>
  <si>
    <t>BFORK013.9FR</t>
  </si>
  <si>
    <t>U/S Cowan STP at Water Tank Road</t>
  </si>
  <si>
    <t>BOILI013.9FR; BOILINGK013.6</t>
  </si>
  <si>
    <t>TNW000000397</t>
  </si>
  <si>
    <t>BFORK014.6FR</t>
  </si>
  <si>
    <t>In Cowan Near RR Tracks</t>
  </si>
  <si>
    <t>TNW000000398</t>
  </si>
  <si>
    <t>BFOX000.5BR</t>
  </si>
  <si>
    <t>Black Fox Creek</t>
  </si>
  <si>
    <t>Chattanooga Pike Road</t>
  </si>
  <si>
    <t>TNW000000399</t>
  </si>
  <si>
    <t>BFSHO002.5LW</t>
  </si>
  <si>
    <t>Beeler Fork Shoal Creek</t>
  </si>
  <si>
    <t>U/S Gimlet Road</t>
  </si>
  <si>
    <t>TNW000007014</t>
  </si>
  <si>
    <t>BGAP000.0SU</t>
  </si>
  <si>
    <t>Blair Gap Branch</t>
  </si>
  <si>
    <t>Inst SR 347 Lone Star Road/Beech Creek Road</t>
  </si>
  <si>
    <t>TNW000000400</t>
  </si>
  <si>
    <t>BGROV000.1AN</t>
  </si>
  <si>
    <t>Beech Grove Fork</t>
  </si>
  <si>
    <t>the Wye</t>
  </si>
  <si>
    <t>BEECH000.1AN</t>
  </si>
  <si>
    <t>TNW000000401</t>
  </si>
  <si>
    <t>BGROV005.3MT</t>
  </si>
  <si>
    <t>Blooming Grove Creek</t>
  </si>
  <si>
    <t>Off Blooming Grove Road</t>
  </si>
  <si>
    <t>TNW000000402</t>
  </si>
  <si>
    <t>BGUM000.5CU</t>
  </si>
  <si>
    <t>Black Gum Branch</t>
  </si>
  <si>
    <t>Bainbridge Road 200 Yds D/S Lake Pomeroy</t>
  </si>
  <si>
    <t>TNW000000403</t>
  </si>
  <si>
    <t>BHE000.1SE</t>
  </si>
  <si>
    <t>Big He Creek</t>
  </si>
  <si>
    <t>U/S of Confluence of Little He Creek  within Svc Main Mine Area</t>
  </si>
  <si>
    <t>TNW000000404</t>
  </si>
  <si>
    <t>BHE000.2SE</t>
  </si>
  <si>
    <t>At Seeps 2   3   4</t>
  </si>
  <si>
    <t>TNW000000405</t>
  </si>
  <si>
    <t>BHE001.1SE</t>
  </si>
  <si>
    <t>TNW000000406</t>
  </si>
  <si>
    <t>BHE002.4SE</t>
  </si>
  <si>
    <t>U/S Point Along Little He Creek Drainage Basin Above SVC Historic Mining Influences</t>
  </si>
  <si>
    <t>TNW000000407</t>
  </si>
  <si>
    <t>BHUCK000.2LI</t>
  </si>
  <si>
    <t>Big Huckleberry Creek</t>
  </si>
  <si>
    <t>U/S Mason Road</t>
  </si>
  <si>
    <t>Lincoln</t>
  </si>
  <si>
    <t>TNW000000408</t>
  </si>
  <si>
    <t>BIFFL002.7DY</t>
  </si>
  <si>
    <t>Biffle Creek</t>
  </si>
  <si>
    <t>D/S Hartsfield Road</t>
  </si>
  <si>
    <t>TNW000000409</t>
  </si>
  <si>
    <t>BIFFL003.5DY</t>
  </si>
  <si>
    <t>U/S Parks Bottom Road</t>
  </si>
  <si>
    <t>TNW000000410</t>
  </si>
  <si>
    <t>BIG000.1HK</t>
  </si>
  <si>
    <t>Big Creek</t>
  </si>
  <si>
    <t>Lawson Road</t>
  </si>
  <si>
    <t>Hancock</t>
  </si>
  <si>
    <t>TNW000000411</t>
  </si>
  <si>
    <t>BIG000.1OV</t>
  </si>
  <si>
    <t>Big Branch</t>
  </si>
  <si>
    <t>At Mouth/ West of Jaybird Road</t>
  </si>
  <si>
    <t>TNW000000412</t>
  </si>
  <si>
    <t>BIG000.1WS</t>
  </si>
  <si>
    <t>Big Spring</t>
  </si>
  <si>
    <t>TNW000000413</t>
  </si>
  <si>
    <t>BIG000.2PO</t>
  </si>
  <si>
    <t>U/S of Confluence with Ocoee River</t>
  </si>
  <si>
    <t>TNW000000414</t>
  </si>
  <si>
    <t>BIG000.2UC</t>
  </si>
  <si>
    <t>Off Big Branch Road.1 Mi E Hwy 81)</t>
  </si>
  <si>
    <t>TNW000000415</t>
  </si>
  <si>
    <t>BIG000.7MO</t>
  </si>
  <si>
    <t>U/S of Laurel Creek</t>
  </si>
  <si>
    <t>TNW000000416</t>
  </si>
  <si>
    <t>BIG001.1PO</t>
  </si>
  <si>
    <t>Powerhouse</t>
  </si>
  <si>
    <t>TNW000000417</t>
  </si>
  <si>
    <t>BIG001.2MM</t>
  </si>
  <si>
    <t>0.9 U/S Hwy310 Crossing and 3 Mi. Ne of Etowah  TN</t>
  </si>
  <si>
    <t>ECO67I05</t>
  </si>
  <si>
    <t>TNW000000418</t>
  </si>
  <si>
    <t>BIG001.5MO</t>
  </si>
  <si>
    <t>Laurel Mountain</t>
  </si>
  <si>
    <t>TNW000000419</t>
  </si>
  <si>
    <t>BIG001.8HE</t>
  </si>
  <si>
    <t>Hwy 412 Below Confluence with Howard Branch and Colwick Branch</t>
  </si>
  <si>
    <t>TNW000000420</t>
  </si>
  <si>
    <t>BIG002.0HS</t>
  </si>
  <si>
    <t>West Bear Hollow Road</t>
  </si>
  <si>
    <t>TNW000000421</t>
  </si>
  <si>
    <t>BIG003.7GS</t>
  </si>
  <si>
    <t>D/S Hannah (Gunter Smith) Road Bridge</t>
  </si>
  <si>
    <t>BIG003.7GI; BIG003.4GS</t>
  </si>
  <si>
    <t>TNW000000422</t>
  </si>
  <si>
    <t>BIG004.9GS</t>
  </si>
  <si>
    <t>Kerr Hill Road</t>
  </si>
  <si>
    <t>TNW000000423</t>
  </si>
  <si>
    <t>BIG006.4PO</t>
  </si>
  <si>
    <t>National Forest Road 221 Stream Crossing</t>
  </si>
  <si>
    <t>TNW000000424</t>
  </si>
  <si>
    <t>BIG007.2GY</t>
  </si>
  <si>
    <t>Highway 56</t>
  </si>
  <si>
    <t>TNW000000425</t>
  </si>
  <si>
    <t>BIG008.6PO</t>
  </si>
  <si>
    <t>2.2 Miles U/S of Forrest Road 221</t>
  </si>
  <si>
    <t>TNW000000426</t>
  </si>
  <si>
    <t>BIG016.6CA</t>
  </si>
  <si>
    <t>BIG017.1CA</t>
  </si>
  <si>
    <t>TNW000000427</t>
  </si>
  <si>
    <t>BIG017.7CA</t>
  </si>
  <si>
    <t>TNW000000428</t>
  </si>
  <si>
    <t>BIG017.8CA</t>
  </si>
  <si>
    <t>BIG018.0CA</t>
  </si>
  <si>
    <t>TNW000000429</t>
  </si>
  <si>
    <t>BIG019.8CA</t>
  </si>
  <si>
    <t>U/S Lafollette Hwy 25W @ Cumberland Trail</t>
  </si>
  <si>
    <t>BIG020.0CA</t>
  </si>
  <si>
    <t>TNW000000430</t>
  </si>
  <si>
    <t>BIG020.3CA</t>
  </si>
  <si>
    <t>Ivydell Road (Ivy Dale Road)  off Hwy 25W U/S Ollis Creek</t>
  </si>
  <si>
    <t>BIG020.5CA</t>
  </si>
  <si>
    <t>TNW000000431</t>
  </si>
  <si>
    <t>BIG024.9CA</t>
  </si>
  <si>
    <t>Near Sawmill Hollow East of Hwy 25 South of Rutlegde Lane</t>
  </si>
  <si>
    <t>BIG25.0CA</t>
  </si>
  <si>
    <t>TNW000000433</t>
  </si>
  <si>
    <t>BIG1C1.0SH</t>
  </si>
  <si>
    <t>Big Creek Canal</t>
  </si>
  <si>
    <t>Fite Road</t>
  </si>
  <si>
    <t>000300; BIG001.0SH</t>
  </si>
  <si>
    <t>TNW000000434</t>
  </si>
  <si>
    <t>BIG1C13.6SH</t>
  </si>
  <si>
    <t>U/S of Millington STP at Sledge Road</t>
  </si>
  <si>
    <t>BIG013.6SH; BIG013.6</t>
  </si>
  <si>
    <t>TNW000000435</t>
  </si>
  <si>
    <t>BIG1C15.8SH</t>
  </si>
  <si>
    <t>TNW000000436</t>
  </si>
  <si>
    <t>BIG1C20.8TI</t>
  </si>
  <si>
    <t>Meade Lake Road/Grave Springs Road</t>
  </si>
  <si>
    <t>TNW000000437</t>
  </si>
  <si>
    <t>BIG1C4.6SH</t>
  </si>
  <si>
    <t>Little John Road U/S</t>
  </si>
  <si>
    <t>TNW000000438</t>
  </si>
  <si>
    <t>BIG1C8.4SH</t>
  </si>
  <si>
    <t>Highway 51 (Hwy 3) Br Crossing South of Millington  TN</t>
  </si>
  <si>
    <t>BIG08.4</t>
  </si>
  <si>
    <t>TNW000000439</t>
  </si>
  <si>
    <t>BIG7.6T0.1HS</t>
  </si>
  <si>
    <t>Big Creek Unnamed Tributary</t>
  </si>
  <si>
    <t>N of U.S. Highway 11W/ Belvins Road</t>
  </si>
  <si>
    <t>BIG1T0.1HS</t>
  </si>
  <si>
    <t>TNW000000440</t>
  </si>
  <si>
    <t>BIGHILLPOND</t>
  </si>
  <si>
    <t>Big Hill Pond</t>
  </si>
  <si>
    <t>TNW000000442</t>
  </si>
  <si>
    <t>BIGSB000.6BR</t>
  </si>
  <si>
    <t>Bigsby Creek</t>
  </si>
  <si>
    <t>Freewill Road NW Crossing</t>
  </si>
  <si>
    <t>TNW000000443</t>
  </si>
  <si>
    <t>BILLI000.3MC</t>
  </si>
  <si>
    <t>Billies Creek</t>
  </si>
  <si>
    <t>Litt Wilson Road</t>
  </si>
  <si>
    <t>TNW000000444</t>
  </si>
  <si>
    <t>BINDI000.6FE</t>
  </si>
  <si>
    <t>Big Indian Creek</t>
  </si>
  <si>
    <t>Highway  52  U/S</t>
  </si>
  <si>
    <t>3DAL10022; BINDI000.4FE</t>
  </si>
  <si>
    <t>TNW000000445</t>
  </si>
  <si>
    <t>BINGH001.0HD</t>
  </si>
  <si>
    <t>Bingham Creek</t>
  </si>
  <si>
    <t>Highway 69</t>
  </si>
  <si>
    <t>TNW000000446</t>
  </si>
  <si>
    <t>BIRCH000.4CR</t>
  </si>
  <si>
    <t>Birch Branch</t>
  </si>
  <si>
    <t>U/S Roger Frye Road</t>
  </si>
  <si>
    <t>TNW000000447</t>
  </si>
  <si>
    <t>BIRD000.4GE</t>
  </si>
  <si>
    <t>Bird Creek</t>
  </si>
  <si>
    <t>At Fox Ford Road</t>
  </si>
  <si>
    <t>TNW000000448</t>
  </si>
  <si>
    <t>BIRD001.3SV</t>
  </si>
  <si>
    <t>Upper Middle Creek Road Bridge</t>
  </si>
  <si>
    <t>TNW000000449</t>
  </si>
  <si>
    <t>BIRD002.1HI</t>
  </si>
  <si>
    <t>Off Goodrich Road</t>
  </si>
  <si>
    <t>TNW000000450</t>
  </si>
  <si>
    <t>BIRDS001.0HN</t>
  </si>
  <si>
    <t>Birds Creek</t>
  </si>
  <si>
    <t>TNW000000451</t>
  </si>
  <si>
    <t>BIRDS001.5HN</t>
  </si>
  <si>
    <t>Bird Creek Road</t>
  </si>
  <si>
    <t>BIRDS001.8HN</t>
  </si>
  <si>
    <t>TNW000000452</t>
  </si>
  <si>
    <t>BIRDS007.4BN</t>
  </si>
  <si>
    <t>Birdsong Creek</t>
  </si>
  <si>
    <t>Allen Mill Bridge Road</t>
  </si>
  <si>
    <t>TNW000000453</t>
  </si>
  <si>
    <t>BIRDS012.3BN</t>
  </si>
  <si>
    <t>400 Yards Downstream Old USGS Gaging Station at End of Billy Malin Road</t>
  </si>
  <si>
    <t>TNW000000454</t>
  </si>
  <si>
    <t>BIRDS013.9BN</t>
  </si>
  <si>
    <t>Highway 192</t>
  </si>
  <si>
    <t>TNW000000455</t>
  </si>
  <si>
    <t>BITTE000.2MG</t>
  </si>
  <si>
    <t>Bitter Creek</t>
  </si>
  <si>
    <t>Highway 27 Bridge Near Confluence W/ Little Emory</t>
  </si>
  <si>
    <t>TNW000000456</t>
  </si>
  <si>
    <t>Bivins Branch Unnamed Tributary Left Decscending Bank</t>
  </si>
  <si>
    <t>BIVIN1T0.9MM</t>
  </si>
  <si>
    <t>TNW000000457</t>
  </si>
  <si>
    <t>BIVIN2T0.1MM</t>
  </si>
  <si>
    <t>TNW000000458</t>
  </si>
  <si>
    <t>BIVIN000.6MM</t>
  </si>
  <si>
    <t>Bivins Branch</t>
  </si>
  <si>
    <t>TNW000000459</t>
  </si>
  <si>
    <t>BIVIN000.8MM</t>
  </si>
  <si>
    <t>Road Crossing U/S of Big Farm</t>
  </si>
  <si>
    <t>TNW000000460</t>
  </si>
  <si>
    <t>BJACO001.9SU</t>
  </si>
  <si>
    <t>Big Jacob Creek</t>
  </si>
  <si>
    <t>West of Denton Valley Road</t>
  </si>
  <si>
    <t>BJACO001.7SU; BJACO003.1SU</t>
  </si>
  <si>
    <t>TNW000000461</t>
  </si>
  <si>
    <t>BLACK0.1T0.1HM</t>
  </si>
  <si>
    <t>Black Creek Unnamed Tributary</t>
  </si>
  <si>
    <t>At the Beaver Pond</t>
  </si>
  <si>
    <t>TNW000000462</t>
  </si>
  <si>
    <t>BLACK0.1T0.2HM</t>
  </si>
  <si>
    <t>Between the Railroad Tracks</t>
  </si>
  <si>
    <t>TNW000000463</t>
  </si>
  <si>
    <t>BLACK0.1T0.3HM</t>
  </si>
  <si>
    <t>U/S Wauhatchie Pike Spill Site at Manhole Cover</t>
  </si>
  <si>
    <t>TNW000000464</t>
  </si>
  <si>
    <t>BLACK0.1T0.4HM</t>
  </si>
  <si>
    <t>In Neighborhood U/S 0.4 Mile</t>
  </si>
  <si>
    <t>TNW000000465</t>
  </si>
  <si>
    <t>BLACK0.6T0.1HM</t>
  </si>
  <si>
    <t>Up Black Creek ~ 0.6 Mile Control Pond</t>
  </si>
  <si>
    <t>TNW000000466</t>
  </si>
  <si>
    <t>BLACK0.8T0.1MY</t>
  </si>
  <si>
    <t>Black Branch Unnamed Tributary</t>
  </si>
  <si>
    <t>Just U/S Confluence with Black Branch</t>
  </si>
  <si>
    <t>BLACK1T0.1MY</t>
  </si>
  <si>
    <t>TNW000000467</t>
  </si>
  <si>
    <t>BLACK000.0MM</t>
  </si>
  <si>
    <t>Black Branch</t>
  </si>
  <si>
    <t>300' Below Aub WWTP Effluent</t>
  </si>
  <si>
    <t>BLACK029.9MM; B1</t>
  </si>
  <si>
    <t>TNW000000468</t>
  </si>
  <si>
    <t>BLACK000.1HK</t>
  </si>
  <si>
    <t>Blackwater Creek</t>
  </si>
  <si>
    <t>Joe Alder Road Mouth Near the Confluence with Clinch River</t>
  </si>
  <si>
    <t>TNW000000469</t>
  </si>
  <si>
    <t>BLACK000.1WN</t>
  </si>
  <si>
    <t>Blackley Creek</t>
  </si>
  <si>
    <t>100 Yds U/S Bowmantown Road</t>
  </si>
  <si>
    <t>TNW000000470</t>
  </si>
  <si>
    <t>BLACK000.1WS</t>
  </si>
  <si>
    <t>Off Mill Road</t>
  </si>
  <si>
    <t>TNW000000471</t>
  </si>
  <si>
    <t>BLACK000.2SH</t>
  </si>
  <si>
    <t>Black Bayou</t>
  </si>
  <si>
    <t>Getwell Service Road</t>
  </si>
  <si>
    <t>TNW000000472</t>
  </si>
  <si>
    <t>BLACK000.3HU</t>
  </si>
  <si>
    <t>Off Tennessee Ridge Road</t>
  </si>
  <si>
    <t>TNW000000473</t>
  </si>
  <si>
    <t>BLACK000.4BR</t>
  </si>
  <si>
    <t>Blackburn Branch</t>
  </si>
  <si>
    <t>Off Hunt Road</t>
  </si>
  <si>
    <t>TNW000000474</t>
  </si>
  <si>
    <t>BLACK000.4RN</t>
  </si>
  <si>
    <t>3Road Ave East</t>
  </si>
  <si>
    <t>TNW000000475</t>
  </si>
  <si>
    <t>BLACK000.5CT</t>
  </si>
  <si>
    <t>0.6 Mi D/S Eco66D01 (Hwy 321)</t>
  </si>
  <si>
    <t>TNW000000476</t>
  </si>
  <si>
    <t>BLACK000.5GE</t>
  </si>
  <si>
    <t>Black Creek</t>
  </si>
  <si>
    <t>TNW000000477</t>
  </si>
  <si>
    <t>BLACK000.5MM</t>
  </si>
  <si>
    <t>Black Branch Tributary To Oostanaula Creek</t>
  </si>
  <si>
    <t>Highway 30 Crossing</t>
  </si>
  <si>
    <t>TNW000000478</t>
  </si>
  <si>
    <t>BLACK000.6HM</t>
  </si>
  <si>
    <t>Railroad Tracks 400 Meters Downstream Wauhatchie Pike Crossing</t>
  </si>
  <si>
    <t>TNW000000479</t>
  </si>
  <si>
    <t>BLACK000.7HM</t>
  </si>
  <si>
    <t>U/S Wauhatchie Pike</t>
  </si>
  <si>
    <t>BLACK000.8CC</t>
  </si>
  <si>
    <t>TNW000000480</t>
  </si>
  <si>
    <t>BLACK000.7MY</t>
  </si>
  <si>
    <t>1000 Feet D/S Hidden Lake and D/S Tributary</t>
  </si>
  <si>
    <t>TNW000000481</t>
  </si>
  <si>
    <t>BLACK000.8MY</t>
  </si>
  <si>
    <t>100 Feet D/S Hidden Lake and U/S Tributary</t>
  </si>
  <si>
    <t>TNW000007329</t>
  </si>
  <si>
    <t>BLACK000.9WS</t>
  </si>
  <si>
    <t>U/S Highway 70</t>
  </si>
  <si>
    <t>TNW000000482</t>
  </si>
  <si>
    <t>BLACK001.0HU</t>
  </si>
  <si>
    <t>Off Old Hwy 13 (Parks Road)</t>
  </si>
  <si>
    <t>TNW000000483</t>
  </si>
  <si>
    <t>BLACK001.1SH</t>
  </si>
  <si>
    <t>Dunn Road</t>
  </si>
  <si>
    <t>TNW000000484</t>
  </si>
  <si>
    <t>BLACK001.5HM</t>
  </si>
  <si>
    <t>TNW000000485</t>
  </si>
  <si>
    <t>BLACK001.6CK</t>
  </si>
  <si>
    <t>Spence Road</t>
  </si>
  <si>
    <t>TNW000000486</t>
  </si>
  <si>
    <t>BLACK001.7JA</t>
  </si>
  <si>
    <t>Blackburn Fork</t>
  </si>
  <si>
    <t>1st Crossing of Blackburn Fork Road U/S of Hwy 135</t>
  </si>
  <si>
    <t>Jackson</t>
  </si>
  <si>
    <t>TNW000000487</t>
  </si>
  <si>
    <t>BLACK001.8WY</t>
  </si>
  <si>
    <t>Blackamore Creek</t>
  </si>
  <si>
    <t>U/S Austin Springs Road</t>
  </si>
  <si>
    <t>BLACK002.1WY</t>
  </si>
  <si>
    <t>TNW000000488</t>
  </si>
  <si>
    <t>BLACK002.2RO</t>
  </si>
  <si>
    <t>2nd Bridge From Mouth on Whites Creek</t>
  </si>
  <si>
    <t>BLACK1.3RO</t>
  </si>
  <si>
    <t>TNW000000489</t>
  </si>
  <si>
    <t>BLACK002.6HM</t>
  </si>
  <si>
    <t>Cummings Cove Road (Golf Course Subdivision) off Cummings Road/Hwy; 900 M Upstream of U.S. 64</t>
  </si>
  <si>
    <t>TNW000000490</t>
  </si>
  <si>
    <t>BLACK003.3RO</t>
  </si>
  <si>
    <t>Black Creek Road</t>
  </si>
  <si>
    <t>TNW000000491</t>
  </si>
  <si>
    <t>BLACK003.5HK</t>
  </si>
  <si>
    <t>Huey Bottom Norht of Hwy 33 East of Livesay Road</t>
  </si>
  <si>
    <t>TNW000000492</t>
  </si>
  <si>
    <t>BLACK003.5HM</t>
  </si>
  <si>
    <t>Upstream Wilcox Road</t>
  </si>
  <si>
    <t>TNW000000493</t>
  </si>
  <si>
    <t>BLACK003.6HU</t>
  </si>
  <si>
    <t>Off Old Highway 13 (Rochelle Road)</t>
  </si>
  <si>
    <t>TNW000000494</t>
  </si>
  <si>
    <t>BLACK004.6HK</t>
  </si>
  <si>
    <t>Huey Bottom Near Livesay Road and Kinsler Road</t>
  </si>
  <si>
    <t>BLACK004.8HK</t>
  </si>
  <si>
    <t>TNW000000495</t>
  </si>
  <si>
    <t>BLACK005.9HK</t>
  </si>
  <si>
    <t>BWATE005.7HK; BLACK004.6HK</t>
  </si>
  <si>
    <t>TNW000000496</t>
  </si>
  <si>
    <t>BLACK006.4RO</t>
  </si>
  <si>
    <t>150 D/S of Rathburn Road Bridge</t>
  </si>
  <si>
    <t>TNW000000497</t>
  </si>
  <si>
    <t>BLACK011.2JA</t>
  </si>
  <si>
    <t>Off Cap Anderson Road (@ Bowman Branch Confluence)</t>
  </si>
  <si>
    <t>TNW000000498</t>
  </si>
  <si>
    <t>BLACK016.9HK</t>
  </si>
  <si>
    <t>Tate Johnson Road</t>
  </si>
  <si>
    <t>TNW000007305</t>
  </si>
  <si>
    <t>BLAIR000.1CL</t>
  </si>
  <si>
    <t>Blairs Creek</t>
  </si>
  <si>
    <t>U/S of Ford Before Powell River</t>
  </si>
  <si>
    <t>TNW000000499</t>
  </si>
  <si>
    <t>BLAIR000.8CL</t>
  </si>
  <si>
    <t>D/S Vance Mill</t>
  </si>
  <si>
    <t>TNW000000500</t>
  </si>
  <si>
    <t>BLAIR1.2T0.1CL</t>
  </si>
  <si>
    <t>Blairs Creek Unnamed Tributary</t>
  </si>
  <si>
    <t>Bacchus Road</t>
  </si>
  <si>
    <t>BLAIR1T0.1CL</t>
  </si>
  <si>
    <t>TNW000000501</t>
  </si>
  <si>
    <t>BLAUR004.7FE</t>
  </si>
  <si>
    <t>Big Laurel Creek</t>
  </si>
  <si>
    <t>Vine Ridge Road</t>
  </si>
  <si>
    <t>TNW000000502</t>
  </si>
  <si>
    <t>BLEDS004.2SR</t>
  </si>
  <si>
    <t>Bledsoe Creek Embayment Of Old Hickory Lake</t>
  </si>
  <si>
    <t>U/S Hwy 25/Hartsville Pike/Northshore Drive</t>
  </si>
  <si>
    <t>TNW000000503</t>
  </si>
  <si>
    <t>BLEDS009.9SR</t>
  </si>
  <si>
    <t>Bledsoe Creek</t>
  </si>
  <si>
    <t>3OLD10054; BLEDS020.3SR</t>
  </si>
  <si>
    <t>TNW000007441</t>
  </si>
  <si>
    <t>BLEDS014.5SR</t>
  </si>
  <si>
    <t>Hwy 31 D/S Covered Bridge</t>
  </si>
  <si>
    <t>TNW000000504</t>
  </si>
  <si>
    <t>BLEDS016.3SR</t>
  </si>
  <si>
    <t>Old Wolf Hill Road</t>
  </si>
  <si>
    <t>TNW000000505</t>
  </si>
  <si>
    <t>BLIME000.1GE</t>
  </si>
  <si>
    <t>Big Limestone Creek</t>
  </si>
  <si>
    <t>Davy Crockett State Park</t>
  </si>
  <si>
    <t>TNW000000506</t>
  </si>
  <si>
    <t>BLIME000.5GE</t>
  </si>
  <si>
    <t>100 Yds U/S Keebler Road</t>
  </si>
  <si>
    <t>TNW000000507</t>
  </si>
  <si>
    <t>BLIME002.9WN</t>
  </si>
  <si>
    <t>Bridge in Limestone  off Old SR 34</t>
  </si>
  <si>
    <t>TNW000000508</t>
  </si>
  <si>
    <t>BLIME004.0WN</t>
  </si>
  <si>
    <t>100 Yards D/S 11E</t>
  </si>
  <si>
    <t>TNW000000509</t>
  </si>
  <si>
    <t>BLIME007.7WN</t>
  </si>
  <si>
    <t>Bridge on Kyker Road  off US Highway 11E</t>
  </si>
  <si>
    <t>TNW000000510</t>
  </si>
  <si>
    <t>BLOG000.2WS</t>
  </si>
  <si>
    <t>Beech Log Creek</t>
  </si>
  <si>
    <t>D/S Highway 267 (Statesville Road)</t>
  </si>
  <si>
    <t>TNW000000511</t>
  </si>
  <si>
    <t>BLOG000.6WS</t>
  </si>
  <si>
    <t>Old Statesville Road</t>
  </si>
  <si>
    <t>BEECH000.6WS</t>
  </si>
  <si>
    <t>TNW000000512</t>
  </si>
  <si>
    <t>BLOOD015.5HN</t>
  </si>
  <si>
    <t>Blood River</t>
  </si>
  <si>
    <t>Freeland Road</t>
  </si>
  <si>
    <t>TNW000000513</t>
  </si>
  <si>
    <t>BLOOD016.8HN</t>
  </si>
  <si>
    <t>U/S Red top Hill Road</t>
  </si>
  <si>
    <t>TNW000000514</t>
  </si>
  <si>
    <t>BLOST000.4PO</t>
  </si>
  <si>
    <t>Big Lost Creek</t>
  </si>
  <si>
    <t>Near Probst</t>
  </si>
  <si>
    <t>TNW000000515</t>
  </si>
  <si>
    <t>BLOST003.4PO</t>
  </si>
  <si>
    <t>At Big Lost Creek Campground</t>
  </si>
  <si>
    <t>TNW000000516</t>
  </si>
  <si>
    <t>BLUE000.1FR</t>
  </si>
  <si>
    <t>Blue Creek</t>
  </si>
  <si>
    <t>Off Blue Creek Road (D/S Shahan Road)</t>
  </si>
  <si>
    <t>TNW000000517</t>
  </si>
  <si>
    <t>BLUE000.5GS</t>
  </si>
  <si>
    <t>U/S Buford to Brick Church Road</t>
  </si>
  <si>
    <t>TNW000000518</t>
  </si>
  <si>
    <t>BLUE001.4HU</t>
  </si>
  <si>
    <t>Forks River Road</t>
  </si>
  <si>
    <t>TNW000000519</t>
  </si>
  <si>
    <t>BLUE004.4HU</t>
  </si>
  <si>
    <t>U/S Hwy 13</t>
  </si>
  <si>
    <t>TNW000000520</t>
  </si>
  <si>
    <t>BLUE005.9HU</t>
  </si>
  <si>
    <t>Off Blue Creek Road (U/S Tatem Road)</t>
  </si>
  <si>
    <t>BLUE005.7HU</t>
  </si>
  <si>
    <t>TNW000000521</t>
  </si>
  <si>
    <t>BLUE012.9HU</t>
  </si>
  <si>
    <t>Bold Springs Road/ Blue Creek Road Intersection</t>
  </si>
  <si>
    <t>TNW000000522</t>
  </si>
  <si>
    <t>BLUE015.0HU</t>
  </si>
  <si>
    <t>0.7 Mile D/S Mcewen STP Outfall off Bold Springs Road</t>
  </si>
  <si>
    <t>BLUE015.8HU; BLUE016.1HU</t>
  </si>
  <si>
    <t>TNW000000523</t>
  </si>
  <si>
    <t>BLUE015.6HU</t>
  </si>
  <si>
    <t>TNW000000524</t>
  </si>
  <si>
    <t>BLUES000.4BE</t>
  </si>
  <si>
    <t>Bluestocking Branch</t>
  </si>
  <si>
    <t>TNW000000525</t>
  </si>
  <si>
    <t>BLUEW000.8HI</t>
  </si>
  <si>
    <t>Bluewater Branch</t>
  </si>
  <si>
    <t>Backside Beaver Creek Road</t>
  </si>
  <si>
    <t>TNW000000526</t>
  </si>
  <si>
    <t>BLUEW020.5LW</t>
  </si>
  <si>
    <t>Bluewater Creek</t>
  </si>
  <si>
    <t>U/S Beartown Road</t>
  </si>
  <si>
    <t>TNW000000527</t>
  </si>
  <si>
    <t>BLUEW023.3LW</t>
  </si>
  <si>
    <t>Off Rascaltown Road</t>
  </si>
  <si>
    <t>TNW000000528</t>
  </si>
  <si>
    <t>BLUEW028.3LW</t>
  </si>
  <si>
    <t>Off of Lambs Ferry Road</t>
  </si>
  <si>
    <t>TNW000000529</t>
  </si>
  <si>
    <t>BLUFF000.3SM</t>
  </si>
  <si>
    <t>Bluff Creek</t>
  </si>
  <si>
    <t>Off Highway 53</t>
  </si>
  <si>
    <t>TNW000000530</t>
  </si>
  <si>
    <t>BLUHM000.1DB</t>
  </si>
  <si>
    <t>Bluhmtown Creek</t>
  </si>
  <si>
    <t>Bluhmtown Road</t>
  </si>
  <si>
    <t>Cannon</t>
  </si>
  <si>
    <t>TNW000000531</t>
  </si>
  <si>
    <t>BMCAD004.9MT</t>
  </si>
  <si>
    <t>Gholson Road</t>
  </si>
  <si>
    <t>TNW000000532</t>
  </si>
  <si>
    <t>BMCAD006.6MT</t>
  </si>
  <si>
    <t>Hickory Point Road</t>
  </si>
  <si>
    <t>TNW000000533</t>
  </si>
  <si>
    <t>BMCAD008.4MT</t>
  </si>
  <si>
    <t>Shady Grove Road</t>
  </si>
  <si>
    <t>TNW000000534</t>
  </si>
  <si>
    <t>BMCAD011.0MT</t>
  </si>
  <si>
    <t>Welch Road</t>
  </si>
  <si>
    <t>TNW000000535</t>
  </si>
  <si>
    <t>BMEAD000.1DA</t>
  </si>
  <si>
    <t>Belle Meade Branch</t>
  </si>
  <si>
    <t>Belle Meade Boulevard</t>
  </si>
  <si>
    <t>BELLE000.1DA</t>
  </si>
  <si>
    <t>TNW000000536</t>
  </si>
  <si>
    <t>BMHOL002.2OB</t>
  </si>
  <si>
    <t>Burnt Mill Hollow Creek</t>
  </si>
  <si>
    <t>Clarence Road</t>
  </si>
  <si>
    <t>TNW000000537</t>
  </si>
  <si>
    <t>BMILL000.1PO</t>
  </si>
  <si>
    <t>Barker Mill Creek</t>
  </si>
  <si>
    <t>Off Grassy Creek Road</t>
  </si>
  <si>
    <t>TNW000000538</t>
  </si>
  <si>
    <t>BMUDD004.3HY</t>
  </si>
  <si>
    <t>Big Muddy Creek</t>
  </si>
  <si>
    <t>Highway  79</t>
  </si>
  <si>
    <t>BMUDD003.8HY</t>
  </si>
  <si>
    <t>TNW000000539</t>
  </si>
  <si>
    <t>BMUDD007.0HY</t>
  </si>
  <si>
    <t>Highway 179 (Stanton Koko Road)</t>
  </si>
  <si>
    <t>TNW000000540</t>
  </si>
  <si>
    <t>BMUDD014.1FA</t>
  </si>
  <si>
    <t>Joyner Campground Drive</t>
  </si>
  <si>
    <t>BIGMUDDY014.1</t>
  </si>
  <si>
    <t>TNW000000541</t>
  </si>
  <si>
    <t>BMUDD7.2T0.6HY</t>
  </si>
  <si>
    <t>Big Muddy Creek Unnamed Tributary</t>
  </si>
  <si>
    <t>D/S Campground Road</t>
  </si>
  <si>
    <t>BMUDD1T0.7HY</t>
  </si>
  <si>
    <t>TNW000000542</t>
  </si>
  <si>
    <t>BOAZ000.1WY</t>
  </si>
  <si>
    <t>Boaz Creek</t>
  </si>
  <si>
    <t>Off Bell Store Road</t>
  </si>
  <si>
    <t>TNW000000543</t>
  </si>
  <si>
    <t>BOBO000.1BE</t>
  </si>
  <si>
    <t>Bobo Creek</t>
  </si>
  <si>
    <t>Hilltop Road/Old Flat Creek Road</t>
  </si>
  <si>
    <t>TNW000000544</t>
  </si>
  <si>
    <t>BOBO001.6CE</t>
  </si>
  <si>
    <t>Short Springs Road</t>
  </si>
  <si>
    <t>TN000390; BOBO001.4CE</t>
  </si>
  <si>
    <t>TNW000000545</t>
  </si>
  <si>
    <t>BOGUS001.2OB</t>
  </si>
  <si>
    <t>Bogus Creek</t>
  </si>
  <si>
    <t>Bogus Hollow Road</t>
  </si>
  <si>
    <t>TNW000000546</t>
  </si>
  <si>
    <t>BOILI000.7SM</t>
  </si>
  <si>
    <t>Boiling Branch</t>
  </si>
  <si>
    <t>Stewarts Bend Road</t>
  </si>
  <si>
    <t>TNW000000547</t>
  </si>
  <si>
    <t>BOMAR000.6BE</t>
  </si>
  <si>
    <t>Bomar Creek</t>
  </si>
  <si>
    <t>Off Highway 64 (Unnamed Road Gravel Drive to House) Forrest Ave</t>
  </si>
  <si>
    <t>TNW000000548</t>
  </si>
  <si>
    <t>BOMAR001.0BE</t>
  </si>
  <si>
    <t>Highway 64/ South of Lignon Drive</t>
  </si>
  <si>
    <t>TNW000000549</t>
  </si>
  <si>
    <t>BOND001.0MN</t>
  </si>
  <si>
    <t>Bond Creek</t>
  </si>
  <si>
    <t>Perry Switch Road</t>
  </si>
  <si>
    <t>BOND001.2MN</t>
  </si>
  <si>
    <t>TNW000000550</t>
  </si>
  <si>
    <t>BOND1.3T0.1WY</t>
  </si>
  <si>
    <t>Bond Branch  Unnamed Tributary</t>
  </si>
  <si>
    <t>U/S Union Church Road</t>
  </si>
  <si>
    <t>BOND1T0.1WY</t>
  </si>
  <si>
    <t>TNW000000551</t>
  </si>
  <si>
    <t>BOOHE000.0SU</t>
  </si>
  <si>
    <t>Booher Creek</t>
  </si>
  <si>
    <t>BOOHE000.3SU</t>
  </si>
  <si>
    <t>TNW000000552</t>
  </si>
  <si>
    <t>BOOHE000.1SU</t>
  </si>
  <si>
    <t>BOOHE000.7SU; BOOHE000.5SU</t>
  </si>
  <si>
    <t>TNW000000553</t>
  </si>
  <si>
    <t>TNW000000554</t>
  </si>
  <si>
    <t>BOOKE_G0.6LS</t>
  </si>
  <si>
    <t>Booker Hollow (Unnamed Creek In Hollow)</t>
  </si>
  <si>
    <t>D/S STP Outfall (Hohenwald)=West 2nd St/ East Walnut St</t>
  </si>
  <si>
    <t>ROCKH9.0T0.6LS</t>
  </si>
  <si>
    <t>TNW000000555</t>
  </si>
  <si>
    <t>BOOKE_G0.8LS</t>
  </si>
  <si>
    <t>Booker Hollow Tributary</t>
  </si>
  <si>
    <t>U/S Howenwald STP</t>
  </si>
  <si>
    <t>ROCKH9.0T0.8LS; ROCKH1T0.8LS</t>
  </si>
  <si>
    <t>TNW000000556</t>
  </si>
  <si>
    <t>BOONE000.4WI</t>
  </si>
  <si>
    <t>Boone Creek</t>
  </si>
  <si>
    <t>Flat Creek Road</t>
  </si>
  <si>
    <t>TNW000000557</t>
  </si>
  <si>
    <t>BOONE000.7WN</t>
  </si>
  <si>
    <t>Boones Creek</t>
  </si>
  <si>
    <t>Turn Right at Zaks on Pickens Br Road Take Flourville Road Left on Lester Road</t>
  </si>
  <si>
    <t>TNW000000558</t>
  </si>
  <si>
    <t>BOONE001.7WN</t>
  </si>
  <si>
    <t>SE Corner Bentley Parc Condos off Pickens Br Road (Ingles Store Area)</t>
  </si>
  <si>
    <t>TNW000000559</t>
  </si>
  <si>
    <t>BOONE003.7WN</t>
  </si>
  <si>
    <t>Christian Church Road</t>
  </si>
  <si>
    <t>TNW000000560</t>
  </si>
  <si>
    <t>BOONE007.6WN</t>
  </si>
  <si>
    <t>0.7 Mi on Bugaboo Springs Road (Susong Spring Area)</t>
  </si>
  <si>
    <t>TNW000000561</t>
  </si>
  <si>
    <t>BOOZY000.1SU</t>
  </si>
  <si>
    <t>Boozy Creek</t>
  </si>
  <si>
    <t>At Stone Dr</t>
  </si>
  <si>
    <t>BOOZY000.2SU</t>
  </si>
  <si>
    <t>TNW000007396</t>
  </si>
  <si>
    <t>BOOZY001.9SU</t>
  </si>
  <si>
    <t>Peacemakers Park Near State Line</t>
  </si>
  <si>
    <t>TNW000000562</t>
  </si>
  <si>
    <t>BOPOS000.1WE</t>
  </si>
  <si>
    <t>Big Opossum Creek</t>
  </si>
  <si>
    <t>Big Opossum Cr Road&amp; Harris Road.</t>
  </si>
  <si>
    <t>TNW000007448</t>
  </si>
  <si>
    <t>BOPPO000.7WE</t>
  </si>
  <si>
    <t>TNW000000563</t>
  </si>
  <si>
    <t>BOSTI001.1GY</t>
  </si>
  <si>
    <t>Bostick Creek</t>
  </si>
  <si>
    <t>State Hwy 50 Crossing Near Intersection with Hawke Hollow Road</t>
  </si>
  <si>
    <t>Grainger</t>
  </si>
  <si>
    <t>TNW000000564</t>
  </si>
  <si>
    <t>BOSTO0.4T1.0WI</t>
  </si>
  <si>
    <t>Boston Branch Unnamed Tributary</t>
  </si>
  <si>
    <t>Off Johnson Hollow Road</t>
  </si>
  <si>
    <t>S26/S27/S28(SP1); BOSTO5T1.0WI</t>
  </si>
  <si>
    <t>TNW000007391</t>
  </si>
  <si>
    <t>BOSTO001.0HM</t>
  </si>
  <si>
    <t>Boston Branch</t>
  </si>
  <si>
    <t>Behind 8940 Big Bend Road 80 Yards From Dam</t>
  </si>
  <si>
    <t>TNW000000565</t>
  </si>
  <si>
    <t>BOSTO001.1HM</t>
  </si>
  <si>
    <t>Boston Branch Community 20 Yds D/S Boston Branch Lake</t>
  </si>
  <si>
    <t>TNW000000566</t>
  </si>
  <si>
    <t>BOSTO001.6WI</t>
  </si>
  <si>
    <t>Off Leipers Creek Road</t>
  </si>
  <si>
    <t>S19/S20(SP1)</t>
  </si>
  <si>
    <t>TNW000000567</t>
  </si>
  <si>
    <t>BOSTO1.6T0.1WI</t>
  </si>
  <si>
    <t>S24/S25(SP1); BOSTO4T0.4WI</t>
  </si>
  <si>
    <t>TNW000000568</t>
  </si>
  <si>
    <t>BOSTO1.7T0.1WI</t>
  </si>
  <si>
    <t>U/S Leipers Creek Road</t>
  </si>
  <si>
    <t>S18/S18A(SP1); BOSTO3T0.0WI</t>
  </si>
  <si>
    <t>TNW000000569</t>
  </si>
  <si>
    <t>BOSTO1.7T0.2WI</t>
  </si>
  <si>
    <t>S17(SP1); BOSTO2T0.0WI</t>
  </si>
  <si>
    <t>TNW000000570</t>
  </si>
  <si>
    <t>BOSTO1.7T0.3WI</t>
  </si>
  <si>
    <t>S16/S16A/S16B(SP1); BOSTO1T0.0WI</t>
  </si>
  <si>
    <t>TNW000000571</t>
  </si>
  <si>
    <t>BOTTLEBLANKMEFO</t>
  </si>
  <si>
    <t>Bottle Blank MEFO</t>
  </si>
  <si>
    <t>8383 Wolf Lake Drive</t>
  </si>
  <si>
    <t>TNW000000572</t>
  </si>
  <si>
    <t>BOTTLEBLANKNEFO</t>
  </si>
  <si>
    <t>Bottle Blank NEFO</t>
  </si>
  <si>
    <t>TNW000000573</t>
  </si>
  <si>
    <t>BOWMA000.4BL</t>
  </si>
  <si>
    <t>Bowman Branch</t>
  </si>
  <si>
    <t>Lower East Valley Road</t>
  </si>
  <si>
    <t>TNW000007681</t>
  </si>
  <si>
    <t>BOWMA001.2RO</t>
  </si>
  <si>
    <t>Downstream of Hwy 70</t>
  </si>
  <si>
    <t>TNW000000574</t>
  </si>
  <si>
    <t>BOYDS003.7SV</t>
  </si>
  <si>
    <t>Boyds Creek</t>
  </si>
  <si>
    <t>U/S Side of Bridge Cedar Springs Valley Road</t>
  </si>
  <si>
    <t>TNW000000575</t>
  </si>
  <si>
    <t>BOYDS009.5SV</t>
  </si>
  <si>
    <t>Knob Creek Road Bridge</t>
  </si>
  <si>
    <t>TNW000007280</t>
  </si>
  <si>
    <t>BPINE000.1FE</t>
  </si>
  <si>
    <t>Big Piney Creek</t>
  </si>
  <si>
    <t>Buckeye Lane</t>
  </si>
  <si>
    <t>TNW000000576</t>
  </si>
  <si>
    <t>BPLAY000.3PO</t>
  </si>
  <si>
    <t>Ball Play Creek</t>
  </si>
  <si>
    <t>Bridge Crossing /J Wilson Road/Willis Springs Road</t>
  </si>
  <si>
    <t>TNW000000577</t>
  </si>
  <si>
    <t>BPOSS000.1HM</t>
  </si>
  <si>
    <t>Big Possum Creek</t>
  </si>
  <si>
    <t>U/S of Confluence of  Possum and Little Possum</t>
  </si>
  <si>
    <t>TNW000000578</t>
  </si>
  <si>
    <t>BRADD000.8BL</t>
  </si>
  <si>
    <t>Bradden Creek</t>
  </si>
  <si>
    <t>Cc Road in Bledsoe State Forest</t>
  </si>
  <si>
    <t>TNW000000579</t>
  </si>
  <si>
    <t>BRADL000.0CE</t>
  </si>
  <si>
    <t>Bradley Creek</t>
  </si>
  <si>
    <t>Bradley Creek Embayment Woods Reservoir</t>
  </si>
  <si>
    <t>TISSUE23</t>
  </si>
  <si>
    <t>TNW000000580</t>
  </si>
  <si>
    <t>BRADL000.1HS</t>
  </si>
  <si>
    <t>East of Greenland Road at D/S Afg Plant</t>
  </si>
  <si>
    <t>TNW000000581</t>
  </si>
  <si>
    <t>BRADL001.5CE</t>
  </si>
  <si>
    <t>Dickerson Road Bridge (Aedc)</t>
  </si>
  <si>
    <t>TVA RM 0.9</t>
  </si>
  <si>
    <t>TNW000000582</t>
  </si>
  <si>
    <t>BRADL002.0RU</t>
  </si>
  <si>
    <t>Off 96 @ Browns Mill Road</t>
  </si>
  <si>
    <t>TNW000000583</t>
  </si>
  <si>
    <t>BRADL002.1HS</t>
  </si>
  <si>
    <t>BRADL001.4HS</t>
  </si>
  <si>
    <t>TNW000000584</t>
  </si>
  <si>
    <t>BRADL003.4HS</t>
  </si>
  <si>
    <t>BRADL002.8HS</t>
  </si>
  <si>
    <t>TNW000000585</t>
  </si>
  <si>
    <t>BRADL003.8RU</t>
  </si>
  <si>
    <t>U/S Highway 96</t>
  </si>
  <si>
    <t>TNW000000586</t>
  </si>
  <si>
    <t>BRADL007.1CE</t>
  </si>
  <si>
    <t>100' D/S Highway 127</t>
  </si>
  <si>
    <t>TNW000007015</t>
  </si>
  <si>
    <t>Bradley Creek Unnamed Tributary</t>
  </si>
  <si>
    <t>Oregon Road</t>
  </si>
  <si>
    <t>TNW000000587</t>
  </si>
  <si>
    <t>BRADL008.3RU</t>
  </si>
  <si>
    <t>Twelve Corner Road</t>
  </si>
  <si>
    <t>TNW000000588</t>
  </si>
  <si>
    <t>BRADL008.9RU</t>
  </si>
  <si>
    <t>Weatherly Road</t>
  </si>
  <si>
    <t>TNW000000589</t>
  </si>
  <si>
    <t>BRADS001.3LI</t>
  </si>
  <si>
    <t>Bradshaw Creek</t>
  </si>
  <si>
    <t>Old Elkton Pike</t>
  </si>
  <si>
    <t>TNW000000590</t>
  </si>
  <si>
    <t>BRADS005.2LI</t>
  </si>
  <si>
    <t>Yarbrough Bridge</t>
  </si>
  <si>
    <t>TNW000000591</t>
  </si>
  <si>
    <t>BRADS010.6GS</t>
  </si>
  <si>
    <t>Old Hwy 64</t>
  </si>
  <si>
    <t>TNW000000592</t>
  </si>
  <si>
    <t>BRADY000.2HU</t>
  </si>
  <si>
    <t>Brady Branch</t>
  </si>
  <si>
    <t>U/S Horner Lane (@ Hidden Acres Farm)</t>
  </si>
  <si>
    <t>TNW000000593</t>
  </si>
  <si>
    <t>BRAWL002.3CN</t>
  </si>
  <si>
    <t>Brawleys Fork</t>
  </si>
  <si>
    <t>Curlee Church Road</t>
  </si>
  <si>
    <t>TNW000000594</t>
  </si>
  <si>
    <t>BRAZI000.6HE</t>
  </si>
  <si>
    <t>Brazil Branch</t>
  </si>
  <si>
    <t>Hwy 412  South of Amanda Drive</t>
  </si>
  <si>
    <t>TNW000000595</t>
  </si>
  <si>
    <t>BRENT000.5DA</t>
  </si>
  <si>
    <t>Brentwood Branch</t>
  </si>
  <si>
    <t>San Marcos Dr</t>
  </si>
  <si>
    <t>TNW000000596</t>
  </si>
  <si>
    <t>BREWE000.5CE</t>
  </si>
  <si>
    <t>Brewer Creek</t>
  </si>
  <si>
    <t>Blanton Chapel Road</t>
  </si>
  <si>
    <t>TNW000000597</t>
  </si>
  <si>
    <t>BRIAR000.1BT</t>
  </si>
  <si>
    <t>Briar Branch</t>
  </si>
  <si>
    <t>100 Yds U/S Cameron Road (Old Walland Hwy) off Lovers Lane</t>
  </si>
  <si>
    <t>TNW000000598</t>
  </si>
  <si>
    <t>BRIAR001.2HY</t>
  </si>
  <si>
    <t>Briar Creek</t>
  </si>
  <si>
    <t>Bobby Mann Road.</t>
  </si>
  <si>
    <t>BRIAR002.0HY</t>
  </si>
  <si>
    <t>TNW000000599</t>
  </si>
  <si>
    <t>BRICH002.0HU</t>
  </si>
  <si>
    <t>Big Richland Creek</t>
  </si>
  <si>
    <t>Upper End Of Embayment</t>
  </si>
  <si>
    <t>TNW000000600</t>
  </si>
  <si>
    <t>BRICH005.9HU</t>
  </si>
  <si>
    <t>U/S Clydeton Road.</t>
  </si>
  <si>
    <t>TNW000000601</t>
  </si>
  <si>
    <t>BRICH006.7HU</t>
  </si>
  <si>
    <t>Lockhart Road</t>
  </si>
  <si>
    <t>TNW000000602</t>
  </si>
  <si>
    <t>BRICH011.5HU</t>
  </si>
  <si>
    <t>Brown Hollow Road</t>
  </si>
  <si>
    <t>TNW000000603</t>
  </si>
  <si>
    <t>BRIDG000.2WH</t>
  </si>
  <si>
    <t>Bridge Creek</t>
  </si>
  <si>
    <t>Just U/S of England Cove Road</t>
  </si>
  <si>
    <t>White</t>
  </si>
  <si>
    <t>ECO68C04</t>
  </si>
  <si>
    <t>TNW000000604</t>
  </si>
  <si>
    <t>BRIDG000.3JO</t>
  </si>
  <si>
    <t>Buck Ridge Branch</t>
  </si>
  <si>
    <t>Orchard Road</t>
  </si>
  <si>
    <t>TNW000000605</t>
  </si>
  <si>
    <t>BRIER000.1HK</t>
  </si>
  <si>
    <t>Brier Creek</t>
  </si>
  <si>
    <t>Caney Valley Road Highway 33</t>
  </si>
  <si>
    <t>TNW000000606</t>
  </si>
  <si>
    <t>BRIER000.2CR</t>
  </si>
  <si>
    <t>U/S Hugh Bennett Road</t>
  </si>
  <si>
    <t>TNW000000607</t>
  </si>
  <si>
    <t>BRIER001.0HK</t>
  </si>
  <si>
    <t>Off Brier Creek Road/ Mill Dam Road</t>
  </si>
  <si>
    <t>TNW000000608</t>
  </si>
  <si>
    <t>BRIMS002.5CY</t>
  </si>
  <si>
    <t>Brimstone Creek</t>
  </si>
  <si>
    <t>Brimstone Creek Road at Dry Branch</t>
  </si>
  <si>
    <t>TNW000000609</t>
  </si>
  <si>
    <t>BRIMS009.2SC</t>
  </si>
  <si>
    <t>Bridge at Slick Rock</t>
  </si>
  <si>
    <t>TNW000000610</t>
  </si>
  <si>
    <t>BRIMS013.9SC</t>
  </si>
  <si>
    <t>Brimstone Road Crossing U/S Mill Creek and Indian Creek</t>
  </si>
  <si>
    <t>BRIM014.3SC; BRIMS001.5SC (COALFIELDS)</t>
  </si>
  <si>
    <t>TNW000000611</t>
  </si>
  <si>
    <t>BRINK000.0SH</t>
  </si>
  <si>
    <t>Brinkley Bayou</t>
  </si>
  <si>
    <t>Pleasant View Road Crossing</t>
  </si>
  <si>
    <t>BRINKLEYBAYOU</t>
  </si>
  <si>
    <t>TNW000000612</t>
  </si>
  <si>
    <t>BRINK000.2SR</t>
  </si>
  <si>
    <t>Brinkley Branch</t>
  </si>
  <si>
    <t>Upper Station Camp Creek Road</t>
  </si>
  <si>
    <t>TNW000000613</t>
  </si>
  <si>
    <t>BRITT001.2BN</t>
  </si>
  <si>
    <t>Britton Creek</t>
  </si>
  <si>
    <t>Big Sandy River Road</t>
  </si>
  <si>
    <t>TNW000000614</t>
  </si>
  <si>
    <t>BROCK001.4ML</t>
  </si>
  <si>
    <t>Big Rock Creek</t>
  </si>
  <si>
    <t>Powell Lane</t>
  </si>
  <si>
    <t>TNW000000615</t>
  </si>
  <si>
    <t>BROCK005.2ML</t>
  </si>
  <si>
    <t>Hwy 272 D/S Wright Branch</t>
  </si>
  <si>
    <t>TNW000000616</t>
  </si>
  <si>
    <t>BROCK006.0ML</t>
  </si>
  <si>
    <t>100 Yards D/S Dam at Verona/ Anes Station Road</t>
  </si>
  <si>
    <t>TNW000000617</t>
  </si>
  <si>
    <t>BROCK009.4ML</t>
  </si>
  <si>
    <t>Wallace Thompson Road</t>
  </si>
  <si>
    <t>TNW000000618</t>
  </si>
  <si>
    <t>BROCK015.8ML</t>
  </si>
  <si>
    <t>TNW000000619</t>
  </si>
  <si>
    <t>BROCK016.7ML</t>
  </si>
  <si>
    <t>Hwy 431/106 D/S Lewisburg STP</t>
  </si>
  <si>
    <t>TNW000000620</t>
  </si>
  <si>
    <t>BROCK016.8ML</t>
  </si>
  <si>
    <t>500 Feet U/S Lewisburg STP Discharge</t>
  </si>
  <si>
    <t>BIGROCK016.8</t>
  </si>
  <si>
    <t>TNW000000621</t>
  </si>
  <si>
    <t>BROCK018.8ML</t>
  </si>
  <si>
    <t>Midway St Lewisburg</t>
  </si>
  <si>
    <t>TNW000000622</t>
  </si>
  <si>
    <t>BROCK019.3ML</t>
  </si>
  <si>
    <t>Off South Alt. 31 @ Gravel Road. to Mt Carmel Cemetary</t>
  </si>
  <si>
    <t>TNW000000623</t>
  </si>
  <si>
    <t>BROCK019.5ML</t>
  </si>
  <si>
    <t>Fox Lane</t>
  </si>
  <si>
    <t>TNW000000624</t>
  </si>
  <si>
    <t>BROCK020.1ML</t>
  </si>
  <si>
    <t>Old Lake Road U/S Lewisburg</t>
  </si>
  <si>
    <t>BROCK020.3ML</t>
  </si>
  <si>
    <t>TNW000000625</t>
  </si>
  <si>
    <t>BROWN000.1WI</t>
  </si>
  <si>
    <t>Brown Creek</t>
  </si>
  <si>
    <t>Old Natchez Trace</t>
  </si>
  <si>
    <t>TNW000000626</t>
  </si>
  <si>
    <t>BROWN000.1WN</t>
  </si>
  <si>
    <t>Brown Branch</t>
  </si>
  <si>
    <t>100 Yds U/S Telford Road</t>
  </si>
  <si>
    <t>TNW000000627</t>
  </si>
  <si>
    <t>BROWN000.2BT</t>
  </si>
  <si>
    <t>Maryville  12 Miles Washington St</t>
  </si>
  <si>
    <t>TNW000000628</t>
  </si>
  <si>
    <t>BROWN000.2GS</t>
  </si>
  <si>
    <t>Brownlow Creek</t>
  </si>
  <si>
    <t>Off Brownlow Cr. Road.</t>
  </si>
  <si>
    <t>TNW000000629</t>
  </si>
  <si>
    <t>BROWN000.4DA</t>
  </si>
  <si>
    <t>Browns Creek</t>
  </si>
  <si>
    <t>Off Fessler's Lane</t>
  </si>
  <si>
    <t>TNW000000630</t>
  </si>
  <si>
    <t>BROWN000.4RN</t>
  </si>
  <si>
    <t>Browns Fork</t>
  </si>
  <si>
    <t>Glover Road</t>
  </si>
  <si>
    <t>TNW000000631</t>
  </si>
  <si>
    <t>BROWN000.7MN</t>
  </si>
  <si>
    <t>Beech Bluff Road</t>
  </si>
  <si>
    <t>TNW000000632</t>
  </si>
  <si>
    <t>BROWN000.9BL</t>
  </si>
  <si>
    <t>At Bridge Crossing on Lone Oak Road</t>
  </si>
  <si>
    <t>TNW000000633</t>
  </si>
  <si>
    <t>BROWN001.0BT</t>
  </si>
  <si>
    <t>Hwy 411 Bridge</t>
  </si>
  <si>
    <t>TNW000000634</t>
  </si>
  <si>
    <t>BROWN001.3DA</t>
  </si>
  <si>
    <t>Purity Dairies (off Murfrees Road Expressway Park Dr)</t>
  </si>
  <si>
    <t>TNW000000635</t>
  </si>
  <si>
    <t>BROWN001.4HE</t>
  </si>
  <si>
    <t>Hwy 412  at Confluence with Mackey Branch</t>
  </si>
  <si>
    <t>TNW000000636</t>
  </si>
  <si>
    <t>BROWN002.0HY</t>
  </si>
  <si>
    <t>U/S Brown's Creek Road</t>
  </si>
  <si>
    <t>TNW000000637</t>
  </si>
  <si>
    <t>BROWN002.9DA</t>
  </si>
  <si>
    <t>Fairgrounds U/S USGS Gage</t>
  </si>
  <si>
    <t>TNW000000638</t>
  </si>
  <si>
    <t>BROWN004.0MN</t>
  </si>
  <si>
    <t>U/S Cotton Grove Road</t>
  </si>
  <si>
    <t>TNW000000639</t>
  </si>
  <si>
    <t>BROWN004.7HE</t>
  </si>
  <si>
    <t>Bible Grove Road D/S Pin Oak Lake</t>
  </si>
  <si>
    <t>BROWN004.2HE</t>
  </si>
  <si>
    <t>TNW000004836</t>
  </si>
  <si>
    <t>BROWN005.3HE</t>
  </si>
  <si>
    <t>Pin Oak Lake at Dam</t>
  </si>
  <si>
    <t>PINOAK01</t>
  </si>
  <si>
    <t>TNW000004837</t>
  </si>
  <si>
    <t>BROWN008.3HE</t>
  </si>
  <si>
    <t>Pin Oak Lake at Browns Creek Inflow</t>
  </si>
  <si>
    <t>PINOAK02</t>
  </si>
  <si>
    <t>TNW000000640</t>
  </si>
  <si>
    <t>BROWN008.7HE</t>
  </si>
  <si>
    <t>BROWN008.5HE</t>
  </si>
  <si>
    <t>TNW000000641</t>
  </si>
  <si>
    <t>BROWN008.8HE</t>
  </si>
  <si>
    <t>Browns Creek Lake Upstream Dam Corinth Road</t>
  </si>
  <si>
    <t>BROWNSCREEKLAKE</t>
  </si>
  <si>
    <t>TNW000000642</t>
  </si>
  <si>
    <t>BRUCE002.1CA</t>
  </si>
  <si>
    <t>Bruce Creek</t>
  </si>
  <si>
    <t>Shelton Hollow Lane</t>
  </si>
  <si>
    <t>BRUCE001.2CA</t>
  </si>
  <si>
    <t>TNW000000643</t>
  </si>
  <si>
    <t>BRUCE004.0CA</t>
  </si>
  <si>
    <t>BRUCE003.4CA</t>
  </si>
  <si>
    <t>TNW000000644</t>
  </si>
  <si>
    <t>BRUMA000.0FR</t>
  </si>
  <si>
    <t>Brumalow Creek</t>
  </si>
  <si>
    <t>Brumalow Creek Embayment Woods Reservoir</t>
  </si>
  <si>
    <t>TISSUE24</t>
  </si>
  <si>
    <t>TNW000000645</t>
  </si>
  <si>
    <t>BRUMA001.4FR</t>
  </si>
  <si>
    <t>200' U/S Old Brick Church Road.</t>
  </si>
  <si>
    <t>TNW000000646</t>
  </si>
  <si>
    <t>BRUN001.8DA</t>
  </si>
  <si>
    <t>Bull Run Creek</t>
  </si>
  <si>
    <t>Bull Run Road</t>
  </si>
  <si>
    <t>TNW000000647</t>
  </si>
  <si>
    <t>BRUND000.5WY</t>
  </si>
  <si>
    <t>Brundige Creek</t>
  </si>
  <si>
    <t>U/S New Hope Church Road</t>
  </si>
  <si>
    <t>TNW000000648</t>
  </si>
  <si>
    <t>BRUNL001.5WS</t>
  </si>
  <si>
    <t>Brunley Branch</t>
  </si>
  <si>
    <t>D/S Berea Church Road</t>
  </si>
  <si>
    <t>TNW000000649</t>
  </si>
  <si>
    <t>BRUSH000.1HI</t>
  </si>
  <si>
    <t>Brushy Fork</t>
  </si>
  <si>
    <t>D/S Hwy 48 (@Confluence. W/ Piney Fork)</t>
  </si>
  <si>
    <t>TNW000000650</t>
  </si>
  <si>
    <t>BRUSH000.1PO</t>
  </si>
  <si>
    <t>Brushy Creek</t>
  </si>
  <si>
    <t>River Road Crossing Neartn/Nc State Line Hiwasse River Mile 64.5</t>
  </si>
  <si>
    <t>TNW000000651</t>
  </si>
  <si>
    <t>BRUSH000.1SM</t>
  </si>
  <si>
    <t>Brush Creek</t>
  </si>
  <si>
    <t>Brush Creek Road (@ Confluence with Hickman Creek)</t>
  </si>
  <si>
    <t>TNW000000652</t>
  </si>
  <si>
    <t>BRUSH000.4LS</t>
  </si>
  <si>
    <t>Gandy Road (off Oak Grove/Hwy 99)</t>
  </si>
  <si>
    <t>TNW000000653</t>
  </si>
  <si>
    <t>BRUSH000.5CH</t>
  </si>
  <si>
    <t>U/S South Harpeth Road</t>
  </si>
  <si>
    <t>TNW000000654</t>
  </si>
  <si>
    <t>BRUSH000.5MM</t>
  </si>
  <si>
    <t>County Road 59 Near Intersection with Brush Creek Road</t>
  </si>
  <si>
    <t>TNW000000655</t>
  </si>
  <si>
    <t>BRUSH000.6HN</t>
  </si>
  <si>
    <t>Brushy Branch</t>
  </si>
  <si>
    <t>U/S John Ward Road</t>
  </si>
  <si>
    <t>TNW000000656</t>
  </si>
  <si>
    <t>BRUSH000.7WN</t>
  </si>
  <si>
    <t>St Johns Mill on  Watauga Road</t>
  </si>
  <si>
    <t>TNW000000657</t>
  </si>
  <si>
    <t>BRUSH000.8PE</t>
  </si>
  <si>
    <t>Brush Creek Road.</t>
  </si>
  <si>
    <t>Perry</t>
  </si>
  <si>
    <t>TNW000000658</t>
  </si>
  <si>
    <t>BRUSH000.9RN</t>
  </si>
  <si>
    <t>Cedar Hill to Ridgetop Road</t>
  </si>
  <si>
    <t>TNW000000659</t>
  </si>
  <si>
    <t>BRUSH001.0AN</t>
  </si>
  <si>
    <t>Old Bately Road</t>
  </si>
  <si>
    <t>TNW000000660</t>
  </si>
  <si>
    <t>BRUSH001.1LS</t>
  </si>
  <si>
    <t>Off Springer Church House Road</t>
  </si>
  <si>
    <t>TNW000000661</t>
  </si>
  <si>
    <t>BRUSH001.1RH</t>
  </si>
  <si>
    <t>Past 7th Day Church Down Hiking Trail Near Falls Road</t>
  </si>
  <si>
    <t>Rhea</t>
  </si>
  <si>
    <t>LAURE001.1RH</t>
  </si>
  <si>
    <t>TNW000000662</t>
  </si>
  <si>
    <t>BRUSH001.6CH</t>
  </si>
  <si>
    <t>Davidson Road</t>
  </si>
  <si>
    <t>TNW000000663</t>
  </si>
  <si>
    <t>BRUSH001.8RN</t>
  </si>
  <si>
    <t>D/S Ed Ross Road</t>
  </si>
  <si>
    <t>BRUSH001.7RN; BRUSH001.8RN</t>
  </si>
  <si>
    <t>TNW000000664</t>
  </si>
  <si>
    <t>BRUSH001.8WN</t>
  </si>
  <si>
    <t>Woodlyn Road Near Bethel Baptist Church</t>
  </si>
  <si>
    <t>TNW000000665</t>
  </si>
  <si>
    <t>BRUSH001.9MT</t>
  </si>
  <si>
    <t>Bearden Ridge Road.</t>
  </si>
  <si>
    <t>TNW000000666</t>
  </si>
  <si>
    <t>BRUSH003.5PO</t>
  </si>
  <si>
    <t>Off Brush Creek Road</t>
  </si>
  <si>
    <t>TNW000000667</t>
  </si>
  <si>
    <t>BRUSH004.1WN</t>
  </si>
  <si>
    <t>Confluence of Unnamed Tributary From Iris Glen Landfill off S.Broadway St. off E. Millard Street</t>
  </si>
  <si>
    <t>TNW000000668</t>
  </si>
  <si>
    <t>BRUSH006.1WN</t>
  </si>
  <si>
    <t>Watauga Ave Next to Church Brothers</t>
  </si>
  <si>
    <t>TNW000000669</t>
  </si>
  <si>
    <t>BRUSH007.9WN</t>
  </si>
  <si>
    <t>TNW000000670</t>
  </si>
  <si>
    <t>BRUSH2.0T0.5CH</t>
  </si>
  <si>
    <t>Brush Creek Unnamed Tributary</t>
  </si>
  <si>
    <t>D/S Pine Ridge Impoundment</t>
  </si>
  <si>
    <t>BRUSH1T0.4CH</t>
  </si>
  <si>
    <t>TNW000000671</t>
  </si>
  <si>
    <t>BRUSH2.0T0.7T0.2CH</t>
  </si>
  <si>
    <t>Brush Creek Unnamed Tributary To Unnamed Tributary</t>
  </si>
  <si>
    <t>D/S Impoundment and Perennial Spring at River Mile 0.6 of Another Unnamed Tributary to RM 2 of Brush Creek</t>
  </si>
  <si>
    <t>BRU1T1T0.2CH</t>
  </si>
  <si>
    <t>TNW000000672</t>
  </si>
  <si>
    <t>BRUSH2.0T1.2CH</t>
  </si>
  <si>
    <t>Near Mouth of Unnamed Tributary at RM 1.1 of Another Unnamed Tributary to RM 2 of Brush Creek</t>
  </si>
  <si>
    <t>BRU2T1T0.1CH</t>
  </si>
  <si>
    <t>TNW000000673</t>
  </si>
  <si>
    <t>BRUSH5.8T0.3PO</t>
  </si>
  <si>
    <t>Below Dam</t>
  </si>
  <si>
    <t>BRUSH3T0.3PO</t>
  </si>
  <si>
    <t>TNW000000674</t>
  </si>
  <si>
    <t>BRUSH5.8T0.4PO</t>
  </si>
  <si>
    <t>U/S of Dams</t>
  </si>
  <si>
    <t>BRUSH3T0.4PO</t>
  </si>
  <si>
    <t>TNW000000675</t>
  </si>
  <si>
    <t>BRUSH6.4T0.1PO</t>
  </si>
  <si>
    <t>U/S of Road (East of Hwy 68 and Parks Drive)</t>
  </si>
  <si>
    <t>BRUSH1T0.03PO</t>
  </si>
  <si>
    <t>TNW000007397</t>
  </si>
  <si>
    <t>BRYME000.5BR</t>
  </si>
  <si>
    <t>Brymer Creek</t>
  </si>
  <si>
    <t>U/S Hwy 11</t>
  </si>
  <si>
    <t>TNW000002004</t>
  </si>
  <si>
    <t>BRYME001.3BR</t>
  </si>
  <si>
    <t>Just U/S Confluence with Spring Branch off Roark Lane/Brymer Creek Road</t>
  </si>
  <si>
    <t>ECO67G08</t>
  </si>
  <si>
    <t>TNW000000676</t>
  </si>
  <si>
    <t>BSAND004.0HN</t>
  </si>
  <si>
    <t>Big Sandy River</t>
  </si>
  <si>
    <t>Big Sandy Embayment Of Kentucky Lake U/S Sulpher Brnach</t>
  </si>
  <si>
    <t>TNW000000677</t>
  </si>
  <si>
    <t>BSAND007.4HN</t>
  </si>
  <si>
    <t>Big Sandy Embayment Of Kentucky Lake Downstream Of Poplar Creek</t>
  </si>
  <si>
    <t>TVA BSCM 7.4</t>
  </si>
  <si>
    <t>TNW000007704</t>
  </si>
  <si>
    <t>BSAND011.0BN</t>
  </si>
  <si>
    <t>Upstream confluence with West Sandy Creek</t>
  </si>
  <si>
    <t>TNW000000678</t>
  </si>
  <si>
    <t>BSAND015.1BN</t>
  </si>
  <si>
    <t>Big Sandy Embayment Of Kentucky Lake Downstream Of Levee at Dewatering Area</t>
  </si>
  <si>
    <t>TNW000000679</t>
  </si>
  <si>
    <t>BSAND015.3BN</t>
  </si>
  <si>
    <t>000335; BSAND015; BSAND015</t>
  </si>
  <si>
    <t>TNW000000680</t>
  </si>
  <si>
    <t>BSAND021.1BN</t>
  </si>
  <si>
    <t>U/S Hwy 641/70</t>
  </si>
  <si>
    <t>TNW000000681</t>
  </si>
  <si>
    <t>BSAND031.5CR</t>
  </si>
  <si>
    <t>Above Bruceton STP Outfall at USGS Gauge.</t>
  </si>
  <si>
    <t>TNW000000682</t>
  </si>
  <si>
    <t>BSAND038.4CR</t>
  </si>
  <si>
    <t>Hwy 114</t>
  </si>
  <si>
    <t>BSAND036.4CR</t>
  </si>
  <si>
    <t>TNW000000683</t>
  </si>
  <si>
    <t>BSAND043.4CR</t>
  </si>
  <si>
    <t>West Port Road</t>
  </si>
  <si>
    <t>BSAND041.4CR</t>
  </si>
  <si>
    <t>TNW000000684</t>
  </si>
  <si>
    <t>BSAND047.2CR</t>
  </si>
  <si>
    <t>Hwy 424</t>
  </si>
  <si>
    <t>TNW000000685</t>
  </si>
  <si>
    <t>BSAND051.2HE</t>
  </si>
  <si>
    <t>Old Exchange Road</t>
  </si>
  <si>
    <t>BSAND049.2HE; BSAND049.2CR</t>
  </si>
  <si>
    <t>TNW000000686</t>
  </si>
  <si>
    <t>BSAND056.0HE</t>
  </si>
  <si>
    <t>Lexington/Hwy22 Br</t>
  </si>
  <si>
    <t>BSAND052.9HE; BIGSANDY056.0</t>
  </si>
  <si>
    <t>TNW000000687</t>
  </si>
  <si>
    <t>BSEWE004.9ME</t>
  </si>
  <si>
    <t>Big Sewee Creek</t>
  </si>
  <si>
    <t>Womac Hollow Road  Boggess Crossroad</t>
  </si>
  <si>
    <t>BSEWE015.9ME</t>
  </si>
  <si>
    <t>TNW000007018</t>
  </si>
  <si>
    <t>BSEWE11.4T0.1MM</t>
  </si>
  <si>
    <t>Tributary To Big Sewee Creek</t>
  </si>
  <si>
    <t>CR 290 Crossing</t>
  </si>
  <si>
    <t>TNW000007019</t>
  </si>
  <si>
    <t>BSEWE2.5T0.2ME</t>
  </si>
  <si>
    <t>Womac Hollow Road Crossing</t>
  </si>
  <si>
    <t>TNW000007020</t>
  </si>
  <si>
    <t>BSEWE7.6T0.1ME</t>
  </si>
  <si>
    <t>Upper Concord Church Road Crossing</t>
  </si>
  <si>
    <t>BSEWE7.8T0.1ME</t>
  </si>
  <si>
    <t>TNW000000688</t>
  </si>
  <si>
    <t>BSFOR070.0SC</t>
  </si>
  <si>
    <t>Big South Fork River (Of Cumberland)</t>
  </si>
  <si>
    <t>Leatherwood Ford</t>
  </si>
  <si>
    <t>TNW000000689</t>
  </si>
  <si>
    <t>BSFOR072.3SC</t>
  </si>
  <si>
    <t>Big South Fork River</t>
  </si>
  <si>
    <t>End of O &amp; W Road at Bridge</t>
  </si>
  <si>
    <t>TNW000000690</t>
  </si>
  <si>
    <t>BSFOR077.0SC</t>
  </si>
  <si>
    <t>Big South Fork River ( Of Cumberland)</t>
  </si>
  <si>
    <t>Confluence Of Clear Fork River and New River</t>
  </si>
  <si>
    <t>TNW000000691</t>
  </si>
  <si>
    <t>BSPRI0.3T0.1BT</t>
  </si>
  <si>
    <t>Big Springs Branch Of Sixmile Creek  Unnamed Tributary</t>
  </si>
  <si>
    <t>90 M D/S Lambert Lake and 0.3 Km U/S Big Springs Branch</t>
  </si>
  <si>
    <t>BSPRI0.4T0.2BT; BSPRI1T0.2BT</t>
  </si>
  <si>
    <t>TNW000000692</t>
  </si>
  <si>
    <t>BSPRI0.3T0.4BT</t>
  </si>
  <si>
    <t>75 M U/S Lambert Lake and 0.6 Km U/S Big Springs Branch</t>
  </si>
  <si>
    <t>BSPRI0.4T0.4BT; BSPRI1T0.4BT</t>
  </si>
  <si>
    <t>TNW000000693</t>
  </si>
  <si>
    <t>BSPRI000.1WA</t>
  </si>
  <si>
    <t>Bluff Springs Branch</t>
  </si>
  <si>
    <t>TNW000000694</t>
  </si>
  <si>
    <t>BSPRI000.1WH</t>
  </si>
  <si>
    <t>Blue Spring Creek</t>
  </si>
  <si>
    <t>Blue Spring Creek Road</t>
  </si>
  <si>
    <t>TNW000000695</t>
  </si>
  <si>
    <t>BSPRI000.2CT</t>
  </si>
  <si>
    <t>Blue Springs Branch</t>
  </si>
  <si>
    <t>Intersection Blue Springs Road/ Steel Br Road in Hunter</t>
  </si>
  <si>
    <t>TNW000000696</t>
  </si>
  <si>
    <t>BSPRI000.2MM</t>
  </si>
  <si>
    <t>D/S County Road 225 Crossing</t>
  </si>
  <si>
    <t>TNW000000697</t>
  </si>
  <si>
    <t>BSPRI000.3HA</t>
  </si>
  <si>
    <t>Big Spring Branch</t>
  </si>
  <si>
    <t>100 Yds U/S Courtney Road</t>
  </si>
  <si>
    <t>TNW000000698</t>
  </si>
  <si>
    <t>BSPRI000.4CE</t>
  </si>
  <si>
    <t>Boiling Spring Branch</t>
  </si>
  <si>
    <t>Parker Road</t>
  </si>
  <si>
    <t>DUCKRIS13</t>
  </si>
  <si>
    <t>TNW000000699</t>
  </si>
  <si>
    <t>BSPRI000.4DA</t>
  </si>
  <si>
    <t>Bosley Springs Branch</t>
  </si>
  <si>
    <t>In Front of St. Cecilias/ Aquinas Jr. College/ Brixworth Lane</t>
  </si>
  <si>
    <t>RICHL1T0.4DA</t>
  </si>
  <si>
    <t>TNW000000700</t>
  </si>
  <si>
    <t>BSPRI000.4HI</t>
  </si>
  <si>
    <t>Big Spring Creek</t>
  </si>
  <si>
    <t>Off Piney River Road</t>
  </si>
  <si>
    <t>TNW000000701</t>
  </si>
  <si>
    <t>BSPRI000.5CH</t>
  </si>
  <si>
    <t>George Boyd Road/ W Blue Springs Road</t>
  </si>
  <si>
    <t>BLUE000.5CH</t>
  </si>
  <si>
    <t>TNW000000702</t>
  </si>
  <si>
    <t>BSPRI000.8CE</t>
  </si>
  <si>
    <t>Old Hillsboro Road</t>
  </si>
  <si>
    <t>TNW000000703</t>
  </si>
  <si>
    <t>BSPRI001.2RU</t>
  </si>
  <si>
    <t>Big Springs Creek</t>
  </si>
  <si>
    <t>Cobbs Road</t>
  </si>
  <si>
    <t>TNW000000704</t>
  </si>
  <si>
    <t>BSPRI001.4HI</t>
  </si>
  <si>
    <t>Piney River Road. Ford</t>
  </si>
  <si>
    <t>TNW000000705</t>
  </si>
  <si>
    <t>BSPRI001.6ST</t>
  </si>
  <si>
    <t>Brandon Springs Branch</t>
  </si>
  <si>
    <t>U/S the Trace in LBL</t>
  </si>
  <si>
    <t>TNW000000706</t>
  </si>
  <si>
    <t>BSPRI003.9CH</t>
  </si>
  <si>
    <t>TNW000000707</t>
  </si>
  <si>
    <t>BSWAN001.1HI</t>
  </si>
  <si>
    <t>Big Swan Creek</t>
  </si>
  <si>
    <t>Hwy 50</t>
  </si>
  <si>
    <t>TNW000000708</t>
  </si>
  <si>
    <t>BSWAN003.7HI</t>
  </si>
  <si>
    <t>Raliegh Chapel Road</t>
  </si>
  <si>
    <t>TNW000000709</t>
  </si>
  <si>
    <t>BSWAN005.7HI</t>
  </si>
  <si>
    <t>Short Branch Road</t>
  </si>
  <si>
    <t>TNW000000710</t>
  </si>
  <si>
    <t>BSWAN007.0HI</t>
  </si>
  <si>
    <t>Perry Bend Road</t>
  </si>
  <si>
    <t>TNW000000711</t>
  </si>
  <si>
    <t>BSWAN014.7HI</t>
  </si>
  <si>
    <t>U/S Big Swan Creek Road</t>
  </si>
  <si>
    <t>TNW000000712</t>
  </si>
  <si>
    <t>BSWAN017.8LS</t>
  </si>
  <si>
    <t>D/S Little Swan Cr</t>
  </si>
  <si>
    <t>TNW000000713</t>
  </si>
  <si>
    <t>BSWAN019.8LS</t>
  </si>
  <si>
    <t>U/S Natchez Trace Parkway</t>
  </si>
  <si>
    <t>TNW000000714</t>
  </si>
  <si>
    <t>BSWAN021.3LS</t>
  </si>
  <si>
    <t>Off Hwy 412/99 (U/S Little Grinders Creek)</t>
  </si>
  <si>
    <t>TNW000000715</t>
  </si>
  <si>
    <t>BSYCA007.6CL</t>
  </si>
  <si>
    <t>Big Sycamore Creek</t>
  </si>
  <si>
    <t>TNW000000716</t>
  </si>
  <si>
    <t>BSYCA009.8CL</t>
  </si>
  <si>
    <t>Near Barnard Cemetery and Hwy 33</t>
  </si>
  <si>
    <t>TNW000007427</t>
  </si>
  <si>
    <t>BSYCA011.4CL</t>
  </si>
  <si>
    <t>U/S Hwy 33 Bridge</t>
  </si>
  <si>
    <t>TNW000000717</t>
  </si>
  <si>
    <t>BTRAM006.5MA</t>
  </si>
  <si>
    <t>Big Trammel Creek</t>
  </si>
  <si>
    <t>100 Feet D/S Pleasant Grove Road/Poplar Grove Road/Dry Branch Road</t>
  </si>
  <si>
    <t>Macon</t>
  </si>
  <si>
    <t>TRAMM006.5MA</t>
  </si>
  <si>
    <t>TNW000000718</t>
  </si>
  <si>
    <t>BTRAM007.6MA</t>
  </si>
  <si>
    <t>Pop Branch Road/Buck Haynes Road</t>
  </si>
  <si>
    <t>TRAMM007.3MA</t>
  </si>
  <si>
    <t>TNW000000719</t>
  </si>
  <si>
    <t>BTRAM011.2MA</t>
  </si>
  <si>
    <t>Trammel Creek Road</t>
  </si>
  <si>
    <t>TNW000000720</t>
  </si>
  <si>
    <t>BTRAM011.7SR</t>
  </si>
  <si>
    <t>City Park  Road</t>
  </si>
  <si>
    <t>BTRAM005.4SR; BTRAMMELL005.4</t>
  </si>
  <si>
    <t>TNW000000721</t>
  </si>
  <si>
    <t>BTURN003.8DI</t>
  </si>
  <si>
    <t>Big Turnbull Creek</t>
  </si>
  <si>
    <t>White Road</t>
  </si>
  <si>
    <t>BTURN017.9DI</t>
  </si>
  <si>
    <t>TNW000000722</t>
  </si>
  <si>
    <t>BTURN005.0DI</t>
  </si>
  <si>
    <t>Doug Hill Road (U/S Parkers Creek)</t>
  </si>
  <si>
    <t>BTURN019.1DI</t>
  </si>
  <si>
    <t>TNW000000723</t>
  </si>
  <si>
    <t>BTURN007.1WI</t>
  </si>
  <si>
    <t>Old Cox Pike</t>
  </si>
  <si>
    <t>BTURN021.2WI</t>
  </si>
  <si>
    <t>TNW000000724</t>
  </si>
  <si>
    <t>BTURN011.0WI</t>
  </si>
  <si>
    <t>Valley Road</t>
  </si>
  <si>
    <t>BTURN026.1WI</t>
  </si>
  <si>
    <t>TNW000000725</t>
  </si>
  <si>
    <t>BTURN10.7T0.2WI</t>
  </si>
  <si>
    <t>Big Turnbull Creek Unnamed Tributary</t>
  </si>
  <si>
    <t>Off Valley Road</t>
  </si>
  <si>
    <t>PUS1(SP1); BTURN2.6T0.2WI; BTURN25.6T0.2WI</t>
  </si>
  <si>
    <t>TNW000000726</t>
  </si>
  <si>
    <t>BTURN11.4T0.4WI</t>
  </si>
  <si>
    <t>S1(SP1); BTURN3.4T0.4WI; BTURN26.4T0.4WI</t>
  </si>
  <si>
    <t>TNW000000727</t>
  </si>
  <si>
    <t>BUCHA003.0GS</t>
  </si>
  <si>
    <t>Buchanon Creek</t>
  </si>
  <si>
    <t>U/S Hwy. 31</t>
  </si>
  <si>
    <t>TNW000000728</t>
  </si>
  <si>
    <t>BUCHA006.2GS</t>
  </si>
  <si>
    <t>U/S Leatherwood Creek. (off Buchanon Creek. Road.)</t>
  </si>
  <si>
    <t>TNW000000729</t>
  </si>
  <si>
    <t>BUCK0.0T0.0CT</t>
  </si>
  <si>
    <t>Buck Creek Unnamed Tributary</t>
  </si>
  <si>
    <t>D/S Pond/Wetland Honeycutt Property</t>
  </si>
  <si>
    <t>BUCK1T0.4CT</t>
  </si>
  <si>
    <t>TNW000000730</t>
  </si>
  <si>
    <t>BUCK0.5T0.1CT</t>
  </si>
  <si>
    <t>U/S Pond on Mr. Honeycutt Property (Orr St)</t>
  </si>
  <si>
    <t>BUCK1T0.5CT</t>
  </si>
  <si>
    <t>TNW000000731</t>
  </si>
  <si>
    <t>BUCK000.1CO</t>
  </si>
  <si>
    <t>Buck Branch</t>
  </si>
  <si>
    <t>At Fowler Grove Road.</t>
  </si>
  <si>
    <t>TNW000000732</t>
  </si>
  <si>
    <t>BUCK000.1CT</t>
  </si>
  <si>
    <t>Buck Creek</t>
  </si>
  <si>
    <t>100M D/S Chemical Sampling Station (off Hwy 19)</t>
  </si>
  <si>
    <t>TNW000000733</t>
  </si>
  <si>
    <t>BUCK000.1HD</t>
  </si>
  <si>
    <t>D/S Hwy 69</t>
  </si>
  <si>
    <t>TNW000000734</t>
  </si>
  <si>
    <t>BUCK000.5CT</t>
  </si>
  <si>
    <t>TNW000000735</t>
  </si>
  <si>
    <t>BUCK000.6HI</t>
  </si>
  <si>
    <t>Off Buck Branch Road.</t>
  </si>
  <si>
    <t>TNW000000736</t>
  </si>
  <si>
    <t>BUCK000.8HN</t>
  </si>
  <si>
    <t>U/S Buck Branch Road</t>
  </si>
  <si>
    <t>TNW000000737</t>
  </si>
  <si>
    <t>BUCK001.2CU</t>
  </si>
  <si>
    <t>Off Sawmill Road 350 Yds D/S Pelfrey Lake</t>
  </si>
  <si>
    <t>TNW000000738</t>
  </si>
  <si>
    <t>BUCK001.2GI</t>
  </si>
  <si>
    <t>Eaton Brazil Road</t>
  </si>
  <si>
    <t>BUCK001.2</t>
  </si>
  <si>
    <t>TNW000000739</t>
  </si>
  <si>
    <t>BUCK003.1CK</t>
  </si>
  <si>
    <t>U/S Hwy 152 ( and 303D)</t>
  </si>
  <si>
    <t>TNW000000740</t>
  </si>
  <si>
    <t>BUCK005.4CK</t>
  </si>
  <si>
    <t>Nance Road</t>
  </si>
  <si>
    <t>TNW000000741</t>
  </si>
  <si>
    <t>BUCK007.7GI</t>
  </si>
  <si>
    <t>Buck Creek S</t>
  </si>
  <si>
    <t>Walter Cresap Road.</t>
  </si>
  <si>
    <t>TNW000000742</t>
  </si>
  <si>
    <t>BUCKB000.2SV</t>
  </si>
  <si>
    <t>Buckberry Branch</t>
  </si>
  <si>
    <t>Near Mouth in Gatlinburg</t>
  </si>
  <si>
    <t>TNW000000743</t>
  </si>
  <si>
    <t>BUCKE000.6LI</t>
  </si>
  <si>
    <t>Buckeye Creek</t>
  </si>
  <si>
    <t>Solomon Road. Overpass</t>
  </si>
  <si>
    <t>TNW000000744</t>
  </si>
  <si>
    <t>BUCKE001.1HU</t>
  </si>
  <si>
    <t>Bucket Branch</t>
  </si>
  <si>
    <t>TNW000007700</t>
  </si>
  <si>
    <t>BUCKE002.4HU</t>
  </si>
  <si>
    <t>off Bucket Branch Road</t>
  </si>
  <si>
    <t>TNW000000745</t>
  </si>
  <si>
    <t>BUCKH002.1SH</t>
  </si>
  <si>
    <t>Buckhead Creek</t>
  </si>
  <si>
    <t>Old Brownsville Road</t>
  </si>
  <si>
    <t>BUCKHEAD02.1; BUCKHEAD002.1</t>
  </si>
  <si>
    <t>TNW000000746</t>
  </si>
  <si>
    <t>BUCKH003.8SH</t>
  </si>
  <si>
    <t>Germantown Road</t>
  </si>
  <si>
    <t>TNW000000747</t>
  </si>
  <si>
    <t>BUCKH005.2SH</t>
  </si>
  <si>
    <t>Brunswick Road</t>
  </si>
  <si>
    <t>TNW000000748</t>
  </si>
  <si>
    <t>BUCKO000.5WY</t>
  </si>
  <si>
    <t>Buckor Ditch</t>
  </si>
  <si>
    <t>U/S Hwy 45E</t>
  </si>
  <si>
    <t>BUCKO000.6WY; BUCKN000.6WY</t>
  </si>
  <si>
    <t>TNW000000749</t>
  </si>
  <si>
    <t>BUDDS001.9MT</t>
  </si>
  <si>
    <t>Budds Creek</t>
  </si>
  <si>
    <t>Off Hematite Road. (@ Confluence. W/ Antioch Creek.)</t>
  </si>
  <si>
    <t>TNW000000750</t>
  </si>
  <si>
    <t>BUDDS002.2MT</t>
  </si>
  <si>
    <t>U/S Palmyra Road</t>
  </si>
  <si>
    <t>TNW000000751</t>
  </si>
  <si>
    <t>BUFFA000.1CL</t>
  </si>
  <si>
    <t>Buffalo Creek</t>
  </si>
  <si>
    <t>U/S of Clear Fork</t>
  </si>
  <si>
    <t>TNW000000752</t>
  </si>
  <si>
    <t>BUFFA000.1GE</t>
  </si>
  <si>
    <t>100 Yds U/S Confluence with Pigeon Creek.</t>
  </si>
  <si>
    <t>TNW000000753</t>
  </si>
  <si>
    <t>BUFFA000.2CT</t>
  </si>
  <si>
    <t>Baseball Field off US 321 (New Eliz Hwy)</t>
  </si>
  <si>
    <t>TNW000000754</t>
  </si>
  <si>
    <t>BUFFA000.2GR</t>
  </si>
  <si>
    <t>Tamipco Road Bridge</t>
  </si>
  <si>
    <t>TNW000000755</t>
  </si>
  <si>
    <t>BUFFA000.2SC</t>
  </si>
  <si>
    <t>U/S Winona Road Bridge</t>
  </si>
  <si>
    <t>TNW000000756</t>
  </si>
  <si>
    <t>BUFFA000.3AN</t>
  </si>
  <si>
    <t>D/S Intex Discharge (Frank L. Diggs Dr)</t>
  </si>
  <si>
    <t>TNW000000757</t>
  </si>
  <si>
    <t>BUFFA000.4PU</t>
  </si>
  <si>
    <t>Buffalo Branch</t>
  </si>
  <si>
    <t>Buffalo Valley Road (just Past Post office at Bridge)</t>
  </si>
  <si>
    <t>TNW000000758</t>
  </si>
  <si>
    <t>BUFFA000.5AN</t>
  </si>
  <si>
    <t>200 Yd U/S Intex Discharge</t>
  </si>
  <si>
    <t>TNW000000759</t>
  </si>
  <si>
    <t>BUFFA000.7AN</t>
  </si>
  <si>
    <t>Buffalo (Brooks Gap) Bridge</t>
  </si>
  <si>
    <t>TNW000000760</t>
  </si>
  <si>
    <t>BUFFA000.8DA</t>
  </si>
  <si>
    <t>Newsom Station Road 150' D/S (D/S Confluence. Mannings Hollow Tributary.)</t>
  </si>
  <si>
    <t>TNW000000761</t>
  </si>
  <si>
    <t>BUFFA001.1AN</t>
  </si>
  <si>
    <t>U/S Interstate 75</t>
  </si>
  <si>
    <t>TNW000000762</t>
  </si>
  <si>
    <t>BUFFA001.6CT</t>
  </si>
  <si>
    <t>Happy Valley Area (off Milligan Hwy 359)</t>
  </si>
  <si>
    <t>TNW000000763</t>
  </si>
  <si>
    <t>BUFFA002.9SC</t>
  </si>
  <si>
    <t>Hwy 297</t>
  </si>
  <si>
    <t>TNW000000764</t>
  </si>
  <si>
    <t>BUFFA003.6CT</t>
  </si>
  <si>
    <t>TNW000000765</t>
  </si>
  <si>
    <t>BUFFA003.9AN</t>
  </si>
  <si>
    <t>70 Yds D/S Cross Pike Road</t>
  </si>
  <si>
    <t>TNW000000766</t>
  </si>
  <si>
    <t>BUFFA004.0HU</t>
  </si>
  <si>
    <t>Buffalo River</t>
  </si>
  <si>
    <t>U/S Whery Lake</t>
  </si>
  <si>
    <t>TNW000000767</t>
  </si>
  <si>
    <t>BUFFA004.2SC</t>
  </si>
  <si>
    <t>On Lower Buffalo Road (Sugar Grove Road)</t>
  </si>
  <si>
    <t>TNW000000768</t>
  </si>
  <si>
    <t>BUFFA004.6AN</t>
  </si>
  <si>
    <t>BUFFA004.3AN</t>
  </si>
  <si>
    <t>TNW000000769</t>
  </si>
  <si>
    <t>BUFFA005.5CT</t>
  </si>
  <si>
    <t>TNW000000770</t>
  </si>
  <si>
    <t>BUFFA006.3CT</t>
  </si>
  <si>
    <t>Unicoi Dr (Erwin Hwy ) County Line</t>
  </si>
  <si>
    <t>TNW000000771</t>
  </si>
  <si>
    <t>BUFFA006.7AN</t>
  </si>
  <si>
    <t>Hwy 61 Bridge Near Larkspur Drive in Andersonviile</t>
  </si>
  <si>
    <t>BUFFA006.7UN</t>
  </si>
  <si>
    <t>TNW000000772</t>
  </si>
  <si>
    <t>BUFFA007.0UC</t>
  </si>
  <si>
    <t>D/S Rinker Discharge and Marbleton Road</t>
  </si>
  <si>
    <t>TNW000000773</t>
  </si>
  <si>
    <t>BUFFA017.7PE</t>
  </si>
  <si>
    <t>TNW000000774</t>
  </si>
  <si>
    <t>BUFFA026.0PE</t>
  </si>
  <si>
    <t>U/S Lobelville STP</t>
  </si>
  <si>
    <t>BUFFALO026.0</t>
  </si>
  <si>
    <t>TNW000000775</t>
  </si>
  <si>
    <t>BUFFA041.0PE</t>
  </si>
  <si>
    <t>Hwy 412 Near Linden</t>
  </si>
  <si>
    <t>BUFFA040.0PE; BUFFALO040.0</t>
  </si>
  <si>
    <t>TNW000000776</t>
  </si>
  <si>
    <t>BUFFA073.1WE</t>
  </si>
  <si>
    <t>Hwy 13 @ Flatwoods</t>
  </si>
  <si>
    <t>TNW000000777</t>
  </si>
  <si>
    <t>BUFFA093.5LS</t>
  </si>
  <si>
    <t>Sicklers  Road at Voorhes</t>
  </si>
  <si>
    <t>TNW000000778</t>
  </si>
  <si>
    <t>BUFFA098.1LS</t>
  </si>
  <si>
    <t>Hwy 99 Near Oak Grove</t>
  </si>
  <si>
    <t>TNW000000779</t>
  </si>
  <si>
    <t>BUFFA111.1LW</t>
  </si>
  <si>
    <t>Co Hwy 1838 Railroad Bed Pike @ River Lane</t>
  </si>
  <si>
    <t>TNW000000780</t>
  </si>
  <si>
    <t>BUFFA116.6LW</t>
  </si>
  <si>
    <t>U/S Hwy 240</t>
  </si>
  <si>
    <t>TNW000000781</t>
  </si>
  <si>
    <t>BUFFA117.7LW</t>
  </si>
  <si>
    <t>Approximately 1 Mile U/S Hwy 240</t>
  </si>
  <si>
    <t>TNW000000782</t>
  </si>
  <si>
    <t>BUFFA122.8LW</t>
  </si>
  <si>
    <t>TNW000000783</t>
  </si>
  <si>
    <t>BUFOR000.5GS</t>
  </si>
  <si>
    <t>Buford Branch</t>
  </si>
  <si>
    <t>U/S Hwy. 166</t>
  </si>
  <si>
    <t>TNW000000785</t>
  </si>
  <si>
    <t>BULLD000.3JO</t>
  </si>
  <si>
    <t>Bulldog Creek</t>
  </si>
  <si>
    <t>Trade 0.3Mi West on Bulldog Road</t>
  </si>
  <si>
    <t>TNW000000786</t>
  </si>
  <si>
    <t>BULLE001.0CE</t>
  </si>
  <si>
    <t>Bullen Run</t>
  </si>
  <si>
    <t>Off Sugar Camp Road</t>
  </si>
  <si>
    <t>TNW000000787</t>
  </si>
  <si>
    <t>BULLE001.3MO</t>
  </si>
  <si>
    <t>Bullet Creek</t>
  </si>
  <si>
    <t>Bridge on Maple Springs Road</t>
  </si>
  <si>
    <t>TNW000000788</t>
  </si>
  <si>
    <t>BULLE002.6MO</t>
  </si>
  <si>
    <t>Bridge on Creek Road</t>
  </si>
  <si>
    <t>TNW000000789</t>
  </si>
  <si>
    <t>BULLP000.3WA</t>
  </si>
  <si>
    <t>Bullpen Creek</t>
  </si>
  <si>
    <t>Ivy Bluff Road</t>
  </si>
  <si>
    <t>TNW000000790</t>
  </si>
  <si>
    <t>BULLR005.2AN</t>
  </si>
  <si>
    <t>Bullrun Creek</t>
  </si>
  <si>
    <t>Clinton Hwy Br</t>
  </si>
  <si>
    <t>TNW000000791</t>
  </si>
  <si>
    <t>BULLR007.2AN</t>
  </si>
  <si>
    <t>U/S Bell Campground Road</t>
  </si>
  <si>
    <t>TNW000000792</t>
  </si>
  <si>
    <t>BULLR016.2KN</t>
  </si>
  <si>
    <t>Hwy 441/70 Br</t>
  </si>
  <si>
    <t>TNW000007398</t>
  </si>
  <si>
    <t>BULLR023.3UN</t>
  </si>
  <si>
    <t>Hwy 33 Bridge Crossing at England Road</t>
  </si>
  <si>
    <t>Union</t>
  </si>
  <si>
    <t>TNW000000793</t>
  </si>
  <si>
    <t>BULLR029.6UN</t>
  </si>
  <si>
    <t>Bullrun Creek at Malone Road (Old Tazewell Pike)</t>
  </si>
  <si>
    <t>TNW000000794</t>
  </si>
  <si>
    <t>BULLR031.1UN</t>
  </si>
  <si>
    <t>Bullrun Creek at Hwy 144 Br   Immediately U/S of Confluence with North Fork Bull Run Creek Hwy 144</t>
  </si>
  <si>
    <t>BULLR032.2UN</t>
  </si>
  <si>
    <t>TNW000000795</t>
  </si>
  <si>
    <t>BULLR034.1UN</t>
  </si>
  <si>
    <t>Bullrun Road Br 1</t>
  </si>
  <si>
    <t>TNW000000796</t>
  </si>
  <si>
    <t>BULLR23.4T0.6UN</t>
  </si>
  <si>
    <t>Bullrun Creek Unnamed Tributary</t>
  </si>
  <si>
    <t>Loyston Road</t>
  </si>
  <si>
    <t>BULLR1T.6UN</t>
  </si>
  <si>
    <t>TNW000007387</t>
  </si>
  <si>
    <t>BULLS001.0SR</t>
  </si>
  <si>
    <t>Bulls Creek</t>
  </si>
  <si>
    <t>Off Woods Ferry Road</t>
  </si>
  <si>
    <t>TNW000000797</t>
  </si>
  <si>
    <t>BUMBE002.9RH</t>
  </si>
  <si>
    <t>Bumbee Creek</t>
  </si>
  <si>
    <t>Off Pine Creek Road</t>
  </si>
  <si>
    <t>TNW000000798</t>
  </si>
  <si>
    <t>BUMBE005.7BL</t>
  </si>
  <si>
    <t>Roberts Farm off Davis Road</t>
  </si>
  <si>
    <t>TNW000000799</t>
  </si>
  <si>
    <t>BUNDR000.6WE</t>
  </si>
  <si>
    <t>Bundrant Branch</t>
  </si>
  <si>
    <t>TNW000000800</t>
  </si>
  <si>
    <t>BUNTI000.4RN</t>
  </si>
  <si>
    <t>Buntin Branch</t>
  </si>
  <si>
    <t>Rock House Road</t>
  </si>
  <si>
    <t>TNW000000801</t>
  </si>
  <si>
    <t>BUNTI002.3SR</t>
  </si>
  <si>
    <t>Highway 31 W</t>
  </si>
  <si>
    <t>BUNTINBR002.3</t>
  </si>
  <si>
    <t>TNW000000802</t>
  </si>
  <si>
    <t>BURCH_G0.5CY</t>
  </si>
  <si>
    <t>Burchett Hollow  Unnamed Tributary</t>
  </si>
  <si>
    <t>First Ford in Burchett Hollow  to Mill Creek</t>
  </si>
  <si>
    <t>MILL2T1T0.5CY</t>
  </si>
  <si>
    <t>TNW000000803</t>
  </si>
  <si>
    <t>BURGE000.4MM</t>
  </si>
  <si>
    <t>Burger Branch</t>
  </si>
  <si>
    <t>D/S Cochran Cemetary Road Crossing</t>
  </si>
  <si>
    <t>TNW000000804</t>
  </si>
  <si>
    <t>BURGE002.8MM</t>
  </si>
  <si>
    <t>TNW000000806</t>
  </si>
  <si>
    <t>BURNE000.8KN</t>
  </si>
  <si>
    <t>Burnett Creek</t>
  </si>
  <si>
    <t>Burnett Creek Baptist Church</t>
  </si>
  <si>
    <t>TNW000000807</t>
  </si>
  <si>
    <t>BURNS000.1WI</t>
  </si>
  <si>
    <t>Burns Branch</t>
  </si>
  <si>
    <t>Old Hillsboro Road (500' U/S)</t>
  </si>
  <si>
    <t>TNW000000808</t>
  </si>
  <si>
    <t>BURNS001.7BN</t>
  </si>
  <si>
    <t>Burnside Creek</t>
  </si>
  <si>
    <t>D/S Liberty Road</t>
  </si>
  <si>
    <t>TNW000000809</t>
  </si>
  <si>
    <t>BURNS002.2WI</t>
  </si>
  <si>
    <t>D/S Natchez Trace Parkway</t>
  </si>
  <si>
    <t>S14(SP1)</t>
  </si>
  <si>
    <t>TNW000000810</t>
  </si>
  <si>
    <t>BURNS2.3T0.2WI</t>
  </si>
  <si>
    <t>Burns Branch Unnamed Tributary</t>
  </si>
  <si>
    <t>S15/S15A(SP1); BURNS1T0.2WI</t>
  </si>
  <si>
    <t>TNW000000811</t>
  </si>
  <si>
    <t>BURRA0.7T0.3PO</t>
  </si>
  <si>
    <t>1150 Ft U/S of Wetland Diversion Dam and 250 Ft D/S of Former Railroad Y</t>
  </si>
  <si>
    <t>BURRA1T0.7PO; BURRA1T0.4PO</t>
  </si>
  <si>
    <t>TNW000000812</t>
  </si>
  <si>
    <t>BURRA000.3PO</t>
  </si>
  <si>
    <t>U/S of Hwy 64 Bridge</t>
  </si>
  <si>
    <t>TNW000007297</t>
  </si>
  <si>
    <t>BURRE000.1CL</t>
  </si>
  <si>
    <t>U/S of Confluence with Bennets's Fork</t>
  </si>
  <si>
    <t>TNW000000813</t>
  </si>
  <si>
    <t>BURRO000.1CR</t>
  </si>
  <si>
    <t>Burrow Creek</t>
  </si>
  <si>
    <t>U/S Langford Store Road</t>
  </si>
  <si>
    <t>TNW000000814</t>
  </si>
  <si>
    <t>BUSH002.9RH</t>
  </si>
  <si>
    <t>Bush Creek</t>
  </si>
  <si>
    <t>State Route 302 (Old Dixie Highway)</t>
  </si>
  <si>
    <t>BUSH002.9HM</t>
  </si>
  <si>
    <t>TNW000000815</t>
  </si>
  <si>
    <t>BUSHE000.2MC</t>
  </si>
  <si>
    <t>Bushel Branch</t>
  </si>
  <si>
    <t>Center Hill Road.</t>
  </si>
  <si>
    <t>TNW000000816</t>
  </si>
  <si>
    <t>BUSHM002.2RU</t>
  </si>
  <si>
    <t>Bushman Creek</t>
  </si>
  <si>
    <t>TNW000000817</t>
  </si>
  <si>
    <t>BUSHM3.4T0.2RU</t>
  </si>
  <si>
    <t>Bushman Creek Unnamed Tributary (Garrison Creek)</t>
  </si>
  <si>
    <t>Off Hwy 96 at Villages of Garrison Cove</t>
  </si>
  <si>
    <t>TNW000000818</t>
  </si>
  <si>
    <t>BUTCH000.0AN</t>
  </si>
  <si>
    <t>Butcher Lake</t>
  </si>
  <si>
    <t>Off Old Emory Road Near Clinch River Mile 50 Oak Ridge</t>
  </si>
  <si>
    <t>TNW000000819</t>
  </si>
  <si>
    <t>BUTLE000.2BE</t>
  </si>
  <si>
    <t>Butler Creek</t>
  </si>
  <si>
    <t>TNW000000820</t>
  </si>
  <si>
    <t>BUTLE007.7WE</t>
  </si>
  <si>
    <t>SR 227 Iron City Road</t>
  </si>
  <si>
    <t>TNW000000821</t>
  </si>
  <si>
    <t>BUTLE009.3WE</t>
  </si>
  <si>
    <t>Bromley Road</t>
  </si>
  <si>
    <t>TNW000000822</t>
  </si>
  <si>
    <t>BUZZA000.8RU</t>
  </si>
  <si>
    <t>Buzzard Branch</t>
  </si>
  <si>
    <t>Rucker &amp; S. Rucker Road</t>
  </si>
  <si>
    <t>TNW000007298</t>
  </si>
  <si>
    <t>BUZZA001.3RN</t>
  </si>
  <si>
    <t>Buzzard Creek</t>
  </si>
  <si>
    <t>ECO71E09</t>
  </si>
  <si>
    <t>TNW000000823</t>
  </si>
  <si>
    <t>BWAR007.1HK</t>
  </si>
  <si>
    <t>Big War Creek</t>
  </si>
  <si>
    <t>War Creek Road at Flat Gap Creek</t>
  </si>
  <si>
    <t>BWAR007.4HK</t>
  </si>
  <si>
    <t>TNW000000824</t>
  </si>
  <si>
    <t>BWAR013.1HK</t>
  </si>
  <si>
    <t>Cool Branch Road</t>
  </si>
  <si>
    <t>BWAR013.9HK</t>
  </si>
  <si>
    <t>TNW000000825</t>
  </si>
  <si>
    <t>BWAR12.6T0.3HK</t>
  </si>
  <si>
    <t>Big War Creek Unnamed Tributary</t>
  </si>
  <si>
    <t>Copper Ridge Road</t>
  </si>
  <si>
    <t>BWAR1T0.4HK</t>
  </si>
  <si>
    <t>TNW000000826</t>
  </si>
  <si>
    <t>BWILL000.2CE</t>
  </si>
  <si>
    <t>Betsy Willis Creek</t>
  </si>
  <si>
    <t>Sherrell Road</t>
  </si>
  <si>
    <t>TNW000000827</t>
  </si>
  <si>
    <t>BWOLF000.1MG</t>
  </si>
  <si>
    <t>Black Wolf Creek</t>
  </si>
  <si>
    <t>Nydeck Road  Mouth</t>
  </si>
  <si>
    <t>TNW000000828</t>
  </si>
  <si>
    <t>BYRAM000.4AN</t>
  </si>
  <si>
    <t>Byrams Fork</t>
  </si>
  <si>
    <t>U/S Hwy 170 Br</t>
  </si>
  <si>
    <t>TNW000007711</t>
  </si>
  <si>
    <t>BYRD000.1MY</t>
  </si>
  <si>
    <t>Byrd Branch</t>
  </si>
  <si>
    <t>U/S of Dog Creek Road</t>
  </si>
  <si>
    <t>TNW000000829</t>
  </si>
  <si>
    <t>BYRD001.5HS</t>
  </si>
  <si>
    <t>Byrd Creek</t>
  </si>
  <si>
    <t>TNW000000830</t>
  </si>
  <si>
    <t>BYRD002.6CU</t>
  </si>
  <si>
    <t>Highland Lane</t>
  </si>
  <si>
    <t>TNW000000831</t>
  </si>
  <si>
    <t>BYRD002.6ST</t>
  </si>
  <si>
    <t>Lake Front Road U/S byrd Bay</t>
  </si>
  <si>
    <t>TNW000000832</t>
  </si>
  <si>
    <t>BYRD005.9T0.1CU</t>
  </si>
  <si>
    <t>Bryd Creek Unnamed Tributary</t>
  </si>
  <si>
    <t>Old Homestead Hwy Parallel to Hwy 127</t>
  </si>
  <si>
    <t>TNW000000833</t>
  </si>
  <si>
    <t>BYRD006.0CU</t>
  </si>
  <si>
    <t>byrd's Creek Lane and Hwy 127</t>
  </si>
  <si>
    <t>TNW000000834</t>
  </si>
  <si>
    <t>BYRDLAKE</t>
  </si>
  <si>
    <t>Byrd Lake</t>
  </si>
  <si>
    <t>byrd Lake at Dam</t>
  </si>
  <si>
    <t>TNW000000835</t>
  </si>
  <si>
    <t>CABBA000.2JO</t>
  </si>
  <si>
    <t>Cabbage Creek</t>
  </si>
  <si>
    <t>Take Crackers Neck Road to Airport Road Se of Northern End of Runway</t>
  </si>
  <si>
    <t>TNW000000836</t>
  </si>
  <si>
    <t>CAIN000.3HM</t>
  </si>
  <si>
    <t>Cain Creek</t>
  </si>
  <si>
    <t>Unnamed Dirt Road on Bowater Property off Baker Road on Mowbray Mountain in Soddy Daisy</t>
  </si>
  <si>
    <t>CAIN000.2SE; CAIN001.5SE; NOCHICKAMAUGA05</t>
  </si>
  <si>
    <t>TNW000000837</t>
  </si>
  <si>
    <t>CAIN000.8DY</t>
  </si>
  <si>
    <t>U/S Ashley Road</t>
  </si>
  <si>
    <t>TNW000004257</t>
  </si>
  <si>
    <t>CAIN000.9HM</t>
  </si>
  <si>
    <t>D/S Confluence of Mossy Creek</t>
  </si>
  <si>
    <t>MOSSY000.2SE; NOCHICKAMAUGA04</t>
  </si>
  <si>
    <t>TNW000000838</t>
  </si>
  <si>
    <t>CAIN001.1GI</t>
  </si>
  <si>
    <t>U/S Hwy 104</t>
  </si>
  <si>
    <t>TNW000007390</t>
  </si>
  <si>
    <t>CAIN001.5HM</t>
  </si>
  <si>
    <t>U/S of Mossy Creek Enters Cain Creek</t>
  </si>
  <si>
    <t>TNW000000839</t>
  </si>
  <si>
    <t>CAIN002.1GI</t>
  </si>
  <si>
    <t>Hwy 54 Near Trenton</t>
  </si>
  <si>
    <t>TNW000000840</t>
  </si>
  <si>
    <t>CAIN002.7SE</t>
  </si>
  <si>
    <t>Barker Camp Road</t>
  </si>
  <si>
    <t>BRIME000.1SE</t>
  </si>
  <si>
    <t>TNW000000841</t>
  </si>
  <si>
    <t>CAIN005.8GI</t>
  </si>
  <si>
    <t>U/S Gale Faucet Road</t>
  </si>
  <si>
    <t>TNW000000842</t>
  </si>
  <si>
    <t>CALDW000.1GY</t>
  </si>
  <si>
    <t>Caldwell Creek</t>
  </si>
  <si>
    <t>Partin Springs Road  (Bells Cove Road)</t>
  </si>
  <si>
    <t>TNW000000843</t>
  </si>
  <si>
    <t>CALDW001.1GY</t>
  </si>
  <si>
    <t>Partin Springs Road on Garner Farm (Bells Cove Road)</t>
  </si>
  <si>
    <t>TNW000000844</t>
  </si>
  <si>
    <t>CALDW1.0T0.9GY</t>
  </si>
  <si>
    <t>Caldwell Creek Unnamed Tributary</t>
  </si>
  <si>
    <t>U/S of the  Gravel Farm Road off Brown Road</t>
  </si>
  <si>
    <t>TNW000000845</t>
  </si>
  <si>
    <t>CALED000.1HN</t>
  </si>
  <si>
    <t>Caledonia Creek</t>
  </si>
  <si>
    <t>D/S Verdell Store Road.</t>
  </si>
  <si>
    <t>TNW000000846</t>
  </si>
  <si>
    <t>CALFK002.9WH</t>
  </si>
  <si>
    <t>Calfkiller River</t>
  </si>
  <si>
    <t>Gooseneck Road</t>
  </si>
  <si>
    <t>TNW000000847</t>
  </si>
  <si>
    <t>CALFK005.3WH</t>
  </si>
  <si>
    <t>County Road Br 0.7 Miles North of Bethlehem Church</t>
  </si>
  <si>
    <t>TNW000000848</t>
  </si>
  <si>
    <t>CALFK010.0WH</t>
  </si>
  <si>
    <t>CALFK010.2WH</t>
  </si>
  <si>
    <t>TNW000000850</t>
  </si>
  <si>
    <t>CALFK011.5WH</t>
  </si>
  <si>
    <t>100 Feet U/S Sparta STP Discharge</t>
  </si>
  <si>
    <t>CALFKILLER011.5</t>
  </si>
  <si>
    <t>TNW000000851</t>
  </si>
  <si>
    <t>CALFK012.6WH</t>
  </si>
  <si>
    <t>Old Dam</t>
  </si>
  <si>
    <t>CALFKILLERRIS15</t>
  </si>
  <si>
    <t>TNW000000852</t>
  </si>
  <si>
    <t>CALFK016.0WH</t>
  </si>
  <si>
    <t>D/S Sparta Water Intake Dam</t>
  </si>
  <si>
    <t>TNW000000853</t>
  </si>
  <si>
    <t>CALFK021.4WH</t>
  </si>
  <si>
    <t>150 M D/S Old Dam Ruins</t>
  </si>
  <si>
    <t>TNW000000854</t>
  </si>
  <si>
    <t>CALFK022.0WH</t>
  </si>
  <si>
    <t>Charlie Hickey &amp; Doran Road. &amp; Mulligan</t>
  </si>
  <si>
    <t>TNW000000855</t>
  </si>
  <si>
    <t>CALFK030.0WH</t>
  </si>
  <si>
    <t>Mack Floyd Road (Was England Road)</t>
  </si>
  <si>
    <t>TNW000000856</t>
  </si>
  <si>
    <t>CALFK038.0PU</t>
  </si>
  <si>
    <t>TNW000000857</t>
  </si>
  <si>
    <t>CALFK040.4PU</t>
  </si>
  <si>
    <t>Off Hwy 84 U/S Mill Creek</t>
  </si>
  <si>
    <t>TNW000000858</t>
  </si>
  <si>
    <t>CAMP000.2MY</t>
  </si>
  <si>
    <t>Camp Branch</t>
  </si>
  <si>
    <t>U/S  Gibson Hollow Road</t>
  </si>
  <si>
    <t>TNW000000859</t>
  </si>
  <si>
    <t>CAMP000.4HU</t>
  </si>
  <si>
    <t>Old Martin Ford Road. (off Old Hwy 13)</t>
  </si>
  <si>
    <t>TNW000000860</t>
  </si>
  <si>
    <t>CAMP000.7GE</t>
  </si>
  <si>
    <t>Camp Creek</t>
  </si>
  <si>
    <t>TNW000000861</t>
  </si>
  <si>
    <t>CAMP001.1GI</t>
  </si>
  <si>
    <t>U/S Shanklin Road</t>
  </si>
  <si>
    <t>TNW000000862</t>
  </si>
  <si>
    <t>CAMP001.6GE</t>
  </si>
  <si>
    <t>TNW000000863</t>
  </si>
  <si>
    <t>CAMP001.9LE</t>
  </si>
  <si>
    <t>Hwy 87</t>
  </si>
  <si>
    <t>Lauderdale</t>
  </si>
  <si>
    <t>CAMP001.8LE; CAMP002.0LE</t>
  </si>
  <si>
    <t>TNW000000864</t>
  </si>
  <si>
    <t>CAMP004.0GE</t>
  </si>
  <si>
    <t>0.25 Mile U/S Mouth of Dry Creek</t>
  </si>
  <si>
    <t>CAMPCRIS03</t>
  </si>
  <si>
    <t>TNW000000865</t>
  </si>
  <si>
    <t>CAMP006.6GE</t>
  </si>
  <si>
    <t>First Bridge D/S Gunstock Branch (Camp Creek Road)</t>
  </si>
  <si>
    <t>CAMPCRIS02</t>
  </si>
  <si>
    <t>TNW000000866</t>
  </si>
  <si>
    <t>CAMPB000.1FE</t>
  </si>
  <si>
    <t>Campbell Branch</t>
  </si>
  <si>
    <t>Ben Stockton Road</t>
  </si>
  <si>
    <t>TNW000000867</t>
  </si>
  <si>
    <t>CAMPB000.4JO</t>
  </si>
  <si>
    <t>Campbell Creek</t>
  </si>
  <si>
    <t>TNW000000868</t>
  </si>
  <si>
    <t>CAMPB000.7CT</t>
  </si>
  <si>
    <t>CAMPB000.3CT; CAMPB000.1CT</t>
  </si>
  <si>
    <t>TNW000000869</t>
  </si>
  <si>
    <t>CAMPB000.8JO</t>
  </si>
  <si>
    <t>100 M U/S Church (Campbell Road)</t>
  </si>
  <si>
    <t>TNW000000870</t>
  </si>
  <si>
    <t>CANDI001.0BR</t>
  </si>
  <si>
    <t>Candies Creek</t>
  </si>
  <si>
    <t>Chickamauga Reservoir Embayment</t>
  </si>
  <si>
    <t>CANDI001.8BR</t>
  </si>
  <si>
    <t>TNW000000871</t>
  </si>
  <si>
    <t>TNW000000872</t>
  </si>
  <si>
    <t>CANDI008.1BR</t>
  </si>
  <si>
    <t>Mcpherson Road Crossing</t>
  </si>
  <si>
    <t>TNW000000873</t>
  </si>
  <si>
    <t>CANDI012.3BR</t>
  </si>
  <si>
    <t>D/S Hilton Property</t>
  </si>
  <si>
    <t>TNW000000874</t>
  </si>
  <si>
    <t>CANDI013.3BR</t>
  </si>
  <si>
    <t>On Hilton Property</t>
  </si>
  <si>
    <t>TNW000007349</t>
  </si>
  <si>
    <t>CANDI014.6BR</t>
  </si>
  <si>
    <t>Behind Sewer Station Near Georgetown Road Crossing</t>
  </si>
  <si>
    <t>TNW000007350</t>
  </si>
  <si>
    <t>CANDI015.9BR</t>
  </si>
  <si>
    <t>Villa Drive</t>
  </si>
  <si>
    <t>TNW000000875</t>
  </si>
  <si>
    <t>CANDI017.1BR</t>
  </si>
  <si>
    <t>Off Eveningside Drive in Cleveland</t>
  </si>
  <si>
    <t>TNW000000876</t>
  </si>
  <si>
    <t>CANDI024.1BR</t>
  </si>
  <si>
    <t>U/S Hwy 11/64 Lee Hwy</t>
  </si>
  <si>
    <t>CANDIESCRIS01</t>
  </si>
  <si>
    <t>TNW000000877</t>
  </si>
  <si>
    <t>CANDI028.1BR</t>
  </si>
  <si>
    <t>Black Fox Road</t>
  </si>
  <si>
    <t>TNW000000878</t>
  </si>
  <si>
    <t>CANDI030.5BR</t>
  </si>
  <si>
    <t>East of Bendabout Farm South Lee Highway</t>
  </si>
  <si>
    <t>TNW000000879</t>
  </si>
  <si>
    <t>CANDI031.0BR</t>
  </si>
  <si>
    <t>Chattanooga Road Crossing (Old Chattanooga Pike SW)</t>
  </si>
  <si>
    <t>TNW000000880</t>
  </si>
  <si>
    <t>CANDI033.1BR</t>
  </si>
  <si>
    <t>0.2 Mile Upstream Kelly Lane</t>
  </si>
  <si>
    <t>TNW000000881</t>
  </si>
  <si>
    <t>CANDI13.7T0.1BR</t>
  </si>
  <si>
    <t>Candies Creek Unnamed Tributary</t>
  </si>
  <si>
    <t>Leonard Hilton Property off of Candies Ridge Road</t>
  </si>
  <si>
    <t>TNW000007025</t>
  </si>
  <si>
    <t>CANDI15.2T0.1BR</t>
  </si>
  <si>
    <t>Hwy 60 Row</t>
  </si>
  <si>
    <t>STR1</t>
  </si>
  <si>
    <t>TNW000007269</t>
  </si>
  <si>
    <t>CANDI23.8T0.1BR</t>
  </si>
  <si>
    <t>U/S Confluence with Candies Creek</t>
  </si>
  <si>
    <t>TNW000000882</t>
  </si>
  <si>
    <t>CANDI4.6T0.7BR</t>
  </si>
  <si>
    <t>8735 Eureka Road</t>
  </si>
  <si>
    <t>CAND1T0.7BR</t>
  </si>
  <si>
    <t>TNW000000883</t>
  </si>
  <si>
    <t>CANDI5.0T0.5BR</t>
  </si>
  <si>
    <t>8456 Eureka Road</t>
  </si>
  <si>
    <t>CANDI2T0.5BR</t>
  </si>
  <si>
    <t>TNW000000884</t>
  </si>
  <si>
    <t>CANDI6.3T0.5BR</t>
  </si>
  <si>
    <t>8077 Eureka Road Up/S R/D</t>
  </si>
  <si>
    <t>CANDI3T0.5BR</t>
  </si>
  <si>
    <t>TNW000000885</t>
  </si>
  <si>
    <t>CANDY001.7SU</t>
  </si>
  <si>
    <t>Candy Creek</t>
  </si>
  <si>
    <t>Off Hawley Road</t>
  </si>
  <si>
    <t>TNW000000886</t>
  </si>
  <si>
    <t>CANE000.1BN</t>
  </si>
  <si>
    <t>Cane Creek</t>
  </si>
  <si>
    <t>U/S of Hwy 641</t>
  </si>
  <si>
    <t>TNW000000887</t>
  </si>
  <si>
    <t>CANE000.1OB</t>
  </si>
  <si>
    <t>Cane Creek Tributary To Scawley Creek</t>
  </si>
  <si>
    <t>U/S Bethel Church Road</t>
  </si>
  <si>
    <t>CANE000.1WY</t>
  </si>
  <si>
    <t>TNW000000888</t>
  </si>
  <si>
    <t>CANE000.4AN</t>
  </si>
  <si>
    <t>Offutt Road</t>
  </si>
  <si>
    <t>DOE000.4AN</t>
  </si>
  <si>
    <t>TNW000000889</t>
  </si>
  <si>
    <t>CANE000.4WY</t>
  </si>
  <si>
    <t>Cane Branch Tributary To South Fork Obion River</t>
  </si>
  <si>
    <t>CANE000.2WY</t>
  </si>
  <si>
    <t>TNW000007319</t>
  </si>
  <si>
    <t>CANE000.5BN</t>
  </si>
  <si>
    <t>Below Confluence of Charlie Creek</t>
  </si>
  <si>
    <t>TNW000000890</t>
  </si>
  <si>
    <t>CANE000.5MO</t>
  </si>
  <si>
    <t>U/S Belltown Mill Road (County Road 701)</t>
  </si>
  <si>
    <t>TNW000000891</t>
  </si>
  <si>
    <t>CANE000.6SH</t>
  </si>
  <si>
    <t>Railroad Near P&amp;B Company Prospect Street</t>
  </si>
  <si>
    <t>TNW000007320</t>
  </si>
  <si>
    <t>CANE000.7BN</t>
  </si>
  <si>
    <t>Above Confluence of Charlie Creek</t>
  </si>
  <si>
    <t>TNW000000892</t>
  </si>
  <si>
    <t>CANE000.9BN</t>
  </si>
  <si>
    <t>Old Hwy 70 Forrest Ave South Flows into Cypress Creek</t>
  </si>
  <si>
    <t>TNW000007310</t>
  </si>
  <si>
    <t>CANE001.0BN</t>
  </si>
  <si>
    <t>Natchez Trace Road</t>
  </si>
  <si>
    <t>TNW000000893</t>
  </si>
  <si>
    <t>CANE001.0SH</t>
  </si>
  <si>
    <t>Near E. Mallory Ave South of Mallery Ave Walk Down From Canadian RR Access Road Tributary to Nonconnah River</t>
  </si>
  <si>
    <t>TNW000000894</t>
  </si>
  <si>
    <t>CANE001.0WY</t>
  </si>
  <si>
    <t>U/S Hwy 54</t>
  </si>
  <si>
    <t>TNW000000895</t>
  </si>
  <si>
    <t>CANE001.1FA</t>
  </si>
  <si>
    <t>TNW000000896</t>
  </si>
  <si>
    <t>CANE001.1HE</t>
  </si>
  <si>
    <t>Cane Creek Road</t>
  </si>
  <si>
    <t>TNW000000897</t>
  </si>
  <si>
    <t>CANE001.4SH</t>
  </si>
  <si>
    <t>Cane Creek Tributary To Nonconnah Creek</t>
  </si>
  <si>
    <t>U/S Mallory Ave in Pine Hills Municipal Golf Course Memphis</t>
  </si>
  <si>
    <t>TNW000000898</t>
  </si>
  <si>
    <t>CANE001.5MM</t>
  </si>
  <si>
    <t>Carlock Road</t>
  </si>
  <si>
    <t>TNW000000899</t>
  </si>
  <si>
    <t>CANE001.5OB</t>
  </si>
  <si>
    <t>U/S Simmons Road.</t>
  </si>
  <si>
    <t>TNW000000900</t>
  </si>
  <si>
    <t>CANE001.6PE</t>
  </si>
  <si>
    <t>Jones Hollow Road</t>
  </si>
  <si>
    <t>TNW000000901</t>
  </si>
  <si>
    <t>CANE001.7CR</t>
  </si>
  <si>
    <t>Jerry Kirby Road</t>
  </si>
  <si>
    <t>TNW000000902</t>
  </si>
  <si>
    <t>CANE001.7VA</t>
  </si>
  <si>
    <t>Hickory Valley Road</t>
  </si>
  <si>
    <t>TNW000000903</t>
  </si>
  <si>
    <t>CANE001.8WY</t>
  </si>
  <si>
    <t>Hwy 89</t>
  </si>
  <si>
    <t>TNW000000904</t>
  </si>
  <si>
    <t>CANE001.9TI</t>
  </si>
  <si>
    <t>Cane Branch</t>
  </si>
  <si>
    <t>Atkins Store Road</t>
  </si>
  <si>
    <t>TNW000000905</t>
  </si>
  <si>
    <t>CANE002.0MN</t>
  </si>
  <si>
    <t>Steam Mill Ferry Road.</t>
  </si>
  <si>
    <t>TNW000000906</t>
  </si>
  <si>
    <t>CANE002.0OB</t>
  </si>
  <si>
    <t>U/S Caudle Road</t>
  </si>
  <si>
    <t>TNW000000907</t>
  </si>
  <si>
    <t>CANE002.3HE</t>
  </si>
  <si>
    <t>Off Daws Lane</t>
  </si>
  <si>
    <t>TNW000000908</t>
  </si>
  <si>
    <t>CANE002.5HO</t>
  </si>
  <si>
    <t>Hwy 232 Hurricane Creek Road (White Oak Road)</t>
  </si>
  <si>
    <t>TNW000000909</t>
  </si>
  <si>
    <t>CANE002.5LE</t>
  </si>
  <si>
    <t>Hwy 371</t>
  </si>
  <si>
    <t>TNW000000910</t>
  </si>
  <si>
    <t>CANE002.8SH</t>
  </si>
  <si>
    <t>Ragan St</t>
  </si>
  <si>
    <t>TNW000000911</t>
  </si>
  <si>
    <t>CANE003.0WY</t>
  </si>
  <si>
    <t>U/S Webb Road</t>
  </si>
  <si>
    <t>CANE002.0WY</t>
  </si>
  <si>
    <t>TNW000000912</t>
  </si>
  <si>
    <t>CANE003.3PE</t>
  </si>
  <si>
    <t>U/S Hwy 438/50</t>
  </si>
  <si>
    <t>TNW000000913</t>
  </si>
  <si>
    <t>CANE003.8LE</t>
  </si>
  <si>
    <t>1 Mile Upstream Hwy 371</t>
  </si>
  <si>
    <t>CANE003.5LE</t>
  </si>
  <si>
    <t>TNW000000914</t>
  </si>
  <si>
    <t>CANE003.8LI</t>
  </si>
  <si>
    <t>Boonshill Road Bridge</t>
  </si>
  <si>
    <t>TNW000000915</t>
  </si>
  <si>
    <t>CANE004.1LE</t>
  </si>
  <si>
    <t>D/S Hwy 87</t>
  </si>
  <si>
    <t>CANE007.5LE</t>
  </si>
  <si>
    <t>TNW000000916</t>
  </si>
  <si>
    <t>CANE004.1PE</t>
  </si>
  <si>
    <t>Lower Cane Creek R</t>
  </si>
  <si>
    <t>TNW000000917</t>
  </si>
  <si>
    <t>CANE004.5VA</t>
  </si>
  <si>
    <t>TNW000000918</t>
  </si>
  <si>
    <t>CANE005.0_NC</t>
  </si>
  <si>
    <t>Cane River</t>
  </si>
  <si>
    <t>U/S Bridge Near Ramseytown NC 19 W in NN</t>
  </si>
  <si>
    <t>Yancey</t>
  </si>
  <si>
    <t>TNW000000919</t>
  </si>
  <si>
    <t>CANE006.0PU</t>
  </si>
  <si>
    <t>Window Cliff Road. off Hwy 135 South</t>
  </si>
  <si>
    <t>3CEN10031; CANE005.5PU</t>
  </si>
  <si>
    <t>TNW000000920</t>
  </si>
  <si>
    <t>CANE006.5MM</t>
  </si>
  <si>
    <t>D/S County Road 498 Crossing off 411 in Grady Community</t>
  </si>
  <si>
    <t>TNW000000921</t>
  </si>
  <si>
    <t>CANE006.6LI</t>
  </si>
  <si>
    <t>Marsh Mill Road @ Craighead Creek</t>
  </si>
  <si>
    <t>TNW000000922</t>
  </si>
  <si>
    <t>CANE007.4HI</t>
  </si>
  <si>
    <t>Hwy. 100</t>
  </si>
  <si>
    <t>CANE007.4PE</t>
  </si>
  <si>
    <t>TNW000000923</t>
  </si>
  <si>
    <t>CANE008.0HI</t>
  </si>
  <si>
    <t>D/S Cane Creek Road U/S Lynch Hollow (Lancester Peach)</t>
  </si>
  <si>
    <t>TNW000000924</t>
  </si>
  <si>
    <t>CANE008.1LI</t>
  </si>
  <si>
    <t>Brown Teal Road Middle Reach</t>
  </si>
  <si>
    <t>TNW000000925</t>
  </si>
  <si>
    <t>CANE008.5WY</t>
  </si>
  <si>
    <t>Mt Pelia Road</t>
  </si>
  <si>
    <t>TNW000007347</t>
  </si>
  <si>
    <t>CANE011.7PU</t>
  </si>
  <si>
    <t>TNW000000926</t>
  </si>
  <si>
    <t>CANE011.8PU</t>
  </si>
  <si>
    <t>Lee Seminary Road. off Hwy 135</t>
  </si>
  <si>
    <t>TNW000000927</t>
  </si>
  <si>
    <t>CANE012.5LE</t>
  </si>
  <si>
    <t>Grimes Store Road</t>
  </si>
  <si>
    <t>CANE012.4LE; 000430</t>
  </si>
  <si>
    <t>TNW000000928</t>
  </si>
  <si>
    <t>CANE014.8LE</t>
  </si>
  <si>
    <t>Hwy 19</t>
  </si>
  <si>
    <t>CANE014.6LE; CANDCREEK14.6</t>
  </si>
  <si>
    <t>TNW000000929</t>
  </si>
  <si>
    <t>CANE015.5LE</t>
  </si>
  <si>
    <t>Cleveland St</t>
  </si>
  <si>
    <t>TNW000000930</t>
  </si>
  <si>
    <t>CANE016.5LE</t>
  </si>
  <si>
    <t>Hwy 209</t>
  </si>
  <si>
    <t>TNW000000931</t>
  </si>
  <si>
    <t>CANE016.7VA</t>
  </si>
  <si>
    <t>Off Park Road. (Near Fcf Nature Center)</t>
  </si>
  <si>
    <t>CANE014.5VA</t>
  </si>
  <si>
    <t>TNW000000932</t>
  </si>
  <si>
    <t>CANE017.4LE</t>
  </si>
  <si>
    <t>Geroge Brown Road</t>
  </si>
  <si>
    <t>CANE017.9LE; CANECREEK17.9</t>
  </si>
  <si>
    <t>TNW000000933</t>
  </si>
  <si>
    <t>CANE017.8LI</t>
  </si>
  <si>
    <t>Cane Creek (Upper Cane)</t>
  </si>
  <si>
    <t>Old RR Road D/S of Petersburg</t>
  </si>
  <si>
    <t>TNW000000934</t>
  </si>
  <si>
    <t>CANE019.5BL</t>
  </si>
  <si>
    <t>Near Hwy 284</t>
  </si>
  <si>
    <t>TNW000000935</t>
  </si>
  <si>
    <t>CANE023.2BL</t>
  </si>
  <si>
    <t>State Hwy 103/Old Cc Road</t>
  </si>
  <si>
    <t>TNW000000936</t>
  </si>
  <si>
    <t>CANE5.1T0.5TI</t>
  </si>
  <si>
    <t>Cane Branch Unnamed Tributary</t>
  </si>
  <si>
    <t>D/S Delashmit Mine off Marshall Road</t>
  </si>
  <si>
    <t>CANE1T0.5TI</t>
  </si>
  <si>
    <t>TNW000000939</t>
  </si>
  <si>
    <t>CANEY000.1BT</t>
  </si>
  <si>
    <t>Caney Branch</t>
  </si>
  <si>
    <t>100 Yds U/S Roddy Br. Road.</t>
  </si>
  <si>
    <t>TNW000000940</t>
  </si>
  <si>
    <t>CANEY000.1PO</t>
  </si>
  <si>
    <t>Caney Creek</t>
  </si>
  <si>
    <t>On Hwy 64</t>
  </si>
  <si>
    <t>TNW000000941</t>
  </si>
  <si>
    <t>CANEY000.1SV</t>
  </si>
  <si>
    <t>TNW000000942</t>
  </si>
  <si>
    <t>CANEY000.3GE</t>
  </si>
  <si>
    <t>100 Yds D/S Hawkins Road (Dykes Road/Campbell Lane)</t>
  </si>
  <si>
    <t>TNW000000943</t>
  </si>
  <si>
    <t>CANEY000.5RO</t>
  </si>
  <si>
    <t>Buttermilk Road (I40)</t>
  </si>
  <si>
    <t>TNW000000944</t>
  </si>
  <si>
    <t>CANEY000.8FE</t>
  </si>
  <si>
    <t>Caney Creek Road/Possum Trot Road</t>
  </si>
  <si>
    <t>TNW000000945</t>
  </si>
  <si>
    <t>CANEY000.8HS</t>
  </si>
  <si>
    <t>Caney Fork</t>
  </si>
  <si>
    <t>CFORK000.8HS</t>
  </si>
  <si>
    <t>TNW000000946</t>
  </si>
  <si>
    <t>CANEY000.9WA</t>
  </si>
  <si>
    <t>Hwy. 287</t>
  </si>
  <si>
    <t>TNW000007244</t>
  </si>
  <si>
    <t>CANEY001.3RO</t>
  </si>
  <si>
    <t>Off West End of Antique Lane</t>
  </si>
  <si>
    <t>TNW000000947</t>
  </si>
  <si>
    <t>CANEY001.5FE</t>
  </si>
  <si>
    <t>Off Caney Cr Road (0.3Mi U/S Hwy 127)</t>
  </si>
  <si>
    <t>TNW000000948</t>
  </si>
  <si>
    <t>CANEY001.9ML</t>
  </si>
  <si>
    <t>Old Hwy 99 Lunns Store Road</t>
  </si>
  <si>
    <t>TNW000000949</t>
  </si>
  <si>
    <t>CANEY002.6HS</t>
  </si>
  <si>
    <t>West Caney Creek Road</t>
  </si>
  <si>
    <t>TNW000000950</t>
  </si>
  <si>
    <t>CANEY002.6ML</t>
  </si>
  <si>
    <t>Pyles Road</t>
  </si>
  <si>
    <t>TNW000000951</t>
  </si>
  <si>
    <t>CANEY003.0HS</t>
  </si>
  <si>
    <t>Between Shepards Chapel Road and West Caney Creek Road</t>
  </si>
  <si>
    <t>TNW000000952</t>
  </si>
  <si>
    <t>CANEY003.7MC</t>
  </si>
  <si>
    <t>Chewalla Road</t>
  </si>
  <si>
    <t>TNW000000953</t>
  </si>
  <si>
    <t>CANEY004.2WA</t>
  </si>
  <si>
    <t>Bonnar Road Crossing</t>
  </si>
  <si>
    <t>TNW000000954</t>
  </si>
  <si>
    <t>CANEY004.3RO</t>
  </si>
  <si>
    <t>D/S Hwy 27 Bridge Near Embayment</t>
  </si>
  <si>
    <t>TNW000000955</t>
  </si>
  <si>
    <t>CANEY005.0HS</t>
  </si>
  <si>
    <t>Plum Grove Carter Road</t>
  </si>
  <si>
    <t>TNW000000956</t>
  </si>
  <si>
    <t>CANEY006.0HS</t>
  </si>
  <si>
    <t>U/S Old Mill Road</t>
  </si>
  <si>
    <t>TNW000007026</t>
  </si>
  <si>
    <t>At St Hwy 70 Near Striggersville</t>
  </si>
  <si>
    <t>TNW000000958</t>
  </si>
  <si>
    <t>CANEY134.5CU</t>
  </si>
  <si>
    <t>TNW000000959</t>
  </si>
  <si>
    <t>CANEY144.2CU</t>
  </si>
  <si>
    <t>Bud Tanner Road off Mayland Road.</t>
  </si>
  <si>
    <t>TNW000000960</t>
  </si>
  <si>
    <t>CANNO000.3BL</t>
  </si>
  <si>
    <t>Cannon Creek</t>
  </si>
  <si>
    <t>Howard Beavert Road Br</t>
  </si>
  <si>
    <t>TNW000000961</t>
  </si>
  <si>
    <t>CANNO000.3GE</t>
  </si>
  <si>
    <t>Off Pleasant Hill Road (1 Mi South Hwy 107)</t>
  </si>
  <si>
    <t>TNW000000962</t>
  </si>
  <si>
    <t>CANNO000.8BE</t>
  </si>
  <si>
    <t>Cannon Branch</t>
  </si>
  <si>
    <t>Canton Road (Clanton Lane)</t>
  </si>
  <si>
    <t>TNW000000963</t>
  </si>
  <si>
    <t>CANOE000.5CL</t>
  </si>
  <si>
    <t>Canoe Branch</t>
  </si>
  <si>
    <t>0.3 Mi U/S Popular Grove Road Crossing</t>
  </si>
  <si>
    <t>ECO67F02</t>
  </si>
  <si>
    <t>TNW000000964</t>
  </si>
  <si>
    <t>CAPPS000.9ML</t>
  </si>
  <si>
    <t>Capps Branch</t>
  </si>
  <si>
    <t>U/S Hwy 431</t>
  </si>
  <si>
    <t>TNW000000965</t>
  </si>
  <si>
    <t>CAPPS001.4WY</t>
  </si>
  <si>
    <t>U/S Eagle Hill Road</t>
  </si>
  <si>
    <t>TNW000000966</t>
  </si>
  <si>
    <t>CAPSH000.1BT</t>
  </si>
  <si>
    <t>Capshaw Branch.</t>
  </si>
  <si>
    <t>50 Yds U/S Wesley Woods Camp Road.</t>
  </si>
  <si>
    <t>TNW000000967</t>
  </si>
  <si>
    <t>CAPUC001.9CA</t>
  </si>
  <si>
    <t>Capuchin Creek</t>
  </si>
  <si>
    <t>U/S Intersection of Capuchin and Whistle Creek Roads</t>
  </si>
  <si>
    <t>TNW000000968</t>
  </si>
  <si>
    <t>CAPUC003.8CA</t>
  </si>
  <si>
    <t>TNW000000969</t>
  </si>
  <si>
    <t>CAPUC010.3CA</t>
  </si>
  <si>
    <t>U/S Powerhouse</t>
  </si>
  <si>
    <t>TNW000000970</t>
  </si>
  <si>
    <t>CAPUC6.5T0.5SC</t>
  </si>
  <si>
    <t>Capuchin Creek Unnamed Tributary</t>
  </si>
  <si>
    <t>At N21</t>
  </si>
  <si>
    <t>CAPUC1T0.5SC</t>
  </si>
  <si>
    <t>TNW000000971</t>
  </si>
  <si>
    <t>CAPUC6.7T0.5SC</t>
  </si>
  <si>
    <t>At N22</t>
  </si>
  <si>
    <t>CAPUC2T0.5SC</t>
  </si>
  <si>
    <t>TNW000000972</t>
  </si>
  <si>
    <t>CARDI000.6RO</t>
  </si>
  <si>
    <t>Cardiff Creek</t>
  </si>
  <si>
    <t>Old Patton Lane Bridge</t>
  </si>
  <si>
    <t>C10</t>
  </si>
  <si>
    <t>TNW000000973</t>
  </si>
  <si>
    <t>CARDI000.9RO</t>
  </si>
  <si>
    <t>100 Yds D/S Hwy 27/61</t>
  </si>
  <si>
    <t>C9</t>
  </si>
  <si>
    <t>TNW000000974</t>
  </si>
  <si>
    <t>CARDI001.1RO</t>
  </si>
  <si>
    <t>100 Yds U/S Hwy 27/61</t>
  </si>
  <si>
    <t>C8</t>
  </si>
  <si>
    <t>TNW000000975</t>
  </si>
  <si>
    <t>CARDI001.7RO</t>
  </si>
  <si>
    <t>100 Yds D/S Industrial Park Road</t>
  </si>
  <si>
    <t>C7</t>
  </si>
  <si>
    <t>TNW000000976</t>
  </si>
  <si>
    <t>CARDI002.0RO</t>
  </si>
  <si>
    <t>100 Yds U/S Industrial Park Road</t>
  </si>
  <si>
    <t>C6</t>
  </si>
  <si>
    <t>TNW000000977</t>
  </si>
  <si>
    <t>CARDI002.2RO</t>
  </si>
  <si>
    <t>0.2 Mi D/S RR Crossing</t>
  </si>
  <si>
    <t>C5</t>
  </si>
  <si>
    <t>TNW000000978</t>
  </si>
  <si>
    <t>CARDI002.4RO</t>
  </si>
  <si>
    <t>U/S RR Crossing</t>
  </si>
  <si>
    <t>C4</t>
  </si>
  <si>
    <t>TNW000000979</t>
  </si>
  <si>
    <t>CARDI002.6RO</t>
  </si>
  <si>
    <t>0.3 Miles D/S Black Hollow Road</t>
  </si>
  <si>
    <t>C3</t>
  </si>
  <si>
    <t>TNW000000980</t>
  </si>
  <si>
    <t>CARDI002.7RO</t>
  </si>
  <si>
    <t>0.2 Miles D/S Black Hollow Road</t>
  </si>
  <si>
    <t>TNW000000981</t>
  </si>
  <si>
    <t>CARDI002.9RO</t>
  </si>
  <si>
    <t>50 M U/S Black Hollow Road</t>
  </si>
  <si>
    <t>TNW000000982</t>
  </si>
  <si>
    <t>CARDW000.1RH</t>
  </si>
  <si>
    <t>Cardwell Branch</t>
  </si>
  <si>
    <t>W. Jackson Ave</t>
  </si>
  <si>
    <t>TNW000000983</t>
  </si>
  <si>
    <t>CARR000.0BT</t>
  </si>
  <si>
    <t>Carr Creek</t>
  </si>
  <si>
    <t>Just Above Mouth on Little River</t>
  </si>
  <si>
    <t>CARR000.0</t>
  </si>
  <si>
    <t>TNW000000984</t>
  </si>
  <si>
    <t>CARR000.1BE</t>
  </si>
  <si>
    <t>Carr Creek Road</t>
  </si>
  <si>
    <t>TNW000000985</t>
  </si>
  <si>
    <t>CARR000.1MA</t>
  </si>
  <si>
    <t>Carr Road/Branch Road</t>
  </si>
  <si>
    <t>TNW000000986</t>
  </si>
  <si>
    <t>CARR001.0BT</t>
  </si>
  <si>
    <t>100 Yds D/S Rudd Road.</t>
  </si>
  <si>
    <t>TNW000000987</t>
  </si>
  <si>
    <t>CARR001.0OV</t>
  </si>
  <si>
    <t>D/S  West Mccormick Road</t>
  </si>
  <si>
    <t>TNW000000988</t>
  </si>
  <si>
    <t>CARR001.1LI</t>
  </si>
  <si>
    <t>Curis Road Gridge</t>
  </si>
  <si>
    <t>TNW000000989</t>
  </si>
  <si>
    <t>CARR001.3CL</t>
  </si>
  <si>
    <t>Old Hwy 63</t>
  </si>
  <si>
    <t>TNW000000990</t>
  </si>
  <si>
    <t>CARR001.4RN</t>
  </si>
  <si>
    <t>New Chapel Road</t>
  </si>
  <si>
    <t>TNW000000991</t>
  </si>
  <si>
    <t>CARR002.1LI</t>
  </si>
  <si>
    <t>U/S Hwy 273 (100') (Old Elkton Pike)</t>
  </si>
  <si>
    <t>TNW000000992</t>
  </si>
  <si>
    <t>CARR003.6OV</t>
  </si>
  <si>
    <t>D/S/ Highway 111 About 500' D/S</t>
  </si>
  <si>
    <t>TNW000000993</t>
  </si>
  <si>
    <t>CARR004.6OV</t>
  </si>
  <si>
    <t>U/S town Creek @ Dam  Doug Keisling Road/ Rickman Road</t>
  </si>
  <si>
    <t>TNW000000994</t>
  </si>
  <si>
    <t>CARR005.2RN</t>
  </si>
  <si>
    <t>Hwy 431</t>
  </si>
  <si>
    <t>TNW000000995</t>
  </si>
  <si>
    <t>CARR010.0RN</t>
  </si>
  <si>
    <t>Daniel Road (D/S Greenbrier STP)</t>
  </si>
  <si>
    <t>TNW000000996</t>
  </si>
  <si>
    <t>CARR10.4T0.3RN</t>
  </si>
  <si>
    <t>Carr Creek Unnamed Tributary</t>
  </si>
  <si>
    <t>Sugar Camp Road D/S STP</t>
  </si>
  <si>
    <t>CARR1T0.6RN</t>
  </si>
  <si>
    <t>TNW000000997</t>
  </si>
  <si>
    <t>CARRO000.1AN</t>
  </si>
  <si>
    <t>Carroll Branch</t>
  </si>
  <si>
    <t>U/S Ligias Fork</t>
  </si>
  <si>
    <t>TNW000000998</t>
  </si>
  <si>
    <t>CARRO000.5WN</t>
  </si>
  <si>
    <t>Carroll Creek</t>
  </si>
  <si>
    <t>Cedar Point Road Confluence on Boones Creek</t>
  </si>
  <si>
    <t>TNW000000999</t>
  </si>
  <si>
    <t>CARRO000.7WN</t>
  </si>
  <si>
    <t>CARRO000.6WN</t>
  </si>
  <si>
    <t>TNW000001000</t>
  </si>
  <si>
    <t>CARRO000.8CE</t>
  </si>
  <si>
    <t>Carroll Creek Embayment</t>
  </si>
  <si>
    <t>Normandy Reservoir at Carroll Creek Embayment</t>
  </si>
  <si>
    <t>NORMANDY07</t>
  </si>
  <si>
    <t>TNW000001001</t>
  </si>
  <si>
    <t>CARRO003.2CE</t>
  </si>
  <si>
    <t>Pool Below Ovoca Falls</t>
  </si>
  <si>
    <t>TN000460</t>
  </si>
  <si>
    <t>TNW000001002</t>
  </si>
  <si>
    <t>CARSO000.1CN</t>
  </si>
  <si>
    <t>Carson Fork</t>
  </si>
  <si>
    <t>D/S Hwy 70S</t>
  </si>
  <si>
    <t>TNW000001003</t>
  </si>
  <si>
    <t>CARSO000.1WN</t>
  </si>
  <si>
    <t>Carson Creek</t>
  </si>
  <si>
    <t>100 Yds U/S Clear Spring Road.</t>
  </si>
  <si>
    <t>TNW000001004</t>
  </si>
  <si>
    <t>CARSO000.3CN</t>
  </si>
  <si>
    <t>Off Barker Road</t>
  </si>
  <si>
    <t>TNW000001005</t>
  </si>
  <si>
    <t>CARSO000.8MO</t>
  </si>
  <si>
    <t>Carson Branch</t>
  </si>
  <si>
    <t>Just North of Madisonville Industrial Park  Between IP and Mobile Home Community 7th Stream Crossing</t>
  </si>
  <si>
    <t>TNW000001006</t>
  </si>
  <si>
    <t>CARSO001.0BR</t>
  </si>
  <si>
    <t>Curbow Bridge Road Crossing (Becomes Frazier Road SE)</t>
  </si>
  <si>
    <t>TNW000001007</t>
  </si>
  <si>
    <t>CARSO001.0MO</t>
  </si>
  <si>
    <t>Kefauver Park Madisonville 10 Yds D/S Estes Kefauver Lake</t>
  </si>
  <si>
    <t>TNW000001008</t>
  </si>
  <si>
    <t>CARSO001.8WN</t>
  </si>
  <si>
    <t>75 M D/S Bowmantown Road</t>
  </si>
  <si>
    <t>TNW000001009</t>
  </si>
  <si>
    <t>CARSO3.4T0.1BR</t>
  </si>
  <si>
    <t>Carson Creek Unnamed Tributary</t>
  </si>
  <si>
    <t>At Baets Pike Bridge Crossing</t>
  </si>
  <si>
    <t>CARSO1T01.BR</t>
  </si>
  <si>
    <t>TNW000001010</t>
  </si>
  <si>
    <t>CARTE000.1SV</t>
  </si>
  <si>
    <t>Carter Branch</t>
  </si>
  <si>
    <t>40 Yds U/S Confluence. Ellejoy Cr. off Chilhowee Road.</t>
  </si>
  <si>
    <t>TNW000001011</t>
  </si>
  <si>
    <t>CARTE000.2UC</t>
  </si>
  <si>
    <t>50 Yds U/S Tilson Mt. Road.</t>
  </si>
  <si>
    <t>TNW000001012</t>
  </si>
  <si>
    <t>CARTE000.5MY</t>
  </si>
  <si>
    <t>Carters Creek</t>
  </si>
  <si>
    <t>Carters Creek Pike/Hwy 246</t>
  </si>
  <si>
    <t>CARTE000.4MY</t>
  </si>
  <si>
    <t>TNW000001013</t>
  </si>
  <si>
    <t>CARTE001.1HR</t>
  </si>
  <si>
    <t>Hwy 125</t>
  </si>
  <si>
    <t>Hardeman</t>
  </si>
  <si>
    <t>TNW000001014</t>
  </si>
  <si>
    <t>CARTE002.8HY</t>
  </si>
  <si>
    <t>Carter Creek</t>
  </si>
  <si>
    <t>TNW000001015</t>
  </si>
  <si>
    <t>CARTW000.3WI</t>
  </si>
  <si>
    <t>Cartwright Creek</t>
  </si>
  <si>
    <t>Blue Spring Road (River Rest Subdiv.)</t>
  </si>
  <si>
    <t>TNW000001016</t>
  </si>
  <si>
    <t>CARVE000.3CR</t>
  </si>
  <si>
    <t>Carver Creek</t>
  </si>
  <si>
    <t>U/S Red Williams Road</t>
  </si>
  <si>
    <t>TNW000001017</t>
  </si>
  <si>
    <t>CASCA000.7BE</t>
  </si>
  <si>
    <t>Cascade Branch</t>
  </si>
  <si>
    <t>Cascade Hollow Road</t>
  </si>
  <si>
    <t>TNW000001022</t>
  </si>
  <si>
    <t>CASH001.0HR</t>
  </si>
  <si>
    <t>Cash Creek</t>
  </si>
  <si>
    <t>U/S Van Buren Road</t>
  </si>
  <si>
    <t>TNW000001018</t>
  </si>
  <si>
    <t>CASH_G0.3WN</t>
  </si>
  <si>
    <t>Cash Hollow (Unnamed Creek In Hollow)</t>
  </si>
  <si>
    <t>Near Austin Springs Road</t>
  </si>
  <si>
    <t>CHOLL000.3WN</t>
  </si>
  <si>
    <t>TNW000001019</t>
  </si>
  <si>
    <t>CASH_G0.5WN</t>
  </si>
  <si>
    <t>Cash Hollow Road Bridge</t>
  </si>
  <si>
    <t>CHOLL000.5WN</t>
  </si>
  <si>
    <t>TNW000001020</t>
  </si>
  <si>
    <t>CASH_G1.5WN</t>
  </si>
  <si>
    <t>Morning Star Church (Cash Hollow Road)</t>
  </si>
  <si>
    <t>CHOLL001.5WN</t>
  </si>
  <si>
    <t>TNW000001021</t>
  </si>
  <si>
    <t>CASH_G2.7WN</t>
  </si>
  <si>
    <t>Cash Hollow Creek</t>
  </si>
  <si>
    <t>Lakeview Dr Cash Hollow Road Intersection</t>
  </si>
  <si>
    <t>CHOLL002.7WN</t>
  </si>
  <si>
    <t>TNW000001023</t>
  </si>
  <si>
    <t>CASPE001.1SH</t>
  </si>
  <si>
    <t>Casper Creek</t>
  </si>
  <si>
    <t>Navy Road</t>
  </si>
  <si>
    <t>TNW000001024</t>
  </si>
  <si>
    <t>CASSI000.1WN</t>
  </si>
  <si>
    <t>Cassi Creek</t>
  </si>
  <si>
    <t>TNW000001025</t>
  </si>
  <si>
    <t>CASTE000.5KN</t>
  </si>
  <si>
    <t>Casteel Branch</t>
  </si>
  <si>
    <t>30 Yds U/S Lowland Road.</t>
  </si>
  <si>
    <t>TNW000001026</t>
  </si>
  <si>
    <t>CATBI000.1WN</t>
  </si>
  <si>
    <t>Catbird Creek</t>
  </si>
  <si>
    <t>Miami Road</t>
  </si>
  <si>
    <t>TNW000001027</t>
  </si>
  <si>
    <t>CATBI000.2WN</t>
  </si>
  <si>
    <t>Pine Crest Milligan Hwy</t>
  </si>
  <si>
    <t>TNW000001028</t>
  </si>
  <si>
    <t>CATHE001.5MY</t>
  </si>
  <si>
    <t>Catheys Creek</t>
  </si>
  <si>
    <t>TNW000001029</t>
  </si>
  <si>
    <t>CATHE001.8MY</t>
  </si>
  <si>
    <t>Booker Farm Road U/S Shelby Hollow</t>
  </si>
  <si>
    <t>CATHE001.9MY</t>
  </si>
  <si>
    <t>TNW000001030</t>
  </si>
  <si>
    <t>CATHE005.5MY</t>
  </si>
  <si>
    <t>Catheys Creek Road. just D/S Confluence. Dry Fork &amp; Catheys Creek</t>
  </si>
  <si>
    <t>TNW000001031</t>
  </si>
  <si>
    <t>CATRO003.1FA</t>
  </si>
  <si>
    <t>Catron Creek</t>
  </si>
  <si>
    <t>TNW000001032</t>
  </si>
  <si>
    <t>CAVE000.4WS</t>
  </si>
  <si>
    <t>Cave Creek</t>
  </si>
  <si>
    <t>Off Hwy 231</t>
  </si>
  <si>
    <t>TNW000001033</t>
  </si>
  <si>
    <t>CAVEN000.1CN</t>
  </si>
  <si>
    <t>Cavender Branch</t>
  </si>
  <si>
    <t>Cavender Road.</t>
  </si>
  <si>
    <t>TNW000007027</t>
  </si>
  <si>
    <t>CAVEN000.1HI</t>
  </si>
  <si>
    <t>Willow Springs Road (Thompson Lane)</t>
  </si>
  <si>
    <t>TNW000001034</t>
  </si>
  <si>
    <t>CAWOO000.2CL</t>
  </si>
  <si>
    <t>Cawood Branch</t>
  </si>
  <si>
    <t>100 Yards D/S Black Valley Road</t>
  </si>
  <si>
    <t>TNW000001035</t>
  </si>
  <si>
    <t>CAYCE000.1WI</t>
  </si>
  <si>
    <t>Cayce Branch</t>
  </si>
  <si>
    <t>Cayce Spring Road</t>
  </si>
  <si>
    <t>TNW000001036</t>
  </si>
  <si>
    <t>CCAVE000.2SE</t>
  </si>
  <si>
    <t>Cookston Cave Creek</t>
  </si>
  <si>
    <t>Hwy 28 Br</t>
  </si>
  <si>
    <t>TNW000007467</t>
  </si>
  <si>
    <t>CCOVE000.6MI</t>
  </si>
  <si>
    <t>Cave Cove Creek</t>
  </si>
  <si>
    <t>End of Cave Cove Road</t>
  </si>
  <si>
    <t>TNW000007477</t>
  </si>
  <si>
    <t>CCOVE_G1.0MI</t>
  </si>
  <si>
    <t>Cluck Cove Unamed Tributary To Dry Creek</t>
  </si>
  <si>
    <t>TNW000001037</t>
  </si>
  <si>
    <t>CCSOU001.1SH</t>
  </si>
  <si>
    <t>Cypress Creek</t>
  </si>
  <si>
    <t>Weaver Road</t>
  </si>
  <si>
    <t>CYPRE001.6SH; 001018</t>
  </si>
  <si>
    <t>TNW000001038</t>
  </si>
  <si>
    <t>CCSOU002.9SH</t>
  </si>
  <si>
    <t>Cypress Creek South</t>
  </si>
  <si>
    <t>Levi Road</t>
  </si>
  <si>
    <t>TNW000001039</t>
  </si>
  <si>
    <t>CCSOU003.4SH</t>
  </si>
  <si>
    <t>Mccain Road</t>
  </si>
  <si>
    <t>TNW000001040</t>
  </si>
  <si>
    <t>CCSOU004.0SH</t>
  </si>
  <si>
    <t>East of Horn Lake Road  in the Adjacent Park</t>
  </si>
  <si>
    <t>TNW000001041</t>
  </si>
  <si>
    <t>CCSOU004.7SH</t>
  </si>
  <si>
    <t>TNW000001042</t>
  </si>
  <si>
    <t>CCSOU2.3T0.6SH</t>
  </si>
  <si>
    <t>Cypress Creek South Unnamed Tributary</t>
  </si>
  <si>
    <t>CCSOU1T0.6SH</t>
  </si>
  <si>
    <t>TNW000001043</t>
  </si>
  <si>
    <t>CCSOU2.7T0.2SH</t>
  </si>
  <si>
    <t>CCSOU2T0.2SH</t>
  </si>
  <si>
    <t>TNW000001044</t>
  </si>
  <si>
    <t>CCSOU5.7T0.6SH</t>
  </si>
  <si>
    <t>Mccorkle Road</t>
  </si>
  <si>
    <t>CCSOU3T0.6SH</t>
  </si>
  <si>
    <t>TNW000001045</t>
  </si>
  <si>
    <t>CEDAR000.0MM</t>
  </si>
  <si>
    <t>Cedar Springs</t>
  </si>
  <si>
    <t>At Cedar Springs Road At Bridge</t>
  </si>
  <si>
    <t>TNW000001046</t>
  </si>
  <si>
    <t>CEDAR000.1GE</t>
  </si>
  <si>
    <t>Cedar Creek</t>
  </si>
  <si>
    <t>50 Yds U/S Fillers Mill Road off State Route 70 South</t>
  </si>
  <si>
    <t>TNW000001047</t>
  </si>
  <si>
    <t>CEDAR000.1WS</t>
  </si>
  <si>
    <t>Cedar Branch</t>
  </si>
  <si>
    <t>D/S Simmons Bluff Road.</t>
  </si>
  <si>
    <t>TNW000001048</t>
  </si>
  <si>
    <t>CEDAR000.2BT</t>
  </si>
  <si>
    <t>80 Yds U/S Cedar Cr. Road.</t>
  </si>
  <si>
    <t>TNW000001049</t>
  </si>
  <si>
    <t>CEDAR000.3SU</t>
  </si>
  <si>
    <t>200 Yards U/S Grovedale Road</t>
  </si>
  <si>
    <t>TNW000001050</t>
  </si>
  <si>
    <t>CEDAR000.3WS</t>
  </si>
  <si>
    <t>U/S Simmons Bluff Road</t>
  </si>
  <si>
    <t>TNW000001051</t>
  </si>
  <si>
    <t>CEDAR000.4GE</t>
  </si>
  <si>
    <t>Bridge on Hugh Story Road off Old SR 34</t>
  </si>
  <si>
    <t>TNW000001052</t>
  </si>
  <si>
    <t>CEDAR000.5GE</t>
  </si>
  <si>
    <t>100 Yds U/S Remine Road.</t>
  </si>
  <si>
    <t>CEDAR000.3GE</t>
  </si>
  <si>
    <t>TNW000001053</t>
  </si>
  <si>
    <t>CEDAR000.8DI</t>
  </si>
  <si>
    <t>Off Cedar Creek Road. @ Smith Hollow</t>
  </si>
  <si>
    <t>TNW000001054</t>
  </si>
  <si>
    <t>CEDAR001.0JE</t>
  </si>
  <si>
    <t>100 Yds U/S John Hardy Road</t>
  </si>
  <si>
    <t>TNW000001055</t>
  </si>
  <si>
    <t>CEDAR001.5MY</t>
  </si>
  <si>
    <t>Old Sowell Mill Pike</t>
  </si>
  <si>
    <t>TNW000001056</t>
  </si>
  <si>
    <t>CEDAR002.1WN</t>
  </si>
  <si>
    <t>Crystal Springs D/S Old Mill Road</t>
  </si>
  <si>
    <t>TNW000001057</t>
  </si>
  <si>
    <t>CEDAR002.2MY</t>
  </si>
  <si>
    <t>Cedar Creek Road</t>
  </si>
  <si>
    <t>TNW000001058</t>
  </si>
  <si>
    <t>CEDAR002.4WH</t>
  </si>
  <si>
    <t>TNW000001059</t>
  </si>
  <si>
    <t>CEDAR002.6WN</t>
  </si>
  <si>
    <t>Spurgeon Road</t>
  </si>
  <si>
    <t>CEDAR002.0WN</t>
  </si>
  <si>
    <t>TNW000001060</t>
  </si>
  <si>
    <t>CEDAR003.0WN</t>
  </si>
  <si>
    <t>Between Gray Station Road and Hwy 75 D/S Food City</t>
  </si>
  <si>
    <t>CEDAR002.9WN</t>
  </si>
  <si>
    <t>TNW000001061</t>
  </si>
  <si>
    <t>CEDAR004.0WN</t>
  </si>
  <si>
    <t>Old Gray Station Road</t>
  </si>
  <si>
    <t>CEDAR003.9WN</t>
  </si>
  <si>
    <t>TNW000001062</t>
  </si>
  <si>
    <t>CEDAR004.6PE</t>
  </si>
  <si>
    <t>Old Lego School Road</t>
  </si>
  <si>
    <t>TNW000001063</t>
  </si>
  <si>
    <t>CEDAR005.1CA</t>
  </si>
  <si>
    <t>Cross Creek Lane (off Davis Chapel Road)</t>
  </si>
  <si>
    <t>TNW000001064</t>
  </si>
  <si>
    <t>CEDAR005.2WS</t>
  </si>
  <si>
    <t>Near Mouth off Paradise Circle</t>
  </si>
  <si>
    <t>CEDAR004.8WS; CEDAR00.0WS</t>
  </si>
  <si>
    <t>TNW000001065</t>
  </si>
  <si>
    <t>CEDAR005.7WS</t>
  </si>
  <si>
    <t>Taylorsville Road</t>
  </si>
  <si>
    <t>TNW000001066</t>
  </si>
  <si>
    <t>CEDAR006.9WS</t>
  </si>
  <si>
    <t>500' D/S Hwy. 70/24 (off York Road.)</t>
  </si>
  <si>
    <t>CEDAR007.4WS; 3OLD10055</t>
  </si>
  <si>
    <t>TNW000001067</t>
  </si>
  <si>
    <t>CEDAR008.4WS</t>
  </si>
  <si>
    <t>0.2 Mile D/S Old Rome Pike (U/S Young Branch)</t>
  </si>
  <si>
    <t>TNW000001068</t>
  </si>
  <si>
    <t>CEDAR012.3WS</t>
  </si>
  <si>
    <t>D/S Rutland Branch</t>
  </si>
  <si>
    <t>CEDAR011.8WS</t>
  </si>
  <si>
    <t>TNW000001069</t>
  </si>
  <si>
    <t>CEDAR013.7WS</t>
  </si>
  <si>
    <t>North Posey Hill Road</t>
  </si>
  <si>
    <t>CEDAR014.2WS</t>
  </si>
  <si>
    <t>TNW000001070</t>
  </si>
  <si>
    <t>CEDAR10.3T0.2WS</t>
  </si>
  <si>
    <t>Cedar Creek Unnamed Tributary</t>
  </si>
  <si>
    <t>2280 Beckwith Road (D/S Tva Substation)</t>
  </si>
  <si>
    <t>TNW000007653</t>
  </si>
  <si>
    <t>CEDAR5.6T0.9WS</t>
  </si>
  <si>
    <t>Division Street; Jones Property</t>
  </si>
  <si>
    <t>TNW000001071</t>
  </si>
  <si>
    <t>CEDAR5.9T0.5WS</t>
  </si>
  <si>
    <t>Sunset Road off Hwy 70</t>
  </si>
  <si>
    <t>CEDAR1T0.5WS</t>
  </si>
  <si>
    <t>TNW000001073</t>
  </si>
  <si>
    <t>CENTE000.3BT</t>
  </si>
  <si>
    <t>Centenary Creek</t>
  </si>
  <si>
    <t>Indian Warpath Road</t>
  </si>
  <si>
    <t>TNW000001074</t>
  </si>
  <si>
    <t>CENTE005.0BT</t>
  </si>
  <si>
    <t>20 Yds  D/S Mint Road</t>
  </si>
  <si>
    <t>TNW000001075</t>
  </si>
  <si>
    <t>CENTR000.5MN</t>
  </si>
  <si>
    <t>Central Creek</t>
  </si>
  <si>
    <t>State Street</t>
  </si>
  <si>
    <t>CENTR000.4MN; CENTR00.44MN</t>
  </si>
  <si>
    <t>TNW000001076</t>
  </si>
  <si>
    <t>CFLAT000.5BT</t>
  </si>
  <si>
    <t>Chestnut Flats Branch</t>
  </si>
  <si>
    <t>80 Yds U/S Hatcher Road. (Munsey Hatcher Road)</t>
  </si>
  <si>
    <t>TNW000001078</t>
  </si>
  <si>
    <t>CFORK000.2SR</t>
  </si>
  <si>
    <t>Caney Fork Creek</t>
  </si>
  <si>
    <t>U/S North  Leath Road Above Spring on Road</t>
  </si>
  <si>
    <t>CFORK000.1SR; CFORK000.05SR</t>
  </si>
  <si>
    <t>TNW000001079</t>
  </si>
  <si>
    <t>CFORK000.5CL</t>
  </si>
  <si>
    <t>Cedar Fork Creek</t>
  </si>
  <si>
    <t>Hwy 345</t>
  </si>
  <si>
    <t>TNW000001080</t>
  </si>
  <si>
    <t>CFORK000.8SR</t>
  </si>
  <si>
    <t>0.7Mi U/S North Leath Road</t>
  </si>
  <si>
    <t>TNW000001081</t>
  </si>
  <si>
    <t>CFORK001.3SR</t>
  </si>
  <si>
    <t>Martin Road</t>
  </si>
  <si>
    <t>CANEY001.3SR</t>
  </si>
  <si>
    <t>TNW000001082</t>
  </si>
  <si>
    <t>CFORK001.4WI</t>
  </si>
  <si>
    <t>Caney Fork Creek Road</t>
  </si>
  <si>
    <t>TNW000001083</t>
  </si>
  <si>
    <t>CFORK001.6SR</t>
  </si>
  <si>
    <t>0.3 Mi U/S Martin Road</t>
  </si>
  <si>
    <t>TNW000001084</t>
  </si>
  <si>
    <t>CFORK003.3SR</t>
  </si>
  <si>
    <t>TNW000001085</t>
  </si>
  <si>
    <t>Burnt Mill Bridge</t>
  </si>
  <si>
    <t>TNW000001086</t>
  </si>
  <si>
    <t>CFORK004.4SR</t>
  </si>
  <si>
    <t>Hwy 174</t>
  </si>
  <si>
    <t>CANEYFKCK004.4</t>
  </si>
  <si>
    <t>TNW000007356</t>
  </si>
  <si>
    <t>CFORK007.3SM</t>
  </si>
  <si>
    <t>Ballfields (Bluff Creek in Hell Bend)</t>
  </si>
  <si>
    <t>TNW000001087</t>
  </si>
  <si>
    <t>Hwy 264 Near Stonewall (Trousdale Ferry Pike)</t>
  </si>
  <si>
    <t>TNW000007355</t>
  </si>
  <si>
    <t>Bettys Island</t>
  </si>
  <si>
    <t>TNW000007354</t>
  </si>
  <si>
    <t>Happy Hollow</t>
  </si>
  <si>
    <t>DeKalb</t>
  </si>
  <si>
    <t>TNW000001088</t>
  </si>
  <si>
    <t>TNW000001089</t>
  </si>
  <si>
    <t>1 Mile D/S From Center Hill Dam</t>
  </si>
  <si>
    <t>TNW000001090</t>
  </si>
  <si>
    <t>CFORK028.0DB</t>
  </si>
  <si>
    <t>Near Center Hill Dam in Reservoir</t>
  </si>
  <si>
    <t>TISSUE47</t>
  </si>
  <si>
    <t>TNW000001091</t>
  </si>
  <si>
    <t>Near Dam</t>
  </si>
  <si>
    <t>TNW000001092</t>
  </si>
  <si>
    <t>CFORK058.9DB</t>
  </si>
  <si>
    <t>Hwy 70/Sligo Bridge</t>
  </si>
  <si>
    <t>TNW000001093</t>
  </si>
  <si>
    <t>Clifty Road</t>
  </si>
  <si>
    <t>TNW000001094</t>
  </si>
  <si>
    <t>TNW000001095</t>
  </si>
  <si>
    <t>CFORK3.9T0.7SR</t>
  </si>
  <si>
    <t>Caney Fork Creek Unnamed Tributary</t>
  </si>
  <si>
    <t>U/S  South Martin Road</t>
  </si>
  <si>
    <t>CFORK2T0.7SR</t>
  </si>
  <si>
    <t>TNW000001096</t>
  </si>
  <si>
    <t>CFORK6.0T0.1SR</t>
  </si>
  <si>
    <t>Rock Bridge Road</t>
  </si>
  <si>
    <t>CFORK1T0.1SR</t>
  </si>
  <si>
    <t>TNW000001097</t>
  </si>
  <si>
    <t>CGROU001.2WY</t>
  </si>
  <si>
    <t>Camp Ground Creek</t>
  </si>
  <si>
    <t>Billingsby Camp Road</t>
  </si>
  <si>
    <t>TNW000001098</t>
  </si>
  <si>
    <t>CGROV001.6MN</t>
  </si>
  <si>
    <t>Cotton Grove Creek</t>
  </si>
  <si>
    <t>CGROVE001.6MN</t>
  </si>
  <si>
    <t>TNW000001099</t>
  </si>
  <si>
    <t>CHALK000.1JO</t>
  </si>
  <si>
    <t>Chalk Branch</t>
  </si>
  <si>
    <t>State Route 133; 1.5 SW of Backbone Rock</t>
  </si>
  <si>
    <t>TNW000007449</t>
  </si>
  <si>
    <t>CHALK000.9WE</t>
  </si>
  <si>
    <t>Chalk Creek</t>
  </si>
  <si>
    <t>D/S Private Road (off Sunny Acres Drive)</t>
  </si>
  <si>
    <t>TNW000001100</t>
  </si>
  <si>
    <t>CHALK001.3HD</t>
  </si>
  <si>
    <t>Marshall Road</t>
  </si>
  <si>
    <t>TNW000001101</t>
  </si>
  <si>
    <t>CHALK002.0WE</t>
  </si>
  <si>
    <t>Hwy. 13</t>
  </si>
  <si>
    <t>TNW000001102</t>
  </si>
  <si>
    <t>CHAMB002.4LE</t>
  </si>
  <si>
    <t>Chambers Branch</t>
  </si>
  <si>
    <t>D/S Chamber Creek Road</t>
  </si>
  <si>
    <t>CHAMB001.8LE</t>
  </si>
  <si>
    <t>TNW000001103</t>
  </si>
  <si>
    <t>CHAMB006.2HD</t>
  </si>
  <si>
    <t>Chambers Creek</t>
  </si>
  <si>
    <t>Campbell Old Mill Road (Old Kendrick Road)</t>
  </si>
  <si>
    <t>TNW000001104</t>
  </si>
  <si>
    <t>CHAMB017.1MC</t>
  </si>
  <si>
    <t>D/S Berry Bottom Road</t>
  </si>
  <si>
    <t>TNW000001105</t>
  </si>
  <si>
    <t>CHAMB018.1MC</t>
  </si>
  <si>
    <t>100 Yards D/S  Hwy 22</t>
  </si>
  <si>
    <t>TNW000001106</t>
  </si>
  <si>
    <t>CHAPE001.0MC</t>
  </si>
  <si>
    <t>Chapel Branch</t>
  </si>
  <si>
    <t>U/S Rose Creek Road</t>
  </si>
  <si>
    <t>TNW000001107</t>
  </si>
  <si>
    <t>CHAPM000.1FE</t>
  </si>
  <si>
    <t>Chapman Branch (Inc. Back Creek)</t>
  </si>
  <si>
    <t>Hwy 325   Red Hill Road</t>
  </si>
  <si>
    <t>TNW000001108</t>
  </si>
  <si>
    <t>CHARL0.4T0.2AN</t>
  </si>
  <si>
    <t>Charley's Branch Unnamed Tributary</t>
  </si>
  <si>
    <t>U/S confluence with Charleys Branch Near Hwy 116/Charleys Branch Lane; National Coal Corp Mine #3</t>
  </si>
  <si>
    <t>TNW000001109</t>
  </si>
  <si>
    <t>CHARL000.0BN</t>
  </si>
  <si>
    <t>Charlie Creek</t>
  </si>
  <si>
    <t>Near Confluence with Cane Creek</t>
  </si>
  <si>
    <t>CANE000.0BN; CHARL000.0BN</t>
  </si>
  <si>
    <t>TNW000001110</t>
  </si>
  <si>
    <t>CHARL000.1AN</t>
  </si>
  <si>
    <t>Charleys Branch</t>
  </si>
  <si>
    <t>U/S New River</t>
  </si>
  <si>
    <t>TNW000001111</t>
  </si>
  <si>
    <t>CHARL000.4AN</t>
  </si>
  <si>
    <t>Charley's Branch</t>
  </si>
  <si>
    <t>Approximately 2200 Ft U/S Confluence with New River Just Below Unnamed Tributary</t>
  </si>
  <si>
    <t>TNW000001112</t>
  </si>
  <si>
    <t>CHARL000.5BN</t>
  </si>
  <si>
    <t>Pilot Knob Road/Hwy 191</t>
  </si>
  <si>
    <t>TNW000001113</t>
  </si>
  <si>
    <t>CHARL000.7OV</t>
  </si>
  <si>
    <t>Charlie Branch</t>
  </si>
  <si>
    <t>Union B Road 80 Yds D/S Lad Lake</t>
  </si>
  <si>
    <t>TNW000001114</t>
  </si>
  <si>
    <t>CHARL001.0WA</t>
  </si>
  <si>
    <t>Charles Creek</t>
  </si>
  <si>
    <t>On Red Road  D/S Francis Ferry Road Intersection</t>
  </si>
  <si>
    <t>TNW000001115</t>
  </si>
  <si>
    <t>CHARL001.7AN</t>
  </si>
  <si>
    <t>TNW000001116</t>
  </si>
  <si>
    <t>CHARL003.2WA</t>
  </si>
  <si>
    <t>Old Smithville Road. (50 Yds D/S)</t>
  </si>
  <si>
    <t>TNW000001117</t>
  </si>
  <si>
    <t>CHARL003.4BN</t>
  </si>
  <si>
    <t>Mckeivy Dre 30 Yds D/S Shannon Lake</t>
  </si>
  <si>
    <t>TNW000001118</t>
  </si>
  <si>
    <t>CHARL1.5T0.2AN</t>
  </si>
  <si>
    <t>D/S Proposed Treated Wastewater Site 005 National Coal Corp Mine #3</t>
  </si>
  <si>
    <t>TNW000001119</t>
  </si>
  <si>
    <t>CHATA000.5BR</t>
  </si>
  <si>
    <t>Chatata Creek</t>
  </si>
  <si>
    <t>Chatata Valley Road Bridge  Embayment on Upper River Road</t>
  </si>
  <si>
    <t>TNW000001120</t>
  </si>
  <si>
    <t>CHATA002.0BR</t>
  </si>
  <si>
    <t>Chatata Valley Road North East Bridge North of Council Road North East</t>
  </si>
  <si>
    <t>TNW000001121</t>
  </si>
  <si>
    <t>CHATA006.4BR</t>
  </si>
  <si>
    <t>Chatata Valley Road Ne</t>
  </si>
  <si>
    <t>TNW000001122</t>
  </si>
  <si>
    <t>CHATA009.3BR</t>
  </si>
  <si>
    <t>Wilkerson Road</t>
  </si>
  <si>
    <t>TNW000001123</t>
  </si>
  <si>
    <t>CHATT000.3HM</t>
  </si>
  <si>
    <t>Chattanooga Creek</t>
  </si>
  <si>
    <t>Alongside Railroad Tracks Upstream Unnamed Tributary</t>
  </si>
  <si>
    <t>TNW000001124</t>
  </si>
  <si>
    <t>CHATT000.6HM</t>
  </si>
  <si>
    <t>Railroad Bridge at West 33Road Street</t>
  </si>
  <si>
    <t>CHATTCRIS01</t>
  </si>
  <si>
    <t>TNW000001125</t>
  </si>
  <si>
    <t>CHATT000.9HM</t>
  </si>
  <si>
    <t>TNW000001126</t>
  </si>
  <si>
    <t>CHATT001.3HM</t>
  </si>
  <si>
    <t>Br on Broad St</t>
  </si>
  <si>
    <t>TNW000001127</t>
  </si>
  <si>
    <t>CHATT007.9HM</t>
  </si>
  <si>
    <t>Burnt Mill Road</t>
  </si>
  <si>
    <t>TNW000001128</t>
  </si>
  <si>
    <t>CHATT5.5T0.1HM</t>
  </si>
  <si>
    <t>Chattanooga Creek Unnamed Tributary</t>
  </si>
  <si>
    <t>Rossville Blvd towards Ga/ Hooker Road</t>
  </si>
  <si>
    <t>CHATT5.8T0.1HM; CHATT1T0.1HM</t>
  </si>
  <si>
    <t>TNW000001129</t>
  </si>
  <si>
    <t>CHEAT000.1RU</t>
  </si>
  <si>
    <t>Cheatham Branch</t>
  </si>
  <si>
    <t>Off River Road</t>
  </si>
  <si>
    <t>TNW000001130</t>
  </si>
  <si>
    <t>CHEAT002.0RU</t>
  </si>
  <si>
    <t>100 Feet D/S Hwy 99 Overpass</t>
  </si>
  <si>
    <t>TNW000001131</t>
  </si>
  <si>
    <t>CHERO001.0WN</t>
  </si>
  <si>
    <t>Cherokee Creek</t>
  </si>
  <si>
    <t>100 Yds U/S Taylor Bridge Road</t>
  </si>
  <si>
    <t>TNW000001132</t>
  </si>
  <si>
    <t>CHERO002.5WN</t>
  </si>
  <si>
    <t>100 Yds U/S Charlie Parker Road</t>
  </si>
  <si>
    <t>TNW000001133</t>
  </si>
  <si>
    <t>CHERR000.9CR</t>
  </si>
  <si>
    <t>Cherry Creek</t>
  </si>
  <si>
    <t>TNW000001134</t>
  </si>
  <si>
    <t>CHERR000.9WH</t>
  </si>
  <si>
    <t>Hwy 84</t>
  </si>
  <si>
    <t>TNW000001135</t>
  </si>
  <si>
    <t>CHERR003.8WH</t>
  </si>
  <si>
    <t>U/S the Intersection of Cherry Creek Road and Clarence Gillen Road</t>
  </si>
  <si>
    <t>ECO71G05</t>
  </si>
  <si>
    <t>TNW000001136</t>
  </si>
  <si>
    <t>CHEST000.3HM</t>
  </si>
  <si>
    <t>Apison Pike Crossing</t>
  </si>
  <si>
    <t>CHESN000.3HM</t>
  </si>
  <si>
    <t>TNW000001137</t>
  </si>
  <si>
    <t>CHEST001.5HM</t>
  </si>
  <si>
    <t>Chestnut Creek</t>
  </si>
  <si>
    <t>Hwy 317  to Sandy Lane</t>
  </si>
  <si>
    <t>TNW000007647</t>
  </si>
  <si>
    <t>CHEST002.9HM</t>
  </si>
  <si>
    <t>D/S Morning Dew Cv.</t>
  </si>
  <si>
    <t>TNW000007400</t>
  </si>
  <si>
    <t>CHEST004.0PO</t>
  </si>
  <si>
    <t>Chestuee Creek</t>
  </si>
  <si>
    <t>Athens Road</t>
  </si>
  <si>
    <t>TNW000001138</t>
  </si>
  <si>
    <t>CHEST019.7MM</t>
  </si>
  <si>
    <t>Off Jones Chapel Road at Lawson Cafo D/S of Tributary</t>
  </si>
  <si>
    <t>CHEST020.4MM</t>
  </si>
  <si>
    <t>TNW000001139</t>
  </si>
  <si>
    <t>CHEST021.2MM</t>
  </si>
  <si>
    <t>Peddler Road/ Cr 778</t>
  </si>
  <si>
    <t>TNW000001140</t>
  </si>
  <si>
    <t>CHEST042.5MM</t>
  </si>
  <si>
    <t>0.10 Mile U/S Englewood STP Outfall.</t>
  </si>
  <si>
    <t>CHESTUEE042.5; CHEST042.46MM; CHESTUEECRIS01</t>
  </si>
  <si>
    <t>TNW000001141</t>
  </si>
  <si>
    <t>CHEST045.2MM</t>
  </si>
  <si>
    <t>At Hwy 460</t>
  </si>
  <si>
    <t>TNW000001142</t>
  </si>
  <si>
    <t>CHEST19.9T0.2MM</t>
  </si>
  <si>
    <t>Chestuee Creek Unnamed Tributary</t>
  </si>
  <si>
    <t>U/S of Confluence with Chestuee Creek on Lawson Farm Near Chestuee Creek RM 19.8</t>
  </si>
  <si>
    <t>CHEST1T0.1MM</t>
  </si>
  <si>
    <t>TNW000001143</t>
  </si>
  <si>
    <t>CHEST47.2T0.3T0.3MO</t>
  </si>
  <si>
    <t>Chestuee Creek Unnamed Tributary To Unnamed Tributary</t>
  </si>
  <si>
    <t>North of Plaza Road and Hwy 411</t>
  </si>
  <si>
    <t>CHE1T2T0.2MO; CHEST2T0.2MO</t>
  </si>
  <si>
    <t>TNW000001144</t>
  </si>
  <si>
    <t>CHEST47.2T0.5MO</t>
  </si>
  <si>
    <t>South of Plaza Road and Hwy 411</t>
  </si>
  <si>
    <t>CHEST1T0.5MO</t>
  </si>
  <si>
    <t>TNW000001145</t>
  </si>
  <si>
    <t>CHEST55.0T0.8T0.2MO</t>
  </si>
  <si>
    <t>North of Chestua Road and Hwy 411</t>
  </si>
  <si>
    <t>CHEST3T0.8MO</t>
  </si>
  <si>
    <t>TNW000001146</t>
  </si>
  <si>
    <t>CHEST56.1T0.7T0.2MO</t>
  </si>
  <si>
    <t>South of Maxwell Road Crossing and Hwy 411</t>
  </si>
  <si>
    <t>CHEST4T0.8MO</t>
  </si>
  <si>
    <t>TNW000001147</t>
  </si>
  <si>
    <t>CHEST56.1T1.6MO</t>
  </si>
  <si>
    <t>North of Maxwell Road Crossing and Hwy 411</t>
  </si>
  <si>
    <t>CHEST5T1.0MO; CHEST5TI1.0MO</t>
  </si>
  <si>
    <t>TNW000001148</t>
  </si>
  <si>
    <t>CHICK000.4GS</t>
  </si>
  <si>
    <t>Chicken Creek</t>
  </si>
  <si>
    <t>U/S Hwy 64</t>
  </si>
  <si>
    <t>TNW000001149</t>
  </si>
  <si>
    <t>CHICK000.5MA</t>
  </si>
  <si>
    <t>Chicken Branch</t>
  </si>
  <si>
    <t>Hwy 56</t>
  </si>
  <si>
    <t>TNW000001150</t>
  </si>
  <si>
    <t>CHIEF001.0LS</t>
  </si>
  <si>
    <t>Chief Creek</t>
  </si>
  <si>
    <t>TNW000001151</t>
  </si>
  <si>
    <t>CHIEF001.9LS</t>
  </si>
  <si>
    <t>U/S Napier Lake Road.</t>
  </si>
  <si>
    <t>TNW000001152</t>
  </si>
  <si>
    <t>CHIEF004.6LS</t>
  </si>
  <si>
    <t>TNW000001153</t>
  </si>
  <si>
    <t>CHILD000.2PO</t>
  </si>
  <si>
    <t>Childers Creek</t>
  </si>
  <si>
    <t>Off Childers Creek Road</t>
  </si>
  <si>
    <t>TNW000001154</t>
  </si>
  <si>
    <t>CHILD000.9FR</t>
  </si>
  <si>
    <t>Childer Creek</t>
  </si>
  <si>
    <t>Lakeview Trail</t>
  </si>
  <si>
    <t>TNW000001155</t>
  </si>
  <si>
    <t>CHILD001.8FR</t>
  </si>
  <si>
    <t>Monroe Floyd Road Bridge</t>
  </si>
  <si>
    <t>TNW000001156</t>
  </si>
  <si>
    <t>CHILHOWEE01</t>
  </si>
  <si>
    <t>Chilhowee Reservoir at Dam</t>
  </si>
  <si>
    <t>TNW000001157</t>
  </si>
  <si>
    <t>CHILHOWEE02</t>
  </si>
  <si>
    <t>TNW000001158</t>
  </si>
  <si>
    <t>CHISH000.5LW</t>
  </si>
  <si>
    <t>Chisholm Creek</t>
  </si>
  <si>
    <t>End of Railroad Road at West Point</t>
  </si>
  <si>
    <t>TNW000001159</t>
  </si>
  <si>
    <t>CHISH001.5LW</t>
  </si>
  <si>
    <t>Chisolm Creek</t>
  </si>
  <si>
    <t>U/S  Hwy 242/ Cemetary Street Through Fields</t>
  </si>
  <si>
    <t>TNW000007256</t>
  </si>
  <si>
    <t>CHISH012.5LW</t>
  </si>
  <si>
    <t>U/S Reed Patch Creek (@ Key West Road)</t>
  </si>
  <si>
    <t>TNW000001160</t>
  </si>
  <si>
    <t>CHISH015.4LW</t>
  </si>
  <si>
    <t>TNW000007257</t>
  </si>
  <si>
    <t>CHISH017.0LW</t>
  </si>
  <si>
    <t>U/S Staggs Branch</t>
  </si>
  <si>
    <t>TNW000007258</t>
  </si>
  <si>
    <t>CHISH017.5LW</t>
  </si>
  <si>
    <t>U/S Unnamed Tributary From Hog Waste Lagoon</t>
  </si>
  <si>
    <t>TNW000007259</t>
  </si>
  <si>
    <t>CHISH17.4T0.1LW</t>
  </si>
  <si>
    <t>Chisolm Creek Unnamed Tributary</t>
  </si>
  <si>
    <t>U/S North Chisholm Creek Road</t>
  </si>
  <si>
    <t>TNW000001161</t>
  </si>
  <si>
    <t>CHOAT001.8T0.2GS</t>
  </si>
  <si>
    <t>Choate Creek Unnamed Tributary</t>
  </si>
  <si>
    <t>CHOAT1T0.2GS</t>
  </si>
  <si>
    <t>TNW000001162</t>
  </si>
  <si>
    <t>CHOAT002.1GS</t>
  </si>
  <si>
    <t>Choate Creek</t>
  </si>
  <si>
    <t>U/S Puryear Road.</t>
  </si>
  <si>
    <t>TNW000001163</t>
  </si>
  <si>
    <t>CHOLL000.2GY</t>
  </si>
  <si>
    <t>Cove Hollow Creek</t>
  </si>
  <si>
    <t>Off Hwy 56</t>
  </si>
  <si>
    <t>TNW000001164</t>
  </si>
  <si>
    <t>CHOLL000.2LS</t>
  </si>
  <si>
    <t>Cow Hollow Branch</t>
  </si>
  <si>
    <t>U/S Hwy 99</t>
  </si>
  <si>
    <t>TNW000001165</t>
  </si>
  <si>
    <t>CHOLL000.6WA</t>
  </si>
  <si>
    <t>Chestnut Hollow Branch</t>
  </si>
  <si>
    <t>Immediately D/S Overton Retreat Reservoir</t>
  </si>
  <si>
    <t>TNW000001166</t>
  </si>
  <si>
    <t>CHOLL000.7WA</t>
  </si>
  <si>
    <t>D/S Overton Retreat Development Reservoir at Long Mountain Trail</t>
  </si>
  <si>
    <t>TNW000001167</t>
  </si>
  <si>
    <t>CHOLL001.2GY</t>
  </si>
  <si>
    <t>TNW000001168</t>
  </si>
  <si>
    <t>CHRIS000.7RU</t>
  </si>
  <si>
    <t>Christmas Creek</t>
  </si>
  <si>
    <t>500 Yards D/S of Crescent Road</t>
  </si>
  <si>
    <t>TNW000007654</t>
  </si>
  <si>
    <t>CHRIS003.6RU</t>
  </si>
  <si>
    <t>D/S Christiana Fosterville Road and RR</t>
  </si>
  <si>
    <t>TNW000001169</t>
  </si>
  <si>
    <t>CITIC0.5T1.3HM</t>
  </si>
  <si>
    <t>Citico Creek Unnamed Tributary</t>
  </si>
  <si>
    <t>Orchard Knob Elem. School U/S S Confluence with Tributary</t>
  </si>
  <si>
    <t>CITIC002.0HM; CITCO000.2HM</t>
  </si>
  <si>
    <t>TNW000001170</t>
  </si>
  <si>
    <t>CITIC0.7T0.7HM</t>
  </si>
  <si>
    <t>North Holly and Citico Ave. at Br</t>
  </si>
  <si>
    <t>CITIC1T0.3HM</t>
  </si>
  <si>
    <t>TNW000001171</t>
  </si>
  <si>
    <t>CITIC0.7T0.9T0.1HM</t>
  </si>
  <si>
    <t>WPA at Cleveland St and Carver St</t>
  </si>
  <si>
    <t>CITIC5T0.1HM</t>
  </si>
  <si>
    <t>TNW000001172</t>
  </si>
  <si>
    <t>CITIC0.7T1.0T0.1HM</t>
  </si>
  <si>
    <t>Citico Creek Unnamed Tributary To Unnamed Tributary</t>
  </si>
  <si>
    <t>Cleveland and Orchard Knob Above Carver Rec.</t>
  </si>
  <si>
    <t>CITIC6T0.1HM</t>
  </si>
  <si>
    <t>TNW000001173</t>
  </si>
  <si>
    <t>CITIC0.7T1.2HM</t>
  </si>
  <si>
    <t>WPA at 3Road St and Orchard Knob</t>
  </si>
  <si>
    <t>CITIC1T0.8HM</t>
  </si>
  <si>
    <t>TNW000001174</t>
  </si>
  <si>
    <t>CITIC0.7T1.3HM</t>
  </si>
  <si>
    <t>Cleveland St and Orchard Knob St Near Orchard Knob Ele. School Near 3Road Street.</t>
  </si>
  <si>
    <t>CITIC1T0.6HM; CITIC002.0HM; CITCO000.2HM</t>
  </si>
  <si>
    <t>TNW000001175</t>
  </si>
  <si>
    <t>CITIC0.7T1.3T0.2HM</t>
  </si>
  <si>
    <t>WPA at Willow St and 3rd Road Ave.</t>
  </si>
  <si>
    <t>CITIC3T0.1HM</t>
  </si>
  <si>
    <t>TNW000001176</t>
  </si>
  <si>
    <t>CITIC0.7T1.4HM</t>
  </si>
  <si>
    <t>WPA at Willow and 5th St</t>
  </si>
  <si>
    <t>CITIC1T0.9HM</t>
  </si>
  <si>
    <t>TNW000001177</t>
  </si>
  <si>
    <t>CITIC0.7T1.6T0.2HM</t>
  </si>
  <si>
    <t>WPA at Orange Grove and Derby St</t>
  </si>
  <si>
    <t>CITIC4T0.5HM</t>
  </si>
  <si>
    <t>TNW000001178</t>
  </si>
  <si>
    <t>CITIC0.7T1.6T0.2T0.1HM</t>
  </si>
  <si>
    <t>Citico Creek Unnamed Tributary To Unnamed Tributary To Unnamed Tributary</t>
  </si>
  <si>
    <t>WPA at Orange Grove Center Park</t>
  </si>
  <si>
    <t>CITIC3T0.7HM</t>
  </si>
  <si>
    <t>TNW000001179</t>
  </si>
  <si>
    <t>CITIC0.7T1.7HM</t>
  </si>
  <si>
    <t>WPA  at Parkridge Hospital</t>
  </si>
  <si>
    <t>CITIC1T1.2HM</t>
  </si>
  <si>
    <t>TNW000001180</t>
  </si>
  <si>
    <t>CITIC0.7T1.7T0.1HM</t>
  </si>
  <si>
    <t>WPA at Mcconnell and Ivy St</t>
  </si>
  <si>
    <t>CITIC2T0.0HM</t>
  </si>
  <si>
    <t>TNW000001181</t>
  </si>
  <si>
    <t>CITIC000.3HM</t>
  </si>
  <si>
    <t>Citico Creek</t>
  </si>
  <si>
    <t>Walkbridge to Cannon Equipment  Take Riverside Drive to TN American Water Co. Entrance to the Right</t>
  </si>
  <si>
    <t>000640; CITIC000.1HM</t>
  </si>
  <si>
    <t>TNW000001182</t>
  </si>
  <si>
    <t>CITIC001.0HM</t>
  </si>
  <si>
    <t>1548 Riverside Drive Behind Cos Building</t>
  </si>
  <si>
    <t>TNW000001183</t>
  </si>
  <si>
    <t>CITIC002.3HM</t>
  </si>
  <si>
    <t>Bridge on Riverside Drive Near Bostontown Church</t>
  </si>
  <si>
    <t>TNW000001184</t>
  </si>
  <si>
    <t>CITIC002.3MO</t>
  </si>
  <si>
    <t>At Duncan Branch</t>
  </si>
  <si>
    <t>TNW000001185</t>
  </si>
  <si>
    <t>CITIC002.4HM</t>
  </si>
  <si>
    <t>Off Riverside Drive Behind Warehouse</t>
  </si>
  <si>
    <t>TNW000001186</t>
  </si>
  <si>
    <t>CITIC003.0HM</t>
  </si>
  <si>
    <t>Br on Wisdom St Near Ananicola School</t>
  </si>
  <si>
    <t>TNW000001187</t>
  </si>
  <si>
    <t>TNW000001188</t>
  </si>
  <si>
    <t>CJO0.7T0.1DA</t>
  </si>
  <si>
    <t>Cathy Jo Branch Unnamed Tributary</t>
  </si>
  <si>
    <t>D/S Edge of Zoo Property  Left Fork (From Radnor)</t>
  </si>
  <si>
    <t>CJO1T0.2DA; SEVEN2T0.1DA</t>
  </si>
  <si>
    <t>TNW000001189</t>
  </si>
  <si>
    <t>CJO000.8DA</t>
  </si>
  <si>
    <t>Cathy Jo Creek</t>
  </si>
  <si>
    <t>D/S Edge of Zoo Property Right Fork Below Last Pond</t>
  </si>
  <si>
    <t>SEVEN1T0.8DA</t>
  </si>
  <si>
    <t>TNW000001190</t>
  </si>
  <si>
    <t>CJO000.9DA</t>
  </si>
  <si>
    <t>Cathy Jo Branch</t>
  </si>
  <si>
    <t>D/S Last Bridge at Nashville Zoo</t>
  </si>
  <si>
    <t>TNW000001191</t>
  </si>
  <si>
    <t>CJO001.2DA</t>
  </si>
  <si>
    <t>At OriginAtion Croft Spring within Zoo</t>
  </si>
  <si>
    <t>SEVEN1T1.2DA</t>
  </si>
  <si>
    <t>TNW000001192</t>
  </si>
  <si>
    <t>CLACK000.4LW</t>
  </si>
  <si>
    <t>Clack Branch</t>
  </si>
  <si>
    <t>Bluff Road.</t>
  </si>
  <si>
    <t>TNW000001193</t>
  </si>
  <si>
    <t>CLACK5.2T0.1LW</t>
  </si>
  <si>
    <t>Clacks Branch Unnamed Tributary</t>
  </si>
  <si>
    <t>D/S Clacks Branch Golf Course</t>
  </si>
  <si>
    <t>CLACK1T0.1LW</t>
  </si>
  <si>
    <t>TNW000001194</t>
  </si>
  <si>
    <t>CLARK000.0BL</t>
  </si>
  <si>
    <t>Clark Branch</t>
  </si>
  <si>
    <t>Highway 127 Br</t>
  </si>
  <si>
    <t>TNW000007260</t>
  </si>
  <si>
    <t>CLARK000.2BR</t>
  </si>
  <si>
    <t>U/S Warren Turner Lane Crossing</t>
  </si>
  <si>
    <t>TNW000001195</t>
  </si>
  <si>
    <t>CLARK000.2WN</t>
  </si>
  <si>
    <t>Clark Creek</t>
  </si>
  <si>
    <t>100 Yds U/S Hwy 107</t>
  </si>
  <si>
    <t>TNW000001196</t>
  </si>
  <si>
    <t>CLARK000.4SU</t>
  </si>
  <si>
    <t>CLARK000.2SU</t>
  </si>
  <si>
    <t>TNW000001197</t>
  </si>
  <si>
    <t>CLARK001.5CS</t>
  </si>
  <si>
    <t>Clarks Creek</t>
  </si>
  <si>
    <t>U/S Rabbit Ranch Road</t>
  </si>
  <si>
    <t>Chester</t>
  </si>
  <si>
    <t>TNW000007265</t>
  </si>
  <si>
    <t>CLARK2.0T0.1BR</t>
  </si>
  <si>
    <t>Clark Creek Unnamed Tributary</t>
  </si>
  <si>
    <t>U/S Confluence with Clark Branch off Warren Turner Lane</t>
  </si>
  <si>
    <t>TNW000001198</t>
  </si>
  <si>
    <t>CLAY000.7CO</t>
  </si>
  <si>
    <t>Clay Creek</t>
  </si>
  <si>
    <t>0.5 Mi U/S of Red Hill Road (Aka Haney Branch Road)</t>
  </si>
  <si>
    <t>TNW000001199</t>
  </si>
  <si>
    <t>CLAY002.9CO</t>
  </si>
  <si>
    <t>Hwy 160 Bridge</t>
  </si>
  <si>
    <t>TNW000001200</t>
  </si>
  <si>
    <t>CLAYL000.2DA</t>
  </si>
  <si>
    <t>Claylick Creek</t>
  </si>
  <si>
    <t>Clay Lick Ct. &amp; Lickton Pike</t>
  </si>
  <si>
    <t>ECO71H16; CLAYL000.4DA</t>
  </si>
  <si>
    <t>TNW000001201</t>
  </si>
  <si>
    <t>CLAYP000.3WY</t>
  </si>
  <si>
    <t>Claypit Branch</t>
  </si>
  <si>
    <t>D/S Gravel Hill Road (Boaz Road);D/S Cypress Lake #10</t>
  </si>
  <si>
    <t>CPIT000.3WY; CLAYP000.9WY</t>
  </si>
  <si>
    <t>Clear Creek</t>
  </si>
  <si>
    <t>TNW000001203</t>
  </si>
  <si>
    <t>CLEAR000.1GE</t>
  </si>
  <si>
    <t>Jeroldstown Campbell Road 150 Yds U/S Confluence with Lick Cr.</t>
  </si>
  <si>
    <t>TNW000001204</t>
  </si>
  <si>
    <t>CLEAR000.1PO</t>
  </si>
  <si>
    <t>Off of Hwy 30</t>
  </si>
  <si>
    <t>TNW000001205</t>
  </si>
  <si>
    <t>CLEAR000.1UC</t>
  </si>
  <si>
    <t>Clear Branch</t>
  </si>
  <si>
    <t>Clear Branch Road (0.1 Mi E of Hwy 81)</t>
  </si>
  <si>
    <t>TNW000001206</t>
  </si>
  <si>
    <t>CLEAR000.3CO</t>
  </si>
  <si>
    <t>160 Bridge</t>
  </si>
  <si>
    <t>TNW000001207</t>
  </si>
  <si>
    <t>CLEAR000.3LW</t>
  </si>
  <si>
    <t>U/S Fred Hughes Road.</t>
  </si>
  <si>
    <t>TNW000001208</t>
  </si>
  <si>
    <t>CLEAR000.5GE</t>
  </si>
  <si>
    <t>Campbell Road  off Woolsey Road West of Jearoldstown</t>
  </si>
  <si>
    <t>TNW000001209</t>
  </si>
  <si>
    <t>CLEAR000.5WN</t>
  </si>
  <si>
    <t>Clear Fork</t>
  </si>
  <si>
    <t>Old Stagecoach  Road.</t>
  </si>
  <si>
    <t>TNW000001210</t>
  </si>
  <si>
    <t>CLEAR000.6AN</t>
  </si>
  <si>
    <t>150 M D/S Upper Impoundment just D/S Lower Clear Creek Road</t>
  </si>
  <si>
    <t>TNW000001211</t>
  </si>
  <si>
    <t>CLEAR001.0CR</t>
  </si>
  <si>
    <t>U/S Big Buck Road</t>
  </si>
  <si>
    <t>CLEAR001.2CR; CLEAR001.0CR</t>
  </si>
  <si>
    <t>TNW000001212</t>
  </si>
  <si>
    <t>CLEAR001.1CE</t>
  </si>
  <si>
    <t>Off Harris Lane/Elrod Road</t>
  </si>
  <si>
    <t>CLEAR001.8CE; CLEAR001.0CE; DUCKIS12</t>
  </si>
  <si>
    <t>TNW000001213</t>
  </si>
  <si>
    <t>CLEAR001.2CO</t>
  </si>
  <si>
    <t>Clear Creek Road Bridge  Second U/S of Hwy 160</t>
  </si>
  <si>
    <t>TNW000001215</t>
  </si>
  <si>
    <t>CLEAR001.2HN</t>
  </si>
  <si>
    <t>Goldston Springs Road</t>
  </si>
  <si>
    <t>CLEAR000.8HN</t>
  </si>
  <si>
    <t>TNW000001216</t>
  </si>
  <si>
    <t>CLEAR001.3GE</t>
  </si>
  <si>
    <t>TNW000001217</t>
  </si>
  <si>
    <t>CLEAR001.3JE</t>
  </si>
  <si>
    <t>U/S Hwy 92 Bridge Near Embayment</t>
  </si>
  <si>
    <t>TNW000001218</t>
  </si>
  <si>
    <t>CLEAR001.4SH</t>
  </si>
  <si>
    <t>CLEAR001.4</t>
  </si>
  <si>
    <t>TNW000001219</t>
  </si>
  <si>
    <t>CLEAR001.4WN</t>
  </si>
  <si>
    <t>75 Yds U/S Bowmantown Road</t>
  </si>
  <si>
    <t>TNW000001220</t>
  </si>
  <si>
    <t>CLEAR001.5MG</t>
  </si>
  <si>
    <t>TNW000001221</t>
  </si>
  <si>
    <t>CLEAR001.6FA</t>
  </si>
  <si>
    <t>Yager Road</t>
  </si>
  <si>
    <t>CLEAR001.6F</t>
  </si>
  <si>
    <t>TNW000001222</t>
  </si>
  <si>
    <t>CLEAR002.7JE</t>
  </si>
  <si>
    <t>Rainwater School R Bre  D/S of Chestnut Hill</t>
  </si>
  <si>
    <t>TNW000001223</t>
  </si>
  <si>
    <t>CLEAR002.7MC</t>
  </si>
  <si>
    <t>Hwy 117</t>
  </si>
  <si>
    <t>Airline Road</t>
  </si>
  <si>
    <t>TNW000001225</t>
  </si>
  <si>
    <t>CLEAR003.3RH</t>
  </si>
  <si>
    <t>Near Intersection of Clear Creek Road and Cat Hollow Road</t>
  </si>
  <si>
    <t>TNW000001226</t>
  </si>
  <si>
    <t>CLEAR003.4HR</t>
  </si>
  <si>
    <t>Vildo Road</t>
  </si>
  <si>
    <t>TNW000001227</t>
  </si>
  <si>
    <t>CLEAR003.5CR</t>
  </si>
  <si>
    <t>Hwy 124/22</t>
  </si>
  <si>
    <t>TNW000001228</t>
  </si>
  <si>
    <t>CLEAR003.6JE</t>
  </si>
  <si>
    <t>Hwy 411 Bridge East of Chestnut Hill</t>
  </si>
  <si>
    <t>TNW000001229</t>
  </si>
  <si>
    <t>CLEAR004.8WN</t>
  </si>
  <si>
    <t>Northend of Chalybate Road.</t>
  </si>
  <si>
    <t>CLEAR003.7WN</t>
  </si>
  <si>
    <t>TNW000001230</t>
  </si>
  <si>
    <t>CLEAR008.2MG</t>
  </si>
  <si>
    <t>D/S Barnett Br   White Creek Confluence</t>
  </si>
  <si>
    <t>TNW000001231</t>
  </si>
  <si>
    <t>CLEAR008.6MG</t>
  </si>
  <si>
    <t>Barnett Bridge at Confluence  with White Creek</t>
  </si>
  <si>
    <t>TNW000001232</t>
  </si>
  <si>
    <t>CLEAR009.0MG</t>
  </si>
  <si>
    <t>Immediately D/S Spill Zone</t>
  </si>
  <si>
    <t>TNW000001233</t>
  </si>
  <si>
    <t>CLEAR010.1MG</t>
  </si>
  <si>
    <t>Slack Property Access  Hegler Ford</t>
  </si>
  <si>
    <t>TNW000001234</t>
  </si>
  <si>
    <t>CLEAR014.8CU</t>
  </si>
  <si>
    <t>Norris Ford</t>
  </si>
  <si>
    <t>TNW000007273</t>
  </si>
  <si>
    <t>CLEAR020.7CA</t>
  </si>
  <si>
    <t>Highcliff Road U/S of Road Crossing</t>
  </si>
  <si>
    <t>TNW000001235</t>
  </si>
  <si>
    <t>CLEAR021.0CA</t>
  </si>
  <si>
    <t>U/S 25 North /Highcliff TN</t>
  </si>
  <si>
    <t>000655; CLEAR019.4CA</t>
  </si>
  <si>
    <t>TNW000001236</t>
  </si>
  <si>
    <t>CLEAR029.0CU</t>
  </si>
  <si>
    <t>Hwy 127/ South York Highway</t>
  </si>
  <si>
    <t>TNW000007689</t>
  </si>
  <si>
    <t>CLEAR029.0T0.0FE</t>
  </si>
  <si>
    <t>Clear Creek Unnamed Tributary</t>
  </si>
  <si>
    <t>Highway 127</t>
  </si>
  <si>
    <t>TNW000001237</t>
  </si>
  <si>
    <t>CLEAR030.5CA</t>
  </si>
  <si>
    <t>Clear Fork (Of The Cumberland River)</t>
  </si>
  <si>
    <t>Hwy 90 Bridge at Anthras</t>
  </si>
  <si>
    <t>CLEAR028.9CA</t>
  </si>
  <si>
    <t>TNW000001238</t>
  </si>
  <si>
    <t>CLEAR031.4CL</t>
  </si>
  <si>
    <t>CLEAR026.7CL</t>
  </si>
  <si>
    <t>TNW000001239</t>
  </si>
  <si>
    <t>CLEAR033.9CL</t>
  </si>
  <si>
    <t>Clairfield (town) at RR Bridge  West of Rock Creek Ridge Road South of Hwy 90</t>
  </si>
  <si>
    <t>CLEAR029.0CL</t>
  </si>
  <si>
    <t>TNW000001240</t>
  </si>
  <si>
    <t>CLEAR035.6CL</t>
  </si>
  <si>
    <t>Clear Fork Utility District Midway Road</t>
  </si>
  <si>
    <t>TNW000001241</t>
  </si>
  <si>
    <t>CLEAR037.3CL</t>
  </si>
  <si>
    <t>U/S Valley Creek Road Bridge</t>
  </si>
  <si>
    <t>TNW000001242</t>
  </si>
  <si>
    <t>CLEAR039.0_KY</t>
  </si>
  <si>
    <t>400' U/S Back Creek State Hwy 74 in KY</t>
  </si>
  <si>
    <t>Bell</t>
  </si>
  <si>
    <t>TNW000001243</t>
  </si>
  <si>
    <t>CLEAR040.8_KY</t>
  </si>
  <si>
    <t>U/S Steve Creek in KY</t>
  </si>
  <si>
    <t>TNW000007029</t>
  </si>
  <si>
    <t>CLEAR1.5T0.7RH</t>
  </si>
  <si>
    <t>Hwy 302 Crossing</t>
  </si>
  <si>
    <t>TNW000005917</t>
  </si>
  <si>
    <t>SPRIN001.3CR</t>
  </si>
  <si>
    <t>TNW000007694</t>
  </si>
  <si>
    <t>Upstream Kencidot Street</t>
  </si>
  <si>
    <t>TNW000001244</t>
  </si>
  <si>
    <t>CLEAR28.6T0.1FE</t>
  </si>
  <si>
    <t>North Unnamed Tributary U/S Hwy 27</t>
  </si>
  <si>
    <t>CLEAR1T0.1FE</t>
  </si>
  <si>
    <t>TNW000001245</t>
  </si>
  <si>
    <t>CLEAR28.8T0.1FE</t>
  </si>
  <si>
    <t>South Unnamed Tributary U/S Hwy 27</t>
  </si>
  <si>
    <t>CLEAR2T0.1FE</t>
  </si>
  <si>
    <t>TNW000001246</t>
  </si>
  <si>
    <t>CLEAR4.2T0.3WN</t>
  </si>
  <si>
    <t>Clear Fork Unnamed Tributary</t>
  </si>
  <si>
    <t>100 Yds U/S Hwy SR 81</t>
  </si>
  <si>
    <t>CLEAR1T0.3WN</t>
  </si>
  <si>
    <t>TNW000001247</t>
  </si>
  <si>
    <t>CLEM000.4BE</t>
  </si>
  <si>
    <t>Clem Creek</t>
  </si>
  <si>
    <t>200 Yards D/S of Old Pencil Mill Road</t>
  </si>
  <si>
    <t>TNW000007710</t>
  </si>
  <si>
    <t>CLEM004.2BE</t>
  </si>
  <si>
    <t>U/S Manire Road (Nash Dairy)</t>
  </si>
  <si>
    <t>TNW000007709</t>
  </si>
  <si>
    <t>CLEM004.7BE</t>
  </si>
  <si>
    <t>D/S driveway of Nash Dairy</t>
  </si>
  <si>
    <t>TNW000001248</t>
  </si>
  <si>
    <t>CLEND000.1WS</t>
  </si>
  <si>
    <t>Clendenon Branch</t>
  </si>
  <si>
    <t>Centerville Road</t>
  </si>
  <si>
    <t>TNW000001249</t>
  </si>
  <si>
    <t>CLICK001.0HR</t>
  </si>
  <si>
    <t>Click Branch</t>
  </si>
  <si>
    <t>U/S Porter Road</t>
  </si>
  <si>
    <t>TNW000001250</t>
  </si>
  <si>
    <t>CLIFF002.1WH</t>
  </si>
  <si>
    <t>Cliff Creek</t>
  </si>
  <si>
    <t>Off Swindell Mill Road</t>
  </si>
  <si>
    <t>TNW000001252</t>
  </si>
  <si>
    <t>CLIFT000.1MA</t>
  </si>
  <si>
    <t>Clifty Creek</t>
  </si>
  <si>
    <t>Clifty Creek/Hirestown Road</t>
  </si>
  <si>
    <t>ECO71G01</t>
  </si>
  <si>
    <t>TNW000001253</t>
  </si>
  <si>
    <t>CLIFT000.2MG</t>
  </si>
  <si>
    <t>First Bridge Above Mouth on Emory River</t>
  </si>
  <si>
    <t>TNW000001254</t>
  </si>
  <si>
    <t>CLIFT001.0WH</t>
  </si>
  <si>
    <t>Eastland Road. (Mourberry Road)</t>
  </si>
  <si>
    <t>TNW000001255</t>
  </si>
  <si>
    <t>CLIFT001.3HS</t>
  </si>
  <si>
    <t>Clifton Creek</t>
  </si>
  <si>
    <t>Int Caney Valley/Frost Roads</t>
  </si>
  <si>
    <t>TNW000001256</t>
  </si>
  <si>
    <t>CLIFT001.8HN</t>
  </si>
  <si>
    <t>D/S Clifty Creek Road</t>
  </si>
  <si>
    <t>TNW000001257</t>
  </si>
  <si>
    <t>CLIFT002.3HN</t>
  </si>
  <si>
    <t>U/S Clifty Road</t>
  </si>
  <si>
    <t>TNW000001258</t>
  </si>
  <si>
    <t>CLINC001.2RO</t>
  </si>
  <si>
    <t>Clinch River</t>
  </si>
  <si>
    <t>Watts Bar Reservoir Near Kingston</t>
  </si>
  <si>
    <t>TNW000001259</t>
  </si>
  <si>
    <t>CLINC002.3RO</t>
  </si>
  <si>
    <t>Watts Bar Reservoir at Old Tva Sampling Pier Just D/S Hwy 70 Bridge</t>
  </si>
  <si>
    <t>TNW000007005</t>
  </si>
  <si>
    <t>CLINC004.5RO</t>
  </si>
  <si>
    <t>Hwy 58/North KY Street just upstream confluence with Emory River</t>
  </si>
  <si>
    <t>TNW000001260</t>
  </si>
  <si>
    <t>CLINC006.0RO</t>
  </si>
  <si>
    <t>Watts Bar Reservoir (Lake Crest Drive Ne of Kingston)  1/2 Mile From Holiday Shores</t>
  </si>
  <si>
    <t>476550F</t>
  </si>
  <si>
    <t>TNW000001261</t>
  </si>
  <si>
    <t>CLINC006.8RO</t>
  </si>
  <si>
    <t>Watts Bar Reservoir U/S Young Creek</t>
  </si>
  <si>
    <t>TNW000001262</t>
  </si>
  <si>
    <t>CLINC008.0RO</t>
  </si>
  <si>
    <t>Watts Bar Reservoir 2 Mile D/S Brashear Island</t>
  </si>
  <si>
    <t>TNW000001264</t>
  </si>
  <si>
    <t>CLINC010.0RO</t>
  </si>
  <si>
    <t>Watts Bar Reservoir at Brashear Island</t>
  </si>
  <si>
    <t>TNW000007030</t>
  </si>
  <si>
    <t>CLINC011.0RO</t>
  </si>
  <si>
    <t>TNW000001265</t>
  </si>
  <si>
    <t>CLINC014.5RO</t>
  </si>
  <si>
    <t>Watts Bar Reservoir at Usgs Gaging Station U/S Ef Poplar Creek</t>
  </si>
  <si>
    <t>TNW000001266</t>
  </si>
  <si>
    <t>CLINC017.9RO</t>
  </si>
  <si>
    <t>Watts Bar Reservoir Near Grubbs Island</t>
  </si>
  <si>
    <t>TNW000001267</t>
  </si>
  <si>
    <t>CLINC019.0RO</t>
  </si>
  <si>
    <t>TNW000001268</t>
  </si>
  <si>
    <t>CLINC022.0LO</t>
  </si>
  <si>
    <t>Watts Bar Reservoir U/S Hwy 321</t>
  </si>
  <si>
    <t>TNW000001269</t>
  </si>
  <si>
    <t>CLINC024.0RO</t>
  </si>
  <si>
    <t>TNW000001270</t>
  </si>
  <si>
    <t>CLINC035.5AN</t>
  </si>
  <si>
    <t>Melton Hill Reservoir Near Conner Creek Embayment (Gallagher Ferry Road)</t>
  </si>
  <si>
    <t>3CRM35.5</t>
  </si>
  <si>
    <t>TNW000001271</t>
  </si>
  <si>
    <t>CLINC041.2AN</t>
  </si>
  <si>
    <t>Melton Hill Reservoir D/S Johnson Controls</t>
  </si>
  <si>
    <t>TNW000001272</t>
  </si>
  <si>
    <t>CLINC043.5AN</t>
  </si>
  <si>
    <t>Melton Hill Reserovir at Solway Bridge</t>
  </si>
  <si>
    <t>TNW000001273</t>
  </si>
  <si>
    <t>CLINC045.0AN</t>
  </si>
  <si>
    <t>Melton Hill Reservoir Near Hwy 62</t>
  </si>
  <si>
    <t>TNW000001274</t>
  </si>
  <si>
    <t>CLINC048.0AN</t>
  </si>
  <si>
    <t>Melton Hill Reservoir Downstream Bull Run Steam Plant</t>
  </si>
  <si>
    <t>TNW000001275</t>
  </si>
  <si>
    <t>CLINC048.7AN</t>
  </si>
  <si>
    <t>Melton Hill Reservoir Upstream Bullrun Steam Plant</t>
  </si>
  <si>
    <t>6CRM48.7</t>
  </si>
  <si>
    <t>TNW000001276</t>
  </si>
  <si>
    <t>CLINC052.6AN</t>
  </si>
  <si>
    <t>Melton Hill Reservoir at Anderson County Water Plant</t>
  </si>
  <si>
    <t>2CRM52.6</t>
  </si>
  <si>
    <t>TNW000001277</t>
  </si>
  <si>
    <t>CLINC066.3AN</t>
  </si>
  <si>
    <t>Melton Hill Reservoir at Highway 61 Bridge</t>
  </si>
  <si>
    <t>TVA66.7; CLINCH066.3</t>
  </si>
  <si>
    <t>TNW000001278</t>
  </si>
  <si>
    <t>CLINC070.5AN</t>
  </si>
  <si>
    <t>Near offutt</t>
  </si>
  <si>
    <t>TNW000001279</t>
  </si>
  <si>
    <t>CLINC077.0AN</t>
  </si>
  <si>
    <t>Miller Island</t>
  </si>
  <si>
    <t>TNW000001280</t>
  </si>
  <si>
    <t>CLINC078.7AN</t>
  </si>
  <si>
    <t>One Mile D/S Norris Dam</t>
  </si>
  <si>
    <t>1CRM78.7; TVA CLI78.0</t>
  </si>
  <si>
    <t>TNW000001281</t>
  </si>
  <si>
    <t>CLINC080.0CA</t>
  </si>
  <si>
    <t>Norris Reservoir Near Dam</t>
  </si>
  <si>
    <t>TNW000001282</t>
  </si>
  <si>
    <t>CLINC113.5UN</t>
  </si>
  <si>
    <t>Norris Reservoir Near Island F</t>
  </si>
  <si>
    <t>TNW000001283</t>
  </si>
  <si>
    <t>CLINC120.5UN</t>
  </si>
  <si>
    <t>TNW000001284</t>
  </si>
  <si>
    <t>CLINC125.0CL</t>
  </si>
  <si>
    <t>D/S Straight Creek in Norris Reservoir</t>
  </si>
  <si>
    <t>TVA CRM 125</t>
  </si>
  <si>
    <t>TNW000001285</t>
  </si>
  <si>
    <t>CLINC128.0CL</t>
  </si>
  <si>
    <t>Black Fox Area</t>
  </si>
  <si>
    <t>TNW000001286</t>
  </si>
  <si>
    <t>CLINC159.7CL</t>
  </si>
  <si>
    <t>TNW000001287</t>
  </si>
  <si>
    <t>CLINC164.0T0.2HK</t>
  </si>
  <si>
    <t>Clinch River Unnamed Tributary</t>
  </si>
  <si>
    <t>D/S Big War Confluence</t>
  </si>
  <si>
    <t>CLINC1T0.2HK</t>
  </si>
  <si>
    <t>TNW000001288</t>
  </si>
  <si>
    <t>CLINC166.5T0.2HK</t>
  </si>
  <si>
    <t>S of Manning Ferry Porter Johns Road Clinch RM 166.3</t>
  </si>
  <si>
    <t>CLINC2T0.2HK</t>
  </si>
  <si>
    <t>TNW000001289</t>
  </si>
  <si>
    <t>CLINC166.6T0.2HK</t>
  </si>
  <si>
    <t>N of Manning Ferry Porter Johns Road RM 166.3</t>
  </si>
  <si>
    <t>CLINC3T0.2HK</t>
  </si>
  <si>
    <t>TNW000001298</t>
  </si>
  <si>
    <t>CLINC169.2T0.2HK</t>
  </si>
  <si>
    <t>Clinch River Tributary</t>
  </si>
  <si>
    <t>Mackey Road off Chinquapin Road</t>
  </si>
  <si>
    <t>CLINC1T0.1HK; FECO67F01</t>
  </si>
  <si>
    <t>TNW000001290</t>
  </si>
  <si>
    <t>CLINC172.4HK</t>
  </si>
  <si>
    <t>D/S Swan Island</t>
  </si>
  <si>
    <t>TVA CRM 172.0</t>
  </si>
  <si>
    <t>TNW000001291</t>
  </si>
  <si>
    <t>CLINC173.7T0.3HK</t>
  </si>
  <si>
    <t>Lamb Hallow off Caney Valley Road</t>
  </si>
  <si>
    <t>CLINC4T0.2HK</t>
  </si>
  <si>
    <t>TNW000001292</t>
  </si>
  <si>
    <t>CLINC187.2T0.2HK</t>
  </si>
  <si>
    <t>Alder Road  Clinch River 186.2 N. of Webb Island</t>
  </si>
  <si>
    <t>CLINC5T0.2HK</t>
  </si>
  <si>
    <t>TNW000001293</t>
  </si>
  <si>
    <t>CLINC189.3T.02HK</t>
  </si>
  <si>
    <t>Alder Road Clinch River 189.3 Across From Testserman Highway</t>
  </si>
  <si>
    <t>CLINC6T0.2HK</t>
  </si>
  <si>
    <t>TNW000001294</t>
  </si>
  <si>
    <t>CLINC189.7T0.1HK</t>
  </si>
  <si>
    <t>Alder Road Clinch River 189.7</t>
  </si>
  <si>
    <t>CLINC7T0.1HK</t>
  </si>
  <si>
    <t>TNW000001295</t>
  </si>
  <si>
    <t>CLINC189.8HK</t>
  </si>
  <si>
    <t>Kyles Ford Br on SR 70.</t>
  </si>
  <si>
    <t>CLINC189.6HK; CLINC189.9HK</t>
  </si>
  <si>
    <t>TNW000001296</t>
  </si>
  <si>
    <t>CLINC193.9HK</t>
  </si>
  <si>
    <t>Horton Ford Road</t>
  </si>
  <si>
    <t>TNW000001297</t>
  </si>
  <si>
    <t>CLINC199.0HK</t>
  </si>
  <si>
    <t>Horton Ford Road East of Confluence with War Creek</t>
  </si>
  <si>
    <t>TNW000001299</t>
  </si>
  <si>
    <t>CLINC202.1HK</t>
  </si>
  <si>
    <t>Va State Rout 627 Speers Ferry</t>
  </si>
  <si>
    <t>TNW000007031</t>
  </si>
  <si>
    <t>CLINC57.0T0.7AN</t>
  </si>
  <si>
    <t>D/S Dragon Drive</t>
  </si>
  <si>
    <t>TNW000007032</t>
  </si>
  <si>
    <t>CLINC57.0T1.0AN</t>
  </si>
  <si>
    <t>U/S of Hillcrest Street Near Sulphur Springs Road</t>
  </si>
  <si>
    <t>TNW000001300</t>
  </si>
  <si>
    <t>CLOUD000.5PO</t>
  </si>
  <si>
    <t>Cloud Branch</t>
  </si>
  <si>
    <t>On Hooker Road off Parksville Road</t>
  </si>
  <si>
    <t>TNW000001301</t>
  </si>
  <si>
    <t>CLOUD002.7HS</t>
  </si>
  <si>
    <t>Cloud Creek</t>
  </si>
  <si>
    <t>TNW000001302</t>
  </si>
  <si>
    <t>CLOUD6.5T0.1HS</t>
  </si>
  <si>
    <t>Cloud Creek Unnamed Tributary</t>
  </si>
  <si>
    <t>Arap Site Miller Property</t>
  </si>
  <si>
    <t>CLOUD1T0.1HS</t>
  </si>
  <si>
    <t>TNW000001303</t>
  </si>
  <si>
    <t>CLOUS_G0.1MI</t>
  </si>
  <si>
    <t>Clouse Hollow (Unnamed Creek In Hollow)</t>
  </si>
  <si>
    <t>Hwy 134</t>
  </si>
  <si>
    <t>CLOUS000.1MI</t>
  </si>
  <si>
    <t>TNW000001304</t>
  </si>
  <si>
    <t>CLOVE001.1BT</t>
  </si>
  <si>
    <t>Clover Hill Branch</t>
  </si>
  <si>
    <t>Clover Hill Mill Road Crossing Immediately After Turning Left off Clover Mill Hill Road at the Mill</t>
  </si>
  <si>
    <t>TNW000001305</t>
  </si>
  <si>
    <t>CLOVE001.4OB</t>
  </si>
  <si>
    <t>Clover Creek</t>
  </si>
  <si>
    <t>Sharps Ferry Road</t>
  </si>
  <si>
    <t>TNW000001306</t>
  </si>
  <si>
    <t>CLOVE002.0OB</t>
  </si>
  <si>
    <t>Cloverdale Creek</t>
  </si>
  <si>
    <t>D/S Widow Wilson Road (South Sellars Road)</t>
  </si>
  <si>
    <t>ZION002.0OB</t>
  </si>
  <si>
    <t>TNW000001307</t>
  </si>
  <si>
    <t>CLOVE002.1HR</t>
  </si>
  <si>
    <t>Hwy 138</t>
  </si>
  <si>
    <t>TNW000001308</t>
  </si>
  <si>
    <t>CLOVE003.0OB</t>
  </si>
  <si>
    <t>D/S Jim Clover Road</t>
  </si>
  <si>
    <t>TNW000001309</t>
  </si>
  <si>
    <t>CLOVE008.0HR</t>
  </si>
  <si>
    <t>Clover Creek (South Old Channel)</t>
  </si>
  <si>
    <t>U/S Teague Road.</t>
  </si>
  <si>
    <t>CLOVE1C8.0HR</t>
  </si>
  <si>
    <t>TNW000001310</t>
  </si>
  <si>
    <t>CLOVE6.7T0.5OB</t>
  </si>
  <si>
    <t>Clover Creek Unnamed Tributary</t>
  </si>
  <si>
    <t>TNW000001311</t>
  </si>
  <si>
    <t>CLOYD001.5LO</t>
  </si>
  <si>
    <t>Cloyd Creek</t>
  </si>
  <si>
    <t>1.5 Miles U/S Confluence with Ft Loudon Reservoir</t>
  </si>
  <si>
    <t>TNW000001312</t>
  </si>
  <si>
    <t>CLOYD002.6LO</t>
  </si>
  <si>
    <t>D/S Perkle Road Crossing</t>
  </si>
  <si>
    <t>TNW000001313</t>
  </si>
  <si>
    <t>CLOYD002.8LO</t>
  </si>
  <si>
    <t>U/S Side of Perkey Road Bridge</t>
  </si>
  <si>
    <t>TNW000001315</t>
  </si>
  <si>
    <t>CLUCK3.0G0.4MI</t>
  </si>
  <si>
    <t>Cluck Cove Creek Unnamed Tributary</t>
  </si>
  <si>
    <t>Section B</t>
  </si>
  <si>
    <t>CCOVE1T0.4MI; CCOVE4.0T0.1MI</t>
  </si>
  <si>
    <t>TNW000001316</t>
  </si>
  <si>
    <t>CLUCK3.1G0.2MI</t>
  </si>
  <si>
    <t>Cluck Cove Unnamed Tributary To Unnamed Tributary To Dry Creek</t>
  </si>
  <si>
    <t>Section C</t>
  </si>
  <si>
    <t>CCOVE003.1MI; CCOVE3.5T0.1MI</t>
  </si>
  <si>
    <t>TNW000001317</t>
  </si>
  <si>
    <t>CLUCK3.6G0.2MI</t>
  </si>
  <si>
    <t>Section B Walled Spring Tributary # 3</t>
  </si>
  <si>
    <t>CCOVE3T0.2MI; CCOVE3.5T0.2MI</t>
  </si>
  <si>
    <t>TNW000001318</t>
  </si>
  <si>
    <t>CLUCK3.6G0.4MI</t>
  </si>
  <si>
    <t>Walled Spring Tributary # 3 Logged Section Above Sediment Impact</t>
  </si>
  <si>
    <t>CCOVE3T0.4MI; CCOVE3.5T0.4MI</t>
  </si>
  <si>
    <t>TNW000001314</t>
  </si>
  <si>
    <t>CLUCK_G3.3MI</t>
  </si>
  <si>
    <t>CCOVE003.3MI</t>
  </si>
  <si>
    <t>TNW000001319</t>
  </si>
  <si>
    <t>COACH000.3GE</t>
  </si>
  <si>
    <t>Coach Branch</t>
  </si>
  <si>
    <t>100 Yds U/S Gap Cr. Road</t>
  </si>
  <si>
    <t>TNW000001320</t>
  </si>
  <si>
    <t>COAHU030.2BR</t>
  </si>
  <si>
    <t>Coahulla Creek</t>
  </si>
  <si>
    <t>Off Emerson Road</t>
  </si>
  <si>
    <t>COAHU027.8BR</t>
  </si>
  <si>
    <t>TNW000001321</t>
  </si>
  <si>
    <t>COAHU036.8BR</t>
  </si>
  <si>
    <t>Near State Line at Hunt Road Bridge Crossing</t>
  </si>
  <si>
    <t>COAHU033.3BR</t>
  </si>
  <si>
    <t>TNW000001322</t>
  </si>
  <si>
    <t>COAHU043.9BR</t>
  </si>
  <si>
    <t>Below Cleveland at Trewhitt Road Br</t>
  </si>
  <si>
    <t>COAHU039.4BR</t>
  </si>
  <si>
    <t>TNW000001323</t>
  </si>
  <si>
    <t>COAHU048.3BR</t>
  </si>
  <si>
    <t>Bridge Crossing of Patterson Road</t>
  </si>
  <si>
    <t>COAHU051.1BR</t>
  </si>
  <si>
    <t>TNW000001324</t>
  </si>
  <si>
    <t>COAHU33.9T0.6BR</t>
  </si>
  <si>
    <t>Coahulla Creek Unnamed Tributary</t>
  </si>
  <si>
    <t>Bridge Crossing on Humbard Road (Humberd Road)</t>
  </si>
  <si>
    <t>COAHU37.3T0.6BR</t>
  </si>
  <si>
    <t>TNW000001325</t>
  </si>
  <si>
    <t>COAHU41.9T0.8BR</t>
  </si>
  <si>
    <t>Bridge Crossing to Trewhitt Road</t>
  </si>
  <si>
    <t>COAHU44.0T0.8BR</t>
  </si>
  <si>
    <t>TNW000001326</t>
  </si>
  <si>
    <t>COAHU45.4T0.4T0.2BR</t>
  </si>
  <si>
    <t>Coahulla Creek Unnamed Tributary To Unnamed Tributary</t>
  </si>
  <si>
    <t>Bridge Crossing on Trewhitt Road SE</t>
  </si>
  <si>
    <t>COAHU47.5T0.4T0.2BR</t>
  </si>
  <si>
    <t>TNW000001327</t>
  </si>
  <si>
    <t>COAHU45.4T0.7BR</t>
  </si>
  <si>
    <t>Bridge Crossing on Kile Lake Road</t>
  </si>
  <si>
    <t>COAHU47.5T0.7BR</t>
  </si>
  <si>
    <t>TNW000001328</t>
  </si>
  <si>
    <t>COAL001.2AN</t>
  </si>
  <si>
    <t>Coal Creek</t>
  </si>
  <si>
    <t>Lovely Spring</t>
  </si>
  <si>
    <t>TNW000001329</t>
  </si>
  <si>
    <t>COAL005.4AN</t>
  </si>
  <si>
    <t>TNW000001330</t>
  </si>
  <si>
    <t>COAL010.6AN</t>
  </si>
  <si>
    <t>Briceville Hwy 116 Br</t>
  </si>
  <si>
    <t>TNW000001331</t>
  </si>
  <si>
    <t>COALB001.5BL</t>
  </si>
  <si>
    <t>Coalbank Branch</t>
  </si>
  <si>
    <t>Morgan Farm U/S Unnamed Tributary</t>
  </si>
  <si>
    <t>TNW000001332</t>
  </si>
  <si>
    <t>COBB000.1WN</t>
  </si>
  <si>
    <t>Cobb Creek</t>
  </si>
  <si>
    <t>TNW000001333</t>
  </si>
  <si>
    <t>COBB001.0WN</t>
  </si>
  <si>
    <t>TNW000001334</t>
  </si>
  <si>
    <t>COBB002.1JO</t>
  </si>
  <si>
    <t>Kyle Hollow Lane off Sink Valley Road</t>
  </si>
  <si>
    <t>TNW000001335</t>
  </si>
  <si>
    <t>COBB2.5T0.5WN</t>
  </si>
  <si>
    <t>Cobb Creek Unnamed Tributary</t>
  </si>
  <si>
    <t>U/S Fairmont School  Johnson City</t>
  </si>
  <si>
    <t>COBB1T0.5MN</t>
  </si>
  <si>
    <t>TNW000001336</t>
  </si>
  <si>
    <t>COFFE000.2ML</t>
  </si>
  <si>
    <t>Coffey Branch</t>
  </si>
  <si>
    <t>Off COffey Branch Road.</t>
  </si>
  <si>
    <t>COFFE000.1ML; COFFE000.3ML</t>
  </si>
  <si>
    <t>TNW000001337</t>
  </si>
  <si>
    <t>COKER000.1PO</t>
  </si>
  <si>
    <t>Coker Creek</t>
  </si>
  <si>
    <t>At Mouth of Hiwassee River</t>
  </si>
  <si>
    <t>COKER000.1MO</t>
  </si>
  <si>
    <t>TNW000007033</t>
  </si>
  <si>
    <t>COKER002.7MO</t>
  </si>
  <si>
    <t>Above Coker Creek Falls</t>
  </si>
  <si>
    <t>TNW000001338</t>
  </si>
  <si>
    <t>COKER005.4MO</t>
  </si>
  <si>
    <t>Highway 68 Bridge</t>
  </si>
  <si>
    <t>TNW000001339</t>
  </si>
  <si>
    <t>COKER011.1MO</t>
  </si>
  <si>
    <t>D/S of Doc Rogers Field and D/S of SR 40</t>
  </si>
  <si>
    <t>TNW000001340</t>
  </si>
  <si>
    <t>COKER011.3MO</t>
  </si>
  <si>
    <t>TNW000001341</t>
  </si>
  <si>
    <t>COKER011.5MO</t>
  </si>
  <si>
    <t>TNW000001342</t>
  </si>
  <si>
    <t>COKER012.1MO</t>
  </si>
  <si>
    <t>U/S Doc Roger's Field on Forest Service Road off Joe Brown Hwy Near Unicoi Lakes Road</t>
  </si>
  <si>
    <t>TNW000001343</t>
  </si>
  <si>
    <t>COKER012.2MO</t>
  </si>
  <si>
    <t>TNW000001344</t>
  </si>
  <si>
    <t>COKER013.5MO</t>
  </si>
  <si>
    <t>Lower Smithfield Road D/S of Doc Rogers Road D/S of Confluence with Big Branch</t>
  </si>
  <si>
    <t>TNW000001345</t>
  </si>
  <si>
    <t>COLD004.7LE</t>
  </si>
  <si>
    <t>Cold Creek</t>
  </si>
  <si>
    <t>Sam Taylor Road</t>
  </si>
  <si>
    <t>TNW000001346</t>
  </si>
  <si>
    <t>COLD006.3LE</t>
  </si>
  <si>
    <t>200 Yards Upstream Jeff Webb Road.</t>
  </si>
  <si>
    <t>TNW000001347</t>
  </si>
  <si>
    <t>COLDS000.3HS</t>
  </si>
  <si>
    <t>Coldspring Branch</t>
  </si>
  <si>
    <t>250 Yds U/S of Highway 11E</t>
  </si>
  <si>
    <t>CSPRI000.3HS; COLDS000.1HS</t>
  </si>
  <si>
    <t>TNW000001348</t>
  </si>
  <si>
    <t>COLDW000.5ME</t>
  </si>
  <si>
    <t>Coldwater Branch</t>
  </si>
  <si>
    <t>Roberts Road (Cr 238 ) Crossing</t>
  </si>
  <si>
    <t>TNW000001349</t>
  </si>
  <si>
    <t>COLDW001.3LI</t>
  </si>
  <si>
    <t>Coldwater Creek</t>
  </si>
  <si>
    <t>TNW000001350</t>
  </si>
  <si>
    <t>COLEM000.1MY</t>
  </si>
  <si>
    <t>Coleman Branch</t>
  </si>
  <si>
    <t>U/S Frye Road</t>
  </si>
  <si>
    <t>TNW000001351</t>
  </si>
  <si>
    <t>COLEM000.2BE</t>
  </si>
  <si>
    <t>Coleman Fork</t>
  </si>
  <si>
    <t>New Herman Road</t>
  </si>
  <si>
    <t>TNW000001352</t>
  </si>
  <si>
    <t>COLEY000.1WY</t>
  </si>
  <si>
    <t>Coley Branch</t>
  </si>
  <si>
    <t>Off Old Hwy 22</t>
  </si>
  <si>
    <t>TNW000001353</t>
  </si>
  <si>
    <t>COLLE000.3GE</t>
  </si>
  <si>
    <t>College Creek</t>
  </si>
  <si>
    <t>Browns Bridge Road.</t>
  </si>
  <si>
    <t>TNW000007034</t>
  </si>
  <si>
    <t>COLLI000.1MM</t>
  </si>
  <si>
    <t>Collins Br</t>
  </si>
  <si>
    <t>Old Clearwater Road Crossing</t>
  </si>
  <si>
    <t>TNW000001354</t>
  </si>
  <si>
    <t>COLLI000.2DE</t>
  </si>
  <si>
    <t>Collins Branch</t>
  </si>
  <si>
    <t>D/S D. T. Vise Road</t>
  </si>
  <si>
    <t>TNW000001355</t>
  </si>
  <si>
    <t>COLLI000.4DA</t>
  </si>
  <si>
    <t>Collins Creek</t>
  </si>
  <si>
    <t>Cane Ridge Road. (Old Closed Overpass)</t>
  </si>
  <si>
    <t>TNW000001356</t>
  </si>
  <si>
    <t>COLLI001.1ML</t>
  </si>
  <si>
    <t>Hwy 106? S Ellingon Pkway Hwy 31/11</t>
  </si>
  <si>
    <t>TNW000001357</t>
  </si>
  <si>
    <t>COLLI001.5DE</t>
  </si>
  <si>
    <t>U/S Hwy 69</t>
  </si>
  <si>
    <t>TNW000001358</t>
  </si>
  <si>
    <t>COLLI013.6WA</t>
  </si>
  <si>
    <t>Collins River</t>
  </si>
  <si>
    <t>Bend Road</t>
  </si>
  <si>
    <t>CANEYFK08; COLLINS13.8WA</t>
  </si>
  <si>
    <t>TNW000001359</t>
  </si>
  <si>
    <t>COLLI020.0WA</t>
  </si>
  <si>
    <t>Hwy 70S Br@ Amvets Post</t>
  </si>
  <si>
    <t>TNW000001360</t>
  </si>
  <si>
    <t>COLLI025.8WA</t>
  </si>
  <si>
    <t>Off Hot Mix Road U/S Hwy 127</t>
  </si>
  <si>
    <t>TNW000001361</t>
  </si>
  <si>
    <t>COLLI028.8WA</t>
  </si>
  <si>
    <t>Hwy 8</t>
  </si>
  <si>
    <t>TNW000001362</t>
  </si>
  <si>
    <t>COLLI039.2WA</t>
  </si>
  <si>
    <t>Collins River @ Turner's Bend Road Irving Community College</t>
  </si>
  <si>
    <t>COLLI049.0WA</t>
  </si>
  <si>
    <t>TNW000001363</t>
  </si>
  <si>
    <t>COLLI061.7GY</t>
  </si>
  <si>
    <t>Cullen Savage Road</t>
  </si>
  <si>
    <t>TNW000001364</t>
  </si>
  <si>
    <t>COLLI062.5GY</t>
  </si>
  <si>
    <t>State Hwy 399 Crossing Near Tatesville Road</t>
  </si>
  <si>
    <t>TNW000001365</t>
  </si>
  <si>
    <t>COLLI4.7T0.7T0.7WA</t>
  </si>
  <si>
    <t>Collins River Unnamed Tributary To Unnamed Tributary</t>
  </si>
  <si>
    <t>On Lisa Hill Property@ 595 Solomon Road</t>
  </si>
  <si>
    <t>COLLI1T1.0WA</t>
  </si>
  <si>
    <t>TNW000001366</t>
  </si>
  <si>
    <t>COLLI4.7T0.7T0.9WA</t>
  </si>
  <si>
    <t>Collins River Unnamed Tributary To  Unnamed Tributary Sinkhole</t>
  </si>
  <si>
    <t>Duromatic Products (Campaign ) 50' D/S Discharge</t>
  </si>
  <si>
    <t>COLLI3T1.4WA</t>
  </si>
  <si>
    <t>TNW000001367</t>
  </si>
  <si>
    <t>COLON001.8HR</t>
  </si>
  <si>
    <t>Colonel Fork</t>
  </si>
  <si>
    <t>Lakeview Farm Road.</t>
  </si>
  <si>
    <t>TNW000001368</t>
  </si>
  <si>
    <t>COLON3.1T0.2HR</t>
  </si>
  <si>
    <t>Colonel Fork Unnamed Tributary</t>
  </si>
  <si>
    <t>U/S Hwy 125 ( Winwood Farms Loop)</t>
  </si>
  <si>
    <t>CFORK1T0.2HR; COLON1T000.2HR</t>
  </si>
  <si>
    <t>TNW000007035</t>
  </si>
  <si>
    <t>COLON4.1T0.5HR</t>
  </si>
  <si>
    <t>U/S Gentry Chapel Road</t>
  </si>
  <si>
    <t>TNW000001369</t>
  </si>
  <si>
    <t>COMST000.6WI</t>
  </si>
  <si>
    <t>Comstock Creek</t>
  </si>
  <si>
    <t>TNW000001370</t>
  </si>
  <si>
    <t>CONAS008.1MM</t>
  </si>
  <si>
    <t>Conasauga Creek</t>
  </si>
  <si>
    <t>Site Is About 0.10 Mile U/S of the Etowah STP Outfall</t>
  </si>
  <si>
    <t>CONASAUGCK008.1</t>
  </si>
  <si>
    <t>TNW000001371</t>
  </si>
  <si>
    <t>CONAS009.8MM</t>
  </si>
  <si>
    <t>Hwy 411 Br Crossing South of Etowah</t>
  </si>
  <si>
    <t>CONASAUGCK009.8</t>
  </si>
  <si>
    <t>TNW000001372</t>
  </si>
  <si>
    <t>CONAS010.4MM</t>
  </si>
  <si>
    <t>0.3 Mi D/S Huber Discharge D/S 2nd RR Trestle</t>
  </si>
  <si>
    <t>Huber Site 3</t>
  </si>
  <si>
    <t>TNW000001373</t>
  </si>
  <si>
    <t>CONAS010.5MM</t>
  </si>
  <si>
    <t>0.2 Mi D/S Huber Discharge Between RR Trestles</t>
  </si>
  <si>
    <t>Huber Site 2</t>
  </si>
  <si>
    <t>TNW000001374</t>
  </si>
  <si>
    <t>CONAS011.0MM</t>
  </si>
  <si>
    <t>300 Meters U/S Huber Discharge</t>
  </si>
  <si>
    <t>Huber Site 1</t>
  </si>
  <si>
    <t>TNW000001375</t>
  </si>
  <si>
    <t>U/S Hatter Branch</t>
  </si>
  <si>
    <t>TNW000001376</t>
  </si>
  <si>
    <t>CONAS054.4PO</t>
  </si>
  <si>
    <t>Conasauga River</t>
  </si>
  <si>
    <t>Just U/S of Hwy 74 Bridge Crossing Before Entering GA</t>
  </si>
  <si>
    <t>CONASAUGAWQS4</t>
  </si>
  <si>
    <t>TNW000001377</t>
  </si>
  <si>
    <t>CONAS061.4PO</t>
  </si>
  <si>
    <t>D/S  Trail #61 Parking Lot D/S Taylor Bridge</t>
  </si>
  <si>
    <t>CONASAUGAWQS1</t>
  </si>
  <si>
    <t>TNW000001378</t>
  </si>
  <si>
    <t>CONAS061.9PO</t>
  </si>
  <si>
    <t>Off Peavine Sheeds Creek Road U/S Taylor Bridge</t>
  </si>
  <si>
    <t>TNW000001379</t>
  </si>
  <si>
    <t>CONCO0.2T0.5RU</t>
  </si>
  <si>
    <t>Concord Creek Unnamed Tributary</t>
  </si>
  <si>
    <t>Swamp Road</t>
  </si>
  <si>
    <t>TNW000001380</t>
  </si>
  <si>
    <t>CONCO002.1RU</t>
  </si>
  <si>
    <t>Concord Creek</t>
  </si>
  <si>
    <t>U/S North Lane (100 Yd U/S Confluence Puckett Branch)</t>
  </si>
  <si>
    <t>TNW000001381</t>
  </si>
  <si>
    <t>CONCO003.1RU</t>
  </si>
  <si>
    <t>Ditch Lane 50' U/S</t>
  </si>
  <si>
    <t>CONCO001.1RU</t>
  </si>
  <si>
    <t>TNW000001382</t>
  </si>
  <si>
    <t>CONLE000.1HU</t>
  </si>
  <si>
    <t>Conley Branch</t>
  </si>
  <si>
    <t>Off Trace Creek Road</t>
  </si>
  <si>
    <t>TNW000001383</t>
  </si>
  <si>
    <t>CONNE000.1CN</t>
  </si>
  <si>
    <t>Connell Creek</t>
  </si>
  <si>
    <t>100 M U/S Clear Fork Road (off Hwy 53)</t>
  </si>
  <si>
    <t>TNW000001384</t>
  </si>
  <si>
    <t>CONNE001.6HM</t>
  </si>
  <si>
    <t>Conner Creek</t>
  </si>
  <si>
    <t>1000 Feet NW of Nolan Elementary on Old Mine Road</t>
  </si>
  <si>
    <t>TNW000007207</t>
  </si>
  <si>
    <t>CONNE002.2HM</t>
  </si>
  <si>
    <t>U/S Gas Pipeline Crossing off Shackleford Ridge Road</t>
  </si>
  <si>
    <t>TNW000007696</t>
  </si>
  <si>
    <t>CONNE002.4MN</t>
  </si>
  <si>
    <t>Connely Creek</t>
  </si>
  <si>
    <t>Upstream Highway 412</t>
  </si>
  <si>
    <t>TNW000001385</t>
  </si>
  <si>
    <t>CONNE1.7T0.4HM</t>
  </si>
  <si>
    <t>Conner Creek Unnamed Tributary</t>
  </si>
  <si>
    <t>Road Crossing D/S of Nolan Elementary School</t>
  </si>
  <si>
    <t>CONNE1T0.1HM</t>
  </si>
  <si>
    <t>TNW000007401</t>
  </si>
  <si>
    <t>Dunn Cemetary off Columbus Road</t>
  </si>
  <si>
    <t>TNW000001386</t>
  </si>
  <si>
    <t>COOK000.1MG</t>
  </si>
  <si>
    <t>Cook Creek</t>
  </si>
  <si>
    <t>Twin Bridges Immediately U/S of Confluence W/ White Creek</t>
  </si>
  <si>
    <t>TNW000001387</t>
  </si>
  <si>
    <t>COOKS001.3PO</t>
  </si>
  <si>
    <t>Cookson Creek</t>
  </si>
  <si>
    <t>At Copeland Road off Cookson Creek Road</t>
  </si>
  <si>
    <t>COOKS001.3BR</t>
  </si>
  <si>
    <t>TNW000001388</t>
  </si>
  <si>
    <t>COON000.1MT</t>
  </si>
  <si>
    <t>Coon Creek</t>
  </si>
  <si>
    <t>Grants Chapel Road</t>
  </si>
  <si>
    <t>TNW000001389</t>
  </si>
  <si>
    <t>COON000.1PO</t>
  </si>
  <si>
    <t>U/S of Hwy 30 Bridge Crossing</t>
  </si>
  <si>
    <t>TNW000001390</t>
  </si>
  <si>
    <t>COON001.0PE</t>
  </si>
  <si>
    <t>Off Godwin Road.</t>
  </si>
  <si>
    <t>TNW000001391</t>
  </si>
  <si>
    <t>COON001.3PE</t>
  </si>
  <si>
    <t>Hwy. 412</t>
  </si>
  <si>
    <t>TNW000001392</t>
  </si>
  <si>
    <t>COON001.7MT</t>
  </si>
  <si>
    <t>U/S Trough Springs Road</t>
  </si>
  <si>
    <t>TNW000001393</t>
  </si>
  <si>
    <t>COOPE000.1GE</t>
  </si>
  <si>
    <t>Cooper Branch</t>
  </si>
  <si>
    <t>At Warrensburg Road (Fish HAtchery Road) Hwy 340</t>
  </si>
  <si>
    <t>TNW000001394</t>
  </si>
  <si>
    <t>COOPE000.3HM</t>
  </si>
  <si>
    <t>Cooper Creek</t>
  </si>
  <si>
    <t>Near Cumberland Trail Cross Panther Creek</t>
  </si>
  <si>
    <t>TNW000001395</t>
  </si>
  <si>
    <t>COOPE001.5DA</t>
  </si>
  <si>
    <t>Mcgavock Pike</t>
  </si>
  <si>
    <t>TNW000001396</t>
  </si>
  <si>
    <t>COOPE001.7HM</t>
  </si>
  <si>
    <t>COOPE001.7SE; COOPE002.9SE</t>
  </si>
  <si>
    <t>TNW000001397</t>
  </si>
  <si>
    <t>COOPS000.5SE</t>
  </si>
  <si>
    <t>Coops Creek</t>
  </si>
  <si>
    <t>Substation on Old State Hwy 28</t>
  </si>
  <si>
    <t>TNW000001398</t>
  </si>
  <si>
    <t>COOPS001.0SE</t>
  </si>
  <si>
    <t>Off Jerrell Road Across From WWTP D/S of Last Manhole</t>
  </si>
  <si>
    <t>COOPS000.7SE</t>
  </si>
  <si>
    <t>TNW000001399</t>
  </si>
  <si>
    <t>COOPS001.7SE</t>
  </si>
  <si>
    <t>U/S of Bridge Crossing on Hwy 127</t>
  </si>
  <si>
    <t>COOPS002.1SE; COOPS002.0SE</t>
  </si>
  <si>
    <t>TNW000001400</t>
  </si>
  <si>
    <t>COOPS2.0T0.4SE</t>
  </si>
  <si>
    <t>Coops Creek Unnamed Tributary</t>
  </si>
  <si>
    <t>Intersection of Bobby Sykles Road and Dunlap Garden Apartments Spring at Head of Coops Creek</t>
  </si>
  <si>
    <t>COOPS1T0.2SE</t>
  </si>
  <si>
    <t>TNW000001401</t>
  </si>
  <si>
    <t>COPEL000.5CU</t>
  </si>
  <si>
    <t>Copeland Creek</t>
  </si>
  <si>
    <t>D/S of Creston Road</t>
  </si>
  <si>
    <t>TNW000001402</t>
  </si>
  <si>
    <t>COPLE001.4JO</t>
  </si>
  <si>
    <t>Copley Branch</t>
  </si>
  <si>
    <t>Copley Branch Road N of SR 67 at Confluence of Cobb Creek  of Watuga Lake</t>
  </si>
  <si>
    <t>COPEL001.4JO; COPLE000.6JO</t>
  </si>
  <si>
    <t>TNW000001403</t>
  </si>
  <si>
    <t>COPPE001.8WI</t>
  </si>
  <si>
    <t>Copperas Branch</t>
  </si>
  <si>
    <t>Off Hwy 46</t>
  </si>
  <si>
    <t>S7(SP1)</t>
  </si>
  <si>
    <t>TNW000001404</t>
  </si>
  <si>
    <t>CORCH000.2MG</t>
  </si>
  <si>
    <t>Crab Orchard Creek</t>
  </si>
  <si>
    <t>D/S of Mill Creek</t>
  </si>
  <si>
    <t>TNW000007247</t>
  </si>
  <si>
    <t>CORCH002.1MG</t>
  </si>
  <si>
    <t>Off Deermont Road (Camp Austin Road) D/S Intersection Ruppe Road</t>
  </si>
  <si>
    <t>TNW000001405</t>
  </si>
  <si>
    <t>CORCH003.1MG</t>
  </si>
  <si>
    <t>Deermont Road Bridge (Camp Austin Road)</t>
  </si>
  <si>
    <t>TNW000001406</t>
  </si>
  <si>
    <t>CORCH007.1MG</t>
  </si>
  <si>
    <t>Catoosa WMA South of White Oak Road  Along Forest Service Road</t>
  </si>
  <si>
    <t>TNW000001407</t>
  </si>
  <si>
    <t>CORCH010.3MG</t>
  </si>
  <si>
    <t>Tracy Beach Road</t>
  </si>
  <si>
    <t>TNW000001408</t>
  </si>
  <si>
    <t>CORCH012.6CU</t>
  </si>
  <si>
    <t>CORAC012.6CU</t>
  </si>
  <si>
    <t>TNW000001409</t>
  </si>
  <si>
    <t>CORN000.1JO</t>
  </si>
  <si>
    <t>Corn Creek</t>
  </si>
  <si>
    <t>N Mtn City Road Take US 421 N to Cold Springs Road (Park on the Left)</t>
  </si>
  <si>
    <t>TNW000001410</t>
  </si>
  <si>
    <t>CORN000.1ML</t>
  </si>
  <si>
    <t>Hwy. 31A (303D)</t>
  </si>
  <si>
    <t>TNW000001411</t>
  </si>
  <si>
    <t>CORN000.4ML</t>
  </si>
  <si>
    <t>U/S Charlie Thomas Road.</t>
  </si>
  <si>
    <t>TNW000001412</t>
  </si>
  <si>
    <t>CORN001.3ML</t>
  </si>
  <si>
    <t>U/S Blue Creek Road.</t>
  </si>
  <si>
    <t>TNW000001413</t>
  </si>
  <si>
    <t>CORN002.5JO</t>
  </si>
  <si>
    <t>0.3 Mile U/S Hwy 421 Near Mtn City.</t>
  </si>
  <si>
    <t>TNW000001414</t>
  </si>
  <si>
    <t>CORN002.7GY</t>
  </si>
  <si>
    <t>Corn Branch (Ramsey Lake)</t>
  </si>
  <si>
    <t>On Private Property Owned by Mr. Ramsey</t>
  </si>
  <si>
    <t>TNW000001415</t>
  </si>
  <si>
    <t>CORUM000.1JO</t>
  </si>
  <si>
    <t>Corum Branch</t>
  </si>
  <si>
    <t>3451 Cold Spring Road</t>
  </si>
  <si>
    <t>TNW000001416</t>
  </si>
  <si>
    <t>COSBY001.0CO</t>
  </si>
  <si>
    <t>Cosby Creek</t>
  </si>
  <si>
    <t>Pheasant Branch/Webbs Bottom</t>
  </si>
  <si>
    <t>TNW000001417</t>
  </si>
  <si>
    <t>COSBY001.8CO</t>
  </si>
  <si>
    <t>Hwy 321/32 Bridge</t>
  </si>
  <si>
    <t>TNW000001418</t>
  </si>
  <si>
    <t>COSBY008.0CO</t>
  </si>
  <si>
    <t>Mile 8.0 Along Hwy 339 (Jones Cove Road) U/S of Cosby D/S of Confluence with Indian Camp Creek</t>
  </si>
  <si>
    <t>TNW000001419</t>
  </si>
  <si>
    <t>COSBY012.2CO</t>
  </si>
  <si>
    <t>TNW000001420</t>
  </si>
  <si>
    <t>COTTN000.8WY</t>
  </si>
  <si>
    <t>Cottnell Branch</t>
  </si>
  <si>
    <t>TNW000001421</t>
  </si>
  <si>
    <t>COTTO000.6WY</t>
  </si>
  <si>
    <t>Cotton Creek</t>
  </si>
  <si>
    <t>D/S Cotton Creek Road</t>
  </si>
  <si>
    <t>TNW000001422</t>
  </si>
  <si>
    <t>COTTS003.4LW</t>
  </si>
  <si>
    <t>Cotts Creek</t>
  </si>
  <si>
    <t>Bonnertown Road.</t>
  </si>
  <si>
    <t>TNW000001423</t>
  </si>
  <si>
    <t>COURT000.9HE</t>
  </si>
  <si>
    <t>Courtney Branch</t>
  </si>
  <si>
    <t>U/S Channing Dv West of Beulah Holmes Road</t>
  </si>
  <si>
    <t>TNW000007429</t>
  </si>
  <si>
    <t>COVE000.5SV</t>
  </si>
  <si>
    <t>Cove Creek</t>
  </si>
  <si>
    <t>D/S of Ford off S. Helton Road Below Valley Branch</t>
  </si>
  <si>
    <t>TNW000001424</t>
  </si>
  <si>
    <t>COVE001.0GE</t>
  </si>
  <si>
    <t>150 Yds D/S Fillers Mill Road</t>
  </si>
  <si>
    <t>TNW000001425</t>
  </si>
  <si>
    <t>COVE001.4SV</t>
  </si>
  <si>
    <t>North of Cove Creek Cascades Along Hwy 321</t>
  </si>
  <si>
    <t>TNW000007036</t>
  </si>
  <si>
    <t>COVE002.5SV</t>
  </si>
  <si>
    <t>Wears Valley Road 1.5 Mi South of Waldens Creek Intersection</t>
  </si>
  <si>
    <t>TNW000001426</t>
  </si>
  <si>
    <t>COVE003.2SV</t>
  </si>
  <si>
    <t>N of Cove Creek Cascades</t>
  </si>
  <si>
    <t>TNW000001427</t>
  </si>
  <si>
    <t>COVE003.4GE</t>
  </si>
  <si>
    <t>TNW000001428</t>
  </si>
  <si>
    <t>COVE003.8SV</t>
  </si>
  <si>
    <t>TNW000001429</t>
  </si>
  <si>
    <t>COVE004.7SV</t>
  </si>
  <si>
    <t>Bryan Road Bridge off Hwy 321 in Wears Valley</t>
  </si>
  <si>
    <t>TNW000001430</t>
  </si>
  <si>
    <t>COVE007.9SV</t>
  </si>
  <si>
    <t>East of Headrick Chapel</t>
  </si>
  <si>
    <t>TNW000001431</t>
  </si>
  <si>
    <t>COVE017.0CA</t>
  </si>
  <si>
    <t>Cove Lake</t>
  </si>
  <si>
    <t>Cove Lake State Park</t>
  </si>
  <si>
    <t>TNW000001432</t>
  </si>
  <si>
    <t>COVE018.0CA</t>
  </si>
  <si>
    <t>TNW000001433</t>
  </si>
  <si>
    <t>COVE019.1CA</t>
  </si>
  <si>
    <t>D/S Turley Tipple</t>
  </si>
  <si>
    <t>TNW000001434</t>
  </si>
  <si>
    <t>COVE021.4CA</t>
  </si>
  <si>
    <t>U/S Turley Tipple</t>
  </si>
  <si>
    <t>TNW000001435</t>
  </si>
  <si>
    <t>COVIN000.2HR</t>
  </si>
  <si>
    <t>Covington Branch</t>
  </si>
  <si>
    <t>U/S Lake Hardeman Road</t>
  </si>
  <si>
    <t>TNW000001436</t>
  </si>
  <si>
    <t>COW000.4GI</t>
  </si>
  <si>
    <t>Cow Creek</t>
  </si>
  <si>
    <t>Esq. Green Road.</t>
  </si>
  <si>
    <t>TNW000001437</t>
  </si>
  <si>
    <t>COW001.4AN</t>
  </si>
  <si>
    <t>Along Hoskins Gap Road</t>
  </si>
  <si>
    <t>TNW000001438</t>
  </si>
  <si>
    <t>COWAN000.1OV</t>
  </si>
  <si>
    <t>Cowan Branch</t>
  </si>
  <si>
    <t>Hwy 52 @ Mouth/Jamestown Highway</t>
  </si>
  <si>
    <t>TNW000001439</t>
  </si>
  <si>
    <t>COX000.2KN</t>
  </si>
  <si>
    <t>Cox Creek</t>
  </si>
  <si>
    <t>Vicinity of Brown Gap Road in Brown Gap (Carter Road)</t>
  </si>
  <si>
    <t>TNW000007037</t>
  </si>
  <si>
    <t>COX_G0.1MY</t>
  </si>
  <si>
    <t>Cox Hollow Tributary</t>
  </si>
  <si>
    <t>Just Upstream Confluence with Baptist Branch</t>
  </si>
  <si>
    <t>TNW000001440</t>
  </si>
  <si>
    <t>CPOIN000.4SR</t>
  </si>
  <si>
    <t>Center Point Branch</t>
  </si>
  <si>
    <t>D/S Caldwell Road</t>
  </si>
  <si>
    <t>TNW000001441</t>
  </si>
  <si>
    <t>CRABT000.1GE</t>
  </si>
  <si>
    <t>Crabtree Branch</t>
  </si>
  <si>
    <t>100 Yds U/S Justice Road</t>
  </si>
  <si>
    <t>TNW000001442</t>
  </si>
  <si>
    <t>CRABT000.6GE</t>
  </si>
  <si>
    <t>17 Yds U/S Gravel off Carl Doty Road</t>
  </si>
  <si>
    <t>BRIGH000.1GE</t>
  </si>
  <si>
    <t>TNW000001443</t>
  </si>
  <si>
    <t>CRACK000.6RH</t>
  </si>
  <si>
    <t>Cracker Creek</t>
  </si>
  <si>
    <t>Wolf Creek Road</t>
  </si>
  <si>
    <t>TNW000001444</t>
  </si>
  <si>
    <t>CRACK000.8GR</t>
  </si>
  <si>
    <t>Cracker Creek Road</t>
  </si>
  <si>
    <t>TNW000001445</t>
  </si>
  <si>
    <t>CRAIG001.2MO</t>
  </si>
  <si>
    <t>Craighead Creek</t>
  </si>
  <si>
    <t>100 Yds U/S Dyer Road 1st Bridgebrunner Bridge</t>
  </si>
  <si>
    <t>TNW000001446</t>
  </si>
  <si>
    <t>CRAIG001.3LI</t>
  </si>
  <si>
    <t>Haysland Road</t>
  </si>
  <si>
    <t>TNW000001447</t>
  </si>
  <si>
    <t>CRAWF000.1RN</t>
  </si>
  <si>
    <t>Crawford Branch</t>
  </si>
  <si>
    <t>New Cut Road</t>
  </si>
  <si>
    <t>TNW000001448</t>
  </si>
  <si>
    <t>CRAWF001.3LW</t>
  </si>
  <si>
    <t>Crawfish Creek</t>
  </si>
  <si>
    <t>U/S  Crawfish Road</t>
  </si>
  <si>
    <t>TNW000001449</t>
  </si>
  <si>
    <t>CRAZY_S1.4T0.3GE</t>
  </si>
  <si>
    <t>Crazy Creek Sinking To Unnamed Tributary</t>
  </si>
  <si>
    <t>100 Yds U/S Benbow Road</t>
  </si>
  <si>
    <t>CRAZY1T0.2GE</t>
  </si>
  <si>
    <t>TNW000001450</t>
  </si>
  <si>
    <t>CREEC_G0.1DI</t>
  </si>
  <si>
    <t>Creech Hollow (Unnamed Creek In Hollow)</t>
  </si>
  <si>
    <t>200M U/S Will Hall Creek at Hwy 70</t>
  </si>
  <si>
    <t>CHOLL000.1DI; MEADO000.1DI</t>
  </si>
  <si>
    <t>TNW000001451</t>
  </si>
  <si>
    <t>CREEC_G0.5DI</t>
  </si>
  <si>
    <t>At Hwy 70</t>
  </si>
  <si>
    <t>CHOLL000.5DI</t>
  </si>
  <si>
    <t>TNW000001452</t>
  </si>
  <si>
    <t>CREEC_G0.7DI</t>
  </si>
  <si>
    <t>Montgomery Bell State Park Visitors Center</t>
  </si>
  <si>
    <t>CHOLL000.7DI; CREEC000.7DI</t>
  </si>
  <si>
    <t>TNW000001453</t>
  </si>
  <si>
    <t>CRIDE000.2JE</t>
  </si>
  <si>
    <t>Crider Creek</t>
  </si>
  <si>
    <t>25 Yds U/S Carmichael Road</t>
  </si>
  <si>
    <t>TNW000001454</t>
  </si>
  <si>
    <t>CRIDG001.0UC</t>
  </si>
  <si>
    <t>Coffee Ridge Creek</t>
  </si>
  <si>
    <t>Coffee Ridge Road. (0.1 Mi S of Tilson Mtn Road)</t>
  </si>
  <si>
    <t>TNW000001455</t>
  </si>
  <si>
    <t>CRIPP000.4RU</t>
  </si>
  <si>
    <t>Cripple Creek</t>
  </si>
  <si>
    <t>Rob Taylor Road (Doug Taylor Road)</t>
  </si>
  <si>
    <t>CRIPP000.5RU</t>
  </si>
  <si>
    <t>TNW000001456</t>
  </si>
  <si>
    <t>CRIPP000.7RU</t>
  </si>
  <si>
    <t>Halls Hill Road. ( on Mcelroy Or Vaught Road)</t>
  </si>
  <si>
    <t>TNW000001457</t>
  </si>
  <si>
    <t>CRIPP003.0RU</t>
  </si>
  <si>
    <t>Cranor Road</t>
  </si>
  <si>
    <t>ECO71104; CRIPP003.3RU</t>
  </si>
  <si>
    <t>TNW000007038</t>
  </si>
  <si>
    <t>CRIPP008.6RU</t>
  </si>
  <si>
    <t>Vaught Road</t>
  </si>
  <si>
    <t>TNW000001458</t>
  </si>
  <si>
    <t>CROCK001.1HS</t>
  </si>
  <si>
    <t>Crockett Creek</t>
  </si>
  <si>
    <t>U/S Rogersville Potw</t>
  </si>
  <si>
    <t>CROCK001.8HS</t>
  </si>
  <si>
    <t>TNW000001459</t>
  </si>
  <si>
    <t>CROCK001.4ST</t>
  </si>
  <si>
    <t>U/S FR 214 in Land Between the Lakes</t>
  </si>
  <si>
    <t>TNW000001460</t>
  </si>
  <si>
    <t>CROCK003.4HS</t>
  </si>
  <si>
    <t>Rogersville Terrace</t>
  </si>
  <si>
    <t>TNW000001461</t>
  </si>
  <si>
    <t>CROCK004.3HS</t>
  </si>
  <si>
    <t>Colonial St at First Umc</t>
  </si>
  <si>
    <t>TNW000001462</t>
  </si>
  <si>
    <t>CROOK000.1FE</t>
  </si>
  <si>
    <t>Crooked Creek</t>
  </si>
  <si>
    <t>Bridge Ford Road</t>
  </si>
  <si>
    <t>TNW000001463</t>
  </si>
  <si>
    <t>CROOK000.2JO</t>
  </si>
  <si>
    <t>Crooked Branch</t>
  </si>
  <si>
    <t>N Mtn City Sunset Dr off SR 67</t>
  </si>
  <si>
    <t>TNW000001464</t>
  </si>
  <si>
    <t>CROOK000.2MY</t>
  </si>
  <si>
    <t>200 Yards U/S Port Royal Road</t>
  </si>
  <si>
    <t>TNW000001465</t>
  </si>
  <si>
    <t>CROOK000.8BE</t>
  </si>
  <si>
    <t>Crooked Run</t>
  </si>
  <si>
    <t>New Center Church Road</t>
  </si>
  <si>
    <t>TNW000001466</t>
  </si>
  <si>
    <t>CROOK000.8MN</t>
  </si>
  <si>
    <t>U/S George Anderson Road</t>
  </si>
  <si>
    <t>TNW000001467</t>
  </si>
  <si>
    <t>CROOK001.1BT</t>
  </si>
  <si>
    <t>200 Meters U/S Davis Ford Road</t>
  </si>
  <si>
    <t>CROOKED001.1</t>
  </si>
  <si>
    <t>TNW000001468</t>
  </si>
  <si>
    <t>CROOK001.2UN</t>
  </si>
  <si>
    <t>Crooked  Creek</t>
  </si>
  <si>
    <t>Lambdin Road</t>
  </si>
  <si>
    <t>TNW000001469</t>
  </si>
  <si>
    <t>CROOK001.4BN</t>
  </si>
  <si>
    <t>Bass Bay of KY Lake Upper End of Embayment</t>
  </si>
  <si>
    <t>TNW000001470</t>
  </si>
  <si>
    <t>CROOK002.1BT</t>
  </si>
  <si>
    <t>Gravelly Creek Confluence</t>
  </si>
  <si>
    <t>TNW000001471</t>
  </si>
  <si>
    <t>CROOK002.2CA</t>
  </si>
  <si>
    <t>Near Woolridge</t>
  </si>
  <si>
    <t>CROOK002.3CA</t>
  </si>
  <si>
    <t>TNW000001473</t>
  </si>
  <si>
    <t>CROOK002.6CR</t>
  </si>
  <si>
    <t>Hwy 22</t>
  </si>
  <si>
    <t>CROOK002.3CR</t>
  </si>
  <si>
    <t>TNW000001474</t>
  </si>
  <si>
    <t>CROOK002.7PE</t>
  </si>
  <si>
    <t>Pineview Road.</t>
  </si>
  <si>
    <t>TNW000001475</t>
  </si>
  <si>
    <t>CROOK002.9BN</t>
  </si>
  <si>
    <t>Boatdock Road (Pine Grove Road) in Faxon</t>
  </si>
  <si>
    <t>TNW000001476</t>
  </si>
  <si>
    <t>CROOK004.2MG</t>
  </si>
  <si>
    <t>Crooked Fork</t>
  </si>
  <si>
    <t>D/S Potter's Falls</t>
  </si>
  <si>
    <t>TNW000001477</t>
  </si>
  <si>
    <t>CROOK005.0MC</t>
  </si>
  <si>
    <t>TNW000001478</t>
  </si>
  <si>
    <t>CROOK005.3BT</t>
  </si>
  <si>
    <t>60 Yds U/S Bridge Behind Ind. Prop.off Hwy 73</t>
  </si>
  <si>
    <t>TNW000001479</t>
  </si>
  <si>
    <t>CROOK005.8CR</t>
  </si>
  <si>
    <t>U/S Hwy. 77</t>
  </si>
  <si>
    <t>CROOK005.6CR</t>
  </si>
  <si>
    <t>TNW000001480</t>
  </si>
  <si>
    <t>CROOK006.2MG</t>
  </si>
  <si>
    <t>D/S Hwy. 27  U/S Wartburg STP Discharge</t>
  </si>
  <si>
    <t>TNW000001481</t>
  </si>
  <si>
    <t>CROOK006.6CR</t>
  </si>
  <si>
    <t>TNW000001482</t>
  </si>
  <si>
    <t>CROOK007.2BT</t>
  </si>
  <si>
    <t>1st Private Drive off Friendship Way</t>
  </si>
  <si>
    <t>TNW000001483</t>
  </si>
  <si>
    <t>CROOK008.4MG</t>
  </si>
  <si>
    <t>Crooked Fork Emory River</t>
  </si>
  <si>
    <t>TNW000001484</t>
  </si>
  <si>
    <t>CROOK009.7FE</t>
  </si>
  <si>
    <t>Mt. View Golf Course D/S Big Branch</t>
  </si>
  <si>
    <t>TNW000001485</t>
  </si>
  <si>
    <t>CROOK010.0CR</t>
  </si>
  <si>
    <t>U/S Hwy 219</t>
  </si>
  <si>
    <t>CROOK008.6CR; CROOK009.0CR</t>
  </si>
  <si>
    <t>TNW000001486</t>
  </si>
  <si>
    <t>CROOK010.1FE</t>
  </si>
  <si>
    <t>Mt. View Golf Course (U/S Big Branch Confluence)</t>
  </si>
  <si>
    <t>TNW000001487</t>
  </si>
  <si>
    <t>CROOK011.5MG</t>
  </si>
  <si>
    <t>Br at Petit Lane (Pedit?)</t>
  </si>
  <si>
    <t>TNW000001488</t>
  </si>
  <si>
    <t>CROOK014.5MG</t>
  </si>
  <si>
    <t>Branch on Cassell Road</t>
  </si>
  <si>
    <t>TNW000001489</t>
  </si>
  <si>
    <t>CROOK016.9MG</t>
  </si>
  <si>
    <t>Hwy 62 Branchidge D/S of Petros</t>
  </si>
  <si>
    <t>TNW000001490</t>
  </si>
  <si>
    <t>CROOK020.7MG</t>
  </si>
  <si>
    <t>Ford U/S of Petros</t>
  </si>
  <si>
    <t>TNW000001491</t>
  </si>
  <si>
    <t>CROOK1C1.3SH</t>
  </si>
  <si>
    <t>Crooked Creek Canal</t>
  </si>
  <si>
    <t>Donnell Road</t>
  </si>
  <si>
    <t>TNW000001492</t>
  </si>
  <si>
    <t>CROOK2.8T2.3SH</t>
  </si>
  <si>
    <t>Crooked Creek Unnamed Tributary</t>
  </si>
  <si>
    <t>0.3 Mile U/S Deadfall Road.</t>
  </si>
  <si>
    <t>CROOK1T0.5SH</t>
  </si>
  <si>
    <t>TNW000007472</t>
  </si>
  <si>
    <t>CROSS001.2FR</t>
  </si>
  <si>
    <t>Cross Creek</t>
  </si>
  <si>
    <t>U/S Cross Creek Road</t>
  </si>
  <si>
    <t>TNW000001493</t>
  </si>
  <si>
    <t>CROW020.5FR</t>
  </si>
  <si>
    <t>Crow Creek</t>
  </si>
  <si>
    <t>Al/TN State Line off Hwy 56 Before Coming to State Line</t>
  </si>
  <si>
    <t>TNW000001494</t>
  </si>
  <si>
    <t>CROW020.7FR</t>
  </si>
  <si>
    <t>Below Holly Flat Creek Near Crownover Road and Hwy 56</t>
  </si>
  <si>
    <t>TNW000001495</t>
  </si>
  <si>
    <t>CROW026.9FR</t>
  </si>
  <si>
    <t>Crownover Road Bridge</t>
  </si>
  <si>
    <t>CROW023.5FR</t>
  </si>
  <si>
    <t>TNW000001496</t>
  </si>
  <si>
    <t>CROWS000.4LW</t>
  </si>
  <si>
    <t>Crowson Creek</t>
  </si>
  <si>
    <t>Hwy. 64 Old Waynesboro Hwy</t>
  </si>
  <si>
    <t>TNW000001497</t>
  </si>
  <si>
    <t>CRUMP000.4CE</t>
  </si>
  <si>
    <t>Crumpton Creek Embayment</t>
  </si>
  <si>
    <t>Normandy Reservoir at Crumpton Creek Embayment Denny Wait Road</t>
  </si>
  <si>
    <t>NORMANDY05</t>
  </si>
  <si>
    <t>TNW000001498</t>
  </si>
  <si>
    <t>CRUMP003.0CE</t>
  </si>
  <si>
    <t>Crumpton Creek</t>
  </si>
  <si>
    <t>Just U/S of Rutledge Falls Cat Creek Road</t>
  </si>
  <si>
    <t>CRUMP002.9CE; CRUMP003.1CE</t>
  </si>
  <si>
    <t>TNW000001499</t>
  </si>
  <si>
    <t>CRYST0.5T1.9T0.1BL</t>
  </si>
  <si>
    <t>Crystal Creek Unnamed Tributary To Unnamed Tributary</t>
  </si>
  <si>
    <t>South of Manderly Farms Lower East Valley Road</t>
  </si>
  <si>
    <t>CRYST1T0.2BL</t>
  </si>
  <si>
    <t>TNW000001500</t>
  </si>
  <si>
    <t>CRYST1.0T0.4BL</t>
  </si>
  <si>
    <t>Crystal Creek Unnamed Tributary</t>
  </si>
  <si>
    <t>South of Crystal Lower East Valley Road</t>
  </si>
  <si>
    <t>CRYST2T0.4BL</t>
  </si>
  <si>
    <t>TNW000001501</t>
  </si>
  <si>
    <t>CSCOV000.5BL</t>
  </si>
  <si>
    <t>Cold Spring Cove Branch</t>
  </si>
  <si>
    <t>Unnamed Road off Heartbeat Lane (Bedwell Road)</t>
  </si>
  <si>
    <t>TNW000001502</t>
  </si>
  <si>
    <t>CSCOV000.9BL</t>
  </si>
  <si>
    <t>200 Feet U/S York Road Crossing in Cold Spring TN.</t>
  </si>
  <si>
    <t>ECO68B06</t>
  </si>
  <si>
    <t>TNW000001503</t>
  </si>
  <si>
    <t>CSPRI0.5T0.1MM</t>
  </si>
  <si>
    <t>Cedar Springs Branch Unnamed Tributary</t>
  </si>
  <si>
    <t>Cedar Springs Road Near Intersection with County Road 705</t>
  </si>
  <si>
    <t>TNW000001515</t>
  </si>
  <si>
    <t>CSPRI000.1MM</t>
  </si>
  <si>
    <t>TNW000001504</t>
  </si>
  <si>
    <t>CSPRI000.3LI</t>
  </si>
  <si>
    <t>Cottrell Springs Branch</t>
  </si>
  <si>
    <t>U/S Confluence W/ Mason Branch</t>
  </si>
  <si>
    <t>TNW000001505</t>
  </si>
  <si>
    <t>CSPRI000.5GR</t>
  </si>
  <si>
    <t>Cedar Springs Creek</t>
  </si>
  <si>
    <t>TNW000001506</t>
  </si>
  <si>
    <t>CSPRI000.5MM</t>
  </si>
  <si>
    <t>Cedar Springs Branch</t>
  </si>
  <si>
    <t>Cedar Springs Road Crossing</t>
  </si>
  <si>
    <t>TNW000001507</t>
  </si>
  <si>
    <t>CSPRI000.6LI</t>
  </si>
  <si>
    <t>S. Lincoln Road.</t>
  </si>
  <si>
    <t>TNW000001508</t>
  </si>
  <si>
    <t>CSPRI000.6MO</t>
  </si>
  <si>
    <t>Cave Spring Branch</t>
  </si>
  <si>
    <t>Hwy 411</t>
  </si>
  <si>
    <t>TNW000001509</t>
  </si>
  <si>
    <t>CSPRI000.8HR</t>
  </si>
  <si>
    <t>Crystal Springs Branch</t>
  </si>
  <si>
    <t>TNW000001510</t>
  </si>
  <si>
    <t>CSPRI001.0DY</t>
  </si>
  <si>
    <t>Cool Springs Branch</t>
  </si>
  <si>
    <t>U/S Hwy 211</t>
  </si>
  <si>
    <t>TNW000001511</t>
  </si>
  <si>
    <t>CSPRI001.0MI</t>
  </si>
  <si>
    <t>Clear Spring Branch</t>
  </si>
  <si>
    <t>Lassiter Road Crossing</t>
  </si>
  <si>
    <t>ECO68B07; CSPRI001.2MI</t>
  </si>
  <si>
    <t>TNW000001512</t>
  </si>
  <si>
    <t>CSPRI001.4RN</t>
  </si>
  <si>
    <t>Chamber Springs Branch</t>
  </si>
  <si>
    <t>Off Glen Raven Road</t>
  </si>
  <si>
    <t>CHAMB001.4RN</t>
  </si>
  <si>
    <t>TNW000001513</t>
  </si>
  <si>
    <t>CSPRI002.3LE</t>
  </si>
  <si>
    <t>Copper Springs Creek</t>
  </si>
  <si>
    <t>Cooper Creek Road</t>
  </si>
  <si>
    <t>COPPE002.3LE</t>
  </si>
  <si>
    <t>TNW000001514</t>
  </si>
  <si>
    <t>CSPRI002.4DY</t>
  </si>
  <si>
    <t>Hwy 105 Trimble Road</t>
  </si>
  <si>
    <t>TNW000007684</t>
  </si>
  <si>
    <t>CSPRIN000.4DB</t>
  </si>
  <si>
    <t>Cappy Springs Branch</t>
  </si>
  <si>
    <t>Upstream of crossing at Highway 56</t>
  </si>
  <si>
    <t>TNW000001516</t>
  </si>
  <si>
    <t>CUB000.7OV</t>
  </si>
  <si>
    <t>Cub Creek</t>
  </si>
  <si>
    <t>Off Hwy 85/Wilder Highway</t>
  </si>
  <si>
    <t>TNW000001519</t>
  </si>
  <si>
    <t>CUB001.2MN</t>
  </si>
  <si>
    <t>Interstate 40</t>
  </si>
  <si>
    <t>CUB001.6MN</t>
  </si>
  <si>
    <t>TNW000001517</t>
  </si>
  <si>
    <t>CUB001.4DA</t>
  </si>
  <si>
    <t>D/S River Road (Hwy 251)</t>
  </si>
  <si>
    <t>TNW000001518</t>
  </si>
  <si>
    <t>CUB001.5HR</t>
  </si>
  <si>
    <t>Peavine Road</t>
  </si>
  <si>
    <t>TNW000001520</t>
  </si>
  <si>
    <t>CUB002.0MN</t>
  </si>
  <si>
    <t>Lower Brownsville Road</t>
  </si>
  <si>
    <t>TNW000001521</t>
  </si>
  <si>
    <t>CUB002.6ST</t>
  </si>
  <si>
    <t>Cub Creek Road</t>
  </si>
  <si>
    <t>TNW000007402</t>
  </si>
  <si>
    <t>CUB004.2DE</t>
  </si>
  <si>
    <t>Cub Creek Hall Road</t>
  </si>
  <si>
    <t>TNW000001522</t>
  </si>
  <si>
    <t>CUB005.3HR</t>
  </si>
  <si>
    <t>CUB2T0.3HR</t>
  </si>
  <si>
    <t>TNW000001525</t>
  </si>
  <si>
    <t>CUB023.8HE</t>
  </si>
  <si>
    <t>Cub Creek Lake</t>
  </si>
  <si>
    <t>Cub Creek Lake at Dam</t>
  </si>
  <si>
    <t>CUBLAKE</t>
  </si>
  <si>
    <t>TNW000001523</t>
  </si>
  <si>
    <t>CUB3.6T1.2HR</t>
  </si>
  <si>
    <t>Cub Creek Unnamed Tributary</t>
  </si>
  <si>
    <t>D/S Dam off Lake Hardeman Road (East of New Hope Road)</t>
  </si>
  <si>
    <t>CUB2.7T2.3HR</t>
  </si>
  <si>
    <t>TNW000001524</t>
  </si>
  <si>
    <t>CUB8.1T0.5DE</t>
  </si>
  <si>
    <t>CUB1T0.1.6DE</t>
  </si>
  <si>
    <t>TNW000001526</t>
  </si>
  <si>
    <t>CUCKL001.7CA</t>
  </si>
  <si>
    <t>Cuckle Creek</t>
  </si>
  <si>
    <t>TNW000001527</t>
  </si>
  <si>
    <t>CULTO000.1BT</t>
  </si>
  <si>
    <t>Culton Creek</t>
  </si>
  <si>
    <t>25 Yds D/S Hwy 129</t>
  </si>
  <si>
    <t>TNW000001528</t>
  </si>
  <si>
    <t>CULTO001.1BT</t>
  </si>
  <si>
    <t>At Mildred Drive  Behind House #1218</t>
  </si>
  <si>
    <t>CULTO000.9BT; CULTO001.5BT</t>
  </si>
  <si>
    <t>TNW000001529</t>
  </si>
  <si>
    <t>CUMBE075.0ST</t>
  </si>
  <si>
    <t>Cumberland River</t>
  </si>
  <si>
    <t>TISSUE51</t>
  </si>
  <si>
    <t>TNW000001530</t>
  </si>
  <si>
    <t>CUMBE076.5ST</t>
  </si>
  <si>
    <t>Tobaccoport</t>
  </si>
  <si>
    <t>TNW000001531</t>
  </si>
  <si>
    <t>CUMBE077.2ST</t>
  </si>
  <si>
    <t>Barkley Reservior</t>
  </si>
  <si>
    <t>TNW000001532</t>
  </si>
  <si>
    <t>CUMBE102.5ST</t>
  </si>
  <si>
    <t>Cumberland City</t>
  </si>
  <si>
    <t>TNW000001533</t>
  </si>
  <si>
    <t>D/S Cumberland City Island Left Descending Bank</t>
  </si>
  <si>
    <t>TNW000001534</t>
  </si>
  <si>
    <t>CUMMC102.5ST</t>
  </si>
  <si>
    <t>TNW000001535</t>
  </si>
  <si>
    <t>D/S Cumberland City Island Right Descending Bank</t>
  </si>
  <si>
    <t>CUMRB102.5ST</t>
  </si>
  <si>
    <t>TNW000001536</t>
  </si>
  <si>
    <t>CUMBE124.8MT</t>
  </si>
  <si>
    <t>D/S Red River @ Trices Landing</t>
  </si>
  <si>
    <t>TNW000001537</t>
  </si>
  <si>
    <t>D/S Red River @ Trices Landing  Left Descending Bank</t>
  </si>
  <si>
    <t>CUMLB124.8MT</t>
  </si>
  <si>
    <t>TNW000001538</t>
  </si>
  <si>
    <t>CUMMC124.8MT; CUMBE124.8MT</t>
  </si>
  <si>
    <t>TNW000001539</t>
  </si>
  <si>
    <t>D/S Red River @ Trices Landing  Right Descending Bank</t>
  </si>
  <si>
    <t>CUMRB124.8MT</t>
  </si>
  <si>
    <t>TNW000001540</t>
  </si>
  <si>
    <t>CUMBE125.5MT</t>
  </si>
  <si>
    <t>Riverside Drive</t>
  </si>
  <si>
    <t>TNW000001541</t>
  </si>
  <si>
    <t>CUMBE146.2CH</t>
  </si>
  <si>
    <t>TNW000001542</t>
  </si>
  <si>
    <t>Ashland City  Left Descending Bank</t>
  </si>
  <si>
    <t>CUMLB157.8CH</t>
  </si>
  <si>
    <t>TNW000001543</t>
  </si>
  <si>
    <t>CUMMC157.8CH</t>
  </si>
  <si>
    <t>TNW000001544</t>
  </si>
  <si>
    <t>Ashland City  Right Descending Bank</t>
  </si>
  <si>
    <t>CUMRB157.8CH</t>
  </si>
  <si>
    <t>TNW000001545</t>
  </si>
  <si>
    <t>CUMBE158.2CH</t>
  </si>
  <si>
    <t>U/S Hwy 49 Bridge</t>
  </si>
  <si>
    <t>TNW000001546</t>
  </si>
  <si>
    <t>CUMBE158.3T0.4CH</t>
  </si>
  <si>
    <t>Cumberland River Unnamed Tributary</t>
  </si>
  <si>
    <t>TN Waltz Parkway  (off Hwy 49)  ( Twp  Was Mcquarry Road.)</t>
  </si>
  <si>
    <t>CUMBE1T0.4CH</t>
  </si>
  <si>
    <t>TNW000001547</t>
  </si>
  <si>
    <t>Cleece's Ferry  Left Descending Bank</t>
  </si>
  <si>
    <t>TNW000001548</t>
  </si>
  <si>
    <t>CUMMC174.2DDA</t>
  </si>
  <si>
    <t>TNW000001549</t>
  </si>
  <si>
    <t>Cleece's Ferry Right Descending Bank</t>
  </si>
  <si>
    <t>TNW000001550</t>
  </si>
  <si>
    <t>CUMBE174.5DA</t>
  </si>
  <si>
    <t>0.3 mile u/s Cleece's Ferry</t>
  </si>
  <si>
    <t>TNW000001551</t>
  </si>
  <si>
    <t>1 mile u/s Cleece's Ferry</t>
  </si>
  <si>
    <t>TNW000001552</t>
  </si>
  <si>
    <t>CUMBE183.0DA</t>
  </si>
  <si>
    <t>U/S Briley Parkway</t>
  </si>
  <si>
    <t>TNW000001553</t>
  </si>
  <si>
    <t>CUMBE185.7DA</t>
  </si>
  <si>
    <t>Cheatham Reservoir at Bordeaux Bridge Nashville</t>
  </si>
  <si>
    <t>TNW000001554</t>
  </si>
  <si>
    <t>CUMLB189.0DA</t>
  </si>
  <si>
    <t>TNW000001555</t>
  </si>
  <si>
    <t>TNW000001556</t>
  </si>
  <si>
    <t>CUMRB189.0DA</t>
  </si>
  <si>
    <t>TNW000001557</t>
  </si>
  <si>
    <t>CUMBE191.0DA</t>
  </si>
  <si>
    <t>Cheatham Reservoir at River Front Park Nashville</t>
  </si>
  <si>
    <t>TNW000001558</t>
  </si>
  <si>
    <t>CUMBE191.1DA</t>
  </si>
  <si>
    <t>Cheatham Reservoir at Shelby Street Bridge Nashville</t>
  </si>
  <si>
    <t>TNW000001559</t>
  </si>
  <si>
    <t>CUMBE193.4T0.2DA</t>
  </si>
  <si>
    <t>Omohundro Dr D/S Lebanon Road Landfill</t>
  </si>
  <si>
    <t>CUMBE5T0.2DA</t>
  </si>
  <si>
    <t>TNW000001560</t>
  </si>
  <si>
    <t>Nashville Waterworks Intake  Left Descending Bank</t>
  </si>
  <si>
    <t>CUMLB193.7DA; CUMBE193.7DA</t>
  </si>
  <si>
    <t>TNW000001561</t>
  </si>
  <si>
    <t>CUMMC193.7DA</t>
  </si>
  <si>
    <t>TNW000001562</t>
  </si>
  <si>
    <t>Nashville Waterworks Intake Right  Descending Bank</t>
  </si>
  <si>
    <t>CUMRB193.7DA</t>
  </si>
  <si>
    <t>TNW000007715</t>
  </si>
  <si>
    <t>CUMBE214.9T0.9DA</t>
  </si>
  <si>
    <t>Cumberland River Unnamed Triburary</t>
  </si>
  <si>
    <t>Old Hickory Homes Unlimited inc property</t>
  </si>
  <si>
    <t>TNW000007714</t>
  </si>
  <si>
    <t>CUMBE214.9T1.4DA</t>
  </si>
  <si>
    <t>Old Hickory Cinder Road</t>
  </si>
  <si>
    <t>TNW000001566</t>
  </si>
  <si>
    <t>CUMBE215.5DA</t>
  </si>
  <si>
    <t>D/S Old Hickory Dam</t>
  </si>
  <si>
    <t>CUMBE215.7DA</t>
  </si>
  <si>
    <t>TNW000001563</t>
  </si>
  <si>
    <t>Below Old Hickory Dam   Left  Descending Bank D/S</t>
  </si>
  <si>
    <t>CUMLB215.5DA; CUMBE215.50DA</t>
  </si>
  <si>
    <t>TNW000001564</t>
  </si>
  <si>
    <t>CUMMC215.5DA; CUMBE215.51DA</t>
  </si>
  <si>
    <t>TNW000001565</t>
  </si>
  <si>
    <t>Below Old Hickory Dam    Right  Descending Bank D/S</t>
  </si>
  <si>
    <t>CUMRB215.5DA; CUMBE215.52DA</t>
  </si>
  <si>
    <t>TNW000001567</t>
  </si>
  <si>
    <t>CUMBE215.7T0.3SR</t>
  </si>
  <si>
    <t>Coe Archery Range (Rockland).  Tributary Starts @ River Mile 215.7 of Cumberland River</t>
  </si>
  <si>
    <t>CUMBE4T0.3SR</t>
  </si>
  <si>
    <t>TNW000001569</t>
  </si>
  <si>
    <t>CUMBE216.4DA</t>
  </si>
  <si>
    <t>Old Hickory Reservoir Near Dam</t>
  </si>
  <si>
    <t>OLDHICKORY01; 3OLD20002; CUMBE216.9DA; CUMBE216.5DA; OLDHICKORY01; CUMBE216.2DA</t>
  </si>
  <si>
    <t>TNW000001571</t>
  </si>
  <si>
    <t>CUMBE245.5T0.9SR</t>
  </si>
  <si>
    <t>Newton Lane Road</t>
  </si>
  <si>
    <t>CUMBE2T0.9SR</t>
  </si>
  <si>
    <t>TNW000001572</t>
  </si>
  <si>
    <t>CUMBE245.5T0.9T0.1SR</t>
  </si>
  <si>
    <t>Cumberland River Unnamed Tributary To Unnamed Tributary</t>
  </si>
  <si>
    <t>U/S Newton Lane Road (West Branch)</t>
  </si>
  <si>
    <t>TNW000001573</t>
  </si>
  <si>
    <t>CUMBE246.5T1.5SR</t>
  </si>
  <si>
    <t>Lake Marie Road</t>
  </si>
  <si>
    <t>CUMBE3T1.5SR</t>
  </si>
  <si>
    <t>TNW000001574</t>
  </si>
  <si>
    <t>CUMBE262.9WS</t>
  </si>
  <si>
    <t>Hwy 231/ Hunters Point Pike (Nathan J Harsh Bridge)</t>
  </si>
  <si>
    <t>TNW000001575</t>
  </si>
  <si>
    <t>CUMBE308.25SM</t>
  </si>
  <si>
    <t>Carthage Bridge Below Mouth of Caney Fork River</t>
  </si>
  <si>
    <t>TNW000001576</t>
  </si>
  <si>
    <t>CUMBE310.0SM</t>
  </si>
  <si>
    <t>Cordell Hull Upper Ferry Road  Carthage U/S Caney Fork Confluence</t>
  </si>
  <si>
    <t>TNW000001577</t>
  </si>
  <si>
    <t>CUMBE314.0SM</t>
  </si>
  <si>
    <t>3CORD20002</t>
  </si>
  <si>
    <t>TNW000001578</t>
  </si>
  <si>
    <t>CUMBE349.5JA</t>
  </si>
  <si>
    <t>U/S Trace Creek</t>
  </si>
  <si>
    <t>3CORD20013</t>
  </si>
  <si>
    <t>TNW000001579</t>
  </si>
  <si>
    <t>CUMBE381.1CY</t>
  </si>
  <si>
    <t>1/2 Mile U/S Obey Confluence Hwy 52/Clay County Hwy at Gaging Station in KY</t>
  </si>
  <si>
    <t>3COR20010; 000732</t>
  </si>
  <si>
    <t>TNW000001580</t>
  </si>
  <si>
    <t>CUMMI000.4DA</t>
  </si>
  <si>
    <t>Cummings Branch</t>
  </si>
  <si>
    <t>Scott  Road</t>
  </si>
  <si>
    <t>CUMMI000.2DA</t>
  </si>
  <si>
    <t>TNW000001581</t>
  </si>
  <si>
    <t>CUMMI001.0GI</t>
  </si>
  <si>
    <t>Cumming Creek</t>
  </si>
  <si>
    <t>D/S Mod Halliburton Road</t>
  </si>
  <si>
    <t>TNW000001582</t>
  </si>
  <si>
    <t>CUPP000.1WY</t>
  </si>
  <si>
    <t>Cupp Branch</t>
  </si>
  <si>
    <t>TNW000001583</t>
  </si>
  <si>
    <t>CURRY001.0MY</t>
  </si>
  <si>
    <t>Curry Branch</t>
  </si>
  <si>
    <t>Cathey's Creek Road/Fred Kennedy</t>
  </si>
  <si>
    <t>TNW000001584</t>
  </si>
  <si>
    <t>CYPRE000.3SH</t>
  </si>
  <si>
    <t>At Pumping StAtion</t>
  </si>
  <si>
    <t>CYPRE000.4SH; CYPRE000.5SH</t>
  </si>
  <si>
    <t>TNW000001585</t>
  </si>
  <si>
    <t>CYPRE000.6WY</t>
  </si>
  <si>
    <t>Hwy 118</t>
  </si>
  <si>
    <t>TNW000001586</t>
  </si>
  <si>
    <t>CYPRE000.8HR</t>
  </si>
  <si>
    <t>U/S Hwy 18</t>
  </si>
  <si>
    <t>TNW000001587</t>
  </si>
  <si>
    <t>CYPRE000.9CK</t>
  </si>
  <si>
    <t>Hwy 152</t>
  </si>
  <si>
    <t>CYPRE00.86CK</t>
  </si>
  <si>
    <t>TNW000001588</t>
  </si>
  <si>
    <t>CYPRE001.2SH</t>
  </si>
  <si>
    <t>North Watkins St</t>
  </si>
  <si>
    <t>TNW000007655</t>
  </si>
  <si>
    <t>CYPRE001.62SH</t>
  </si>
  <si>
    <t>North of North Avalon Street Ds of Sewer Line Crossing3</t>
  </si>
  <si>
    <t>TNW000007656</t>
  </si>
  <si>
    <t>CYPRE001.63SH</t>
  </si>
  <si>
    <t>North of North Avalon Street App 20 Ft U/S of Sewer Line Crossing</t>
  </si>
  <si>
    <t>TNW000001589</t>
  </si>
  <si>
    <t>CYPRE001.82SH</t>
  </si>
  <si>
    <t>Evergreen Street D/S</t>
  </si>
  <si>
    <t>TNW000001590</t>
  </si>
  <si>
    <t>CYPRE001.84SH</t>
  </si>
  <si>
    <t>Evergreen Street U/S</t>
  </si>
  <si>
    <t>TNW000001591</t>
  </si>
  <si>
    <t>CYPRE002.0MN</t>
  </si>
  <si>
    <t>TNW000001592</t>
  </si>
  <si>
    <t>CYPRE002.1CK</t>
  </si>
  <si>
    <t>TNW000001593</t>
  </si>
  <si>
    <t>CYPRE002.2CR</t>
  </si>
  <si>
    <t>TNW000001594</t>
  </si>
  <si>
    <t>CYPRE002.5PE</t>
  </si>
  <si>
    <t>Marsh Creek Road</t>
  </si>
  <si>
    <t>TNW000001595</t>
  </si>
  <si>
    <t>CYPRE002.6MC</t>
  </si>
  <si>
    <t>Cypress Road</t>
  </si>
  <si>
    <t>TNW000001596</t>
  </si>
  <si>
    <t>CYPRE002.7OB</t>
  </si>
  <si>
    <t>U/S Rives Mt Pelia Road</t>
  </si>
  <si>
    <t>CYPRE002.5OB</t>
  </si>
  <si>
    <t>TNW000007384</t>
  </si>
  <si>
    <t>CYPRE002.7T0.9SH</t>
  </si>
  <si>
    <t>Cypress Creek Misc Tributary</t>
  </si>
  <si>
    <t>TNW000007385</t>
  </si>
  <si>
    <t>CYPRE002.9T0.2SH</t>
  </si>
  <si>
    <t>Cypress Creek Unnamed Tributary</t>
  </si>
  <si>
    <t>TNW000001597</t>
  </si>
  <si>
    <t>CYPRE003.0MN</t>
  </si>
  <si>
    <t>D/S Buntin Road</t>
  </si>
  <si>
    <t>TNW000001598</t>
  </si>
  <si>
    <t>CYPRE003.8WY</t>
  </si>
  <si>
    <t>Matheny Road</t>
  </si>
  <si>
    <t>CYPRE005.0WY</t>
  </si>
  <si>
    <t>TNW000001599</t>
  </si>
  <si>
    <t>CYPRE004.3HY</t>
  </si>
  <si>
    <t>Herbert Willis Road</t>
  </si>
  <si>
    <t>TNW000001600</t>
  </si>
  <si>
    <t>CYPRE004.5SH</t>
  </si>
  <si>
    <t>3Road Outfall North of Summer Ave. Adjacent to Leahy's Motel and Trailer Park</t>
  </si>
  <si>
    <t>TNW000001601</t>
  </si>
  <si>
    <t>CYPRE004.6SH</t>
  </si>
  <si>
    <t>2nd Outfall North Of Summer Ave Adjacent to Leahys Motel and Trailer Park</t>
  </si>
  <si>
    <t>TNW000001602</t>
  </si>
  <si>
    <t>CYPRE004.7SH</t>
  </si>
  <si>
    <t>1st Outfall North of Summer Ave Adjacent to Leahys Motel and Trailer Park</t>
  </si>
  <si>
    <t>TNW000001603</t>
  </si>
  <si>
    <t>CYPRE004.8SH</t>
  </si>
  <si>
    <t>Summer Ave</t>
  </si>
  <si>
    <t>TNW000001604</t>
  </si>
  <si>
    <t>CYPRE005.9OB</t>
  </si>
  <si>
    <t>300 Yards Upstream North Herman Carter Road</t>
  </si>
  <si>
    <t>TNW000001605</t>
  </si>
  <si>
    <t>CYPRE006.2SH</t>
  </si>
  <si>
    <t>Poplar Avenue</t>
  </si>
  <si>
    <t>TNW000001606</t>
  </si>
  <si>
    <t>CYPRE006.8CK</t>
  </si>
  <si>
    <t>U/S Webbtown Road(Arlan)</t>
  </si>
  <si>
    <t>TNW000001607</t>
  </si>
  <si>
    <t>CYPRE006.9MC</t>
  </si>
  <si>
    <t>Hwy 57</t>
  </si>
  <si>
    <t>TNW000001608</t>
  </si>
  <si>
    <t>CYPRE008.5MC</t>
  </si>
  <si>
    <t>Friendship Road</t>
  </si>
  <si>
    <t>TNW000001609</t>
  </si>
  <si>
    <t>CYPRE008.6HY</t>
  </si>
  <si>
    <t>Guinn Bottom Road</t>
  </si>
  <si>
    <t>TNW000001610</t>
  </si>
  <si>
    <t>CYPRE010.8FA</t>
  </si>
  <si>
    <t>Chulahoma Road</t>
  </si>
  <si>
    <t>TNW000001611</t>
  </si>
  <si>
    <t>CYPRE011.2BN</t>
  </si>
  <si>
    <t>U/S of Embayment</t>
  </si>
  <si>
    <t>CYPRE002.5BN</t>
  </si>
  <si>
    <t>TNW000001612</t>
  </si>
  <si>
    <t>CYPRE011.3BN</t>
  </si>
  <si>
    <t>D/S Camden Lagoon</t>
  </si>
  <si>
    <t>TNW000001613</t>
  </si>
  <si>
    <t>CYPRE011.4T0.5BN</t>
  </si>
  <si>
    <t>Off Trans Ash Road</t>
  </si>
  <si>
    <t>CYPRE2T0.6BN; CYPRE1T0.6BN; CYPRE4.6T0.5BN</t>
  </si>
  <si>
    <t>TNW000001614</t>
  </si>
  <si>
    <t>CYPRE012.8BN</t>
  </si>
  <si>
    <t>U/S Camden Lagoon</t>
  </si>
  <si>
    <t>TNW000001615</t>
  </si>
  <si>
    <t>CYPRE013.4BN</t>
  </si>
  <si>
    <t>U/S Old US 70</t>
  </si>
  <si>
    <t>CYPRE014.0BN</t>
  </si>
  <si>
    <t>TNW000001616</t>
  </si>
  <si>
    <t>CYPRE013.5T0.6BN</t>
  </si>
  <si>
    <t>Receiving Stream 002  Camden Gravel #3</t>
  </si>
  <si>
    <t>CYPRE1T0.1BN; CYPRE6.5T0.6BN</t>
  </si>
  <si>
    <t>TNW000001617</t>
  </si>
  <si>
    <t>CYPRE013.7FA</t>
  </si>
  <si>
    <t>Mebane Road</t>
  </si>
  <si>
    <t>TNW000001618</t>
  </si>
  <si>
    <t>CYPRE014.0MC</t>
  </si>
  <si>
    <t>TNW000001619</t>
  </si>
  <si>
    <t>CYPRE014.9BN</t>
  </si>
  <si>
    <t>D/S Camden Gravel #4 Road</t>
  </si>
  <si>
    <t>CYPRE003.0BN</t>
  </si>
  <si>
    <t>TNW000001620</t>
  </si>
  <si>
    <t>CYPRE015.8MC</t>
  </si>
  <si>
    <t>Falcon Street/South Railroad Street</t>
  </si>
  <si>
    <t>TNW000001621</t>
  </si>
  <si>
    <t>CYPRE018.8MC</t>
  </si>
  <si>
    <t>Elgie Murry Road</t>
  </si>
  <si>
    <t>TNW000001622</t>
  </si>
  <si>
    <t>CYPRE023.5WE</t>
  </si>
  <si>
    <t>Arlie Holt Road</t>
  </si>
  <si>
    <t>TNW000001623</t>
  </si>
  <si>
    <t>CYPRE023.8MC</t>
  </si>
  <si>
    <t>TNW000001624</t>
  </si>
  <si>
    <t>CYPRE024.8WE</t>
  </si>
  <si>
    <t>Cypress Creek Park off Natchez Trace</t>
  </si>
  <si>
    <t>TNW000001625</t>
  </si>
  <si>
    <t>CYPRE5.5T1.6HR</t>
  </si>
  <si>
    <t>400 Yards U/S Mott Road</t>
  </si>
  <si>
    <t>CYPRE1T1.6HR; FW08TN172</t>
  </si>
  <si>
    <t>TNW000001626</t>
  </si>
  <si>
    <t>CYPRE6.0T.01CK</t>
  </si>
  <si>
    <t>Webb town Road (Arlan Reasons)</t>
  </si>
  <si>
    <t>CYPRE1T0.1CK</t>
  </si>
  <si>
    <t>TNW000001627</t>
  </si>
  <si>
    <t>DABBS001.3HE</t>
  </si>
  <si>
    <t>Dabbs Creek</t>
  </si>
  <si>
    <t>Yuma Road</t>
  </si>
  <si>
    <t>TNW000001628</t>
  </si>
  <si>
    <t>DADDY020.1CU</t>
  </si>
  <si>
    <t>Daddys Creek</t>
  </si>
  <si>
    <t>TNW000001629</t>
  </si>
  <si>
    <t>DADDY037.5CU</t>
  </si>
  <si>
    <t>Downstream Browns Road/Rhea Road Intersection Crossing the Creek</t>
  </si>
  <si>
    <t>ECO68A11</t>
  </si>
  <si>
    <t>TNW000001630</t>
  </si>
  <si>
    <t>DAILE001.0GE</t>
  </si>
  <si>
    <t>Dailey Creek</t>
  </si>
  <si>
    <t>At Horton Hwy</t>
  </si>
  <si>
    <t>TNW000001631</t>
  </si>
  <si>
    <t>DAIRY000.4PO</t>
  </si>
  <si>
    <t>Dairy Branch</t>
  </si>
  <si>
    <t>At USFS Tree Farm Last R off Hwy 411 Before Hiwassee River</t>
  </si>
  <si>
    <t>TNW000001632</t>
  </si>
  <si>
    <t>DAIRY001.2PO</t>
  </si>
  <si>
    <t>At Old Patty Road (Delano Road) of Hwy 411 At Delano</t>
  </si>
  <si>
    <t>TNW000001633</t>
  </si>
  <si>
    <t>DAIRY001.5PO</t>
  </si>
  <si>
    <t>Off Old Patty Road U/S of Pond Near Dairy001.2Po</t>
  </si>
  <si>
    <t>TNW000001634</t>
  </si>
  <si>
    <t>DALLA000.0HM</t>
  </si>
  <si>
    <t>Dallas Bay</t>
  </si>
  <si>
    <t>Embayment</t>
  </si>
  <si>
    <t>DALLASBAY00.0</t>
  </si>
  <si>
    <t>TNW000001635</t>
  </si>
  <si>
    <t>DAN000.3CA</t>
  </si>
  <si>
    <t>Dan Branch</t>
  </si>
  <si>
    <t>Elk Valley U/S Lick Fork Lane</t>
  </si>
  <si>
    <t>DAN000.4CA</t>
  </si>
  <si>
    <t>TNW000001636</t>
  </si>
  <si>
    <t>DANCE000.2HO</t>
  </si>
  <si>
    <t>Dancer Branch</t>
  </si>
  <si>
    <t>Dancer Branch Road</t>
  </si>
  <si>
    <t>TNW000001637</t>
  </si>
  <si>
    <t>DANIE000.5MI</t>
  </si>
  <si>
    <t>Daniel Creek</t>
  </si>
  <si>
    <t>Hwy 28</t>
  </si>
  <si>
    <t>DANIE000.5SE</t>
  </si>
  <si>
    <t>TNW000001638</t>
  </si>
  <si>
    <t>DANNE000.3OV</t>
  </si>
  <si>
    <t>Danner Branch</t>
  </si>
  <si>
    <t>Gilliam Lane (off Tommy Dodson Road)</t>
  </si>
  <si>
    <t>TNW000001639</t>
  </si>
  <si>
    <t>DARR001.2SU</t>
  </si>
  <si>
    <t>Darr Creek</t>
  </si>
  <si>
    <t>TNW000001640</t>
  </si>
  <si>
    <t>DAVID002.6OB</t>
  </si>
  <si>
    <t>Davidson (Troy) Creek</t>
  </si>
  <si>
    <t>TNW000001641</t>
  </si>
  <si>
    <t>DAVIS000.1BT</t>
  </si>
  <si>
    <t>Davis Branch.</t>
  </si>
  <si>
    <t>45 Yds U/S Hwy 73</t>
  </si>
  <si>
    <t>TNW000001642</t>
  </si>
  <si>
    <t>DAVIS000.2BE</t>
  </si>
  <si>
    <t>Davis Branch</t>
  </si>
  <si>
    <t>U/S Richmond Pike</t>
  </si>
  <si>
    <t>TNW000001643</t>
  </si>
  <si>
    <t>DAVIS000.2HK</t>
  </si>
  <si>
    <t>Int Alder/Davis Chapel Road Clinch River RM 184.1</t>
  </si>
  <si>
    <t>TNW000001644</t>
  </si>
  <si>
    <t>DAVIS000.4ME</t>
  </si>
  <si>
    <t>Davis Creek</t>
  </si>
  <si>
    <t>Center Point Road ( Ten Mile Valley Road Crossing)</t>
  </si>
  <si>
    <t>TNW000001645</t>
  </si>
  <si>
    <t>DAVIS000.5GE</t>
  </si>
  <si>
    <t>50 Yds U/S Jacks Road</t>
  </si>
  <si>
    <t>DAVIS001.0GE</t>
  </si>
  <si>
    <t>TNW000001646</t>
  </si>
  <si>
    <t>DAVIS000.6CA</t>
  </si>
  <si>
    <t>Bridge at Habersham</t>
  </si>
  <si>
    <t>TNW000001647</t>
  </si>
  <si>
    <t>DAVIS000.6SM</t>
  </si>
  <si>
    <t>D/S Hwy. 25/ Dixon Springs Hwy</t>
  </si>
  <si>
    <t>TNW000001648</t>
  </si>
  <si>
    <t>DAVIS000.8SR</t>
  </si>
  <si>
    <t>Lake Road 100 Yds D/S Westmoreland City Lake</t>
  </si>
  <si>
    <t>TNW000001649</t>
  </si>
  <si>
    <t>DAVIS000.9CT</t>
  </si>
  <si>
    <t>DAVIS001.2CT</t>
  </si>
  <si>
    <t>TNW000001650</t>
  </si>
  <si>
    <t>DAVIS000.9GI</t>
  </si>
  <si>
    <t>Mcmurry Road.</t>
  </si>
  <si>
    <t>DAVIS001.0GI</t>
  </si>
  <si>
    <t>TNW000001651</t>
  </si>
  <si>
    <t>West of Doty Chapel Road</t>
  </si>
  <si>
    <t>DAVIS000.3GE</t>
  </si>
  <si>
    <t>TNW000007313</t>
  </si>
  <si>
    <t>DAVIS002.0CT</t>
  </si>
  <si>
    <t>D/S of Quarry</t>
  </si>
  <si>
    <t>TNW000007444</t>
  </si>
  <si>
    <t>DAVIS002.2CT</t>
  </si>
  <si>
    <t>Upstream Quarry</t>
  </si>
  <si>
    <t>TNW000001652</t>
  </si>
  <si>
    <t>DAVIS002.5GI</t>
  </si>
  <si>
    <t>Hwy 54 Near Frog Jump</t>
  </si>
  <si>
    <t>TNW000001653</t>
  </si>
  <si>
    <t>U/S Hogcamp Branch</t>
  </si>
  <si>
    <t>TNW000001654</t>
  </si>
  <si>
    <t>D/S Russel Fork Community</t>
  </si>
  <si>
    <t>TNW000001655</t>
  </si>
  <si>
    <t>Duff Road D/S Davis Creek Mine 5</t>
  </si>
  <si>
    <t>TNW000001656</t>
  </si>
  <si>
    <t>DC 1A; D/S Woodson Creek Church and Sandlick Branch</t>
  </si>
  <si>
    <t>TNW000001657</t>
  </si>
  <si>
    <t>U/S Sandlick Branch</t>
  </si>
  <si>
    <t>TNW000001658</t>
  </si>
  <si>
    <t>DAVIS011.1CL</t>
  </si>
  <si>
    <t>Mcnew Cemetery/ Water Street</t>
  </si>
  <si>
    <t>TNW000001659</t>
  </si>
  <si>
    <t>DAVIS011.6CL</t>
  </si>
  <si>
    <t>D/S of Academy Road Branch at Speedwell Academy</t>
  </si>
  <si>
    <t>TNW000001660</t>
  </si>
  <si>
    <t>DAVIS014.6CL</t>
  </si>
  <si>
    <t>U/S Ford at Old Hwy 63</t>
  </si>
  <si>
    <t>TNW000001661</t>
  </si>
  <si>
    <t>DAVIS016.2CL</t>
  </si>
  <si>
    <t>Russell Mill Road</t>
  </si>
  <si>
    <t>TNW000001662</t>
  </si>
  <si>
    <t>DAVIS018.1CL</t>
  </si>
  <si>
    <t>End of Davis Hensley Road</t>
  </si>
  <si>
    <t>DAVIS018.0CL</t>
  </si>
  <si>
    <t>TNW000001663</t>
  </si>
  <si>
    <t>DAVIS020.5CL</t>
  </si>
  <si>
    <t>100 Yards U/S Singleton Road Culvert</t>
  </si>
  <si>
    <t>TNW000001664</t>
  </si>
  <si>
    <t>DAVIS022.6CL</t>
  </si>
  <si>
    <t>Davis Lane U/S Confluence with Vanbebber Spring</t>
  </si>
  <si>
    <t>TNW000001665</t>
  </si>
  <si>
    <t>DAVIS024.1CL</t>
  </si>
  <si>
    <t>Sharp Lane</t>
  </si>
  <si>
    <t>TNW000001666</t>
  </si>
  <si>
    <t>DAYS000.5SH</t>
  </si>
  <si>
    <t>Days Creek</t>
  </si>
  <si>
    <t>Directors  Row</t>
  </si>
  <si>
    <t>DAYSCREEK0.55</t>
  </si>
  <si>
    <t>TNW000001667</t>
  </si>
  <si>
    <t>DEACO000.2UC</t>
  </si>
  <si>
    <t>Deacon Creek</t>
  </si>
  <si>
    <t>300 Yds U/S Hwy 81</t>
  </si>
  <si>
    <t>TNW000001668</t>
  </si>
  <si>
    <t>DEADF0.5T0.1WI</t>
  </si>
  <si>
    <t>Deadfall Branch Unnamed Tributary</t>
  </si>
  <si>
    <t>DEADF1T0.1WI</t>
  </si>
  <si>
    <t>TNW000001669</t>
  </si>
  <si>
    <t>DEADF000.7WI</t>
  </si>
  <si>
    <t>Deadfall Branch</t>
  </si>
  <si>
    <t>Hwy 100 U/S Unnamed Tributary</t>
  </si>
  <si>
    <t>TNW000001670</t>
  </si>
  <si>
    <t>DECAT000.4ME</t>
  </si>
  <si>
    <t>Decatur Creek</t>
  </si>
  <si>
    <t>Bridge at Goodfield Road</t>
  </si>
  <si>
    <t>TNW000001671</t>
  </si>
  <si>
    <t>DEEP000.1HM</t>
  </si>
  <si>
    <t>Deep Creek</t>
  </si>
  <si>
    <t>Near Mouth</t>
  </si>
  <si>
    <t>TNW000001672</t>
  </si>
  <si>
    <t>DEEP001.1HM</t>
  </si>
  <si>
    <t>Off Rock Harvesting Road</t>
  </si>
  <si>
    <t>DEEP000.3HM</t>
  </si>
  <si>
    <t>TNW000001673</t>
  </si>
  <si>
    <t>DEER000.3HU</t>
  </si>
  <si>
    <t>Deer Creek</t>
  </si>
  <si>
    <t>U/S East Big Richland Cr. Road.</t>
  </si>
  <si>
    <t>TNW000007679</t>
  </si>
  <si>
    <t>DEER001.4OB</t>
  </si>
  <si>
    <t>Upstream Harris Road</t>
  </si>
  <si>
    <t>TNW000001674</t>
  </si>
  <si>
    <t>DEFEA000.9HI</t>
  </si>
  <si>
    <t>Defeated Creek</t>
  </si>
  <si>
    <t>U/S Hwy 48 off Defeated Creek Road</t>
  </si>
  <si>
    <t>TNW000001675</t>
  </si>
  <si>
    <t>DEFEA001.5HI</t>
  </si>
  <si>
    <t>Defeated Creek Road @ Defeated Creek Church of Christ</t>
  </si>
  <si>
    <t>TNW000001676</t>
  </si>
  <si>
    <t>DEFEA006.2SM</t>
  </si>
  <si>
    <t>TNW000001677</t>
  </si>
  <si>
    <t>DEFEA006.5SM</t>
  </si>
  <si>
    <t>Difficult Road and Dog Branch Road Intersection Confluence with Cornwell Branch</t>
  </si>
  <si>
    <t>DEFEA005.2SM; 3COR10020</t>
  </si>
  <si>
    <t>TNW000001678</t>
  </si>
  <si>
    <t>DELK000.3FE</t>
  </si>
  <si>
    <t>Delk Creek</t>
  </si>
  <si>
    <t>Delk Creek Road U/S</t>
  </si>
  <si>
    <t>TNW000001679</t>
  </si>
  <si>
    <t>DEMOS001.0CR</t>
  </si>
  <si>
    <t>Demoss Creek</t>
  </si>
  <si>
    <t>Hwy 105</t>
  </si>
  <si>
    <t>TNW000007039</t>
  </si>
  <si>
    <t>DENNI000.3OV</t>
  </si>
  <si>
    <t>Dennis Branch</t>
  </si>
  <si>
    <t>U/S of Confluence with East Fork Obey</t>
  </si>
  <si>
    <t>TNW000001680</t>
  </si>
  <si>
    <t>DEPOT000.99FR</t>
  </si>
  <si>
    <t>Depot Branch</t>
  </si>
  <si>
    <t>75 Yards D/S STP Outfall</t>
  </si>
  <si>
    <t>DEPOTCRIS02</t>
  </si>
  <si>
    <t>TNW000001681</t>
  </si>
  <si>
    <t>DESHE000.4SR</t>
  </si>
  <si>
    <t>Deshea Creek</t>
  </si>
  <si>
    <t>Off Roundtree Drive</t>
  </si>
  <si>
    <t>TNW000001682</t>
  </si>
  <si>
    <t>DESHE001.9SR</t>
  </si>
  <si>
    <t>TNW000001683</t>
  </si>
  <si>
    <t>DESHE1.9T0.1SR</t>
  </si>
  <si>
    <t>Deshea Creek Unnamed Tributary</t>
  </si>
  <si>
    <t>D/S Bright Lane</t>
  </si>
  <si>
    <t>DESHE1T0.1SR</t>
  </si>
  <si>
    <t>TNW000001684</t>
  </si>
  <si>
    <t>DEVIL000.2UC</t>
  </si>
  <si>
    <t>Devil Fork</t>
  </si>
  <si>
    <t>100 Yds U/S Hwy 352</t>
  </si>
  <si>
    <t>TNW000001685</t>
  </si>
  <si>
    <t>DEWEE001.1PO</t>
  </si>
  <si>
    <t>Deweese Creek</t>
  </si>
  <si>
    <t>At Road Impact Area</t>
  </si>
  <si>
    <t>TNW000001686</t>
  </si>
  <si>
    <t>DEWEE001.2PO</t>
  </si>
  <si>
    <t>Above Impact Area</t>
  </si>
  <si>
    <t>TNW000001687</t>
  </si>
  <si>
    <t>DFBLE001.0SR</t>
  </si>
  <si>
    <t>Dry Fork Bledsoe Creek</t>
  </si>
  <si>
    <t>Rogana Roadh/ just After Hwy 31E/</t>
  </si>
  <si>
    <t>TNW000001688</t>
  </si>
  <si>
    <t>DFORK000.2SR</t>
  </si>
  <si>
    <t>Dry Fork Creek</t>
  </si>
  <si>
    <t>Leath Road</t>
  </si>
  <si>
    <t>DRY000.2SR; DRYFK000.2</t>
  </si>
  <si>
    <t>TNW000001689</t>
  </si>
  <si>
    <t>DFORK000.3SM</t>
  </si>
  <si>
    <t>DFORK000.5SM</t>
  </si>
  <si>
    <t>TNW000007040</t>
  </si>
  <si>
    <t>DFORK000.4ME</t>
  </si>
  <si>
    <t>TNW000001690</t>
  </si>
  <si>
    <t>DFORK000.4ST</t>
  </si>
  <si>
    <t>Dick's Fork Creek</t>
  </si>
  <si>
    <t>Rorie Hollow Road. (@ Indian Mound Methodist Church)</t>
  </si>
  <si>
    <t>TNW000001691</t>
  </si>
  <si>
    <t>DFORK000.5ME</t>
  </si>
  <si>
    <t>TNW000001693</t>
  </si>
  <si>
    <t>DFORK000.6CH</t>
  </si>
  <si>
    <t>DRY000.6CH</t>
  </si>
  <si>
    <t>TNW000001694</t>
  </si>
  <si>
    <t>DFORK001.2WS</t>
  </si>
  <si>
    <t>Dry Fork Branch</t>
  </si>
  <si>
    <t>U/S Double Log Cabin Road USACE Property</t>
  </si>
  <si>
    <t>TNW000001695</t>
  </si>
  <si>
    <t>DFORK001.3WS</t>
  </si>
  <si>
    <t>Grant Road</t>
  </si>
  <si>
    <t>TNW000001696</t>
  </si>
  <si>
    <t>DFORK001.8CH</t>
  </si>
  <si>
    <t>TNW000001697</t>
  </si>
  <si>
    <t>DFORK001.9RU</t>
  </si>
  <si>
    <t>Rocky Spring Road</t>
  </si>
  <si>
    <t>TNW000001698</t>
  </si>
  <si>
    <t>DFORK005.9MT</t>
  </si>
  <si>
    <t>ECO71E02</t>
  </si>
  <si>
    <t>TNW000001699</t>
  </si>
  <si>
    <t>DICK000.1BT</t>
  </si>
  <si>
    <t>Dick Creek</t>
  </si>
  <si>
    <t>Old Walland Road S of Walland</t>
  </si>
  <si>
    <t>TNW000001700</t>
  </si>
  <si>
    <t>DICK000.1UC</t>
  </si>
  <si>
    <t>50 Yds U/S Campground Road</t>
  </si>
  <si>
    <t>TNW000001701</t>
  </si>
  <si>
    <t>DISMA000.1DB</t>
  </si>
  <si>
    <t>Dismal Branch</t>
  </si>
  <si>
    <t>Dismal Road</t>
  </si>
  <si>
    <t>TNW000001702</t>
  </si>
  <si>
    <t>DIXON000.4LW</t>
  </si>
  <si>
    <t>Dixon Branch</t>
  </si>
  <si>
    <t>TNW000007465</t>
  </si>
  <si>
    <t>DIXON000.9MI</t>
  </si>
  <si>
    <t>Dixon Creek</t>
  </si>
  <si>
    <t>South of the End of Dixon Cove Road</t>
  </si>
  <si>
    <t>TNW000001703</t>
  </si>
  <si>
    <t>DIXON001.0LW</t>
  </si>
  <si>
    <t>Dixon Branch Road</t>
  </si>
  <si>
    <t>TNW000001704</t>
  </si>
  <si>
    <t>DIXON002.8SM</t>
  </si>
  <si>
    <t>Young Branch Road</t>
  </si>
  <si>
    <t>TNW000001705</t>
  </si>
  <si>
    <t>DIXON005.6TR</t>
  </si>
  <si>
    <t>Scanty Branch Road</t>
  </si>
  <si>
    <t>Trousdale</t>
  </si>
  <si>
    <t>TNW000001706</t>
  </si>
  <si>
    <t>DKITC000.1GE</t>
  </si>
  <si>
    <t>Devils Kitchen Branch</t>
  </si>
  <si>
    <t>100 Yds U/S Kellys Gap Road</t>
  </si>
  <si>
    <t>TNW000001707</t>
  </si>
  <si>
    <t>DLAND000.1LW</t>
  </si>
  <si>
    <t>Dry Land Creek</t>
  </si>
  <si>
    <t>D/S Edgewood Dr</t>
  </si>
  <si>
    <t>TNW000001708</t>
  </si>
  <si>
    <t>DLICK000.4GE</t>
  </si>
  <si>
    <t>Double Lick Branch</t>
  </si>
  <si>
    <t>100 Yds D/S Field at End of Light Road</t>
  </si>
  <si>
    <t>TNW000001709</t>
  </si>
  <si>
    <t>DLOAC001.8MN</t>
  </si>
  <si>
    <t>De Loach Creek</t>
  </si>
  <si>
    <t>U/S Old Humboldt Road</t>
  </si>
  <si>
    <t>DELOA001.8MN</t>
  </si>
  <si>
    <t>TNW000001710</t>
  </si>
  <si>
    <t>DOAKV001.2DY</t>
  </si>
  <si>
    <t>Doakville Creek</t>
  </si>
  <si>
    <t>TNW000001711</t>
  </si>
  <si>
    <t>DOAKV002.0DY</t>
  </si>
  <si>
    <t>Tatumville Road</t>
  </si>
  <si>
    <t>TNW000001712</t>
  </si>
  <si>
    <t>DOAKV005.4DY</t>
  </si>
  <si>
    <t>Edgewood Road</t>
  </si>
  <si>
    <t>TNW000001713</t>
  </si>
  <si>
    <t>DOAKV3.4T0.5DY</t>
  </si>
  <si>
    <t>Doakville Creek Unnamed Tributary</t>
  </si>
  <si>
    <t>DOAKV1T0.1DY</t>
  </si>
  <si>
    <t>TNW000001714</t>
  </si>
  <si>
    <t>DOBBS000.3HM</t>
  </si>
  <si>
    <t>Dobbs Branch</t>
  </si>
  <si>
    <t>Branch on Corner of Burnette Street</t>
  </si>
  <si>
    <t>000900; DOBBS000.4CC</t>
  </si>
  <si>
    <t>TNW000001715</t>
  </si>
  <si>
    <t>DODD000.8GE</t>
  </si>
  <si>
    <t>Dodd Creek</t>
  </si>
  <si>
    <t>5 Yds U/S Weem (Dodd Cr.) Road Culvert</t>
  </si>
  <si>
    <t>TNW000001716</t>
  </si>
  <si>
    <t>DODDY000.7BE</t>
  </si>
  <si>
    <t>Doddy Creek</t>
  </si>
  <si>
    <t>Red Hill Road/ Bedford Lake Road</t>
  </si>
  <si>
    <t>TNW000001717</t>
  </si>
  <si>
    <t>DODDY001.9BE</t>
  </si>
  <si>
    <t>Off Bedford Lake Road  20 Yds D/S Bedford Lake</t>
  </si>
  <si>
    <t>TNW000001718</t>
  </si>
  <si>
    <t>DODDY002.1BE</t>
  </si>
  <si>
    <t>Bedford Lake Near Dam</t>
  </si>
  <si>
    <t>BEDFO002.1BE</t>
  </si>
  <si>
    <t>TNW000001719</t>
  </si>
  <si>
    <t>DODSO000.2JA</t>
  </si>
  <si>
    <t>Dodson Branch/ Pole Branch</t>
  </si>
  <si>
    <t>Off Hidden Springs Lane Off Spring Creek Road</t>
  </si>
  <si>
    <t>TNW000001720</t>
  </si>
  <si>
    <t>DODSO000.5HS</t>
  </si>
  <si>
    <t>Dodson Creek</t>
  </si>
  <si>
    <t>Highway 70</t>
  </si>
  <si>
    <t>TNW000001721</t>
  </si>
  <si>
    <t>DODSO001.2HS</t>
  </si>
  <si>
    <t>Dodson Cl</t>
  </si>
  <si>
    <t>Off Road. to John/Dru Haynes Road</t>
  </si>
  <si>
    <t>TNW000001722</t>
  </si>
  <si>
    <t>DODSO002.6HS</t>
  </si>
  <si>
    <t>Kite Road</t>
  </si>
  <si>
    <t>TNW000001723</t>
  </si>
  <si>
    <t>DODSO004.6HS</t>
  </si>
  <si>
    <t>U/S Old TN 70/Strahl Dr (Lonesome Pine Road on topo)</t>
  </si>
  <si>
    <t>TNW000001724</t>
  </si>
  <si>
    <t>DOE000.1CT</t>
  </si>
  <si>
    <t>Doe River</t>
  </si>
  <si>
    <t>U/S Confluence W/ Watauga River</t>
  </si>
  <si>
    <t>TNW000001725</t>
  </si>
  <si>
    <t>DOE001.1CT</t>
  </si>
  <si>
    <t>Hwy 19E Bridge in Elizabethton</t>
  </si>
  <si>
    <t>TNW000001726</t>
  </si>
  <si>
    <t>DOE001.2JO</t>
  </si>
  <si>
    <t>Doe Creek</t>
  </si>
  <si>
    <t>TNW000001727</t>
  </si>
  <si>
    <t>DOE006.1JO</t>
  </si>
  <si>
    <t>D/S Lowe Spring</t>
  </si>
  <si>
    <t>TNW000001728</t>
  </si>
  <si>
    <t>DOE006.4JO</t>
  </si>
  <si>
    <t>U/S Lowe Spring For WTP</t>
  </si>
  <si>
    <t>DOE006.2JO; DOE006.3JO</t>
  </si>
  <si>
    <t>TNW000001729</t>
  </si>
  <si>
    <t>DOE007.6JO</t>
  </si>
  <si>
    <t>South of Damascus School (Old Stage Coach Road)</t>
  </si>
  <si>
    <t>TNW000001730</t>
  </si>
  <si>
    <t>DOE014.6CT</t>
  </si>
  <si>
    <t>Estep Road</t>
  </si>
  <si>
    <t>TNW000007705</t>
  </si>
  <si>
    <t>DOE018.8CT</t>
  </si>
  <si>
    <t>TNW000001731</t>
  </si>
  <si>
    <t>DOG000.1MY</t>
  </si>
  <si>
    <t>Dog Branch</t>
  </si>
  <si>
    <t>BIGBYSUR11</t>
  </si>
  <si>
    <t>TNW000001732</t>
  </si>
  <si>
    <t>DOG000.2CH</t>
  </si>
  <si>
    <t>Dog Creek</t>
  </si>
  <si>
    <t>Cedar Hill R 100' U/S</t>
  </si>
  <si>
    <t>TNW000001733</t>
  </si>
  <si>
    <t>DOG000.4WA</t>
  </si>
  <si>
    <t>Petigap Road (off Crisp Springs Road.)</t>
  </si>
  <si>
    <t>TNW000001734</t>
  </si>
  <si>
    <t>DOG001.2HI</t>
  </si>
  <si>
    <t>Dog Creek Road (@ 1st Overpass)</t>
  </si>
  <si>
    <t>TNW000001735</t>
  </si>
  <si>
    <t>DOG001.6HI</t>
  </si>
  <si>
    <t>Dog Creek Road (D/S Mccoy Road)</t>
  </si>
  <si>
    <t>DOG001.8HI</t>
  </si>
  <si>
    <t>TNW000001736</t>
  </si>
  <si>
    <t>DOGTA000.9MR</t>
  </si>
  <si>
    <t>Dogtail Creek</t>
  </si>
  <si>
    <t>D/S Farm; D/S Moore Lane</t>
  </si>
  <si>
    <t>Moore</t>
  </si>
  <si>
    <t>TNW000001737</t>
  </si>
  <si>
    <t>DOGTA001.1MR</t>
  </si>
  <si>
    <t>U/S Farm: U/S Moore Lane</t>
  </si>
  <si>
    <t>TNW000001738</t>
  </si>
  <si>
    <t>DOGTA001.4HR</t>
  </si>
  <si>
    <t>TNW000001739</t>
  </si>
  <si>
    <t>DOLAN000.5WY</t>
  </si>
  <si>
    <t>Doland Branch</t>
  </si>
  <si>
    <t>U/S Beanswitch Road</t>
  </si>
  <si>
    <t>TNW000001740</t>
  </si>
  <si>
    <t>DOLAN001.3SU</t>
  </si>
  <si>
    <t>Dolan Branch</t>
  </si>
  <si>
    <t>Reservoir Road</t>
  </si>
  <si>
    <t>DOLAN000.1SU</t>
  </si>
  <si>
    <t>TNW000001741</t>
  </si>
  <si>
    <t>DOLAN001.6GI</t>
  </si>
  <si>
    <t>Dolan Creek</t>
  </si>
  <si>
    <t>U/S Hwy 105</t>
  </si>
  <si>
    <t>DOLAN001.9GI</t>
  </si>
  <si>
    <t>TNW000001742</t>
  </si>
  <si>
    <t>DOLAN002.6SU</t>
  </si>
  <si>
    <t>Bays Mountain Lake in Bays Mountain State Park</t>
  </si>
  <si>
    <t>DOLAN001.4SU</t>
  </si>
  <si>
    <t>TNW000001743</t>
  </si>
  <si>
    <t>DONAH000.1GS</t>
  </si>
  <si>
    <t>Donahue Branch</t>
  </si>
  <si>
    <t>D/S Hwy. 166</t>
  </si>
  <si>
    <t>TNW000001744</t>
  </si>
  <si>
    <t>DONEL000.5WI</t>
  </si>
  <si>
    <t>Donelson Creek</t>
  </si>
  <si>
    <t>Hwy. 431/106</t>
  </si>
  <si>
    <t>TNW000007041</t>
  </si>
  <si>
    <t>DONOH000.4SR</t>
  </si>
  <si>
    <t>Donoho Branch</t>
  </si>
  <si>
    <t>TNW000001745</t>
  </si>
  <si>
    <t>DONOH001.1SR</t>
  </si>
  <si>
    <t>Off Hwy 109 &amp; Hwy 52 @ Food Lion</t>
  </si>
  <si>
    <t>TNW000001746</t>
  </si>
  <si>
    <t>DOOLI000.5CN</t>
  </si>
  <si>
    <t>Doolittle Branch</t>
  </si>
  <si>
    <t>Off Doolittle Road D/S Armstrong Lane</t>
  </si>
  <si>
    <t>TNW000007042</t>
  </si>
  <si>
    <t>DOOLI001.1CN</t>
  </si>
  <si>
    <t>Upstream Doolittle Road Crossing</t>
  </si>
  <si>
    <t>TNW000001747</t>
  </si>
  <si>
    <t>DOSSE001.3CA</t>
  </si>
  <si>
    <t>Dossett Creek</t>
  </si>
  <si>
    <t>Gaylor Lane at Bridge</t>
  </si>
  <si>
    <t>DOSSE001.7CA</t>
  </si>
  <si>
    <t>TNW000001748</t>
  </si>
  <si>
    <t>DOUBL000.1LE</t>
  </si>
  <si>
    <t>Double Branches</t>
  </si>
  <si>
    <t>Hwy 51</t>
  </si>
  <si>
    <t>TNW000001749</t>
  </si>
  <si>
    <t>DOUBL000.5MY</t>
  </si>
  <si>
    <t>Double Branch</t>
  </si>
  <si>
    <t>Double Br Road</t>
  </si>
  <si>
    <t>TNW000001750</t>
  </si>
  <si>
    <t>DOUGL000.4CA</t>
  </si>
  <si>
    <t>Douglas Branch</t>
  </si>
  <si>
    <t>Elk Valley Road</t>
  </si>
  <si>
    <t>DOUGLASBRIS01</t>
  </si>
  <si>
    <t>TNW000001751</t>
  </si>
  <si>
    <t>DRAKE000.2DA</t>
  </si>
  <si>
    <t>Drakes Branch</t>
  </si>
  <si>
    <t>West Hamilton Road</t>
  </si>
  <si>
    <t>TNW000001752</t>
  </si>
  <si>
    <t>DRAKE002.5SR</t>
  </si>
  <si>
    <t>Drakes Creek</t>
  </si>
  <si>
    <t>Near Bell Harbour Dr</t>
  </si>
  <si>
    <t>3OLD20013</t>
  </si>
  <si>
    <t>TNW000001753</t>
  </si>
  <si>
    <t>DRAKE005.7SR</t>
  </si>
  <si>
    <t>City Park</t>
  </si>
  <si>
    <t>TNW000001754</t>
  </si>
  <si>
    <t>DRAKE006.4SR</t>
  </si>
  <si>
    <t>At CSX Overpass 255 Southburn Behind Residence</t>
  </si>
  <si>
    <t>TNW000007299</t>
  </si>
  <si>
    <t>DRAKE007.4SR</t>
  </si>
  <si>
    <t>Near Veteran's Park</t>
  </si>
  <si>
    <t>TNW000001755</t>
  </si>
  <si>
    <t>DRAKE007.8SR</t>
  </si>
  <si>
    <t>D/S Stop Thirty Road</t>
  </si>
  <si>
    <t>TNW000001756</t>
  </si>
  <si>
    <t>DRAKE011.8SR</t>
  </si>
  <si>
    <t>TNW000001757</t>
  </si>
  <si>
    <t>DRAKE3.4T0.1SR</t>
  </si>
  <si>
    <t>Saunders Ferry Road in Hendersonville</t>
  </si>
  <si>
    <t>DRAKE1T0.1SR</t>
  </si>
  <si>
    <t>TNW000001758</t>
  </si>
  <si>
    <t>DRAKE5.3T0.4SR</t>
  </si>
  <si>
    <t>Drakes Creek Unnamed Tributary</t>
  </si>
  <si>
    <t>Wessington Place Near Georgetown Drive</t>
  </si>
  <si>
    <t>DRAKE2T0.4SR</t>
  </si>
  <si>
    <t>TNW000001759</t>
  </si>
  <si>
    <t>DRAKE6.1T0.2SR</t>
  </si>
  <si>
    <t>Wessington Place Near Scotch Street</t>
  </si>
  <si>
    <t>DRAKE3T0.3SR</t>
  </si>
  <si>
    <t>TNW000001760</t>
  </si>
  <si>
    <t>DRAKE9.8T0.3SR</t>
  </si>
  <si>
    <t>Hwy 174 Long Hollow Pike Across From Beech School and Intersection with 258</t>
  </si>
  <si>
    <t>DRAKE1T0.3SR</t>
  </si>
  <si>
    <t>TNW000001761</t>
  </si>
  <si>
    <t>DREW000.1CA</t>
  </si>
  <si>
    <t>Drew Branch</t>
  </si>
  <si>
    <t>Elk Valley U/S Lick Fork Road</t>
  </si>
  <si>
    <t>TNW000001762</t>
  </si>
  <si>
    <t>DRY000.1BT</t>
  </si>
  <si>
    <t>Dry Branch</t>
  </si>
  <si>
    <t>River Road.  townsend</t>
  </si>
  <si>
    <t>TNW000001764</t>
  </si>
  <si>
    <t>DRY000.1DA</t>
  </si>
  <si>
    <t>50 M U/S Old Lebanon Dirt Road</t>
  </si>
  <si>
    <t>TNW000001765</t>
  </si>
  <si>
    <t>DRY000.1GE</t>
  </si>
  <si>
    <t>At Jim Graham Road (Reynolds Hollow Road)</t>
  </si>
  <si>
    <t>TNW000001766</t>
  </si>
  <si>
    <t>DRY000.1HA</t>
  </si>
  <si>
    <t>50 Yds U/S Confluence with Long Cr.</t>
  </si>
  <si>
    <t>TNW000001767</t>
  </si>
  <si>
    <t>DRY000.1HN</t>
  </si>
  <si>
    <t>Dry Creek</t>
  </si>
  <si>
    <t>D/S North Fork Church Road</t>
  </si>
  <si>
    <t>TNW000001768</t>
  </si>
  <si>
    <t>DRY000.1HS</t>
  </si>
  <si>
    <t>Phillipstown Road</t>
  </si>
  <si>
    <t>TNW000001769</t>
  </si>
  <si>
    <t>DRY000.1MY</t>
  </si>
  <si>
    <t>Dry Fork</t>
  </si>
  <si>
    <t>Dry Fk Road</t>
  </si>
  <si>
    <t>TNW000001770</t>
  </si>
  <si>
    <t>DRY000.2CH</t>
  </si>
  <si>
    <t>Off Hwy 249</t>
  </si>
  <si>
    <t>TNW000001771</t>
  </si>
  <si>
    <t>DRY000.2GE</t>
  </si>
  <si>
    <t>At Culbertson Road</t>
  </si>
  <si>
    <t>TNW000001772</t>
  </si>
  <si>
    <t>DRY000.2MM</t>
  </si>
  <si>
    <t>U/S of Cr 602 Crossing</t>
  </si>
  <si>
    <t>TNW000001773</t>
  </si>
  <si>
    <t>DRY000.2SV</t>
  </si>
  <si>
    <t>Sauls Road. off Dripping Springs Road</t>
  </si>
  <si>
    <t>TNW000001774</t>
  </si>
  <si>
    <t>DRY000.3FE</t>
  </si>
  <si>
    <t>Pulse Cemetary Road/ Dry Creek Road</t>
  </si>
  <si>
    <t>TNW000001775</t>
  </si>
  <si>
    <t>DRY000.3GI</t>
  </si>
  <si>
    <t>TNW000001776</t>
  </si>
  <si>
    <t>DRY000.3HN</t>
  </si>
  <si>
    <t>D/S N Fork Church Road.</t>
  </si>
  <si>
    <t>TNW000001777</t>
  </si>
  <si>
    <t>DRY000.3HR</t>
  </si>
  <si>
    <t>U/S Hwy 125</t>
  </si>
  <si>
    <t>TNW000001779</t>
  </si>
  <si>
    <t>DRY000.3MN</t>
  </si>
  <si>
    <t>Hwy 152 West of Spring Creek</t>
  </si>
  <si>
    <t>DRY002.7MN</t>
  </si>
  <si>
    <t>TNW000001780</t>
  </si>
  <si>
    <t>DRY000.3UC</t>
  </si>
  <si>
    <t>50 Yds U/S Clinchfield Hwy (Old Unioci Road/ Norris Road)</t>
  </si>
  <si>
    <t>TNW000001781</t>
  </si>
  <si>
    <t>DRY000.3WN</t>
  </si>
  <si>
    <t>100 Yds U/S Nolichucky River Road  50 Yds</t>
  </si>
  <si>
    <t>TNW000001782</t>
  </si>
  <si>
    <t>DRY000.4DA</t>
  </si>
  <si>
    <t>Hwy 112/ Alt. 41</t>
  </si>
  <si>
    <t>DRYF000.4DA</t>
  </si>
  <si>
    <t>TNW000001783</t>
  </si>
  <si>
    <t>DRY000.4GE</t>
  </si>
  <si>
    <t>At Old Jonesborough Road (Cedar Creek Road)</t>
  </si>
  <si>
    <t>TNW000001784</t>
  </si>
  <si>
    <t>DRY000.4RU</t>
  </si>
  <si>
    <t>Hwy 96</t>
  </si>
  <si>
    <t>TNW000001785</t>
  </si>
  <si>
    <t>DRY000.5CY</t>
  </si>
  <si>
    <t>Highway 53 D/S 0.1Mi</t>
  </si>
  <si>
    <t>TNW000001786</t>
  </si>
  <si>
    <t>DRY000.5HI</t>
  </si>
  <si>
    <t>Off Morgan Creek Road</t>
  </si>
  <si>
    <t>TNW000007043</t>
  </si>
  <si>
    <t>DRY000.5RU</t>
  </si>
  <si>
    <t>Cobb Road</t>
  </si>
  <si>
    <t>TNW000001788</t>
  </si>
  <si>
    <t>DRY000.6DB</t>
  </si>
  <si>
    <t>West Main Road</t>
  </si>
  <si>
    <t>TNW000001789</t>
  </si>
  <si>
    <t>DRY000.6MA</t>
  </si>
  <si>
    <t>Dry Branch Road/Barefoot Road</t>
  </si>
  <si>
    <t>TNW000001790</t>
  </si>
  <si>
    <t>DRY000.6MO</t>
  </si>
  <si>
    <t>~200 Ft off Dry Lee Lane (Gay Lee Lane)</t>
  </si>
  <si>
    <t>TNW000001791</t>
  </si>
  <si>
    <t>DRY000.7BN</t>
  </si>
  <si>
    <t>TNW000001792</t>
  </si>
  <si>
    <t>DRY000.7DA</t>
  </si>
  <si>
    <t>Dry Fork Road</t>
  </si>
  <si>
    <t>DRY000.4DA; DRYFK000.4DA</t>
  </si>
  <si>
    <t>TNW000001793</t>
  </si>
  <si>
    <t>DRY000.7GE</t>
  </si>
  <si>
    <t>25 Yds U/S Hwy 350</t>
  </si>
  <si>
    <t>TNW000001794</t>
  </si>
  <si>
    <t>DRY000.7GI</t>
  </si>
  <si>
    <t>U/S Taylor Road.</t>
  </si>
  <si>
    <t>TNW000001795</t>
  </si>
  <si>
    <t>DRY000.8CH</t>
  </si>
  <si>
    <t>TNW000001796</t>
  </si>
  <si>
    <t>DRY000.8CS</t>
  </si>
  <si>
    <t>D/S Sweet Lips/ Enville Road</t>
  </si>
  <si>
    <t>DRY001.4CS</t>
  </si>
  <si>
    <t>TNW000001797</t>
  </si>
  <si>
    <t>DRY000.8HN</t>
  </si>
  <si>
    <t>U/S State Line Road</t>
  </si>
  <si>
    <t>TNW000001798</t>
  </si>
  <si>
    <t>DRY000.9HE</t>
  </si>
  <si>
    <t>Red Bud Lake Road</t>
  </si>
  <si>
    <t>TNW000001799</t>
  </si>
  <si>
    <t>DRY000.9MC</t>
  </si>
  <si>
    <t>Off Authur byrd Road (on A Logging Road.)</t>
  </si>
  <si>
    <t>TNW000001800</t>
  </si>
  <si>
    <t>DRY000.9OB</t>
  </si>
  <si>
    <t>U/S Black Lane Road</t>
  </si>
  <si>
    <t>TNW000001801</t>
  </si>
  <si>
    <t>DRY001.0HE</t>
  </si>
  <si>
    <t>TNW000001802</t>
  </si>
  <si>
    <t>DRY001.0HR</t>
  </si>
  <si>
    <t>U/S Hatchie Station Road</t>
  </si>
  <si>
    <t>TNW000001803</t>
  </si>
  <si>
    <t>DRY001.0SU</t>
  </si>
  <si>
    <t>D/S of the Cattle Farm on Chinquapin Grove Road</t>
  </si>
  <si>
    <t>TNW000001804</t>
  </si>
  <si>
    <t>DRY001.1DA</t>
  </si>
  <si>
    <t>Gallatin Road</t>
  </si>
  <si>
    <t>TNW000001805</t>
  </si>
  <si>
    <t>DRY001.1LW</t>
  </si>
  <si>
    <t>D/S Hwy 64</t>
  </si>
  <si>
    <t>TNW000001806</t>
  </si>
  <si>
    <t>DRY001.1RU</t>
  </si>
  <si>
    <t>TNW000001807</t>
  </si>
  <si>
    <t>DRY001.2HR</t>
  </si>
  <si>
    <t>U/S Teague Road</t>
  </si>
  <si>
    <t>TNW000001808</t>
  </si>
  <si>
    <t>DRY001.2ML</t>
  </si>
  <si>
    <t>Old Farmington Road</t>
  </si>
  <si>
    <t>DRYB001.2ML</t>
  </si>
  <si>
    <t>TNW000001809</t>
  </si>
  <si>
    <t>DRY001.2WA</t>
  </si>
  <si>
    <t>Francis Ferry Road</t>
  </si>
  <si>
    <t>TNW000001810</t>
  </si>
  <si>
    <t>DRY001.3CY</t>
  </si>
  <si>
    <t>Dry Creek Road</t>
  </si>
  <si>
    <t>TNW000001811</t>
  </si>
  <si>
    <t>DRY001.3GI</t>
  </si>
  <si>
    <t>U/S Hwy 152</t>
  </si>
  <si>
    <t>TNW000001812</t>
  </si>
  <si>
    <t>DRY001.3MY</t>
  </si>
  <si>
    <t>Dry Creek Road &amp; Johnson Hill Road</t>
  </si>
  <si>
    <t>TNW000001813</t>
  </si>
  <si>
    <t>DRY001.3SU</t>
  </si>
  <si>
    <t>Intersection Of Chinquapin/ Mt Holston Roads U/S Cattle Farm on Chinquapin Grove Road</t>
  </si>
  <si>
    <t>TNW000007254</t>
  </si>
  <si>
    <t>DRY001.4CY</t>
  </si>
  <si>
    <t>0.6 Miles U/S on Dry Mill (Creek) Road</t>
  </si>
  <si>
    <t>TNW000001814</t>
  </si>
  <si>
    <t>DRY001.4GS</t>
  </si>
  <si>
    <t>U/S Alsup Road.</t>
  </si>
  <si>
    <t>TNW000001763</t>
  </si>
  <si>
    <t>DRY001.6CT</t>
  </si>
  <si>
    <t>DRY001.6CT; DRY000.1CT</t>
  </si>
  <si>
    <t>TNW000001815</t>
  </si>
  <si>
    <t>DRY001.6HU</t>
  </si>
  <si>
    <t>TNW000001816</t>
  </si>
  <si>
    <t>DRY001.6MM</t>
  </si>
  <si>
    <t>U/S of Cr 750 Crossing</t>
  </si>
  <si>
    <t>TNW000001817</t>
  </si>
  <si>
    <t>DRY001.7HD</t>
  </si>
  <si>
    <t>TNW000001818</t>
  </si>
  <si>
    <t>DRY001.7LW</t>
  </si>
  <si>
    <t>D/S of Dairy Discharge U/S of Hwy 64</t>
  </si>
  <si>
    <t>DRY001.8LW</t>
  </si>
  <si>
    <t>TNW000007044</t>
  </si>
  <si>
    <t>DRY001.8HS</t>
  </si>
  <si>
    <t>In Davy Crockett Camp</t>
  </si>
  <si>
    <t>DRY000.3HS</t>
  </si>
  <si>
    <t>TNW000001819</t>
  </si>
  <si>
    <t>U/S of Dairy Discharge and Hwy 64</t>
  </si>
  <si>
    <t>TNW000001820</t>
  </si>
  <si>
    <t>DRY001.8UC</t>
  </si>
  <si>
    <t>U/S Dry Cr. Road</t>
  </si>
  <si>
    <t>TNW000001821</t>
  </si>
  <si>
    <t>DRY001.9GY</t>
  </si>
  <si>
    <t>TNW000001823</t>
  </si>
  <si>
    <t>DRY002.0MC</t>
  </si>
  <si>
    <t>Howells Road (Logging Road)</t>
  </si>
  <si>
    <t>TNW000001824</t>
  </si>
  <si>
    <t>DRY002.1WA</t>
  </si>
  <si>
    <t>Hills Creek Road</t>
  </si>
  <si>
    <t>TNW000001825</t>
  </si>
  <si>
    <t>DRY002.2CY</t>
  </si>
  <si>
    <t>Off Dry Mill Road</t>
  </si>
  <si>
    <t>TNW000007471</t>
  </si>
  <si>
    <t>DRY002.2MI</t>
  </si>
  <si>
    <t>Off Orme Road and Payne Lane</t>
  </si>
  <si>
    <t>TNW000001826</t>
  </si>
  <si>
    <t>DRY002.3HM</t>
  </si>
  <si>
    <t>Baker Road Crossing ( Daugherty Ferry Road)</t>
  </si>
  <si>
    <t>TNW000001827</t>
  </si>
  <si>
    <t>DRY002.5FR</t>
  </si>
  <si>
    <t>Hwy 16 and Hwy 64</t>
  </si>
  <si>
    <t>TNW000001828</t>
  </si>
  <si>
    <t>DRY002.7DB</t>
  </si>
  <si>
    <t>200 M D/S Old Dry Creek Road</t>
  </si>
  <si>
    <t>TNW000001829</t>
  </si>
  <si>
    <t>DRY003.1SR</t>
  </si>
  <si>
    <t>TNW000001830</t>
  </si>
  <si>
    <t>DRY003.3HM</t>
  </si>
  <si>
    <t>At Johnson Road Crossing</t>
  </si>
  <si>
    <t>TNW000001831</t>
  </si>
  <si>
    <t>DRY003.7DB</t>
  </si>
  <si>
    <t>D/S of Confluence with Opossum Hollow</t>
  </si>
  <si>
    <t>TNW000001832</t>
  </si>
  <si>
    <t>DRY004.1BN</t>
  </si>
  <si>
    <t>D/S Cedar Drive 50 Yards</t>
  </si>
  <si>
    <t>TNW000001833</t>
  </si>
  <si>
    <t>DRY007.0DB</t>
  </si>
  <si>
    <t>200 M D/S Pea Ridge Road</t>
  </si>
  <si>
    <t>TNW000001834</t>
  </si>
  <si>
    <t>DRY007.2VA</t>
  </si>
  <si>
    <t>Bridge @ Pine Grove  Road</t>
  </si>
  <si>
    <t>TNW000001835</t>
  </si>
  <si>
    <t>DRY007.5SE</t>
  </si>
  <si>
    <t>D/S of Confluence of He Creek and Dry Creek D/S of Svc Main Mine Area</t>
  </si>
  <si>
    <t>TNW000001836</t>
  </si>
  <si>
    <t>DRY007.6SE</t>
  </si>
  <si>
    <t>U/S of Confluence of He Creek and Dry Creek  D/S of Sequatchie Valley Coal Main Mine Area</t>
  </si>
  <si>
    <t>TNW000001838</t>
  </si>
  <si>
    <t>DRY009.8SE</t>
  </si>
  <si>
    <t>TNW000001839</t>
  </si>
  <si>
    <t>DRY011.3SE</t>
  </si>
  <si>
    <t>D/S of the Confluence with Perry Creek</t>
  </si>
  <si>
    <t>TNW000001840</t>
  </si>
  <si>
    <t>DRY011.7SE</t>
  </si>
  <si>
    <t>U/S of the Confluence with Perry Creek</t>
  </si>
  <si>
    <t>TNW000001841</t>
  </si>
  <si>
    <t>DRY11.5T0.1SE</t>
  </si>
  <si>
    <t>Dry Creek Unnamed Tributary</t>
  </si>
  <si>
    <t>U/S Dry Creek Confluence (Also Known As Grunge Creek)</t>
  </si>
  <si>
    <t>GRUNG000.1SE</t>
  </si>
  <si>
    <t>TNW000001842</t>
  </si>
  <si>
    <t>DRY11.5T0.5SE</t>
  </si>
  <si>
    <t>GRUNG000.5SE</t>
  </si>
  <si>
    <t>TNW000001843</t>
  </si>
  <si>
    <t>DRY2.8T0.6HM</t>
  </si>
  <si>
    <t>Dry Branch  Unnamed Tributary 2</t>
  </si>
  <si>
    <t>DRY2T3.1HM; DRY002T3.1HM</t>
  </si>
  <si>
    <t>TNW000001844</t>
  </si>
  <si>
    <t>DRY3.4T0.1WA</t>
  </si>
  <si>
    <t>Dry Fork Unnamed Tributary</t>
  </si>
  <si>
    <t>Unnamed Tributary to Hills Creek Road</t>
  </si>
  <si>
    <t>DRY1T0.1WA</t>
  </si>
  <si>
    <t>TNW000001845</t>
  </si>
  <si>
    <t>DRYB000.1MA</t>
  </si>
  <si>
    <t>Dotson Road</t>
  </si>
  <si>
    <t>TNW000001846</t>
  </si>
  <si>
    <t>DRYF000.1MA</t>
  </si>
  <si>
    <t>D/S Hwy. 10 Tributary to Goose Creek</t>
  </si>
  <si>
    <t>DRY000.1MA</t>
  </si>
  <si>
    <t>TNW000001847</t>
  </si>
  <si>
    <t>DRYNCH02.5WA</t>
  </si>
  <si>
    <t>Dry Creek (North Channel)</t>
  </si>
  <si>
    <t>Hills Creek Road (D/S Site)</t>
  </si>
  <si>
    <t>DRYRF002.5WA</t>
  </si>
  <si>
    <t>TNW000001848</t>
  </si>
  <si>
    <t>DRYSCH02.5WA</t>
  </si>
  <si>
    <t>Dry Creek (South Channel)</t>
  </si>
  <si>
    <t>Hills Creek Road Just U/S Spring Creek</t>
  </si>
  <si>
    <t>DRYLF002.5WA</t>
  </si>
  <si>
    <t>TNW000001849</t>
  </si>
  <si>
    <t>DRYST000.2JO</t>
  </si>
  <si>
    <t>Drystone Creek</t>
  </si>
  <si>
    <t>Drystone Road (D/S Lumber Yd)</t>
  </si>
  <si>
    <t>DRYST000.9JO; DRYST000.7JO</t>
  </si>
  <si>
    <t>TNW000007466</t>
  </si>
  <si>
    <t>DSCOV000.5MI</t>
  </si>
  <si>
    <t>Drip Spring Cove Branch</t>
  </si>
  <si>
    <t>Cul De Sac at  End of Ladds Cove Road</t>
  </si>
  <si>
    <t>TNW000001850</t>
  </si>
  <si>
    <t>DSPRI0.8T0.2MC</t>
  </si>
  <si>
    <t>Donald Springs Branch Unnamed Tributary</t>
  </si>
  <si>
    <t>Hamburg Road</t>
  </si>
  <si>
    <t>DSPRI1T0.2MC</t>
  </si>
  <si>
    <t>TNW000001851</t>
  </si>
  <si>
    <t>DSPRI000.2BT</t>
  </si>
  <si>
    <t>Dunn Spring Branch</t>
  </si>
  <si>
    <t>At Old Cades Cove Road</t>
  </si>
  <si>
    <t>DUNNS000.2BT</t>
  </si>
  <si>
    <t>TNW000001852</t>
  </si>
  <si>
    <t>DSPRI000.4PU</t>
  </si>
  <si>
    <t>Dripping Springs Creek</t>
  </si>
  <si>
    <t>18698 Hwy 62/Clarkrange Highway</t>
  </si>
  <si>
    <t>TNW000001853</t>
  </si>
  <si>
    <t>DSPRI000.9MC</t>
  </si>
  <si>
    <t>Donald Springs Branch</t>
  </si>
  <si>
    <t>At Hamburg Road</t>
  </si>
  <si>
    <t>ECO65A03</t>
  </si>
  <si>
    <t>TNW000006459</t>
  </si>
  <si>
    <t>TRAVISMCNATT</t>
  </si>
  <si>
    <t>TNW000001854</t>
  </si>
  <si>
    <t>DUCK000.2HK</t>
  </si>
  <si>
    <t>Duck Creek</t>
  </si>
  <si>
    <t>Ben Bloomer Road off Hwy 31/66</t>
  </si>
  <si>
    <t>TNW000001855</t>
  </si>
  <si>
    <t>DUCK002.0HU</t>
  </si>
  <si>
    <t>Duck River</t>
  </si>
  <si>
    <t>Duck River Embayment of Kentucky Reservoir</t>
  </si>
  <si>
    <t>TNW000001856</t>
  </si>
  <si>
    <t>DUCK015.7HU</t>
  </si>
  <si>
    <t>Forks River Road (U/S Buffalo River)</t>
  </si>
  <si>
    <t>TNW000001857</t>
  </si>
  <si>
    <t>DUCK022.5HU</t>
  </si>
  <si>
    <t>0.5 Mile U/S Hite Ford</t>
  </si>
  <si>
    <t>TNW000001858</t>
  </si>
  <si>
    <t>DUCK026.0HU</t>
  </si>
  <si>
    <t>USGS Gaging Station D/S Tumbling Creek</t>
  </si>
  <si>
    <t>TNW000001859</t>
  </si>
  <si>
    <t>DUCK032.2HI</t>
  </si>
  <si>
    <t>Hwy 229 Near only</t>
  </si>
  <si>
    <t>TNW000001860</t>
  </si>
  <si>
    <t>DUCK046.5HI</t>
  </si>
  <si>
    <t>Blue Rock Shoals</t>
  </si>
  <si>
    <t>TNW000001861</t>
  </si>
  <si>
    <t>DUCK064.0HI</t>
  </si>
  <si>
    <t>Hwy 50 ( East Bridge) (D/S Centerville)</t>
  </si>
  <si>
    <t>TNW000001862</t>
  </si>
  <si>
    <t>DUCK072.6HI</t>
  </si>
  <si>
    <t>D/S Hwy 100 @ Gauge</t>
  </si>
  <si>
    <t>TNW000001863</t>
  </si>
  <si>
    <t>DUCK088.9HI</t>
  </si>
  <si>
    <t>Littlelot Road Bridge</t>
  </si>
  <si>
    <t>TNW000007436</t>
  </si>
  <si>
    <t>DUCK105.4HI</t>
  </si>
  <si>
    <t>Delk Cemetery Road</t>
  </si>
  <si>
    <t>TNW000001864</t>
  </si>
  <si>
    <t>DUCK113.9MY</t>
  </si>
  <si>
    <t>Hwy 50 @ Williamsport</t>
  </si>
  <si>
    <t>TNW000001865</t>
  </si>
  <si>
    <t>DUCK122.0MY</t>
  </si>
  <si>
    <t>0.2Mi D/S  Hughes Bridge (Robert Bend Road)</t>
  </si>
  <si>
    <t>TNW000001866</t>
  </si>
  <si>
    <t>DUCK124.0MY</t>
  </si>
  <si>
    <t>Sellers Bluff</t>
  </si>
  <si>
    <t>TNW000001867</t>
  </si>
  <si>
    <t>DUCK125.2MY</t>
  </si>
  <si>
    <t>U/S Knob Creek @ Cherokee Park</t>
  </si>
  <si>
    <t>TNW000001868</t>
  </si>
  <si>
    <t>DUCK127.2MY</t>
  </si>
  <si>
    <t>400 Feet U/S Columbia STP</t>
  </si>
  <si>
    <t>DUCK127.2</t>
  </si>
  <si>
    <t>TNW000001869</t>
  </si>
  <si>
    <t>DUCK130.5MY</t>
  </si>
  <si>
    <t>U/S Rutherford Cr.</t>
  </si>
  <si>
    <t>TNW000001870</t>
  </si>
  <si>
    <t>DUCK132.7MY</t>
  </si>
  <si>
    <t>Hwy 412 Columbia</t>
  </si>
  <si>
    <t>TNW000001871</t>
  </si>
  <si>
    <t>DUCK141.1MY</t>
  </si>
  <si>
    <t>Sowell Mill Pike U/S Columbia</t>
  </si>
  <si>
    <t>TNW000001872</t>
  </si>
  <si>
    <t>DUCK145.8MY</t>
  </si>
  <si>
    <t>Yanahli WMA</t>
  </si>
  <si>
    <t>TNW000001873</t>
  </si>
  <si>
    <t>DUCK173.8ML</t>
  </si>
  <si>
    <t>U/S Hwy 431/ Hwy 99/ Sylvester Churn Hwy</t>
  </si>
  <si>
    <t>DUCK073.8ML</t>
  </si>
  <si>
    <t>TNW000001874</t>
  </si>
  <si>
    <t>DUCK180.0ML</t>
  </si>
  <si>
    <t>Highway 272 D/S Big Rock Creek</t>
  </si>
  <si>
    <t>TNW000001875</t>
  </si>
  <si>
    <t>DUCK186.9ML</t>
  </si>
  <si>
    <t>U/S Hwy 31A Henry Horton State Park</t>
  </si>
  <si>
    <t>TNW000001876</t>
  </si>
  <si>
    <t>DUCK195.7BE</t>
  </si>
  <si>
    <t>White Ford</t>
  </si>
  <si>
    <t>TNW000001877</t>
  </si>
  <si>
    <t>DUCK202.0BE</t>
  </si>
  <si>
    <t>Near Halls Mill</t>
  </si>
  <si>
    <t>TNW000001878</t>
  </si>
  <si>
    <t>DUCK216.2BE</t>
  </si>
  <si>
    <t>Simms Road (D/S Flat Creek)</t>
  </si>
  <si>
    <t>TNW000001879</t>
  </si>
  <si>
    <t>DUCK219.7BE</t>
  </si>
  <si>
    <t>River Road (U/S Flat Creek) (W Jackson St)</t>
  </si>
  <si>
    <t>TNW000001880</t>
  </si>
  <si>
    <t>DUCK220.1BE</t>
  </si>
  <si>
    <t>200  M D/S Tyson Outfall</t>
  </si>
  <si>
    <t>TNW000001881</t>
  </si>
  <si>
    <t>DUCK220.2BE</t>
  </si>
  <si>
    <t>30 M U/S Tyson Outfall Shelbyville (200M)</t>
  </si>
  <si>
    <t>TNW000001882</t>
  </si>
  <si>
    <t>DUCK221.3BE</t>
  </si>
  <si>
    <t>650 Feet U/S Shelbyville STP</t>
  </si>
  <si>
    <t>TNW000001883</t>
  </si>
  <si>
    <t>DUCK225.0BE</t>
  </si>
  <si>
    <t>Shelbyville D/S Hwy 130 U/S Hwy 231</t>
  </si>
  <si>
    <t>TNW000001884</t>
  </si>
  <si>
    <t>DUCK229.2BE</t>
  </si>
  <si>
    <t>Moore Ford</t>
  </si>
  <si>
    <t>TNW000001885</t>
  </si>
  <si>
    <t>DUCK235.6BE</t>
  </si>
  <si>
    <t>Highway 41/16 U/S Shelbyville</t>
  </si>
  <si>
    <t>TNW000001886</t>
  </si>
  <si>
    <t>DUCK237.0BE</t>
  </si>
  <si>
    <t>Hwy 41A/16 (D/S Garrison Fork))</t>
  </si>
  <si>
    <t>TNW000001887</t>
  </si>
  <si>
    <t>DUCK24.6T0.7HU</t>
  </si>
  <si>
    <t>Duck River Unnamed Tributary</t>
  </si>
  <si>
    <t>Hwy 13 @ Dyer Road</t>
  </si>
  <si>
    <t>DUCK1T0.7HU</t>
  </si>
  <si>
    <t>TNW000001888</t>
  </si>
  <si>
    <t>DUCK240.0BE</t>
  </si>
  <si>
    <t>100 Yds U/S Three Fork Road U/S Garrison Fork</t>
  </si>
  <si>
    <t>TNW000001889</t>
  </si>
  <si>
    <t>DUCK248.0BE</t>
  </si>
  <si>
    <t>D/S Normandy Dam (Frank Hiles Road)</t>
  </si>
  <si>
    <t>TNW000001890</t>
  </si>
  <si>
    <t>DUCK248.6CE</t>
  </si>
  <si>
    <t>Normandy Reservoir in Forebay Behind Dam</t>
  </si>
  <si>
    <t>NORMANDY01</t>
  </si>
  <si>
    <t>TNW000001891</t>
  </si>
  <si>
    <t>DUCK249.5CE</t>
  </si>
  <si>
    <t>Normandy Reservoir Near Dam</t>
  </si>
  <si>
    <t>DRM 250; TVA DRM249.5</t>
  </si>
  <si>
    <t>TNW000001892</t>
  </si>
  <si>
    <t>DUCK252.0CE</t>
  </si>
  <si>
    <t>TNW000001893</t>
  </si>
  <si>
    <t>DUCK253.0CE</t>
  </si>
  <si>
    <t>Normandy Reservoir Carrol Creek Embayment</t>
  </si>
  <si>
    <t>NORMANDY03</t>
  </si>
  <si>
    <t>TNW000001894</t>
  </si>
  <si>
    <t>DUCK255.1CE</t>
  </si>
  <si>
    <t>Manchester/Tulluhoma Water Intake Normandy Reservoir at Pumping Station</t>
  </si>
  <si>
    <t>NORMANDY04</t>
  </si>
  <si>
    <t>TNW000001895</t>
  </si>
  <si>
    <t>DUCK259.6CE</t>
  </si>
  <si>
    <t>Duck River Embayment</t>
  </si>
  <si>
    <t>Normandy Reservoir at Anthony Bridge Upper Lake Embayment</t>
  </si>
  <si>
    <t>NORMANDY08</t>
  </si>
  <si>
    <t>TNW000001896</t>
  </si>
  <si>
    <t>DUCK265.4CE</t>
  </si>
  <si>
    <t>At Powers Bridge</t>
  </si>
  <si>
    <t>TNW000001897</t>
  </si>
  <si>
    <t>DUCK267.7CE</t>
  </si>
  <si>
    <t>Old Stone Fort D/S Little Duck</t>
  </si>
  <si>
    <t>TNW000001898</t>
  </si>
  <si>
    <t>DUCK268.6CE</t>
  </si>
  <si>
    <t>Old Stone Fort Golf Course  U/S Confluence. with Little Duck</t>
  </si>
  <si>
    <t>TNW000001899</t>
  </si>
  <si>
    <t>DUCK269.4CE</t>
  </si>
  <si>
    <t>Old Stone Fort State Park at Bluehole Falls</t>
  </si>
  <si>
    <t>DUCK269.6CE; DUCK269.4CE</t>
  </si>
  <si>
    <t>TNW000001901</t>
  </si>
  <si>
    <t>DUCK275.8CE</t>
  </si>
  <si>
    <t>Gowen Road  U/S Manchester</t>
  </si>
  <si>
    <t>TNW000001902</t>
  </si>
  <si>
    <t>DUCK280.1CE</t>
  </si>
  <si>
    <t>U/S Pond Road (Goose Pond Road)</t>
  </si>
  <si>
    <t>TNW000001903</t>
  </si>
  <si>
    <t>DUCK31.2T0.7HI</t>
  </si>
  <si>
    <t>D/S Hwy 50 (300 M D/S)</t>
  </si>
  <si>
    <t>DUCK1T0.7HI</t>
  </si>
  <si>
    <t>TNW000001904</t>
  </si>
  <si>
    <t>DUDLE000.0SV</t>
  </si>
  <si>
    <t>Dudley Creek</t>
  </si>
  <si>
    <t>Dudley Creek at Mouth on West Prong D/S of Hwy 441 at Gatlinburg City Park</t>
  </si>
  <si>
    <t>TNW000001905</t>
  </si>
  <si>
    <t>DUDLE000.2SV</t>
  </si>
  <si>
    <t>U/S Hwy 441 Gatlinburg</t>
  </si>
  <si>
    <t>TNW000001906</t>
  </si>
  <si>
    <t>DUDLE001.1SV</t>
  </si>
  <si>
    <t>Hwy 321 Bridge U/S Gatlinburg</t>
  </si>
  <si>
    <t>TNW000001907</t>
  </si>
  <si>
    <t>DUDLE003.3SV</t>
  </si>
  <si>
    <t>Hwy 321 U/S of Bird Creek Road  100 Meters D/S From Stormwater Discharge Under 321 From Presidential Cabins Development</t>
  </si>
  <si>
    <t>DUDLE003.3SR</t>
  </si>
  <si>
    <t>TNW000001908</t>
  </si>
  <si>
    <t>DUDLE003.5SV</t>
  </si>
  <si>
    <t>Hwy 321  200 M U/S of Discharge From Presidential Cabins Development</t>
  </si>
  <si>
    <t>DUDLE003.5SR</t>
  </si>
  <si>
    <t>TNW000001909</t>
  </si>
  <si>
    <t>DUFFY000.0HY</t>
  </si>
  <si>
    <t>Off Eubanks Road</t>
  </si>
  <si>
    <t>TNW000001910</t>
  </si>
  <si>
    <t>DUFFY000.2GI</t>
  </si>
  <si>
    <t>Duffy Branch</t>
  </si>
  <si>
    <t>U/S Mcknight Road</t>
  </si>
  <si>
    <t>TNW000001911</t>
  </si>
  <si>
    <t>DUFFY000.3MN</t>
  </si>
  <si>
    <t>Duffys Creek</t>
  </si>
  <si>
    <t>U/S Christmasville Road</t>
  </si>
  <si>
    <t>TNW000001912</t>
  </si>
  <si>
    <t>DUGGE000.3JO</t>
  </si>
  <si>
    <t>Dugger Branch</t>
  </si>
  <si>
    <t>NE of Doeville SR 67 Near Intersection of Pine Orchard Road</t>
  </si>
  <si>
    <t>TNW000001913</t>
  </si>
  <si>
    <t>DUGGE001.0JO</t>
  </si>
  <si>
    <t>Dugger Hollow Road</t>
  </si>
  <si>
    <t>TNW000007651</t>
  </si>
  <si>
    <t>DUKE000.2CN</t>
  </si>
  <si>
    <t>Duke Creek</t>
  </si>
  <si>
    <t>TNW000001914</t>
  </si>
  <si>
    <t>DUKES000.2LI</t>
  </si>
  <si>
    <t>Dukes Creek</t>
  </si>
  <si>
    <t>U/S West Stephens Creek Road</t>
  </si>
  <si>
    <t>TNW000001915</t>
  </si>
  <si>
    <t>DUKES000.5LI</t>
  </si>
  <si>
    <t>Champ Road Bridge</t>
  </si>
  <si>
    <t>TNW000001916</t>
  </si>
  <si>
    <t>DULAN000.5GE</t>
  </si>
  <si>
    <t>Dulaney Branch</t>
  </si>
  <si>
    <t>100 Yds U/S Click Road</t>
  </si>
  <si>
    <t>TNW000001917</t>
  </si>
  <si>
    <t>DUMPL000.8SV</t>
  </si>
  <si>
    <t>Dumplin Creek</t>
  </si>
  <si>
    <t>Johnson Road (Bent Road)  Bridge   D/S of Kodak Road</t>
  </si>
  <si>
    <t>TNW000001918</t>
  </si>
  <si>
    <t>DUMPL002.1SV</t>
  </si>
  <si>
    <t>Below Hwy 66</t>
  </si>
  <si>
    <t>TNW000007669</t>
  </si>
  <si>
    <t>DUMPL013.8JE</t>
  </si>
  <si>
    <t>TNW000001919</t>
  </si>
  <si>
    <t>DUNBA000.3MT</t>
  </si>
  <si>
    <t>Dunbar Creek</t>
  </si>
  <si>
    <t>D/S Lake off Hay Market Road</t>
  </si>
  <si>
    <t>TNW000001920</t>
  </si>
  <si>
    <t>DUNBA001.2MT</t>
  </si>
  <si>
    <t>Dunbar Lake Over Flow</t>
  </si>
  <si>
    <t>D/S Dunbar Lake @ Dunbar Cave SNA Acuff Drive</t>
  </si>
  <si>
    <t>TNW000001921</t>
  </si>
  <si>
    <t>DUNCA000.3BT</t>
  </si>
  <si>
    <t>Duncan Creek</t>
  </si>
  <si>
    <t>300 Yds D/S RR Track off Wright Road. (Poplar St)</t>
  </si>
  <si>
    <t>TNW000001922</t>
  </si>
  <si>
    <t>DUNCA001.0BT</t>
  </si>
  <si>
    <t>Duncan Branch</t>
  </si>
  <si>
    <t>Jim Cornett Property</t>
  </si>
  <si>
    <t>TNW000001923</t>
  </si>
  <si>
    <t>DUNCA001.0CU</t>
  </si>
  <si>
    <t>Tailwaters of Danny Page's Impoundment just U/S Mayland Road</t>
  </si>
  <si>
    <t>TNW000001924</t>
  </si>
  <si>
    <t>DUNCA001.8CU</t>
  </si>
  <si>
    <t>30 U/S Mayland Road 400 Yds D/S Duncan Creek Lake</t>
  </si>
  <si>
    <t>TNW000001925</t>
  </si>
  <si>
    <t>DUNLA000.9HI</t>
  </si>
  <si>
    <t>Dunlap Creek</t>
  </si>
  <si>
    <t>Leatherwood Road. (Across From School)</t>
  </si>
  <si>
    <t>TNW000001926</t>
  </si>
  <si>
    <t>DUNN000.4SV</t>
  </si>
  <si>
    <t>Dunn Creek</t>
  </si>
  <si>
    <t>U/S Confluence W/ Wilhite Cr. at Bethany Church</t>
  </si>
  <si>
    <t>DUNN000.5SV</t>
  </si>
  <si>
    <t>TNW000001927</t>
  </si>
  <si>
    <t>DUNN002.4SV</t>
  </si>
  <si>
    <t>Richardson Cove Road</t>
  </si>
  <si>
    <t>TNW000001928</t>
  </si>
  <si>
    <t>DUNN007.8SV</t>
  </si>
  <si>
    <t>Jones Cove at Confluence with Long Branch  off Pearl Valley Road</t>
  </si>
  <si>
    <t>TNW000001929</t>
  </si>
  <si>
    <t>DUSKI003.0RH</t>
  </si>
  <si>
    <t>Duskin Creek</t>
  </si>
  <si>
    <t>Off Walden Mountain Road</t>
  </si>
  <si>
    <t>TNW000001930</t>
  </si>
  <si>
    <t>DUTCH000.1SR</t>
  </si>
  <si>
    <t>Dutch Creek</t>
  </si>
  <si>
    <t>Ransom Mandrell Road</t>
  </si>
  <si>
    <t>TNW000001931</t>
  </si>
  <si>
    <t>DUTCH000.2SR</t>
  </si>
  <si>
    <t>Off Dutch Creek Road 300M U/S Ransom Mandrell Road</t>
  </si>
  <si>
    <t>TNW000001932</t>
  </si>
  <si>
    <t>DUTCH002.7SR</t>
  </si>
  <si>
    <t>Dutch Creek Road</t>
  </si>
  <si>
    <t>DUTCH002.7</t>
  </si>
  <si>
    <t>TNW000007443</t>
  </si>
  <si>
    <t>DUTCH4.6T0.7SR</t>
  </si>
  <si>
    <t>Dutch Creek Unnamed Tributary</t>
  </si>
  <si>
    <t>Off Henry Harris Road (D/S Dam)</t>
  </si>
  <si>
    <t>TNW000007442</t>
  </si>
  <si>
    <t>DUTCH4.6T0.9SR</t>
  </si>
  <si>
    <t>Off Henry Harris Road (U/S Lake)</t>
  </si>
  <si>
    <t>TNW000001933</t>
  </si>
  <si>
    <t>DVALL000.2MM</t>
  </si>
  <si>
    <t>Dry Valley Creek</t>
  </si>
  <si>
    <t>County Route 50</t>
  </si>
  <si>
    <t>TNW000001934</t>
  </si>
  <si>
    <t>DVALL000.6GR</t>
  </si>
  <si>
    <t>Dutch Valley Creek</t>
  </si>
  <si>
    <t>Dutch Valley Road</t>
  </si>
  <si>
    <t>TNW000001935</t>
  </si>
  <si>
    <t>DWEAK001.8LW</t>
  </si>
  <si>
    <t>Dry Weakley Creek</t>
  </si>
  <si>
    <t>U/S Parker Road.</t>
  </si>
  <si>
    <t>TNW000001936</t>
  </si>
  <si>
    <t>DYER001.9MN</t>
  </si>
  <si>
    <t>Dyer Creek</t>
  </si>
  <si>
    <t>Ashport Road</t>
  </si>
  <si>
    <t>DYER001.3MN</t>
  </si>
  <si>
    <t>TNW000001937</t>
  </si>
  <si>
    <t>DYERS003.8ST</t>
  </si>
  <si>
    <t>Dyers Creek</t>
  </si>
  <si>
    <t>D/S Hwy 70</t>
  </si>
  <si>
    <t>TNW000001938</t>
  </si>
  <si>
    <t>DYERS004.0ST</t>
  </si>
  <si>
    <t>Hwy 79/76 (Near Robertson Hill Road.)</t>
  </si>
  <si>
    <t>TNW000001939</t>
  </si>
  <si>
    <t>EAGLE000.8WE</t>
  </si>
  <si>
    <t>Eagle Creek</t>
  </si>
  <si>
    <t>Russ Davidson Road. (David Ray Road)</t>
  </si>
  <si>
    <t>TNW000001940</t>
  </si>
  <si>
    <t>EAGLE003.9HN</t>
  </si>
  <si>
    <t>Hwy 79</t>
  </si>
  <si>
    <t>EAGLE002.9HN</t>
  </si>
  <si>
    <t>TNW000001941</t>
  </si>
  <si>
    <t>EAGLE004.1BN</t>
  </si>
  <si>
    <t>Birdsong Road</t>
  </si>
  <si>
    <t>TNW000001942</t>
  </si>
  <si>
    <t>EAGLE006.3HN</t>
  </si>
  <si>
    <t>D/S Hwy 140</t>
  </si>
  <si>
    <t>EAGLE001.9HN</t>
  </si>
  <si>
    <t>TNW000001943</t>
  </si>
  <si>
    <t>EAGLE008.2BN</t>
  </si>
  <si>
    <t>Manleys Chapel Road (Pauline Road)</t>
  </si>
  <si>
    <t>EAGLE011.3BN</t>
  </si>
  <si>
    <t>TNW000001944</t>
  </si>
  <si>
    <t>EAGLE011.6BN</t>
  </si>
  <si>
    <t>EAGLE013.1BN</t>
  </si>
  <si>
    <t>TNW000001945</t>
  </si>
  <si>
    <t>EAGLE012.0BN</t>
  </si>
  <si>
    <t>EAGLE012.5BN</t>
  </si>
  <si>
    <t>TNW000001946</t>
  </si>
  <si>
    <t>EAGLE013.1DE</t>
  </si>
  <si>
    <t>Mcillwain Road South of I40 (Near Hwy 641/New Hwy 69)</t>
  </si>
  <si>
    <t>EAGLE015.1DE</t>
  </si>
  <si>
    <t>TNW000001947</t>
  </si>
  <si>
    <t>EARTH000.1DA</t>
  </si>
  <si>
    <t>Earthman Fork</t>
  </si>
  <si>
    <t>Knight Road</t>
  </si>
  <si>
    <t>TNW000001948</t>
  </si>
  <si>
    <t>EARTH000.4DA</t>
  </si>
  <si>
    <t>Whites Creek Pk</t>
  </si>
  <si>
    <t>TNW000001949</t>
  </si>
  <si>
    <t>EAST000.1SR</t>
  </si>
  <si>
    <t>East Fork</t>
  </si>
  <si>
    <t>Rogana Road</t>
  </si>
  <si>
    <t>EFBLE000.1SR</t>
  </si>
  <si>
    <t>TNW000001950</t>
  </si>
  <si>
    <t>EAST000.8MY</t>
  </si>
  <si>
    <t>Bigbyville Road</t>
  </si>
  <si>
    <t>TNW000001951</t>
  </si>
  <si>
    <t>EATON000.5DA</t>
  </si>
  <si>
    <t>Eaton Creek</t>
  </si>
  <si>
    <t>Off Stewarts Lane</t>
  </si>
  <si>
    <t>TNW000001952</t>
  </si>
  <si>
    <t>EATON000.8DA</t>
  </si>
  <si>
    <t>Eatons Creek</t>
  </si>
  <si>
    <t>Hwy. 12</t>
  </si>
  <si>
    <t>TNW000001953</t>
  </si>
  <si>
    <t>EBEAV1C2.1FA</t>
  </si>
  <si>
    <t>East Beaver Creek Canal</t>
  </si>
  <si>
    <t>TNW000001954</t>
  </si>
  <si>
    <t>EBEAV1C6.4TI</t>
  </si>
  <si>
    <t>TNW000001955</t>
  </si>
  <si>
    <t>EBENE000.2KN</t>
  </si>
  <si>
    <t>Ebenezer Branch</t>
  </si>
  <si>
    <t>Ebenezer Branch at Ebenezer Road Near Westland Drive</t>
  </si>
  <si>
    <t>TNW000001956</t>
  </si>
  <si>
    <t>EBHUR000.1RU</t>
  </si>
  <si>
    <t>East Branch Hurricane Creek</t>
  </si>
  <si>
    <t>Bridgestone Gate #2 (off J.P. Hennesey Road.)</t>
  </si>
  <si>
    <t>TNW000001957</t>
  </si>
  <si>
    <t>EBLAC000.1JA</t>
  </si>
  <si>
    <t>East Blackburn Fork</t>
  </si>
  <si>
    <t>Off Cummings Mill Road/ Liberty Church Road</t>
  </si>
  <si>
    <t>TNW000001958</t>
  </si>
  <si>
    <t>EBLAC002.1PU</t>
  </si>
  <si>
    <t>Knights Church Road</t>
  </si>
  <si>
    <t>TNW000001959</t>
  </si>
  <si>
    <t>EBLUF000.7CA</t>
  </si>
  <si>
    <t>Eagle Bluff Creek</t>
  </si>
  <si>
    <t>D/S of Eagle Bluff Lake and U/S of Lake Street</t>
  </si>
  <si>
    <t>TNW000001960</t>
  </si>
  <si>
    <t>EBLUF000.9CA</t>
  </si>
  <si>
    <t>TNW000001961</t>
  </si>
  <si>
    <t>ECAMP002.0SR</t>
  </si>
  <si>
    <t>East Camp Creek</t>
  </si>
  <si>
    <t>150 Yds Below Boat Ramp on Lock 4 Road</t>
  </si>
  <si>
    <t>TOWNCRISB08; TOWNCRISB07; ECAMP001.99SR</t>
  </si>
  <si>
    <t>TNW000001963</t>
  </si>
  <si>
    <t>ECAMP005.0SR</t>
  </si>
  <si>
    <t>Long Hollow Pike Hwy 174</t>
  </si>
  <si>
    <t>TNW000001964</t>
  </si>
  <si>
    <t>ECAMP009.1SR</t>
  </si>
  <si>
    <t>Gibbs Lane</t>
  </si>
  <si>
    <t>TNW000001965</t>
  </si>
  <si>
    <t>East Camp Creek Unnamed Tributary</t>
  </si>
  <si>
    <t>U/S Hwy 174/386 @ Confluence Up East Camp Creek of Golf Course</t>
  </si>
  <si>
    <t>TNW000001966</t>
  </si>
  <si>
    <t>ECAMP7.2T0.1SR</t>
  </si>
  <si>
    <t>Douglas Lane (Near Mouth)</t>
  </si>
  <si>
    <t>ECAMP1T0.1SR</t>
  </si>
  <si>
    <t>TNW000001967</t>
  </si>
  <si>
    <t>ECHO000.9MA</t>
  </si>
  <si>
    <t>Echo Creek</t>
  </si>
  <si>
    <t>Echo Road</t>
  </si>
  <si>
    <t>TNW000001968</t>
  </si>
  <si>
    <t>ECO65B04</t>
  </si>
  <si>
    <t>40 Yards U/S Buster King Road</t>
  </si>
  <si>
    <t>TNW000001969</t>
  </si>
  <si>
    <t>Blunt Creek</t>
  </si>
  <si>
    <t>TNW000001970</t>
  </si>
  <si>
    <t>ECO65E06</t>
  </si>
  <si>
    <t>Griffin Creek</t>
  </si>
  <si>
    <t>100 Yd. U/S Stanford Lane Ford off of Standford Lane</t>
  </si>
  <si>
    <t>TNW000001971</t>
  </si>
  <si>
    <t>ECO65E08</t>
  </si>
  <si>
    <t>Harris Creek</t>
  </si>
  <si>
    <t>Potts Chapel Road</t>
  </si>
  <si>
    <t>TNW000001972</t>
  </si>
  <si>
    <t>ECO65E10</t>
  </si>
  <si>
    <t>Marshall Creek</t>
  </si>
  <si>
    <t>Van Buren Road</t>
  </si>
  <si>
    <t>TNW000001973</t>
  </si>
  <si>
    <t>ECO65E11</t>
  </si>
  <si>
    <t>West Fork Spring Creek</t>
  </si>
  <si>
    <t>TNW000006439</t>
  </si>
  <si>
    <t>Trace Creek</t>
  </si>
  <si>
    <t>U/S Liberty Road</t>
  </si>
  <si>
    <t>TRACE001.3MN</t>
  </si>
  <si>
    <t>TNW000001974</t>
  </si>
  <si>
    <t>ECO65J04</t>
  </si>
  <si>
    <t>Pompeys Branch</t>
  </si>
  <si>
    <t>U/S of Pompeys Branch Road</t>
  </si>
  <si>
    <t>POMPE000.5HD</t>
  </si>
  <si>
    <t>TNW000001975</t>
  </si>
  <si>
    <t>ECO65J05</t>
  </si>
  <si>
    <t>DRY002.0HD</t>
  </si>
  <si>
    <t>TNW000001976</t>
  </si>
  <si>
    <t>ECO65J06</t>
  </si>
  <si>
    <t>Right Fork Whites Creek</t>
  </si>
  <si>
    <t>300 Ft U/S Morris Lane Road Crossing</t>
  </si>
  <si>
    <t>RFWHI003.6HD</t>
  </si>
  <si>
    <t>TNW000001977</t>
  </si>
  <si>
    <t>Right Fork Whites Creek Unnamed Tributary</t>
  </si>
  <si>
    <t>TNW000001978</t>
  </si>
  <si>
    <t>ECO66D03</t>
  </si>
  <si>
    <t>Laurel Fork</t>
  </si>
  <si>
    <t>0.2 Mi U/S Big Branch off Dennis Cove Road</t>
  </si>
  <si>
    <t>TNW000001979</t>
  </si>
  <si>
    <t>ECO66D05</t>
  </si>
  <si>
    <t>TNW000001980</t>
  </si>
  <si>
    <t>ECO66E04</t>
  </si>
  <si>
    <t>Gentry Creek</t>
  </si>
  <si>
    <t>Gentry Creek Road's End 200 Ft U/S</t>
  </si>
  <si>
    <t>TNW000001981</t>
  </si>
  <si>
    <t>ECO66E09</t>
  </si>
  <si>
    <t>National Forest Property off Hwy. 107 Clarks Creek Road</t>
  </si>
  <si>
    <t>TNW000001982</t>
  </si>
  <si>
    <t>ECO66E11</t>
  </si>
  <si>
    <t>Lower Higgins Creek</t>
  </si>
  <si>
    <t>Lower Higgins Cr. Road  1 Mile NW of Ernestville</t>
  </si>
  <si>
    <t>TNW000001983</t>
  </si>
  <si>
    <t>ECO66E17</t>
  </si>
  <si>
    <t>75 Yards U/S E. Millers Cove Road</t>
  </si>
  <si>
    <t>TNW000001984</t>
  </si>
  <si>
    <t>ECO66F06</t>
  </si>
  <si>
    <t>TNW000001985</t>
  </si>
  <si>
    <t>ECO66F07</t>
  </si>
  <si>
    <t>1.0 Mi SW of  Backbone Rock Park</t>
  </si>
  <si>
    <t>TNW000001986</t>
  </si>
  <si>
    <t>ECO66F08</t>
  </si>
  <si>
    <t>Stony Creek</t>
  </si>
  <si>
    <t>SR 91 Bridge About 300 Feet U/S</t>
  </si>
  <si>
    <t>STONY012.5CT</t>
  </si>
  <si>
    <t>TNW000001987</t>
  </si>
  <si>
    <t>ECO66G04</t>
  </si>
  <si>
    <t>Middle Prong Little Pigeon River</t>
  </si>
  <si>
    <t>200 Ft U/S Restricted Road and 0.2 Mi East of Greenbriar Cove TN</t>
  </si>
  <si>
    <t>TNW000001988</t>
  </si>
  <si>
    <t>ECO66G05</t>
  </si>
  <si>
    <t>Little River</t>
  </si>
  <si>
    <t>100 Yards U/S Last House Little River Trail  Above Elkmont</t>
  </si>
  <si>
    <t>TNW000001989</t>
  </si>
  <si>
    <t>ECO66G07</t>
  </si>
  <si>
    <t>1 Mile U/S of Jakes Creek</t>
  </si>
  <si>
    <t>TNW000001990</t>
  </si>
  <si>
    <t>ECO66G09</t>
  </si>
  <si>
    <t>North River</t>
  </si>
  <si>
    <t>500 Meters U/S Campground on North River Road</t>
  </si>
  <si>
    <t>TNW000001991</t>
  </si>
  <si>
    <t>ECO66G12</t>
  </si>
  <si>
    <t>Sheeds Creek</t>
  </si>
  <si>
    <t>0.25 Mi U/S Sheeds Creek Road Crossing.</t>
  </si>
  <si>
    <t>TNW000001992</t>
  </si>
  <si>
    <t>ECO66G20</t>
  </si>
  <si>
    <t>Rough Creek</t>
  </si>
  <si>
    <t>TNW000001993</t>
  </si>
  <si>
    <t>ECO6701</t>
  </si>
  <si>
    <t>Stanley Valley Road Crossing D/S of Fisher Creek.</t>
  </si>
  <si>
    <t>BIG009.8HS</t>
  </si>
  <si>
    <t>TNW000001994</t>
  </si>
  <si>
    <t>ECO6702</t>
  </si>
  <si>
    <t>Fisher Creek</t>
  </si>
  <si>
    <t>U/S Bray Road Crossing</t>
  </si>
  <si>
    <t>TNW000001995</t>
  </si>
  <si>
    <t>ECO6707</t>
  </si>
  <si>
    <t>Possum Creek</t>
  </si>
  <si>
    <t>Bluff City Weaver Pike Bridge</t>
  </si>
  <si>
    <t>TNW000001996</t>
  </si>
  <si>
    <t>ECO67F06</t>
  </si>
  <si>
    <t>Just U/S Norris Municipal Park Road.</t>
  </si>
  <si>
    <t>TNW000001997</t>
  </si>
  <si>
    <t>ECO67F13</t>
  </si>
  <si>
    <t>White Creek</t>
  </si>
  <si>
    <t>Just D/S Old USGS Gaging Station Next to White Creek Road</t>
  </si>
  <si>
    <t>TNW000001998</t>
  </si>
  <si>
    <t>ECO67F14</t>
  </si>
  <si>
    <t>Powell River</t>
  </si>
  <si>
    <t>TNW000001999</t>
  </si>
  <si>
    <t>ECO67F16</t>
  </si>
  <si>
    <t>Hardy Creek</t>
  </si>
  <si>
    <t>Just U/S and Alongside State Rte 660 Powell Valley Road in VA</t>
  </si>
  <si>
    <t>Lee</t>
  </si>
  <si>
    <t>TNW000002000</t>
  </si>
  <si>
    <t>ECO67F17</t>
  </si>
  <si>
    <t>Just Prior to Clinch River Mile 166 on Papaw Road</t>
  </si>
  <si>
    <t>BWAR001.1HK; BWAR000.7HK</t>
  </si>
  <si>
    <t>TNW000002001</t>
  </si>
  <si>
    <t>ECO67F23</t>
  </si>
  <si>
    <t>Martin Creek</t>
  </si>
  <si>
    <t>Just U/S Hopkins Road Powell Valley Road</t>
  </si>
  <si>
    <t>TNW000002002</t>
  </si>
  <si>
    <t>ECO67F27</t>
  </si>
  <si>
    <t>Indian Creek</t>
  </si>
  <si>
    <t>Off Indian Creek Road Approximately. 1 Mile U/S Joe Mill Creek</t>
  </si>
  <si>
    <t>TNW000002003</t>
  </si>
  <si>
    <t>ECO67G05</t>
  </si>
  <si>
    <t>U/S Junction of Warrensburg and Mountain Road</t>
  </si>
  <si>
    <t>TNW000002005</t>
  </si>
  <si>
    <t>ECO67G09</t>
  </si>
  <si>
    <t>U/S Bancroft Road</t>
  </si>
  <si>
    <t>TNW000002006</t>
  </si>
  <si>
    <t>ECO67G10</t>
  </si>
  <si>
    <t>Flat Creek</t>
  </si>
  <si>
    <t>D/S of Muddy Hollow Road.</t>
  </si>
  <si>
    <t>TNW000001787</t>
  </si>
  <si>
    <t>ECO67G12</t>
  </si>
  <si>
    <t>U/S of Bridge Crossing on Old Chattanooga Pike Sq</t>
  </si>
  <si>
    <t>DRY000.6BR</t>
  </si>
  <si>
    <t>TNW000002007</t>
  </si>
  <si>
    <t>ECO67H06</t>
  </si>
  <si>
    <t>Laurel Creek</t>
  </si>
  <si>
    <t>150 Feet D/S Laurel Creek Road Crossing.</t>
  </si>
  <si>
    <t>LAURE000.8MO</t>
  </si>
  <si>
    <t>TNW000002009</t>
  </si>
  <si>
    <t>ECO68A03</t>
  </si>
  <si>
    <t>Laurel Fork Of Station Camp Creek</t>
  </si>
  <si>
    <t>Big South Fork NrRA  U/ S of Horse Trail</t>
  </si>
  <si>
    <t>TNW000002010</t>
  </si>
  <si>
    <t>ECO68A08</t>
  </si>
  <si>
    <t>At Genesis Road (Highway 298)   Jett Access</t>
  </si>
  <si>
    <t>TNW000002011</t>
  </si>
  <si>
    <t>ECO68A20</t>
  </si>
  <si>
    <t>Mullens Creek</t>
  </si>
  <si>
    <t>Haley Road Crossing Prentice Cooper Sf</t>
  </si>
  <si>
    <t>TNW000002012</t>
  </si>
  <si>
    <t>ECO68A26</t>
  </si>
  <si>
    <t>U/S Hebbertsburg Road Crossing Catoosa TN Devils Breakfast Table</t>
  </si>
  <si>
    <t>TNW000002013</t>
  </si>
  <si>
    <t>Island Creek</t>
  </si>
  <si>
    <t>0.1 Miles U/S Noah Hambey Road Br Crossing at Catoosa TN</t>
  </si>
  <si>
    <t>TNW000002014</t>
  </si>
  <si>
    <t>ECO68A28</t>
  </si>
  <si>
    <t>Rock Creek</t>
  </si>
  <si>
    <t>Off Hwy 62 About 1.0 Mile Ne of Lancing TN.</t>
  </si>
  <si>
    <t>TNW000002015</t>
  </si>
  <si>
    <t>ECO68B01</t>
  </si>
  <si>
    <t>Crystal Creek</t>
  </si>
  <si>
    <t>TNW000002016</t>
  </si>
  <si>
    <t>ECO68B09</t>
  </si>
  <si>
    <t>Mill Branch</t>
  </si>
  <si>
    <t>200 Feet U/S Upper East Valley Road</t>
  </si>
  <si>
    <t>TNW000002017</t>
  </si>
  <si>
    <t>ECO68B10</t>
  </si>
  <si>
    <t>D/S of Martin Spring Confluence</t>
  </si>
  <si>
    <t>BATTL017.0MI</t>
  </si>
  <si>
    <t>TNW000002018</t>
  </si>
  <si>
    <t>ECO68C13</t>
  </si>
  <si>
    <t>Mud Creek</t>
  </si>
  <si>
    <t>Location Approximately. 0.1Mile U/S of E. Roarks Cove Road Br</t>
  </si>
  <si>
    <t>TNW000002019</t>
  </si>
  <si>
    <t>ECO68C15</t>
  </si>
  <si>
    <t>Just off Ford Spring Road Below Confluence Wiith Unnamed Tributary in Tom Pack Hollow.</t>
  </si>
  <si>
    <t>TNW000002020</t>
  </si>
  <si>
    <t>ECO68C20</t>
  </si>
  <si>
    <t>Just off Ford Spring Road U/S Confluence with Unnamed Tributary in Tom Pack Hollow.</t>
  </si>
  <si>
    <t>TNW000002021</t>
  </si>
  <si>
    <t>Gilbreath Creek</t>
  </si>
  <si>
    <t>Cove Loop Lower Road Crossing</t>
  </si>
  <si>
    <t>TNW000002022</t>
  </si>
  <si>
    <t>ECO69D03</t>
  </si>
  <si>
    <t>Flat Fork</t>
  </si>
  <si>
    <t>Just U/S Flat Fork Road Crossing and Just U/S Rocky Fork Branch Confluence.</t>
  </si>
  <si>
    <t>TNW000002023</t>
  </si>
  <si>
    <t>ECO69D05</t>
  </si>
  <si>
    <t>New River</t>
  </si>
  <si>
    <t>0.5 Miles U/S Hwy 116 and Approximately. 0.3 Miles U/S Morgan/Anderson County Line.</t>
  </si>
  <si>
    <t>TNW000002024</t>
  </si>
  <si>
    <t>ECO69D06</t>
  </si>
  <si>
    <t>Round Rock Creek</t>
  </si>
  <si>
    <t>Just U/S  Ford off Norma Road</t>
  </si>
  <si>
    <t>TNW000002026</t>
  </si>
  <si>
    <t>ECO69E04</t>
  </si>
  <si>
    <t>Stinking Creek</t>
  </si>
  <si>
    <t>0.5 Miles Due South of Stinking Creek Road Alongside Powerline.</t>
  </si>
  <si>
    <t>TNW000002028</t>
  </si>
  <si>
    <t>ECO71E14</t>
  </si>
  <si>
    <t>Passenger Creek</t>
  </si>
  <si>
    <t>Hwy 76 Crossing</t>
  </si>
  <si>
    <t>TNW000002029</t>
  </si>
  <si>
    <t>ECO71E17</t>
  </si>
  <si>
    <t>Stroudville Road</t>
  </si>
  <si>
    <t>BRUSH005.0RN</t>
  </si>
  <si>
    <t>TNW000002030</t>
  </si>
  <si>
    <t>Santee Creek</t>
  </si>
  <si>
    <t>Sprouse Road/ Armstrong Road</t>
  </si>
  <si>
    <t>TNW000002031</t>
  </si>
  <si>
    <t>Calebs Creek</t>
  </si>
  <si>
    <t>U/S Maxie/Carr Road</t>
  </si>
  <si>
    <t>TNW000002032</t>
  </si>
  <si>
    <t>South Harpeth Creek</t>
  </si>
  <si>
    <t>South Harpeth Road and Pewitt Road U/S of Kelley Creek</t>
  </si>
  <si>
    <t>TNW000002033</t>
  </si>
  <si>
    <t>ECO71F16</t>
  </si>
  <si>
    <t>Wolf Creek</t>
  </si>
  <si>
    <t>Just U/S Wolf Creek Road Crossing</t>
  </si>
  <si>
    <t>TNW000002034</t>
  </si>
  <si>
    <t>ECO71F19</t>
  </si>
  <si>
    <t>Paul Reed Road just D/S Little Brush Creek</t>
  </si>
  <si>
    <t>TNW000002035</t>
  </si>
  <si>
    <t>ECO71F27</t>
  </si>
  <si>
    <t>Swanegan Branch</t>
  </si>
  <si>
    <t>Off Thomas Woodard (Last Butler Creek) Road</t>
  </si>
  <si>
    <t>TNW000002036</t>
  </si>
  <si>
    <t>ECO71F28</t>
  </si>
  <si>
    <t>Little Swan Creek</t>
  </si>
  <si>
    <t>Meriwether Lewis National Monument</t>
  </si>
  <si>
    <t>TNW000002037</t>
  </si>
  <si>
    <t>ECO71F29</t>
  </si>
  <si>
    <t>Hurricane Creek</t>
  </si>
  <si>
    <t>Off Vaden Branch Road</t>
  </si>
  <si>
    <t>TNW000002039</t>
  </si>
  <si>
    <t>ECO71G03</t>
  </si>
  <si>
    <t>Hwy 136 Crossing.</t>
  </si>
  <si>
    <t>TNW000002040</t>
  </si>
  <si>
    <t>ECO71G04</t>
  </si>
  <si>
    <t>Spring Creek</t>
  </si>
  <si>
    <t>Boatman Road Crossing (Bolton on Gazatteer)</t>
  </si>
  <si>
    <t>TNW000002041</t>
  </si>
  <si>
    <t>ECO71G10</t>
  </si>
  <si>
    <t>Hurricane Creek Road Near Cob Hollow Road</t>
  </si>
  <si>
    <t>TNW000002042</t>
  </si>
  <si>
    <t>Cummins Mill Road</t>
  </si>
  <si>
    <t>BLACK014.5JA</t>
  </si>
  <si>
    <t>TNW000002043</t>
  </si>
  <si>
    <t>Little Salt Lick Creek</t>
  </si>
  <si>
    <t>White/Sutton Road/Powell Road</t>
  </si>
  <si>
    <t>TNW000002044</t>
  </si>
  <si>
    <t>ECO71H03</t>
  </si>
  <si>
    <t>Flynn Creek</t>
  </si>
  <si>
    <t>3 Miles Ne of Nameless TN  Along Flynn Creek Road</t>
  </si>
  <si>
    <t>TNW000002045</t>
  </si>
  <si>
    <t>ECO71H06</t>
  </si>
  <si>
    <t>Clear Fork Creek</t>
  </si>
  <si>
    <t>D/S Confluence Wilmouth Creek</t>
  </si>
  <si>
    <t>TNW000002046</t>
  </si>
  <si>
    <t>ECO71H09</t>
  </si>
  <si>
    <t>TNW000002047</t>
  </si>
  <si>
    <t>ECO71H17</t>
  </si>
  <si>
    <t>100 Yds U/S of Cripps Lane (Old Metal Bridge)</t>
  </si>
  <si>
    <t>TNW000003230</t>
  </si>
  <si>
    <t>Indian Trail Creek</t>
  </si>
  <si>
    <t>Off Flat Ridge Road.</t>
  </si>
  <si>
    <t>TNW000002048</t>
  </si>
  <si>
    <t>Stewart Creek</t>
  </si>
  <si>
    <t>Just U/S End of West North Creek Road</t>
  </si>
  <si>
    <t>TNW000002049</t>
  </si>
  <si>
    <t>West Fork Stones River</t>
  </si>
  <si>
    <t>25 Yards U/S Rock Springs Road</t>
  </si>
  <si>
    <t>TNW000002050</t>
  </si>
  <si>
    <t>ECO71I10</t>
  </si>
  <si>
    <t>U/S Hazelwood Road</t>
  </si>
  <si>
    <t>TNW000002051</t>
  </si>
  <si>
    <t>ECO71I12</t>
  </si>
  <si>
    <t>CEDAR004.6WS</t>
  </si>
  <si>
    <t>ECO71I14</t>
  </si>
  <si>
    <t>Little Flat Creek</t>
  </si>
  <si>
    <t>200 Yards U/S Will Brown Road</t>
  </si>
  <si>
    <t>LFLAT003.6MY</t>
  </si>
  <si>
    <t>TNW000002053</t>
  </si>
  <si>
    <t>Harpeth River</t>
  </si>
  <si>
    <t>TNW000002054</t>
  </si>
  <si>
    <t>ECO71I16</t>
  </si>
  <si>
    <t>Walnut Grove Road</t>
  </si>
  <si>
    <t>TNW000002055</t>
  </si>
  <si>
    <t>Eastover Road.</t>
  </si>
  <si>
    <t>TNW000002056</t>
  </si>
  <si>
    <t>200 Yards Upstream Long Hole Road</t>
  </si>
  <si>
    <t>TNW000002057</t>
  </si>
  <si>
    <t>ECO73A02</t>
  </si>
  <si>
    <t>Middle Fork Forked Deer River</t>
  </si>
  <si>
    <t>TNW000002058</t>
  </si>
  <si>
    <t>ECO73A03</t>
  </si>
  <si>
    <t>1.4 Miles U/S Crutcher Lake Road Br Crossing and U/S Adams Bayou.</t>
  </si>
  <si>
    <t>TNW000002059</t>
  </si>
  <si>
    <t>ECO73A04</t>
  </si>
  <si>
    <t>TNW000002060</t>
  </si>
  <si>
    <t>ECO74A06</t>
  </si>
  <si>
    <t>Sugar Creek</t>
  </si>
  <si>
    <t>U/S Copper Road</t>
  </si>
  <si>
    <t>TNW000002061</t>
  </si>
  <si>
    <t>ECO74A08</t>
  </si>
  <si>
    <t>Paw Paw Creek</t>
  </si>
  <si>
    <t>U/S of Upper Crossing of Putnam Hill Road</t>
  </si>
  <si>
    <t>TNW000002062</t>
  </si>
  <si>
    <t>ECO74B01</t>
  </si>
  <si>
    <t>Terrapin Creek</t>
  </si>
  <si>
    <t>Terrapin Creek Road</t>
  </si>
  <si>
    <t>TNW000002063</t>
  </si>
  <si>
    <t>ECO74B04</t>
  </si>
  <si>
    <t>Powell Creek</t>
  </si>
  <si>
    <t>TNW000002064</t>
  </si>
  <si>
    <t>ECO74B12</t>
  </si>
  <si>
    <t>Wolf River</t>
  </si>
  <si>
    <t>1 Mile  U/S Yager Road</t>
  </si>
  <si>
    <t>TNW000002065</t>
  </si>
  <si>
    <t>ECO74B12A</t>
  </si>
  <si>
    <t>500 Yards D/S Yager Road in Ghost River SNA</t>
  </si>
  <si>
    <t>TNW000002066</t>
  </si>
  <si>
    <t>EDMUN001.0GI</t>
  </si>
  <si>
    <t>Edmundson Creek</t>
  </si>
  <si>
    <t>Hwy 45W</t>
  </si>
  <si>
    <t>TNW000002067</t>
  </si>
  <si>
    <t>EDMUN002.1GI</t>
  </si>
  <si>
    <t>Old Rutherford Road</t>
  </si>
  <si>
    <t>EDMUN002.0GI</t>
  </si>
  <si>
    <t>TNW000002068</t>
  </si>
  <si>
    <t>EDWAR000.1UC</t>
  </si>
  <si>
    <t>Edwards Branch</t>
  </si>
  <si>
    <t>Edwards Br. Road. (0.1 Mi E of Hwy 81)</t>
  </si>
  <si>
    <t>TNW000002069</t>
  </si>
  <si>
    <t>EFBEA000.2JO</t>
  </si>
  <si>
    <t>East Fork Beaverdam Creek</t>
  </si>
  <si>
    <t>TNW000002070</t>
  </si>
  <si>
    <t>EFBRA001.1LI</t>
  </si>
  <si>
    <t>East Fork Bradshaw Creek</t>
  </si>
  <si>
    <t>Off Red Oak Road (Farm Road)</t>
  </si>
  <si>
    <t>TNW000002071</t>
  </si>
  <si>
    <t>EFBRO000.2DA</t>
  </si>
  <si>
    <t>East Fork Browns Creek</t>
  </si>
  <si>
    <t>At Berry Road</t>
  </si>
  <si>
    <t>TNW000002072</t>
  </si>
  <si>
    <t>EFCAN001.0LS</t>
  </si>
  <si>
    <t>East Fork Cane Creek</t>
  </si>
  <si>
    <t>Off Cane Cr. Road.</t>
  </si>
  <si>
    <t>EFCAN000.9LS</t>
  </si>
  <si>
    <t>TNW000002073</t>
  </si>
  <si>
    <t>EFCLA010.8_KY</t>
  </si>
  <si>
    <t>East Fork Clarks River</t>
  </si>
  <si>
    <t>U/S East State Line Road in KY</t>
  </si>
  <si>
    <t>Calloway</t>
  </si>
  <si>
    <t>EFCLA007.0_KY; EFCLA007.0CW</t>
  </si>
  <si>
    <t>TNW000002074</t>
  </si>
  <si>
    <t>EFCLA011.9HN</t>
  </si>
  <si>
    <t>U/S Mason Lake Road</t>
  </si>
  <si>
    <t>TNW000002075</t>
  </si>
  <si>
    <t>EFCLA014.1HN</t>
  </si>
  <si>
    <t>U/S Howard Road</t>
  </si>
  <si>
    <t>EFCLA010.5HN</t>
  </si>
  <si>
    <t>TNW000002076</t>
  </si>
  <si>
    <t>EFGLO000.4ML</t>
  </si>
  <si>
    <t>East Fork Globe Creek</t>
  </si>
  <si>
    <t>EFGLO000.1ML</t>
  </si>
  <si>
    <t>TNW000002077</t>
  </si>
  <si>
    <t>EFGLO002.2ML</t>
  </si>
  <si>
    <t>Webb Road D11</t>
  </si>
  <si>
    <t>TNW000007275</t>
  </si>
  <si>
    <t>EFGLO002.5ML</t>
  </si>
  <si>
    <t>U/S Evans Road</t>
  </si>
  <si>
    <t>TNW000002080</t>
  </si>
  <si>
    <t>EFGLO003.3ML</t>
  </si>
  <si>
    <t>D/S SW3 (D/S Outfall 1)</t>
  </si>
  <si>
    <t>TNW000002081</t>
  </si>
  <si>
    <t>EFGLO003.6ML</t>
  </si>
  <si>
    <t>TNW000002082</t>
  </si>
  <si>
    <t>EFGLO003.71ML</t>
  </si>
  <si>
    <t>TNW000002083</t>
  </si>
  <si>
    <t>EFGLO003.7ML</t>
  </si>
  <si>
    <t>TNW000002084</t>
  </si>
  <si>
    <t>EFGLO003.9ML</t>
  </si>
  <si>
    <t>TNW000002085</t>
  </si>
  <si>
    <t>EFHAM001.1DA</t>
  </si>
  <si>
    <t>East Fork Hamilton Creek</t>
  </si>
  <si>
    <t>Mossdale Road. (D/S 50')</t>
  </si>
  <si>
    <t>TNW000002086</t>
  </si>
  <si>
    <t>EFHUR000.1TI</t>
  </si>
  <si>
    <t>East Fork Hurricane Creek</t>
  </si>
  <si>
    <t>U/S of Girl Scout Road</t>
  </si>
  <si>
    <t>TNW000002087</t>
  </si>
  <si>
    <t>EFLEA000.1ST</t>
  </si>
  <si>
    <t>East Fork Leatherwood Creek</t>
  </si>
  <si>
    <t>East Fork Road (E Fork Leatherwood Road)</t>
  </si>
  <si>
    <t>EAST000.1ST</t>
  </si>
  <si>
    <t>TNW000002088</t>
  </si>
  <si>
    <t>EFLPI001.2SV</t>
  </si>
  <si>
    <t>East Fork Little Pigeon River</t>
  </si>
  <si>
    <t>TNW000002089</t>
  </si>
  <si>
    <t>EFLPI001.6SV</t>
  </si>
  <si>
    <t>Near Harrisburg</t>
  </si>
  <si>
    <t>TNW000002090</t>
  </si>
  <si>
    <t>EFMUL000.7LI</t>
  </si>
  <si>
    <t>East Fork Mulberry Creek</t>
  </si>
  <si>
    <t>Kelso Mulberry Road. 1000' D/S Br</t>
  </si>
  <si>
    <t>TNW000002091</t>
  </si>
  <si>
    <t>EFMUL002.9LI</t>
  </si>
  <si>
    <t>U/S Crystal Ridge Road</t>
  </si>
  <si>
    <t>TNW000002092</t>
  </si>
  <si>
    <t>EFMUL006.2MR</t>
  </si>
  <si>
    <t>Louse Creek Road (D/S Lynchburg)</t>
  </si>
  <si>
    <t>EFMUL006.3MR; MULBERRYIS02</t>
  </si>
  <si>
    <t>TNW000002093</t>
  </si>
  <si>
    <t>EFMUL010.2MR</t>
  </si>
  <si>
    <t>U/S Goose Branch Road; 1 Mile D/S Lynchburg STP Discharge Mile 11.1</t>
  </si>
  <si>
    <t>TNW000002094</t>
  </si>
  <si>
    <t>EFMUL010.6MR</t>
  </si>
  <si>
    <t>D/S Old Fayetteville Hwy at Goose Branch Road</t>
  </si>
  <si>
    <t>TNW000002095</t>
  </si>
  <si>
    <t>EFMUL011.1MR</t>
  </si>
  <si>
    <t>East Fork Mulberry River</t>
  </si>
  <si>
    <t>300 Feet U/S  Lynchburg STP Discharge</t>
  </si>
  <si>
    <t>EFKMULBERRY11.1</t>
  </si>
  <si>
    <t>TNW000002096</t>
  </si>
  <si>
    <t>EFMUL011.9MR</t>
  </si>
  <si>
    <t>D/S of Bridge (Main St)</t>
  </si>
  <si>
    <t>TNW000002097</t>
  </si>
  <si>
    <t>EFMUL012.7MR</t>
  </si>
  <si>
    <t>U/S Tanyard Hill Road</t>
  </si>
  <si>
    <t>EFMUL014.6MR</t>
  </si>
  <si>
    <t>TNW000002098</t>
  </si>
  <si>
    <t>EFMUL014.1MR</t>
  </si>
  <si>
    <t>Cashion Road (U/S Lynchburg)</t>
  </si>
  <si>
    <t>EFMUL014.3MR; MULBERRYIS01</t>
  </si>
  <si>
    <t>TNW000002099</t>
  </si>
  <si>
    <t>EFMUL015.1MR</t>
  </si>
  <si>
    <t>Motlow Barn Road off Hwy 55</t>
  </si>
  <si>
    <t>TNW000002100</t>
  </si>
  <si>
    <t>EFMUL019.4MR</t>
  </si>
  <si>
    <t>U/S Hwy 55 Rittle Lane (Lynchburg Hwy)</t>
  </si>
  <si>
    <t>TNW000002101</t>
  </si>
  <si>
    <t>EFNMO000.3MM</t>
  </si>
  <si>
    <t>East Fork North Mouse Creek</t>
  </si>
  <si>
    <t>U/S Hwy 309 Crossing Near County Road 319 Junction</t>
  </si>
  <si>
    <t>TNW000002102</t>
  </si>
  <si>
    <t>EFOBE012.6FE</t>
  </si>
  <si>
    <t>East Fork Obey River</t>
  </si>
  <si>
    <t>D/S Highway 52</t>
  </si>
  <si>
    <t>3DAL10014</t>
  </si>
  <si>
    <t>TNW000002103</t>
  </si>
  <si>
    <t>EFOBE025.8FE</t>
  </si>
  <si>
    <t>Hwy 85/Wilder Road</t>
  </si>
  <si>
    <t>TNW000002104</t>
  </si>
  <si>
    <t>EFOBE039.6OV</t>
  </si>
  <si>
    <t>Cliff Springs Road</t>
  </si>
  <si>
    <t>EFOBE039.0OV; EFOBE039.0FE</t>
  </si>
  <si>
    <t>TNW000002105</t>
  </si>
  <si>
    <t>EFOBE15.6T1.0FE</t>
  </si>
  <si>
    <t>East Fork Obey River Unnamed Tributary</t>
  </si>
  <si>
    <t>Lint's Cove on the Estate of Bruno Gernt D/S of Hoodtown Coal Surface Mine</t>
  </si>
  <si>
    <t>LCOVE1T1.0FE</t>
  </si>
  <si>
    <t>TNW000002106</t>
  </si>
  <si>
    <t>EFORK000.1CA</t>
  </si>
  <si>
    <t>Elk Fork Creek</t>
  </si>
  <si>
    <t>Hwy 297 Immediately U/S Confluence Little Elk Creek</t>
  </si>
  <si>
    <t>ELK008.8CA; ELK008.4CA</t>
  </si>
  <si>
    <t>TNW000002107</t>
  </si>
  <si>
    <t>EFORK000.6DA</t>
  </si>
  <si>
    <t>East Fork Creek</t>
  </si>
  <si>
    <t>Big East Fork Cr. Road. (D/S &amp; U/S Little East Confluence.)</t>
  </si>
  <si>
    <t>TNW000002108</t>
  </si>
  <si>
    <t>EFORK003.9MT</t>
  </si>
  <si>
    <t>Off Benton Ridge Road</t>
  </si>
  <si>
    <t>EFYEL003.9MT; EFYEL003.8MT</t>
  </si>
  <si>
    <t>TNW000002109</t>
  </si>
  <si>
    <t>EFORK006.7MT</t>
  </si>
  <si>
    <t>Shiloh Bridge Road D/S Confluence of Baggetts Branch and Sullivan Creek</t>
  </si>
  <si>
    <t>TNW000002110</t>
  </si>
  <si>
    <t>EFORK007.2CA</t>
  </si>
  <si>
    <t>Near Elk Fork Community</t>
  </si>
  <si>
    <t>TNW000002111</t>
  </si>
  <si>
    <t>EFORK010.6CA</t>
  </si>
  <si>
    <t>U/S Confluence with Lick Fork</t>
  </si>
  <si>
    <t>TNW000002112</t>
  </si>
  <si>
    <t>EFPAN000.1HK</t>
  </si>
  <si>
    <t>East Fork Panther Creek</t>
  </si>
  <si>
    <t>SR Highway 33</t>
  </si>
  <si>
    <t>TNW000002113</t>
  </si>
  <si>
    <t>EFPIN000.1SC</t>
  </si>
  <si>
    <t>East Fork Pine Creek</t>
  </si>
  <si>
    <t>Below Dam  Hwy 297</t>
  </si>
  <si>
    <t>PINE011.4SC</t>
  </si>
  <si>
    <t>TNW000002114</t>
  </si>
  <si>
    <t>EFPOP001.7RO</t>
  </si>
  <si>
    <t>East Fork Poplar Creek</t>
  </si>
  <si>
    <t>Novus Drive</t>
  </si>
  <si>
    <t>TNW000002115</t>
  </si>
  <si>
    <t>EFPOP003.9RO</t>
  </si>
  <si>
    <t>Oak Ridge Turnpike</t>
  </si>
  <si>
    <t>EFK6.3</t>
  </si>
  <si>
    <t>TNW000002116</t>
  </si>
  <si>
    <t>EFPOP004.7RO</t>
  </si>
  <si>
    <t>Hwy 95</t>
  </si>
  <si>
    <t>EFORK004.7PO</t>
  </si>
  <si>
    <t>TNW000002117</t>
  </si>
  <si>
    <t>EFPOP006.9RO</t>
  </si>
  <si>
    <t>First Bridge  at Gum Hollow Road</t>
  </si>
  <si>
    <t>EFPOP007.0RO</t>
  </si>
  <si>
    <t>TNW000002118</t>
  </si>
  <si>
    <t>EFPOP007.3RO</t>
  </si>
  <si>
    <t>TNW000002119</t>
  </si>
  <si>
    <t>EFPOP008.0RO</t>
  </si>
  <si>
    <t>D/S of STP</t>
  </si>
  <si>
    <t>TNW000002120</t>
  </si>
  <si>
    <t>EFPOP008.4AN</t>
  </si>
  <si>
    <t>TNW000002121</t>
  </si>
  <si>
    <t>EFPOP008.6AN</t>
  </si>
  <si>
    <t>TNW000002122</t>
  </si>
  <si>
    <t>EFPOP010.9AN</t>
  </si>
  <si>
    <t>Off Hwy 95 Near Louisana Ave</t>
  </si>
  <si>
    <t>TNW000002123</t>
  </si>
  <si>
    <t>EFPOP014.5AN</t>
  </si>
  <si>
    <t>Near Bear Creek Road</t>
  </si>
  <si>
    <t>EFK23.4</t>
  </si>
  <si>
    <t>TNW000002124</t>
  </si>
  <si>
    <t>EFPOP015.2AN</t>
  </si>
  <si>
    <t>USACR ONRL Area Road</t>
  </si>
  <si>
    <t>EFK24.4; EFK24.2</t>
  </si>
  <si>
    <t>TNW000002125</t>
  </si>
  <si>
    <t>EFPOP015.6AN</t>
  </si>
  <si>
    <t>Oak Ridge Reservation Y-12 Plant Vicinity</t>
  </si>
  <si>
    <t>TNW000002126</t>
  </si>
  <si>
    <t>EFRIC000.1GE</t>
  </si>
  <si>
    <t>East Fork Richland Creek (Right Fork)</t>
  </si>
  <si>
    <t>100 Yds D/S Allen Bridge Road</t>
  </si>
  <si>
    <t>RICHL3T0.1GE</t>
  </si>
  <si>
    <t>TNW000002127</t>
  </si>
  <si>
    <t>EFRIC001.0GE</t>
  </si>
  <si>
    <t>East Fork Richland Creek</t>
  </si>
  <si>
    <t>300 Meters U/S East Fork Road</t>
  </si>
  <si>
    <t>TNW000002128</t>
  </si>
  <si>
    <t>EFSHO000.2GS</t>
  </si>
  <si>
    <t>East Fork Shoal Creek</t>
  </si>
  <si>
    <t>U/S Shoal Creek Road</t>
  </si>
  <si>
    <t>TNW000002129</t>
  </si>
  <si>
    <t>EFSHO001.0GS</t>
  </si>
  <si>
    <t>Off E. Prong Shoal Creek. Road.</t>
  </si>
  <si>
    <t>TNW000002130</t>
  </si>
  <si>
    <t>EFSHO005.5GS</t>
  </si>
  <si>
    <t>U/S East Prong Shoal Creek Road.</t>
  </si>
  <si>
    <t>TNW000002131</t>
  </si>
  <si>
    <t>EFSPR000.6ML</t>
  </si>
  <si>
    <t>East Fork Spring Creek</t>
  </si>
  <si>
    <t>Greenwood Road</t>
  </si>
  <si>
    <t>TNW000002132</t>
  </si>
  <si>
    <t>EFSPR007.7HR</t>
  </si>
  <si>
    <t>East Fork Spring Creek ? Mississippi Lane</t>
  </si>
  <si>
    <t>ECO65E12; EFSPR002.2HR</t>
  </si>
  <si>
    <t>TNW000002133</t>
  </si>
  <si>
    <t>EFSPR3.8T0.5HR</t>
  </si>
  <si>
    <t>East Fork Spring Creek Unnamed Tributary</t>
  </si>
  <si>
    <t>Crestwood Drive Candlewood Estates 30 Yds D/S Spring Lake</t>
  </si>
  <si>
    <t>EFSPR1T0.5HR</t>
  </si>
  <si>
    <t>TNW000007455</t>
  </si>
  <si>
    <t>EFSTO008.0RU</t>
  </si>
  <si>
    <t>East Fork Stones River</t>
  </si>
  <si>
    <t>EF004</t>
  </si>
  <si>
    <t>TNW000002134</t>
  </si>
  <si>
    <t>EFSTO008.8RU</t>
  </si>
  <si>
    <t>1.3 Miles D/S Walter Hill Dam</t>
  </si>
  <si>
    <t>TNW000002136</t>
  </si>
  <si>
    <t>EFSTO010.1RU</t>
  </si>
  <si>
    <t>D/S Walter Hill Dam at Hwy 231 Bridge</t>
  </si>
  <si>
    <t>EFSTO009.8RU; EFSTO010.0RU; 3JPP10016(COE)</t>
  </si>
  <si>
    <t>TNW000002137</t>
  </si>
  <si>
    <t>EFSTO011.3RU</t>
  </si>
  <si>
    <t>Gas Line Xing U/S Walterhill Dam</t>
  </si>
  <si>
    <t>TNW000002138</t>
  </si>
  <si>
    <t>EFSTO015.4RU</t>
  </si>
  <si>
    <t>Betty Ford Road</t>
  </si>
  <si>
    <t>TNW000002139</t>
  </si>
  <si>
    <t>EFSTO026.6RU</t>
  </si>
  <si>
    <t>Guy James Road</t>
  </si>
  <si>
    <t>TNW000002140</t>
  </si>
  <si>
    <t>EFSTO028.0RU</t>
  </si>
  <si>
    <t>East Fork Stones River (Upper)</t>
  </si>
  <si>
    <t>Trimble Road.</t>
  </si>
  <si>
    <t>TNW000002141</t>
  </si>
  <si>
    <t>EFSTO044.3CN</t>
  </si>
  <si>
    <t>Off Hwy 70S (D/S Woodbury STP)</t>
  </si>
  <si>
    <t>TNW000002142</t>
  </si>
  <si>
    <t>EFSTO045.2CN</t>
  </si>
  <si>
    <t>450 Feet Upstream Woodbury STP Discharge</t>
  </si>
  <si>
    <t>EFKSTONES045.2</t>
  </si>
  <si>
    <t>TNW000002143</t>
  </si>
  <si>
    <t>EFSTO048.6CN</t>
  </si>
  <si>
    <t>Stones River Road.</t>
  </si>
  <si>
    <t>TNW000007423</t>
  </si>
  <si>
    <t>EFSTO050.9CN</t>
  </si>
  <si>
    <t>At Witty/Mason Hollow Road</t>
  </si>
  <si>
    <t>TNW000002144</t>
  </si>
  <si>
    <t>EFSUG002.0LW</t>
  </si>
  <si>
    <t>East Fork Sugar Creek</t>
  </si>
  <si>
    <t>Peach Road</t>
  </si>
  <si>
    <t>TNW000002145</t>
  </si>
  <si>
    <t>EFSUG009.0LW</t>
  </si>
  <si>
    <t>U/S Freemon Hill Road.</t>
  </si>
  <si>
    <t>TNW000002146</t>
  </si>
  <si>
    <t>EFTHI000.1KN</t>
  </si>
  <si>
    <t>East Fork Third Creek</t>
  </si>
  <si>
    <t>Tyson Park Near Concord Street Immed. U/S of Confluence with Third Creek Mainstem</t>
  </si>
  <si>
    <t>TNW000002147</t>
  </si>
  <si>
    <t>EFWOL000.2GI</t>
  </si>
  <si>
    <t>East Fork Wolf Creek</t>
  </si>
  <si>
    <t>U/S Arsenal Road Entrance Plant Route 75</t>
  </si>
  <si>
    <t>TNW000002148</t>
  </si>
  <si>
    <t>EFWOL000.2HI</t>
  </si>
  <si>
    <t>Mathis Loop Road</t>
  </si>
  <si>
    <t>TNW000002149</t>
  </si>
  <si>
    <t>EFYEL000.2DI</t>
  </si>
  <si>
    <t>East Fork Yellow Creek</t>
  </si>
  <si>
    <t>Hwy 46</t>
  </si>
  <si>
    <t>TNW000002150</t>
  </si>
  <si>
    <t>EFYEL002.2DI</t>
  </si>
  <si>
    <t>Maple Grove Road</t>
  </si>
  <si>
    <t>TNW000002151</t>
  </si>
  <si>
    <t>EGROV001.6FA</t>
  </si>
  <si>
    <t>Early Grove Creek</t>
  </si>
  <si>
    <t>EARLY001.6FA</t>
  </si>
  <si>
    <t>TNW000002152</t>
  </si>
  <si>
    <t>EGYPT_G0.1MI</t>
  </si>
  <si>
    <t>Running Water Creek Unnamed Tributary</t>
  </si>
  <si>
    <t>EGYPT000.1MI</t>
  </si>
  <si>
    <t>TNW000002153</t>
  </si>
  <si>
    <t>EGYPT_G2.3HU</t>
  </si>
  <si>
    <t>Egypt Hollow ( Unnamed Creek In Hollow)</t>
  </si>
  <si>
    <t>In Egypt Hollow @  Accurate Arm Dam Site (Snake Creek on Some Maps)</t>
  </si>
  <si>
    <t>TUMBL1T2.3HU</t>
  </si>
  <si>
    <t>TNW000002154</t>
  </si>
  <si>
    <t>EGYPT_G3.0HU</t>
  </si>
  <si>
    <t>Tributary To Tumbling Creek  In Egypt  Hollow</t>
  </si>
  <si>
    <t>Just D/S Dam at Bucksnort Ranch (Snake Creek on Some Maps)</t>
  </si>
  <si>
    <t>SHOP_G3.0HU; TUMBL1T3.0HU</t>
  </si>
  <si>
    <t>TNW000002155</t>
  </si>
  <si>
    <t>EHOLL000.5DB</t>
  </si>
  <si>
    <t>Egypt Hollow Branch</t>
  </si>
  <si>
    <t>100 M U/S Dry Creek Road</t>
  </si>
  <si>
    <t>TNW000002156</t>
  </si>
  <si>
    <t>ELAINELAKE</t>
  </si>
  <si>
    <t>Elaine Lake</t>
  </si>
  <si>
    <t>Near dam</t>
  </si>
  <si>
    <t>TNW000002157</t>
  </si>
  <si>
    <t>ELEND000.2CR</t>
  </si>
  <si>
    <t>Elender Creek</t>
  </si>
  <si>
    <t>U/S Dr Holmes Road</t>
  </si>
  <si>
    <t>TNW000002158</t>
  </si>
  <si>
    <t>ELIZA002.2DY</t>
  </si>
  <si>
    <t>Eliza Creek</t>
  </si>
  <si>
    <t>U/S Miller Loop Road</t>
  </si>
  <si>
    <t>TNW000002159</t>
  </si>
  <si>
    <t>ELK002.0CA</t>
  </si>
  <si>
    <t>Elk Creek</t>
  </si>
  <si>
    <t>Indian Mountain State Park  London Avenue Bridge</t>
  </si>
  <si>
    <t>TNW000002160</t>
  </si>
  <si>
    <t>ELK003.4RN</t>
  </si>
  <si>
    <t>Elk Fork</t>
  </si>
  <si>
    <t>Mint Springs Road</t>
  </si>
  <si>
    <t>EFORK003.4RN</t>
  </si>
  <si>
    <t>TNW000002161</t>
  </si>
  <si>
    <t>ELK004.5RN</t>
  </si>
  <si>
    <t>D/S Hooper Hollow Road.</t>
  </si>
  <si>
    <t>EFORK004.5RN</t>
  </si>
  <si>
    <t>TNW000002162</t>
  </si>
  <si>
    <t>ELK004.6CA</t>
  </si>
  <si>
    <t>Old Oswego Road</t>
  </si>
  <si>
    <t>TNW000002163</t>
  </si>
  <si>
    <t>ELK004.6CT</t>
  </si>
  <si>
    <t>Elk River</t>
  </si>
  <si>
    <t>Elk Mills - off Heaton Br Road - U/S US 321 Across From Church</t>
  </si>
  <si>
    <t>ELK005.0CT; ELK004.8CT</t>
  </si>
  <si>
    <t>TNW000002164</t>
  </si>
  <si>
    <t>ELK006.0_AL</t>
  </si>
  <si>
    <t>Tributary to TN River at 285 Near Confluence with Anderson Road in Alabama</t>
  </si>
  <si>
    <t>TNW000002165</t>
  </si>
  <si>
    <t>ELK007.6CT</t>
  </si>
  <si>
    <t>Poga Road Bridge</t>
  </si>
  <si>
    <t>TNW000002166</t>
  </si>
  <si>
    <t>ELK036.5GS</t>
  </si>
  <si>
    <t>Prospect (Veto Road)</t>
  </si>
  <si>
    <t>TNW000002167</t>
  </si>
  <si>
    <t>ELK041.5GS</t>
  </si>
  <si>
    <t>D/S Richland Creek at Hanna Ward Bridge</t>
  </si>
  <si>
    <t>TNW000002168</t>
  </si>
  <si>
    <t>ELK064.0LI</t>
  </si>
  <si>
    <t>J D Suggs Road (Nr Coldwater)</t>
  </si>
  <si>
    <t>TNW000002169</t>
  </si>
  <si>
    <t>ELK077.0LI</t>
  </si>
  <si>
    <t>Off Hwy 273 D/S Fayetteville</t>
  </si>
  <si>
    <t>TNW000002170</t>
  </si>
  <si>
    <t>ELK093.9LI</t>
  </si>
  <si>
    <t>TNW000002171</t>
  </si>
  <si>
    <t>ELK105.5LI</t>
  </si>
  <si>
    <t>Champ Road (Dicky Bridge)</t>
  </si>
  <si>
    <t>TNW000002172</t>
  </si>
  <si>
    <t>ELK119.2LI</t>
  </si>
  <si>
    <t>Old Dam Ford</t>
  </si>
  <si>
    <t>TNW000002173</t>
  </si>
  <si>
    <t>ELK124.3FR</t>
  </si>
  <si>
    <t>Farris Creek Bridge Road</t>
  </si>
  <si>
    <t>TNW000002174</t>
  </si>
  <si>
    <t>ELK127.7FR</t>
  </si>
  <si>
    <t>Island D/S of Vanzant Bend</t>
  </si>
  <si>
    <t>TNW000002175</t>
  </si>
  <si>
    <t>ELK130.8FR</t>
  </si>
  <si>
    <t>Garner Ford D/S Tims Ford Dam</t>
  </si>
  <si>
    <t>TNW000002176</t>
  </si>
  <si>
    <t>ELK132.5FR</t>
  </si>
  <si>
    <t>At Turn Hole D/S of Tims Ford Dam</t>
  </si>
  <si>
    <t>TNW000002177</t>
  </si>
  <si>
    <t>ELK133.0FR</t>
  </si>
  <si>
    <t>First Bridge Below  D/S Tims Ford Dam</t>
  </si>
  <si>
    <t>TNW000002178</t>
  </si>
  <si>
    <t>ELK135.0FR</t>
  </si>
  <si>
    <t>Tims Ford Reservoir Near Marble Plains</t>
  </si>
  <si>
    <t>ERM 135.0</t>
  </si>
  <si>
    <t>TNW000002179</t>
  </si>
  <si>
    <t>ELK150.0FR</t>
  </si>
  <si>
    <t>Tims Ford Reservoir at Maple Bend</t>
  </si>
  <si>
    <t>ERM 150.0</t>
  </si>
  <si>
    <t>TNW000002180</t>
  </si>
  <si>
    <t>ELK170.0FR</t>
  </si>
  <si>
    <t>Woods Reservoir Near Dam</t>
  </si>
  <si>
    <t>WOODSRES01</t>
  </si>
  <si>
    <t>TNW000006941</t>
  </si>
  <si>
    <t>ELK173.0FR</t>
  </si>
  <si>
    <t>Elk River - Woods Reservoir</t>
  </si>
  <si>
    <t>Woods Reservoir at Elder Island</t>
  </si>
  <si>
    <t>WOODSRES02;</t>
  </si>
  <si>
    <t>TNW000006942</t>
  </si>
  <si>
    <t>ELK175.5FR</t>
  </si>
  <si>
    <t>Woods Reservoir at Morris Ferry Bridge</t>
  </si>
  <si>
    <t>WOODSRES03</t>
  </si>
  <si>
    <t>TNW000002181</t>
  </si>
  <si>
    <t>ELK176.0FR</t>
  </si>
  <si>
    <t>Woods Reservoir Near Hwy 127 Causeway</t>
  </si>
  <si>
    <t>TNW000002182</t>
  </si>
  <si>
    <t>ELK187.4FR</t>
  </si>
  <si>
    <t>Rutledge Ford Road</t>
  </si>
  <si>
    <t>TNW000002183</t>
  </si>
  <si>
    <t>ELK192.2T0.6GY</t>
  </si>
  <si>
    <t>Elk River Unnamed Tributary</t>
  </si>
  <si>
    <t>U/S of Bells Mill Road</t>
  </si>
  <si>
    <t>TNW000002184</t>
  </si>
  <si>
    <t>ELK195.3GY</t>
  </si>
  <si>
    <t>Pelham Industrial Park</t>
  </si>
  <si>
    <t>ELKS195.0GY</t>
  </si>
  <si>
    <t>TNW000002185</t>
  </si>
  <si>
    <t>ELK201.6GY</t>
  </si>
  <si>
    <t>Elkhead Road. (500' U/S)</t>
  </si>
  <si>
    <t>TNW000002186</t>
  </si>
  <si>
    <t>ELLEJ000.1BT</t>
  </si>
  <si>
    <t>Ellejoy Creek</t>
  </si>
  <si>
    <t>At Ellejoy Cr Road Crossing</t>
  </si>
  <si>
    <t>TNW000002187</t>
  </si>
  <si>
    <t>ELLEJ003.2BT</t>
  </si>
  <si>
    <t>At Cold Springs Road Bridge</t>
  </si>
  <si>
    <t>TNW000002188</t>
  </si>
  <si>
    <t>ELLEJ005.5BT</t>
  </si>
  <si>
    <t>TNW000002189</t>
  </si>
  <si>
    <t>ELLEJ008.0BT</t>
  </si>
  <si>
    <t>D/S A R Davis Road</t>
  </si>
  <si>
    <t>TNW000002190</t>
  </si>
  <si>
    <t>ELLEJ010.1SV</t>
  </si>
  <si>
    <t>Tipton Hollow Road Bridge</t>
  </si>
  <si>
    <t>TNW000002191</t>
  </si>
  <si>
    <t>ELLIS000.1PO</t>
  </si>
  <si>
    <t>Ellis Branch</t>
  </si>
  <si>
    <t>Just U/S of Confluence with North Potato Creek</t>
  </si>
  <si>
    <t>TNW000002192</t>
  </si>
  <si>
    <t>ELLIS000.6PO</t>
  </si>
  <si>
    <t>U/S of Morgantown Road Culvert</t>
  </si>
  <si>
    <t>TNW000002193</t>
  </si>
  <si>
    <t>EMORY000.1RO</t>
  </si>
  <si>
    <t>Emory River</t>
  </si>
  <si>
    <t>Watts Bar Reservoir Just Above Confluence with Clinch River</t>
  </si>
  <si>
    <t>TNW000007676</t>
  </si>
  <si>
    <t>EMORY000.9RO</t>
  </si>
  <si>
    <t>TNW000002194</t>
  </si>
  <si>
    <t>EMORY0001.7RO</t>
  </si>
  <si>
    <t>Approximately 1 Mi D/S Kingston Steam Plant</t>
  </si>
  <si>
    <t>EMORY001.0RO; EMORY000.5RO</t>
  </si>
  <si>
    <t>TNW000007004</t>
  </si>
  <si>
    <t>EMORY001.9RO</t>
  </si>
  <si>
    <t>Just downstream of Kingston ash spill imapct area</t>
  </si>
  <si>
    <t>TNW000002196</t>
  </si>
  <si>
    <t>EMORY002.1RO</t>
  </si>
  <si>
    <t>Watts Bar Reservoir in Immediate Vicinity Of Kingston Ash Spill Impact Area</t>
  </si>
  <si>
    <t>TNW000002197</t>
  </si>
  <si>
    <t>EMORY003.0RO</t>
  </si>
  <si>
    <t>Watts Bar Reservoir Just Upstream Kingston Ash Spill</t>
  </si>
  <si>
    <t>ERM 3</t>
  </si>
  <si>
    <t>TNW000002198</t>
  </si>
  <si>
    <t>EMORY004.0RO</t>
  </si>
  <si>
    <t>Watts Bar Reservoir Above the Kingston Ash Spill Impact Area</t>
  </si>
  <si>
    <t>TNW000007458</t>
  </si>
  <si>
    <t>EMORY006.0RO</t>
  </si>
  <si>
    <t>U/S Confluence Little Emory River</t>
  </si>
  <si>
    <t>TNW000002199</t>
  </si>
  <si>
    <t>EMORY008.0RO</t>
  </si>
  <si>
    <t>Watts Bar Reservoir U/S Confluence with Little Emory River</t>
  </si>
  <si>
    <t>ERM1 TWRAFISH; EMORY007.0RO</t>
  </si>
  <si>
    <t>TNW000002200</t>
  </si>
  <si>
    <t>EMORY012.1RO</t>
  </si>
  <si>
    <t>Watts Bar Reservoir on Mee Bridge in Harriman (Pansy Hill Road)</t>
  </si>
  <si>
    <t>TNW000002201</t>
  </si>
  <si>
    <t>EMORY014.5MG</t>
  </si>
  <si>
    <t>U/S Harriman</t>
  </si>
  <si>
    <t>TNW000002202</t>
  </si>
  <si>
    <t>EMORY018.3MG</t>
  </si>
  <si>
    <t>At Oakdale At Gaging StAtion</t>
  </si>
  <si>
    <t>TNW000002203</t>
  </si>
  <si>
    <t>EMORY022.0MG</t>
  </si>
  <si>
    <t>Camp Austin Bridge Deermont Road</t>
  </si>
  <si>
    <t>TNW000002204</t>
  </si>
  <si>
    <t>EMORY027.7MG</t>
  </si>
  <si>
    <t>Nemo Bridge Catoosa</t>
  </si>
  <si>
    <t>TNW000002205</t>
  </si>
  <si>
    <t>EMORY029.2MG</t>
  </si>
  <si>
    <t>Old RR Bridge</t>
  </si>
  <si>
    <t>TNW000002206</t>
  </si>
  <si>
    <t>EMORY041.4MG</t>
  </si>
  <si>
    <t>Macedonia Road.Br.</t>
  </si>
  <si>
    <t>TNW000002207</t>
  </si>
  <si>
    <t>EMORY049.0MG</t>
  </si>
  <si>
    <t>Macedonia Road. End (Site 1) (Gobey Road)</t>
  </si>
  <si>
    <t>TNW000002208</t>
  </si>
  <si>
    <t>EMPSO000.2RN</t>
  </si>
  <si>
    <t>Empson Branch</t>
  </si>
  <si>
    <t>Cross Plains Road</t>
  </si>
  <si>
    <t>EMPSO000.1RN</t>
  </si>
  <si>
    <t>TNW000002209</t>
  </si>
  <si>
    <t>EMPSO002.7RN</t>
  </si>
  <si>
    <t>Pleasant Grove Road</t>
  </si>
  <si>
    <t>TNW000002210</t>
  </si>
  <si>
    <t>ENGLI000.1CO</t>
  </si>
  <si>
    <t>English Creek</t>
  </si>
  <si>
    <t>Sisk Road/ O'Neil Road</t>
  </si>
  <si>
    <t>TNW000002211</t>
  </si>
  <si>
    <t>ENGLI000.5CO</t>
  </si>
  <si>
    <t>Better Road/Greys Land</t>
  </si>
  <si>
    <t>TNW000002212</t>
  </si>
  <si>
    <t>EPDOE001.8DE</t>
  </si>
  <si>
    <t>East Prong Doe Creek</t>
  </si>
  <si>
    <t>Presley  Ridge Road</t>
  </si>
  <si>
    <t>TNW000002213</t>
  </si>
  <si>
    <t>EPDOE002.8DE</t>
  </si>
  <si>
    <t>U/S Willy Holland Road</t>
  </si>
  <si>
    <t>TNW000002214</t>
  </si>
  <si>
    <t>EPDOE005.3DE</t>
  </si>
  <si>
    <t>Eason Road</t>
  </si>
  <si>
    <t>TNW000002215</t>
  </si>
  <si>
    <t>EPINE000.2DI</t>
  </si>
  <si>
    <t>East Piney River</t>
  </si>
  <si>
    <t>Mt Sinai Road/East Piney Road</t>
  </si>
  <si>
    <t>TNW000002216</t>
  </si>
  <si>
    <t>EQUIPBLANKCHEFO</t>
  </si>
  <si>
    <t>Equipment Blank For CHEFO</t>
  </si>
  <si>
    <t>540 McCallie Avenue</t>
  </si>
  <si>
    <t>TNW000002217</t>
  </si>
  <si>
    <t>EQUIPBLANKCKEFO</t>
  </si>
  <si>
    <t>Equipment Blank For CKEFO</t>
  </si>
  <si>
    <t>1221 South Willow Avenue</t>
  </si>
  <si>
    <t>TNW000002218</t>
  </si>
  <si>
    <t>EQUIPBLANKCLEFO</t>
  </si>
  <si>
    <t>Equipment Blank For CLEFO</t>
  </si>
  <si>
    <t>1421 Hampshire Place</t>
  </si>
  <si>
    <t>TNW000007666</t>
  </si>
  <si>
    <t>EQUIPBLANKHCWQ</t>
  </si>
  <si>
    <t>Equipment Blank For HCWQ</t>
  </si>
  <si>
    <t>TNW000002219</t>
  </si>
  <si>
    <t>EQUIPBLANKJCEFO</t>
  </si>
  <si>
    <t>Equipment Blank For JCEFO</t>
  </si>
  <si>
    <t>2305 Silverdale Road</t>
  </si>
  <si>
    <t>TNW000002220</t>
  </si>
  <si>
    <t>EQUIPBLANKJEFO</t>
  </si>
  <si>
    <t>Equipment Blank For JEFO</t>
  </si>
  <si>
    <t>1625 Hollywood Drive</t>
  </si>
  <si>
    <t>TNW000002221</t>
  </si>
  <si>
    <t>EQUIPBLANKKEFO</t>
  </si>
  <si>
    <t>Equipment Blank For KEFO</t>
  </si>
  <si>
    <t>3711 Middlebrook Pike</t>
  </si>
  <si>
    <t>TNW000007261</t>
  </si>
  <si>
    <t>EQUIPBLANKLAB</t>
  </si>
  <si>
    <t>Equipment Blank For Lab</t>
  </si>
  <si>
    <t>630 Hart Lane</t>
  </si>
  <si>
    <t>TNW000002222</t>
  </si>
  <si>
    <t>EQUIPBLANKMEFO</t>
  </si>
  <si>
    <t>Equipment Blank For MEFO</t>
  </si>
  <si>
    <t>TNW000002223</t>
  </si>
  <si>
    <t>EQUIPBLANKMS</t>
  </si>
  <si>
    <t>Equipment Blank For Mining Section</t>
  </si>
  <si>
    <t>TNW000002224</t>
  </si>
  <si>
    <t>EQUIPBLANKNEFO</t>
  </si>
  <si>
    <t>Equipment Blank For NEFO</t>
  </si>
  <si>
    <t>TNW000002225</t>
  </si>
  <si>
    <t>ERIN000.2HO</t>
  </si>
  <si>
    <t>Erin Branch</t>
  </si>
  <si>
    <t>Hwy. 149 Cumberland City Hwy</t>
  </si>
  <si>
    <t>TNW000002226</t>
  </si>
  <si>
    <t>EROCK001.8ML</t>
  </si>
  <si>
    <t>East Rock Creek</t>
  </si>
  <si>
    <t>Anes Station Road</t>
  </si>
  <si>
    <t>TNW000002227</t>
  </si>
  <si>
    <t>EROCK010.3ML</t>
  </si>
  <si>
    <t>Off Hwy 31A @ Farmington (Small Road. Overpass) Hwy 40/Hwy 54/271</t>
  </si>
  <si>
    <t>TNW000007323</t>
  </si>
  <si>
    <t>EROCK013.8ML</t>
  </si>
  <si>
    <t>TNW000002228</t>
  </si>
  <si>
    <t>EROCK020.8BE</t>
  </si>
  <si>
    <t>U/S Pickle Road</t>
  </si>
  <si>
    <t>TNW000002229</t>
  </si>
  <si>
    <t>EUBAN000.9MN</t>
  </si>
  <si>
    <t>Eubanks Branch</t>
  </si>
  <si>
    <t>D/S Pillow Road</t>
  </si>
  <si>
    <t>TNW000002230</t>
  </si>
  <si>
    <t>EVANS000.4SU</t>
  </si>
  <si>
    <t>Evans Creek</t>
  </si>
  <si>
    <t>288 Buncombe Road</t>
  </si>
  <si>
    <t>TNW000002231</t>
  </si>
  <si>
    <t>EVERL000.3GS</t>
  </si>
  <si>
    <t>Everly Branch</t>
  </si>
  <si>
    <t>D/S Hwy 166 (D/S Rogers Gp. Quarry)</t>
  </si>
  <si>
    <t>TNW000002232</t>
  </si>
  <si>
    <t>EWING000.8DA</t>
  </si>
  <si>
    <t>Ewing Creek</t>
  </si>
  <si>
    <t>Whites Creek Pike</t>
  </si>
  <si>
    <t>TNW000002233</t>
  </si>
  <si>
    <t>FACTO001.2LW</t>
  </si>
  <si>
    <t>Factory Creek</t>
  </si>
  <si>
    <t>Bromely Ford</t>
  </si>
  <si>
    <t>TNW000002234</t>
  </si>
  <si>
    <t>FACTO001.6GS</t>
  </si>
  <si>
    <t>U/S Anderson Creek. Road.</t>
  </si>
  <si>
    <t>TNW000002235</t>
  </si>
  <si>
    <t>FACTO005.1LW</t>
  </si>
  <si>
    <t>Off Collinwood Road (Story Road)</t>
  </si>
  <si>
    <t>TNW000002236</t>
  </si>
  <si>
    <t>FAGAL000.1JO</t>
  </si>
  <si>
    <t>Fagall Branch</t>
  </si>
  <si>
    <t>SR133</t>
  </si>
  <si>
    <t>TNW000002237</t>
  </si>
  <si>
    <t>FALL000.2BT</t>
  </si>
  <si>
    <t>Fall Branch</t>
  </si>
  <si>
    <t>Hwy 73  townsend</t>
  </si>
  <si>
    <t>TNW000002238</t>
  </si>
  <si>
    <t>FALL000.5SU</t>
  </si>
  <si>
    <t>Fall Creek</t>
  </si>
  <si>
    <t>Poteet Farm (Childress Ferry Road)</t>
  </si>
  <si>
    <t>TNW000002239</t>
  </si>
  <si>
    <t>FALL000.6WN</t>
  </si>
  <si>
    <t>50 M U/S Bridge Hilltop Road</t>
  </si>
  <si>
    <t>TNW000007047</t>
  </si>
  <si>
    <t>FALL000.7SU</t>
  </si>
  <si>
    <t>Childress Ferry Road U/S Poteet Farm</t>
  </si>
  <si>
    <t>TNW000002240</t>
  </si>
  <si>
    <t>FALL000.8BT</t>
  </si>
  <si>
    <t>70 Yds D/S Unnamed Road. off Laws Chapel Road.</t>
  </si>
  <si>
    <t>TNW000002241</t>
  </si>
  <si>
    <t>FALL000.8WE</t>
  </si>
  <si>
    <t>TNW000002242</t>
  </si>
  <si>
    <t>FALL001.2BE</t>
  </si>
  <si>
    <t>Hwy 41A</t>
  </si>
  <si>
    <t>TNW000002243</t>
  </si>
  <si>
    <t>FALL001.2UN</t>
  </si>
  <si>
    <t>Cox Road</t>
  </si>
  <si>
    <t>TNW000002244</t>
  </si>
  <si>
    <t>FALL001.5UN</t>
  </si>
  <si>
    <t>TNW000002245</t>
  </si>
  <si>
    <t>FALL002.3CU</t>
  </si>
  <si>
    <t>Dogwood Road Bridge</t>
  </si>
  <si>
    <t>TNW000002246</t>
  </si>
  <si>
    <t>FALL003.0BE</t>
  </si>
  <si>
    <t>Downstream Gregory Mill Road</t>
  </si>
  <si>
    <t>TNW000002247</t>
  </si>
  <si>
    <t>TNW000002248</t>
  </si>
  <si>
    <t>FALL003.6RU</t>
  </si>
  <si>
    <t>U/S Mona Road</t>
  </si>
  <si>
    <t>ECO71I13; 3JPP10039(COE)</t>
  </si>
  <si>
    <t>TNW000002249</t>
  </si>
  <si>
    <t>FALL003.6SU</t>
  </si>
  <si>
    <t>U/S Sugarwood Subdivision Fall Creek Road and Bridwell Road Intersection</t>
  </si>
  <si>
    <t>TNW000002250</t>
  </si>
  <si>
    <t>FALL004.6DB</t>
  </si>
  <si>
    <t>50 Ft D/S/ Smithville STP Discharge</t>
  </si>
  <si>
    <t>FALL004.7DB</t>
  </si>
  <si>
    <t>TNW000002251</t>
  </si>
  <si>
    <t>FALL004.7BE</t>
  </si>
  <si>
    <t>Old Nashville Dirt Road (Highway)</t>
  </si>
  <si>
    <t>FALL000.4BE</t>
  </si>
  <si>
    <t>TNW000002252</t>
  </si>
  <si>
    <t>FALL004.8DB</t>
  </si>
  <si>
    <t>50 Ft U/S  Smithville STP  Outfall</t>
  </si>
  <si>
    <t>TNW000002253</t>
  </si>
  <si>
    <t>FALL005.2RU</t>
  </si>
  <si>
    <t>U/S Ford on Powell Chapel Road.</t>
  </si>
  <si>
    <t>TNW000002255</t>
  </si>
  <si>
    <t>FALL005.5DB</t>
  </si>
  <si>
    <t>100Ft U/S Smithville STP Plant Not the Outfall; U/S Evins Mill Dam Backwater</t>
  </si>
  <si>
    <t>3CEN10023;</t>
  </si>
  <si>
    <t>TNW000002256</t>
  </si>
  <si>
    <t>FALL006.1BE</t>
  </si>
  <si>
    <t>Pinkston/Milligan Road</t>
  </si>
  <si>
    <t>TNW000002257</t>
  </si>
  <si>
    <t>FALL007.0DB</t>
  </si>
  <si>
    <t>TNW000002258</t>
  </si>
  <si>
    <t>FALL007.6CU</t>
  </si>
  <si>
    <t>Camp Ozone Road 10 Yds D/S Ozone Lake</t>
  </si>
  <si>
    <t>TNW000002259</t>
  </si>
  <si>
    <t>FALL011.1WS</t>
  </si>
  <si>
    <t>Off Alsup Mill Road (U/S Ford)</t>
  </si>
  <si>
    <t>FALL011.6WS</t>
  </si>
  <si>
    <t>TNW000002261</t>
  </si>
  <si>
    <t>FALL018.8WS</t>
  </si>
  <si>
    <t>Simmons Bluff Road</t>
  </si>
  <si>
    <t>TNW000002262</t>
  </si>
  <si>
    <t>FALL19.7T0.2WS</t>
  </si>
  <si>
    <t>Fall Creek Unnamed Tributary</t>
  </si>
  <si>
    <t>Simmons Bluff Road.</t>
  </si>
  <si>
    <t>FALL1T0.2WS</t>
  </si>
  <si>
    <t>TNW000002263</t>
  </si>
  <si>
    <t>FALLS0.3T0.4MI</t>
  </si>
  <si>
    <t>Falls Branch Unnamed Tributary</t>
  </si>
  <si>
    <t>Ravens Den Road 40 Yds D/S Tom Mcbee Lake</t>
  </si>
  <si>
    <t>FALLS1T0.5MI</t>
  </si>
  <si>
    <t>TNW000002264</t>
  </si>
  <si>
    <t>FALLS000.4HI</t>
  </si>
  <si>
    <t>Falls Branch</t>
  </si>
  <si>
    <t>Falls Branch Road &amp; Robert Prince Road</t>
  </si>
  <si>
    <t>TNW000002265</t>
  </si>
  <si>
    <t>FALLS000.5VA</t>
  </si>
  <si>
    <t>Falls Creek</t>
  </si>
  <si>
    <t>Fall Creek Falls S.P. D/S Dam   35 Yds D/S Fall Creek Falls Lake</t>
  </si>
  <si>
    <t>FALL000.5VA</t>
  </si>
  <si>
    <t>TNW000002266</t>
  </si>
  <si>
    <t>FANNY000.1GS</t>
  </si>
  <si>
    <t>Fanny Branch</t>
  </si>
  <si>
    <t>U/S Anderson Creek Road</t>
  </si>
  <si>
    <t>FANNY000.1LW</t>
  </si>
  <si>
    <t>TNW000002267</t>
  </si>
  <si>
    <t>FARME000.2HK</t>
  </si>
  <si>
    <t>Farmers Branch</t>
  </si>
  <si>
    <t>Sinks Road off J Roberts Road RM 179.9</t>
  </si>
  <si>
    <t>TNW000002268</t>
  </si>
  <si>
    <t>FARRI001.5MR</t>
  </si>
  <si>
    <t>Farris Creek</t>
  </si>
  <si>
    <t>200' D/S Eddie Bend Road.</t>
  </si>
  <si>
    <t>TNW000002269</t>
  </si>
  <si>
    <t>FATTY000.7MY</t>
  </si>
  <si>
    <t>Fattybread Branch</t>
  </si>
  <si>
    <t>Off Hwy 50 Off Marlowe Road</t>
  </si>
  <si>
    <t>FBREA000.7MY</t>
  </si>
  <si>
    <t>TNW000002270</t>
  </si>
  <si>
    <t>FAUCE_G0.1LS</t>
  </si>
  <si>
    <t>Unnamed Tributary  Faucette Hollow To Big Swan Creek</t>
  </si>
  <si>
    <t>Faucette Hollow Tributary Upstream Confluence with Big Swan Creek</t>
  </si>
  <si>
    <t>TNW000002271</t>
  </si>
  <si>
    <t>FAY000.4BE</t>
  </si>
  <si>
    <t>Fay Branch</t>
  </si>
  <si>
    <t>Hwy 64/ Fay Creek Road</t>
  </si>
  <si>
    <t>TNW000002272</t>
  </si>
  <si>
    <t>FBROA003.8KN</t>
  </si>
  <si>
    <t>French Broad River</t>
  </si>
  <si>
    <t>Highway 168 Bridge/John Sevier Highway/South of Marbledale TN</t>
  </si>
  <si>
    <t>001390; FRENCHBRD003.8</t>
  </si>
  <si>
    <t>TNW000002273</t>
  </si>
  <si>
    <t>FBROA008.2KN</t>
  </si>
  <si>
    <t>Campbell Island off Kodak Road</t>
  </si>
  <si>
    <t>TNW000002274</t>
  </si>
  <si>
    <t>FBROA015.1KN</t>
  </si>
  <si>
    <t>Seven Islands</t>
  </si>
  <si>
    <t>TNW000002275</t>
  </si>
  <si>
    <t>FBROA029.6SV</t>
  </si>
  <si>
    <t>Saffel Island</t>
  </si>
  <si>
    <t>TNW000002276</t>
  </si>
  <si>
    <t>FBROA032.2SV</t>
  </si>
  <si>
    <t>D/S Douglas Dam</t>
  </si>
  <si>
    <t>FBROA031.8SV; FBROA032.2</t>
  </si>
  <si>
    <t>TNW000002277</t>
  </si>
  <si>
    <t>FBROA033.0SV</t>
  </si>
  <si>
    <t>Douglas Reservoir Near Dam</t>
  </si>
  <si>
    <t>TNW000002278</t>
  </si>
  <si>
    <t>FBROA042.0JE</t>
  </si>
  <si>
    <t>Douglas Reservoir Near Henderson Island</t>
  </si>
  <si>
    <t>TNW000002279</t>
  </si>
  <si>
    <t>FBROA044.8JE</t>
  </si>
  <si>
    <t>Douglas Reservoir Hey 92 at Dandridge</t>
  </si>
  <si>
    <t>TNW000002280</t>
  </si>
  <si>
    <t>FBROA050.0JE</t>
  </si>
  <si>
    <t>Douglas Lake RM 50</t>
  </si>
  <si>
    <t>TNW000002281</t>
  </si>
  <si>
    <t>FBROA051.0JE</t>
  </si>
  <si>
    <t>Near Indian Creek and Douglas Estates</t>
  </si>
  <si>
    <t>TNW000002282</t>
  </si>
  <si>
    <t>FBROA058.0JE</t>
  </si>
  <si>
    <t>Near Taylor Bend Approximately 3 Mi U/S I-40</t>
  </si>
  <si>
    <t>TNW000002283</t>
  </si>
  <si>
    <t>FBROA061.0CO</t>
  </si>
  <si>
    <t>Taylor Bend D/S Allen Creek</t>
  </si>
  <si>
    <t>TNW000002284</t>
  </si>
  <si>
    <t>FBROA071.4CO</t>
  </si>
  <si>
    <t>Rankin Bridge</t>
  </si>
  <si>
    <t>TNW000002285</t>
  </si>
  <si>
    <t>FBROA077.5CO</t>
  </si>
  <si>
    <t>Hwy 321 Bridge at Junction with Hwy 160  Northeast of Newport (Boyer Island)</t>
  </si>
  <si>
    <t>TNW000002286</t>
  </si>
  <si>
    <t>FBROA083.5CO</t>
  </si>
  <si>
    <t>Hwy 70 East of Newport</t>
  </si>
  <si>
    <t>TNW000002287</t>
  </si>
  <si>
    <t>FBROA095.9CO</t>
  </si>
  <si>
    <t>USFS Canoe Access off Hwy 25/70</t>
  </si>
  <si>
    <t>001340; 001350</t>
  </si>
  <si>
    <t>TNW000002288</t>
  </si>
  <si>
    <t>Reed Hollow Tributary to French Broad Near Rankin</t>
  </si>
  <si>
    <t>TNW000002289</t>
  </si>
  <si>
    <t>FBUTL000.3WE</t>
  </si>
  <si>
    <t>First Butler Creek</t>
  </si>
  <si>
    <t>First Butler Creek. Road.</t>
  </si>
  <si>
    <t>TNW000002290</t>
  </si>
  <si>
    <t>FDEER000.5GR</t>
  </si>
  <si>
    <t>Forked Deer Creek</t>
  </si>
  <si>
    <t>Broken Valley Road   and Dixie Hwy (25E)</t>
  </si>
  <si>
    <t>TNW000002291</t>
  </si>
  <si>
    <t>FDEER018.2DY</t>
  </si>
  <si>
    <t>Forked Deer River</t>
  </si>
  <si>
    <t>County Road 3.5 Miles Northeast of Unionville TN</t>
  </si>
  <si>
    <t>TNW000002292</t>
  </si>
  <si>
    <t>FECO65E03</t>
  </si>
  <si>
    <t>Dabbs Creek Unnamed Tributary To Unnamed Tributary</t>
  </si>
  <si>
    <t>Natchez Trace State Forest off todd Trail</t>
  </si>
  <si>
    <t>TNW000002293</t>
  </si>
  <si>
    <t>FECO65E04</t>
  </si>
  <si>
    <t>Natchez Trace State Park off Taylor Trail</t>
  </si>
  <si>
    <t>TNW000002294</t>
  </si>
  <si>
    <t>FECO65E05</t>
  </si>
  <si>
    <t>Tuscumbia River Unnamed Tributary</t>
  </si>
  <si>
    <t>Big Hill State Park @ Footbridge on Tuscambia Bend Trail</t>
  </si>
  <si>
    <t>TNW000002295</t>
  </si>
  <si>
    <t>FECO65E06</t>
  </si>
  <si>
    <t>Little Sugar Creek Unnamed Tributary</t>
  </si>
  <si>
    <t>Burkhead Trail in Chickasaw State Forest</t>
  </si>
  <si>
    <t>TNW000002296</t>
  </si>
  <si>
    <t>FECO65E07</t>
  </si>
  <si>
    <t>Little Piney Creek</t>
  </si>
  <si>
    <t>Casey Trail Chickasw State Forest and Park</t>
  </si>
  <si>
    <t>TNW000002297</t>
  </si>
  <si>
    <t>FECO65J01</t>
  </si>
  <si>
    <t>Haw Branch</t>
  </si>
  <si>
    <t>U/S Pickwick Embayment</t>
  </si>
  <si>
    <t>HAW000.9HD</t>
  </si>
  <si>
    <t>TNW000002298</t>
  </si>
  <si>
    <t>FECO65J02</t>
  </si>
  <si>
    <t>Horse Creek Unnamed Tributary</t>
  </si>
  <si>
    <t>Sugar Camp Hollow</t>
  </si>
  <si>
    <t>TNW000002299</t>
  </si>
  <si>
    <t>FECO65J03</t>
  </si>
  <si>
    <t>South of Firetower Road Near Seaton Cabin  - off Briary Lane  and Ross Property Line</t>
  </si>
  <si>
    <t>TNW000002300</t>
  </si>
  <si>
    <t>FECO66D01</t>
  </si>
  <si>
    <t>End Of Smith Hollow/Jobe Eggers Road D/S Unnamed Tributary</t>
  </si>
  <si>
    <t>ECO66D01</t>
  </si>
  <si>
    <t>TNW000002301</t>
  </si>
  <si>
    <t>FECO66D06</t>
  </si>
  <si>
    <t>Tumbling Creek</t>
  </si>
  <si>
    <t>1 .3 Miles South on Tumbling Creek Road just U/S Where Tumbling Creek Road Ends</t>
  </si>
  <si>
    <t>ECO66D06</t>
  </si>
  <si>
    <t>TNW000002302</t>
  </si>
  <si>
    <t>FECO66D07</t>
  </si>
  <si>
    <t>Little Stony Creek</t>
  </si>
  <si>
    <t>Next to Little Stony Road and 0.3 Miles D/S Confluence with Goodwin Field Branch.</t>
  </si>
  <si>
    <t>ECO66D07</t>
  </si>
  <si>
    <t>TNW000002303</t>
  </si>
  <si>
    <t>FECO66E01</t>
  </si>
  <si>
    <t>Clark Creek Unnamed Tributary In Hell Hollow</t>
  </si>
  <si>
    <t>In Hell Hollow off Hell Hollow Trail</t>
  </si>
  <si>
    <t>TNW000002304</t>
  </si>
  <si>
    <t>FECO66E02</t>
  </si>
  <si>
    <t>Dye Leaf Branch</t>
  </si>
  <si>
    <t>Off tom Bunton Lane</t>
  </si>
  <si>
    <t>TNW000002305</t>
  </si>
  <si>
    <t>FECO66E03</t>
  </si>
  <si>
    <t>In Birch Branch Sanctuary Approximatelyimately 0.7 Mile Upstream Hwy 133 NW of Shady Valley</t>
  </si>
  <si>
    <t>TNW000002306</t>
  </si>
  <si>
    <t>FECO66F01</t>
  </si>
  <si>
    <t>Laurel Creek Unnamed Tributary In Negro Grave Hollow</t>
  </si>
  <si>
    <t>Off Hwy 91 in Negro Grave Hollow</t>
  </si>
  <si>
    <t>TNW000002308</t>
  </si>
  <si>
    <t>FECO66F03</t>
  </si>
  <si>
    <t>U/S Hesses Creek Road</t>
  </si>
  <si>
    <t>TNW000002309</t>
  </si>
  <si>
    <t>FECO66G01</t>
  </si>
  <si>
    <t>Indian Branch</t>
  </si>
  <si>
    <t>North River Road</t>
  </si>
  <si>
    <t>INDIA000.1MO</t>
  </si>
  <si>
    <t>TNW000002310</t>
  </si>
  <si>
    <t>FECO66G02</t>
  </si>
  <si>
    <t>Texas Creek</t>
  </si>
  <si>
    <t>Immediately U/S Hwy 321 Border of  GSMNP</t>
  </si>
  <si>
    <t>TNW000002311</t>
  </si>
  <si>
    <t>FECO66G03</t>
  </si>
  <si>
    <t>Laurel Cove Creek</t>
  </si>
  <si>
    <t>100 Uds U/S of Laurel Creek Road GSMNP</t>
  </si>
  <si>
    <t>TNW000002312</t>
  </si>
  <si>
    <t>FECO66G04</t>
  </si>
  <si>
    <t>Tumbling Creek Unnamed Tributary</t>
  </si>
  <si>
    <t>U/S of Culvert on Forest Service Road 65</t>
  </si>
  <si>
    <t>TNW000002313</t>
  </si>
  <si>
    <t>FECO66J01</t>
  </si>
  <si>
    <t>Negro Creek Unnamed Tributary</t>
  </si>
  <si>
    <t>U/S of Bridge Crossing on Hwy 68 Near Stansbury Road From Negro Creek at RM 3.01</t>
  </si>
  <si>
    <t>TNW000002314</t>
  </si>
  <si>
    <t>FECO66J02</t>
  </si>
  <si>
    <t>U/S of Bridge Crossing on Hwy 68 just Before Cedar Spring Road at Negro Creek at RM 1.3</t>
  </si>
  <si>
    <t>TNW000002315</t>
  </si>
  <si>
    <t>FECO66J03</t>
  </si>
  <si>
    <t>Turtletown Creek Unnamed Tributary</t>
  </si>
  <si>
    <t>Off Thre Oaks Dr/ 150 Yards Past 107 Three Oaks Drive</t>
  </si>
  <si>
    <t>TNW000002317</t>
  </si>
  <si>
    <t>FECO67F02</t>
  </si>
  <si>
    <t>Mill Creek</t>
  </si>
  <si>
    <t>Off Cave Road (Eblen Cave Road)</t>
  </si>
  <si>
    <t>MILL001.0AN</t>
  </si>
  <si>
    <t>TNW000002318</t>
  </si>
  <si>
    <t>FECO67F03</t>
  </si>
  <si>
    <t>Council Spring</t>
  </si>
  <si>
    <t>Red Clay State Park @ 2nd Foot Bridge</t>
  </si>
  <si>
    <t>TNW000002319</t>
  </si>
  <si>
    <t>FECO67F04</t>
  </si>
  <si>
    <t>Sutton Branch</t>
  </si>
  <si>
    <t>Off Rob Camp Church Road/ Yeary Road</t>
  </si>
  <si>
    <t>SUTTO000.1HK; SUTTO000.1CL</t>
  </si>
  <si>
    <t>TNW000002320</t>
  </si>
  <si>
    <t>FECO67F05</t>
  </si>
  <si>
    <t>U/S of Unimproved Road off Cate Road and Watts Bar Lake</t>
  </si>
  <si>
    <t>TNW000002324</t>
  </si>
  <si>
    <t>FECO67G04</t>
  </si>
  <si>
    <t>Taylor Branch</t>
  </si>
  <si>
    <t>U/S of Bennett Lane SW</t>
  </si>
  <si>
    <t>TNW000002325</t>
  </si>
  <si>
    <t>FECO67G05</t>
  </si>
  <si>
    <t>Happy Creek Unnamed Tributary</t>
  </si>
  <si>
    <t>South of 1316 George Harrison Way 150 M U/S of Happy Creek</t>
  </si>
  <si>
    <t>TNW000002326</t>
  </si>
  <si>
    <t>FECO67G11</t>
  </si>
  <si>
    <t>North Prong Fishdam Creek</t>
  </si>
  <si>
    <t>U/S SR 34</t>
  </si>
  <si>
    <t>ECO67G11; NPFIS000.5SU</t>
  </si>
  <si>
    <t>TNW000002327</t>
  </si>
  <si>
    <t>FECO67H01</t>
  </si>
  <si>
    <t>Taliaferro Branch</t>
  </si>
  <si>
    <t>Firetower Road</t>
  </si>
  <si>
    <t>TALLA002.4HM; TALIF02.4HM</t>
  </si>
  <si>
    <t>TNW000002328</t>
  </si>
  <si>
    <t>Blackburn Creek</t>
  </si>
  <si>
    <t>0.24 Miles U/S Blackburn Hollow Road</t>
  </si>
  <si>
    <t>TNW000002329</t>
  </si>
  <si>
    <t>Parker Creek</t>
  </si>
  <si>
    <t>Holston Army Ammunition Plant Property</t>
  </si>
  <si>
    <t>TNW000002330</t>
  </si>
  <si>
    <t>FECO67I01</t>
  </si>
  <si>
    <t>Acre Spring Branch</t>
  </si>
  <si>
    <t>U/S Hwy 163 Bridge Crossing</t>
  </si>
  <si>
    <t>TNW000002331</t>
  </si>
  <si>
    <t>FECO67I02</t>
  </si>
  <si>
    <t>Oostanaula Creek Unnamed Tributary</t>
  </si>
  <si>
    <t>100 Yds U/S  Clayhill Road</t>
  </si>
  <si>
    <t>TNW000002332</t>
  </si>
  <si>
    <t>Below the Confluence of Two Tributaries just off Tuskegee Dr</t>
  </si>
  <si>
    <t>TNW000002333</t>
  </si>
  <si>
    <t>FECO68A01</t>
  </si>
  <si>
    <t>Barnett Bridge Road ( U/S of Confluence with Douglas Branch)</t>
  </si>
  <si>
    <t>DOUGL000.1MG</t>
  </si>
  <si>
    <t>TNW000002334</t>
  </si>
  <si>
    <t>FECO68A02</t>
  </si>
  <si>
    <t>Armstrong Creek</t>
  </si>
  <si>
    <t>U/S Hwy 50 Crossing 3.3 Miles SW of Altamont</t>
  </si>
  <si>
    <t>TNW000002335</t>
  </si>
  <si>
    <t>FECO68A03</t>
  </si>
  <si>
    <t>South Fork Elmore Creek</t>
  </si>
  <si>
    <t>U/S Myatt Creek Road Catoosa WMA</t>
  </si>
  <si>
    <t>TNW000002336</t>
  </si>
  <si>
    <t>FECO68A04</t>
  </si>
  <si>
    <t>Crabapple Branch</t>
  </si>
  <si>
    <t>Hebertsburg Road</t>
  </si>
  <si>
    <t>TNW000002337</t>
  </si>
  <si>
    <t>FECO68A05</t>
  </si>
  <si>
    <t>Lick Creek</t>
  </si>
  <si>
    <t>Behind Cemetary Next to Hwy 108 and Sawmill Road in Palmer U/S of ATV Crossing</t>
  </si>
  <si>
    <t>TNW000002338</t>
  </si>
  <si>
    <t>Blue Spring</t>
  </si>
  <si>
    <t>D/S Jasper Drinking Water Plant</t>
  </si>
  <si>
    <t>TNW000002339</t>
  </si>
  <si>
    <t>FECO68B02</t>
  </si>
  <si>
    <t>U/S of Valley View Hwy</t>
  </si>
  <si>
    <t>TNW000002340</t>
  </si>
  <si>
    <t>FECO68B04</t>
  </si>
  <si>
    <t>U/S of Old Dunlap Road Bridge @ 5807 Dunlap Road</t>
  </si>
  <si>
    <t>TNW000002341</t>
  </si>
  <si>
    <t>FECO68C01</t>
  </si>
  <si>
    <t>Crow Creek Unnamed Tributary</t>
  </si>
  <si>
    <t>U/S of Lost Cove Road</t>
  </si>
  <si>
    <t>TNW000002342</t>
  </si>
  <si>
    <t>FECO68C02</t>
  </si>
  <si>
    <t>Mountain Review Road</t>
  </si>
  <si>
    <t>TNW000002343</t>
  </si>
  <si>
    <t>FECO68C12</t>
  </si>
  <si>
    <t>Ellis Gap Branch</t>
  </si>
  <si>
    <t>0.2 Miles U/S Mullens Cove Road in Prentice Cooper State Forest</t>
  </si>
  <si>
    <t>ECO68C12</t>
  </si>
  <si>
    <t>TNW000002344</t>
  </si>
  <si>
    <t>FECO69D01</t>
  </si>
  <si>
    <t>New River 1 Unnamed Tributary</t>
  </si>
  <si>
    <t>U/S Hwy 116</t>
  </si>
  <si>
    <t>NEW1T0.1MG; FECO69D01A</t>
  </si>
  <si>
    <t>TNW000002345</t>
  </si>
  <si>
    <t>Straight Fork</t>
  </si>
  <si>
    <t>Frozen Head State Park</t>
  </si>
  <si>
    <t>TNW000002346</t>
  </si>
  <si>
    <t>FECO69D03</t>
  </si>
  <si>
    <t>U/S Hwy 63</t>
  </si>
  <si>
    <t>TNW000002347</t>
  </si>
  <si>
    <t>FECO69D04</t>
  </si>
  <si>
    <t>Wheeler Creek Unnamed Tributary</t>
  </si>
  <si>
    <t>Big Bruce Ridge</t>
  </si>
  <si>
    <t>TNW000002348</t>
  </si>
  <si>
    <t>FECO69E01</t>
  </si>
  <si>
    <t>Titus Creek Unnamed Tributary</t>
  </si>
  <si>
    <t>U/S of Stinking Creek Road</t>
  </si>
  <si>
    <t>TNW000002349</t>
  </si>
  <si>
    <t>Davis Creek Unnamed Tributary</t>
  </si>
  <si>
    <t>Near Woodson Gap on Davis Creek Road</t>
  </si>
  <si>
    <t>TNW000002350</t>
  </si>
  <si>
    <t>FECO69E03</t>
  </si>
  <si>
    <t>Tackett Creek Unnamed Tributary</t>
  </si>
  <si>
    <t>Near Chestnut Ridge</t>
  </si>
  <si>
    <t>TNW000002351</t>
  </si>
  <si>
    <t>FECO71E02</t>
  </si>
  <si>
    <t>Savage Branch</t>
  </si>
  <si>
    <t>U/S Distillery Road off Hwy 76</t>
  </si>
  <si>
    <t>SAVAG001.0RN</t>
  </si>
  <si>
    <t>TNW000002352</t>
  </si>
  <si>
    <t>FECO71E03</t>
  </si>
  <si>
    <t>U/S Gause Road</t>
  </si>
  <si>
    <t>TNW000002353</t>
  </si>
  <si>
    <t>FECO71F01</t>
  </si>
  <si>
    <t>Little Swan Creek Unnamed Tributary</t>
  </si>
  <si>
    <t>Off Dd Humphreys Road</t>
  </si>
  <si>
    <t>LSWAN1T0.1LS</t>
  </si>
  <si>
    <t>TNW000002354</t>
  </si>
  <si>
    <t>FECO71F02</t>
  </si>
  <si>
    <t>Wolfpen Branch</t>
  </si>
  <si>
    <t>U/S Confluence Little Buffalo River (Laurel Hill WMA)</t>
  </si>
  <si>
    <t>TNW000002355</t>
  </si>
  <si>
    <t>FECO71F03</t>
  </si>
  <si>
    <t>Ethridge Hollow</t>
  </si>
  <si>
    <t>U/S Hwy 230</t>
  </si>
  <si>
    <t>TNW000002356</t>
  </si>
  <si>
    <t>FECO71F04</t>
  </si>
  <si>
    <t>Little Marrowbone Creek Unnamed Tributary (Henry)</t>
  </si>
  <si>
    <t>U/S Little Marrowbone Road in Beaman City Park</t>
  </si>
  <si>
    <t>TNW000002357</t>
  </si>
  <si>
    <t>FECO71F05</t>
  </si>
  <si>
    <t>Kelley Creek</t>
  </si>
  <si>
    <t>Off Taylor Cemetery Road</t>
  </si>
  <si>
    <t>TNW000002358</t>
  </si>
  <si>
    <t>FECO71F06</t>
  </si>
  <si>
    <t>Marks Creek</t>
  </si>
  <si>
    <t>0.3 Mi U/S Hwy 12 End of Spann Road</t>
  </si>
  <si>
    <t>MARKS001.6CH</t>
  </si>
  <si>
    <t>TNW000002359</t>
  </si>
  <si>
    <t>FECO71G01</t>
  </si>
  <si>
    <t>Upper Hillman Road</t>
  </si>
  <si>
    <t>FLAT008.3OV</t>
  </si>
  <si>
    <t>TNW000002360</t>
  </si>
  <si>
    <t>FECO71G02</t>
  </si>
  <si>
    <t>Long Fork Unnamed Tributary</t>
  </si>
  <si>
    <t>U/S Tanyard Road</t>
  </si>
  <si>
    <t>TNW000002361</t>
  </si>
  <si>
    <t>FECO71G03</t>
  </si>
  <si>
    <t>Town Creek Unnamed Tributary</t>
  </si>
  <si>
    <t>U/S Ditty Road Crossing</t>
  </si>
  <si>
    <t>TNW000002362</t>
  </si>
  <si>
    <t>FECO71G04</t>
  </si>
  <si>
    <t>Neal Creek</t>
  </si>
  <si>
    <t>U/S Neal Road</t>
  </si>
  <si>
    <t>TNW000002363</t>
  </si>
  <si>
    <t>FECO71G05</t>
  </si>
  <si>
    <t>Mason Branch</t>
  </si>
  <si>
    <t>U/S of Hwy 275/ Lincoln Road</t>
  </si>
  <si>
    <t>TNW000002364</t>
  </si>
  <si>
    <t>FECO71H01</t>
  </si>
  <si>
    <t>Riley Creek Unnamed Tributary</t>
  </si>
  <si>
    <t>U/S Holland Hill Lane</t>
  </si>
  <si>
    <t>TNW000002365</t>
  </si>
  <si>
    <t>East Fork Stones River Unnamed Tributary</t>
  </si>
  <si>
    <t>Stones River Road 0.8 Mi West of Hwy 146 Intersection</t>
  </si>
  <si>
    <t>EFSTO053.4T0.1CN</t>
  </si>
  <si>
    <t>TNW000002366</t>
  </si>
  <si>
    <t>FECO71H03</t>
  </si>
  <si>
    <t>Haws Spring Fork</t>
  </si>
  <si>
    <t>Off Farm Road Off Jimtown Road</t>
  </si>
  <si>
    <t>TNW000002367</t>
  </si>
  <si>
    <t>FECO71H04</t>
  </si>
  <si>
    <t>Wilmouth Creek Unnamed Tributary</t>
  </si>
  <si>
    <t>Melton Hollow Road  ~ 0.25 Miles U/S From Wilmouth Road Intersection</t>
  </si>
  <si>
    <t>TNW000002368</t>
  </si>
  <si>
    <t>Hurricane Creek Unnamed Tributary</t>
  </si>
  <si>
    <t>U/S Fulks Hollow Road</t>
  </si>
  <si>
    <t>TNW000002369</t>
  </si>
  <si>
    <t>FECO71I01</t>
  </si>
  <si>
    <t>U/S of Thick Road</t>
  </si>
  <si>
    <t>TNW000002370</t>
  </si>
  <si>
    <t>FECO71I02</t>
  </si>
  <si>
    <t>Young Branch</t>
  </si>
  <si>
    <t>U/S Hwy 70N</t>
  </si>
  <si>
    <t>TNW000002371</t>
  </si>
  <si>
    <t>FECO71I03</t>
  </si>
  <si>
    <t>Mcknight Branch Unnamed Tributary</t>
  </si>
  <si>
    <t>U/S Ford off Elrod Mcelroy Road</t>
  </si>
  <si>
    <t>TNW000002372</t>
  </si>
  <si>
    <t>FECO71I04</t>
  </si>
  <si>
    <t>Cedar Forest Road in Cedars of Lebanon State Park</t>
  </si>
  <si>
    <t>TNW000002374</t>
  </si>
  <si>
    <t>FECO71I06</t>
  </si>
  <si>
    <t>TNW000002376</t>
  </si>
  <si>
    <t>FECO73A01</t>
  </si>
  <si>
    <t>Bayou Duchien Unnamed Tributary</t>
  </si>
  <si>
    <t>U/S Walnut Log Road</t>
  </si>
  <si>
    <t>TNW000002378</t>
  </si>
  <si>
    <t>FECO73A03</t>
  </si>
  <si>
    <t>Grassy Lake Unnamed Tributary</t>
  </si>
  <si>
    <t>Near Pioneer Spring Trail Meeman Shelby State Park</t>
  </si>
  <si>
    <t>TNW000002382</t>
  </si>
  <si>
    <t>FECO74A02</t>
  </si>
  <si>
    <t>Running Reelfoot Bayou Unnamed Tributary</t>
  </si>
  <si>
    <t>U/S Foothill Road</t>
  </si>
  <si>
    <t>TNW000002383</t>
  </si>
  <si>
    <t>Rock Branch</t>
  </si>
  <si>
    <t>0.2 Mi U/S of Cat Corner /Lassiter Foothill Road Crossing/ S. Bluff Road</t>
  </si>
  <si>
    <t>TNW000002384</t>
  </si>
  <si>
    <t>FECO74A04</t>
  </si>
  <si>
    <t>Barnishee Bayou Unnamed Tributary</t>
  </si>
  <si>
    <t>U/S of Riddick Road in Meeman-Shelby State Park</t>
  </si>
  <si>
    <t>TNW000002385</t>
  </si>
  <si>
    <t>FECO74A05</t>
  </si>
  <si>
    <t>Reelfoot Creek Unnamed Tributary</t>
  </si>
  <si>
    <t>TNW000002386</t>
  </si>
  <si>
    <t>FECO74B01</t>
  </si>
  <si>
    <t>North Fork Wolf River Unnamed Tributary</t>
  </si>
  <si>
    <t>Ames Plantation</t>
  </si>
  <si>
    <t>TNW000002387</t>
  </si>
  <si>
    <t>FECO74B03</t>
  </si>
  <si>
    <t>North Fork Obion River Unnamed Tributary</t>
  </si>
  <si>
    <t>U/S Terrapin Road</t>
  </si>
  <si>
    <t>TNW000000784</t>
  </si>
  <si>
    <t>FECO74B04</t>
  </si>
  <si>
    <t>Bull Branch</t>
  </si>
  <si>
    <t>U/S Bethel Road</t>
  </si>
  <si>
    <t>BULL000.8SH</t>
  </si>
  <si>
    <t>TNW000002391</t>
  </si>
  <si>
    <t>FEIST000.4WN</t>
  </si>
  <si>
    <t>Feist Branch</t>
  </si>
  <si>
    <t>50 Yds D/S Miller Road</t>
  </si>
  <si>
    <t>TNW000002392</t>
  </si>
  <si>
    <t>FERGU000.8SM</t>
  </si>
  <si>
    <t>Ferguson Branch</t>
  </si>
  <si>
    <t>Stonewall Club Spring Road. (@ St. Mary's &amp; Ferguson Hollow)</t>
  </si>
  <si>
    <t>TNW000002393</t>
  </si>
  <si>
    <t>FERGU001.0PE</t>
  </si>
  <si>
    <t>Jones Hollow Road (=8th Ave in Lobelville)</t>
  </si>
  <si>
    <t>TNW000002394</t>
  </si>
  <si>
    <t>FGAP000.4HK</t>
  </si>
  <si>
    <t>Flat Gap Creek</t>
  </si>
  <si>
    <t>Off Dana Cope Hollow Road Downstream Impoundment</t>
  </si>
  <si>
    <t>FGAP000.3HK</t>
  </si>
  <si>
    <t>TNW000002395</t>
  </si>
  <si>
    <t>FGAP000.5HK</t>
  </si>
  <si>
    <t>U/S  Impoundment</t>
  </si>
  <si>
    <t>TNW000002396</t>
  </si>
  <si>
    <t>FGAP000.9HK</t>
  </si>
  <si>
    <t>Elrod Falls Road off SR 31 SW of Youn town</t>
  </si>
  <si>
    <t>TNW000002397</t>
  </si>
  <si>
    <t>FGAP003.0HK</t>
  </si>
  <si>
    <t>Intersection State Hwy 31 and State Hwy 131</t>
  </si>
  <si>
    <t>TNW000002398</t>
  </si>
  <si>
    <t>FGAP003.6HK</t>
  </si>
  <si>
    <t>Earl Road Off SR 131 (Mountain Valley Road)</t>
  </si>
  <si>
    <t>TNW000002399</t>
  </si>
  <si>
    <t>FIELD000.1DI</t>
  </si>
  <si>
    <t>Fielder Creek</t>
  </si>
  <si>
    <t>Lock Hollow Road and West Piney Road</t>
  </si>
  <si>
    <t>TNW000002400</t>
  </si>
  <si>
    <t>FIELDBLANKCHEFO</t>
  </si>
  <si>
    <t>Field Blank For CHEFO</t>
  </si>
  <si>
    <t>TNW000002401</t>
  </si>
  <si>
    <t>FIELDBLANKCKEFO</t>
  </si>
  <si>
    <t>Field Blank For CKEFO</t>
  </si>
  <si>
    <t>TNW000002402</t>
  </si>
  <si>
    <t>FIELDBLANKCLEFO</t>
  </si>
  <si>
    <t>Field Blank For CLEFO</t>
  </si>
  <si>
    <t>TNW000002403</t>
  </si>
  <si>
    <t>FIELDBLANKDOEO</t>
  </si>
  <si>
    <t>Field Blank For Doeo</t>
  </si>
  <si>
    <t>761 Emory Valley Road</t>
  </si>
  <si>
    <t>TNW000007667</t>
  </si>
  <si>
    <t>FIELDBLANKHCWQ</t>
  </si>
  <si>
    <t>Field Blank For HCWQ</t>
  </si>
  <si>
    <t>TNW000002404</t>
  </si>
  <si>
    <t>FIELDBLANKJCEFO</t>
  </si>
  <si>
    <t>Field Blank For JCEFO</t>
  </si>
  <si>
    <t>TNW000002405</t>
  </si>
  <si>
    <t>FIELDBLANKJEFO</t>
  </si>
  <si>
    <t>Field Blank For JEFO</t>
  </si>
  <si>
    <t>TNW000002406</t>
  </si>
  <si>
    <t>FIELDBLANKKEFO</t>
  </si>
  <si>
    <t>Field Blank For KEFO</t>
  </si>
  <si>
    <t>TNW000007262</t>
  </si>
  <si>
    <t>FIELDBLANKLAB</t>
  </si>
  <si>
    <t>Field Blank For Lab</t>
  </si>
  <si>
    <t>TNW000002407</t>
  </si>
  <si>
    <t>FIELDBLANKMEFO</t>
  </si>
  <si>
    <t>Field Blank For MEFO</t>
  </si>
  <si>
    <t>TNW000002408</t>
  </si>
  <si>
    <t>FIELDBLANKMS</t>
  </si>
  <si>
    <t>Field Blank For Mining Section</t>
  </si>
  <si>
    <t>TNW000002409</t>
  </si>
  <si>
    <t>FIELDBLANKNEFO</t>
  </si>
  <si>
    <t>Field Blank For NEFO</t>
  </si>
  <si>
    <t>711 R.S. Gass Boulevard</t>
  </si>
  <si>
    <t>TNW000002410</t>
  </si>
  <si>
    <t>FIELDBLANKWMS</t>
  </si>
  <si>
    <t>Field Blank For Wms</t>
  </si>
  <si>
    <t>312 Rosa Parks Boulevard</t>
  </si>
  <si>
    <t>TNW000002411</t>
  </si>
  <si>
    <t>FIGHT000.0PO</t>
  </si>
  <si>
    <t>Fightingtown Creek</t>
  </si>
  <si>
    <t>Off W Tennessee Ave Near Confluence Ocoee River</t>
  </si>
  <si>
    <t>TNW000002412</t>
  </si>
  <si>
    <t>FIGHT000.6_GA</t>
  </si>
  <si>
    <t>TN Ave/Mobile Road Bridge Crossing in Georgia</t>
  </si>
  <si>
    <t>TNW000002413</t>
  </si>
  <si>
    <t>FILLA000.1BR</t>
  </si>
  <si>
    <t>Fillauer Branch</t>
  </si>
  <si>
    <t>South Mouse Road (Mouse Creek Road)</t>
  </si>
  <si>
    <t>FILLA000.3BR</t>
  </si>
  <si>
    <t>TNW000002414</t>
  </si>
  <si>
    <t>At Entrance to Tinsley Park</t>
  </si>
  <si>
    <t>TNW000007359</t>
  </si>
  <si>
    <t>FILLA001.2BR</t>
  </si>
  <si>
    <t>North Ocoee Street</t>
  </si>
  <si>
    <t>TNW000007360</t>
  </si>
  <si>
    <t>FILLA1.1T0.1T0.1BR</t>
  </si>
  <si>
    <t>Clearwater Drive</t>
  </si>
  <si>
    <t>TNW000007361</t>
  </si>
  <si>
    <t>FILLA1.1T0.3BR</t>
  </si>
  <si>
    <t>TNW000002415</t>
  </si>
  <si>
    <t>FINCH001.4RU</t>
  </si>
  <si>
    <t>Finch Branch</t>
  </si>
  <si>
    <t>Jones Mill Road</t>
  </si>
  <si>
    <t>TNW000002416</t>
  </si>
  <si>
    <t>FINCH001.9RU</t>
  </si>
  <si>
    <t>Fergus Road. (D/S 500')</t>
  </si>
  <si>
    <t>TNW000007339</t>
  </si>
  <si>
    <t>FINE001.4CK</t>
  </si>
  <si>
    <t>Fine Branch</t>
  </si>
  <si>
    <t>100 Meters U/S O SR 32</t>
  </si>
  <si>
    <t>TNW000002417</t>
  </si>
  <si>
    <t>FINGE000.8CS</t>
  </si>
  <si>
    <t>Finger Creek</t>
  </si>
  <si>
    <t>FW08TN028; FINGER000.8CS</t>
  </si>
  <si>
    <t>TNW000002418</t>
  </si>
  <si>
    <t>FINGE001.8CS</t>
  </si>
  <si>
    <t>U/S Needmore Road</t>
  </si>
  <si>
    <t>TNW000002419</t>
  </si>
  <si>
    <t>FINLE000.1DA</t>
  </si>
  <si>
    <t>Finley Branch</t>
  </si>
  <si>
    <t>Currey Road Near  Mcgavock Pike</t>
  </si>
  <si>
    <t>TNW000002420</t>
  </si>
  <si>
    <t>FIRES002.1GY</t>
  </si>
  <si>
    <t>Firescald Creek</t>
  </si>
  <si>
    <t>TNW000002421</t>
  </si>
  <si>
    <t>FIRES004.1GY</t>
  </si>
  <si>
    <t>U/S Northcutts Cove Road</t>
  </si>
  <si>
    <t>ECO68A21</t>
  </si>
  <si>
    <t>TNW000002422</t>
  </si>
  <si>
    <t>FIRST000.1KN</t>
  </si>
  <si>
    <t>First Creek</t>
  </si>
  <si>
    <t>Immediately U/S of Mouth on TN River at RR Bridge</t>
  </si>
  <si>
    <t>TNW000002423</t>
  </si>
  <si>
    <t>FIRST005.7KN</t>
  </si>
  <si>
    <t>Immediately D/S of I-640  Immediately U/S of Confluence with Whites Creek</t>
  </si>
  <si>
    <t>TNW000002424</t>
  </si>
  <si>
    <t>FISHD001.3SU</t>
  </si>
  <si>
    <t>Fishdam Creek</t>
  </si>
  <si>
    <t>SR 34 Big Creek Road Crossing</t>
  </si>
  <si>
    <t>FISHD000.3SU; FISHD000.5SU</t>
  </si>
  <si>
    <t>TNW000007049</t>
  </si>
  <si>
    <t>FIVEM000.7DI</t>
  </si>
  <si>
    <t>Fivemile Creek</t>
  </si>
  <si>
    <t>Upstream White Bluff Road</t>
  </si>
  <si>
    <t>TNW000002425</t>
  </si>
  <si>
    <t>FIVEM000.8WI</t>
  </si>
  <si>
    <t>Ascot Lane</t>
  </si>
  <si>
    <t>TNW000002426</t>
  </si>
  <si>
    <t>FIVEM001.4WI</t>
  </si>
  <si>
    <t>Old Peytonsville Road</t>
  </si>
  <si>
    <t>TNW000002427</t>
  </si>
  <si>
    <t>FIVEM002.2WI</t>
  </si>
  <si>
    <t>U/S Goose Creek by-Pass</t>
  </si>
  <si>
    <t>TNW000002428</t>
  </si>
  <si>
    <t>FLAG000.1BT</t>
  </si>
  <si>
    <t>Flag Branch</t>
  </si>
  <si>
    <t>45 Yds U/S Centennial Road (Helton Road)</t>
  </si>
  <si>
    <t>TNW000002429</t>
  </si>
  <si>
    <t>FLAG000.7BT</t>
  </si>
  <si>
    <t>50 Yds D/S Hwy 73</t>
  </si>
  <si>
    <t>TNW000002430</t>
  </si>
  <si>
    <t>FLAG000.7GE</t>
  </si>
  <si>
    <t>100 Feet  D/S Flag Branch Road</t>
  </si>
  <si>
    <t>TNW000002431</t>
  </si>
  <si>
    <t>FLAT000.1BT</t>
  </si>
  <si>
    <t>30 Yds U/S Confluence. Hesse Cr. Mtn Homes Inc.</t>
  </si>
  <si>
    <t>TNW000002432</t>
  </si>
  <si>
    <t>FLAT000.1GY</t>
  </si>
  <si>
    <t>Flatrock Creek</t>
  </si>
  <si>
    <t>0.05 Miles North of Where Dry Creek Crosses Payne Cove Road Above Confluence with Dry Creek</t>
  </si>
  <si>
    <t>TNW000002433</t>
  </si>
  <si>
    <t>FLAT000.1RN</t>
  </si>
  <si>
    <t>Flat Branch</t>
  </si>
  <si>
    <t>FLAT001.0RN</t>
  </si>
  <si>
    <t>TNW000002434</t>
  </si>
  <si>
    <t>FLAT000.3HA</t>
  </si>
  <si>
    <t>400 Yds D/S Hwy 160</t>
  </si>
  <si>
    <t>FLAT000.1HA</t>
  </si>
  <si>
    <t>TNW000002435</t>
  </si>
  <si>
    <t>FLAT000.4KN</t>
  </si>
  <si>
    <t>Mascot Pike Bridge</t>
  </si>
  <si>
    <t>TNW000002436</t>
  </si>
  <si>
    <t>FLAT000.7BE</t>
  </si>
  <si>
    <t>TNW000002437</t>
  </si>
  <si>
    <t>FLAT000.7DA</t>
  </si>
  <si>
    <t>Sawyer Brown Road 100-200' U/S</t>
  </si>
  <si>
    <t>TNW000007120</t>
  </si>
  <si>
    <t>FLAT000.7KN</t>
  </si>
  <si>
    <t>End of Grass Trail off of Staff Lane</t>
  </si>
  <si>
    <t>TNW000002438</t>
  </si>
  <si>
    <t>FLAT000.7MG</t>
  </si>
  <si>
    <t>Hwy 62 Bridge (Black Knobb Road)</t>
  </si>
  <si>
    <t>TNW000002439</t>
  </si>
  <si>
    <t>FLAT000.8HA</t>
  </si>
  <si>
    <t>U/S of Hwy 160 Bridge</t>
  </si>
  <si>
    <t>FLAT000.6HA; FLAT001.0HA; ECO67G03</t>
  </si>
  <si>
    <t>TNW000002440</t>
  </si>
  <si>
    <t>FLAT001.1MY</t>
  </si>
  <si>
    <t>Hwy 412/99 Bear  Creek Pike</t>
  </si>
  <si>
    <t>TNW000002441</t>
  </si>
  <si>
    <t>FLAT001.6HE</t>
  </si>
  <si>
    <t>Highway 201</t>
  </si>
  <si>
    <t>TNW000002442</t>
  </si>
  <si>
    <t>FLAT001.8TI</t>
  </si>
  <si>
    <t>Antioch Road</t>
  </si>
  <si>
    <t>FLAT002.0TI</t>
  </si>
  <si>
    <t>TNW000002443</t>
  </si>
  <si>
    <t>FLAT001.9KN</t>
  </si>
  <si>
    <t>End of Cole Lane</t>
  </si>
  <si>
    <t>TNW000002444</t>
  </si>
  <si>
    <t>FLAT002.2KN</t>
  </si>
  <si>
    <t>Immediatetly D/S of Mine Road Bridge</t>
  </si>
  <si>
    <t>TNW000002445</t>
  </si>
  <si>
    <t>FLAT002.4BT</t>
  </si>
  <si>
    <t>Flats Road 10 Yds D/S Lake in the Sky</t>
  </si>
  <si>
    <t>TNW000002446</t>
  </si>
  <si>
    <t>FLAT002.7BE</t>
  </si>
  <si>
    <t>Highway 231/10</t>
  </si>
  <si>
    <t>TNW000002447</t>
  </si>
  <si>
    <t>FLAT004.8HA</t>
  </si>
  <si>
    <t>Meadow Lane Circle off Hwy 160 in Union Heights</t>
  </si>
  <si>
    <t>TNW000002448</t>
  </si>
  <si>
    <t>FLAT008.0WI</t>
  </si>
  <si>
    <t>Giles Hill Road</t>
  </si>
  <si>
    <t>TNW000002449</t>
  </si>
  <si>
    <t>FLAT011.1SV</t>
  </si>
  <si>
    <t>Coopers Farm</t>
  </si>
  <si>
    <t>TNW000002450</t>
  </si>
  <si>
    <t>FLAT011.3SV</t>
  </si>
  <si>
    <t>Flat Cr. Road. D/S Hettie Road.//Sims Road Br</t>
  </si>
  <si>
    <t>FLAT010.1SV</t>
  </si>
  <si>
    <t>TNW000002451</t>
  </si>
  <si>
    <t>FLAT013.0UN</t>
  </si>
  <si>
    <t>Private Drive Bridge About 2.3 Mi D/S of Hwy 61 Bridge at Luttrell/Eva Road</t>
  </si>
  <si>
    <t>TNW000002452</t>
  </si>
  <si>
    <t>FLAT015.3UN</t>
  </si>
  <si>
    <t>Hwy 61 Bridge D/S of Luttrell</t>
  </si>
  <si>
    <t>TNW000002453</t>
  </si>
  <si>
    <t>FLAT018.0UN</t>
  </si>
  <si>
    <t>TNW000002454</t>
  </si>
  <si>
    <t>FLAT018.6UN</t>
  </si>
  <si>
    <t>Immediately D/S Quarry Discharge</t>
  </si>
  <si>
    <t>Luttrell 002</t>
  </si>
  <si>
    <t>TNW000002455</t>
  </si>
  <si>
    <t>FLAT019.0UN</t>
  </si>
  <si>
    <t>Just D/S Quarry Entrance Along Property (U/S Discharge); Church Valley Road</t>
  </si>
  <si>
    <t>Luttrell 001</t>
  </si>
  <si>
    <t>TNW000002456</t>
  </si>
  <si>
    <t>FLAT019.2UN</t>
  </si>
  <si>
    <t>U/S Global Stone/Intersection Clinch Valley Road- Clinch Mountain Road and Warwick Chapel Road</t>
  </si>
  <si>
    <t>Luttrell 003; FLAT004.0UN</t>
  </si>
  <si>
    <t>TNW000002457</t>
  </si>
  <si>
    <t>FLATR001.4WI</t>
  </si>
  <si>
    <t>Flatrock Branch</t>
  </si>
  <si>
    <t>0.2 Mi D/S Fairview STP</t>
  </si>
  <si>
    <t>FLATR002.0WI</t>
  </si>
  <si>
    <t>TNW000002458</t>
  </si>
  <si>
    <t>FLATR001.6WI</t>
  </si>
  <si>
    <t>U/S Fairview STP Outfall</t>
  </si>
  <si>
    <t>FLATR002.2WI; FLAT002.1WI</t>
  </si>
  <si>
    <t>TNW000002459</t>
  </si>
  <si>
    <t>FLATS000.4HD</t>
  </si>
  <si>
    <t>Flats Creek</t>
  </si>
  <si>
    <t>Sulfur Creek Road</t>
  </si>
  <si>
    <t>FLATS001.0HD</t>
  </si>
  <si>
    <t>TNW000002460</t>
  </si>
  <si>
    <t>FLATS002.5HD</t>
  </si>
  <si>
    <t>U/S Lebanon Loop Road</t>
  </si>
  <si>
    <t>TNW000002461</t>
  </si>
  <si>
    <t>FLATW000.1JO</t>
  </si>
  <si>
    <t>Flatwood Branch</t>
  </si>
  <si>
    <t>U/S Cold Springs Road</t>
  </si>
  <si>
    <t>TNW000002462</t>
  </si>
  <si>
    <t>FLATW000.4BL</t>
  </si>
  <si>
    <t>TNW000007277</t>
  </si>
  <si>
    <t>FLEA000.1HK</t>
  </si>
  <si>
    <t>Flea Creek</t>
  </si>
  <si>
    <t>Intersection of SR 33 and Brier Creek Road</t>
  </si>
  <si>
    <t>TNW000002463</t>
  </si>
  <si>
    <t>FLENN0.9T0.3KN</t>
  </si>
  <si>
    <t>Flennikin Branch Unnamed Tributary</t>
  </si>
  <si>
    <t>Maloney Road  Just Ds of RR Underpass</t>
  </si>
  <si>
    <t>FLENN001.2KN</t>
  </si>
  <si>
    <t>TNW000002464</t>
  </si>
  <si>
    <t>FLENN0.9T0.5KN</t>
  </si>
  <si>
    <t>Flenniken Branch Unnamed Tributary</t>
  </si>
  <si>
    <t>TNW000002465</t>
  </si>
  <si>
    <t>FLENN001.0KN</t>
  </si>
  <si>
    <t>Flenniken Branch</t>
  </si>
  <si>
    <t>Approximately 80 Yards U/S of Maloney Road</t>
  </si>
  <si>
    <t>TNW000002466</t>
  </si>
  <si>
    <t>FLETC000.1MT</t>
  </si>
  <si>
    <t>Fletchers Fork</t>
  </si>
  <si>
    <t>Off Hwy 41A/12</t>
  </si>
  <si>
    <t>TNW000002467</t>
  </si>
  <si>
    <t>FLETC000.6SH</t>
  </si>
  <si>
    <t>Fletcher Creek</t>
  </si>
  <si>
    <t>Bartlett Road</t>
  </si>
  <si>
    <t>TNW000002468</t>
  </si>
  <si>
    <t>FLETC001.4SH</t>
  </si>
  <si>
    <t>Sycamore View Road</t>
  </si>
  <si>
    <t>TNW000002469</t>
  </si>
  <si>
    <t>FLETC003.8MT</t>
  </si>
  <si>
    <t>TNW000002470</t>
  </si>
  <si>
    <t>FLETC003.8SH</t>
  </si>
  <si>
    <t>Whitten Road</t>
  </si>
  <si>
    <t>TNW000002471</t>
  </si>
  <si>
    <t>FLETC005.2SH</t>
  </si>
  <si>
    <t>Appling Road</t>
  </si>
  <si>
    <t>TNW000002472</t>
  </si>
  <si>
    <t>FLETC007.0MT</t>
  </si>
  <si>
    <t>TNW000002473</t>
  </si>
  <si>
    <t>FLETC2.8T0.4SH</t>
  </si>
  <si>
    <t>Fletcher Creek Unnamed Tributary</t>
  </si>
  <si>
    <t>FLETC1T0.4SH</t>
  </si>
  <si>
    <t>TNW000002474</t>
  </si>
  <si>
    <t>FLETC2.8T1.4SH</t>
  </si>
  <si>
    <t>Dexter Road</t>
  </si>
  <si>
    <t>FLETC2T1.4SH</t>
  </si>
  <si>
    <t>TNW000002475</t>
  </si>
  <si>
    <t>FLETC4.4T0.2SH</t>
  </si>
  <si>
    <t>Reese Road</t>
  </si>
  <si>
    <t>FLETC2T0.2SH</t>
  </si>
  <si>
    <t>TNW000002476</t>
  </si>
  <si>
    <t>FLETC4.4T2.3SH</t>
  </si>
  <si>
    <t>FLETC3T2.3SH</t>
  </si>
  <si>
    <t>TNW000007452</t>
  </si>
  <si>
    <t>FLINT000.1UC</t>
  </si>
  <si>
    <t>Flint Creek</t>
  </si>
  <si>
    <t>U/S Confluence with Rocky Fork</t>
  </si>
  <si>
    <t>TNW000002477</t>
  </si>
  <si>
    <t>FLINT056.5LI</t>
  </si>
  <si>
    <t>Flint River</t>
  </si>
  <si>
    <t>Highway 275 (Vantown Road Bridge) Near Lincoln</t>
  </si>
  <si>
    <t>TNW000002478</t>
  </si>
  <si>
    <t>FLINT059.9LI</t>
  </si>
  <si>
    <t>Walker Road (Walker Ford Road)</t>
  </si>
  <si>
    <t>TNW000002479</t>
  </si>
  <si>
    <t>FLIPP000.2GI</t>
  </si>
  <si>
    <t>Flippen Creek</t>
  </si>
  <si>
    <t>Gann Road</t>
  </si>
  <si>
    <t>TNW000002480</t>
  </si>
  <si>
    <t>FLORI000.6WS</t>
  </si>
  <si>
    <t>Florida Creek</t>
  </si>
  <si>
    <t>Salem Road</t>
  </si>
  <si>
    <t>TNW000002481</t>
  </si>
  <si>
    <t>FLORI002.4WS</t>
  </si>
  <si>
    <t>U/S Cainsville Road</t>
  </si>
  <si>
    <t>TNW000002482</t>
  </si>
  <si>
    <t>FLOYD000.5LO</t>
  </si>
  <si>
    <t>Floyd Creek</t>
  </si>
  <si>
    <t>100 Yards D/S Kiser Station Road</t>
  </si>
  <si>
    <t>TNW000002483</t>
  </si>
  <si>
    <t>At Marble Hill Road</t>
  </si>
  <si>
    <t>TNW000002484</t>
  </si>
  <si>
    <t>FLOYD002.1BT</t>
  </si>
  <si>
    <t>Hwy 321 Bridge West of Marble Hill Road and Meadow Road</t>
  </si>
  <si>
    <t>TNW000002485</t>
  </si>
  <si>
    <t>FLYNN000.3CU</t>
  </si>
  <si>
    <t>Along Flynn Cove Road</t>
  </si>
  <si>
    <t>TNW000002486</t>
  </si>
  <si>
    <t>FLYNN006.4JA</t>
  </si>
  <si>
    <t>D/S Dry Fork Road (100'-200')</t>
  </si>
  <si>
    <t>TNW000002487</t>
  </si>
  <si>
    <t>FMILE000.1BR</t>
  </si>
  <si>
    <t>Five Mile Branch</t>
  </si>
  <si>
    <t>Benton Pike Ne Crosing D/S Road Crossing</t>
  </si>
  <si>
    <t>TNW000002488</t>
  </si>
  <si>
    <t>FMILL000.2MG</t>
  </si>
  <si>
    <t>Fagan Mill Creek</t>
  </si>
  <si>
    <t>Ruth Ruppe Road</t>
  </si>
  <si>
    <t>TNW000002489</t>
  </si>
  <si>
    <t>Blackburn Road 50 Yds D/S Blackburn Lake</t>
  </si>
  <si>
    <t>TNW000002490</t>
  </si>
  <si>
    <t>FORD000.6WN</t>
  </si>
  <si>
    <t>Ford Creek</t>
  </si>
  <si>
    <t>West of Fairgrounds off Kitzmiller Road</t>
  </si>
  <si>
    <t>TNW000002491</t>
  </si>
  <si>
    <t>FORD001.3GS</t>
  </si>
  <si>
    <t>Off Alf Harris Road</t>
  </si>
  <si>
    <t>TNW000002492</t>
  </si>
  <si>
    <t>FORGE000.4JO</t>
  </si>
  <si>
    <t>Forge Creek</t>
  </si>
  <si>
    <t>D/S Asphalt Piles  and the Quarry on Prison Camp Road</t>
  </si>
  <si>
    <t>TNW000002493</t>
  </si>
  <si>
    <t>FORGE000.5JO</t>
  </si>
  <si>
    <t>Bridge D/S of Quarry (Prison Camp Road)</t>
  </si>
  <si>
    <t>TNW000002494</t>
  </si>
  <si>
    <t>FORGE000.8HS</t>
  </si>
  <si>
    <t>Forgey Creek</t>
  </si>
  <si>
    <t>Williams Road</t>
  </si>
  <si>
    <t>TNW000002495</t>
  </si>
  <si>
    <t>FORGE001.0JO</t>
  </si>
  <si>
    <t>U/S Mccarthy Road (Forge Road)</t>
  </si>
  <si>
    <t>FORGE001.2JO</t>
  </si>
  <si>
    <t>TNW000002496</t>
  </si>
  <si>
    <t>FORK004.6MO</t>
  </si>
  <si>
    <t>Fork Creek</t>
  </si>
  <si>
    <t>Harrison Road</t>
  </si>
  <si>
    <t>TNW000002497</t>
  </si>
  <si>
    <t>FORK006.5MO</t>
  </si>
  <si>
    <t>TNW000007050</t>
  </si>
  <si>
    <t>FORK007.6MO</t>
  </si>
  <si>
    <t>Ford off Eve Mill Road near Cumberland Stand Church</t>
  </si>
  <si>
    <t>TNW000007051</t>
  </si>
  <si>
    <t>FORK012.9MO</t>
  </si>
  <si>
    <t>Glenlock Road</t>
  </si>
  <si>
    <t>TNW000002498</t>
  </si>
  <si>
    <t>FORK014.8MO</t>
  </si>
  <si>
    <t>Vicinity of Hwy 322 Br</t>
  </si>
  <si>
    <t>TNW000002499</t>
  </si>
  <si>
    <t>FORK015.8MO</t>
  </si>
  <si>
    <t>70 Yds D/S Noel Road</t>
  </si>
  <si>
    <t>TNW000002500</t>
  </si>
  <si>
    <t>FORTU000.2HR</t>
  </si>
  <si>
    <t>Fortune Branch</t>
  </si>
  <si>
    <t>D/S Sain Road</t>
  </si>
  <si>
    <t>TNW000002501</t>
  </si>
  <si>
    <t>FORTY000.5WE</t>
  </si>
  <si>
    <t>Fortyeight Creek</t>
  </si>
  <si>
    <t>Pea Ridge Road</t>
  </si>
  <si>
    <t>FORTY000.4WE; FOURT000.4WE</t>
  </si>
  <si>
    <t>TNW000002502</t>
  </si>
  <si>
    <t>FORTY010.2WE</t>
  </si>
  <si>
    <t>TNW000002503</t>
  </si>
  <si>
    <t>FORTY011.5WE</t>
  </si>
  <si>
    <t>Fortyeight Creek Road Crossing at Forge Statck Bridge</t>
  </si>
  <si>
    <t>TNW000002504</t>
  </si>
  <si>
    <t>FORTY10.1T0.1WE</t>
  </si>
  <si>
    <t>Fortyeight Creek Unnamed Tributary</t>
  </si>
  <si>
    <t>Beside Hwy 64</t>
  </si>
  <si>
    <t>FORTY1T0.1WE</t>
  </si>
  <si>
    <t>TNW000002505</t>
  </si>
  <si>
    <t>FOSEV000.4BN</t>
  </si>
  <si>
    <t>Fourteen Creek/Seventeen Creek</t>
  </si>
  <si>
    <t>Hwy 192</t>
  </si>
  <si>
    <t>FOURT000.4BN; SEVEN000.BN</t>
  </si>
  <si>
    <t>TNW000002506</t>
  </si>
  <si>
    <t>FOSTE000.1KN</t>
  </si>
  <si>
    <t>Foster Branch</t>
  </si>
  <si>
    <t>U/S Williams Branch</t>
  </si>
  <si>
    <t>TNW000007052</t>
  </si>
  <si>
    <t>FOSTE000.7MM</t>
  </si>
  <si>
    <t>Foster Creek</t>
  </si>
  <si>
    <t>CR 282 Crossing</t>
  </si>
  <si>
    <t>TNW000002507</t>
  </si>
  <si>
    <t>FOUNT000.3MY</t>
  </si>
  <si>
    <t>Fountain Creek</t>
  </si>
  <si>
    <t>Blue Spring Road</t>
  </si>
  <si>
    <t>TNW000002508</t>
  </si>
  <si>
    <t>FOUNT002.8MY</t>
  </si>
  <si>
    <t>Vaughn Road/ Old Lewisburg Hwy</t>
  </si>
  <si>
    <t>TNW000002509</t>
  </si>
  <si>
    <t>FOUNT013.2MY</t>
  </si>
  <si>
    <t>Hwy 373</t>
  </si>
  <si>
    <t>TNW000002510</t>
  </si>
  <si>
    <t>FOUNT014.2MY</t>
  </si>
  <si>
    <t>Campbell Station Road</t>
  </si>
  <si>
    <t>TNW000002511</t>
  </si>
  <si>
    <t>FOURM000.1HK</t>
  </si>
  <si>
    <t>Fourmile Creek</t>
  </si>
  <si>
    <t>Fourmile Creek Road (Powell) River Road Below Thomas Mill</t>
  </si>
  <si>
    <t>FMILE000.1HK</t>
  </si>
  <si>
    <t>TNW000002512</t>
  </si>
  <si>
    <t>FOURM000.3PO</t>
  </si>
  <si>
    <t>U/S of Confluence with the Ocoee River</t>
  </si>
  <si>
    <t>TNW000002513</t>
  </si>
  <si>
    <t>FOURM000.4HK</t>
  </si>
  <si>
    <t>Fourmile Creek Road (Powell) River Road Above Flume</t>
  </si>
  <si>
    <t>TNW000002514</t>
  </si>
  <si>
    <t>FOURM001.2PO</t>
  </si>
  <si>
    <t>At Clemmer St Crossing (town Creek Road)</t>
  </si>
  <si>
    <t>TNW000002515</t>
  </si>
  <si>
    <t>FOURM001.8PO</t>
  </si>
  <si>
    <t>U/S Benton STP</t>
  </si>
  <si>
    <t>FOURMILE001.8</t>
  </si>
  <si>
    <t>TNW000002516</t>
  </si>
  <si>
    <t>FOURM002.0BT</t>
  </si>
  <si>
    <t>U/S of Hwy 129 Bridge</t>
  </si>
  <si>
    <t>TNW000002517</t>
  </si>
  <si>
    <t>FOURM002.1MO</t>
  </si>
  <si>
    <t>TNW000002518</t>
  </si>
  <si>
    <t>FOURM002.4PO</t>
  </si>
  <si>
    <t>U/S of Main St Bridge by Hwy 314</t>
  </si>
  <si>
    <t>TNW000002519</t>
  </si>
  <si>
    <t>FOURM003.2PO</t>
  </si>
  <si>
    <t>Road Crossing at Vcm Polk Co. Quarry (Rock Dr)</t>
  </si>
  <si>
    <t>TNW000002520</t>
  </si>
  <si>
    <t>FOURT001.2KN</t>
  </si>
  <si>
    <t>Fourth Creek</t>
  </si>
  <si>
    <t>TNW000002521</t>
  </si>
  <si>
    <t>FOURT001.3KN</t>
  </si>
  <si>
    <t>Northshore Drive</t>
  </si>
  <si>
    <t>TNW000002522</t>
  </si>
  <si>
    <t>FOWLE004.8LI</t>
  </si>
  <si>
    <t>Fowler Creek</t>
  </si>
  <si>
    <t>Rush Road.</t>
  </si>
  <si>
    <t>TNW000002523</t>
  </si>
  <si>
    <t>FOX000.2GE</t>
  </si>
  <si>
    <t>Fox Branch</t>
  </si>
  <si>
    <t>100 Yds U/S Oakwood Road</t>
  </si>
  <si>
    <t>TNW000002524</t>
  </si>
  <si>
    <t>FOXHO000.1BT</t>
  </si>
  <si>
    <t>Foxhollow Branch</t>
  </si>
  <si>
    <t>River Road.townsend (Old State Hwy 73)</t>
  </si>
  <si>
    <t>TNW000002525</t>
  </si>
  <si>
    <t>FRANK000.1HO</t>
  </si>
  <si>
    <t>Frank Branch</t>
  </si>
  <si>
    <t>Whiteoak Road (Lewis Branch Road)</t>
  </si>
  <si>
    <t>TNW000002526</t>
  </si>
  <si>
    <t>FREY000.1RN</t>
  </si>
  <si>
    <t>Frey Branch</t>
  </si>
  <si>
    <t>Empson Road</t>
  </si>
  <si>
    <t>TNW000002527</t>
  </si>
  <si>
    <t>FREY000.5RN</t>
  </si>
  <si>
    <t>Pleasant Grove Road (D/S White House STP)</t>
  </si>
  <si>
    <t>TNW000002528</t>
  </si>
  <si>
    <t>FREY001.9RN</t>
  </si>
  <si>
    <t>Bill Moss Road (U/S)</t>
  </si>
  <si>
    <t>TNW000002529</t>
  </si>
  <si>
    <t>FREY002.2RN</t>
  </si>
  <si>
    <t>D/S White House STP</t>
  </si>
  <si>
    <t>TNW000002530</t>
  </si>
  <si>
    <t>FRIAR000.4HM</t>
  </si>
  <si>
    <t>Friar Branch</t>
  </si>
  <si>
    <t>Airport Road</t>
  </si>
  <si>
    <t>TNW000002531</t>
  </si>
  <si>
    <t>FRIAR000.8HM</t>
  </si>
  <si>
    <t>Polymer Drive Next to Mayfield</t>
  </si>
  <si>
    <t>TNW000002532</t>
  </si>
  <si>
    <t>FRIAR001.4HM</t>
  </si>
  <si>
    <t>Shallowford Road Near U.S. Post office</t>
  </si>
  <si>
    <t>TNW000007282</t>
  </si>
  <si>
    <t>FRIAR002.5HM</t>
  </si>
  <si>
    <t>Off of Hickory Valley Road Chattanooga Development Course</t>
  </si>
  <si>
    <t>TNW000002533</t>
  </si>
  <si>
    <t>FRIAR002.7HM</t>
  </si>
  <si>
    <t>TNW000002534</t>
  </si>
  <si>
    <t>FRIAR003.4HM</t>
  </si>
  <si>
    <t>Standifer Gap Road Between Lee Hwy and Hickory Valley Road</t>
  </si>
  <si>
    <t>FRIAR003.6HM</t>
  </si>
  <si>
    <t>TNW000002535</t>
  </si>
  <si>
    <t>FRIAR004.5HM</t>
  </si>
  <si>
    <t>Bonny Oaks Dr at Silverdale Baptist Church Parking Lot</t>
  </si>
  <si>
    <t>TNW000007386</t>
  </si>
  <si>
    <t>FRIAR3.2T1.6HM</t>
  </si>
  <si>
    <t>Friar Branch Unnamed Tributary</t>
  </si>
  <si>
    <t>Hamilton Place Blvd; Outback Steak House Parking Log</t>
  </si>
  <si>
    <t>TNW000007053</t>
  </si>
  <si>
    <t>FROGL000.8HM</t>
  </si>
  <si>
    <t>Frog Level Branch</t>
  </si>
  <si>
    <t>Greenwood Road Crossing</t>
  </si>
  <si>
    <t>TNW000007403</t>
  </si>
  <si>
    <t>FROST000.9GR</t>
  </si>
  <si>
    <t>Frost Branch</t>
  </si>
  <si>
    <t>Near Davis Cemetary</t>
  </si>
  <si>
    <t>TNW000002536</t>
  </si>
  <si>
    <t>FRUED0.3T0.1HM</t>
  </si>
  <si>
    <t>Fruedenburg Branch Unnamed Tributary</t>
  </si>
  <si>
    <t>End of Timesville Road First Stream Crossing Past Tank Trap</t>
  </si>
  <si>
    <t>FRUED1T0.1HM; FRUED1T0.4HM</t>
  </si>
  <si>
    <t>TNW000007314</t>
  </si>
  <si>
    <t>FRUED000.5HM</t>
  </si>
  <si>
    <t>Fruedenberg Creek</t>
  </si>
  <si>
    <t>Creekshire Drive Behind Cul De Sac</t>
  </si>
  <si>
    <t>TNW000002537</t>
  </si>
  <si>
    <t>FRY000.1PO</t>
  </si>
  <si>
    <t>Fry Branch</t>
  </si>
  <si>
    <t>Hildabrand Road</t>
  </si>
  <si>
    <t>TNW000002538</t>
  </si>
  <si>
    <t>FRY000.2GS</t>
  </si>
  <si>
    <t>TNW000002539</t>
  </si>
  <si>
    <t>FRY001.3PO</t>
  </si>
  <si>
    <t>D/S Hwy 64 Below Beaver Dam</t>
  </si>
  <si>
    <t>TNW000002540</t>
  </si>
  <si>
    <t>FRY001.4PO</t>
  </si>
  <si>
    <t>U/S Longley Road</t>
  </si>
  <si>
    <t>TNW000002541</t>
  </si>
  <si>
    <t>FULTZ001.3WA</t>
  </si>
  <si>
    <t>Fultz Creek</t>
  </si>
  <si>
    <t>200 M D/S Mtn. Zion Road (In Area with Recent Logging)</t>
  </si>
  <si>
    <t>TNW000002542</t>
  </si>
  <si>
    <t>FURNA000.1DI</t>
  </si>
  <si>
    <t>Furnace Creek</t>
  </si>
  <si>
    <t>S. Soules Chapel Road</t>
  </si>
  <si>
    <t>TNW000002543</t>
  </si>
  <si>
    <t>FURNA000.1JO</t>
  </si>
  <si>
    <t>Off US 421 U/S Confluence of Goose Behind Visitor Center</t>
  </si>
  <si>
    <t>TNW000002544</t>
  </si>
  <si>
    <t>FURNA000.1WE</t>
  </si>
  <si>
    <t>Furnace Branch</t>
  </si>
  <si>
    <t>U/S York Road</t>
  </si>
  <si>
    <t>TNW000002545</t>
  </si>
  <si>
    <t>FURNA000.3JO</t>
  </si>
  <si>
    <t>Mtn. City  Behind Dollar General Store (S Church St)</t>
  </si>
  <si>
    <t>TNW000002546</t>
  </si>
  <si>
    <t>FURNA000.6DI</t>
  </si>
  <si>
    <t>Starks Road. (South of Soules Chapel Road.)</t>
  </si>
  <si>
    <t>TNW000002547</t>
  </si>
  <si>
    <t>FURNA001.4WE</t>
  </si>
  <si>
    <t>TNW000002548</t>
  </si>
  <si>
    <t>FURNA001.7JO</t>
  </si>
  <si>
    <t>U/S Circle Lane</t>
  </si>
  <si>
    <t>TNW000002549</t>
  </si>
  <si>
    <t>FURNA003.8JO</t>
  </si>
  <si>
    <t>U/S Callientee ATV Campground (Red Brush Road)</t>
  </si>
  <si>
    <t>TNW000002550</t>
  </si>
  <si>
    <t>FURNE000.3GE</t>
  </si>
  <si>
    <t>Furness Branch</t>
  </si>
  <si>
    <t>At Whittenburg Road.</t>
  </si>
  <si>
    <t>TNW000002551</t>
  </si>
  <si>
    <t>FURNE000.6GE</t>
  </si>
  <si>
    <t>D/S Poplar Springs Road</t>
  </si>
  <si>
    <t>TNW000002552</t>
  </si>
  <si>
    <t>FURNE001.3GE</t>
  </si>
  <si>
    <t>200 Yds U/S Bright Hope Road</t>
  </si>
  <si>
    <t>TNW000007281</t>
  </si>
  <si>
    <t>FWATE000.8HM</t>
  </si>
  <si>
    <t>Falling Water Creek</t>
  </si>
  <si>
    <t>Off Roberts Mill Road Pull Off Before Levi Road</t>
  </si>
  <si>
    <t>TNW000007325</t>
  </si>
  <si>
    <t>FWATE001.4HM</t>
  </si>
  <si>
    <t>TNW000000805</t>
  </si>
  <si>
    <t>Falling Water River</t>
  </si>
  <si>
    <t>TNW000002553</t>
  </si>
  <si>
    <t>Downstream From Peter Cave Branch</t>
  </si>
  <si>
    <t>TNW000002554</t>
  </si>
  <si>
    <t>Burgess Falls Road  Bridge U/S of Burgess Falls</t>
  </si>
  <si>
    <t>TNW000002555</t>
  </si>
  <si>
    <t>75' D/S @ Bunker Hill Road.</t>
  </si>
  <si>
    <t>TNW000002556</t>
  </si>
  <si>
    <t>Randolph Mill Road (D/S/  Pigeon Roost)</t>
  </si>
  <si>
    <t>TNW000002557</t>
  </si>
  <si>
    <t>Bob Bullock  Road</t>
  </si>
  <si>
    <t>TNW000002558</t>
  </si>
  <si>
    <t>FWATE031.6PU</t>
  </si>
  <si>
    <t>Watson Road 75 Yds D/S City Lake</t>
  </si>
  <si>
    <t>TNW000002559</t>
  </si>
  <si>
    <t>FWATE038.3PU</t>
  </si>
  <si>
    <t>Poplar Grove &amp; Adams Acres Road.</t>
  </si>
  <si>
    <t>TNW000002560</t>
  </si>
  <si>
    <t>FWATE040.1PU</t>
  </si>
  <si>
    <t>Macedonia</t>
  </si>
  <si>
    <t>TNW000002561</t>
  </si>
  <si>
    <t>0.25 Mile U/S Monterey STP Discharge</t>
  </si>
  <si>
    <t>FWOOD000.7BL</t>
  </si>
  <si>
    <t>TNW000002562</t>
  </si>
  <si>
    <t>GAINE000.1SU</t>
  </si>
  <si>
    <t>Gaines Branch</t>
  </si>
  <si>
    <t>At US Hwy 11-W  (Stone Drive) D/S Packing House Road</t>
  </si>
  <si>
    <t>GAINS000.1SU</t>
  </si>
  <si>
    <t>TNW000002563</t>
  </si>
  <si>
    <t>GAINE000.3SU</t>
  </si>
  <si>
    <t>U/S Packing House Road</t>
  </si>
  <si>
    <t>TNW000002564</t>
  </si>
  <si>
    <t>GALLA002.6BT</t>
  </si>
  <si>
    <t>Gallagher Creek</t>
  </si>
  <si>
    <t>TNW000002565</t>
  </si>
  <si>
    <t>GAMBL002.1HR</t>
  </si>
  <si>
    <t>U/S Vildo Road</t>
  </si>
  <si>
    <t>TNW000002566</t>
  </si>
  <si>
    <t>GAMMO000.7SU</t>
  </si>
  <si>
    <t>Gammon Creek</t>
  </si>
  <si>
    <t>TNW000007670</t>
  </si>
  <si>
    <t>GANN000.1SV</t>
  </si>
  <si>
    <t>Gann Branch</t>
  </si>
  <si>
    <t>D/S of Snyder Road</t>
  </si>
  <si>
    <t>TNW000002567</t>
  </si>
  <si>
    <t>GAP000.1CL</t>
  </si>
  <si>
    <t>Gap Creek</t>
  </si>
  <si>
    <t>Gap Creek Road.</t>
  </si>
  <si>
    <t>TNW000002568</t>
  </si>
  <si>
    <t>GAP000.1CT</t>
  </si>
  <si>
    <t>TNW000002569</t>
  </si>
  <si>
    <t>GAP000.2GE</t>
  </si>
  <si>
    <t>100 Yds U/S Hwy 11E</t>
  </si>
  <si>
    <t>TNW000002570</t>
  </si>
  <si>
    <t>GAP000.4CT</t>
  </si>
  <si>
    <t>SR 67 - Old Eliz Hwy Ne of Grindstaff</t>
  </si>
  <si>
    <t>TNW000002571</t>
  </si>
  <si>
    <t>GAP000.8KN</t>
  </si>
  <si>
    <t>Kimberlin Heights Road Bridge</t>
  </si>
  <si>
    <t>TNW000002572</t>
  </si>
  <si>
    <t>GAP004.3CL</t>
  </si>
  <si>
    <t>Tipprel Road (U/S Hwy 63)</t>
  </si>
  <si>
    <t>TNW000002573</t>
  </si>
  <si>
    <t>GAP008.1CL</t>
  </si>
  <si>
    <t>Tipprell Road 0.6 Mi D/S of Cumberland Gap STP Discharge just U/S of Railroad Trestle</t>
  </si>
  <si>
    <t>TNW000002574</t>
  </si>
  <si>
    <t>GAP008.7CL</t>
  </si>
  <si>
    <t>Immediately West of town of Cumberland Gap STP Discharge U/S of Cumberland Gap STP</t>
  </si>
  <si>
    <t>TNW000002575</t>
  </si>
  <si>
    <t>GAP010.1GE</t>
  </si>
  <si>
    <t>Intersection of Lonesome Pine Trail/Rogersville Road (Hwy 70) and Pipeline Access Road</t>
  </si>
  <si>
    <t>TNW000002576</t>
  </si>
  <si>
    <t>GARDN000.2GE</t>
  </si>
  <si>
    <t>Gardner Creek</t>
  </si>
  <si>
    <t>0.2 Mi U/S Confluence Lick Cr. at Crumley Road</t>
  </si>
  <si>
    <t>TNW000002577</t>
  </si>
  <si>
    <t>GARDN001.5BL</t>
  </si>
  <si>
    <t>Griffith Road Crossing</t>
  </si>
  <si>
    <t>TNW000002578</t>
  </si>
  <si>
    <t>GARDN002.5GE</t>
  </si>
  <si>
    <t>200 Yds D/S Van Hill Road/172</t>
  </si>
  <si>
    <t>TNW000002579</t>
  </si>
  <si>
    <t>GARNE000.5HI</t>
  </si>
  <si>
    <t>Garner Creek</t>
  </si>
  <si>
    <t>Off Hwy 48</t>
  </si>
  <si>
    <t>TNW000002580</t>
  </si>
  <si>
    <t>GARRE002.6SR</t>
  </si>
  <si>
    <t>Garrett Creek</t>
  </si>
  <si>
    <t>Dave Beasley Road</t>
  </si>
  <si>
    <t>TNW000002581</t>
  </si>
  <si>
    <t>GARRE003.5SR</t>
  </si>
  <si>
    <t>Garretts Creek</t>
  </si>
  <si>
    <t>East Garretts Creek Road</t>
  </si>
  <si>
    <t>GARRETTS003.5</t>
  </si>
  <si>
    <t>TNW000002582</t>
  </si>
  <si>
    <t>GARRI000.4WI</t>
  </si>
  <si>
    <t>Garrison Creek</t>
  </si>
  <si>
    <t>D/S Natchez Trace Pwy on Garrison Road.</t>
  </si>
  <si>
    <t>GARRI000.3WI</t>
  </si>
  <si>
    <t>TNW000002583</t>
  </si>
  <si>
    <t>GARRI000.6BE</t>
  </si>
  <si>
    <t>Garrison Fork</t>
  </si>
  <si>
    <t>Haley Road  Cannon Br</t>
  </si>
  <si>
    <t>GFCIS23</t>
  </si>
  <si>
    <t>TNW000002584</t>
  </si>
  <si>
    <t>GARRI001.0PU</t>
  </si>
  <si>
    <t>Garrison Branch</t>
  </si>
  <si>
    <t>1 Mile U/S of the Confluence with officer Branch/West of City of Montery Lake</t>
  </si>
  <si>
    <t>TNW000007404</t>
  </si>
  <si>
    <t>GARRI001.4BE</t>
  </si>
  <si>
    <t>Cannon Road - Yell Bridge</t>
  </si>
  <si>
    <t>TVA 4217-2</t>
  </si>
  <si>
    <t>TNW000002585</t>
  </si>
  <si>
    <t>GARRI003.3BE</t>
  </si>
  <si>
    <t>Coey Tannery Outfall</t>
  </si>
  <si>
    <t>GFCIS02</t>
  </si>
  <si>
    <t>TNW000002586</t>
  </si>
  <si>
    <t>GARRI004.0WI</t>
  </si>
  <si>
    <t>Off Garrison Road</t>
  </si>
  <si>
    <t>S4/S4B/S5(SP1)</t>
  </si>
  <si>
    <t>TNW000002587</t>
  </si>
  <si>
    <t>GARRI004.3BE</t>
  </si>
  <si>
    <t>Knob Creek Road</t>
  </si>
  <si>
    <t>TNW000002588</t>
  </si>
  <si>
    <t>GARRI011.9BE</t>
  </si>
  <si>
    <t>Off Walker Road  Off Hwy 64</t>
  </si>
  <si>
    <t>TNW000002589</t>
  </si>
  <si>
    <t>GARRI4T0.1WI</t>
  </si>
  <si>
    <t>Garrison Creek Unnamed Tributary</t>
  </si>
  <si>
    <t>U/S Garrison Road</t>
  </si>
  <si>
    <t>S3/S3B(SP1); GARRI1T0.1WI</t>
  </si>
  <si>
    <t>TNW000002590</t>
  </si>
  <si>
    <t>GASS000.1GE</t>
  </si>
  <si>
    <t>Gass Creek</t>
  </si>
  <si>
    <t>100 Yds U/S Hwy 70</t>
  </si>
  <si>
    <t>TNW000002591</t>
  </si>
  <si>
    <t>GASSA000.1PO</t>
  </si>
  <si>
    <t>Gassaway Creek</t>
  </si>
  <si>
    <t>Hwy 64 Crossing Near Ocoee River RM 25</t>
  </si>
  <si>
    <t>TNW000002592</t>
  </si>
  <si>
    <t>GATH000.5WA</t>
  </si>
  <si>
    <t>Gath Branch</t>
  </si>
  <si>
    <t>Scenic Hill Road</t>
  </si>
  <si>
    <t>TNW000002593</t>
  </si>
  <si>
    <t>GAYLO000.5HR</t>
  </si>
  <si>
    <t>Gaylor Creek</t>
  </si>
  <si>
    <t>TNW000002594</t>
  </si>
  <si>
    <t>GBARN000.2CA</t>
  </si>
  <si>
    <t>Granny Barnes Branch</t>
  </si>
  <si>
    <t>Elk Valley U/S Granny Branch Road Crossing</t>
  </si>
  <si>
    <t>TNW000002595</t>
  </si>
  <si>
    <t>GCOVE001.1CU</t>
  </si>
  <si>
    <t>Grassy Cove Creek</t>
  </si>
  <si>
    <t>Off 68 on Ricky  Lane</t>
  </si>
  <si>
    <t>TNW000002596</t>
  </si>
  <si>
    <t>GEE000.9PO</t>
  </si>
  <si>
    <t>Gee Creek</t>
  </si>
  <si>
    <t>Near Gee Creek Wilderness Boundary</t>
  </si>
  <si>
    <t>ECO66E18</t>
  </si>
  <si>
    <t>TNW000007706</t>
  </si>
  <si>
    <t>GEORG000.2CT</t>
  </si>
  <si>
    <t>George Creek</t>
  </si>
  <si>
    <t>Crabtree Road, West of Roan Mtn.</t>
  </si>
  <si>
    <t>TNW000002597</t>
  </si>
  <si>
    <t>GERRY001.8HI</t>
  </si>
  <si>
    <t>Gerry Branch</t>
  </si>
  <si>
    <t>100 Yd D/S Tva Powerline</t>
  </si>
  <si>
    <t>TNW000002598</t>
  </si>
  <si>
    <t>GFBIG001.2CO</t>
  </si>
  <si>
    <t>Gulf Fork Big Creek</t>
  </si>
  <si>
    <t>Old Fifteenth Road Pulloff</t>
  </si>
  <si>
    <t>TNW000002599</t>
  </si>
  <si>
    <t>GFBIG002.9CO</t>
  </si>
  <si>
    <t>Most D/S Bridge on Old Fifteenth Road</t>
  </si>
  <si>
    <t>TNW000002600</t>
  </si>
  <si>
    <t>GFBIG017.3CO</t>
  </si>
  <si>
    <t>Big Creek Road Bridge just D/S of Intersection with Black Mountain Road D/S of Confluence with Grassy Fork</t>
  </si>
  <si>
    <t>TNW000002601</t>
  </si>
  <si>
    <t>GHOLL000.5CR</t>
  </si>
  <si>
    <t>Grassy Hollow Creek</t>
  </si>
  <si>
    <t>U/S Little Grove Road</t>
  </si>
  <si>
    <t>GHOLL000.7CR; GHOLL000.3CR</t>
  </si>
  <si>
    <t>TNW000002602</t>
  </si>
  <si>
    <t>GILLI000.1MI</t>
  </si>
  <si>
    <t>Gilliam Spring</t>
  </si>
  <si>
    <t>TNW000002603</t>
  </si>
  <si>
    <t>GILLI001.2GY</t>
  </si>
  <si>
    <t>Gilliam Creek</t>
  </si>
  <si>
    <t>End of Womack Road</t>
  </si>
  <si>
    <t>TNW000002604</t>
  </si>
  <si>
    <t>GILLI001.4GY</t>
  </si>
  <si>
    <t>1/3 Mile D/S Partin Springs Road (20 Yards U/S Dry Fork)</t>
  </si>
  <si>
    <t>TNW000002605</t>
  </si>
  <si>
    <t>GILLI001.7GY</t>
  </si>
  <si>
    <t>Source U/S Partin Springs Road</t>
  </si>
  <si>
    <t>TNW000002606</t>
  </si>
  <si>
    <t>GILLI1.3T1.8GY</t>
  </si>
  <si>
    <t>Gilliam Creek Unnamed Tributary</t>
  </si>
  <si>
    <t>Off Hwy 41 D/S of Monteagle STP 1 Outfall</t>
  </si>
  <si>
    <t>GILLI1T1.1GY; JUANI001.8GY</t>
  </si>
  <si>
    <t>TNW000002607</t>
  </si>
  <si>
    <t>GILLI1.3T1.9GY</t>
  </si>
  <si>
    <t>U/S of Monteagle STP</t>
  </si>
  <si>
    <t>GILLI1T1.4GY</t>
  </si>
  <si>
    <t>TNW000002608</t>
  </si>
  <si>
    <t>GILLI1.3T2.3GY</t>
  </si>
  <si>
    <t>GILLI1T1.5GY; GILLIAMTRB@1.5</t>
  </si>
  <si>
    <t>TNW000002609</t>
  </si>
  <si>
    <t>GILME001.0MN</t>
  </si>
  <si>
    <t>Gilmers Creek</t>
  </si>
  <si>
    <t>GILME00.42MN</t>
  </si>
  <si>
    <t>TNW000002610</t>
  </si>
  <si>
    <t>GILME002.3MN</t>
  </si>
  <si>
    <t>TNW000002611</t>
  </si>
  <si>
    <t>GIMLE000.1GS</t>
  </si>
  <si>
    <t>Gimlet Creek</t>
  </si>
  <si>
    <t>D/S Weakley Creek Road.</t>
  </si>
  <si>
    <t>TNW000002612</t>
  </si>
  <si>
    <t>GIN000.2CR</t>
  </si>
  <si>
    <t>Gin Branch</t>
  </si>
  <si>
    <t>U/S Gin Branch Road</t>
  </si>
  <si>
    <t>TNW000002613</t>
  </si>
  <si>
    <t>GIN000.5HI</t>
  </si>
  <si>
    <t>Tom Patten Road (Beech Valley Road)</t>
  </si>
  <si>
    <t>TNW000002614</t>
  </si>
  <si>
    <t>GIN001.0HN</t>
  </si>
  <si>
    <t>Gin Creek</t>
  </si>
  <si>
    <t>U/S Copper Springs Road</t>
  </si>
  <si>
    <t>TNW000002615</t>
  </si>
  <si>
    <t>GISTS000.1SV</t>
  </si>
  <si>
    <t>Gists Creek</t>
  </si>
  <si>
    <t>Near Mouth/Confluence of Little Pigeon River</t>
  </si>
  <si>
    <t>TNW000002616</t>
  </si>
  <si>
    <t>GISTS000.5SV</t>
  </si>
  <si>
    <t>Horse Farm U/S Lift Station/ End of Davis Lane</t>
  </si>
  <si>
    <t>TNW000002617</t>
  </si>
  <si>
    <t>GISTS001.5SV</t>
  </si>
  <si>
    <t>Above Old Knoxville Hwy on Golf Course</t>
  </si>
  <si>
    <t>TNW000002618</t>
  </si>
  <si>
    <t>GISTS003.2SV</t>
  </si>
  <si>
    <t>At Gists Creek Road Bridge</t>
  </si>
  <si>
    <t>TNW000002619</t>
  </si>
  <si>
    <t>GISTS011.9SV</t>
  </si>
  <si>
    <t>Goose Gap Road  D/S Confluence with Murphy Branch</t>
  </si>
  <si>
    <t>TNW000002622</t>
  </si>
  <si>
    <t>GLADE001.2BL</t>
  </si>
  <si>
    <t>Glade Creek</t>
  </si>
  <si>
    <t>Hwy 285 @ Van Buren / Bledsoe Line</t>
  </si>
  <si>
    <t>GLADE001.0VA; BRADD000.2BL; BRADD000.8BL</t>
  </si>
  <si>
    <t>TNW000002623</t>
  </si>
  <si>
    <t>GLADE004.0BL</t>
  </si>
  <si>
    <t>At End of Forest Service Road in Bledsoe StAte Park ( Small Bridge)</t>
  </si>
  <si>
    <t>TNW000002624</t>
  </si>
  <si>
    <t>GLADE014.6BL</t>
  </si>
  <si>
    <t>Old Spencer Road. (Griffith Road.)</t>
  </si>
  <si>
    <t>TNW000002620</t>
  </si>
  <si>
    <t>GLADE_S0.5WS</t>
  </si>
  <si>
    <t>Glade Creek Sinking Creek</t>
  </si>
  <si>
    <t>Stewarts Ferry Pike Creek Submerges 50' D/S</t>
  </si>
  <si>
    <t>SINKI1T0.1WS</t>
  </si>
  <si>
    <t>TNW000002625</t>
  </si>
  <si>
    <t>GLADY000.2SE</t>
  </si>
  <si>
    <t>Glady Fork</t>
  </si>
  <si>
    <t>SWM 3 (100 Yds. U/S Confluence. W. Big Brush Cr.)</t>
  </si>
  <si>
    <t>GLADY000.1SE</t>
  </si>
  <si>
    <t>TNW000002626</t>
  </si>
  <si>
    <t>GLADY001.4SE</t>
  </si>
  <si>
    <t>SWM 10 (1000 Ft  D/S Confluence. W/ Spring Branch) Skyline Coal</t>
  </si>
  <si>
    <t>SWIM10</t>
  </si>
  <si>
    <t>TNW000002627</t>
  </si>
  <si>
    <t>GLADY002.0SE</t>
  </si>
  <si>
    <t>SWM 12</t>
  </si>
  <si>
    <t>TNW000002628</t>
  </si>
  <si>
    <t>GLADY3.5T0.1SE</t>
  </si>
  <si>
    <t>Glady Fork Unnamed Tributary</t>
  </si>
  <si>
    <t>Behind Residence at End of Black Mtn Road East Sample Taken U/S of Small Wooden Bridge Behind Residence</t>
  </si>
  <si>
    <t>GLADY1T0.1SE</t>
  </si>
  <si>
    <t>TNW000002629</t>
  </si>
  <si>
    <t>GLASG001.0WY</t>
  </si>
  <si>
    <t>Glasgow Branch</t>
  </si>
  <si>
    <t>D/S Jeans Mill Road  (Janes Mill Road)</t>
  </si>
  <si>
    <t>TNW000002630</t>
  </si>
  <si>
    <t>GLEAS000.1KN</t>
  </si>
  <si>
    <t>Gleason Branch</t>
  </si>
  <si>
    <t>At Mouth on Ebenezer Road</t>
  </si>
  <si>
    <t>TNW000002631</t>
  </si>
  <si>
    <t>GLEWI000.3UC</t>
  </si>
  <si>
    <t>Granny Lewis Creek</t>
  </si>
  <si>
    <t>100 Yds U/S Hwy 19W/23</t>
  </si>
  <si>
    <t>TNW000002632</t>
  </si>
  <si>
    <t>GLOBE001.6MY</t>
  </si>
  <si>
    <t>Globe Creek</t>
  </si>
  <si>
    <t>Mcknight Road</t>
  </si>
  <si>
    <t>TNW000002633</t>
  </si>
  <si>
    <t>Glover Branch Unnamed Tributary</t>
  </si>
  <si>
    <t>0.1 M D/S of Culvert on Gravel Road Jasper WWTP</t>
  </si>
  <si>
    <t>TNW000002634</t>
  </si>
  <si>
    <t>At Culvert on Gravel Road Jasper WWTP</t>
  </si>
  <si>
    <t>TNW000002635</t>
  </si>
  <si>
    <t>GMILL000.6MI</t>
  </si>
  <si>
    <t>Grayson Mill Creek</t>
  </si>
  <si>
    <t>At Lower East Valley Road/ Hwy 283</t>
  </si>
  <si>
    <t>TNW000002636</t>
  </si>
  <si>
    <t>GNATT000.1SV</t>
  </si>
  <si>
    <t>Gnatty Branch</t>
  </si>
  <si>
    <t>Hwy 441 Spur  just U/S of Mouth on West Prong Little Pigeon River</t>
  </si>
  <si>
    <t>TNW000002637</t>
  </si>
  <si>
    <t>GOFOR000.2PO</t>
  </si>
  <si>
    <t>Goforth Creek</t>
  </si>
  <si>
    <t>GOFOR000.1PO</t>
  </si>
  <si>
    <t>TNW000002638</t>
  </si>
  <si>
    <t>GOLDE000.7FA</t>
  </si>
  <si>
    <t>Golden Creek</t>
  </si>
  <si>
    <t>Yager Road Br</t>
  </si>
  <si>
    <t>GOLDEN00.7; GOLDE001.0FA</t>
  </si>
  <si>
    <t>TNW000002640</t>
  </si>
  <si>
    <t>GOLDE001.0MT</t>
  </si>
  <si>
    <t>Golden Horn</t>
  </si>
  <si>
    <t>Palmyra Road</t>
  </si>
  <si>
    <t>TNW000002641</t>
  </si>
  <si>
    <t>GOLLI000.1MG</t>
  </si>
  <si>
    <t>Golliher Creek</t>
  </si>
  <si>
    <t>Noah Hamby Road ( Fred Nelson Road/ WMA Road)</t>
  </si>
  <si>
    <t>TNW000002642</t>
  </si>
  <si>
    <t>GOOCH001.0MC</t>
  </si>
  <si>
    <t>Gooch Branch</t>
  </si>
  <si>
    <t>Van Diver Lane off Kirk Road</t>
  </si>
  <si>
    <t>TNW000002643</t>
  </si>
  <si>
    <t>GOODF001.7ME</t>
  </si>
  <si>
    <t>Goodfield Creek</t>
  </si>
  <si>
    <t>U/S of Confluence Decatur Creek</t>
  </si>
  <si>
    <t>TNW000002644</t>
  </si>
  <si>
    <t>GOODF002.4ME</t>
  </si>
  <si>
    <t>Goodfield Valley Road Crossing</t>
  </si>
  <si>
    <t>TNW000002645</t>
  </si>
  <si>
    <t>GOODI001.1DE</t>
  </si>
  <si>
    <t>Goodin Branch</t>
  </si>
  <si>
    <t>Off Wylie Machayes Road 20 Yds D/S Arnold Lake</t>
  </si>
  <si>
    <t>TNW000002646</t>
  </si>
  <si>
    <t>GOODW000.2CO</t>
  </si>
  <si>
    <t>Goodwater Branch</t>
  </si>
  <si>
    <t>At GoodwAter Road</t>
  </si>
  <si>
    <t>TNW000002647</t>
  </si>
  <si>
    <t>GOOSE000.0JO</t>
  </si>
  <si>
    <t>Goose Creek</t>
  </si>
  <si>
    <t>Off US 421 U/S Confluence with Furnace Cr  Behind Visitors Center</t>
  </si>
  <si>
    <t>GOOSE000.1JO; GOOSE000.3JO</t>
  </si>
  <si>
    <t>TNW000007055</t>
  </si>
  <si>
    <t>GOOSE000.1WI</t>
  </si>
  <si>
    <t>Upstream Confluence with Fivemile Creek Downstream Goose Creek bypass</t>
  </si>
  <si>
    <t>TNW000002648</t>
  </si>
  <si>
    <t>GOOSE000.3BE</t>
  </si>
  <si>
    <t>TNW000002649</t>
  </si>
  <si>
    <t>GOOSE000.3DB</t>
  </si>
  <si>
    <t>U/S Hwy 70</t>
  </si>
  <si>
    <t>TNW000002650</t>
  </si>
  <si>
    <t>GOOSE000.8KN</t>
  </si>
  <si>
    <t>Mary Vestal Park</t>
  </si>
  <si>
    <t>TNW000002651</t>
  </si>
  <si>
    <t>GOOSE001.3JO</t>
  </si>
  <si>
    <t>End of Brown Place Road.</t>
  </si>
  <si>
    <t>TNW000002652</t>
  </si>
  <si>
    <t>GOOSE001.7MY</t>
  </si>
  <si>
    <t>U/S Old Hwy. 50 (Old Lewisburg Road)</t>
  </si>
  <si>
    <t>TNW000002653</t>
  </si>
  <si>
    <t>GOOSE004.5TR</t>
  </si>
  <si>
    <t>Off Latti Reese Road D/S Highway 25/10  500' Ds</t>
  </si>
  <si>
    <t>TNW000002654</t>
  </si>
  <si>
    <t>GOOSE008.0TR</t>
  </si>
  <si>
    <t>Old Lafayette Road</t>
  </si>
  <si>
    <t>TNW000002655</t>
  </si>
  <si>
    <t>GOOSE014.4MA</t>
  </si>
  <si>
    <t>D/S Ford Br Road and East Goose Creek</t>
  </si>
  <si>
    <t>TNW000002656</t>
  </si>
  <si>
    <t>GOSLI000.7DI</t>
  </si>
  <si>
    <t>Goslin Branch</t>
  </si>
  <si>
    <t>Spicer Road. off Deal Road.</t>
  </si>
  <si>
    <t>TNW000002657</t>
  </si>
  <si>
    <t>GOUGE000.1CT</t>
  </si>
  <si>
    <t>Gouge Branch</t>
  </si>
  <si>
    <t>6355 US 19E U/S Confluence with Tiger Creek</t>
  </si>
  <si>
    <t>TNW000007685</t>
  </si>
  <si>
    <t>GOULD000.4CU</t>
  </si>
  <si>
    <t>Gould Creek</t>
  </si>
  <si>
    <t>Upstream of crossing at Tabor Loop</t>
  </si>
  <si>
    <t>TNW000002658</t>
  </si>
  <si>
    <t>GOURD3.6G0.3MI</t>
  </si>
  <si>
    <t>Gourdneck Cove Unnamed Tributary To Sweden Creek</t>
  </si>
  <si>
    <t>Main Stem Sweden View Section C</t>
  </si>
  <si>
    <t>GCOVE1T00.3MI; GCOVE3.6T0.3MI</t>
  </si>
  <si>
    <t>TNW000002659</t>
  </si>
  <si>
    <t>GOURD3.6G0.4MI</t>
  </si>
  <si>
    <t>Sweden View Main Stem Section B</t>
  </si>
  <si>
    <t>GCOVE1T00.4MI; GCOVE3.6T0.4MI</t>
  </si>
  <si>
    <t>TNW000002660</t>
  </si>
  <si>
    <t>GRAB001.4DI</t>
  </si>
  <si>
    <t>Grab Creek</t>
  </si>
  <si>
    <t>Cowan Road</t>
  </si>
  <si>
    <t>GRAB001.3DI</t>
  </si>
  <si>
    <t>TNW000002661</t>
  </si>
  <si>
    <t>GRABL000.4KN</t>
  </si>
  <si>
    <t>Grable Branch</t>
  </si>
  <si>
    <t>Watt Road (Everett Road)</t>
  </si>
  <si>
    <t>TNW000002662</t>
  </si>
  <si>
    <t>GRACE001.3SR</t>
  </si>
  <si>
    <t>Grace Creek</t>
  </si>
  <si>
    <t>Highway 259</t>
  </si>
  <si>
    <t>GRACE001.3; GRACE001.4SR</t>
  </si>
  <si>
    <t>TNW000002663</t>
  </si>
  <si>
    <t>GRAHA000.4HM</t>
  </si>
  <si>
    <t>Graham Cove</t>
  </si>
  <si>
    <t>Shellmound Road</t>
  </si>
  <si>
    <t>TNW000002664</t>
  </si>
  <si>
    <t>GRAHA001.2MI</t>
  </si>
  <si>
    <t>Graham Branch</t>
  </si>
  <si>
    <t>TNW000002665</t>
  </si>
  <si>
    <t>GRAND000.5KN</t>
  </si>
  <si>
    <t>Grandview Branch</t>
  </si>
  <si>
    <t>Haws Road Br</t>
  </si>
  <si>
    <t>TNW000002666</t>
  </si>
  <si>
    <t>GRAND000.7LW</t>
  </si>
  <si>
    <t>Granddaddy Creek</t>
  </si>
  <si>
    <t>D/S Dave Hill Road</t>
  </si>
  <si>
    <t>TNW000002667</t>
  </si>
  <si>
    <t>GRASS000.1GE</t>
  </si>
  <si>
    <t>Grassy Creek (East One)</t>
  </si>
  <si>
    <t>At Kennytown Road</t>
  </si>
  <si>
    <t>TNW000002669</t>
  </si>
  <si>
    <t>GRASS000.2CO</t>
  </si>
  <si>
    <t>Grassy Fork</t>
  </si>
  <si>
    <t>Grassy Fork Road U/S Confluence with Gulf Fork Big Creek</t>
  </si>
  <si>
    <t>TNW000002670</t>
  </si>
  <si>
    <t>GRASS000.2GE</t>
  </si>
  <si>
    <t>Grassy Creek</t>
  </si>
  <si>
    <t>100 Yards U/S/ Hwy 70 (100 Old Hwy)  East of Brown Spring Road</t>
  </si>
  <si>
    <t>TNW000002671</t>
  </si>
  <si>
    <t>GRASS000.3KN</t>
  </si>
  <si>
    <t>TNW000002672</t>
  </si>
  <si>
    <t>GRASS000.4WE</t>
  </si>
  <si>
    <t>Grassy Creek. Road</t>
  </si>
  <si>
    <t>TNW000002673</t>
  </si>
  <si>
    <t>GRASS000.6HS</t>
  </si>
  <si>
    <t>Early Branch Road and Rimer Road</t>
  </si>
  <si>
    <t>GFORK000.6HS</t>
  </si>
  <si>
    <t>TNW000002668</t>
  </si>
  <si>
    <t>GRASS000.7RO</t>
  </si>
  <si>
    <t>Bear Creek Road at Clinch River 14.55</t>
  </si>
  <si>
    <t>GRASS000.1RO</t>
  </si>
  <si>
    <t>TNW000002674</t>
  </si>
  <si>
    <t>GRASS000.8OB</t>
  </si>
  <si>
    <t>Grass Creek</t>
  </si>
  <si>
    <t>Bingham/East Union Grove Road</t>
  </si>
  <si>
    <t>TNW000002675</t>
  </si>
  <si>
    <t>GRASS000.9KN</t>
  </si>
  <si>
    <t>Private Dr Tim Graham Property off 62</t>
  </si>
  <si>
    <t>TNW000002676</t>
  </si>
  <si>
    <t>GRASS001.0RH</t>
  </si>
  <si>
    <t>Grassy Branch</t>
  </si>
  <si>
    <t>Hwy 30 Crossing</t>
  </si>
  <si>
    <t>TNW000002677</t>
  </si>
  <si>
    <t>GRASS001.1PO</t>
  </si>
  <si>
    <t>At Bridge Crossing on Charles Road off Talent Road</t>
  </si>
  <si>
    <t>GRASS001.0PO</t>
  </si>
  <si>
    <t>TNW000002678</t>
  </si>
  <si>
    <t>GRASS001.4WI</t>
  </si>
  <si>
    <t>Duplex Road(200M U/S)</t>
  </si>
  <si>
    <t>TNW000002679</t>
  </si>
  <si>
    <t>GRASS001.5HU</t>
  </si>
  <si>
    <t>TNW000002680</t>
  </si>
  <si>
    <t>GRASS001.9PO</t>
  </si>
  <si>
    <t>Grassy Creek Road</t>
  </si>
  <si>
    <t>TNW000002681</t>
  </si>
  <si>
    <t>GRASS002.9HM</t>
  </si>
  <si>
    <t>Grasshopper Creek</t>
  </si>
  <si>
    <t>Birchwood Pike</t>
  </si>
  <si>
    <t>TNW000002682</t>
  </si>
  <si>
    <t>GRASS005.1GE</t>
  </si>
  <si>
    <t>TNW000002683</t>
  </si>
  <si>
    <t>GRAVE000.3SU</t>
  </si>
  <si>
    <t>Gravelly Branch</t>
  </si>
  <si>
    <t>GRAVEL00.3SU</t>
  </si>
  <si>
    <t>TNW000002684</t>
  </si>
  <si>
    <t>GRAVE000.4HU</t>
  </si>
  <si>
    <t>Gravelly Run</t>
  </si>
  <si>
    <t>Whiteoak Creek Road (Tom Brown Road)</t>
  </si>
  <si>
    <t>TNW000002685</t>
  </si>
  <si>
    <t>GRAVE000.7HE</t>
  </si>
  <si>
    <t>Graves Branch</t>
  </si>
  <si>
    <t>Graves Branch Embayment of Beech Lake</t>
  </si>
  <si>
    <t>TNW000002686</t>
  </si>
  <si>
    <t>GRAY000.4GE</t>
  </si>
  <si>
    <t>Gray Branch</t>
  </si>
  <si>
    <t>At Murray Bridge Road</t>
  </si>
  <si>
    <t>TNW000002687</t>
  </si>
  <si>
    <t>GRAY006.7SE</t>
  </si>
  <si>
    <t>Gray Creek</t>
  </si>
  <si>
    <t>TNW000002688</t>
  </si>
  <si>
    <t>Grays Creek Unnamed Tributary</t>
  </si>
  <si>
    <t>TNW000007453</t>
  </si>
  <si>
    <t>GRAYS000.8MI</t>
  </si>
  <si>
    <t>Grayson Branch</t>
  </si>
  <si>
    <t>U/S of Grayson Road</t>
  </si>
  <si>
    <t>TNW000002689</t>
  </si>
  <si>
    <t>GRAYS001.7SH</t>
  </si>
  <si>
    <t>Grays Creek</t>
  </si>
  <si>
    <t>GRAYS01.7</t>
  </si>
  <si>
    <t>TNW000002690</t>
  </si>
  <si>
    <t>GRAYS004.4MI</t>
  </si>
  <si>
    <t>Dirt road crossing downstream of mined area upstream of Layne Cemetery.</t>
  </si>
  <si>
    <t>GRAYSCRIS01</t>
  </si>
  <si>
    <t>TNW000007057</t>
  </si>
  <si>
    <t>GRAYS005.0MI</t>
  </si>
  <si>
    <t>Below Outfall</t>
  </si>
  <si>
    <t>TNW000002691</t>
  </si>
  <si>
    <t>GRAYS005.8SH</t>
  </si>
  <si>
    <t>Gray's Creek</t>
  </si>
  <si>
    <t>Interstate 40 East</t>
  </si>
  <si>
    <t>TNW000002692</t>
  </si>
  <si>
    <t>GRAYS008.6SH</t>
  </si>
  <si>
    <t>Reid Hooker</t>
  </si>
  <si>
    <t>TNW000002693</t>
  </si>
  <si>
    <t>GRAYS010.0SH</t>
  </si>
  <si>
    <t>Collierville-Arlington Road</t>
  </si>
  <si>
    <t>TNW000002694</t>
  </si>
  <si>
    <t>GRAYS1.1T0.4MI</t>
  </si>
  <si>
    <t>Grayson Branch Unnamed Tributary</t>
  </si>
  <si>
    <t>John Dempsey Road</t>
  </si>
  <si>
    <t>GRAYS1T0.4MI</t>
  </si>
  <si>
    <t>TNW000002695</t>
  </si>
  <si>
    <t>GRAYS3.4T0.1MI</t>
  </si>
  <si>
    <t>Gray's Creek Unnamed Tributary</t>
  </si>
  <si>
    <t>Tributary entering Grays Creek northwest of Layne Cemetary.</t>
  </si>
  <si>
    <t>GRAYS1T0.1MI; GRAY1T0.1MI</t>
  </si>
  <si>
    <t>TNW000003403</t>
  </si>
  <si>
    <t>GRAYS5.6T1.1HR</t>
  </si>
  <si>
    <t>Grays Creek Unnamed Tributary - Lake Lajoie</t>
  </si>
  <si>
    <t>LAKELAJOIE</t>
  </si>
  <si>
    <t>TNW000002696</t>
  </si>
  <si>
    <t>GRAYS7.0T0.9HR</t>
  </si>
  <si>
    <t>Chickasaw State Park 35 Yds D/S Lake Lajoie</t>
  </si>
  <si>
    <t>GRAY1T0.9HR; GRAY1T0.9HR</t>
  </si>
  <si>
    <t>TNW000002697</t>
  </si>
  <si>
    <t>GREAS000.3MY</t>
  </si>
  <si>
    <t>Greasy Branch</t>
  </si>
  <si>
    <t>Greasy Branch Road</t>
  </si>
  <si>
    <t>TNW000002698</t>
  </si>
  <si>
    <t>GREAS000.4PO</t>
  </si>
  <si>
    <t>Greasy Creek</t>
  </si>
  <si>
    <t>Hwy 30</t>
  </si>
  <si>
    <t>TNW000002699</t>
  </si>
  <si>
    <t>GREAS000.5MG</t>
  </si>
  <si>
    <t>Elizabeth Church Road. Br</t>
  </si>
  <si>
    <t>TNW000002700</t>
  </si>
  <si>
    <t>GREAS000.5MO</t>
  </si>
  <si>
    <t>Greasy Branchon Bright Farm</t>
  </si>
  <si>
    <t>TNW000002701</t>
  </si>
  <si>
    <t>GREAS000.7HR</t>
  </si>
  <si>
    <t>U/S Isaac Jordan Road</t>
  </si>
  <si>
    <t>TNW000002702</t>
  </si>
  <si>
    <t>GREAS002.2BR</t>
  </si>
  <si>
    <t>U/S of Hwy 60 Bridge Crossing</t>
  </si>
  <si>
    <t>TNW000002703</t>
  </si>
  <si>
    <t>GREAS002.5BR</t>
  </si>
  <si>
    <t>Rabbit Valley Road NW Crossing</t>
  </si>
  <si>
    <t>TNW000002704</t>
  </si>
  <si>
    <t>GREAS002.9PO</t>
  </si>
  <si>
    <t>Off Hwy 30 at 4-H Camp Ford and U/S</t>
  </si>
  <si>
    <t>TNW000002705</t>
  </si>
  <si>
    <t>GREAS003.3MG</t>
  </si>
  <si>
    <t>U/S Emory River Land Comp</t>
  </si>
  <si>
    <t>TNW000007058</t>
  </si>
  <si>
    <t>GREAS1.4T0.1BR</t>
  </si>
  <si>
    <t>Greasy Creek Unnamed Tributary</t>
  </si>
  <si>
    <t>Off Hwy 60 Row</t>
  </si>
  <si>
    <t>STR 8</t>
  </si>
  <si>
    <t>TNW000007059</t>
  </si>
  <si>
    <t>GREAS1.4T0.1T0.1BR</t>
  </si>
  <si>
    <t>Greasy Creek Unnamed Tributary To Unnamed Tributary</t>
  </si>
  <si>
    <t>STR 10</t>
  </si>
  <si>
    <t>TNW000002706</t>
  </si>
  <si>
    <t>GREATFALLS01</t>
  </si>
  <si>
    <t>Great Falls Res</t>
  </si>
  <si>
    <t>Great Falls Reservoir at Dam</t>
  </si>
  <si>
    <t>TNW000002707</t>
  </si>
  <si>
    <t>GREATFALLS02</t>
  </si>
  <si>
    <t>Great Falls Reservoir at Rock Island</t>
  </si>
  <si>
    <t>TNW000002709</t>
  </si>
  <si>
    <t>GREEN000.8BN</t>
  </si>
  <si>
    <t>Greenbrier Creek</t>
  </si>
  <si>
    <t>Greenbrier Road</t>
  </si>
  <si>
    <t>TNW000002710</t>
  </si>
  <si>
    <t>GREEN002.1MY</t>
  </si>
  <si>
    <t>Greenlick Creek</t>
  </si>
  <si>
    <t>Monsanto Road (Hicks Road Harlan Farm Road)</t>
  </si>
  <si>
    <t>TNW000002711</t>
  </si>
  <si>
    <t>GREEN002.4WE</t>
  </si>
  <si>
    <t>Green River</t>
  </si>
  <si>
    <t>Keazy Hollow Road (Phillips Chapel Road)</t>
  </si>
  <si>
    <t>TNW000007308</t>
  </si>
  <si>
    <t>GREEN003.8MY</t>
  </si>
  <si>
    <t>U/S Hicks Lane</t>
  </si>
  <si>
    <t>TNW000002712</t>
  </si>
  <si>
    <t>GREEN004.8WE</t>
  </si>
  <si>
    <t>Lachers Ford on Higgens Hollow Road</t>
  </si>
  <si>
    <t>TNW000002713</t>
  </si>
  <si>
    <t>TNW000002714</t>
  </si>
  <si>
    <t>GREEN005.5MY</t>
  </si>
  <si>
    <t>1/4 Mile U/S Hwy 50</t>
  </si>
  <si>
    <t>TNW000002715</t>
  </si>
  <si>
    <t>GREEN010.5WE</t>
  </si>
  <si>
    <t>Mount Hope Road</t>
  </si>
  <si>
    <t>GREEN010.7WE</t>
  </si>
  <si>
    <t>TNW000002716</t>
  </si>
  <si>
    <t>GREEN011.0WE</t>
  </si>
  <si>
    <t>D/S Waynesboro (off Hwy. 13)</t>
  </si>
  <si>
    <t>TNW000002717</t>
  </si>
  <si>
    <t>GREEN011.7WE</t>
  </si>
  <si>
    <t>D/S Waynesboro STP Hwy 64</t>
  </si>
  <si>
    <t>TNW000007060</t>
  </si>
  <si>
    <t>GREEN012.3WE</t>
  </si>
  <si>
    <t>U/S Dexter L Woods Memorial Blvd U/S STP</t>
  </si>
  <si>
    <t>TNW000002718</t>
  </si>
  <si>
    <t>GREEN015.1WE</t>
  </si>
  <si>
    <t>Green River Road (Head of  Green River Road)</t>
  </si>
  <si>
    <t>GREEN015.3WE</t>
  </si>
  <si>
    <t>TNW000002719</t>
  </si>
  <si>
    <t>GREEN016.2WE</t>
  </si>
  <si>
    <t>TNW000007433</t>
  </si>
  <si>
    <t>GREEN018.2WE</t>
  </si>
  <si>
    <t>Off Head of Green River Road</t>
  </si>
  <si>
    <t>TNW000002708</t>
  </si>
  <si>
    <t>GREEN_G1.5WI</t>
  </si>
  <si>
    <t>Greens Hollow ( Unnamed Creek In Hollow)</t>
  </si>
  <si>
    <t>Off Pewitt Road</t>
  </si>
  <si>
    <t>GREEN001.5WI; S6(SP1)</t>
  </si>
  <si>
    <t>TNW000002720</t>
  </si>
  <si>
    <t>GREER000.2JO</t>
  </si>
  <si>
    <t>Greer Branch</t>
  </si>
  <si>
    <t>Greer Branch  Road</t>
  </si>
  <si>
    <t>TNW000002721</t>
  </si>
  <si>
    <t>GREGG000.6GE</t>
  </si>
  <si>
    <t>Gregg Creek</t>
  </si>
  <si>
    <t>100 Yds D/S Gregg Mill Road</t>
  </si>
  <si>
    <t>TNW000002722</t>
  </si>
  <si>
    <t>GREGG000.6JO</t>
  </si>
  <si>
    <t>Gregg Branch</t>
  </si>
  <si>
    <t>1310 Greggs Branch Road  (0.2 Mi)  off Buntontown Road</t>
  </si>
  <si>
    <t>TNW000002723</t>
  </si>
  <si>
    <t>GRIFF001.2MI</t>
  </si>
  <si>
    <t>Griffith Creek</t>
  </si>
  <si>
    <t>150 Yards U/S Highway 28</t>
  </si>
  <si>
    <t>TNW000002724</t>
  </si>
  <si>
    <t>GRIFF006.0MI</t>
  </si>
  <si>
    <t>D/S Mine 26</t>
  </si>
  <si>
    <t>TNW000002725</t>
  </si>
  <si>
    <t>GRIND000.1LS</t>
  </si>
  <si>
    <t>Grinders Creek</t>
  </si>
  <si>
    <t>Off Hwy 99</t>
  </si>
  <si>
    <t>GRIND000.2LS</t>
  </si>
  <si>
    <t>TNW000002726</t>
  </si>
  <si>
    <t>GRISS002.7FA</t>
  </si>
  <si>
    <t>Grissum Creek</t>
  </si>
  <si>
    <t>Route 57</t>
  </si>
  <si>
    <t>TNW000002727</t>
  </si>
  <si>
    <t>GRISS004.7FA</t>
  </si>
  <si>
    <t>Mount Pleasant Road</t>
  </si>
  <si>
    <t>TNW000002728</t>
  </si>
  <si>
    <t>GROCK000.1HK</t>
  </si>
  <si>
    <t>Greasy Rock Creek</t>
  </si>
  <si>
    <t>Downstream Of Jimmie Roberts/River Road East Of State Hwy 33</t>
  </si>
  <si>
    <t>GREAS000.1HK</t>
  </si>
  <si>
    <t>TNW000002729</t>
  </si>
  <si>
    <t>GSPRI000.1CE</t>
  </si>
  <si>
    <t>Goodman Spring Branch</t>
  </si>
  <si>
    <t>U/S Confluence Little Duck</t>
  </si>
  <si>
    <t>TNW000002730</t>
  </si>
  <si>
    <t>38th Street Behind Walgreens</t>
  </si>
  <si>
    <t>TNW000007644</t>
  </si>
  <si>
    <t>Gillespie Springs</t>
  </si>
  <si>
    <t>Fleetwood Dr</t>
  </si>
  <si>
    <t>TNW000002731</t>
  </si>
  <si>
    <t>GUEST002.0GE</t>
  </si>
  <si>
    <t>Guest Creek</t>
  </si>
  <si>
    <t>At Ottway Road</t>
  </si>
  <si>
    <t>TNW000002732</t>
  </si>
  <si>
    <t>GUICE004.2HO</t>
  </si>
  <si>
    <t>Guices Creek</t>
  </si>
  <si>
    <t>Guices Creek Road</t>
  </si>
  <si>
    <t>TNW000002734</t>
  </si>
  <si>
    <t>GUINS003.0CR</t>
  </si>
  <si>
    <t>Guins Creek</t>
  </si>
  <si>
    <t>GUINS002.7CR</t>
  </si>
  <si>
    <t>TNW000002735</t>
  </si>
  <si>
    <t>GUM000.1DI</t>
  </si>
  <si>
    <t>Gum Branch</t>
  </si>
  <si>
    <t>Gum Branch Road</t>
  </si>
  <si>
    <t>TNW000002736</t>
  </si>
  <si>
    <t>GUM000.8FR</t>
  </si>
  <si>
    <t>Gum Creek</t>
  </si>
  <si>
    <t>Dabbs Ford Road</t>
  </si>
  <si>
    <t>TNW000002737</t>
  </si>
  <si>
    <t>GUM001.6FR</t>
  </si>
  <si>
    <t>Gum Creek Road Bridge Crossing</t>
  </si>
  <si>
    <t>GUM001.5FR</t>
  </si>
  <si>
    <t>TNW000002738</t>
  </si>
  <si>
    <t>GUM001.8RO</t>
  </si>
  <si>
    <t>Tributary to East Fork Poplar Creek</t>
  </si>
  <si>
    <t>TNW000002739</t>
  </si>
  <si>
    <t>GUNN_G0.5KN</t>
  </si>
  <si>
    <t>Gunn Hollow Unnamed Tributary ( Flows To Stock Creek)</t>
  </si>
  <si>
    <t>D/S of Stock Creek Road  Van Gilder Farm</t>
  </si>
  <si>
    <t>GUNN_G0.6KN; GHOLL000.6KN</t>
  </si>
  <si>
    <t>TNW000002740</t>
  </si>
  <si>
    <t>GUNST000.6HM</t>
  </si>
  <si>
    <t>Gunstocker Creek</t>
  </si>
  <si>
    <t>TNW000002741</t>
  </si>
  <si>
    <t>GUNST003.0ME</t>
  </si>
  <si>
    <t>Off Clayton Road (Posey Road/Gunstocker Road)</t>
  </si>
  <si>
    <t>TNW000002742</t>
  </si>
  <si>
    <t>GUNST005.4ME</t>
  </si>
  <si>
    <t>Hwy 58</t>
  </si>
  <si>
    <t>TNW000002743</t>
  </si>
  <si>
    <t>GUNST006.2ME</t>
  </si>
  <si>
    <t>Old Hwy 58</t>
  </si>
  <si>
    <t>TNW000002744</t>
  </si>
  <si>
    <t>GUNST007.5BR</t>
  </si>
  <si>
    <t>Francisco Road</t>
  </si>
  <si>
    <t>TNW000002745</t>
  </si>
  <si>
    <t>GUNST008.5BR</t>
  </si>
  <si>
    <t>Hwy 60</t>
  </si>
  <si>
    <t>TNW000002746</t>
  </si>
  <si>
    <t>GURLE001.0HE</t>
  </si>
  <si>
    <t>Gurley Creek</t>
  </si>
  <si>
    <t>U/S Law Road</t>
  </si>
  <si>
    <t>GURLE0.001HE</t>
  </si>
  <si>
    <t>TNW000002747</t>
  </si>
  <si>
    <t>HAGGA000.1CE</t>
  </si>
  <si>
    <t>Haggard Branch</t>
  </si>
  <si>
    <t>Capshaw Creek Road (Bashaw Creek Road)</t>
  </si>
  <si>
    <t>TNW000002748</t>
  </si>
  <si>
    <t>HAGGA000.2BN</t>
  </si>
  <si>
    <t>U/S Hwy 191</t>
  </si>
  <si>
    <t>TNW000002749</t>
  </si>
  <si>
    <t>HALE000.4HA</t>
  </si>
  <si>
    <t>Hale Branch</t>
  </si>
  <si>
    <t>50 Yds U/S Ewing Road</t>
  </si>
  <si>
    <t>TNW000002750</t>
  </si>
  <si>
    <t>HALE000.6CE</t>
  </si>
  <si>
    <t>U/S Old Stagecoach Road.</t>
  </si>
  <si>
    <t>HALE000.5CE</t>
  </si>
  <si>
    <t>TNW000002751</t>
  </si>
  <si>
    <t>HALEY000.7HE</t>
  </si>
  <si>
    <t>Haley Creek</t>
  </si>
  <si>
    <t>Highway 412</t>
  </si>
  <si>
    <t>TNW000002752</t>
  </si>
  <si>
    <t>HALEY000.7HI</t>
  </si>
  <si>
    <t>U/S Grays Bend Road.</t>
  </si>
  <si>
    <t>TNW000002753</t>
  </si>
  <si>
    <t>HALEY000.9WS</t>
  </si>
  <si>
    <t>Haley Branch</t>
  </si>
  <si>
    <t>Holmes Gap Road</t>
  </si>
  <si>
    <t>TNW000002754</t>
  </si>
  <si>
    <t>HALEY002.5HE</t>
  </si>
  <si>
    <t>U/S Davis Road</t>
  </si>
  <si>
    <t>TNW000002755</t>
  </si>
  <si>
    <t>HALEY003.2HI</t>
  </si>
  <si>
    <t>Greenhill Drive 20 Yds D/S Boon-Dok Lake  ( Nickells Lake)</t>
  </si>
  <si>
    <t>TNW000001072</t>
  </si>
  <si>
    <t>HALEY003.8HE</t>
  </si>
  <si>
    <t>Cedar Lake on Haley Creek</t>
  </si>
  <si>
    <t>Cedar Lake at Dam</t>
  </si>
  <si>
    <t>CEDARLAKE</t>
  </si>
  <si>
    <t>TNW000002756</t>
  </si>
  <si>
    <t>HALL000.1DI</t>
  </si>
  <si>
    <t>Hall Branch</t>
  </si>
  <si>
    <t>Corlew Cemetary Road.</t>
  </si>
  <si>
    <t>TNW000002757</t>
  </si>
  <si>
    <t>HALL000.5BL</t>
  </si>
  <si>
    <t>Hall Creek</t>
  </si>
  <si>
    <t>Unnamed Road Below Junk Shop</t>
  </si>
  <si>
    <t>TNW000002758</t>
  </si>
  <si>
    <t>HALL001.0MI</t>
  </si>
  <si>
    <t>Jones Crossing Road</t>
  </si>
  <si>
    <t>TNW000002759</t>
  </si>
  <si>
    <t>HALL001.4SH</t>
  </si>
  <si>
    <t>Airline Road (Old Airline Road)</t>
  </si>
  <si>
    <t>TNW000007383</t>
  </si>
  <si>
    <t>HALL001.6SH</t>
  </si>
  <si>
    <t>D/S I-40</t>
  </si>
  <si>
    <t>TNW000002760</t>
  </si>
  <si>
    <t>HALL004.8BL</t>
  </si>
  <si>
    <t>Hendon Road (Hwy304) Crossing</t>
  </si>
  <si>
    <t>TNW000007432</t>
  </si>
  <si>
    <t>HALLE000.2CR</t>
  </si>
  <si>
    <t>Halley Creek</t>
  </si>
  <si>
    <t>TNW000002761</t>
  </si>
  <si>
    <t>HALLE002.0CR</t>
  </si>
  <si>
    <t>U/S Hwy 79</t>
  </si>
  <si>
    <t>TNW000002762</t>
  </si>
  <si>
    <t>HALLS000.2HU</t>
  </si>
  <si>
    <t>Halls Creek</t>
  </si>
  <si>
    <t>Clydeton Road</t>
  </si>
  <si>
    <t>TNW000002763</t>
  </si>
  <si>
    <t>HALLS001.2LE</t>
  </si>
  <si>
    <t>Espy Park Road</t>
  </si>
  <si>
    <t>TNW000002764</t>
  </si>
  <si>
    <t>HALLS005.0LE</t>
  </si>
  <si>
    <t>Coon Dance Road.</t>
  </si>
  <si>
    <t>TNW000002765</t>
  </si>
  <si>
    <t>HAMBL000.7OB</t>
  </si>
  <si>
    <t>Hamblin Branch</t>
  </si>
  <si>
    <t>Near Clayton-Antioch Road</t>
  </si>
  <si>
    <t>TNW000002766</t>
  </si>
  <si>
    <t>HAMER000.9HR</t>
  </si>
  <si>
    <t>Hamer Creek</t>
  </si>
  <si>
    <t>U/S Enon Road.</t>
  </si>
  <si>
    <t>TNW000002767</t>
  </si>
  <si>
    <t>HAMES000.1MC</t>
  </si>
  <si>
    <t>Hamestring Creek</t>
  </si>
  <si>
    <t>U/S Hwy. 64</t>
  </si>
  <si>
    <t>HAMES001.4MC</t>
  </si>
  <si>
    <t>TNW000002768</t>
  </si>
  <si>
    <t>HAMMO000.1GS</t>
  </si>
  <si>
    <t>Hammond Branch</t>
  </si>
  <si>
    <t>TNW000002769</t>
  </si>
  <si>
    <t>HAMPS000.6MY</t>
  </si>
  <si>
    <t>Hampshire Creek</t>
  </si>
  <si>
    <t>Fred Kennedy Road (Also Call Cathys Creek Road.)</t>
  </si>
  <si>
    <t>TNW000002770</t>
  </si>
  <si>
    <t>HAMPT000.1CT</t>
  </si>
  <si>
    <t>Hampton Creek</t>
  </si>
  <si>
    <t>Roan Mtn - South of Hampton Creek Road</t>
  </si>
  <si>
    <t>TNW000002771</t>
  </si>
  <si>
    <t>HAMS001.0GS</t>
  </si>
  <si>
    <t>Ham's Creek</t>
  </si>
  <si>
    <t>U/S Ham's Creek. Road</t>
  </si>
  <si>
    <t>TNW000002772</t>
  </si>
  <si>
    <t>HANCO1.3T0.2LI</t>
  </si>
  <si>
    <t>Hancock Branch Unnamed Tributary</t>
  </si>
  <si>
    <t>West Lincoln Road 100 Yds D/S Circle H Ranch Lake</t>
  </si>
  <si>
    <t>HANCO1T0.2LI</t>
  </si>
  <si>
    <t>TNW000002774</t>
  </si>
  <si>
    <t>HAPPY000.8SV</t>
  </si>
  <si>
    <t>Happy Creek</t>
  </si>
  <si>
    <t>TNW000002773</t>
  </si>
  <si>
    <t>HAPPY_G0.6HI</t>
  </si>
  <si>
    <t>Happy Hollow (Unnamed Creek In Hollow)</t>
  </si>
  <si>
    <t>Off Hwy 50 @ Happy Hollow Creek Road</t>
  </si>
  <si>
    <t>HHOLL000.6HI</t>
  </si>
  <si>
    <t>TNW000002775</t>
  </si>
  <si>
    <t>HARBI000.0JO</t>
  </si>
  <si>
    <t>Harbin Branch</t>
  </si>
  <si>
    <t>Above Hwy 67 Near Little Doe 4 Miles Wsw of Mountain City</t>
  </si>
  <si>
    <t>ECO66F04</t>
  </si>
  <si>
    <t>TNW000002776</t>
  </si>
  <si>
    <t>HARBI000.4LI</t>
  </si>
  <si>
    <t>U/S Corders Crossroads Road</t>
  </si>
  <si>
    <t>TNW000002777</t>
  </si>
  <si>
    <t>HARDI000.4ME</t>
  </si>
  <si>
    <t>Hardin Creek</t>
  </si>
  <si>
    <t>Marler Road Crossing</t>
  </si>
  <si>
    <t>TNW000002778</t>
  </si>
  <si>
    <t>HARDI004.6HD</t>
  </si>
  <si>
    <t>Hwy 128</t>
  </si>
  <si>
    <t>TNW000002779</t>
  </si>
  <si>
    <t>HARDI013.9WE</t>
  </si>
  <si>
    <t>Hwy 64/15 at Clifton Junction</t>
  </si>
  <si>
    <t>TNW000002780</t>
  </si>
  <si>
    <t>HARDI020.4WE</t>
  </si>
  <si>
    <t>D/S Wayne County Rock Qaurry</t>
  </si>
  <si>
    <t>TNW000002781</t>
  </si>
  <si>
    <t>HARDI19.9T0.1WE</t>
  </si>
  <si>
    <t>Unnamed Tributary  To Hardin Creek</t>
  </si>
  <si>
    <t>TNW000002782</t>
  </si>
  <si>
    <t>HARGI003.7FA</t>
  </si>
  <si>
    <t>Hargis Creek</t>
  </si>
  <si>
    <t>Watkins Drive</t>
  </si>
  <si>
    <t>TNW000002783</t>
  </si>
  <si>
    <t>HARMO000.8HE</t>
  </si>
  <si>
    <t>Harmon Creek</t>
  </si>
  <si>
    <t>Roy Pruitt Road</t>
  </si>
  <si>
    <t>TNW000002784</t>
  </si>
  <si>
    <t>HARMO001.6BN</t>
  </si>
  <si>
    <t>U/S of Embayment Access by Boat</t>
  </si>
  <si>
    <t>TNW000002786</t>
  </si>
  <si>
    <t>HARMO002.6BN</t>
  </si>
  <si>
    <t>D/S Confluence of North and South Fork</t>
  </si>
  <si>
    <t>TNW000002785</t>
  </si>
  <si>
    <t>HARMO002.7HU</t>
  </si>
  <si>
    <t>D/S Flatwood Road (Old SR1)</t>
  </si>
  <si>
    <t>HARMO001.6HU</t>
  </si>
  <si>
    <t>TNW000002787</t>
  </si>
  <si>
    <t>HARPE000.1SU</t>
  </si>
  <si>
    <t>Harpers Creek</t>
  </si>
  <si>
    <t>North of Intersection Denton Valley Road Wyatt Hollow Road</t>
  </si>
  <si>
    <t>TNW000002788</t>
  </si>
  <si>
    <t>HARPE001.2LI</t>
  </si>
  <si>
    <t>Harper Creek</t>
  </si>
  <si>
    <t>D/S Highland Rim School Discharge RM 1.3</t>
  </si>
  <si>
    <t>TNW000002789</t>
  </si>
  <si>
    <t>HARPE009.7CH</t>
  </si>
  <si>
    <t>Below Confluence of Jones Creek</t>
  </si>
  <si>
    <t>TNW000002790</t>
  </si>
  <si>
    <t>HARPE016.5CH</t>
  </si>
  <si>
    <t>Stringfellow Road</t>
  </si>
  <si>
    <t>3CHE10049(COE)</t>
  </si>
  <si>
    <t>TNW000002791</t>
  </si>
  <si>
    <t>HARPE032.2CH</t>
  </si>
  <si>
    <t>Hwy 70 Near Community of Shacklett  Near Kingston Springs Near Gaging Station</t>
  </si>
  <si>
    <t>TNW000002792</t>
  </si>
  <si>
    <t>HARPE036.6CH</t>
  </si>
  <si>
    <t>Kingston Springs Park (off Spring Road.)</t>
  </si>
  <si>
    <t>TNW000002793</t>
  </si>
  <si>
    <t>HARPE040.5CH</t>
  </si>
  <si>
    <t>Near Pegram on Bridge at Hwy 249 = East Kingston Springs Road</t>
  </si>
  <si>
    <t>0014311; HARPET040.7CH</t>
  </si>
  <si>
    <t>TNW000002794</t>
  </si>
  <si>
    <t>HARPE044.0CH</t>
  </si>
  <si>
    <t>Off Beech Hill Road Herbert Property Access</t>
  </si>
  <si>
    <t>HARPE045.0CH</t>
  </si>
  <si>
    <t>TNW000002795</t>
  </si>
  <si>
    <t>I-40 Bridge</t>
  </si>
  <si>
    <t>TNW000002796</t>
  </si>
  <si>
    <t>HARPE057.8DA</t>
  </si>
  <si>
    <t>U/S Greenway Bridge at Bellevue Park</t>
  </si>
  <si>
    <t>TNW000002797</t>
  </si>
  <si>
    <t>HARPE062.0DA</t>
  </si>
  <si>
    <t>Hwy 100 Canoe Access Area</t>
  </si>
  <si>
    <t>TNW000002798</t>
  </si>
  <si>
    <t>HARPE065.6WI</t>
  </si>
  <si>
    <t>Sneed Road</t>
  </si>
  <si>
    <t>MHARP065.6WI</t>
  </si>
  <si>
    <t>TNW000002799</t>
  </si>
  <si>
    <t>HARPE072.4WI</t>
  </si>
  <si>
    <t>Off Natchez Trace Road</t>
  </si>
  <si>
    <t>TNW000002800</t>
  </si>
  <si>
    <t>HARPE075.8WI</t>
  </si>
  <si>
    <t>Above Wray Bridge on Hillsboro Road</t>
  </si>
  <si>
    <t>TNW000002801</t>
  </si>
  <si>
    <t>HARPE079.8WI</t>
  </si>
  <si>
    <t>Cotton Road (D/S Franklin) U/S of Lynnwood Creek</t>
  </si>
  <si>
    <t>TNW000002802</t>
  </si>
  <si>
    <t>HARPE084.0WI</t>
  </si>
  <si>
    <t>Rebel Meadows</t>
  </si>
  <si>
    <t>TNW000002805</t>
  </si>
  <si>
    <t>HARPE084.5WI</t>
  </si>
  <si>
    <t>U/S Hillsboro Pike (431) D/S STP</t>
  </si>
  <si>
    <t>TNW000002807</t>
  </si>
  <si>
    <t>HARPE085.1WI</t>
  </si>
  <si>
    <t>Just U/S Hwy 397 - Mack C Hatcher Road 0.2 Mi D/S Franklin STP</t>
  </si>
  <si>
    <t>Environ 3; HARPE084.8WI</t>
  </si>
  <si>
    <t>TNW000002808</t>
  </si>
  <si>
    <t>HARPE085.2WI</t>
  </si>
  <si>
    <t>0.1 Mi D/S Franklin STP (Outfall at 85.2)</t>
  </si>
  <si>
    <t>ENVIRON 2; HARPE085.1WI; HARPE085.0WI</t>
  </si>
  <si>
    <t>TNW000002809</t>
  </si>
  <si>
    <t>HARPE085.4WI</t>
  </si>
  <si>
    <t>300 Feet U/S Franklin STP D/S Confluence Spencer Creek</t>
  </si>
  <si>
    <t>ENVIRON 1; HARPETH085.2WI; HARPE085.2</t>
  </si>
  <si>
    <t>TNW000002810</t>
  </si>
  <si>
    <t>HARPE085.5WI</t>
  </si>
  <si>
    <t>U/S Franklin STP U/S Confluence Spencer Creek</t>
  </si>
  <si>
    <t>HARPE085.3WI</t>
  </si>
  <si>
    <t>TNW000002811</t>
  </si>
  <si>
    <t>HARPE086.5WI</t>
  </si>
  <si>
    <t>Adj to Chestnut Bend Subd Near Ploughman's Bend St and Joel Creek Blvd</t>
  </si>
  <si>
    <t>TNW000002812</t>
  </si>
  <si>
    <t>HARPE086.8WI</t>
  </si>
  <si>
    <t>U/S  4th Ave off Walking Trail</t>
  </si>
  <si>
    <t>0014303; HARPE084.6WI; HARPE087.1WI</t>
  </si>
  <si>
    <t>TNW000002814</t>
  </si>
  <si>
    <t>HARPE087.2WI</t>
  </si>
  <si>
    <t>D/S Hwy 31 Bridge D/S Liberty Creek Confluence</t>
  </si>
  <si>
    <t>HARPE087.7WI</t>
  </si>
  <si>
    <t>TNW000002815</t>
  </si>
  <si>
    <t>HARPE087.4WI</t>
  </si>
  <si>
    <t>U/S Hwy 31 Bridge and U/S Liberty Creek Confluence</t>
  </si>
  <si>
    <t>TNW000002817</t>
  </si>
  <si>
    <t>HARPE087.8T0.4WI</t>
  </si>
  <si>
    <t>Harpeth River Unnamed Tributary</t>
  </si>
  <si>
    <t>Eddy Lane</t>
  </si>
  <si>
    <t>TNW000002818</t>
  </si>
  <si>
    <t>HARPE088.1WI</t>
  </si>
  <si>
    <t>U/S Harpeth River Site at Pinkerton Park Footbridge</t>
  </si>
  <si>
    <t>TNW000002819</t>
  </si>
  <si>
    <t>HARPE088.6WI</t>
  </si>
  <si>
    <t>At Hwy 96 Bridge</t>
  </si>
  <si>
    <t>TNW000002820</t>
  </si>
  <si>
    <t>HARPE089.1WI</t>
  </si>
  <si>
    <t>HARPE089.2WI; 0014302; HARPE089.7WI</t>
  </si>
  <si>
    <t>TNW000002822</t>
  </si>
  <si>
    <t>HARPE091.3WI</t>
  </si>
  <si>
    <t>Forest Crossing Golf Course</t>
  </si>
  <si>
    <t>TNW000002823</t>
  </si>
  <si>
    <t>HARPE092.4WI</t>
  </si>
  <si>
    <t>Off Rivergate Dr (Under I-65)</t>
  </si>
  <si>
    <t>TNW000002824</t>
  </si>
  <si>
    <t>HARPE100.1WI</t>
  </si>
  <si>
    <t>Peytonsville-Trinity Road</t>
  </si>
  <si>
    <t>TNW000002825</t>
  </si>
  <si>
    <t>HARPE102.5T0.3WI</t>
  </si>
  <si>
    <t>Off Lampkin Bridge Road 50' D/S Dirt/Gravel Road</t>
  </si>
  <si>
    <t>HARPE2T0.4WI</t>
  </si>
  <si>
    <t>TNW000002826</t>
  </si>
  <si>
    <t>HARPE103.0WI</t>
  </si>
  <si>
    <t>Lampkins Bridge Road</t>
  </si>
  <si>
    <t>TNW000002827</t>
  </si>
  <si>
    <t>HARPE105.1T0.6WI</t>
  </si>
  <si>
    <t>HARPE1T0.6WI</t>
  </si>
  <si>
    <t>TNW000002828</t>
  </si>
  <si>
    <t>HARPE110.7WI</t>
  </si>
  <si>
    <t>Hwy 31A D/S General Smelting (Metalico)</t>
  </si>
  <si>
    <t>TNW000002829</t>
  </si>
  <si>
    <t>HARPE112.0WI</t>
  </si>
  <si>
    <t>College Grove Road</t>
  </si>
  <si>
    <t>HARPE109.7WI</t>
  </si>
  <si>
    <t>TNW000002830</t>
  </si>
  <si>
    <t>HARPE114.5RU</t>
  </si>
  <si>
    <t>Hwy 41-A</t>
  </si>
  <si>
    <t>TNW000002831</t>
  </si>
  <si>
    <t>HARPE117.3RU</t>
  </si>
  <si>
    <t>KELLE000.4RU</t>
  </si>
  <si>
    <t>TNW000002832</t>
  </si>
  <si>
    <t>HARPE118.9RU</t>
  </si>
  <si>
    <t>Harpeth River (Spring)</t>
  </si>
  <si>
    <t>Off Hwy 99/269</t>
  </si>
  <si>
    <t>TNW000002833</t>
  </si>
  <si>
    <t>HARPE13.6T0.4DI</t>
  </si>
  <si>
    <t>Harpet River Unnamed Tributary</t>
  </si>
  <si>
    <t>Gray Road</t>
  </si>
  <si>
    <t>TNW000002834</t>
  </si>
  <si>
    <t>HARPE26.0T0.2CH</t>
  </si>
  <si>
    <t>Approximatelyimately 50 Meters D/S Stutts Dam</t>
  </si>
  <si>
    <t>HARPE1T0.2CH</t>
  </si>
  <si>
    <t>TNW000002835</t>
  </si>
  <si>
    <t>HARPE26.0T0.6CH</t>
  </si>
  <si>
    <t>Approximatelyimately 100 Meters U/S Stutts Dam</t>
  </si>
  <si>
    <t>HARPE1T0.6CH</t>
  </si>
  <si>
    <t>TNW000002836</t>
  </si>
  <si>
    <t>HARPE72.1T0.2WI</t>
  </si>
  <si>
    <t>Old Natchez Trace Road (South of Temple Road.)</t>
  </si>
  <si>
    <t>HARPE4T0.2WI</t>
  </si>
  <si>
    <t>TNW000002837</t>
  </si>
  <si>
    <t>HARPE88.6T0.4WI</t>
  </si>
  <si>
    <t>Carnton Road 50' U/S</t>
  </si>
  <si>
    <t>HARPE3T0.4WI</t>
  </si>
  <si>
    <t>TNW000002838</t>
  </si>
  <si>
    <t>HARRI000.1GE</t>
  </si>
  <si>
    <t>Harris Branch</t>
  </si>
  <si>
    <t>At Whittenburg Road/Poplar Spring Road</t>
  </si>
  <si>
    <t>TNW000002839</t>
  </si>
  <si>
    <t>HARRI000.5LA</t>
  </si>
  <si>
    <t>Harris Ditch</t>
  </si>
  <si>
    <t>Hwy 21</t>
  </si>
  <si>
    <t>TNW000002840</t>
  </si>
  <si>
    <t>HARRI000.5SH</t>
  </si>
  <si>
    <t>Harrison Creek</t>
  </si>
  <si>
    <t>Jackson Ave</t>
  </si>
  <si>
    <t>TNW000002841</t>
  </si>
  <si>
    <t>HARRI001.4MN</t>
  </si>
  <si>
    <t>TNW000002842</t>
  </si>
  <si>
    <t>HARRI001.8SH</t>
  </si>
  <si>
    <t>Harrington Creek</t>
  </si>
  <si>
    <t>Raleigh-Lagrange Road</t>
  </si>
  <si>
    <t>TNW000002843</t>
  </si>
  <si>
    <t>HARRI001.9DY</t>
  </si>
  <si>
    <t>Edgewood Road.</t>
  </si>
  <si>
    <t>HARRI002.0DY</t>
  </si>
  <si>
    <t>TNW000002844</t>
  </si>
  <si>
    <t>HARTM000.1GE</t>
  </si>
  <si>
    <t>Hartman Branch</t>
  </si>
  <si>
    <t>100 Yds U/S Confluence. L. Chucky Cr. off Hartman Road</t>
  </si>
  <si>
    <t>TNW000002845</t>
  </si>
  <si>
    <t>HARTM000.5GE</t>
  </si>
  <si>
    <t>At Mt. Pleasant Road.</t>
  </si>
  <si>
    <t>TNW000002846</t>
  </si>
  <si>
    <t>HARTS000.1RU</t>
  </si>
  <si>
    <t>Harts Branch</t>
  </si>
  <si>
    <t>Golf Course U/S Smyrna Outfall</t>
  </si>
  <si>
    <t>TNW000002847</t>
  </si>
  <si>
    <t>HARTS000.4RU</t>
  </si>
  <si>
    <t>TNW000002848</t>
  </si>
  <si>
    <t>HARWO_G0.1HM</t>
  </si>
  <si>
    <t>Harwood Gulf</t>
  </si>
  <si>
    <t>Dixie Hwy</t>
  </si>
  <si>
    <t>TNW000002849</t>
  </si>
  <si>
    <t>HASSE000.5HI</t>
  </si>
  <si>
    <t>Hassell Creek</t>
  </si>
  <si>
    <t>U/S Turkey Farm Road.</t>
  </si>
  <si>
    <t>TNW000002850</t>
  </si>
  <si>
    <t>HASSE000.8HI</t>
  </si>
  <si>
    <t>Off Hassell Creek Road # 7145</t>
  </si>
  <si>
    <t>TNW000002851</t>
  </si>
  <si>
    <t>HATCH000.3BT</t>
  </si>
  <si>
    <t>Hatcher Creek</t>
  </si>
  <si>
    <t>30 Yds U/S W. Millers Cove Road.</t>
  </si>
  <si>
    <t>TNW000002852</t>
  </si>
  <si>
    <t>HATCH000.3SU</t>
  </si>
  <si>
    <t>Big Springs Road</t>
  </si>
  <si>
    <t>TNW000002853</t>
  </si>
  <si>
    <t>HATCH004.6TI</t>
  </si>
  <si>
    <t>Hatchie River</t>
  </si>
  <si>
    <t>D/S Indian Creek</t>
  </si>
  <si>
    <t>HATCH001.2TI</t>
  </si>
  <si>
    <t>TNW000002854</t>
  </si>
  <si>
    <t>HATCH009.1TI</t>
  </si>
  <si>
    <t>Club Road</t>
  </si>
  <si>
    <t>HATCH009.8TI</t>
  </si>
  <si>
    <t>TNW000002855</t>
  </si>
  <si>
    <t>HATCH025.7LE</t>
  </si>
  <si>
    <t>County Road 7.4 Miles NW of Covington at Confluence of town Creek</t>
  </si>
  <si>
    <t>HATCH022.0LE; 001545</t>
  </si>
  <si>
    <t>TNW000002856</t>
  </si>
  <si>
    <t>HATCH038.6TI</t>
  </si>
  <si>
    <t>Hwy 51 North of Covington</t>
  </si>
  <si>
    <t>TNW000002857</t>
  </si>
  <si>
    <t>HATCH040.0TI</t>
  </si>
  <si>
    <t>Sampled Near  Rialto U/S of Covington STP</t>
  </si>
  <si>
    <t>HATCH035.5TI; HATCHIE034.0</t>
  </si>
  <si>
    <t>TNW000002858</t>
  </si>
  <si>
    <t>HATCH055.0TI</t>
  </si>
  <si>
    <t>HWY 54 at Brownsville- off boat ramp</t>
  </si>
  <si>
    <t>HATCH053.0TI; HATCHIE053.0</t>
  </si>
  <si>
    <t>TNW000002859</t>
  </si>
  <si>
    <t>HATCH073.7HY</t>
  </si>
  <si>
    <t>Hwy 70/79</t>
  </si>
  <si>
    <t>HATCH068.4HY</t>
  </si>
  <si>
    <t>TNW000002860</t>
  </si>
  <si>
    <t>HATCH086.1HY</t>
  </si>
  <si>
    <t>Hwy 76 Near Koko</t>
  </si>
  <si>
    <t>HATCH080.8HY; 001511</t>
  </si>
  <si>
    <t>TNW000002861</t>
  </si>
  <si>
    <t>HATCH126.9HR</t>
  </si>
  <si>
    <t>Hwy 100 Br Near toone D/S From Bolivar</t>
  </si>
  <si>
    <t>HATCH122.1HR; HATCHIERIS13</t>
  </si>
  <si>
    <t>TNW000002862</t>
  </si>
  <si>
    <t>HATCH147.9HR</t>
  </si>
  <si>
    <t>HATCH145.5HR</t>
  </si>
  <si>
    <t>TNW000002863</t>
  </si>
  <si>
    <t>HATCH148.1T0.3T0.2HR</t>
  </si>
  <si>
    <t>Unnamed Tributary To Unnamed Tributary To Hatchie River</t>
  </si>
  <si>
    <t>U/S Hwy 64 East of Bolivar</t>
  </si>
  <si>
    <t>TNW000002864</t>
  </si>
  <si>
    <t>HATCH158.9T2.4HR</t>
  </si>
  <si>
    <t>Hatchie River Unnamed Tributary</t>
  </si>
  <si>
    <t>Hatchie River Unnamed Tributary U/S Pea Vine Road and 50 Yd. U/S Reaves Road South of Lacy TN</t>
  </si>
  <si>
    <t>ECO65B03; HATCH1T0.5HR</t>
  </si>
  <si>
    <t>TNW000002865</t>
  </si>
  <si>
    <t>HATCH174.2HR</t>
  </si>
  <si>
    <t>Hatchie River Drainage Canal at Powells Chapel Road</t>
  </si>
  <si>
    <t>HATCH169.0HR; HATCHIE169.0</t>
  </si>
  <si>
    <t>TNW000002866</t>
  </si>
  <si>
    <t>HATCH183.2HR</t>
  </si>
  <si>
    <t>Hwy 57 Br  at Pocahontas</t>
  </si>
  <si>
    <t>HATCH181.8HR; HATCHIERIS08</t>
  </si>
  <si>
    <t>TNW000002867</t>
  </si>
  <si>
    <t>HATCH186.2MC</t>
  </si>
  <si>
    <t>Just U/S of  Wolf Pen Road Br</t>
  </si>
  <si>
    <t>ECO65E18; HATCH184.8MC</t>
  </si>
  <si>
    <t>TNW000002868</t>
  </si>
  <si>
    <t>HATCH40.7T1.6LE</t>
  </si>
  <si>
    <t>Hatchie River Unnamed Tributary (Local Name Alston Creek)</t>
  </si>
  <si>
    <t>Lovelace Crossing  Road(Aka - Alston Creek)</t>
  </si>
  <si>
    <t>HATCH2T1.6LE; 003685</t>
  </si>
  <si>
    <t>TNW000002869</t>
  </si>
  <si>
    <t>HATCH48.0T1.2LE</t>
  </si>
  <si>
    <t>Berry Marrow Road</t>
  </si>
  <si>
    <t>HATCH1T2.1LE</t>
  </si>
  <si>
    <t>TNW000002870</t>
  </si>
  <si>
    <t>HATCH80.6T2.4HY</t>
  </si>
  <si>
    <t>Off Landfill Road</t>
  </si>
  <si>
    <t>FECO74B02</t>
  </si>
  <si>
    <t>TNW000007450</t>
  </si>
  <si>
    <t>HATLE001.2HD</t>
  </si>
  <si>
    <t>Hatley Creek</t>
  </si>
  <si>
    <t>Hwy 128 Culvert Extension</t>
  </si>
  <si>
    <t>TNW000002871</t>
  </si>
  <si>
    <t>HAW1.2T0.1HD</t>
  </si>
  <si>
    <t>Western Fork Unnamed Tributary To Haw</t>
  </si>
  <si>
    <t>U/S Haw Branch Embayment</t>
  </si>
  <si>
    <t>HAW2T0.1HD</t>
  </si>
  <si>
    <t>TNW000002872</t>
  </si>
  <si>
    <t>HAWKI000.3PO</t>
  </si>
  <si>
    <t>Hawkins Branch</t>
  </si>
  <si>
    <t>TNW000002873</t>
  </si>
  <si>
    <t>HAWKI001.3PO</t>
  </si>
  <si>
    <t>At Old Patty Road (Delano Road) off Hwy 411 At Delano</t>
  </si>
  <si>
    <t>TNW000002874</t>
  </si>
  <si>
    <t>HAWKI002.1CR</t>
  </si>
  <si>
    <t>Hawkins Creek</t>
  </si>
  <si>
    <t>Just Upstream Westport Road</t>
  </si>
  <si>
    <t>TNW000002875</t>
  </si>
  <si>
    <t>HAWLE001.2BN</t>
  </si>
  <si>
    <t>Hawley Creek</t>
  </si>
  <si>
    <t>D/S Pilot Knob Road ( Eva Road/Hwy 191)</t>
  </si>
  <si>
    <t>TNW000002876</t>
  </si>
  <si>
    <t>TNW000002877</t>
  </si>
  <si>
    <t>HAYES003.3HR</t>
  </si>
  <si>
    <t>Hayes Branch</t>
  </si>
  <si>
    <t>400 Yds Downstream Hwy 64</t>
  </si>
  <si>
    <t>TNW000002878</t>
  </si>
  <si>
    <t>HBLUF000.1KN</t>
  </si>
  <si>
    <t>High Bluff Branch</t>
  </si>
  <si>
    <t>Pickens Gap Road Bridge</t>
  </si>
  <si>
    <t>TNW000002879</t>
  </si>
  <si>
    <t>HCAMP000.2WI</t>
  </si>
  <si>
    <t>Hunting Camp Creek</t>
  </si>
  <si>
    <t>Whipporwill Lane</t>
  </si>
  <si>
    <t>HUNTI000.2WI</t>
  </si>
  <si>
    <t>TNW000002880</t>
  </si>
  <si>
    <t>HCAMP001.8WI</t>
  </si>
  <si>
    <t>Hunting Camp Road</t>
  </si>
  <si>
    <t>HUNTI001.8WI</t>
  </si>
  <si>
    <t>TNW000007468</t>
  </si>
  <si>
    <t>HCOVE000.9MI</t>
  </si>
  <si>
    <t>Hargiss Cove Creek</t>
  </si>
  <si>
    <t>End of Hargiss Cove Road</t>
  </si>
  <si>
    <t>TNW000002881</t>
  </si>
  <si>
    <t>HE000.1SE</t>
  </si>
  <si>
    <t>He Creek</t>
  </si>
  <si>
    <t>U/S of Confluence of He Creek and Dry Creek. D/S of Svc Main Mine Area</t>
  </si>
  <si>
    <t>TNW000002882</t>
  </si>
  <si>
    <t>HE001.7SE</t>
  </si>
  <si>
    <t>D/S of Confluence of Little He Creek and Big He Creek within Svc Main Mine Area</t>
  </si>
  <si>
    <t>TNW000002883</t>
  </si>
  <si>
    <t>HEATO000.1CT</t>
  </si>
  <si>
    <t>Heaton Creek</t>
  </si>
  <si>
    <t>D/S Roan Mtn Sp - Heaton Cr Road (top of Church Lot)</t>
  </si>
  <si>
    <t>TNW000002884</t>
  </si>
  <si>
    <t>HEATO000.5CT</t>
  </si>
  <si>
    <t>Heaton Branch</t>
  </si>
  <si>
    <t>(Elk Mills) 307 Heaton Branch Road - off US 321</t>
  </si>
  <si>
    <t>TNW000002885</t>
  </si>
  <si>
    <t>HELTO000.3DB</t>
  </si>
  <si>
    <t>Helton Creek</t>
  </si>
  <si>
    <t>Off Helton Creek Road</t>
  </si>
  <si>
    <t>TNW000002886</t>
  </si>
  <si>
    <t>HEMBY000.1HU</t>
  </si>
  <si>
    <t>Hemby Branch</t>
  </si>
  <si>
    <t>Hemby Br Road</t>
  </si>
  <si>
    <t>TNW000002887</t>
  </si>
  <si>
    <t>HENDE006.6RH</t>
  </si>
  <si>
    <t>Henderson Creek</t>
  </si>
  <si>
    <t>Liberty Hill Road (Hwy 235)</t>
  </si>
  <si>
    <t>HENDE005.1RH; DOUBL000.8RH</t>
  </si>
  <si>
    <t>TNW000002888</t>
  </si>
  <si>
    <t>HENDE007.3BL</t>
  </si>
  <si>
    <t>Summer City Road Crossing</t>
  </si>
  <si>
    <t>HENDE000.4BL</t>
  </si>
  <si>
    <t>TNW000002889</t>
  </si>
  <si>
    <t>HENDR000.4MC</t>
  </si>
  <si>
    <t>Hendrix Branch</t>
  </si>
  <si>
    <t>U/S Business 64/ Main Street</t>
  </si>
  <si>
    <t>TNW000002890</t>
  </si>
  <si>
    <t>HENNA000.4GE</t>
  </si>
  <si>
    <t>Hennard Creek</t>
  </si>
  <si>
    <t>At Bernard Road</t>
  </si>
  <si>
    <t>TNW000002891</t>
  </si>
  <si>
    <t>HENRY000.8RU</t>
  </si>
  <si>
    <t>Henry Creek</t>
  </si>
  <si>
    <t>U/S Christiana Road</t>
  </si>
  <si>
    <t>TNW000002892</t>
  </si>
  <si>
    <t>HENRY001.5RU</t>
  </si>
  <si>
    <t>1/4 Mile U/S Christiana Road</t>
  </si>
  <si>
    <t>HENRY001.5RU; HENRY000.8RU</t>
  </si>
  <si>
    <t>TNW000002893</t>
  </si>
  <si>
    <t>HENSO000.6SE</t>
  </si>
  <si>
    <t>Henson Creek</t>
  </si>
  <si>
    <t>TNW000002894</t>
  </si>
  <si>
    <t>HESSE000.1BT</t>
  </si>
  <si>
    <t>Hesse Creek</t>
  </si>
  <si>
    <t>80 Yds U/S Hwy 73</t>
  </si>
  <si>
    <t>TNW000002895</t>
  </si>
  <si>
    <t>HESSE000.4BT</t>
  </si>
  <si>
    <t>Miller Cove Loop Road (Mill Loop Road)</t>
  </si>
  <si>
    <t>HESSE000.2BT; HESSE000.2</t>
  </si>
  <si>
    <t>TNW000002896</t>
  </si>
  <si>
    <t>HESSE000.8FR</t>
  </si>
  <si>
    <t>Hessey Branch</t>
  </si>
  <si>
    <t>D/S Hwy 41 Alt</t>
  </si>
  <si>
    <t>TNW000002897</t>
  </si>
  <si>
    <t>HESSE001.5BT</t>
  </si>
  <si>
    <t>W. Millers Cove</t>
  </si>
  <si>
    <t>TNW000002898</t>
  </si>
  <si>
    <t>HESSE004.5BT</t>
  </si>
  <si>
    <t>40 Yds U/S Private Road. End of W. Millers Cove Road.</t>
  </si>
  <si>
    <t>TNW000002899</t>
  </si>
  <si>
    <t>HESSE1T0.4BT</t>
  </si>
  <si>
    <t>Hesse Creek Unnamed Tributary</t>
  </si>
  <si>
    <t>West Millers Cove Road. (Flynn Road)</t>
  </si>
  <si>
    <t>TNW000002900</t>
  </si>
  <si>
    <t>HESTE007.2LI</t>
  </si>
  <si>
    <t>Hester Creek</t>
  </si>
  <si>
    <t>U/S Hester Creek Road</t>
  </si>
  <si>
    <t>HESTE003.0LI; HESTE007.9LI</t>
  </si>
  <si>
    <t>TNW000002901</t>
  </si>
  <si>
    <t>HESTE1T0.1LI</t>
  </si>
  <si>
    <t>Hester Creek Unnamed Tributary</t>
  </si>
  <si>
    <t>Collins Road</t>
  </si>
  <si>
    <t>TNW000002902</t>
  </si>
  <si>
    <t>HETTI000.1SV</t>
  </si>
  <si>
    <t>Hettie Creek</t>
  </si>
  <si>
    <t>U/S of Confluence with Flat Creek Across Field Parallel with Hettie Creek Road</t>
  </si>
  <si>
    <t>TNW000002906</t>
  </si>
  <si>
    <t>HFLAT000.2CE</t>
  </si>
  <si>
    <t>Hickory Flat Creek</t>
  </si>
  <si>
    <t>Scott Swinney Road/ Near Expressway Road</t>
  </si>
  <si>
    <t>TNW000002903</t>
  </si>
  <si>
    <t>HFLAT_G005.0MI</t>
  </si>
  <si>
    <t>Holly Flat Cove To Crow Creek</t>
  </si>
  <si>
    <t>HFCOV005.0MI</t>
  </si>
  <si>
    <t>TNW000002904</t>
  </si>
  <si>
    <t>HFLAT_G005.2MI</t>
  </si>
  <si>
    <t>HFCOV005.2MI</t>
  </si>
  <si>
    <t>TNW000002905</t>
  </si>
  <si>
    <t>HFLAT_G005.4MI</t>
  </si>
  <si>
    <t>Section A</t>
  </si>
  <si>
    <t>HFCOV005.4MI</t>
  </si>
  <si>
    <t>TNW000002907</t>
  </si>
  <si>
    <t>HFORK000.6ST</t>
  </si>
  <si>
    <t>Hayes Fork Creek</t>
  </si>
  <si>
    <t>TNW000002908</t>
  </si>
  <si>
    <t>HFORK001.8OB</t>
  </si>
  <si>
    <t>Harris Fork Creek</t>
  </si>
  <si>
    <t>U/S Daniel Mcconnell Road</t>
  </si>
  <si>
    <t>HFORK003.6OB</t>
  </si>
  <si>
    <t>TNW000002909</t>
  </si>
  <si>
    <t>HFORK004.0HN</t>
  </si>
  <si>
    <t>Holly Fork Creek</t>
  </si>
  <si>
    <t>TNW000002910</t>
  </si>
  <si>
    <t>HFORK006.8OB</t>
  </si>
  <si>
    <t>Pierce Station Road</t>
  </si>
  <si>
    <t>TNW000002911</t>
  </si>
  <si>
    <t>HGROV000.8WA</t>
  </si>
  <si>
    <t>Hickory Grove Branch</t>
  </si>
  <si>
    <t>Yager to Short Mtn. Road.</t>
  </si>
  <si>
    <t>TNW000002912</t>
  </si>
  <si>
    <t>HHOLL000.1BN</t>
  </si>
  <si>
    <t>Happy Hollow Branch</t>
  </si>
  <si>
    <t>D/S Hwy 191 (D/S Discharge)</t>
  </si>
  <si>
    <t>HHOLLO000.1BN; TENNE1T0.1BN</t>
  </si>
  <si>
    <t>TNW000002913</t>
  </si>
  <si>
    <t>HHOLL000.2BN</t>
  </si>
  <si>
    <t>D/S Hwy 191 (U/S Discharge)</t>
  </si>
  <si>
    <t>HHOLLO000.2BN; TENNE1T0.2BN</t>
  </si>
  <si>
    <t>TNW000002914</t>
  </si>
  <si>
    <t>HICE000.2GE</t>
  </si>
  <si>
    <t>Hice Branch</t>
  </si>
  <si>
    <t>100 Yds U/S Johnson Road (Charles Johnson Road)</t>
  </si>
  <si>
    <t>TNW000002915</t>
  </si>
  <si>
    <t>HICKM000.1RH</t>
  </si>
  <si>
    <t>Hickman Branch</t>
  </si>
  <si>
    <t>Hickman Road Crossing off Hwy 27</t>
  </si>
  <si>
    <t>TNW000002916</t>
  </si>
  <si>
    <t>HICKM002.2ST</t>
  </si>
  <si>
    <t>Hickman Creek</t>
  </si>
  <si>
    <t>0Ff Hwy 79/76</t>
  </si>
  <si>
    <t>HICKM002.6ST</t>
  </si>
  <si>
    <t>TNW000002917</t>
  </si>
  <si>
    <t>HICKM003.5SM</t>
  </si>
  <si>
    <t>D/S Hwy 264 (off Hickman Creek Road South)</t>
  </si>
  <si>
    <t>TNW000002919</t>
  </si>
  <si>
    <t>HICKM013.0SM</t>
  </si>
  <si>
    <t>Off Old Hwy 53 ( D/S Alexandria STP)</t>
  </si>
  <si>
    <t>HICKM012.8SM</t>
  </si>
  <si>
    <t>TNW000002920</t>
  </si>
  <si>
    <t>HICKM013.7DB</t>
  </si>
  <si>
    <t>Hwy 53 (U/S Alexandria STP)</t>
  </si>
  <si>
    <t>TNW000002921</t>
  </si>
  <si>
    <t>HICKO001.1WA</t>
  </si>
  <si>
    <t>Hickory Creek</t>
  </si>
  <si>
    <t>U/S Hwy 55</t>
  </si>
  <si>
    <t>HICKO000.8WA</t>
  </si>
  <si>
    <t>TNW000002922</t>
  </si>
  <si>
    <t>HICKO001.4CA</t>
  </si>
  <si>
    <t>Hwy 90 Bridge in Morley</t>
  </si>
  <si>
    <t>HICKO001.5CA; HICKO001.2CA</t>
  </si>
  <si>
    <t>TNW000002923</t>
  </si>
  <si>
    <t>HICKO001.7HR</t>
  </si>
  <si>
    <t>TNW000002924</t>
  </si>
  <si>
    <t>HICKO003.4KN</t>
  </si>
  <si>
    <t>Yarnell Road</t>
  </si>
  <si>
    <t>TNW000002925</t>
  </si>
  <si>
    <t>HICKO008.4CA</t>
  </si>
  <si>
    <t>TNW000002926</t>
  </si>
  <si>
    <t>HICKO010.1CA</t>
  </si>
  <si>
    <t>Rock Creek Lane</t>
  </si>
  <si>
    <t>TNW000002927</t>
  </si>
  <si>
    <t>HICKO013.4WA</t>
  </si>
  <si>
    <t>200-300 M D/S Hwy 108 (New Bridge Is Being Constructed)</t>
  </si>
  <si>
    <t>HICKO013.8WA</t>
  </si>
  <si>
    <t>TNW000002928</t>
  </si>
  <si>
    <t>HICKO017.4WA</t>
  </si>
  <si>
    <t>Mt. Zion Road</t>
  </si>
  <si>
    <t>HICKO017.7WA; HICKO0017.7WA</t>
  </si>
  <si>
    <t>TNW000002929</t>
  </si>
  <si>
    <t>HICKS000.1MN</t>
  </si>
  <si>
    <t>Hicks Creek</t>
  </si>
  <si>
    <t>D/S Teague S&amp;G Across From UT Ag Exp. Station</t>
  </si>
  <si>
    <t>TNW000007061</t>
  </si>
  <si>
    <t>HICKS000.2SU</t>
  </si>
  <si>
    <t>579 Nottingham Road</t>
  </si>
  <si>
    <t>TNW000002930</t>
  </si>
  <si>
    <t>HICKS000.8MN</t>
  </si>
  <si>
    <t>D/S Mine Company TN0070939</t>
  </si>
  <si>
    <t>TNW000002931</t>
  </si>
  <si>
    <t>HICKS000.9MN</t>
  </si>
  <si>
    <t>U/S Westover Road U/S Mine Company TN0070939</t>
  </si>
  <si>
    <t>HICKS001.0MN</t>
  </si>
  <si>
    <t>TNW000007680</t>
  </si>
  <si>
    <t>HICKS001.3OB</t>
  </si>
  <si>
    <t>Hicks Branch</t>
  </si>
  <si>
    <t>Upstream Charles Bushart Road</t>
  </si>
  <si>
    <t>TNW000002932</t>
  </si>
  <si>
    <t>HICKS001.4SE</t>
  </si>
  <si>
    <t>Cartwright Loop Road</t>
  </si>
  <si>
    <t>TNW000002933</t>
  </si>
  <si>
    <t>HICKS002.3BR</t>
  </si>
  <si>
    <t>Bridge Crossing on Spring Branch Road (Spring Place Road SE Hwy 74)</t>
  </si>
  <si>
    <t>TNW000002934</t>
  </si>
  <si>
    <t>HICKS004.6MN</t>
  </si>
  <si>
    <t>D/S Cerro Gordo Road</t>
  </si>
  <si>
    <t>HICKS002.0MN</t>
  </si>
  <si>
    <t>TNW000007697</t>
  </si>
  <si>
    <t>HICKS1.0T0.1MN</t>
  </si>
  <si>
    <t>Hicks Creek Unnamed Tributary</t>
  </si>
  <si>
    <t>Upstream Boone Lake</t>
  </si>
  <si>
    <t>TNW000002935</t>
  </si>
  <si>
    <t>HIGG000.1UC</t>
  </si>
  <si>
    <t>Higgins Creek</t>
  </si>
  <si>
    <t>100 Yds D/S Lower Higgins Cr. Road</t>
  </si>
  <si>
    <t>TNW000002936</t>
  </si>
  <si>
    <t>HIGGI000.4UC</t>
  </si>
  <si>
    <t>Off Hwy 23 (0.1 Mi E Hwy26)</t>
  </si>
  <si>
    <t>TNW000002937</t>
  </si>
  <si>
    <t>HILL001.0HN</t>
  </si>
  <si>
    <t>Hill Creek</t>
  </si>
  <si>
    <t>U/S Hill Road</t>
  </si>
  <si>
    <t>TNW000002938</t>
  </si>
  <si>
    <t>HILL002.6CN</t>
  </si>
  <si>
    <t>Hill Creek Road</t>
  </si>
  <si>
    <t>TNW000002940</t>
  </si>
  <si>
    <t>HILLS001.8WA</t>
  </si>
  <si>
    <t>Hills Creek</t>
  </si>
  <si>
    <t>Hills Creek Road (just U/S Spring Creek)</t>
  </si>
  <si>
    <t>TNW000002939</t>
  </si>
  <si>
    <t>HILLS002.8WA</t>
  </si>
  <si>
    <t>Hill's Creek Road. Along Side Cr.</t>
  </si>
  <si>
    <t>TNW000002941</t>
  </si>
  <si>
    <t>HINDS000.7AN</t>
  </si>
  <si>
    <t>Hinds Creek</t>
  </si>
  <si>
    <t>Brushy Valley Road Br</t>
  </si>
  <si>
    <t>TNW000002942</t>
  </si>
  <si>
    <t>HINDS001.4AN</t>
  </si>
  <si>
    <t>U/S Brushy Creek</t>
  </si>
  <si>
    <t>TNW000002943</t>
  </si>
  <si>
    <t>HINDS006.8AN</t>
  </si>
  <si>
    <t>Mountain Road Br</t>
  </si>
  <si>
    <t>TNW000002944</t>
  </si>
  <si>
    <t>HINDS008.5AN</t>
  </si>
  <si>
    <t>D/S I-75 Dismal Road</t>
  </si>
  <si>
    <t>TNW000002945</t>
  </si>
  <si>
    <t>HINDS012.6AN</t>
  </si>
  <si>
    <t>Hwy 170 Br</t>
  </si>
  <si>
    <t>TNW000002946</t>
  </si>
  <si>
    <t>HINDS012.8AN</t>
  </si>
  <si>
    <t>Near Carden Gap</t>
  </si>
  <si>
    <t>HCK20.6</t>
  </si>
  <si>
    <t>TNW000002947</t>
  </si>
  <si>
    <t>HINDS014.1AN</t>
  </si>
  <si>
    <t>Hinds Creek Road</t>
  </si>
  <si>
    <t>TNW000002948</t>
  </si>
  <si>
    <t>HINDS020.7UN</t>
  </si>
  <si>
    <t>Hwy 61 Bridge just U/S of Blue Springs Branch</t>
  </si>
  <si>
    <t>TNW000002949</t>
  </si>
  <si>
    <t>HINES000.2KN</t>
  </si>
  <si>
    <t>Hines Branch</t>
  </si>
  <si>
    <t>Cunningham Road Br</t>
  </si>
  <si>
    <t>TNW000002950</t>
  </si>
  <si>
    <t>HINES002.7LO</t>
  </si>
  <si>
    <t>Hines Creek</t>
  </si>
  <si>
    <t>Hall Road Br</t>
  </si>
  <si>
    <t>TNW000002951</t>
  </si>
  <si>
    <t>HINES004.2LO</t>
  </si>
  <si>
    <t>Breazale Road</t>
  </si>
  <si>
    <t>TNW000002952</t>
  </si>
  <si>
    <t>HINSO_G2.6LS</t>
  </si>
  <si>
    <t>Hinson Hollow (Unnamed Creek In Hollow)</t>
  </si>
  <si>
    <t>Off Ponderosa Road Off Swan Road Off 412 (Near Headwaters)</t>
  </si>
  <si>
    <t>HINSO002.6LS</t>
  </si>
  <si>
    <t>TNW000002953</t>
  </si>
  <si>
    <t>HIPPS000.2GE</t>
  </si>
  <si>
    <t>Hipps Branch</t>
  </si>
  <si>
    <t>100 Yds U/S Waddell Road</t>
  </si>
  <si>
    <t>TNW000002954</t>
  </si>
  <si>
    <t>HIWAS002.0ME</t>
  </si>
  <si>
    <t>Hiwassee River</t>
  </si>
  <si>
    <t>U/S Confluence with Tennessee River Near Hiwassee Island</t>
  </si>
  <si>
    <t>TNW000002955</t>
  </si>
  <si>
    <t>HIWAS005.0ME</t>
  </si>
  <si>
    <t>U/S Coppinger Creek Embayment</t>
  </si>
  <si>
    <t>TNW000002956</t>
  </si>
  <si>
    <t>HIWAS007.4ME</t>
  </si>
  <si>
    <t>Br on Tenn Hwy 58</t>
  </si>
  <si>
    <t>TVA HiRM 8.5; 001590</t>
  </si>
  <si>
    <t>TNW000002957</t>
  </si>
  <si>
    <t>HIWAS011.0MM</t>
  </si>
  <si>
    <t>Confluence with Rogers Creek Embayment Near Leford Island</t>
  </si>
  <si>
    <t>TNW000002958</t>
  </si>
  <si>
    <t>HIWAS012.0BR</t>
  </si>
  <si>
    <t>Upstream Confluence Of Rogers Creek and Candies Creek and Upstream Ledford Island</t>
  </si>
  <si>
    <t>TNW000002959</t>
  </si>
  <si>
    <t>HIWAS013.4MM</t>
  </si>
  <si>
    <t>Below Olin &amp; Bowaters Southeast of B&amp;B Marina North of Lower River Road (Hwy 308)</t>
  </si>
  <si>
    <t>TNW000002960</t>
  </si>
  <si>
    <t>HIWAS014.3MM</t>
  </si>
  <si>
    <t>North Mouse Creek Mouth</t>
  </si>
  <si>
    <t>TNW000002961</t>
  </si>
  <si>
    <t>HIWAS015.4MM</t>
  </si>
  <si>
    <t>1-75 D/S Bowaters</t>
  </si>
  <si>
    <t>TVA 14.7; HIWAS015.5MM; HIWAS015.2MM</t>
  </si>
  <si>
    <t>TNW000002964</t>
  </si>
  <si>
    <t>HIWAS015.6MM</t>
  </si>
  <si>
    <t>U/S Cleveland Utility Board STP</t>
  </si>
  <si>
    <t>HIWASSEE015.6</t>
  </si>
  <si>
    <t>TNW000002965</t>
  </si>
  <si>
    <t>HIWAS016.0MM</t>
  </si>
  <si>
    <t>U/S Olin Discharge</t>
  </si>
  <si>
    <t>HIWASSEE016.0; HIWAS016.2MM</t>
  </si>
  <si>
    <t>TNW000002967</t>
  </si>
  <si>
    <t>HIWAS016.7MM</t>
  </si>
  <si>
    <t>U/S Bowater Discharge</t>
  </si>
  <si>
    <t>HIWASSEE016.7</t>
  </si>
  <si>
    <t>TNW000002968</t>
  </si>
  <si>
    <t>HIWAS018.6MM</t>
  </si>
  <si>
    <t>U/S Highway 11 Bridge U/S Bowater D/S Oostanaula Creek</t>
  </si>
  <si>
    <t>HIWASSEE018.6</t>
  </si>
  <si>
    <t>TNW000002969</t>
  </si>
  <si>
    <t>HIWAS020.0MM</t>
  </si>
  <si>
    <t>U/S Oostanaula Creek</t>
  </si>
  <si>
    <t>TNW000002970</t>
  </si>
  <si>
    <t>HIWAS023.0BR</t>
  </si>
  <si>
    <t>Cleveland Waterworks Intake</t>
  </si>
  <si>
    <t>TNW000002971</t>
  </si>
  <si>
    <t>HIWAS030.9BR</t>
  </si>
  <si>
    <t>D/S of Mouth of South Chestuee Creek</t>
  </si>
  <si>
    <t>TNW000002972</t>
  </si>
  <si>
    <t>HIWAS031.0BR</t>
  </si>
  <si>
    <t>D/S of Mouth of Bacon Branch/ U/S of Mouth of South Chestuee Creek</t>
  </si>
  <si>
    <t>TNW000002973</t>
  </si>
  <si>
    <t>HIWAS031.1BR</t>
  </si>
  <si>
    <t>U/S of Mouth of  Bacon Branch</t>
  </si>
  <si>
    <t>TNW000002974</t>
  </si>
  <si>
    <t>HIWAS037.0PO</t>
  </si>
  <si>
    <t>Patty Station Road Bridge</t>
  </si>
  <si>
    <t>TNW000002975</t>
  </si>
  <si>
    <t>HIWAS042.7PO</t>
  </si>
  <si>
    <t>411 Bridge</t>
  </si>
  <si>
    <t>TNW000002976</t>
  </si>
  <si>
    <t>HIWAS048.0PO</t>
  </si>
  <si>
    <t>Reliance Bridge</t>
  </si>
  <si>
    <t>TNW000002977</t>
  </si>
  <si>
    <t>HIWAS051.2PO</t>
  </si>
  <si>
    <t>Cane Island</t>
  </si>
  <si>
    <t>TNW000002978</t>
  </si>
  <si>
    <t>HIWAS053.2PO</t>
  </si>
  <si>
    <t>Swinging Br Below Appalachia Powerhouse</t>
  </si>
  <si>
    <t>TNW000007405</t>
  </si>
  <si>
    <t>HIWAS054.0PO</t>
  </si>
  <si>
    <t>Lower Cutoff Below Big Rock Island</t>
  </si>
  <si>
    <t>TNW000002979</t>
  </si>
  <si>
    <t>HIWAS055.0PO</t>
  </si>
  <si>
    <t>Near Narrows and Power House Road</t>
  </si>
  <si>
    <t>TNW000007062</t>
  </si>
  <si>
    <t>HIWAS056.5PO</t>
  </si>
  <si>
    <t>D/S Coker Creek</t>
  </si>
  <si>
    <t>TNW000002980</t>
  </si>
  <si>
    <t>HIWAS057.0PO</t>
  </si>
  <si>
    <t>Middle Cut off Mouth of Coker Creek</t>
  </si>
  <si>
    <t>TNW000002981</t>
  </si>
  <si>
    <t>HIWAS059.0PO</t>
  </si>
  <si>
    <t>D/S of Turtletown Creek Influence</t>
  </si>
  <si>
    <t>TNW000002982</t>
  </si>
  <si>
    <t>HIWAS059.1PO</t>
  </si>
  <si>
    <t>0.1 Mile U/S Confluence Turtletown Creek</t>
  </si>
  <si>
    <t>TNW000002983</t>
  </si>
  <si>
    <t>HIWAS062.5PO</t>
  </si>
  <si>
    <t>Off of Road 68</t>
  </si>
  <si>
    <t>HIWAS061.4PO</t>
  </si>
  <si>
    <t>TNW000002984</t>
  </si>
  <si>
    <t>HIWAS063.0PO</t>
  </si>
  <si>
    <t>Upper Cut off</t>
  </si>
  <si>
    <t>TNW000002985</t>
  </si>
  <si>
    <t>HIWAS063.5PO</t>
  </si>
  <si>
    <t>At WAtertank Branch Outfall</t>
  </si>
  <si>
    <t>TNW000002986</t>
  </si>
  <si>
    <t>HIWAS065.0PO</t>
  </si>
  <si>
    <t>Below Appalachia Dam Above Shuler Creek</t>
  </si>
  <si>
    <t>TNW000002987</t>
  </si>
  <si>
    <t>HIWAS18.0T0.5MM</t>
  </si>
  <si>
    <t>Unnamed Tributary To Hiwassee River</t>
  </si>
  <si>
    <t>On Bowater Property/ Big Spring Calhoun Road</t>
  </si>
  <si>
    <t>TNW000002988</t>
  </si>
  <si>
    <t>HIWAS18.7T1.2BR</t>
  </si>
  <si>
    <t>Hiwassee River Unnamed Tributary</t>
  </si>
  <si>
    <t>U/S Hwy 11 Crossing Near Calhoun</t>
  </si>
  <si>
    <t>TNW000002989</t>
  </si>
  <si>
    <t>HIWAS18.8T0.5BR</t>
  </si>
  <si>
    <t>Wool Street in A City Park</t>
  </si>
  <si>
    <t>TNW000002990</t>
  </si>
  <si>
    <t>HLAKE000.0SH</t>
  </si>
  <si>
    <t>Horn Lake Creek</t>
  </si>
  <si>
    <t>Lower Levee Road Lower Section of Creek</t>
  </si>
  <si>
    <t>HLCLO000.0SH; HORNLKCKLWR</t>
  </si>
  <si>
    <t>TNW000002991</t>
  </si>
  <si>
    <t>HLAKE004.0SH</t>
  </si>
  <si>
    <t>At Weaver Road</t>
  </si>
  <si>
    <t>001669; HORNL004.0SH</t>
  </si>
  <si>
    <t>TNW000002992</t>
  </si>
  <si>
    <t>HLCUT000.0SH</t>
  </si>
  <si>
    <t>Horn Lake Cutoff</t>
  </si>
  <si>
    <t>Horn Lake Cutoff West of Shelby Drive NW Robco Lake</t>
  </si>
  <si>
    <t>001670; HORNL000.0SH</t>
  </si>
  <si>
    <t>TNW000002993</t>
  </si>
  <si>
    <t>HODGE000.3BT</t>
  </si>
  <si>
    <t>Hodge Branch</t>
  </si>
  <si>
    <t>100 Yds D/S Loop Road.</t>
  </si>
  <si>
    <t>TNW000002994</t>
  </si>
  <si>
    <t>HODGE001.1HM</t>
  </si>
  <si>
    <t>Hodgetown Branch</t>
  </si>
  <si>
    <t>Gothard Street Crossing off Hwy 27</t>
  </si>
  <si>
    <t>TNW000002995</t>
  </si>
  <si>
    <t>HOG001.4GI</t>
  </si>
  <si>
    <t>Hog Creek</t>
  </si>
  <si>
    <t>U/S Sanders Store to Milan Road</t>
  </si>
  <si>
    <t>TNW000002996</t>
  </si>
  <si>
    <t>HOGAN000.2SR</t>
  </si>
  <si>
    <t>Hogan Branch</t>
  </si>
  <si>
    <t>Shackle Island Road and Hogans Branch Road</t>
  </si>
  <si>
    <t>TNW000002997</t>
  </si>
  <si>
    <t>HOGAN001.4SM</t>
  </si>
  <si>
    <t>Hogan Creek</t>
  </si>
  <si>
    <t>Hogan Creek Road.</t>
  </si>
  <si>
    <t>TNW000002998</t>
  </si>
  <si>
    <t>HOGCA000.4CA</t>
  </si>
  <si>
    <t>Hogcamp Branch</t>
  </si>
  <si>
    <t>Below Mine Area 1</t>
  </si>
  <si>
    <t>TNW000002999</t>
  </si>
  <si>
    <t>Hogcamp Branch Headwater Tributary</t>
  </si>
  <si>
    <t>Headwater Tributary Near Where Creek Resurfaces U/S Mining Activity</t>
  </si>
  <si>
    <t>TNW000003000</t>
  </si>
  <si>
    <t>HOGE000.4MI</t>
  </si>
  <si>
    <t>Hoge Branch</t>
  </si>
  <si>
    <t>Ebenezer R D Crossing</t>
  </si>
  <si>
    <t>TNW000003002</t>
  </si>
  <si>
    <t>HOGSK000.1HM</t>
  </si>
  <si>
    <t>Hogskin Branch</t>
  </si>
  <si>
    <t>Out Switch Back on Montlake Road</t>
  </si>
  <si>
    <t>NOCHICKAMAUGA16</t>
  </si>
  <si>
    <t>TNW000003003</t>
  </si>
  <si>
    <t>HOGSK000.2UC</t>
  </si>
  <si>
    <t>Off Stockton Road (0.2 Mi W Rice Cr. Road)</t>
  </si>
  <si>
    <t>TNW000003004</t>
  </si>
  <si>
    <t>HOGSK000.5GR</t>
  </si>
  <si>
    <t>Hogskin Creek</t>
  </si>
  <si>
    <t>TNW000003005</t>
  </si>
  <si>
    <t>HOGSK002.6GR</t>
  </si>
  <si>
    <t>Hogskin Road/ Liberty Hill Road</t>
  </si>
  <si>
    <t>TNW000003173</t>
  </si>
  <si>
    <t>Hogwallow Cr.</t>
  </si>
  <si>
    <t>Wooder (Clayton) Road - 0.7 Mile D/S</t>
  </si>
  <si>
    <t>TNW000003006</t>
  </si>
  <si>
    <t>HOLLA000.4HD</t>
  </si>
  <si>
    <t>Holland Creek</t>
  </si>
  <si>
    <t>TNW000003007</t>
  </si>
  <si>
    <t>HOLLA003.0HD</t>
  </si>
  <si>
    <t>D/S Fox Hollow</t>
  </si>
  <si>
    <t>HOLLA000.3HD</t>
  </si>
  <si>
    <t>TNW000003008</t>
  </si>
  <si>
    <t>HOLLE000.5GE</t>
  </si>
  <si>
    <t>Holley Creek</t>
  </si>
  <si>
    <t>50 Yds D/S Buckingham Road</t>
  </si>
  <si>
    <t>TNW000003009</t>
  </si>
  <si>
    <t>HOLLE001.7GE</t>
  </si>
  <si>
    <t>100 Yds U/S Shiloh Road</t>
  </si>
  <si>
    <t>TNW000003010</t>
  </si>
  <si>
    <t>HOLLI000.5CN</t>
  </si>
  <si>
    <t>Hollis Creek</t>
  </si>
  <si>
    <t>Root Road</t>
  </si>
  <si>
    <t>TNW000003011</t>
  </si>
  <si>
    <t>HOLLI000.6RN</t>
  </si>
  <si>
    <t>Walker Road</t>
  </si>
  <si>
    <t>HOLTS000.6RN</t>
  </si>
  <si>
    <t>TNW000003012</t>
  </si>
  <si>
    <t>HOLLI001.5CN</t>
  </si>
  <si>
    <t>Off Root Road (0.6 Mi S of Hwy 705)</t>
  </si>
  <si>
    <t>TNW000003013</t>
  </si>
  <si>
    <t>HOLLO000.4DA</t>
  </si>
  <si>
    <t>Holloway Branch</t>
  </si>
  <si>
    <t>U/S Jp Hennessee Road (About 50 Ft)</t>
  </si>
  <si>
    <t>TNW000003014</t>
  </si>
  <si>
    <t>HOLLY000.5BT</t>
  </si>
  <si>
    <t>Hollybrook Branch</t>
  </si>
  <si>
    <t>70 Yds U/S Martin Mill Pk.</t>
  </si>
  <si>
    <t>TNW000003015</t>
  </si>
  <si>
    <t>HOLLY000.5LW</t>
  </si>
  <si>
    <t>Holly Creek</t>
  </si>
  <si>
    <t>Wayland Springs Road</t>
  </si>
  <si>
    <t>HOLLY000.5WE</t>
  </si>
  <si>
    <t>TNW000003016</t>
  </si>
  <si>
    <t>HOLLY000.6WE</t>
  </si>
  <si>
    <t>U/S Iron City Railroad Bed Road (Holly Creek Road)</t>
  </si>
  <si>
    <t>TNW000007701</t>
  </si>
  <si>
    <t>HOLLY002.0HN</t>
  </si>
  <si>
    <t>West Sandy Creek Dewatering Area</t>
  </si>
  <si>
    <t>TNW000003017</t>
  </si>
  <si>
    <t>HOLST001.8KN</t>
  </si>
  <si>
    <t>Holston River</t>
  </si>
  <si>
    <t>Boyd Bridge Pike</t>
  </si>
  <si>
    <t>HOLSTON001.8</t>
  </si>
  <si>
    <t>TNW000007406</t>
  </si>
  <si>
    <t>HOLST005.0KN</t>
  </si>
  <si>
    <t>TNW000003018</t>
  </si>
  <si>
    <t>HOLST025.0GR</t>
  </si>
  <si>
    <t>Mckinney Island</t>
  </si>
  <si>
    <t>TNW000003019</t>
  </si>
  <si>
    <t>HOLST033.3GR</t>
  </si>
  <si>
    <t>Nance Ferry</t>
  </si>
  <si>
    <t>TNW000003020</t>
  </si>
  <si>
    <t>HOLST044.3JE</t>
  </si>
  <si>
    <t>Blue Spring/ Near Julian Nance Island</t>
  </si>
  <si>
    <t>TNW000003021</t>
  </si>
  <si>
    <t>HOLST051.1GR</t>
  </si>
  <si>
    <t>Below Dam at Cherokee Explosives</t>
  </si>
  <si>
    <t>TVA RM 51.0</t>
  </si>
  <si>
    <t>TNW000003022</t>
  </si>
  <si>
    <t>HOLST051.9JE</t>
  </si>
  <si>
    <t>HOLSUR01</t>
  </si>
  <si>
    <t>TNW000003023</t>
  </si>
  <si>
    <t>HOLST055.0GR</t>
  </si>
  <si>
    <t>Cherokee Reservoir Near Dam</t>
  </si>
  <si>
    <t>TVA HRM55.0</t>
  </si>
  <si>
    <t>TNW000003024</t>
  </si>
  <si>
    <t>HOLST076.0HA</t>
  </si>
  <si>
    <t>Cherokee Reservoir U/S Hwy 25E</t>
  </si>
  <si>
    <t>TNW000003025</t>
  </si>
  <si>
    <t>HOLST089.0HS</t>
  </si>
  <si>
    <t>Cherokee Lake at Poor Valley Creek Embayment</t>
  </si>
  <si>
    <t>HOLSTON089.0</t>
  </si>
  <si>
    <t>TNW000003026</t>
  </si>
  <si>
    <t>HOLST089.0HSB</t>
  </si>
  <si>
    <t>TNW000003027</t>
  </si>
  <si>
    <t>HOLST089.0HSS</t>
  </si>
  <si>
    <t>TNW000003028</t>
  </si>
  <si>
    <t>HOLST091.0HS</t>
  </si>
  <si>
    <t>Cherokee Reservoir Near Galbraith Springs</t>
  </si>
  <si>
    <t>HORM 91</t>
  </si>
  <si>
    <t>TNW000003029</t>
  </si>
  <si>
    <t>HOLST093.5HS</t>
  </si>
  <si>
    <t>HOLSTON093.5</t>
  </si>
  <si>
    <t>TNW000003030</t>
  </si>
  <si>
    <t>HOLST093.5HSB</t>
  </si>
  <si>
    <t>TNW000003031</t>
  </si>
  <si>
    <t>HOLST093.5HSS</t>
  </si>
  <si>
    <t>Cherokee Lake East of Jimtownhollow</t>
  </si>
  <si>
    <t>TNW000003032</t>
  </si>
  <si>
    <t>HOLST096.0HS</t>
  </si>
  <si>
    <t>Cherokee Reservoir D/S Stock Creek</t>
  </si>
  <si>
    <t>TNW000003033</t>
  </si>
  <si>
    <t>HOLST097.5HS</t>
  </si>
  <si>
    <t>Cherokee Lake at Malinda Br</t>
  </si>
  <si>
    <t>HOLSTON097.5</t>
  </si>
  <si>
    <t>TNW000003034</t>
  </si>
  <si>
    <t>HOLST097.5HSB</t>
  </si>
  <si>
    <t>TNW000003035</t>
  </si>
  <si>
    <t>HOLST097.5HSS</t>
  </si>
  <si>
    <t>TNW000003036</t>
  </si>
  <si>
    <t>HOLST104.0HS</t>
  </si>
  <si>
    <t>Cherokee Reservoir D/S John Sevier Detention Reservoir</t>
  </si>
  <si>
    <t>TNW000003037</t>
  </si>
  <si>
    <t>HOLST107.0HS</t>
  </si>
  <si>
    <t>John Sevier Detention Reservoir</t>
  </si>
  <si>
    <t>TNW000003038</t>
  </si>
  <si>
    <t>HOLST109.9HS</t>
  </si>
  <si>
    <t>Burem Br on Highway 347 East of Rogersville TN U/S John Sevier Detention Reservoir</t>
  </si>
  <si>
    <t>TNW000003039</t>
  </si>
  <si>
    <t>HOLST118.0HS</t>
  </si>
  <si>
    <t>U/S Cox Island Near Surgoinsville</t>
  </si>
  <si>
    <t>TNW000003040</t>
  </si>
  <si>
    <t>HOLST121.0HS</t>
  </si>
  <si>
    <t>Phipps Bend</t>
  </si>
  <si>
    <t>TNW000003041</t>
  </si>
  <si>
    <t>HOLST131.5HS</t>
  </si>
  <si>
    <t>TNW000003042</t>
  </si>
  <si>
    <t>HOLST134.1HS</t>
  </si>
  <si>
    <t>Laurel Run Park</t>
  </si>
  <si>
    <t>TNW000003043</t>
  </si>
  <si>
    <t>HOLST135.0HS</t>
  </si>
  <si>
    <t>D/S Holston Army Ordinance Near Goshen Valley Road</t>
  </si>
  <si>
    <t>TNW000003044</t>
  </si>
  <si>
    <t>HOLST136.3T0.3HS</t>
  </si>
  <si>
    <t>Holston River Unnamed Tributary</t>
  </si>
  <si>
    <t>221 Silver Lake Road</t>
  </si>
  <si>
    <t>HOLST1T0.3HS; HOLST1T0.2HS</t>
  </si>
  <si>
    <t>TNW000003045</t>
  </si>
  <si>
    <t>HOLST141.0SU</t>
  </si>
  <si>
    <t>At Holston Army Amunition Plant</t>
  </si>
  <si>
    <t>TNW000003046</t>
  </si>
  <si>
    <t>HOLST94.3T0.4HS</t>
  </si>
  <si>
    <t>N of Davy Crockett Camp</t>
  </si>
  <si>
    <t>HOLST2T0.4HS</t>
  </si>
  <si>
    <t>TNW000003047</t>
  </si>
  <si>
    <t>HOLT000.4DA</t>
  </si>
  <si>
    <t>Holt Creek</t>
  </si>
  <si>
    <t>6459 Holt Road.</t>
  </si>
  <si>
    <t>TNW000003048</t>
  </si>
  <si>
    <t>HOLY000.1SV</t>
  </si>
  <si>
    <t>Holy Branch</t>
  </si>
  <si>
    <t>Just Above Mouth on West Prong Little Pigeon River in Gatlinburg  - off Ski Mountain Road</t>
  </si>
  <si>
    <t>TNW000003049</t>
  </si>
  <si>
    <t>HOMIN000.2WN</t>
  </si>
  <si>
    <t>Hominy Branch</t>
  </si>
  <si>
    <t>150 Yds U/S Gravel Hill Road</t>
  </si>
  <si>
    <t>TNW000003050</t>
  </si>
  <si>
    <t>HONEY000.4RN</t>
  </si>
  <si>
    <t>Honey Run</t>
  </si>
  <si>
    <t>Bob Carr Road</t>
  </si>
  <si>
    <t>HRUN000.4RN</t>
  </si>
  <si>
    <t>TNW000003051</t>
  </si>
  <si>
    <t>HONEY001.4HS</t>
  </si>
  <si>
    <t>Honeycutt Creek</t>
  </si>
  <si>
    <t>Honeycutt Road</t>
  </si>
  <si>
    <t>TNW000003052</t>
  </si>
  <si>
    <t>HONEY001.7HS</t>
  </si>
  <si>
    <t>Hwy 113  South of Hwy 70 Near Three Forks Branch Confluence</t>
  </si>
  <si>
    <t>TNW000003053</t>
  </si>
  <si>
    <t>HONEY006.0RN</t>
  </si>
  <si>
    <t>Calista Road (100' D/S)</t>
  </si>
  <si>
    <t>HRUN006.0RN</t>
  </si>
  <si>
    <t>TNW000003054</t>
  </si>
  <si>
    <t>HONEY009.5RN</t>
  </si>
  <si>
    <t>Honey Run Road</t>
  </si>
  <si>
    <t>TNW000003055</t>
  </si>
  <si>
    <t>HONEY010.6SR</t>
  </si>
  <si>
    <t>HRUN010.6SR; HONEYRNBR010.6</t>
  </si>
  <si>
    <t>TNW000003056</t>
  </si>
  <si>
    <t>HOOD000.8RN</t>
  </si>
  <si>
    <t>Hood Branch</t>
  </si>
  <si>
    <t>Hoods Branch Road</t>
  </si>
  <si>
    <t>TNW000003057</t>
  </si>
  <si>
    <t>HOODL000.7GE</t>
  </si>
  <si>
    <t>Hoodley Branch</t>
  </si>
  <si>
    <t>Ted Weems Road off Wesley Chapel Road</t>
  </si>
  <si>
    <t>TNW000003058</t>
  </si>
  <si>
    <t>HOOP000.5CL</t>
  </si>
  <si>
    <t>Hoop Creek</t>
  </si>
  <si>
    <t>Alanthus Hill Road/ Riley Drive</t>
  </si>
  <si>
    <t>TNW000003060</t>
  </si>
  <si>
    <t>HOOSI000.5OB</t>
  </si>
  <si>
    <t>Hoosier Creek</t>
  </si>
  <si>
    <t>Pleasant Hill Road Near Rives</t>
  </si>
  <si>
    <t>HOOSI002.8OB</t>
  </si>
  <si>
    <t>TNW000003061</t>
  </si>
  <si>
    <t>D/S Hwy 45W</t>
  </si>
  <si>
    <t>TNW000003059</t>
  </si>
  <si>
    <t>HOOSI_G0.1MI</t>
  </si>
  <si>
    <t>Hoosier Gulf</t>
  </si>
  <si>
    <t>TNW000003062</t>
  </si>
  <si>
    <t>HOOVE000.1GE</t>
  </si>
  <si>
    <t>Hoover Creek</t>
  </si>
  <si>
    <t>100 Yds U/S Confluence. Roaring Fk (Near Reed Road)</t>
  </si>
  <si>
    <t>TNW000003063</t>
  </si>
  <si>
    <t>HOOVE000.1HD</t>
  </si>
  <si>
    <t>Hoover Branch</t>
  </si>
  <si>
    <t>Old Kendrick Road (Campbell Mill Road)</t>
  </si>
  <si>
    <t>TNW000003064</t>
  </si>
  <si>
    <t>HOOVE000.7WA</t>
  </si>
  <si>
    <t>Beacon Light Road</t>
  </si>
  <si>
    <t>TNW000003065</t>
  </si>
  <si>
    <t>HOOVE000.9HD</t>
  </si>
  <si>
    <t>Campbell Old Mill Road (Center Hill Road)</t>
  </si>
  <si>
    <t>HOOVE000.3HD</t>
  </si>
  <si>
    <t>TNW000003066</t>
  </si>
  <si>
    <t>HOPEW000.2RN</t>
  </si>
  <si>
    <t>Hopewell Branch</t>
  </si>
  <si>
    <t>Ralph Fisher Road</t>
  </si>
  <si>
    <t>TNW000003067</t>
  </si>
  <si>
    <t>HOPPE000.1JA</t>
  </si>
  <si>
    <t>Hopper Creek</t>
  </si>
  <si>
    <t>Roaring River Road</t>
  </si>
  <si>
    <t>TNW000003068</t>
  </si>
  <si>
    <t>HORD000.4HS</t>
  </si>
  <si>
    <t>Hord Creek</t>
  </si>
  <si>
    <t>Rice Mill Just Off Us 11-W</t>
  </si>
  <si>
    <t>HORD000.3HS; HORD000.2HS</t>
  </si>
  <si>
    <t>TNW000003069</t>
  </si>
  <si>
    <t>HORN000.5BL</t>
  </si>
  <si>
    <t>Horn Branch</t>
  </si>
  <si>
    <t>Hendon Road</t>
  </si>
  <si>
    <t>TNW000003070</t>
  </si>
  <si>
    <t>HORNS000.1PO</t>
  </si>
  <si>
    <t>Horns Creek</t>
  </si>
  <si>
    <t>U/S of Bridge Crossing on Cookson Creek Road</t>
  </si>
  <si>
    <t>TNW000003071</t>
  </si>
  <si>
    <t>HORNS000.8PO</t>
  </si>
  <si>
    <t>Sloans Gap Road Bridge</t>
  </si>
  <si>
    <t>TNW000003072</t>
  </si>
  <si>
    <t>HORSE000.3SU</t>
  </si>
  <si>
    <t>Horse Creek</t>
  </si>
  <si>
    <t>Shipp Street</t>
  </si>
  <si>
    <t>TNW000003073</t>
  </si>
  <si>
    <t>HORSE000.5GE</t>
  </si>
  <si>
    <t>Horse Fork</t>
  </si>
  <si>
    <t>Holland Road: off Lost Mountain Pike Road. Near Lick Creek</t>
  </si>
  <si>
    <t>TNW000003074</t>
  </si>
  <si>
    <t>HORSE000.7GE</t>
  </si>
  <si>
    <t>50 Yds U/S G'Fellers Road at Nolichucky River</t>
  </si>
  <si>
    <t>TNW000003075</t>
  </si>
  <si>
    <t>HORSE000.9SU</t>
  </si>
  <si>
    <t>Ward Place Bridge Crossing</t>
  </si>
  <si>
    <t>TNW000003076</t>
  </si>
  <si>
    <t>HORSE002.0CS</t>
  </si>
  <si>
    <t>U/S Old Harmony Road</t>
  </si>
  <si>
    <t>TNW000003077</t>
  </si>
  <si>
    <t>HORSE002.0SU</t>
  </si>
  <si>
    <t>U/S Eastman Property</t>
  </si>
  <si>
    <t>TNW000003078</t>
  </si>
  <si>
    <t>HORSE002.2GE</t>
  </si>
  <si>
    <t>Broyle Spring</t>
  </si>
  <si>
    <t>TNW000003079</t>
  </si>
  <si>
    <t>HORSE002.3SU</t>
  </si>
  <si>
    <t>Meadow View Parkway</t>
  </si>
  <si>
    <t>TNW000003080</t>
  </si>
  <si>
    <t>HORSE004.0SU</t>
  </si>
  <si>
    <t>Vernon Heights Bridge (Shady View Dr)</t>
  </si>
  <si>
    <t>TNW000003081</t>
  </si>
  <si>
    <t>HORSE005.2HD</t>
  </si>
  <si>
    <t>U/S Clifton Road at Corner of  Oak Grove Road</t>
  </si>
  <si>
    <t>TNW000003082</t>
  </si>
  <si>
    <t>HORSE007.0GE</t>
  </si>
  <si>
    <t>TNW000003083</t>
  </si>
  <si>
    <t>HORSE007.3SU</t>
  </si>
  <si>
    <t>Bridge at Mill Creek Road</t>
  </si>
  <si>
    <t>TNW000003084</t>
  </si>
  <si>
    <t>HORSE008.3HD</t>
  </si>
  <si>
    <t>Pinhook Road</t>
  </si>
  <si>
    <t>TVA RM 9.4</t>
  </si>
  <si>
    <t>TNW000003085</t>
  </si>
  <si>
    <t>HORSE009.5SU</t>
  </si>
  <si>
    <t>Bridge at U/S Magic Wand Car Wash on SR 93</t>
  </si>
  <si>
    <t>TNW000003086</t>
  </si>
  <si>
    <t>HORSE010.7SU</t>
  </si>
  <si>
    <t>Hunt Memorial Bridge on SR 93</t>
  </si>
  <si>
    <t>HORSE010.6SU</t>
  </si>
  <si>
    <t>TNW000003087</t>
  </si>
  <si>
    <t>HORSE021.0HD</t>
  </si>
  <si>
    <t>Off Hwy 69 U/S 0.2 Mi From Buck Branch</t>
  </si>
  <si>
    <t>TNW000003088</t>
  </si>
  <si>
    <t>HORSE028.9HD</t>
  </si>
  <si>
    <t>U/S Cherry Chapel (Big Ivy) Road</t>
  </si>
  <si>
    <t>HORSE024.8HD</t>
  </si>
  <si>
    <t>TNW000003089</t>
  </si>
  <si>
    <t>HORSE10.1T0.1HD</t>
  </si>
  <si>
    <t>Off Cedar Grove Lane</t>
  </si>
  <si>
    <t>HORSE1T0.1HD</t>
  </si>
  <si>
    <t>TNW000003090</t>
  </si>
  <si>
    <t>HORSE9.1T0.6SU</t>
  </si>
  <si>
    <t>Trivette Lane Private Drive</t>
  </si>
  <si>
    <t>HORSE1T1.0SU; HORSE9.1T0.1SU</t>
  </si>
  <si>
    <t>TNW000003091</t>
  </si>
  <si>
    <t>HORTO001.3PO</t>
  </si>
  <si>
    <t>Horton Branch</t>
  </si>
  <si>
    <t>At Clear Mill (Cloer Mill Road) on Paul Snyder Farm</t>
  </si>
  <si>
    <t>TNW000003092</t>
  </si>
  <si>
    <t>HORTO001.7PO</t>
  </si>
  <si>
    <t>First Right Turn off Oak Grove Road</t>
  </si>
  <si>
    <t>TNW000003093</t>
  </si>
  <si>
    <t>HORTO003.7PO</t>
  </si>
  <si>
    <t>3Road Left off of Oak Grove Road (Horton Bridge Road)</t>
  </si>
  <si>
    <t>TNW000003094</t>
  </si>
  <si>
    <t>HOTCH001.0LO</t>
  </si>
  <si>
    <t>Hotchkiss Creek</t>
  </si>
  <si>
    <t>New Providence (Hotchkiss Valley Lane)</t>
  </si>
  <si>
    <t>TNW000003095</t>
  </si>
  <si>
    <t>HOWAR002.1SH</t>
  </si>
  <si>
    <t>Howard Creek</t>
  </si>
  <si>
    <t>TNW000003096</t>
  </si>
  <si>
    <t>HOWEL000.3FA</t>
  </si>
  <si>
    <t>Howell Creek</t>
  </si>
  <si>
    <t>TNW000003097</t>
  </si>
  <si>
    <t>HPONE003.3CH</t>
  </si>
  <si>
    <t>Half Pone Creek</t>
  </si>
  <si>
    <t>D/S Houston Fielder Road.</t>
  </si>
  <si>
    <t>TNW000003098</t>
  </si>
  <si>
    <t>HPONE004.0CH</t>
  </si>
  <si>
    <t>Old SR 12</t>
  </si>
  <si>
    <t>TNW000003099</t>
  </si>
  <si>
    <t>HROCK002.4CR</t>
  </si>
  <si>
    <t>Hollow Rock Branch</t>
  </si>
  <si>
    <t>TNW000003100</t>
  </si>
  <si>
    <t>HRUN000.1RN</t>
  </si>
  <si>
    <t>Honey Run Creek</t>
  </si>
  <si>
    <t>Stroudville Road. (U/S Confluence. Millers Cr.)</t>
  </si>
  <si>
    <t>TNW000003101</t>
  </si>
  <si>
    <t>HSPRI000.8WI</t>
  </si>
  <si>
    <t>Hatcher Spring Creek</t>
  </si>
  <si>
    <t>Old Charlotte Pike</t>
  </si>
  <si>
    <t>TNW000003102</t>
  </si>
  <si>
    <t>HTOWN000.2SR</t>
  </si>
  <si>
    <t>Hall Town Creek</t>
  </si>
  <si>
    <t>Morris Road</t>
  </si>
  <si>
    <t>TNW000003103</t>
  </si>
  <si>
    <t>HTOWN001.3SR</t>
  </si>
  <si>
    <t>227 Penny Morris Road</t>
  </si>
  <si>
    <t>HALLTN001.3</t>
  </si>
  <si>
    <t>TNW000003104</t>
  </si>
  <si>
    <t>HUDGE000.7PU</t>
  </si>
  <si>
    <t>Hudgens Creek</t>
  </si>
  <si>
    <t>Lovelady Road</t>
  </si>
  <si>
    <t>TNW000003105</t>
  </si>
  <si>
    <t>HUDSO000.3HR</t>
  </si>
  <si>
    <t>Hudson Branch</t>
  </si>
  <si>
    <t>Bishop Road 30 Yds D/S Porters Creek Lake #6</t>
  </si>
  <si>
    <t>TNW000003106</t>
  </si>
  <si>
    <t>HUDSO002.5JA</t>
  </si>
  <si>
    <t>Hudson Creek</t>
  </si>
  <si>
    <t>Hwy 151 (Hudson Creek Hwy) at Long Hollow (D/S Site)</t>
  </si>
  <si>
    <t>TNW000003107</t>
  </si>
  <si>
    <t>HUFF000.3GE</t>
  </si>
  <si>
    <t>Huff Branch</t>
  </si>
  <si>
    <t>200 Yds U/S Midway Road (Little Chuckey Road</t>
  </si>
  <si>
    <t>TNW000003108</t>
  </si>
  <si>
    <t>HUGGI003.3MC</t>
  </si>
  <si>
    <t>Huggins Creek</t>
  </si>
  <si>
    <t>Finger Leapwood Road (Highway 199)</t>
  </si>
  <si>
    <t>HUGGI003.3CS</t>
  </si>
  <si>
    <t>TNW000003109</t>
  </si>
  <si>
    <t>HUGHE001.5GE</t>
  </si>
  <si>
    <t>Hughes Branch</t>
  </si>
  <si>
    <t>100 Yds U/S Jud Doty Road/Baileyton Main St (Brakertree Lane)</t>
  </si>
  <si>
    <t>TNW000003110</t>
  </si>
  <si>
    <t>HULSE001.9GS</t>
  </si>
  <si>
    <t>Hulsey Branch</t>
  </si>
  <si>
    <t>U/S Booth Chapel Road.</t>
  </si>
  <si>
    <t>TNW000003111</t>
  </si>
  <si>
    <t>HUNT000.3MO</t>
  </si>
  <si>
    <t>Hunt Branch</t>
  </si>
  <si>
    <t>Off Babcock Road</t>
  </si>
  <si>
    <t>TNW000003112</t>
  </si>
  <si>
    <t>HUNT001.0HS</t>
  </si>
  <si>
    <t>Hunt Creek</t>
  </si>
  <si>
    <t>Br on Christian Bend Road</t>
  </si>
  <si>
    <t>TNW000003113</t>
  </si>
  <si>
    <t>HUNTE000.5HM</t>
  </si>
  <si>
    <t>Hunter Creek</t>
  </si>
  <si>
    <t>Hunter Road Crossing</t>
  </si>
  <si>
    <t>TNW000003114</t>
  </si>
  <si>
    <t>HUNTE001.8MN</t>
  </si>
  <si>
    <t>Hunters Creek</t>
  </si>
  <si>
    <t>Old Pinson Road.</t>
  </si>
  <si>
    <t>TNW000003115</t>
  </si>
  <si>
    <t>HUNTI003.2CR</t>
  </si>
  <si>
    <t>Hunting Creek</t>
  </si>
  <si>
    <t>Old SR 1 ( Old Bruceton Road)</t>
  </si>
  <si>
    <t>TNW000003116</t>
  </si>
  <si>
    <t>HUNTI005.9BN</t>
  </si>
  <si>
    <t>U/S Cole Road and East of Depriest Road</t>
  </si>
  <si>
    <t>TNW000003117</t>
  </si>
  <si>
    <t>HUNTI4.8T0.5BN</t>
  </si>
  <si>
    <t>U/S Cole Road Near RR Tracks</t>
  </si>
  <si>
    <t>TNW000003118</t>
  </si>
  <si>
    <t>HURRI000.0WY</t>
  </si>
  <si>
    <t>U/S Donoho Levee Road</t>
  </si>
  <si>
    <t>HURRI001.1WY; HURRI000.7WY</t>
  </si>
  <si>
    <t>TNW000003119</t>
  </si>
  <si>
    <t>HURRI000.13SH</t>
  </si>
  <si>
    <t>Downstream Memphis Airport (D/S Democrat Road)</t>
  </si>
  <si>
    <t>TNW000003120</t>
  </si>
  <si>
    <t>HURRI000.1CL</t>
  </si>
  <si>
    <t>U/S Pigeon Roost Br</t>
  </si>
  <si>
    <t>TNW000003121</t>
  </si>
  <si>
    <t>HURRI000.1CN</t>
  </si>
  <si>
    <t>Off Hurricane Creek Road</t>
  </si>
  <si>
    <t>TNW000003122</t>
  </si>
  <si>
    <t>HURRI000.2CY</t>
  </si>
  <si>
    <t>Old Clementsville/Gully Road</t>
  </si>
  <si>
    <t>TNW000003123</t>
  </si>
  <si>
    <t>HURRI000.2MY</t>
  </si>
  <si>
    <t>Old Lewisburg Highway</t>
  </si>
  <si>
    <t>TNW000003124</t>
  </si>
  <si>
    <t>HURRI000.2WI</t>
  </si>
  <si>
    <t>Hurricane Branch</t>
  </si>
  <si>
    <t>Drumwright Road</t>
  </si>
  <si>
    <t>TNW000003125</t>
  </si>
  <si>
    <t>HURRI000.2WY</t>
  </si>
  <si>
    <t>1/4 Mile U/S of Donoho Levee Road</t>
  </si>
  <si>
    <t>HURRI001.0WY; HURRI000.3WY</t>
  </si>
  <si>
    <t>TNW000003126</t>
  </si>
  <si>
    <t>HURRI000.4CL</t>
  </si>
  <si>
    <t>100' U/S 3112 Mine Area</t>
  </si>
  <si>
    <t>TNW000003127</t>
  </si>
  <si>
    <t>HURRI000.4SH</t>
  </si>
  <si>
    <t>Democrat Road</t>
  </si>
  <si>
    <t>001678; HURI000.4SH</t>
  </si>
  <si>
    <t>TNW000003128</t>
  </si>
  <si>
    <t>HURRI000.4TI</t>
  </si>
  <si>
    <t>Giltedge Gin Road</t>
  </si>
  <si>
    <t>TNW000003129</t>
  </si>
  <si>
    <t>HURRI000.4WE</t>
  </si>
  <si>
    <t>Hurricane Meadow Drive Crossing</t>
  </si>
  <si>
    <t>TNW000003130</t>
  </si>
  <si>
    <t>HURRI000.9PE</t>
  </si>
  <si>
    <t>D/S Whitewell Cemetary Road.</t>
  </si>
  <si>
    <t>TNW000003131</t>
  </si>
  <si>
    <t>TNW000003132</t>
  </si>
  <si>
    <t>HURRI000.9WE</t>
  </si>
  <si>
    <t>Hwy 64 Crossing</t>
  </si>
  <si>
    <t>TNW000003133</t>
  </si>
  <si>
    <t>HURRI001.0BE</t>
  </si>
  <si>
    <t>Frank Martin Road</t>
  </si>
  <si>
    <t>TNW000003134</t>
  </si>
  <si>
    <t>HURRI001.0CY</t>
  </si>
  <si>
    <t>Cherry Grady Road (off Clementsville Road)</t>
  </si>
  <si>
    <t>TNW000003135</t>
  </si>
  <si>
    <t>HURRI001.0ME</t>
  </si>
  <si>
    <t>Old 10 Mile Valley  Road Crossing</t>
  </si>
  <si>
    <t>TNW000003136</t>
  </si>
  <si>
    <t>HURRI001.1FA</t>
  </si>
  <si>
    <t>Highway 194</t>
  </si>
  <si>
    <t>TNW000003137</t>
  </si>
  <si>
    <t>HURRI001.1MT</t>
  </si>
  <si>
    <t>Chapel Hill Road.</t>
  </si>
  <si>
    <t>TNW000003138</t>
  </si>
  <si>
    <t>HURRI001.2WS</t>
  </si>
  <si>
    <t>Mccreary Road</t>
  </si>
  <si>
    <t>TNW000003139</t>
  </si>
  <si>
    <t>HURRI001.3HM</t>
  </si>
  <si>
    <t>Off Gray Fryar Road at Powerline Crossing</t>
  </si>
  <si>
    <t>TNW000003140</t>
  </si>
  <si>
    <t>HURRI001.8BE</t>
  </si>
  <si>
    <t>D/S Burns Road.</t>
  </si>
  <si>
    <t>TNW000003141</t>
  </si>
  <si>
    <t>Off Cobbs Road Near Intersection with Jacobs Road</t>
  </si>
  <si>
    <t>TNW000003142</t>
  </si>
  <si>
    <t>HURRI002.4WY</t>
  </si>
  <si>
    <t>HURRI003.3WY; HURRI002.6WY</t>
  </si>
  <si>
    <t>TNW000003143</t>
  </si>
  <si>
    <t>HURRI002.6HD</t>
  </si>
  <si>
    <t>Highway 69 and Hwy 401</t>
  </si>
  <si>
    <t>TNW000003144</t>
  </si>
  <si>
    <t>HURRI002.6HO</t>
  </si>
  <si>
    <t>Standing Rock Road</t>
  </si>
  <si>
    <t>TNW000003145</t>
  </si>
  <si>
    <t>HURRI002.6SH</t>
  </si>
  <si>
    <t>Runway Road</t>
  </si>
  <si>
    <t>TNW000003146</t>
  </si>
  <si>
    <t>HURRI002.7HO</t>
  </si>
  <si>
    <t>Hwy 232</t>
  </si>
  <si>
    <t>TNW000003147</t>
  </si>
  <si>
    <t>HURRI002.8RU</t>
  </si>
  <si>
    <t>U/S Cobbs Road</t>
  </si>
  <si>
    <t>TNW000003148</t>
  </si>
  <si>
    <t>HURRI003.1FE</t>
  </si>
  <si>
    <t>Muddy Pond Road</t>
  </si>
  <si>
    <t>TNW000003149</t>
  </si>
  <si>
    <t>HURRI003.7PE</t>
  </si>
  <si>
    <t>Off Hurricane Creek Road U/S Bryson Hollow Near Boiling Springs</t>
  </si>
  <si>
    <t>HURRI002.5PE</t>
  </si>
  <si>
    <t>TNW000003150</t>
  </si>
  <si>
    <t>HURRI003.7RU</t>
  </si>
  <si>
    <t>D/S Murfreesboro Road Bridge Near First</t>
  </si>
  <si>
    <t>TNW000003151</t>
  </si>
  <si>
    <t>HURRI003.8SH</t>
  </si>
  <si>
    <t>Shelby Drive U/S of Airport</t>
  </si>
  <si>
    <t>TNW000003152</t>
  </si>
  <si>
    <t>HURRI003.9WY</t>
  </si>
  <si>
    <t>Stephenson Road</t>
  </si>
  <si>
    <t>HURRI004.6WY</t>
  </si>
  <si>
    <t>TNW000003153</t>
  </si>
  <si>
    <t>HURRI004.1SH</t>
  </si>
  <si>
    <t>Upstream Memphis Airport (U/S Shelby Road)</t>
  </si>
  <si>
    <t>TNW000003154</t>
  </si>
  <si>
    <t>HURRI004.2BE</t>
  </si>
  <si>
    <t>200 Yards U/S Midland Road</t>
  </si>
  <si>
    <t>TNW000007206</t>
  </si>
  <si>
    <t>HURRI004.2HM</t>
  </si>
  <si>
    <t>Off of Ooltewath-Ringgold Road D/S East Hamilton High School Soccer Fields</t>
  </si>
  <si>
    <t>TNW000003155</t>
  </si>
  <si>
    <t>HURRI004.2RU</t>
  </si>
  <si>
    <t>Hwy 41/70S</t>
  </si>
  <si>
    <t>TNW000003156</t>
  </si>
  <si>
    <t>HURRI004.4DA</t>
  </si>
  <si>
    <t>US 41 Bridge</t>
  </si>
  <si>
    <t>TNW000003157</t>
  </si>
  <si>
    <t>HURRI004.5HU</t>
  </si>
  <si>
    <t>Old Highway 13</t>
  </si>
  <si>
    <t>TNW000003158</t>
  </si>
  <si>
    <t>HURRI004.8WS</t>
  </si>
  <si>
    <t>Vesta Road</t>
  </si>
  <si>
    <t>TNW000003159</t>
  </si>
  <si>
    <t>HURRI005.5ST</t>
  </si>
  <si>
    <t>Off Cliff Barnes Road (Hurricane Creek Road)</t>
  </si>
  <si>
    <t>TNW000007407</t>
  </si>
  <si>
    <t>HURRI005.6HU</t>
  </si>
  <si>
    <t>TNW000007245</t>
  </si>
  <si>
    <t>HURRI005.7DA</t>
  </si>
  <si>
    <t>D/S Bridgestone Gate 2 of JP Hennessey Road</t>
  </si>
  <si>
    <t>TNW000003160</t>
  </si>
  <si>
    <t>HURRI006.5HU</t>
  </si>
  <si>
    <t>D/S Hwy 13</t>
  </si>
  <si>
    <t>TNW000003161</t>
  </si>
  <si>
    <t>HURRI007.4HE</t>
  </si>
  <si>
    <t>TNW000003162</t>
  </si>
  <si>
    <t>HURRI007.9MR</t>
  </si>
  <si>
    <t>Private Land (Hurricane Creek Road)</t>
  </si>
  <si>
    <t>TNW000003163</t>
  </si>
  <si>
    <t>HURRI008.3TI</t>
  </si>
  <si>
    <t>Girl Scout Road</t>
  </si>
  <si>
    <t>TNW000003164</t>
  </si>
  <si>
    <t>HURRI010.2HU</t>
  </si>
  <si>
    <t>Off Hwy 230/Hurricane Creek Road</t>
  </si>
  <si>
    <t>TNW000003165</t>
  </si>
  <si>
    <t>HURRI015.0HU</t>
  </si>
  <si>
    <t>D/S Bold Springs Road (0.1 Mi D/S)</t>
  </si>
  <si>
    <t>TNW000003166</t>
  </si>
  <si>
    <t>HURRI016.2HU</t>
  </si>
  <si>
    <t>Hurricane Cr. Road &amp; Little Hurricane Cr. Road. (U/S Confluence. Little Hurricane Cr.)</t>
  </si>
  <si>
    <t>TNW000003167</t>
  </si>
  <si>
    <t>HURRI019.9HU</t>
  </si>
  <si>
    <t>Hurricane Creek Road/Hwy 1779/Poplar Grove Road</t>
  </si>
  <si>
    <t>TNW000007063</t>
  </si>
  <si>
    <t>HURRI022.0HU</t>
  </si>
  <si>
    <t>TNW000003168</t>
  </si>
  <si>
    <t>HURRI1.9T1.1WY</t>
  </si>
  <si>
    <t>Austin Springs Road</t>
  </si>
  <si>
    <t>HURRI1T1.8WY; HURRI1T1.1WY</t>
  </si>
  <si>
    <t>TNW000003169</t>
  </si>
  <si>
    <t>HUSKE000.1BT</t>
  </si>
  <si>
    <t>Huskey Branch</t>
  </si>
  <si>
    <t>100 Yds U/S E. Millers Cove Road.</t>
  </si>
  <si>
    <t>TNW000003170</t>
  </si>
  <si>
    <t>HUTSE000.3ME</t>
  </si>
  <si>
    <t>Hutsel Branch</t>
  </si>
  <si>
    <t>Norris Road Crossing (Guinn Narrows Road)</t>
  </si>
  <si>
    <t>TNW000003171</t>
  </si>
  <si>
    <t>HVALL000.3WH</t>
  </si>
  <si>
    <t>Hickory Valley Branch</t>
  </si>
  <si>
    <t>River Hill Road. (off Hickory Valley/Big Bottom Road.)</t>
  </si>
  <si>
    <t>TNW000003172</t>
  </si>
  <si>
    <t>HVALL000.5WH</t>
  </si>
  <si>
    <t>Hickory Valley Road South of Old Union</t>
  </si>
  <si>
    <t>TNW000003174</t>
  </si>
  <si>
    <t>HWATE0.4T0.1MO</t>
  </si>
  <si>
    <t>Hot Water Branch Unnamed Tributary</t>
  </si>
  <si>
    <t>Epperson Road 20 Yds D/S Twin Lake #1</t>
  </si>
  <si>
    <t>HWATE1T0.1MO</t>
  </si>
  <si>
    <t>TNW000003175</t>
  </si>
  <si>
    <t>HYDE001.0LE</t>
  </si>
  <si>
    <t>Hyde Creek</t>
  </si>
  <si>
    <t>Ripley/Asbury Glimp Road Br</t>
  </si>
  <si>
    <t>HYDE01.0</t>
  </si>
  <si>
    <t>TNW000003176</t>
  </si>
  <si>
    <t>HYDE001.6LE</t>
  </si>
  <si>
    <t>Kellar Ave</t>
  </si>
  <si>
    <t>TNW000003177</t>
  </si>
  <si>
    <t>HYDE002.7LE</t>
  </si>
  <si>
    <t>TNW000003178</t>
  </si>
  <si>
    <t>HYDE1T0.3LE</t>
  </si>
  <si>
    <t>Hyde Creek Unnamed Tributary</t>
  </si>
  <si>
    <t>Viar Road</t>
  </si>
  <si>
    <t>TNW000003179</t>
  </si>
  <si>
    <t>ICAMP000.3MY</t>
  </si>
  <si>
    <t>Indian Camp Branch</t>
  </si>
  <si>
    <t>Hay Hollow Road</t>
  </si>
  <si>
    <t>TNW000003180</t>
  </si>
  <si>
    <t>INDIA00.59OB</t>
  </si>
  <si>
    <t>Near Samburg TN -  500 Feet East of Highway 22</t>
  </si>
  <si>
    <t>REELFOOTLKIS09; REELFTI1</t>
  </si>
  <si>
    <t>TNW000003182</t>
  </si>
  <si>
    <t>INDIA000.1CL</t>
  </si>
  <si>
    <t>U/S  Powell River Road</t>
  </si>
  <si>
    <t>TNW000003183</t>
  </si>
  <si>
    <t>INDIA000.1PO</t>
  </si>
  <si>
    <t>Grassy Creek Road (Tributary to Tumbling Creek - Ocoee #3)</t>
  </si>
  <si>
    <t>TNW000003181</t>
  </si>
  <si>
    <t>INDIA000.1aPO</t>
  </si>
  <si>
    <t>Forest Service Road 302 (Tributary to Ocoee Lake # 1)</t>
  </si>
  <si>
    <t>TNW000003184</t>
  </si>
  <si>
    <t>INDIA000.2HU</t>
  </si>
  <si>
    <t>Hornal Lane (off Indian Creek Road)</t>
  </si>
  <si>
    <t>TNW000003185</t>
  </si>
  <si>
    <t>INDIA000.3OB</t>
  </si>
  <si>
    <t>TNW000003186</t>
  </si>
  <si>
    <t>INDIA000.4DA</t>
  </si>
  <si>
    <t>Old Hickory Blvd.</t>
  </si>
  <si>
    <t>TNW000002038</t>
  </si>
  <si>
    <t>INDIA000.6HI</t>
  </si>
  <si>
    <t>U/S Hwy 50 Near Fairgrounds</t>
  </si>
  <si>
    <t>ECO71F31</t>
  </si>
  <si>
    <t>TNW000003187</t>
  </si>
  <si>
    <t>INDIA000.6LS</t>
  </si>
  <si>
    <t>Off Indian Creek Road.</t>
  </si>
  <si>
    <t>TNW000003188</t>
  </si>
  <si>
    <t>INDIA000.9GS</t>
  </si>
  <si>
    <t>U/S Bryson Road. (100')</t>
  </si>
  <si>
    <t>TNW000003189</t>
  </si>
  <si>
    <t>INDIA001.0AN</t>
  </si>
  <si>
    <t>Indian Fork</t>
  </si>
  <si>
    <t>U/S Joe Branch/ Indian Fork Road</t>
  </si>
  <si>
    <t>TNW000003190</t>
  </si>
  <si>
    <t>INDIA001.0PU</t>
  </si>
  <si>
    <t>Buffalo Valley Road. (Hwy 96) &amp; Hopewell Road.</t>
  </si>
  <si>
    <t>TNW000003191</t>
  </si>
  <si>
    <t>INDIA001.0SU</t>
  </si>
  <si>
    <t>Tate Road</t>
  </si>
  <si>
    <t>TNW000003192</t>
  </si>
  <si>
    <t>INDIA001.1DA</t>
  </si>
  <si>
    <t>River Road</t>
  </si>
  <si>
    <t>TNW000003193</t>
  </si>
  <si>
    <t>INDIA001.3SU</t>
  </si>
  <si>
    <t>150 Yards Upstream of Old Elizabethton Road</t>
  </si>
  <si>
    <t>TNW000003194</t>
  </si>
  <si>
    <t>INDIA001.5RO</t>
  </si>
  <si>
    <t>STP Joel Road (off Poplar Creek RM 14.5)</t>
  </si>
  <si>
    <t>TNW000003195</t>
  </si>
  <si>
    <t>INDIA001.6SU</t>
  </si>
  <si>
    <t>Mountain View Road</t>
  </si>
  <si>
    <t>TNW000003196</t>
  </si>
  <si>
    <t>INDIA001.7MC</t>
  </si>
  <si>
    <t>U/S Butler Chapel Road</t>
  </si>
  <si>
    <t>TNW000003197</t>
  </si>
  <si>
    <t>INDIA002.0GS</t>
  </si>
  <si>
    <t>Newman Road Bridge (Newman Hollow Road)</t>
  </si>
  <si>
    <t>TNW000003198</t>
  </si>
  <si>
    <t>INDIA002.0HU</t>
  </si>
  <si>
    <t>Long Road (U/S Lagoon @ New Johnsville)</t>
  </si>
  <si>
    <t>TNW000003199</t>
  </si>
  <si>
    <t>INDIA002.3PU</t>
  </si>
  <si>
    <t>1.5 Miles U/S of Buffalo Valley at Maddux Cemetary Road</t>
  </si>
  <si>
    <t>ECO71H04</t>
  </si>
  <si>
    <t>TNW000003200</t>
  </si>
  <si>
    <t>INDIA002.4RO</t>
  </si>
  <si>
    <t>Farm Ford (Past Archie Raby Memorial Bridge)</t>
  </si>
  <si>
    <t>TNW000003201</t>
  </si>
  <si>
    <t>INDIA002.6GR</t>
  </si>
  <si>
    <t>Indian Creek Road D/S Confluence Joe Mill Creek</t>
  </si>
  <si>
    <t>TNW000003202</t>
  </si>
  <si>
    <t>INDIA003.5CL</t>
  </si>
  <si>
    <t>U/S Greers Chapel Road and just U/S Confluence with Station Creek</t>
  </si>
  <si>
    <t>ECO67F26; INDIA003.6CL</t>
  </si>
  <si>
    <t>TNW000003204</t>
  </si>
  <si>
    <t>INDIA003.8HD</t>
  </si>
  <si>
    <t>Clifton Road ( Hwy 128)</t>
  </si>
  <si>
    <t>TNW000003205</t>
  </si>
  <si>
    <t>INDIA004.7HR</t>
  </si>
  <si>
    <t>Park Swan Road</t>
  </si>
  <si>
    <t>INDIA006.0HR; 001687</t>
  </si>
  <si>
    <t>TNW000003207</t>
  </si>
  <si>
    <t>INDIA006.6MG</t>
  </si>
  <si>
    <t>D/S of Cove Road(Lane) Bridge D/S of Confluence with Gibson Rock Hollow Branch</t>
  </si>
  <si>
    <t>INDIA006.6AN</t>
  </si>
  <si>
    <t>TNW000003208</t>
  </si>
  <si>
    <t>INDIA019.0HD</t>
  </si>
  <si>
    <t>Old Bethelhem Road</t>
  </si>
  <si>
    <t>TNW000003209</t>
  </si>
  <si>
    <t>INDIA020.0HD</t>
  </si>
  <si>
    <t>Highway 64</t>
  </si>
  <si>
    <t>INDIA016.4HD</t>
  </si>
  <si>
    <t>TNW000003210</t>
  </si>
  <si>
    <t>INDIA026.3WE</t>
  </si>
  <si>
    <t>Pinhook Pike Road (Indian Creek Road)</t>
  </si>
  <si>
    <t>TNW000003211</t>
  </si>
  <si>
    <t>INDIA027.3HD</t>
  </si>
  <si>
    <t>Will Brown Road Indian Creek Road</t>
  </si>
  <si>
    <t>INDIA021.4HD</t>
  </si>
  <si>
    <t>TNW000003212</t>
  </si>
  <si>
    <t>INDIA036.2WE</t>
  </si>
  <si>
    <t>U/S Indian Creek Road Between Daniel Hollow and Robinson Hollow</t>
  </si>
  <si>
    <t>TNW000003213</t>
  </si>
  <si>
    <t>INDIA1.0T0.8AN</t>
  </si>
  <si>
    <t>Indian Fork Unnamed Tributary</t>
  </si>
  <si>
    <t>D/S Proposed Dmp 004</t>
  </si>
  <si>
    <t>INDIA4T0.8AN</t>
  </si>
  <si>
    <t>TNW000003214</t>
  </si>
  <si>
    <t>INDIA1.4T0.7AN</t>
  </si>
  <si>
    <t>D/S Proposed Dmp 003</t>
  </si>
  <si>
    <t>INDIA1T0.3AN</t>
  </si>
  <si>
    <t>TNW000003215</t>
  </si>
  <si>
    <t>INDIA1.7T0.4AN</t>
  </si>
  <si>
    <t>Headwaters Near Mined Area</t>
  </si>
  <si>
    <t>INDIA3T0.7AN</t>
  </si>
  <si>
    <t>TNW000003216</t>
  </si>
  <si>
    <t>INDIA1C10.0T1.3T0.8TI</t>
  </si>
  <si>
    <t>U/S Baskin Road/ Detroit Road</t>
  </si>
  <si>
    <t>INDIA1T0.5TI; INDIA10.8T1.3T0.8TI</t>
  </si>
  <si>
    <t>TNW000003206</t>
  </si>
  <si>
    <t>INDIA1C5.0TI</t>
  </si>
  <si>
    <t>Indian Creek Canal</t>
  </si>
  <si>
    <t>Randolph Road</t>
  </si>
  <si>
    <t>1685; INDIA005.0TI</t>
  </si>
  <si>
    <t>TNW000003217</t>
  </si>
  <si>
    <t>INDIA1C6.8TI</t>
  </si>
  <si>
    <t>Hwy 59</t>
  </si>
  <si>
    <t>TNW000003218</t>
  </si>
  <si>
    <t>INDIA2.1T0.5AN</t>
  </si>
  <si>
    <t>D/S Proposed Dmp 002</t>
  </si>
  <si>
    <t>INDIA2T0.5AN</t>
  </si>
  <si>
    <t>TNW000003219</t>
  </si>
  <si>
    <t>INDIANMTB</t>
  </si>
  <si>
    <t>TNW000003220</t>
  </si>
  <si>
    <t>INGRA000.1CT</t>
  </si>
  <si>
    <t>Ingram Branch</t>
  </si>
  <si>
    <t>Rt on Ingram Branch Road</t>
  </si>
  <si>
    <t>TNW000003221</t>
  </si>
  <si>
    <t>INGRA000.4MO</t>
  </si>
  <si>
    <t>Inturn of Hwy 315 and Dry Creek Road</t>
  </si>
  <si>
    <t>TNW000003222</t>
  </si>
  <si>
    <t>INMAN0.5T0.1WI</t>
  </si>
  <si>
    <t>Inman Branch Unnamed Tributary</t>
  </si>
  <si>
    <t>0.1 Mile U/S Confluence with Inman Branch</t>
  </si>
  <si>
    <t>INMAN1T0.1WI</t>
  </si>
  <si>
    <t>TNW000003223</t>
  </si>
  <si>
    <t>INMAN000.2WI</t>
  </si>
  <si>
    <t>Inman Branch</t>
  </si>
  <si>
    <t>Old Hwy 96</t>
  </si>
  <si>
    <t>TNW000003224</t>
  </si>
  <si>
    <t>IRISH000.4UC</t>
  </si>
  <si>
    <t>Irishman Creek</t>
  </si>
  <si>
    <t>U/S Hwy 107</t>
  </si>
  <si>
    <t>TNW000003225</t>
  </si>
  <si>
    <t>ISLAN000.1MG</t>
  </si>
  <si>
    <t>At Mouth</t>
  </si>
  <si>
    <t>ISLANDCRIS03</t>
  </si>
  <si>
    <t>TNW000003226</t>
  </si>
  <si>
    <t>ISLAN003.2MO</t>
  </si>
  <si>
    <t>Old Slag Road</t>
  </si>
  <si>
    <t>TNW000003227</t>
  </si>
  <si>
    <t>ISLAN008.1MG</t>
  </si>
  <si>
    <t>Hebbertburg Road just U/S Confluence Murphy Branch</t>
  </si>
  <si>
    <t>TNW000003228</t>
  </si>
  <si>
    <t>ISLAN10.9T1.2CU</t>
  </si>
  <si>
    <t>Island Creek Unnamed Tributary</t>
  </si>
  <si>
    <t>D/S 001 at Catoosa Boundary</t>
  </si>
  <si>
    <t>ISLAN1T1.2CU</t>
  </si>
  <si>
    <t>TNW000003229</t>
  </si>
  <si>
    <t>ISON000.6HM</t>
  </si>
  <si>
    <t>Ison Creek</t>
  </si>
  <si>
    <t>Ooltewah Georgetown Road Crossing</t>
  </si>
  <si>
    <t>TNW000003231</t>
  </si>
  <si>
    <t>JACK000.4HU</t>
  </si>
  <si>
    <t>Jack Branch</t>
  </si>
  <si>
    <t>At Cuba Landing Road</t>
  </si>
  <si>
    <t>TNW000003233</t>
  </si>
  <si>
    <t>JACKS000.2GE</t>
  </si>
  <si>
    <t>Jackson Branch</t>
  </si>
  <si>
    <t>At Warrensburg Road.</t>
  </si>
  <si>
    <t>TNW000003234</t>
  </si>
  <si>
    <t>JACKS000.2PO</t>
  </si>
  <si>
    <t>Jacks River</t>
  </si>
  <si>
    <t>Off Peavine Sheeds Creek Road at Cable Road Crossing</t>
  </si>
  <si>
    <t>JACKS000.5CS</t>
  </si>
  <si>
    <t>Jacks Creek</t>
  </si>
  <si>
    <t>TNW000003236</t>
  </si>
  <si>
    <t>JACKS001.4CS</t>
  </si>
  <si>
    <t>Talley Road</t>
  </si>
  <si>
    <t>TNW000003232</t>
  </si>
  <si>
    <t>JACKS_G0.2DI</t>
  </si>
  <si>
    <t>Jackson Hollow Tributary</t>
  </si>
  <si>
    <t>Montgomery Bell State Park Ore Pit Loop Parking Area U/S to Presbyterian Church</t>
  </si>
  <si>
    <t>ACORN000.2DI</t>
  </si>
  <si>
    <t>TNW000003237</t>
  </si>
  <si>
    <t>JACOB004.1HY</t>
  </si>
  <si>
    <t>Jacobs Creek</t>
  </si>
  <si>
    <t>Hwy 79 (Highway 76)</t>
  </si>
  <si>
    <t>TNW000003238</t>
  </si>
  <si>
    <t>JACOB004.5HY</t>
  </si>
  <si>
    <t>U/S Brantley Road</t>
  </si>
  <si>
    <t>TNW000003239</t>
  </si>
  <si>
    <t>JAKE000.2BE</t>
  </si>
  <si>
    <t>Jake Branch</t>
  </si>
  <si>
    <t>Off Earl Warren Road</t>
  </si>
  <si>
    <t>TNW000003240</t>
  </si>
  <si>
    <t>JAKES000.3SH</t>
  </si>
  <si>
    <t>Jakes Creek</t>
  </si>
  <si>
    <t>Shake Rag Road (Shakerag Road/Russell Bond Road)</t>
  </si>
  <si>
    <t>TNW000003241</t>
  </si>
  <si>
    <t>JAMES000.4FE</t>
  </si>
  <si>
    <t>Jamestown Lake</t>
  </si>
  <si>
    <t>TNW000003242</t>
  </si>
  <si>
    <t>JARMA000.3RU</t>
  </si>
  <si>
    <t>Jarman Branch</t>
  </si>
  <si>
    <t>TNW000003243</t>
  </si>
  <si>
    <t>JARMA000.6RU</t>
  </si>
  <si>
    <t>Farmhouse Road off Hyw 96</t>
  </si>
  <si>
    <t>TNW000003244</t>
  </si>
  <si>
    <t>JEFFE003.4HY</t>
  </si>
  <si>
    <t>Jeffers Creek</t>
  </si>
  <si>
    <t>U/S Batchelor Levee Road</t>
  </si>
  <si>
    <t>TNW000003245</t>
  </si>
  <si>
    <t>JELLI026.0SC</t>
  </si>
  <si>
    <t>Jellico Creek</t>
  </si>
  <si>
    <t>Bridge at  Ketchen</t>
  </si>
  <si>
    <t>TNW000003246</t>
  </si>
  <si>
    <t>JENKI000.6GS</t>
  </si>
  <si>
    <t>Jenkins Creek</t>
  </si>
  <si>
    <t>U/S State Line</t>
  </si>
  <si>
    <t>TNW000003247</t>
  </si>
  <si>
    <t>JENKI001.2GS</t>
  </si>
  <si>
    <t>TNW000003248</t>
  </si>
  <si>
    <t>JENNI000.4SM</t>
  </si>
  <si>
    <t>Jennings Fork</t>
  </si>
  <si>
    <t>Flat Rock Road D/S/ 1000'</t>
  </si>
  <si>
    <t>TNW000003249</t>
  </si>
  <si>
    <t>JENNI000.8GE</t>
  </si>
  <si>
    <t>Jennings Creek</t>
  </si>
  <si>
    <t>50 Yds U/S Graystone Road</t>
  </si>
  <si>
    <t>TNW000003250</t>
  </si>
  <si>
    <t>JENNI001.5GE</t>
  </si>
  <si>
    <t>100 Yds U/S Walters Road</t>
  </si>
  <si>
    <t>TNW000007255</t>
  </si>
  <si>
    <t>JENNI003.3JA</t>
  </si>
  <si>
    <t>Gravel Bar Access on Draper Hollow Lane</t>
  </si>
  <si>
    <t>TNW000003251</t>
  </si>
  <si>
    <t>JENNI005.6WS</t>
  </si>
  <si>
    <t>Bluebird Road.</t>
  </si>
  <si>
    <t>TNW000003252</t>
  </si>
  <si>
    <t>JENNI007.2JA</t>
  </si>
  <si>
    <t>TNW000003253</t>
  </si>
  <si>
    <t>JENNI012.0JA</t>
  </si>
  <si>
    <t>Ward Frank Road &amp; Hwy 56</t>
  </si>
  <si>
    <t>TNW000003254</t>
  </si>
  <si>
    <t>JERNI000.1CE</t>
  </si>
  <si>
    <t>Jernigan Branch</t>
  </si>
  <si>
    <t>Jernigan Branch Road</t>
  </si>
  <si>
    <t>TNW000003255</t>
  </si>
  <si>
    <t>JERRY001.2BR</t>
  </si>
  <si>
    <t>Jerry Branch</t>
  </si>
  <si>
    <t>Bridge Crossing on Strawhill Church Road</t>
  </si>
  <si>
    <t>TNW000003256</t>
  </si>
  <si>
    <t>JETER000.1HY</t>
  </si>
  <si>
    <t>Jeter Creek</t>
  </si>
  <si>
    <t>JETER000.0HY</t>
  </si>
  <si>
    <t>TNW000003257</t>
  </si>
  <si>
    <t>JETER002.3HY</t>
  </si>
  <si>
    <t>D/S Pumping Station Road</t>
  </si>
  <si>
    <t>TNW000003258</t>
  </si>
  <si>
    <t>JHOLL000.2DA</t>
  </si>
  <si>
    <t>Jocelyn Hollow Branch</t>
  </si>
  <si>
    <t>Off Post Road</t>
  </si>
  <si>
    <t>JOCEL000.2DA</t>
  </si>
  <si>
    <t>TNW000003259</t>
  </si>
  <si>
    <t>JMCNA000.8MI</t>
  </si>
  <si>
    <t>John Mcnabb Branch</t>
  </si>
  <si>
    <t>D/S Laurel Falls</t>
  </si>
  <si>
    <t>TNW000003260</t>
  </si>
  <si>
    <t>JMCNA001.2MI</t>
  </si>
  <si>
    <t>U/S Laurel Falls</t>
  </si>
  <si>
    <t>TNW000003261</t>
  </si>
  <si>
    <t>JMILL000.1GR</t>
  </si>
  <si>
    <t>Joe Mill Creek</t>
  </si>
  <si>
    <t>Dave Jackson Road</t>
  </si>
  <si>
    <t>TNW000003262</t>
  </si>
  <si>
    <t>JOCKE000.1WN</t>
  </si>
  <si>
    <t>Jockey Creek</t>
  </si>
  <si>
    <t>100 Yds U/S Opie Arnold Road</t>
  </si>
  <si>
    <t>TNW000003263</t>
  </si>
  <si>
    <t>JOCKE000.7WN</t>
  </si>
  <si>
    <t>U/S U.S. Hwy 11 off Clear Spring Road</t>
  </si>
  <si>
    <t>TNW000003264</t>
  </si>
  <si>
    <t>JOCKE001.2GE</t>
  </si>
  <si>
    <t>Estepp Slaughter House/ Clear Springs Road</t>
  </si>
  <si>
    <t>TNW000003265</t>
  </si>
  <si>
    <t>JOCKE003.2GE</t>
  </si>
  <si>
    <t>Old Stage Road</t>
  </si>
  <si>
    <t>TNW000003266</t>
  </si>
  <si>
    <t>JOE0.7T0.1AN</t>
  </si>
  <si>
    <t>Joe Branch Unnamed Tributary</t>
  </si>
  <si>
    <t>D/S Proposed Dmp 005 End of John Seiber Lane</t>
  </si>
  <si>
    <t>JOE1T0.6AN</t>
  </si>
  <si>
    <t>TNW000003267</t>
  </si>
  <si>
    <t>JOE000.1AN</t>
  </si>
  <si>
    <t>Joe Branch</t>
  </si>
  <si>
    <t>U/S Indian Fork</t>
  </si>
  <si>
    <t>JOES000.1AN</t>
  </si>
  <si>
    <t>TNW000003268</t>
  </si>
  <si>
    <t>JOHN000.1CO</t>
  </si>
  <si>
    <t>Johnson Branch</t>
  </si>
  <si>
    <t>200 Yds U/S Alkins Road</t>
  </si>
  <si>
    <t>JOHNS000.1CO</t>
  </si>
  <si>
    <t>TNW000003270</t>
  </si>
  <si>
    <t>Johns Creek</t>
  </si>
  <si>
    <t>Punkton Mountain Road/Midway Road at town of Nough</t>
  </si>
  <si>
    <t>TNW000003271</t>
  </si>
  <si>
    <t>JOHNS000.1GE</t>
  </si>
  <si>
    <t>Johnson Creek</t>
  </si>
  <si>
    <t>20 Yds U/S Grey Lane</t>
  </si>
  <si>
    <t>TNW000003272</t>
  </si>
  <si>
    <t>JOHNS000.1MA</t>
  </si>
  <si>
    <t>Off Long Creek Road</t>
  </si>
  <si>
    <t>TNW000003273</t>
  </si>
  <si>
    <t>JOHNS000.1WS</t>
  </si>
  <si>
    <t>TNW000007268</t>
  </si>
  <si>
    <t>JOHNS000.4BR</t>
  </si>
  <si>
    <t>Off Johnson School Road U/S of Hwy 11 (Lee Hwy)</t>
  </si>
  <si>
    <t>TNW000003274</t>
  </si>
  <si>
    <t>JOHNS000.4WS</t>
  </si>
  <si>
    <t>0.4 Miles U/S Big Springs Road</t>
  </si>
  <si>
    <t>TNW000003275</t>
  </si>
  <si>
    <t>JOHNS000.5SH</t>
  </si>
  <si>
    <t>At American Way Road Crossing</t>
  </si>
  <si>
    <t>TNW000003276</t>
  </si>
  <si>
    <t>JOHNS000.9LI</t>
  </si>
  <si>
    <t>Stateline Road</t>
  </si>
  <si>
    <t>TNW000007285</t>
  </si>
  <si>
    <t>JOHNS001.2HM</t>
  </si>
  <si>
    <t>Oakbrook Trail Crossing U/S of Road Crossing</t>
  </si>
  <si>
    <t>TNW000003277</t>
  </si>
  <si>
    <t>JOHNS001.2MN</t>
  </si>
  <si>
    <t>U/S Ashport Road</t>
  </si>
  <si>
    <t>TNW000003278</t>
  </si>
  <si>
    <t>JOHNS001.4MN</t>
  </si>
  <si>
    <t>JOHNS001.1MN</t>
  </si>
  <si>
    <t>TNW000003279</t>
  </si>
  <si>
    <t>JOHNS001.5CR</t>
  </si>
  <si>
    <t>JOHNS001.4CR; HALLS000.1CR</t>
  </si>
  <si>
    <t>TNW000003280</t>
  </si>
  <si>
    <t>JOHNS001.5DY</t>
  </si>
  <si>
    <t>Ned Cherry Road</t>
  </si>
  <si>
    <t>TNW000003281</t>
  </si>
  <si>
    <t>JOHNS001.7DY</t>
  </si>
  <si>
    <t>Off Field Road D/S Cat Corner Road</t>
  </si>
  <si>
    <t>TNW000003282</t>
  </si>
  <si>
    <t>JOHNS002.9SH</t>
  </si>
  <si>
    <t>Johnsons Creek</t>
  </si>
  <si>
    <t>Hwy 205</t>
  </si>
  <si>
    <t>TNW000003283</t>
  </si>
  <si>
    <t>JOHNS003.6SH</t>
  </si>
  <si>
    <t>Raines Road</t>
  </si>
  <si>
    <t>TNW000003284</t>
  </si>
  <si>
    <t>JOHNS004.1MN</t>
  </si>
  <si>
    <t>Johnson Cr</t>
  </si>
  <si>
    <t>Cerro-Gordo Road.</t>
  </si>
  <si>
    <t>TNW000003285</t>
  </si>
  <si>
    <t>JOHNS004.4DI</t>
  </si>
  <si>
    <t>Golden Road</t>
  </si>
  <si>
    <t>TNW000007336</t>
  </si>
  <si>
    <t>JOHNS004.7SH</t>
  </si>
  <si>
    <t>Shelby Drive</t>
  </si>
  <si>
    <t>TNW000003286</t>
  </si>
  <si>
    <t>JOHNS004.8DI</t>
  </si>
  <si>
    <t>U/S Bowker Road</t>
  </si>
  <si>
    <t>TNW000003287</t>
  </si>
  <si>
    <t>JOHNS006.6SH</t>
  </si>
  <si>
    <t>Holmes Road</t>
  </si>
  <si>
    <t>TNW000003288</t>
  </si>
  <si>
    <t>JOHNS4.5T0.6SH</t>
  </si>
  <si>
    <t>Johns Creek Unnamed Tributary</t>
  </si>
  <si>
    <t>Hungerford</t>
  </si>
  <si>
    <t>JOHNS1T0.6SH</t>
  </si>
  <si>
    <t>TNW000003269</t>
  </si>
  <si>
    <t>JOHNS_G0.2WI</t>
  </si>
  <si>
    <t>Johnson Hollow Tributary</t>
  </si>
  <si>
    <t>Carter Creek Pike</t>
  </si>
  <si>
    <t>JOHNS000.2WI; S39(SP1)</t>
  </si>
  <si>
    <t>TNW000003289</t>
  </si>
  <si>
    <t>JONAT000.1GY</t>
  </si>
  <si>
    <t>Jonathan Creek</t>
  </si>
  <si>
    <t>Savage Road</t>
  </si>
  <si>
    <t>TNW000003290</t>
  </si>
  <si>
    <t>JONES000.2UC</t>
  </si>
  <si>
    <t>Jones Creek</t>
  </si>
  <si>
    <t>Campground Road 2228</t>
  </si>
  <si>
    <t>TNW000003291</t>
  </si>
  <si>
    <t>JONES000.3SR</t>
  </si>
  <si>
    <t>Jones Branch</t>
  </si>
  <si>
    <t>TNW000003292</t>
  </si>
  <si>
    <t>JONES000.8HI</t>
  </si>
  <si>
    <t>Thompson Lane/ Jones Creek Road Tom Patton Road</t>
  </si>
  <si>
    <t>TNW000003293</t>
  </si>
  <si>
    <t>JONES001.1MN</t>
  </si>
  <si>
    <t>TNW000003294</t>
  </si>
  <si>
    <t>JONES001.2DY</t>
  </si>
  <si>
    <t>Hogwallow Road</t>
  </si>
  <si>
    <t>TNW000003295</t>
  </si>
  <si>
    <t>JONES001.4CH</t>
  </si>
  <si>
    <t>Red Binkley Road</t>
  </si>
  <si>
    <t>TNW000003296</t>
  </si>
  <si>
    <t>JONES001.4CS</t>
  </si>
  <si>
    <t>D/S Needmore Road</t>
  </si>
  <si>
    <t>TNW000003297</t>
  </si>
  <si>
    <t>JONES001.5WY</t>
  </si>
  <si>
    <t>U/S Wall Road</t>
  </si>
  <si>
    <t>TNW000003298</t>
  </si>
  <si>
    <t>JONES001.6FA</t>
  </si>
  <si>
    <t>Feathers Chapel Road Crossing</t>
  </si>
  <si>
    <t>JONES001.6</t>
  </si>
  <si>
    <t>TNW000003299</t>
  </si>
  <si>
    <t>JONES002.0MN</t>
  </si>
  <si>
    <t>U/S Hwy 198</t>
  </si>
  <si>
    <t>TNW000003300</t>
  </si>
  <si>
    <t>JONES003.3DI</t>
  </si>
  <si>
    <t>Off Hwy 49 to  Timber Ridge Road to Unnamed Road Forks Ne Off Timber Ridge Road</t>
  </si>
  <si>
    <t>TNW000003301</t>
  </si>
  <si>
    <t>JONES003.8DY</t>
  </si>
  <si>
    <t>Owen Road.</t>
  </si>
  <si>
    <t>TNW000003302</t>
  </si>
  <si>
    <t>JONES005.9DI</t>
  </si>
  <si>
    <t>Off Nosegay Road</t>
  </si>
  <si>
    <t>TNW000003303</t>
  </si>
  <si>
    <t>JONES011.2DI</t>
  </si>
  <si>
    <t>Petty Road 100' D/S (D/S Williams Branch)</t>
  </si>
  <si>
    <t>JONES010.1DI; JONES010.0DI</t>
  </si>
  <si>
    <t>TNW000003304</t>
  </si>
  <si>
    <t>JONES014.4DI</t>
  </si>
  <si>
    <t>Hwy 47</t>
  </si>
  <si>
    <t>TNW000003305</t>
  </si>
  <si>
    <t>JONES019.6DI</t>
  </si>
  <si>
    <t>Below Jones Creek Road and Below Will Hal Confluence (D/S Dickson STP)</t>
  </si>
  <si>
    <t>TNW000003306</t>
  </si>
  <si>
    <t>JONES019.8DI</t>
  </si>
  <si>
    <t>TNW000003307</t>
  </si>
  <si>
    <t>JONES021.7DI</t>
  </si>
  <si>
    <t>JONES021.7</t>
  </si>
  <si>
    <t>TNW000003308</t>
  </si>
  <si>
    <t>JONES021.9DI</t>
  </si>
  <si>
    <t>TNW000003309</t>
  </si>
  <si>
    <t>JONES022.9DI</t>
  </si>
  <si>
    <t>D/S Quarry &amp; Golf Course U/S RDB Bluff and Unnamed Tributary RDB</t>
  </si>
  <si>
    <t>TNW000003310</t>
  </si>
  <si>
    <t>JONES023.2DI</t>
  </si>
  <si>
    <t>At Graystone Golf Course Downstream of Quarry</t>
  </si>
  <si>
    <t>JONES023.1DI</t>
  </si>
  <si>
    <t>TNW000003311</t>
  </si>
  <si>
    <t>JONES025.4DI</t>
  </si>
  <si>
    <t>U/S Jones Creek Road</t>
  </si>
  <si>
    <t>TNW000003312</t>
  </si>
  <si>
    <t>JONES1.5T0.1SC</t>
  </si>
  <si>
    <t>Jones Branch Unnamed Tributary</t>
  </si>
  <si>
    <t>Winfield 400 Yards D/S STP on Tate Road</t>
  </si>
  <si>
    <t>JONES1T0.1SC</t>
  </si>
  <si>
    <t>TNW000003313</t>
  </si>
  <si>
    <t>JONES1.5T0.3SC</t>
  </si>
  <si>
    <t>Winfield 200 Yards U/S Hwy 27 Above STP</t>
  </si>
  <si>
    <t>JONES1T0.4SC</t>
  </si>
  <si>
    <t>TNW000003314</t>
  </si>
  <si>
    <t>JONES22.7T0.2DI</t>
  </si>
  <si>
    <t>Jones Creek Unnamed Tributary</t>
  </si>
  <si>
    <t>Ridgecrest Road</t>
  </si>
  <si>
    <t>JONES2T0.2DI</t>
  </si>
  <si>
    <t>TNW000003315</t>
  </si>
  <si>
    <t>JONES23.1T0.1DI</t>
  </si>
  <si>
    <t>RDB Greystone Golf Course U/S Bluff Area</t>
  </si>
  <si>
    <t>JONES1T0.1DI</t>
  </si>
  <si>
    <t>TNW000003316</t>
  </si>
  <si>
    <t>JONES23.1T0.2DI</t>
  </si>
  <si>
    <t>Greystone Golf Course 200 Yds D/S Lake</t>
  </si>
  <si>
    <t>JONES1T0.2DI</t>
  </si>
  <si>
    <t>TNW000003317</t>
  </si>
  <si>
    <t>JONES26.1T0.8DI</t>
  </si>
  <si>
    <t>509 Henslee Dr</t>
  </si>
  <si>
    <t>TNW000003318</t>
  </si>
  <si>
    <t>JONES7.0T1.6DI</t>
  </si>
  <si>
    <t>Fowler Road 35 Yards D/S Hava-Lakatu Lake # 2</t>
  </si>
  <si>
    <t>JONES2T1.6DI</t>
  </si>
  <si>
    <t>TNW000003319</t>
  </si>
  <si>
    <t>JORDA000.7MT</t>
  </si>
  <si>
    <t>Jordan Creek</t>
  </si>
  <si>
    <t>JORDO000.7MT</t>
  </si>
  <si>
    <t>TNW000003320</t>
  </si>
  <si>
    <t>JORDA001.0MT</t>
  </si>
  <si>
    <t>JORDO001.0MT</t>
  </si>
  <si>
    <t>TNW000003321</t>
  </si>
  <si>
    <t>JORDO_G0.1DI</t>
  </si>
  <si>
    <t>Jordon Hollow (Unnamed Creek In Hollow)</t>
  </si>
  <si>
    <t>D/S Hwy 96</t>
  </si>
  <si>
    <t>JHOLL000.1DI</t>
  </si>
  <si>
    <t>TNW000003322</t>
  </si>
  <si>
    <t>JOSLI000.6DI</t>
  </si>
  <si>
    <t>Joslin Branch</t>
  </si>
  <si>
    <t>Dawson Road</t>
  </si>
  <si>
    <t>TNW000003323</t>
  </si>
  <si>
    <t>JPPRI007.0DA</t>
  </si>
  <si>
    <t>J. Percy Priest Reservoir</t>
  </si>
  <si>
    <t>J Percy Priest Reservoir Near Cook Public Use Area</t>
  </si>
  <si>
    <t>TNW000003324</t>
  </si>
  <si>
    <t>JSPRI000.1DE</t>
  </si>
  <si>
    <t>Jordan Spring Branch</t>
  </si>
  <si>
    <t>D/S Vulcan De Quarry-Dmp001</t>
  </si>
  <si>
    <t>JSPRI000.5DE</t>
  </si>
  <si>
    <t>TNW000003326</t>
  </si>
  <si>
    <t>JUG000.2WS</t>
  </si>
  <si>
    <t>Jug Creek</t>
  </si>
  <si>
    <t>Cainsville Road</t>
  </si>
  <si>
    <t>JUG000.7WS</t>
  </si>
  <si>
    <t>TNW000003327</t>
  </si>
  <si>
    <t>JUMPO000.1MI</t>
  </si>
  <si>
    <t>Jumpoff Cove Branch</t>
  </si>
  <si>
    <t>U/S Battle Creek Confluence</t>
  </si>
  <si>
    <t>TNW000003328</t>
  </si>
  <si>
    <t>JUNEB000.1PO</t>
  </si>
  <si>
    <t>Junebug Creek</t>
  </si>
  <si>
    <t>D/S Hwy 30 Crossing</t>
  </si>
  <si>
    <t>TNW000003329</t>
  </si>
  <si>
    <t>JWRIG000.3JO</t>
  </si>
  <si>
    <t>Jim Wright Branch</t>
  </si>
  <si>
    <t>SR91</t>
  </si>
  <si>
    <t>TNW000003330</t>
  </si>
  <si>
    <t>JWRIG001.0JO</t>
  </si>
  <si>
    <t>End Of Aj Wright Road</t>
  </si>
  <si>
    <t>TNW000003331</t>
  </si>
  <si>
    <t>JWRIG001.1JO</t>
  </si>
  <si>
    <t>Sluder Road</t>
  </si>
  <si>
    <t>ECO66F02</t>
  </si>
  <si>
    <t>TNW000003332</t>
  </si>
  <si>
    <t>KAIL001.7HY</t>
  </si>
  <si>
    <t>Kail Creek</t>
  </si>
  <si>
    <t>Cherryville Road</t>
  </si>
  <si>
    <t>KAIL001.9HY</t>
  </si>
  <si>
    <t>TNW000003333</t>
  </si>
  <si>
    <t>KATY001.0WN</t>
  </si>
  <si>
    <t>Katy Branch</t>
  </si>
  <si>
    <t>200 Yds D/S Jackson Br. Road</t>
  </si>
  <si>
    <t>TNW000003334</t>
  </si>
  <si>
    <t>KCOVE002.4FR</t>
  </si>
  <si>
    <t>Keith Cove Creek</t>
  </si>
  <si>
    <t>Downstream of Keith Cove Raod</t>
  </si>
  <si>
    <t>TNW000003335</t>
  </si>
  <si>
    <t>KEDWA000.2BR</t>
  </si>
  <si>
    <t>King Edwards Branch</t>
  </si>
  <si>
    <t>On 13Th Street Near Adm Plant Entrance at Opening Before Stream Goes Under Next Building</t>
  </si>
  <si>
    <t>TNW000003336</t>
  </si>
  <si>
    <t>KEDWA000.3BR</t>
  </si>
  <si>
    <t>On 13Th Street and King Edwards Street at Opening Before Stream Goes Under Next Building</t>
  </si>
  <si>
    <t>TNW000003337</t>
  </si>
  <si>
    <t>KEEBL000.1WN</t>
  </si>
  <si>
    <t>Keebler Branch</t>
  </si>
  <si>
    <t>100 Yds U/S Kyker Road/Mathews Mill Road</t>
  </si>
  <si>
    <t>TNW000003338</t>
  </si>
  <si>
    <t>KEEDY_G1.0BL</t>
  </si>
  <si>
    <t>Keedy Cove Branch</t>
  </si>
  <si>
    <t>KCOVE001.0BL</t>
  </si>
  <si>
    <t>TNW000003339</t>
  </si>
  <si>
    <t>KEEF000.0MI</t>
  </si>
  <si>
    <t>TNW000003340</t>
  </si>
  <si>
    <t>KELLE000.1WI</t>
  </si>
  <si>
    <t>U/S Confluence with South Harpeth River ( Near Eco71F12)</t>
  </si>
  <si>
    <t>TNW000003341</t>
  </si>
  <si>
    <t>KELLE000.3RU</t>
  </si>
  <si>
    <t>Hwy 99</t>
  </si>
  <si>
    <t>TNW000003342</t>
  </si>
  <si>
    <t>KELLE001.2SE</t>
  </si>
  <si>
    <t>Below Confluence of Poor Fork</t>
  </si>
  <si>
    <t>TNW000003343</t>
  </si>
  <si>
    <t>KELLE002.2SE</t>
  </si>
  <si>
    <t>D/S Mine 30 and D/S Confluence with Dicks Branch</t>
  </si>
  <si>
    <t>TNW000003344</t>
  </si>
  <si>
    <t>KELLE003.9WI</t>
  </si>
  <si>
    <t>S19(SP1)</t>
  </si>
  <si>
    <t>TNW000003345</t>
  </si>
  <si>
    <t>KELLE2.7T0.4WI</t>
  </si>
  <si>
    <t>Kelley Creek Unnamed Tributary</t>
  </si>
  <si>
    <t>S13(SP1); KELLE1T0.4WI</t>
  </si>
  <si>
    <t>TNW000003346</t>
  </si>
  <si>
    <t>KELLE3.4T0.1WI</t>
  </si>
  <si>
    <t>PUS4(SP2); KELLE2T0.4WI</t>
  </si>
  <si>
    <t>TNW000003347</t>
  </si>
  <si>
    <t>KELLE3.5T0.1WI</t>
  </si>
  <si>
    <t>S20(SP1); KELLE3T0.1WI</t>
  </si>
  <si>
    <t>TNW000003348</t>
  </si>
  <si>
    <t>KELLY000.2GE</t>
  </si>
  <si>
    <t>Kelly Branch</t>
  </si>
  <si>
    <t>25 Yds U/S Driveway off Kelly Gap Road</t>
  </si>
  <si>
    <t>TNW000003349</t>
  </si>
  <si>
    <t>KELLY001.0TI</t>
  </si>
  <si>
    <t>Mount Carmel Road</t>
  </si>
  <si>
    <t>TNW000003350</t>
  </si>
  <si>
    <t>KELLY001.4GS</t>
  </si>
  <si>
    <t>Kelly Creek</t>
  </si>
  <si>
    <t>Baugh Road</t>
  </si>
  <si>
    <t>TNW000003352</t>
  </si>
  <si>
    <t>KELLYLAKE</t>
  </si>
  <si>
    <t>TNW000003353</t>
  </si>
  <si>
    <t>KENDR000.2SU</t>
  </si>
  <si>
    <t>Kendrick Creek</t>
  </si>
  <si>
    <t>Pump Station</t>
  </si>
  <si>
    <t>TNW000003354</t>
  </si>
  <si>
    <t>KENDR003.3SU</t>
  </si>
  <si>
    <t>Meadow Lane/Kendrick Creek Road</t>
  </si>
  <si>
    <t>TNW000003355</t>
  </si>
  <si>
    <t>KENDR005.3SU</t>
  </si>
  <si>
    <t>Mitchell/ Fordtown Roads</t>
  </si>
  <si>
    <t>TNW000003356</t>
  </si>
  <si>
    <t>KENDR007.4WN</t>
  </si>
  <si>
    <t>Kincheloe Mill</t>
  </si>
  <si>
    <t>TNW000003357</t>
  </si>
  <si>
    <t>KENDR5.8T0.7SU</t>
  </si>
  <si>
    <t>Kendrick Creek Unnamed Tributary</t>
  </si>
  <si>
    <t>Bridge at Ford town Road</t>
  </si>
  <si>
    <t>KENDR1T0.7SU; KENDRI1T0.2SU(W</t>
  </si>
  <si>
    <t>TNW000003358</t>
  </si>
  <si>
    <t>KENNE000.1WI</t>
  </si>
  <si>
    <t>Kennedy Creek</t>
  </si>
  <si>
    <t>D/S Hwy 431  (Lewisburg Ave)  at West Harpeth River</t>
  </si>
  <si>
    <t>TNW000003359</t>
  </si>
  <si>
    <t>KENNE000.4WY</t>
  </si>
  <si>
    <t>Kennedy Branch</t>
  </si>
  <si>
    <t>U/S Hayes (Buckley) Road</t>
  </si>
  <si>
    <t>TNW000003360</t>
  </si>
  <si>
    <t>KENNE000.6WI</t>
  </si>
  <si>
    <t>Harpeth School Road.</t>
  </si>
  <si>
    <t>TNW000003361</t>
  </si>
  <si>
    <t>KEPLI000.5WN</t>
  </si>
  <si>
    <t>Keplinger Branch</t>
  </si>
  <si>
    <t>50 Yds D/S Charlie Dillow Road</t>
  </si>
  <si>
    <t>TNW000007343</t>
  </si>
  <si>
    <t>KERNS000.8KN</t>
  </si>
  <si>
    <t>Kerns Branch</t>
  </si>
  <si>
    <t>SR 131 Bridge</t>
  </si>
  <si>
    <t>TNW000003362</t>
  </si>
  <si>
    <t>KERR000.4HD</t>
  </si>
  <si>
    <t>Kerr Branch</t>
  </si>
  <si>
    <t>TNW000003363</t>
  </si>
  <si>
    <t>KIDWE000.2GE</t>
  </si>
  <si>
    <t>Kidwell Branch</t>
  </si>
  <si>
    <t>100 Yds U/S Hoover Road</t>
  </si>
  <si>
    <t>TNW000003364</t>
  </si>
  <si>
    <t>KILHA002.5OB</t>
  </si>
  <si>
    <t>Kilham Creek</t>
  </si>
  <si>
    <t>U/S Shawtown Road</t>
  </si>
  <si>
    <t>KILLH002.5OB</t>
  </si>
  <si>
    <t>TNW000003365</t>
  </si>
  <si>
    <t>KILHA004.1OB</t>
  </si>
  <si>
    <t>Near Troy-Protemus Road at Spillway</t>
  </si>
  <si>
    <t>TNW000003366</t>
  </si>
  <si>
    <t>KING000.1SV</t>
  </si>
  <si>
    <t>King Branch</t>
  </si>
  <si>
    <t>Hwy 441 Spur just U/S Mouth on West Prong Little Pigeon River</t>
  </si>
  <si>
    <t>TNW000003367</t>
  </si>
  <si>
    <t>KINGS000.4FA</t>
  </si>
  <si>
    <t>Kings Creek</t>
  </si>
  <si>
    <t>TNW000003368</t>
  </si>
  <si>
    <t>KINGS001.9FA</t>
  </si>
  <si>
    <t>Rehoboth Armour Dr</t>
  </si>
  <si>
    <t>TNW000003369</t>
  </si>
  <si>
    <t>KINZE000.1BT</t>
  </si>
  <si>
    <t>Kinzel Branch</t>
  </si>
  <si>
    <t>100 Yds U/S Hwy 73 @ Long Branch Road.</t>
  </si>
  <si>
    <t>TNW000003370</t>
  </si>
  <si>
    <t>KIRBY000.1BE</t>
  </si>
  <si>
    <t>Kirby Branch</t>
  </si>
  <si>
    <t>Mt Herman Road</t>
  </si>
  <si>
    <t>TNW000003371</t>
  </si>
  <si>
    <t>KISE001.0MC</t>
  </si>
  <si>
    <t>Kise Creek</t>
  </si>
  <si>
    <t>WOODV001.0MC</t>
  </si>
  <si>
    <t>TNW000003372</t>
  </si>
  <si>
    <t>KISE003.1MC</t>
  </si>
  <si>
    <t>Hwy 225/ Woodville Road</t>
  </si>
  <si>
    <t>TNW000003373</t>
  </si>
  <si>
    <t>KNAVE000.5WN</t>
  </si>
  <si>
    <t>Knave Branch</t>
  </si>
  <si>
    <t>20 Yds U/S Snapp Bridge Road/Conklin Road</t>
  </si>
  <si>
    <t>TNW000003374</t>
  </si>
  <si>
    <t>KNEEL000.5CO</t>
  </si>
  <si>
    <t>Kneelas Creek</t>
  </si>
  <si>
    <t>Old Solomon Ferry Road</t>
  </si>
  <si>
    <t>TNW000003375</t>
  </si>
  <si>
    <t>KNOB000.3KN</t>
  </si>
  <si>
    <t>Knob Fork</t>
  </si>
  <si>
    <t>West Beaver Creek Dr</t>
  </si>
  <si>
    <t>KNOBF00.3KN</t>
  </si>
  <si>
    <t>TNW000003376</t>
  </si>
  <si>
    <t>KNOB000.7BE</t>
  </si>
  <si>
    <t>Knob Creek</t>
  </si>
  <si>
    <t>TNW000007065</t>
  </si>
  <si>
    <t>KNOB000.8KN</t>
  </si>
  <si>
    <t>U/S of Irwin Road</t>
  </si>
  <si>
    <t>TNW000007248</t>
  </si>
  <si>
    <t>KNOB000.8WN</t>
  </si>
  <si>
    <t>D/S Old Knob Creek WWTP</t>
  </si>
  <si>
    <t>TNW000003377</t>
  </si>
  <si>
    <t>KNOB001.0CO</t>
  </si>
  <si>
    <t>TNW000003378</t>
  </si>
  <si>
    <t>KNOB001.0LW</t>
  </si>
  <si>
    <t>Hwy. 242</t>
  </si>
  <si>
    <t>TNW000003379</t>
  </si>
  <si>
    <t>KNOB001.0MY</t>
  </si>
  <si>
    <t>Off Hwy. 7  @ Chickasaw Park? Maury County Collection Center</t>
  </si>
  <si>
    <t>TNW000003380</t>
  </si>
  <si>
    <t>KNOB001.0WN</t>
  </si>
  <si>
    <t>KNOB001.0WN; KNOB001.2WN</t>
  </si>
  <si>
    <t>TNW000003381</t>
  </si>
  <si>
    <t>KNOB001.5CY</t>
  </si>
  <si>
    <t>TNW000003382</t>
  </si>
  <si>
    <t>KNOB001.8LW</t>
  </si>
  <si>
    <t>TNW000003383</t>
  </si>
  <si>
    <t>KNOB003.7WN</t>
  </si>
  <si>
    <t>D/S SR 36 (Kingsport Hwy)</t>
  </si>
  <si>
    <t>TNW000003384</t>
  </si>
  <si>
    <t>KNOB004.3SV</t>
  </si>
  <si>
    <t>Knob Creek Road Br Heather Road U/S of Confluence with Happy Creek</t>
  </si>
  <si>
    <t>KNOB003.5SV</t>
  </si>
  <si>
    <t>TNW000003385</t>
  </si>
  <si>
    <t>KNOB005.8WN</t>
  </si>
  <si>
    <t>Knob Creek Road / Fairridge Road</t>
  </si>
  <si>
    <t>TNW000003386</t>
  </si>
  <si>
    <t>KNOB006.0LE</t>
  </si>
  <si>
    <t>Porter Gap Road</t>
  </si>
  <si>
    <t>ECO74A05</t>
  </si>
  <si>
    <t>TNW000003387</t>
  </si>
  <si>
    <t>KNOB007.1WN</t>
  </si>
  <si>
    <t>Take Claude Simmons Road to Moss Creek Dr</t>
  </si>
  <si>
    <t>TNW000003388</t>
  </si>
  <si>
    <t>KNOB4.8T0.1WN</t>
  </si>
  <si>
    <t>Knob Creek Unnamed Tributary</t>
  </si>
  <si>
    <t>North State of Franklin Road Proposed Sam's Club</t>
  </si>
  <si>
    <t>KNOB2T0.1WN</t>
  </si>
  <si>
    <t>TNW000003389</t>
  </si>
  <si>
    <t>KNOB7.2T0.3WN</t>
  </si>
  <si>
    <t>U/S Ohenry Place Near Cattle Farm on Claude Simmons Road</t>
  </si>
  <si>
    <t>KNOB1T0.3WN</t>
  </si>
  <si>
    <t>TNW000003390</t>
  </si>
  <si>
    <t>KNOB7.2T1.1WN</t>
  </si>
  <si>
    <t>D/S Taylor Property / U/S Ranco Ridge Apts on Claude Simmons Road</t>
  </si>
  <si>
    <t>KNOB1T1.1WN</t>
  </si>
  <si>
    <t>TNW000003391</t>
  </si>
  <si>
    <t>KNOB7.2T1.5WN</t>
  </si>
  <si>
    <t>U/S Mini Warehouse Storage on Claude Simmons Road</t>
  </si>
  <si>
    <t>KNOB1T1.5WN</t>
  </si>
  <si>
    <t>TNW000003392</t>
  </si>
  <si>
    <t>KYKER000.1GE</t>
  </si>
  <si>
    <t>Kyker Branch</t>
  </si>
  <si>
    <t>Driveway offinger Dairy</t>
  </si>
  <si>
    <t>TNW000003393</t>
  </si>
  <si>
    <t>LACKE000.2MN</t>
  </si>
  <si>
    <t>Lackey Creek</t>
  </si>
  <si>
    <t>Betty Hanley Road.</t>
  </si>
  <si>
    <t>TNW000003394</t>
  </si>
  <si>
    <t>LACKE002.5BT</t>
  </si>
  <si>
    <t>Above Middle Settlement</t>
  </si>
  <si>
    <t>TNW000003395</t>
  </si>
  <si>
    <t>LACKE002.7BT</t>
  </si>
  <si>
    <t>Little Dug Gap Road</t>
  </si>
  <si>
    <t>TNW000003396</t>
  </si>
  <si>
    <t>LACKE3.4T0.1BT</t>
  </si>
  <si>
    <t>Lackey Branch Unnamed Tributary</t>
  </si>
  <si>
    <t>Proffitt Spring</t>
  </si>
  <si>
    <t>TNW000003397</t>
  </si>
  <si>
    <t>LAGOO000.9PE</t>
  </si>
  <si>
    <t>Lagoon Branch</t>
  </si>
  <si>
    <t>Lagoon Road</t>
  </si>
  <si>
    <t>TNW000003398</t>
  </si>
  <si>
    <t>LAGOO003.0HY</t>
  </si>
  <si>
    <t>Lagoon Creek</t>
  </si>
  <si>
    <t>U/S Estes Lane</t>
  </si>
  <si>
    <t>LAGOO002.0LE; LAGOO2.8LE</t>
  </si>
  <si>
    <t>TNW000003399</t>
  </si>
  <si>
    <t>LAGOO010.3HY</t>
  </si>
  <si>
    <t>Fulton Road</t>
  </si>
  <si>
    <t>LAGOO008.3HY</t>
  </si>
  <si>
    <t>TNW000003400</t>
  </si>
  <si>
    <t>LAGOO013.6HY</t>
  </si>
  <si>
    <t>Elm Tree Road</t>
  </si>
  <si>
    <t>LAGOO009.5HY</t>
  </si>
  <si>
    <t>TNW000003401</t>
  </si>
  <si>
    <t>LAGOO12.6T1.8HY</t>
  </si>
  <si>
    <t>Lagoon Creek Unnamed Tributary</t>
  </si>
  <si>
    <t>Allen Cox Road/Sam Williams Road</t>
  </si>
  <si>
    <t>LAGOO1T1.8HY</t>
  </si>
  <si>
    <t>TNW000003402</t>
  </si>
  <si>
    <t>LAKECATHERINE</t>
  </si>
  <si>
    <t>Lake Catherine</t>
  </si>
  <si>
    <t>Near intersection of Peavine Road and Dartmoor Drive.</t>
  </si>
  <si>
    <t>TNW000003405</t>
  </si>
  <si>
    <t>LAMB000.1BL</t>
  </si>
  <si>
    <t>Lamb Creek</t>
  </si>
  <si>
    <t>TNW000003406</t>
  </si>
  <si>
    <t>LANGF000.1LS</t>
  </si>
  <si>
    <t>Langford Branch</t>
  </si>
  <si>
    <t>D/S Big Swan Creek Road</t>
  </si>
  <si>
    <t>TNW000003407</t>
  </si>
  <si>
    <t>LANGL000.6CL</t>
  </si>
  <si>
    <t>Langley Branch</t>
  </si>
  <si>
    <t>D/S Confluence of Watson Branch and Bennetts Fork</t>
  </si>
  <si>
    <t>TNW000003408</t>
  </si>
  <si>
    <t>LATHA000.1SH</t>
  </si>
  <si>
    <t>Latham Creek</t>
  </si>
  <si>
    <t>TNW000003410</t>
  </si>
  <si>
    <t>LAURE0.5T0.3T0.3MI</t>
  </si>
  <si>
    <t>Laurel Lake Unnamed Tributary To Unnamed Tributary</t>
  </si>
  <si>
    <t>Johnny Alexander Property off of Parker Street Near I-24 Interchange</t>
  </si>
  <si>
    <t>TNW000003411</t>
  </si>
  <si>
    <t>LAURE0.5T0.8MI</t>
  </si>
  <si>
    <t>Laurel Lake Unnamed Tributary</t>
  </si>
  <si>
    <t>Off of Parker Street Near I-24 Interchange</t>
  </si>
  <si>
    <t>TNW000003412</t>
  </si>
  <si>
    <t>LAURE000.0MO</t>
  </si>
  <si>
    <t>Laurel Branch</t>
  </si>
  <si>
    <t>Mouth  at North River 5.0 Confluence</t>
  </si>
  <si>
    <t>LAURELBRIS01</t>
  </si>
  <si>
    <t>TNW000003413</t>
  </si>
  <si>
    <t>LAURE000.0SV</t>
  </si>
  <si>
    <t>Mcmahan Sawmill Road/Walden Creek Road</t>
  </si>
  <si>
    <t>ECO66E16</t>
  </si>
  <si>
    <t>TNW000003414</t>
  </si>
  <si>
    <t>LAURE000.1CA</t>
  </si>
  <si>
    <t>Hwy 25 Crossing</t>
  </si>
  <si>
    <t>TNW000003415</t>
  </si>
  <si>
    <t>LAURE000.1GY</t>
  </si>
  <si>
    <t>State Hwy 50 Crossing Near Intersection with Frank Woodlee Road</t>
  </si>
  <si>
    <t>TNW000003416</t>
  </si>
  <si>
    <t>LAURE000.1MG</t>
  </si>
  <si>
    <t>Laurel  Creek</t>
  </si>
  <si>
    <t>Unnamed Road In Catoosa WMA Connecting  White Oak Road and Pine Orchard Road</t>
  </si>
  <si>
    <t>TNW000003417</t>
  </si>
  <si>
    <t>LAURE000.1PO</t>
  </si>
  <si>
    <t>Hwy 64 Crossing Near Ocoee River  RM 26.7</t>
  </si>
  <si>
    <t>TNW000003418</t>
  </si>
  <si>
    <t>LAURE000.3CT</t>
  </si>
  <si>
    <t>(Hampton) Old US 321</t>
  </si>
  <si>
    <t>LFORK000.3CT</t>
  </si>
  <si>
    <t>TNW000007276</t>
  </si>
  <si>
    <t>LAURE000.3HS</t>
  </si>
  <si>
    <t>Laurel Run</t>
  </si>
  <si>
    <t>East Side Laurel Run Park Shelter 9</t>
  </si>
  <si>
    <t>TNW000007316</t>
  </si>
  <si>
    <t>LAURE000.6BL</t>
  </si>
  <si>
    <t>D/S of Blaine Smith Road Crossing</t>
  </si>
  <si>
    <t>TNW000003419</t>
  </si>
  <si>
    <t>LAURE000.8CT</t>
  </si>
  <si>
    <t>Swimming Pool Road in Hampton</t>
  </si>
  <si>
    <t>TNW000003420</t>
  </si>
  <si>
    <t>LAURE001.0MI</t>
  </si>
  <si>
    <t>Laurel Lake</t>
  </si>
  <si>
    <t>TNW000007315</t>
  </si>
  <si>
    <t>LAURE001.4BL</t>
  </si>
  <si>
    <t>U/S of Crossing at Hendon Road and Carter Road; Hughes Farm</t>
  </si>
  <si>
    <t>TNW000003421</t>
  </si>
  <si>
    <t>LAURE002.1VA</t>
  </si>
  <si>
    <t>Bone Cave Road.</t>
  </si>
  <si>
    <t>TNW000003422</t>
  </si>
  <si>
    <t>LAURE002.5GY</t>
  </si>
  <si>
    <t>Hunters Mill Road @ Shady Grove Nursery</t>
  </si>
  <si>
    <t>TNW000003423</t>
  </si>
  <si>
    <t>LAURE002.8FE</t>
  </si>
  <si>
    <t>Banner Springs Road/Roslin Road</t>
  </si>
  <si>
    <t>TNW000003424</t>
  </si>
  <si>
    <t>LAURE003.4MO</t>
  </si>
  <si>
    <t>Co Hwy 775 off Big Creek Road 25 Yds D/S Laurel Mtn Lake</t>
  </si>
  <si>
    <t>TNW000003425</t>
  </si>
  <si>
    <t>LAURE005.0VA</t>
  </si>
  <si>
    <t>D/S Pennywinkle Springs</t>
  </si>
  <si>
    <t>LAURE004.6VA</t>
  </si>
  <si>
    <t>TNW000003426</t>
  </si>
  <si>
    <t>LAURE005.5RH</t>
  </si>
  <si>
    <t>0.2 Miles D/S Sinclair Lake Unnamed Road off Dunn Road/Liberty Hill Road</t>
  </si>
  <si>
    <t>TNW000003427</t>
  </si>
  <si>
    <t>LAURE005.7RH</t>
  </si>
  <si>
    <t>Liberty Hill Road1 Mi Past Harrison Road 50 Yds D/S Sinclair Lake</t>
  </si>
  <si>
    <t>TNW000003428</t>
  </si>
  <si>
    <t>LAURE006.3JO</t>
  </si>
  <si>
    <t>TNW000003429</t>
  </si>
  <si>
    <t>LAURE007.0JO</t>
  </si>
  <si>
    <t>0.1 Mi S of Taylor Road</t>
  </si>
  <si>
    <t>LAURE013.0JO; LAURE007.0JO</t>
  </si>
  <si>
    <t>TNW000003430</t>
  </si>
  <si>
    <t>LAURE008.7CU</t>
  </si>
  <si>
    <t>100 Yards D/S Hwy 101</t>
  </si>
  <si>
    <t>TNW000003431</t>
  </si>
  <si>
    <t>LAURE010.6JO</t>
  </si>
  <si>
    <t>D/S Hwy 91 and U/S Confluence Of Gentry Creek</t>
  </si>
  <si>
    <t>LAURE012.7JO; LAURE010.6JO</t>
  </si>
  <si>
    <t>TNW000003432</t>
  </si>
  <si>
    <t>LAURE012.4JO</t>
  </si>
  <si>
    <t>50 Meters U/S Confluence with atchison Creek</t>
  </si>
  <si>
    <t>LAURE012.0JO</t>
  </si>
  <si>
    <t>TNW000003433</t>
  </si>
  <si>
    <t>LAURE013.8JO</t>
  </si>
  <si>
    <t>North Cold Spring Road Crossing (D/S Hoot Owl Hollow)</t>
  </si>
  <si>
    <t>TNW000003434</t>
  </si>
  <si>
    <t>LAURE015.0JO</t>
  </si>
  <si>
    <t>South Cold Spring Road Crossing (D/S Flatwood Branch)</t>
  </si>
  <si>
    <t>TNW000003435</t>
  </si>
  <si>
    <t>LAURE13.9T0.6JO</t>
  </si>
  <si>
    <t>Laurel Creek  Unnamed Tributary</t>
  </si>
  <si>
    <t>Hoot Owl Hollow Wills Community off Cold Springs Road</t>
  </si>
  <si>
    <t>LAURE7.4T0.6JO; LAURE1T0.6JO</t>
  </si>
  <si>
    <t>TNW000003436</t>
  </si>
  <si>
    <t>LAURE1C3.7FA</t>
  </si>
  <si>
    <t>Laurel Creek Canal</t>
  </si>
  <si>
    <t>Lambert Road Crossing</t>
  </si>
  <si>
    <t>LLAUR003.7FA; 001712</t>
  </si>
  <si>
    <t>TNW000003409</t>
  </si>
  <si>
    <t>LAURE_G0.3GR</t>
  </si>
  <si>
    <t>Laurel Hollow (Unnamed Creek In Hollow)</t>
  </si>
  <si>
    <t>Just U/S Private Drive off Lea Springs Road About 0.5 Mile U/S Lea Lake</t>
  </si>
  <si>
    <t>ECO67H07; LHOLL000.3GR</t>
  </si>
  <si>
    <t>TNW000003437</t>
  </si>
  <si>
    <t>LAWRE000.1CE</t>
  </si>
  <si>
    <t>Lawrence Branch</t>
  </si>
  <si>
    <t>Jernigans Branch Road</t>
  </si>
  <si>
    <t>TNW000003438</t>
  </si>
  <si>
    <t>LAWRE000.1HN</t>
  </si>
  <si>
    <t>Lawrence Creek</t>
  </si>
  <si>
    <t>Palestine Road.</t>
  </si>
  <si>
    <t>TNW000003439</t>
  </si>
  <si>
    <t>LAWRE01.2HN</t>
  </si>
  <si>
    <t>TNW000003440</t>
  </si>
  <si>
    <t>LBACO001.5CR</t>
  </si>
  <si>
    <t>Little Bacon Creek</t>
  </si>
  <si>
    <t>Clarksburg-Westport Road</t>
  </si>
  <si>
    <t>TNW000003441</t>
  </si>
  <si>
    <t>LBAKE000.5BT</t>
  </si>
  <si>
    <t>Little Baker Creek</t>
  </si>
  <si>
    <t>100 Yds U/S Hwy 336</t>
  </si>
  <si>
    <t>TNW000003442</t>
  </si>
  <si>
    <t>LBALD000.1UC</t>
  </si>
  <si>
    <t>Little Bald Creek</t>
  </si>
  <si>
    <t>Off Little Bald Cr. Road (0.1 Mi S Hwy 19W/23)</t>
  </si>
  <si>
    <t>TNW000003443</t>
  </si>
  <si>
    <t>LBANK000.8BT</t>
  </si>
  <si>
    <t>Laurel Bank Branch</t>
  </si>
  <si>
    <t>50 Yds U/S Middle Settlement Road.</t>
  </si>
  <si>
    <t>LBANK001.0BT</t>
  </si>
  <si>
    <t>TNW000003444</t>
  </si>
  <si>
    <t>LBART000.9MT</t>
  </si>
  <si>
    <t>Little Bartons Creek</t>
  </si>
  <si>
    <t>Watkins Ford Road</t>
  </si>
  <si>
    <t>LBART000.8MT</t>
  </si>
  <si>
    <t>TNW000003445</t>
  </si>
  <si>
    <t>LBART001.1MT</t>
  </si>
  <si>
    <t>Epis Road</t>
  </si>
  <si>
    <t>TNW000003446</t>
  </si>
  <si>
    <t>LBART006.5DI</t>
  </si>
  <si>
    <t>TNW000003447</t>
  </si>
  <si>
    <t>LBEAV000.3CR</t>
  </si>
  <si>
    <t>Little Beaver Creek</t>
  </si>
  <si>
    <t>U/S Willis Road</t>
  </si>
  <si>
    <t>TNW000003448</t>
  </si>
  <si>
    <t>LBEAV000.8BL</t>
  </si>
  <si>
    <t>Little Beaverdam Creek</t>
  </si>
  <si>
    <t>Beaver Hill Road</t>
  </si>
  <si>
    <t>LBEAV00.8BL</t>
  </si>
  <si>
    <t>TNW000003449</t>
  </si>
  <si>
    <t>LBEAV001.3HE</t>
  </si>
  <si>
    <t>TNW000003450</t>
  </si>
  <si>
    <t>LBEEC001.8WE</t>
  </si>
  <si>
    <t>Little Beech Creek</t>
  </si>
  <si>
    <t>Beech Cr. Road.</t>
  </si>
  <si>
    <t>TNW000003451</t>
  </si>
  <si>
    <t>LBEEC1.6T0.3WE</t>
  </si>
  <si>
    <t>Little Beech Creek Unnamed Tributary</t>
  </si>
  <si>
    <t>U/S Beech Cr. Road.</t>
  </si>
  <si>
    <t>LBEEC6.0T0.3WE; LBEECH1T0.3WE</t>
  </si>
  <si>
    <t>TNW000003452</t>
  </si>
  <si>
    <t>LBENT000.1HA</t>
  </si>
  <si>
    <t>Little Bent Creek</t>
  </si>
  <si>
    <t>100 Yds U/S Confluence. Nolichucky R (End of Ewing Road)</t>
  </si>
  <si>
    <t>TNW000003453</t>
  </si>
  <si>
    <t>LBIGB001.5MY</t>
  </si>
  <si>
    <t>Little Bigby Creek</t>
  </si>
  <si>
    <t>Hwy 412 at Hwy 43</t>
  </si>
  <si>
    <t>TNW000003454</t>
  </si>
  <si>
    <t>LBIGB002.0MY</t>
  </si>
  <si>
    <t>Old Williamsport Lane</t>
  </si>
  <si>
    <t>TNW000003455</t>
  </si>
  <si>
    <t>LBIGB004.1MY</t>
  </si>
  <si>
    <t>Experiment Lane</t>
  </si>
  <si>
    <t>TNW000003456</t>
  </si>
  <si>
    <t>LBIGB012.6MY</t>
  </si>
  <si>
    <t>Bigbyville Road.</t>
  </si>
  <si>
    <t>TNW000003457</t>
  </si>
  <si>
    <t>LBIGB4.1T0.1MY</t>
  </si>
  <si>
    <t>Little Bigby Creek Unnamed Tributary</t>
  </si>
  <si>
    <t>D/S Hwy. 243/43</t>
  </si>
  <si>
    <t>LBIGB1T0.1MY</t>
  </si>
  <si>
    <t>TNW000003458</t>
  </si>
  <si>
    <t>LBIGB4.1T0.6MY</t>
  </si>
  <si>
    <t>D/S of Wedgewood Drive</t>
  </si>
  <si>
    <t>TNW000003459</t>
  </si>
  <si>
    <t>LBIGB4.1T0.7MY</t>
  </si>
  <si>
    <t>U/S of Wedgewood Drive</t>
  </si>
  <si>
    <t>TNW000003460</t>
  </si>
  <si>
    <t>LBIRD000.6BN</t>
  </si>
  <si>
    <t>Little Birdsong Creek</t>
  </si>
  <si>
    <t>Rushing Road (Little Birdsong Road)</t>
  </si>
  <si>
    <t>TNW000003461</t>
  </si>
  <si>
    <t>LBIRD001.9BN</t>
  </si>
  <si>
    <t>Little Birdsong</t>
  </si>
  <si>
    <t>U/S Shiloh Church Road</t>
  </si>
  <si>
    <t>TNW000003462</t>
  </si>
  <si>
    <t>LBLUE000.2HU</t>
  </si>
  <si>
    <t>Little Blue Creek</t>
  </si>
  <si>
    <t>East Blue Creek Road</t>
  </si>
  <si>
    <t>TNW000003463</t>
  </si>
  <si>
    <t>LBLUE006.0LW</t>
  </si>
  <si>
    <t>Little Bluewater Creek</t>
  </si>
  <si>
    <t>U/S Old  South Military Road</t>
  </si>
  <si>
    <t>TNW000003464</t>
  </si>
  <si>
    <t>LBRUS000.1LS</t>
  </si>
  <si>
    <t>Little Brush Creek</t>
  </si>
  <si>
    <t>Turner Sims Road</t>
  </si>
  <si>
    <t>TNW000007454</t>
  </si>
  <si>
    <t>LBRUS001.9SE</t>
  </si>
  <si>
    <t>U/S of TN-111 and Hwy 8</t>
  </si>
  <si>
    <t>TNW000003465</t>
  </si>
  <si>
    <t>LBUFF000.8LS</t>
  </si>
  <si>
    <t>Little Buffalo River</t>
  </si>
  <si>
    <t>Oak Grove Road / Hwy 99 (Buffulo Road)</t>
  </si>
  <si>
    <t>TNW000003466</t>
  </si>
  <si>
    <t>LBUFF006.5LW</t>
  </si>
  <si>
    <t>Laurel Hill Road</t>
  </si>
  <si>
    <t>TNW000003467</t>
  </si>
  <si>
    <t>LBUFF010.4LW</t>
  </si>
  <si>
    <t>C.C. Road</t>
  </si>
  <si>
    <t>TNW000003468</t>
  </si>
  <si>
    <t>LBUFF016.2LW</t>
  </si>
  <si>
    <t>Hwy. 240</t>
  </si>
  <si>
    <t>TNW000003469</t>
  </si>
  <si>
    <t>LBUTL000.8WE</t>
  </si>
  <si>
    <t>Last Butler Creek</t>
  </si>
  <si>
    <t>Off Last Butler Creek. Road</t>
  </si>
  <si>
    <t>TNW000003470</t>
  </si>
  <si>
    <t>LBUZZ000.1RN</t>
  </si>
  <si>
    <t>Little Buzzard Creek</t>
  </si>
  <si>
    <t>Off Little Buzzard Creek Road</t>
  </si>
  <si>
    <t>TNW000003471</t>
  </si>
  <si>
    <t>LCANE000.1CU</t>
  </si>
  <si>
    <t>Little Cane Creek</t>
  </si>
  <si>
    <t>U/S of Confluence W Bee Creek</t>
  </si>
  <si>
    <t>TNW000003472</t>
  </si>
  <si>
    <t>LCANE000.1PO</t>
  </si>
  <si>
    <t>Little Caney Branch</t>
  </si>
  <si>
    <t>Sample Taken U/S of Hwy 64 Culvert</t>
  </si>
  <si>
    <t>TNW000003473</t>
  </si>
  <si>
    <t>LCANE000.3WY</t>
  </si>
  <si>
    <t>Off Doc Wells Road</t>
  </si>
  <si>
    <t>TNW000003474</t>
  </si>
  <si>
    <t>LCANE000.6LI</t>
  </si>
  <si>
    <t>Honey Road</t>
  </si>
  <si>
    <t>TNW000003475</t>
  </si>
  <si>
    <t>LCHAT000.3BR</t>
  </si>
  <si>
    <t>Little Chatata Creek</t>
  </si>
  <si>
    <t>Tasso Road</t>
  </si>
  <si>
    <t>TNW000003476</t>
  </si>
  <si>
    <t>LCHAT002.1BR</t>
  </si>
  <si>
    <t>U/S Dry Valley Road; D/S Cleveland Municipal Airport Construction</t>
  </si>
  <si>
    <t>LCD</t>
  </si>
  <si>
    <t>TNW000003477</t>
  </si>
  <si>
    <t>LCHAT002.3BR</t>
  </si>
  <si>
    <t>In new channel where Tasso Road would have crossed</t>
  </si>
  <si>
    <t>TNW000003478</t>
  </si>
  <si>
    <t>LCHAT003.0BR</t>
  </si>
  <si>
    <t>U/S Cleveland Municipal Airport Site</t>
  </si>
  <si>
    <t>LCU</t>
  </si>
  <si>
    <t>TNW000003479</t>
  </si>
  <si>
    <t>LCHAT003.5BR</t>
  </si>
  <si>
    <t>Across RR Tracks Near Rolling Meadows Subdivision</t>
  </si>
  <si>
    <t>TNW000007362</t>
  </si>
  <si>
    <t>LCHAT004.0BR</t>
  </si>
  <si>
    <t>Little Chatata Chrek</t>
  </si>
  <si>
    <t>Michigan Avenue Road Ne</t>
  </si>
  <si>
    <t>TNW000003480</t>
  </si>
  <si>
    <t>LCHAT004.3BR</t>
  </si>
  <si>
    <t>Old Tasso Road</t>
  </si>
  <si>
    <t>TNW000003481</t>
  </si>
  <si>
    <t>LCHAT004.6BR</t>
  </si>
  <si>
    <t>Beaty Fertilizer Plant Industrial Park Road</t>
  </si>
  <si>
    <t>TNW000003482</t>
  </si>
  <si>
    <t>LCHAT005.8BR</t>
  </si>
  <si>
    <t>20th Street Bridge</t>
  </si>
  <si>
    <t>TNW000003483</t>
  </si>
  <si>
    <t>LCHER000.1WN</t>
  </si>
  <si>
    <t>Little Cherokee Creek</t>
  </si>
  <si>
    <t>100 Yds U/S Hwy 81</t>
  </si>
  <si>
    <t>TNW000003484</t>
  </si>
  <si>
    <t>LCHES001.6MM</t>
  </si>
  <si>
    <t>Little Chestuee Creek</t>
  </si>
  <si>
    <t>Hwy 460</t>
  </si>
  <si>
    <t>TNW000003485</t>
  </si>
  <si>
    <t>LCHUC001.0GE</t>
  </si>
  <si>
    <t>Little Chucky Creek</t>
  </si>
  <si>
    <t>175 Yds U/S Warrensburg Road</t>
  </si>
  <si>
    <t>TNW000003486</t>
  </si>
  <si>
    <t>LCHUC004.1GE</t>
  </si>
  <si>
    <t>Denver Bible Lane</t>
  </si>
  <si>
    <t>TNW000003487</t>
  </si>
  <si>
    <t>LCLEA002.3MG</t>
  </si>
  <si>
    <t>Little Clear Creek</t>
  </si>
  <si>
    <t>Off Clear Creek Road Br (Hwy 62)</t>
  </si>
  <si>
    <t>TNW000003488</t>
  </si>
  <si>
    <t>LCRAB001.9FE</t>
  </si>
  <si>
    <t>Little Crab Creek</t>
  </si>
  <si>
    <t>Little Crab Road</t>
  </si>
  <si>
    <t>TNW000003489</t>
  </si>
  <si>
    <t>LCYPR001.7WY</t>
  </si>
  <si>
    <t>Little Cypress Creek</t>
  </si>
  <si>
    <t>D/S Cypress Creek Road</t>
  </si>
  <si>
    <t>TNW000003490</t>
  </si>
  <si>
    <t>LCYPR003.3FA</t>
  </si>
  <si>
    <t>Braden-Center Point Road</t>
  </si>
  <si>
    <t>LCYPRESS003.3</t>
  </si>
  <si>
    <t>TNW000003491</t>
  </si>
  <si>
    <t>LCYPR008.5FA</t>
  </si>
  <si>
    <t>Longtown Road</t>
  </si>
  <si>
    <t>TNW000003492</t>
  </si>
  <si>
    <t>LCYPR014.6WE</t>
  </si>
  <si>
    <t>Whitten School Road.</t>
  </si>
  <si>
    <t>TNW000003493</t>
  </si>
  <si>
    <t>LDISM000.7AN</t>
  </si>
  <si>
    <t>Little Dismal Creek</t>
  </si>
  <si>
    <t>TNW000003494</t>
  </si>
  <si>
    <t>LDOE000.3CT</t>
  </si>
  <si>
    <t>Little Doe River</t>
  </si>
  <si>
    <t>Rittertown Road (Stevens Road) off US 19E</t>
  </si>
  <si>
    <t>TNW000003495</t>
  </si>
  <si>
    <t>LDRY001.2GS</t>
  </si>
  <si>
    <t>Little Dry Creek</t>
  </si>
  <si>
    <t>U/S Little Dry Creek Road.</t>
  </si>
  <si>
    <t>LDRY000.6GS</t>
  </si>
  <si>
    <t>TNW000003496</t>
  </si>
  <si>
    <t>LDRY001.4HU</t>
  </si>
  <si>
    <t>Little Dry Creek Road</t>
  </si>
  <si>
    <t>TNW000003497</t>
  </si>
  <si>
    <t>LDRY001.4JO</t>
  </si>
  <si>
    <t>Little Dry Run</t>
  </si>
  <si>
    <t>Little Dry Run Road</t>
  </si>
  <si>
    <t>TNW000003498</t>
  </si>
  <si>
    <t>LDUCK000.1CE</t>
  </si>
  <si>
    <t>Little Duck River</t>
  </si>
  <si>
    <t>Old Stone Fort  200' U/S Confluence. W/ Duck River</t>
  </si>
  <si>
    <t>TNW000003499</t>
  </si>
  <si>
    <t>LDUCK001.3CE</t>
  </si>
  <si>
    <t>Little Duck River Falls at Old Stone Fort</t>
  </si>
  <si>
    <t>TNW000003500</t>
  </si>
  <si>
    <t>LDUCK004.2CE</t>
  </si>
  <si>
    <t>Mckeller Road</t>
  </si>
  <si>
    <t>LDUCKIS03</t>
  </si>
  <si>
    <t>TNW000003501</t>
  </si>
  <si>
    <t>LEADV001.2JE</t>
  </si>
  <si>
    <t>Leadvale Creek</t>
  </si>
  <si>
    <t>D/S White Pine WWTP</t>
  </si>
  <si>
    <t>TNW000003502</t>
  </si>
  <si>
    <t>LEADV001.4JE</t>
  </si>
  <si>
    <t>TNW000003503</t>
  </si>
  <si>
    <t>LEAGL000.4OV</t>
  </si>
  <si>
    <t>Little Eagle Creek</t>
  </si>
  <si>
    <t>Little Eagle Cr Road</t>
  </si>
  <si>
    <t>TNW000003504</t>
  </si>
  <si>
    <t>LEAGL001.2HN</t>
  </si>
  <si>
    <t>LEAGL000.3HN</t>
  </si>
  <si>
    <t>TNW000003505</t>
  </si>
  <si>
    <t>LEAST000.1DA</t>
  </si>
  <si>
    <t>Little East Fork</t>
  </si>
  <si>
    <t>East Fork Road. (Big E.F. Road.)</t>
  </si>
  <si>
    <t>TNW000003506</t>
  </si>
  <si>
    <t>LEATH000.1GS</t>
  </si>
  <si>
    <t>Leatherwood Creek</t>
  </si>
  <si>
    <t>U/S Confluence. W/ Buchanon Creek.</t>
  </si>
  <si>
    <t>TNW000003507</t>
  </si>
  <si>
    <t>LEATH000.9HD</t>
  </si>
  <si>
    <t>Leath Creek</t>
  </si>
  <si>
    <t>Hamburg Road (Leath Road)</t>
  </si>
  <si>
    <t>TNW000003508</t>
  </si>
  <si>
    <t>LEATH001.3CH</t>
  </si>
  <si>
    <t>Percy Harris Road/Leatherwood Road</t>
  </si>
  <si>
    <t>TNW000003509</t>
  </si>
  <si>
    <t>LEATH001.3HO</t>
  </si>
  <si>
    <t>Leatherwood Road</t>
  </si>
  <si>
    <t>TNW000003510</t>
  </si>
  <si>
    <t>LEATH001.4CH</t>
  </si>
  <si>
    <t>Miller Road</t>
  </si>
  <si>
    <t>TNW000003511</t>
  </si>
  <si>
    <t>LEATH001.5HI</t>
  </si>
  <si>
    <t>Leatherwood Creek Road West Bridge</t>
  </si>
  <si>
    <t>TNW000003512</t>
  </si>
  <si>
    <t>LEATH001.8HI</t>
  </si>
  <si>
    <t>Leatherwood Creek Road  East Bridge</t>
  </si>
  <si>
    <t>TNW000003513</t>
  </si>
  <si>
    <t>LEATH003.2ST</t>
  </si>
  <si>
    <t>LEATH002.7ST; NFLEA000.1ST</t>
  </si>
  <si>
    <t>TNW000003514</t>
  </si>
  <si>
    <t>LEBAN000.3WN</t>
  </si>
  <si>
    <t>Lebanon Branch</t>
  </si>
  <si>
    <t>D/S Taylor Bridge Road Chemical Station</t>
  </si>
  <si>
    <t>LEBAN000.1WN</t>
  </si>
  <si>
    <t>TNW000003515</t>
  </si>
  <si>
    <t>LEBAN000.7WN</t>
  </si>
  <si>
    <t>On Farm Road off May Road  off Mayberry Road Benthic Station</t>
  </si>
  <si>
    <t>LEBAN000.5WN; LEBAN000.3WN; LEBAN000.1WN</t>
  </si>
  <si>
    <t>TNW000003516</t>
  </si>
  <si>
    <t>LEE000.2BE</t>
  </si>
  <si>
    <t>Lee Branch</t>
  </si>
  <si>
    <t>TNW000003517</t>
  </si>
  <si>
    <t>LEE001.3HR</t>
  </si>
  <si>
    <t>Lee Creek</t>
  </si>
  <si>
    <t>D/S Carlins Road</t>
  </si>
  <si>
    <t>TNW000003518</t>
  </si>
  <si>
    <t>LEES001.0LI</t>
  </si>
  <si>
    <t>Lees Creek</t>
  </si>
  <si>
    <t>D/S Lees Cr. Road.</t>
  </si>
  <si>
    <t>TNW000003519</t>
  </si>
  <si>
    <t>LEESB000.1WN</t>
  </si>
  <si>
    <t>Leesburg Branch</t>
  </si>
  <si>
    <t>100 Yds U/S Confluence. with Muddy Fork</t>
  </si>
  <si>
    <t>TNW000003520</t>
  </si>
  <si>
    <t>LEIPE001.4MY</t>
  </si>
  <si>
    <t>Leipers Creek</t>
  </si>
  <si>
    <t>TNW000007720</t>
  </si>
  <si>
    <t>LEIPE002.0WI</t>
  </si>
  <si>
    <t>Leipers Fork</t>
  </si>
  <si>
    <t>Floyd Road</t>
  </si>
  <si>
    <t>TNW000003521</t>
  </si>
  <si>
    <t>LEIPE002.0WILDB</t>
  </si>
  <si>
    <t>Floyd Road-Left Descending Bank</t>
  </si>
  <si>
    <t>LFORK001.4WI</t>
  </si>
  <si>
    <t>TNW000003522</t>
  </si>
  <si>
    <t>LEIPE002.0WIRDB</t>
  </si>
  <si>
    <t>Floyd Road-Right Descending Bank</t>
  </si>
  <si>
    <t>TNW000003523</t>
  </si>
  <si>
    <t>LEIPE002.2WI</t>
  </si>
  <si>
    <t>U/S Floyd Road 0.2 Mile</t>
  </si>
  <si>
    <t>TNW000003524</t>
  </si>
  <si>
    <t>LEIPE002.4WI</t>
  </si>
  <si>
    <t>U/S Floyd Road 0.4Miles</t>
  </si>
  <si>
    <t>TNW000003525</t>
  </si>
  <si>
    <t>LEIPE003.0WI</t>
  </si>
  <si>
    <t>Bailey Road (D/S Wilkie Branch)</t>
  </si>
  <si>
    <t>LEIPE003.1WI</t>
  </si>
  <si>
    <t>TNW000003526</t>
  </si>
  <si>
    <t>LEIPE008.9MY</t>
  </si>
  <si>
    <t>U/S Hwy 7 (@ Fly Nazarene Church)</t>
  </si>
  <si>
    <t>TNW000003527</t>
  </si>
  <si>
    <t>LEIPE015.8WI</t>
  </si>
  <si>
    <t>Sulphur Springs Road</t>
  </si>
  <si>
    <t>TNW000003528</t>
  </si>
  <si>
    <t>LEIPE017.4WI</t>
  </si>
  <si>
    <t>Leipers Creek Road  (off Bending Chestnut Road.)</t>
  </si>
  <si>
    <t>LEIPE003.9WI</t>
  </si>
  <si>
    <t>TNW000003529</t>
  </si>
  <si>
    <t>LEIPE6.3T0.4MY</t>
  </si>
  <si>
    <t>Leipers Creek Unnamed Tributary</t>
  </si>
  <si>
    <t>Natchez Spring Farm</t>
  </si>
  <si>
    <t>LEIPE1T0.4MY</t>
  </si>
  <si>
    <t>TNW000003530</t>
  </si>
  <si>
    <t>LELK000.1CA</t>
  </si>
  <si>
    <t>Little Elk Creek</t>
  </si>
  <si>
    <t>Immediately U/S Confluence. with Elk Fork</t>
  </si>
  <si>
    <t>TNW000003531</t>
  </si>
  <si>
    <t>LELK001.3CA</t>
  </si>
  <si>
    <t>Hwy 297 Bridge</t>
  </si>
  <si>
    <t>TNW000003532</t>
  </si>
  <si>
    <t>LELK006.2CA</t>
  </si>
  <si>
    <t>U/S Sandy Gap Road</t>
  </si>
  <si>
    <t>TNW000003533</t>
  </si>
  <si>
    <t>LELLE000.2BT</t>
  </si>
  <si>
    <t>Little Ellejoy Creek</t>
  </si>
  <si>
    <t>100 Yds U/S Bethlehem Road.</t>
  </si>
  <si>
    <t>TNW000003534</t>
  </si>
  <si>
    <t>LEMOR004.3MG</t>
  </si>
  <si>
    <t>Little Emory River</t>
  </si>
  <si>
    <t>D/S Confluence with  Bitter Creek</t>
  </si>
  <si>
    <t>TNW000003535</t>
  </si>
  <si>
    <t>LEMOR004.5MG</t>
  </si>
  <si>
    <t>Hwy 27 Bridge Immediately U/S of Confluence with Bitter Creek</t>
  </si>
  <si>
    <t>TNW000003536</t>
  </si>
  <si>
    <t>LEWIS0.8T0.1HM</t>
  </si>
  <si>
    <t>Lewis Branch Unnamed Tributary 1</t>
  </si>
  <si>
    <t>D/S of Loafing/Feeding Area on Hugh -Smith Dairy</t>
  </si>
  <si>
    <t>LEWIS1T0.1HM</t>
  </si>
  <si>
    <t>TNW000003537</t>
  </si>
  <si>
    <t>LEWIS0.8T0.4HM</t>
  </si>
  <si>
    <t>U/S of Loafing Area Located on Hugh-Smith Dairy</t>
  </si>
  <si>
    <t>LEWIS1T0.4HM</t>
  </si>
  <si>
    <t>TNW000003538</t>
  </si>
  <si>
    <t>LEWIS0.8T0.9HM</t>
  </si>
  <si>
    <t>At Smith Road U/S of Hugh-Smith Dairy</t>
  </si>
  <si>
    <t>LEWIS1T0.9HM</t>
  </si>
  <si>
    <t>TNW000003539</t>
  </si>
  <si>
    <t>LEWIS000.3DY</t>
  </si>
  <si>
    <t>Lewis Creek</t>
  </si>
  <si>
    <t>Slaughter Pen Road.</t>
  </si>
  <si>
    <t>TNW000003540</t>
  </si>
  <si>
    <t>LEWIS000.3HM</t>
  </si>
  <si>
    <t>Lewis Branch</t>
  </si>
  <si>
    <t>Farthest D/S Site off Ooltewah- Georgetown Road Near Confluence with Savannah Creek</t>
  </si>
  <si>
    <t>TNW000003541</t>
  </si>
  <si>
    <t>LEWIS000.8HO</t>
  </si>
  <si>
    <t>Lewis Br Road</t>
  </si>
  <si>
    <t>TNW000003542</t>
  </si>
  <si>
    <t>LEWIS001.0HM</t>
  </si>
  <si>
    <t>D/S of Lewis Tributary 2 on Hugh -Smith Dairy</t>
  </si>
  <si>
    <t>TNW000003543</t>
  </si>
  <si>
    <t>LEWIS001.1HM</t>
  </si>
  <si>
    <t>U/S of Lewis Tributary 2 Located on Hugh- Smith Dairy</t>
  </si>
  <si>
    <t>TNW000003544</t>
  </si>
  <si>
    <t>LEWIS001.3HM</t>
  </si>
  <si>
    <t>D/S of Dairy Travel Lane on Hugh -Smith Dairy</t>
  </si>
  <si>
    <t>TNW000003545</t>
  </si>
  <si>
    <t>LEWIS001.4HM</t>
  </si>
  <si>
    <t>U/S of Dairy Travel Lane on Hugh -Smith Dairy</t>
  </si>
  <si>
    <t>TNW000003546</t>
  </si>
  <si>
    <t>LEWIS001.5HM</t>
  </si>
  <si>
    <t>At Ooltewah Georgetown Road U/S of Hugh- Smith Dairy</t>
  </si>
  <si>
    <t>TNW000003547</t>
  </si>
  <si>
    <t>LEWIS002.0DY</t>
  </si>
  <si>
    <t>D/S of Hwy 104</t>
  </si>
  <si>
    <t>TNW000003548</t>
  </si>
  <si>
    <t>LEWIS002.5DY</t>
  </si>
  <si>
    <t>TNW000003549</t>
  </si>
  <si>
    <t>LEWIS004.4DY</t>
  </si>
  <si>
    <t>LEWIS007.9DY</t>
  </si>
  <si>
    <t>Hwy 78</t>
  </si>
  <si>
    <t>TNW000003551</t>
  </si>
  <si>
    <t>LEWIS1.1T0.1HM</t>
  </si>
  <si>
    <t>Lewis Branch Unnamed Tributary</t>
  </si>
  <si>
    <t>U/S of Confluence with Lewis Branch on Hugh-Smith Dairy</t>
  </si>
  <si>
    <t>LEWIS2T0.0HM</t>
  </si>
  <si>
    <t>TNW000003552</t>
  </si>
  <si>
    <t>LFGIZ0.9T0.1GY</t>
  </si>
  <si>
    <t>Little Fiery Gizzard Unnamed Tributary</t>
  </si>
  <si>
    <t>Off 2nd Street Down Old Road to Where Tributary Crosses Old Road</t>
  </si>
  <si>
    <t>LFGIZ3T0.1GY</t>
  </si>
  <si>
    <t>TNW000003553</t>
  </si>
  <si>
    <t>LFGIZ000.0GY</t>
  </si>
  <si>
    <t>Little Fiery Gizzard  Creek</t>
  </si>
  <si>
    <t>Hike Loop Trail to Confluence of Big and Little Sample U/S of Confluence</t>
  </si>
  <si>
    <t>TNW000003554</t>
  </si>
  <si>
    <t>LFGIZ000.2GY</t>
  </si>
  <si>
    <t>Little Fiery Gizzard Creek</t>
  </si>
  <si>
    <t>Tracy City in the Grundy Forest State Natural Area Main Trail</t>
  </si>
  <si>
    <t>TNW000003555</t>
  </si>
  <si>
    <t>LFGIZ000.3GY</t>
  </si>
  <si>
    <t>Behind Rangers House in State Forest Area D/S of Grundy County Fairgrounds</t>
  </si>
  <si>
    <t>TNW000003556</t>
  </si>
  <si>
    <t>LFGIZ000.8GY</t>
  </si>
  <si>
    <t>Tracy City-Sampled U/S of 2nd Street Bridge.</t>
  </si>
  <si>
    <t>LFGIZ000.6GY</t>
  </si>
  <si>
    <t>TNW000007716</t>
  </si>
  <si>
    <t>LFGIZ001.8GY</t>
  </si>
  <si>
    <t>D/S Thompson Street bridge crossing</t>
  </si>
  <si>
    <t>TNW000003557</t>
  </si>
  <si>
    <t>LFGIZ002.2GY</t>
  </si>
  <si>
    <t>Tracy City-off Lake Road just U/S of Confluence with Unnamed Tributary at Hwy. 41</t>
  </si>
  <si>
    <t>LFGIZ002.0GY; LFGIZ002.3GY</t>
  </si>
  <si>
    <t>TNW000003558</t>
  </si>
  <si>
    <t>LFGIZ002.8GY</t>
  </si>
  <si>
    <t>Lakes Road Grundy Lakes Park 30 Yds D/S Big Grundy Lake</t>
  </si>
  <si>
    <t>LFGIZ003.4GY; LFGIZ003.0GY</t>
  </si>
  <si>
    <t>TNW000003559</t>
  </si>
  <si>
    <t>LFGIZ002.9GY</t>
  </si>
  <si>
    <t>Little Fiery Gizzard   Big Grundy Lake</t>
  </si>
  <si>
    <t>BIGGRUNDY</t>
  </si>
  <si>
    <t>TNW000003560</t>
  </si>
  <si>
    <t>LFGIZ1.1T0.4T0.1GY</t>
  </si>
  <si>
    <t>Little Fiery Gizzard Unnamed Tributary At Clouse Hill Branch</t>
  </si>
  <si>
    <t>Tracy City-Sampled at U/S Location at US 41 and Railroad Ave.</t>
  </si>
  <si>
    <t>CHILL000.1GY</t>
  </si>
  <si>
    <t>TNW000003561</t>
  </si>
  <si>
    <t>LFGIZ1.1T0.5GY</t>
  </si>
  <si>
    <t>Little Fiery Gizzard Crek At Hedden Branch</t>
  </si>
  <si>
    <t>Tracy City-Sampled just D/S of the Intersection of 10th and Hwy 41</t>
  </si>
  <si>
    <t>HEDDE000.5GY</t>
  </si>
  <si>
    <t>TNW000003562</t>
  </si>
  <si>
    <t>LFGIZ1.8T0.2GY</t>
  </si>
  <si>
    <t>Tracy City-Intersection of 7th and 18th just Downstream of Road Crossing</t>
  </si>
  <si>
    <t>LFGIZ1T0.2GY; SPHOL000.2GY</t>
  </si>
  <si>
    <t>TNW000003563</t>
  </si>
  <si>
    <t>LFGIZ2.0T0.1GY</t>
  </si>
  <si>
    <t>Tracy City-Unnamed Tributary. to Little Fiery Gizzard off Myers Hill Road</t>
  </si>
  <si>
    <t>LFGIZ1T0.1GY</t>
  </si>
  <si>
    <t>TNW000003564</t>
  </si>
  <si>
    <t>LFGIZ3.1T0.2GY</t>
  </si>
  <si>
    <t>Below Old Muddy Lake</t>
  </si>
  <si>
    <t>LFGIZ2T0.2GY</t>
  </si>
  <si>
    <t>TNW000003565</t>
  </si>
  <si>
    <t>LFLAT000.2BE</t>
  </si>
  <si>
    <t>Whiteside Hill</t>
  </si>
  <si>
    <t>TNW000003566</t>
  </si>
  <si>
    <t>LFLAT000.3KN</t>
  </si>
  <si>
    <t>Idumea Road Bridge</t>
  </si>
  <si>
    <t>TNW000003567</t>
  </si>
  <si>
    <t>LFLAT001.0MY</t>
  </si>
  <si>
    <t>Kedron Pk. (100 M U/S)</t>
  </si>
  <si>
    <t>TNW000003568</t>
  </si>
  <si>
    <t>LFORD000.3RH</t>
  </si>
  <si>
    <t>Laurel Ford Branch</t>
  </si>
  <si>
    <t>Cemetery Road</t>
  </si>
  <si>
    <t>TNW000003569</t>
  </si>
  <si>
    <t>LFORT001.0WE</t>
  </si>
  <si>
    <t>Little Fortyeight Creek</t>
  </si>
  <si>
    <t>Little Fortyeight Creek Road. (Just D/S Blowing Sp. Cr.)</t>
  </si>
  <si>
    <t>TNW000007317</t>
  </si>
  <si>
    <t>LFWAT002.7HM</t>
  </si>
  <si>
    <t>Little Falling Water Creek</t>
  </si>
  <si>
    <t>Corner of Glenway and Ivory  Avenue2</t>
  </si>
  <si>
    <t>TNW000003570</t>
  </si>
  <si>
    <t>LGAP000.3GE</t>
  </si>
  <si>
    <t>Little Gap Creek</t>
  </si>
  <si>
    <t>150 Yds U/S Gap Creek Road</t>
  </si>
  <si>
    <t>TNW000007469</t>
  </si>
  <si>
    <t>LGIZZ003.7MI</t>
  </si>
  <si>
    <t>Little Gizzard Creek</t>
  </si>
  <si>
    <t>Above Foster Falls and Powerline Court</t>
  </si>
  <si>
    <t>TNW000003571</t>
  </si>
  <si>
    <t>LGOOS002.0TR</t>
  </si>
  <si>
    <t>Little Goose Creek</t>
  </si>
  <si>
    <t>E. Main St. (Old Hwy 25)- @Ballfields</t>
  </si>
  <si>
    <t>LGOOS004.7TR</t>
  </si>
  <si>
    <t>TNW000003573</t>
  </si>
  <si>
    <t>LGOOS004.9TR</t>
  </si>
  <si>
    <t>Highway 260/ Hwy 141</t>
  </si>
  <si>
    <t>LGOOS007.5TR</t>
  </si>
  <si>
    <t>TNW000003572</t>
  </si>
  <si>
    <t>LGOOS006.5TR</t>
  </si>
  <si>
    <t>Parker Lane (just U/S of Hartsville)/ Sleepy Hollow Lane</t>
  </si>
  <si>
    <t>TNW000003574</t>
  </si>
  <si>
    <t>LGRIN000.1LS</t>
  </si>
  <si>
    <t>Little Grinders Creek</t>
  </si>
  <si>
    <t>U/S Hwy 412/99</t>
  </si>
  <si>
    <t>TNW000003575</t>
  </si>
  <si>
    <t>LHARP000.6DA</t>
  </si>
  <si>
    <t>Little Harpeth River</t>
  </si>
  <si>
    <t>D/S Picnic Shelter</t>
  </si>
  <si>
    <t>TNW000003576</t>
  </si>
  <si>
    <t>LHARP001.0WI</t>
  </si>
  <si>
    <t>TNW000003577</t>
  </si>
  <si>
    <t>LHARP001.8WI</t>
  </si>
  <si>
    <t>U/S Vaughn Road.</t>
  </si>
  <si>
    <t>TNW000003578</t>
  </si>
  <si>
    <t>LHARP008.2WI</t>
  </si>
  <si>
    <t>Granny White Pike D/S 100'</t>
  </si>
  <si>
    <t>TNW000003579</t>
  </si>
  <si>
    <t>LHARP008.5WI</t>
  </si>
  <si>
    <t>Williamsburg Road</t>
  </si>
  <si>
    <t>TNW000003580</t>
  </si>
  <si>
    <t>LHARP009.7T0.1WI</t>
  </si>
  <si>
    <t>Little Harpeth River Unnamed Tributary</t>
  </si>
  <si>
    <t>Franklin Road (Hwy 31)</t>
  </si>
  <si>
    <t>TNW000003581</t>
  </si>
  <si>
    <t>LHARP009.7WI</t>
  </si>
  <si>
    <t>U/S Franklin Road</t>
  </si>
  <si>
    <t>LHARP9.4T0.1WI; LHARP1T0.1WI</t>
  </si>
  <si>
    <t>TNW000003582</t>
  </si>
  <si>
    <t>LHARP011.2WI</t>
  </si>
  <si>
    <t>LHARP009.3WI</t>
  </si>
  <si>
    <t>TNW000003583</t>
  </si>
  <si>
    <t>LHARP013.8WI</t>
  </si>
  <si>
    <t>Moores Lane 100-200' U/S</t>
  </si>
  <si>
    <t>TNW000003584</t>
  </si>
  <si>
    <t>LHARP11.3T0.2WI</t>
  </si>
  <si>
    <t>Concord Road U/S</t>
  </si>
  <si>
    <t>LHARP11.3T0.2WI; LHARP2T0.2WI</t>
  </si>
  <si>
    <t>TNW000003585</t>
  </si>
  <si>
    <t>LHATC003.1HR</t>
  </si>
  <si>
    <t>Little Hatchie Creek</t>
  </si>
  <si>
    <t>Powell Chapel Road</t>
  </si>
  <si>
    <t>TNW000003586</t>
  </si>
  <si>
    <t>LHATC010.8MC</t>
  </si>
  <si>
    <t>Hyw 64</t>
  </si>
  <si>
    <t>TNW000003587</t>
  </si>
  <si>
    <t>LHATC011.4MC</t>
  </si>
  <si>
    <t>Robinson Shed Road</t>
  </si>
  <si>
    <t>TNW000003588</t>
  </si>
  <si>
    <t>LHE000.1SE</t>
  </si>
  <si>
    <t>Little He Creek</t>
  </si>
  <si>
    <t>U/S of Confluence with Big He Creek within Svc Main Mine Area</t>
  </si>
  <si>
    <t>TNW000003589</t>
  </si>
  <si>
    <t>LHE000.8SE</t>
  </si>
  <si>
    <t>Mid-Watershed Point Along Little He Creek Drainage Basin in Svc Main Mine Area</t>
  </si>
  <si>
    <t>TNW000003590</t>
  </si>
  <si>
    <t>LHE001.6SE</t>
  </si>
  <si>
    <t>U/S Point Along Little He Creek Drainage Basin Above Svc Historic Mining Influences</t>
  </si>
  <si>
    <t>TNW000003591</t>
  </si>
  <si>
    <t>LHICK000.3WA</t>
  </si>
  <si>
    <t>Little Hickory Creek</t>
  </si>
  <si>
    <t>Hwy 108</t>
  </si>
  <si>
    <t>TNW000003592</t>
  </si>
  <si>
    <t>LHILL000.0LW</t>
  </si>
  <si>
    <t>Laurel Hill Lake</t>
  </si>
  <si>
    <t>At Dam</t>
  </si>
  <si>
    <t>TNW000003593</t>
  </si>
  <si>
    <t>LHOLL003.5RH</t>
  </si>
  <si>
    <t>Long Hollow Branch</t>
  </si>
  <si>
    <t>Bridge Crossing State Hwy 68</t>
  </si>
  <si>
    <t>TNW000007068</t>
  </si>
  <si>
    <t>LHORS000.3SU</t>
  </si>
  <si>
    <t>Little Horse Creek</t>
  </si>
  <si>
    <t>SR 93 E of Arbys</t>
  </si>
  <si>
    <t>TNW000003594</t>
  </si>
  <si>
    <t>LHORS000.5SU</t>
  </si>
  <si>
    <t>Smoky Valley</t>
  </si>
  <si>
    <t>TNW000003595</t>
  </si>
  <si>
    <t>LHUCK000.7LI</t>
  </si>
  <si>
    <t>Little Huckleberry Creek</t>
  </si>
  <si>
    <t>Elroa Road (Hwy 121)</t>
  </si>
  <si>
    <t>TNW000003596</t>
  </si>
  <si>
    <t>LHUNG000.8MA</t>
  </si>
  <si>
    <t>Long Hungry Creek</t>
  </si>
  <si>
    <t>100 Yards U/S Long Hungry Creek Road</t>
  </si>
  <si>
    <t>TNW000003597</t>
  </si>
  <si>
    <t>LHUNG003.8MA</t>
  </si>
  <si>
    <t>D/S Hwy 52 (1/3 Mile)</t>
  </si>
  <si>
    <t>TNW000003598</t>
  </si>
  <si>
    <t>LHURR000.2HU</t>
  </si>
  <si>
    <t>Little Hurricane Creek</t>
  </si>
  <si>
    <t>Little Hurricane Creek Road</t>
  </si>
  <si>
    <t>TNW000003599</t>
  </si>
  <si>
    <t>LHURR000.9BE</t>
  </si>
  <si>
    <t>Hwy 41A/16</t>
  </si>
  <si>
    <t>TNW000003600</t>
  </si>
  <si>
    <t>LHURR001.2OV</t>
  </si>
  <si>
    <t>Little Hurricane</t>
  </si>
  <si>
    <t>TNW000003601</t>
  </si>
  <si>
    <t>LHURR005.2OV</t>
  </si>
  <si>
    <t>D/S Proposed Plateau Sand</t>
  </si>
  <si>
    <t>TNW000003602</t>
  </si>
  <si>
    <t>LIBER000.1WI</t>
  </si>
  <si>
    <t>Liberty Creek</t>
  </si>
  <si>
    <t>D/S Liberty Creek Behind Old Bga</t>
  </si>
  <si>
    <t>TNW000003603</t>
  </si>
  <si>
    <t>LIBER000.2WI</t>
  </si>
  <si>
    <t>Seepages Ldb Liberty Creek Behind Old Bga</t>
  </si>
  <si>
    <t>TNW000003604</t>
  </si>
  <si>
    <t>Old Liberty Pike@Small Church (Corpus Christi Church)</t>
  </si>
  <si>
    <t>TNW000003605</t>
  </si>
  <si>
    <t>LIBER001.3SR</t>
  </si>
  <si>
    <t>Liberty Branch</t>
  </si>
  <si>
    <t>500-1000' D/S Hwy 174/Harris Lane</t>
  </si>
  <si>
    <t>TNW000007652</t>
  </si>
  <si>
    <t>LIBER001.6CE</t>
  </si>
  <si>
    <t>Ivy Lake Road</t>
  </si>
  <si>
    <t>TNW000003608</t>
  </si>
  <si>
    <t>LICK000.1BT</t>
  </si>
  <si>
    <t>Lick Branch</t>
  </si>
  <si>
    <t>50 Yds U/S Laurel Valley Road</t>
  </si>
  <si>
    <t>TNW000003609</t>
  </si>
  <si>
    <t>LICK000.1MA</t>
  </si>
  <si>
    <t>Lick Branch Road &amp; Williams Road</t>
  </si>
  <si>
    <t>TNW000003610</t>
  </si>
  <si>
    <t>LICK000.5BR</t>
  </si>
  <si>
    <t>Lick Branch Tributary To Candies Creek</t>
  </si>
  <si>
    <t>TNW000003611</t>
  </si>
  <si>
    <t>LICK000.5CU</t>
  </si>
  <si>
    <t>Hwy 127 Crossing</t>
  </si>
  <si>
    <t>TNW000003612</t>
  </si>
  <si>
    <t>LICK000.5SM</t>
  </si>
  <si>
    <t>Highway 25/ Dixon Springs Hwy / Confluence with Glasgow Branch</t>
  </si>
  <si>
    <t>TNW000003613</t>
  </si>
  <si>
    <t>LICK000.7HM</t>
  </si>
  <si>
    <t>Middle Valley Road</t>
  </si>
  <si>
    <t>TNW000003614</t>
  </si>
  <si>
    <t>LICK000.9CA</t>
  </si>
  <si>
    <t>Lick Fork</t>
  </si>
  <si>
    <t>U/S Tulip Lane</t>
  </si>
  <si>
    <t>TNW000003615</t>
  </si>
  <si>
    <t>LICK000.9CT</t>
  </si>
  <si>
    <t>Mouth- Garland Branch Road off Piney Flats Road</t>
  </si>
  <si>
    <t>TNW000003616</t>
  </si>
  <si>
    <t>LICK000.9GE</t>
  </si>
  <si>
    <t>100 Yds U/S Wisecarver Road</t>
  </si>
  <si>
    <t>LICKB001.0GE</t>
  </si>
  <si>
    <t>TNW000003617</t>
  </si>
  <si>
    <t>LICK001.0BN</t>
  </si>
  <si>
    <t>TNW000003618</t>
  </si>
  <si>
    <t>LICK001.0GE</t>
  </si>
  <si>
    <t>Warrensburg/ SR 340 at Fish Hatchery Road Cooper Br</t>
  </si>
  <si>
    <t>LICK01.0</t>
  </si>
  <si>
    <t>TNW000003619</t>
  </si>
  <si>
    <t>LICK001.0HI</t>
  </si>
  <si>
    <t>Lick Creek Road</t>
  </si>
  <si>
    <t>TNW000003620</t>
  </si>
  <si>
    <t>LICK001.0VA</t>
  </si>
  <si>
    <t>U/S Swallet Near Near Mossy Oak Cave</t>
  </si>
  <si>
    <t>TNW000003621</t>
  </si>
  <si>
    <t>LICK001.2PI</t>
  </si>
  <si>
    <t>Lick Creek Road D/S About   500'</t>
  </si>
  <si>
    <t>Pickett</t>
  </si>
  <si>
    <t>LICK001.1PI</t>
  </si>
  <si>
    <t>TNW000003622</t>
  </si>
  <si>
    <t>LICK001.3SR</t>
  </si>
  <si>
    <t>Hilton Lane/ off Hwy 225</t>
  </si>
  <si>
    <t>TNW000003623</t>
  </si>
  <si>
    <t>LICK001.4GI</t>
  </si>
  <si>
    <t>Sample Road</t>
  </si>
  <si>
    <t>LICK001.1GI</t>
  </si>
  <si>
    <t>TNW000003624</t>
  </si>
  <si>
    <t>LICK001.4VA</t>
  </si>
  <si>
    <t>125 Meters D/S Spencer STP</t>
  </si>
  <si>
    <t>TNW000003625</t>
  </si>
  <si>
    <t>LICK001.5CK</t>
  </si>
  <si>
    <t>U/S Spence Road</t>
  </si>
  <si>
    <t>LICK002.0CK</t>
  </si>
  <si>
    <t>TNW000007069</t>
  </si>
  <si>
    <t>LICK001.5ME</t>
  </si>
  <si>
    <t>William Jennings Bryan Highway (Hwy 30) Crossing</t>
  </si>
  <si>
    <t>TNW000003626</t>
  </si>
  <si>
    <t>LICK001.6VA</t>
  </si>
  <si>
    <t>U/S Spencer STP</t>
  </si>
  <si>
    <t>TNW000003627</t>
  </si>
  <si>
    <t>LICK001.8ML</t>
  </si>
  <si>
    <t>Mt Vernon Road</t>
  </si>
  <si>
    <t>TNW000003628</t>
  </si>
  <si>
    <t>LICK001.9PE</t>
  </si>
  <si>
    <t>Parrish Road U/S Mousetail STP</t>
  </si>
  <si>
    <t>TNW000003629</t>
  </si>
  <si>
    <t>LICK002.0BR</t>
  </si>
  <si>
    <t>Lick Creek Tributary To Hiwawsse River Rm 9.0</t>
  </si>
  <si>
    <t>U/S No Pone Valley Road NW Crossing</t>
  </si>
  <si>
    <t>TNW000003630</t>
  </si>
  <si>
    <t>LICK002.0CU</t>
  </si>
  <si>
    <t>Dunbar Road South of Quarry</t>
  </si>
  <si>
    <t>TNW000003631</t>
  </si>
  <si>
    <t>LICK002.0MC</t>
  </si>
  <si>
    <t>Sewell Bottom Road</t>
  </si>
  <si>
    <t>TNW000003632</t>
  </si>
  <si>
    <t>LICK002.1HD</t>
  </si>
  <si>
    <t>Fraley Hamburg Road (Federal Road)</t>
  </si>
  <si>
    <t>TNW000003633</t>
  </si>
  <si>
    <t>LICK002.3PE</t>
  </si>
  <si>
    <t>Gravel Drive off Bunker Hill Road D/S Sparks Hollow</t>
  </si>
  <si>
    <t>TNW000003634</t>
  </si>
  <si>
    <t>LICK002.6DE</t>
  </si>
  <si>
    <t>U/S of Embayment Reached by Boat</t>
  </si>
  <si>
    <t>TNW000003635</t>
  </si>
  <si>
    <t>LICK002.7BN</t>
  </si>
  <si>
    <t>D/S Lick Cr. Road</t>
  </si>
  <si>
    <t>LICK002.5BN</t>
  </si>
  <si>
    <t>TNW000003636</t>
  </si>
  <si>
    <t>LICK003.4GI</t>
  </si>
  <si>
    <t>TNW000003637</t>
  </si>
  <si>
    <t>LICK003.8CA</t>
  </si>
  <si>
    <t>Elk Valley Road D/S Drew Branch</t>
  </si>
  <si>
    <t>TNW000003638</t>
  </si>
  <si>
    <t>LICK003.8GE</t>
  </si>
  <si>
    <t>U/S Mcdonald Road (SR348) at Beulah 50 Yards U/S Brown Springs Road</t>
  </si>
  <si>
    <t>TNW000003639</t>
  </si>
  <si>
    <t>LICK004.4ST</t>
  </si>
  <si>
    <t>Lick Creek Road (100' U/S) of Dunaway Ridge Road</t>
  </si>
  <si>
    <t>TNW000003640</t>
  </si>
  <si>
    <t>LICK004.6PE</t>
  </si>
  <si>
    <t>U/S Spring Creek Road</t>
  </si>
  <si>
    <t>TNW000003641</t>
  </si>
  <si>
    <t>LICK006.5GE</t>
  </si>
  <si>
    <t>100 Yards U/S Smelcer Road</t>
  </si>
  <si>
    <t>TNW000003642</t>
  </si>
  <si>
    <t>LICK009.5HI</t>
  </si>
  <si>
    <t>Beech Valley Road - Wide Ford Bridge</t>
  </si>
  <si>
    <t>TNW000003643</t>
  </si>
  <si>
    <t>LICK011.1HI</t>
  </si>
  <si>
    <t>TNW000003644</t>
  </si>
  <si>
    <t>LICK011.9GE</t>
  </si>
  <si>
    <t>Bible Chapel Road</t>
  </si>
  <si>
    <t>TNW000003645</t>
  </si>
  <si>
    <t>LICK014.2MY</t>
  </si>
  <si>
    <t>Lick Creek Road D/S Potts Br/ Piner Ford</t>
  </si>
  <si>
    <t>TNW000003646</t>
  </si>
  <si>
    <t>LICK015.5GE</t>
  </si>
  <si>
    <t>70 Yards U/S Green Road</t>
  </si>
  <si>
    <t>ECO67G07</t>
  </si>
  <si>
    <t>TNW000003647</t>
  </si>
  <si>
    <t>LICK020.5GE</t>
  </si>
  <si>
    <t>Pottertown Road./ Bob White Trail</t>
  </si>
  <si>
    <t>TNW000003648</t>
  </si>
  <si>
    <t>LICK024.2GE</t>
  </si>
  <si>
    <t>600 Yards U/S Old Hwy 34</t>
  </si>
  <si>
    <t>TNW000003649</t>
  </si>
  <si>
    <t>LICK033.4GE</t>
  </si>
  <si>
    <t>Marvin Road Bridge</t>
  </si>
  <si>
    <t>TNW000003650</t>
  </si>
  <si>
    <t>LICK033.6GE</t>
  </si>
  <si>
    <t>25 Yards U/S Old State Route 70</t>
  </si>
  <si>
    <t>TNW000003651</t>
  </si>
  <si>
    <t>LICK040.8GE</t>
  </si>
  <si>
    <t>100 Yards D/S Dirt Road off John Graham Road</t>
  </si>
  <si>
    <t>TNW000003652</t>
  </si>
  <si>
    <t>LICK045.2GE</t>
  </si>
  <si>
    <t>100 Yards U/S Wesley Chapel Road</t>
  </si>
  <si>
    <t>TNW000003653</t>
  </si>
  <si>
    <t>LICK047.2GE</t>
  </si>
  <si>
    <t>Crumley Road/Old Greenville Pike Road  off SR172</t>
  </si>
  <si>
    <t>TNW000003654</t>
  </si>
  <si>
    <t>LICK049.8GE</t>
  </si>
  <si>
    <t>Lick Creek Mill/Spears Dykes Road</t>
  </si>
  <si>
    <t>TNW000003655</t>
  </si>
  <si>
    <t>LICK052.3GE</t>
  </si>
  <si>
    <t>100 Yards U/S Lost Mountain Pke</t>
  </si>
  <si>
    <t>TNW000003656</t>
  </si>
  <si>
    <t>LICK061.0GE</t>
  </si>
  <si>
    <t>100 Yards U/S Campbell Road</t>
  </si>
  <si>
    <t>TNW000003657</t>
  </si>
  <si>
    <t>LICK1.4T0.1VA</t>
  </si>
  <si>
    <t>Lick Branch Unnamed Tributary</t>
  </si>
  <si>
    <t>400 Meters U/S Confluence. Lick Branch - Reference Tributary</t>
  </si>
  <si>
    <t>LICK1T0.1VA</t>
  </si>
  <si>
    <t>TNW000003658</t>
  </si>
  <si>
    <t>LICK12.7T0.2HI</t>
  </si>
  <si>
    <t>Lick Creek Unnamed Tributary</t>
  </si>
  <si>
    <t>LICK1T0.2HI</t>
  </si>
  <si>
    <t>TNW000003659</t>
  </si>
  <si>
    <t>LICK2.8T0.8T0.2GI</t>
  </si>
  <si>
    <t>Lick Creek Unnamed Tributary West</t>
  </si>
  <si>
    <t>LICK1T0.2GI</t>
  </si>
  <si>
    <t>TNW000003660</t>
  </si>
  <si>
    <t>LICK2.8T1.1GI</t>
  </si>
  <si>
    <t>Lick Creek Unnamed Tributary East</t>
  </si>
  <si>
    <t>LICK2T1.1GI</t>
  </si>
  <si>
    <t>TNW000003606</t>
  </si>
  <si>
    <t>LICK_S0.3HD</t>
  </si>
  <si>
    <t>Lick Creek Sinking Unnamed Tributary</t>
  </si>
  <si>
    <t>Trico Mine D/S Dmp 002</t>
  </si>
  <si>
    <t>LICK2T0.3HD</t>
  </si>
  <si>
    <t>TNW000003607</t>
  </si>
  <si>
    <t>LICK_S0.4HD</t>
  </si>
  <si>
    <t>Trico Mine D/S DMP 003</t>
  </si>
  <si>
    <t>LICK1T0.4HD</t>
  </si>
  <si>
    <t>TNW000003661</t>
  </si>
  <si>
    <t>LIGGE000.2SR</t>
  </si>
  <si>
    <t>Liggett Branch</t>
  </si>
  <si>
    <t>Upper Station Camp Creek Road/Cumming Lane</t>
  </si>
  <si>
    <t>TNW000003662</t>
  </si>
  <si>
    <t>LIGGE1.4T0.1SR</t>
  </si>
  <si>
    <t>Liggett Branch Unnamed Tributary</t>
  </si>
  <si>
    <t>Near 1564 Garrison Br Road/ Cummings Lane</t>
  </si>
  <si>
    <t>LIGGE1T0.1SR</t>
  </si>
  <si>
    <t>TNW000003663</t>
  </si>
  <si>
    <t>LIGHT002.2DY</t>
  </si>
  <si>
    <t>Light Creek</t>
  </si>
  <si>
    <t>Hwy 211</t>
  </si>
  <si>
    <t>TNW000003664</t>
  </si>
  <si>
    <t>LIGHT1.4T0.5DY</t>
  </si>
  <si>
    <t>Light Creek Unnamed Tributary</t>
  </si>
  <si>
    <t>LIGHT1T0.5DY</t>
  </si>
  <si>
    <t>TNW000003665</t>
  </si>
  <si>
    <t>LIGIA000.5AN</t>
  </si>
  <si>
    <t>Ligias Fork</t>
  </si>
  <si>
    <t>Highway 116 Near Stainville</t>
  </si>
  <si>
    <t>LIGIA000.3AN</t>
  </si>
  <si>
    <t>TNW000003666</t>
  </si>
  <si>
    <t>LIGIA004.2AN</t>
  </si>
  <si>
    <t>U/S of the Confluence with Carrol Branch/ Along Bill Patterson Lane/ Phillips Road</t>
  </si>
  <si>
    <t>TNW000003667</t>
  </si>
  <si>
    <t>LIGIA004.9AN</t>
  </si>
  <si>
    <t>U/S Confluence with Graves Gap Branch</t>
  </si>
  <si>
    <t>TNW000003668</t>
  </si>
  <si>
    <t>LILLA000.8PO</t>
  </si>
  <si>
    <t>Lillard Branch</t>
  </si>
  <si>
    <t>~ 200 Yd D/S Hwy 411</t>
  </si>
  <si>
    <t>TNW000003669</t>
  </si>
  <si>
    <t>LILLA001.2PO</t>
  </si>
  <si>
    <t>At Bridge Crossing on Lillard Road</t>
  </si>
  <si>
    <t>TNW000003670</t>
  </si>
  <si>
    <t>LIMES043.8LI</t>
  </si>
  <si>
    <t>Limestone Creek</t>
  </si>
  <si>
    <t>Stateline Road.</t>
  </si>
  <si>
    <t>TNW000003671</t>
  </si>
  <si>
    <t>LINDI000.2PU</t>
  </si>
  <si>
    <t>Little Indian Creek</t>
  </si>
  <si>
    <t>Hopewell Road.</t>
  </si>
  <si>
    <t>TNW000003672</t>
  </si>
  <si>
    <t>LINDI002.0SM</t>
  </si>
  <si>
    <t>Crossman Lane (Park Road)  &amp; Webster Road</t>
  </si>
  <si>
    <t>TNW000003673</t>
  </si>
  <si>
    <t>LINDI009.0MC</t>
  </si>
  <si>
    <t>LINDI09.00MC</t>
  </si>
  <si>
    <t>TNW000003674</t>
  </si>
  <si>
    <t>LINDSEYLAKE</t>
  </si>
  <si>
    <t>Lindsey Lake</t>
  </si>
  <si>
    <t>Lindsey Lake at Dam</t>
  </si>
  <si>
    <t>TNW000007070</t>
  </si>
  <si>
    <t>LINE008.3_KY</t>
  </si>
  <si>
    <t>Line Creek</t>
  </si>
  <si>
    <t>Hwy 63 just Over KY Line</t>
  </si>
  <si>
    <t>TNW000003675</t>
  </si>
  <si>
    <t>LINE011.7CY</t>
  </si>
  <si>
    <t>Little Trace Creek Road (0.2 Mi U/S Little Trace Creek)</t>
  </si>
  <si>
    <t>LINE000.2CY</t>
  </si>
  <si>
    <t>TNW000003676</t>
  </si>
  <si>
    <t>LINE013.9CY</t>
  </si>
  <si>
    <t>Clementsville KY Road (Clementsville Church of Christ)</t>
  </si>
  <si>
    <t>ECO71G16</t>
  </si>
  <si>
    <t>TNW000003677</t>
  </si>
  <si>
    <t>LINTS_G1.2FE</t>
  </si>
  <si>
    <t>Lints Cove</t>
  </si>
  <si>
    <t>LINTS001.2FE; LINTS1T1.2FE</t>
  </si>
  <si>
    <t>TNW000003678</t>
  </si>
  <si>
    <t>LINVI000.3SU</t>
  </si>
  <si>
    <t>Linville Branch</t>
  </si>
  <si>
    <t>Behind Bristol Landfill off Patterson Hill Road</t>
  </si>
  <si>
    <t>TNW000003679</t>
  </si>
  <si>
    <t>LIPSC001.6WY</t>
  </si>
  <si>
    <t>Lipscomb Creek</t>
  </si>
  <si>
    <t>Kimery Store Road</t>
  </si>
  <si>
    <t>TNW000003680</t>
  </si>
  <si>
    <t>LITCH000.1RH</t>
  </si>
  <si>
    <t>Litchfield Branch</t>
  </si>
  <si>
    <t>Cranmore Cove Road (SR 303 ) Crossing</t>
  </si>
  <si>
    <t>TNW000003681</t>
  </si>
  <si>
    <t>LITTL0.5T1.3BL</t>
  </si>
  <si>
    <t>Little Creek Unnamed Tributary</t>
  </si>
  <si>
    <t>North of Pikeville off Hwy 127 @ 430 Harve Lewis Road</t>
  </si>
  <si>
    <t>FECO68B03</t>
  </si>
  <si>
    <t>TNW000003682</t>
  </si>
  <si>
    <t>LITTL000.1CL</t>
  </si>
  <si>
    <t>Little Creek</t>
  </si>
  <si>
    <t>TNW000003683</t>
  </si>
  <si>
    <t>LITTL000.1DA</t>
  </si>
  <si>
    <t>Lickton Pk off Old Hickory Blvd (Just U/S Confluence Whites Creek)</t>
  </si>
  <si>
    <t>TNW000007287</t>
  </si>
  <si>
    <t>LITTL000.1MG</t>
  </si>
  <si>
    <t>Upstream of Hwy 52N and confluence of White Oak Creek</t>
  </si>
  <si>
    <t>LITTL000.2MG</t>
  </si>
  <si>
    <t>TNW000003684</t>
  </si>
  <si>
    <t>LITTL000.2SU</t>
  </si>
  <si>
    <t>State Street in Bristol</t>
  </si>
  <si>
    <t>TNW000003685</t>
  </si>
  <si>
    <t>LITTL000.6BL</t>
  </si>
  <si>
    <t>Tollett Road (Hwy 223)</t>
  </si>
  <si>
    <t>TNW000003686</t>
  </si>
  <si>
    <t>LITTL000.6MC</t>
  </si>
  <si>
    <t>TNW000003687</t>
  </si>
  <si>
    <t>LITTL000.7PU</t>
  </si>
  <si>
    <t>Dyer Long Road 50' D/S</t>
  </si>
  <si>
    <t>TNW000003688</t>
  </si>
  <si>
    <t>LITTL001.0BT</t>
  </si>
  <si>
    <t>Ft Loudoun Reservoir Near East topside Road</t>
  </si>
  <si>
    <t>TNW000003689</t>
  </si>
  <si>
    <t>LITTL001.0DA</t>
  </si>
  <si>
    <t>Blevins Road. (off Old Hickory Blvd. just Before the Ramp to I-24 East)</t>
  </si>
  <si>
    <t>LITTL001.2DA</t>
  </si>
  <si>
    <t>TNW000003690</t>
  </si>
  <si>
    <t>LITTL001.3FA</t>
  </si>
  <si>
    <t>Old Jackson Road</t>
  </si>
  <si>
    <t>TNW000003691</t>
  </si>
  <si>
    <t>LITTL001.5UN</t>
  </si>
  <si>
    <t>U/S of Needham Hollow Road? *(Near Rebud Circle and Donahue Road</t>
  </si>
  <si>
    <t>TNW000003692</t>
  </si>
  <si>
    <t>LITTL001.8PU</t>
  </si>
  <si>
    <t>Hwy 290 (Gainesboro Grade) Country Farm Road</t>
  </si>
  <si>
    <t>TNW000003693</t>
  </si>
  <si>
    <t>LITTL002.2WS</t>
  </si>
  <si>
    <t>Mays Chapel Road</t>
  </si>
  <si>
    <t>LITTL001.8WS</t>
  </si>
  <si>
    <t>TNW000003694</t>
  </si>
  <si>
    <t>LITTL002.6KN</t>
  </si>
  <si>
    <t>TNW000003695</t>
  </si>
  <si>
    <t>LITTL003.5BT</t>
  </si>
  <si>
    <t>Little River Embayment Ft Loudoun Res Near Hwy 129</t>
  </si>
  <si>
    <t>TISSUE32</t>
  </si>
  <si>
    <t>TNW000003696</t>
  </si>
  <si>
    <t>LITTL007.6BT</t>
  </si>
  <si>
    <t>Williams Mill Road</t>
  </si>
  <si>
    <t>LITTLE007.6</t>
  </si>
  <si>
    <t>TNW000003697</t>
  </si>
  <si>
    <t>LITTL008.0BT</t>
  </si>
  <si>
    <t>1/4 Mile D/S Pistol Creek</t>
  </si>
  <si>
    <t>TNW000003698</t>
  </si>
  <si>
    <t>LITTL008.9BT</t>
  </si>
  <si>
    <t>Rockford</t>
  </si>
  <si>
    <t>TNW000003699</t>
  </si>
  <si>
    <t>LITTL009.6BT</t>
  </si>
  <si>
    <t>TNW000003700</t>
  </si>
  <si>
    <t>LITTL017.4BT</t>
  </si>
  <si>
    <t>Highway 411 Bridge Ds Crooked Creek</t>
  </si>
  <si>
    <t>001715; LITTLE017.4</t>
  </si>
  <si>
    <t>TNW000003701</t>
  </si>
  <si>
    <t>LITTL019.3BT</t>
  </si>
  <si>
    <t>Davis Ford 0.1 Mile SW of Pea Ridge Road off River Road  D/S Ellejoy Creek</t>
  </si>
  <si>
    <t>TNW000003702</t>
  </si>
  <si>
    <t>LITTL020.3BT</t>
  </si>
  <si>
    <t>Coulters Br on Old Walland Hwy Behind Heritage High School</t>
  </si>
  <si>
    <t>TNW000003703</t>
  </si>
  <si>
    <t>LITTL027.0BT</t>
  </si>
  <si>
    <t>Just D/S of Confluence with Davis Branch (Old Walland Hwy)</t>
  </si>
  <si>
    <t>LITTLE027.0</t>
  </si>
  <si>
    <t>TNW000003704</t>
  </si>
  <si>
    <t>LITTL029.0BT</t>
  </si>
  <si>
    <t>1/4 Mile Ds Bridge Hwy 73 Ds Short Creek</t>
  </si>
  <si>
    <t>TNW000003705</t>
  </si>
  <si>
    <t>LITTL030.0BT</t>
  </si>
  <si>
    <t>Roadside Pk Along E Lamar Alexander Parkway</t>
  </si>
  <si>
    <t>TNW000003706</t>
  </si>
  <si>
    <t>LITTL030.8BT</t>
  </si>
  <si>
    <t>Picnic Area 1 Mi. E. Tucaleechee Campground off Hwy 73</t>
  </si>
  <si>
    <t>LITTL0030.2BT</t>
  </si>
  <si>
    <t>TNW000003707</t>
  </si>
  <si>
    <t>LITTL033.4BT</t>
  </si>
  <si>
    <t>Hwy 321 Bridge Wears Valley Road</t>
  </si>
  <si>
    <t>TNW000003708</t>
  </si>
  <si>
    <t>LITTL034.8BT</t>
  </si>
  <si>
    <t>200 Yds U/S Campground D/S GSMNP U/S  East Lamar Alexander Parkway</t>
  </si>
  <si>
    <t>TNW000003709</t>
  </si>
  <si>
    <t>LITTL035.6BT</t>
  </si>
  <si>
    <t>the Wye/Smokey Mountain Pky Above Confluence with Middle Prong</t>
  </si>
  <si>
    <t>ECO66G18; LITTLE035.8</t>
  </si>
  <si>
    <t>TNW000003710</t>
  </si>
  <si>
    <t>LITTO000.2SC</t>
  </si>
  <si>
    <t>Litton Fork (Of Pine Creek</t>
  </si>
  <si>
    <t>TNW000003711</t>
  </si>
  <si>
    <t>LIZZI000.2UC</t>
  </si>
  <si>
    <t>Lizzie Branch</t>
  </si>
  <si>
    <t>50 Yds U/S Lizzie Br. Road/ Little Branch Road</t>
  </si>
  <si>
    <t>TNW000003712</t>
  </si>
  <si>
    <t>LJACO001.5SU</t>
  </si>
  <si>
    <t>Little Jacob Creek</t>
  </si>
  <si>
    <t>LJACO002.0SU</t>
  </si>
  <si>
    <t>TNW000003713</t>
  </si>
  <si>
    <t>LJONE000.8DI</t>
  </si>
  <si>
    <t>Little Jones Creek</t>
  </si>
  <si>
    <t>Willow Branch Road/Liberty Road</t>
  </si>
  <si>
    <t>TNW000003714</t>
  </si>
  <si>
    <t>LJONE002.4DI</t>
  </si>
  <si>
    <t>Rock Church Road</t>
  </si>
  <si>
    <t>TNW000003715</t>
  </si>
  <si>
    <t>LJONE004.2DI</t>
  </si>
  <si>
    <t>Hwy 48</t>
  </si>
  <si>
    <t>TNW000003716</t>
  </si>
  <si>
    <t>LLAUR000.2MG</t>
  </si>
  <si>
    <t>Little Laurel Creek</t>
  </si>
  <si>
    <t>Ruth Rappe Road</t>
  </si>
  <si>
    <t>TNW000003717</t>
  </si>
  <si>
    <t>LLAUR000.4FE</t>
  </si>
  <si>
    <t>Off Hwy 85 /Wilder Road/ Vine Ridge Road Bridge</t>
  </si>
  <si>
    <t>TNW000003718</t>
  </si>
  <si>
    <t>LLAUR002.5CU</t>
  </si>
  <si>
    <t>U/S of Bridge Crossing on A Dirt Road off County Lane Road</t>
  </si>
  <si>
    <t>TNW000003719</t>
  </si>
  <si>
    <t>LLEAT000.1CH</t>
  </si>
  <si>
    <t>Little Leatherwood Creek</t>
  </si>
  <si>
    <t>TNW000003720</t>
  </si>
  <si>
    <t>LLICK000.5MC</t>
  </si>
  <si>
    <t>Little Lick Creek</t>
  </si>
  <si>
    <t>U/S Hwy 57</t>
  </si>
  <si>
    <t>TNW000003721</t>
  </si>
  <si>
    <t>LLIME000.1WN</t>
  </si>
  <si>
    <t>Little Limestone Creek</t>
  </si>
  <si>
    <t>50 Yds D/S SR 353 at Broyles/John Nelson Road</t>
  </si>
  <si>
    <t>TNW000003722</t>
  </si>
  <si>
    <t>LLIME001.2WN</t>
  </si>
  <si>
    <t>Broylesville</t>
  </si>
  <si>
    <t>TNW000003723</t>
  </si>
  <si>
    <t>LLIME007.0WN</t>
  </si>
  <si>
    <t>Downstream Telford Dam on New Victory Road</t>
  </si>
  <si>
    <t>LLIME006.8WN; LLIMESTONE06.8</t>
  </si>
  <si>
    <t>TNW000003724</t>
  </si>
  <si>
    <t>LLIME008.3WN</t>
  </si>
  <si>
    <t>D/S Aerojet Ordance Tennessee Property Fence</t>
  </si>
  <si>
    <t>TNW000003725</t>
  </si>
  <si>
    <t>LLIME008.8WN</t>
  </si>
  <si>
    <t>U/S Aerojet Discharge - off Private Drive</t>
  </si>
  <si>
    <t>LLIME012.1WN</t>
  </si>
  <si>
    <t>TNW000003726</t>
  </si>
  <si>
    <t>LLIME009.7WN</t>
  </si>
  <si>
    <t>West of Old State Route 34 (Hwy 353) and Leonard Drive Near Davy Crockett High School</t>
  </si>
  <si>
    <t>TNW000003727</t>
  </si>
  <si>
    <t>LLIME010.4WN</t>
  </si>
  <si>
    <t>Hwy 81 50 M D/S?</t>
  </si>
  <si>
    <t>LLIME007.7WN</t>
  </si>
  <si>
    <t>TNW000003728</t>
  </si>
  <si>
    <t>LLIME011.4WN</t>
  </si>
  <si>
    <t>Driveway @ Excel Polymers - Old Burton Rubber Upstream State Hwy 353 (Old State Route 34)</t>
  </si>
  <si>
    <t>TNW000003729</t>
  </si>
  <si>
    <t>LLIME012.0WN</t>
  </si>
  <si>
    <t>D/S Jonesboro WWTP</t>
  </si>
  <si>
    <t>LLIME012.3WN</t>
  </si>
  <si>
    <t>TNW000003730</t>
  </si>
  <si>
    <t>U/S Jonesboro WWTP Se Of Britt Road Downstream SR81 Overpass</t>
  </si>
  <si>
    <t>TNW000003731</t>
  </si>
  <si>
    <t>LLIME012.7WN</t>
  </si>
  <si>
    <t>Upstream State Hwy 81 and Downstream Co-Op Ditch</t>
  </si>
  <si>
    <t>TNW000003732</t>
  </si>
  <si>
    <t>LLIME013.0WN</t>
  </si>
  <si>
    <t>Ben Parish Farm</t>
  </si>
  <si>
    <t>TNW000003733</t>
  </si>
  <si>
    <t>LLIME013.8WN</t>
  </si>
  <si>
    <t>Spring Street Above Foot Bridge</t>
  </si>
  <si>
    <t>TNW000003734</t>
  </si>
  <si>
    <t>LLOST001.2PO</t>
  </si>
  <si>
    <t>Little Lost Creek</t>
  </si>
  <si>
    <t>Bridge of Forest Service Road (Lost Creek Road)</t>
  </si>
  <si>
    <t>TNW000003735</t>
  </si>
  <si>
    <t>LMARR000.2CH</t>
  </si>
  <si>
    <t>Little Marrowbone Creek</t>
  </si>
  <si>
    <t>Carney Cemetary Road. (off Little Marrowbone Road.)</t>
  </si>
  <si>
    <t>TNW000003736</t>
  </si>
  <si>
    <t>LMARR002.4DA</t>
  </si>
  <si>
    <t>Whitlow Mt Road off L Marrowbone Road</t>
  </si>
  <si>
    <t>TNW000003737</t>
  </si>
  <si>
    <t>LMARR4.5T0.1DA</t>
  </si>
  <si>
    <t>Little Marrowbone Creek Unnamed Tributary</t>
  </si>
  <si>
    <t>Un Tributary to Little Marrowbone  Beaman Park-West End</t>
  </si>
  <si>
    <t>LMARR1T0.2DA; BHOLL000.2DA</t>
  </si>
  <si>
    <t>TNW000003738</t>
  </si>
  <si>
    <t>LMCAD000.3MT</t>
  </si>
  <si>
    <t>Little Mcadoo Creek</t>
  </si>
  <si>
    <t>LMCAD000.4MT</t>
  </si>
  <si>
    <t>TNW000003739</t>
  </si>
  <si>
    <t>LMEAD000.1GE</t>
  </si>
  <si>
    <t>Little Meadow Creek</t>
  </si>
  <si>
    <t>U/S Nolichucky Road</t>
  </si>
  <si>
    <t>TNW000003740</t>
  </si>
  <si>
    <t>LMEAD000.4CU</t>
  </si>
  <si>
    <t>Little Meadow Branch</t>
  </si>
  <si>
    <t>250 Ft U/S 004</t>
  </si>
  <si>
    <t>TNW000003741</t>
  </si>
  <si>
    <t>LMEAD000.5GE</t>
  </si>
  <si>
    <t>U/S  Cedar Creek Road</t>
  </si>
  <si>
    <t>TNW000003742</t>
  </si>
  <si>
    <t>LMEAD000.9CU</t>
  </si>
  <si>
    <t>D/S 005A</t>
  </si>
  <si>
    <t>TNW000003743</t>
  </si>
  <si>
    <t>LMEAD001.0CU</t>
  </si>
  <si>
    <t>100' U/S Discharge 005A</t>
  </si>
  <si>
    <t>TNW000003744</t>
  </si>
  <si>
    <t>LMEAD3.1T0.4GE</t>
  </si>
  <si>
    <t>Little Meadow Creek Unnamed Tributary</t>
  </si>
  <si>
    <t>Tweed Springs Road.</t>
  </si>
  <si>
    <t>LMEAD1T1.2GE</t>
  </si>
  <si>
    <t>TNW000003745</t>
  </si>
  <si>
    <t>LMILL000.1PU</t>
  </si>
  <si>
    <t>Little Mill Creek</t>
  </si>
  <si>
    <t>200' U/S Tom Allen Road</t>
  </si>
  <si>
    <t>TNW000003746</t>
  </si>
  <si>
    <t>LMUDD001.4MC</t>
  </si>
  <si>
    <t>Little Muddy Creek</t>
  </si>
  <si>
    <t>U/S Capooth Road.</t>
  </si>
  <si>
    <t>TNW000003747</t>
  </si>
  <si>
    <t>LMUDD001.8MC</t>
  </si>
  <si>
    <t>Guys  Chewalla Road</t>
  </si>
  <si>
    <t>TNW000003748</t>
  </si>
  <si>
    <t>LMUDD006.7HY</t>
  </si>
  <si>
    <t>Highway 179</t>
  </si>
  <si>
    <t>LMUDD006.0HY</t>
  </si>
  <si>
    <t>TNW000003749</t>
  </si>
  <si>
    <t>LMULB000.3HK</t>
  </si>
  <si>
    <t>Little Mulberry Creek</t>
  </si>
  <si>
    <t>Little Sycamore Road</t>
  </si>
  <si>
    <t>LMULB000.6HK; LMULB000.1HK</t>
  </si>
  <si>
    <t>TNW000003750</t>
  </si>
  <si>
    <t>LNINE000.5BT</t>
  </si>
  <si>
    <t>Little Ninemile Creek</t>
  </si>
  <si>
    <t>Chota Road</t>
  </si>
  <si>
    <t>TNW000003751</t>
  </si>
  <si>
    <t>LNIXO002.9HY</t>
  </si>
  <si>
    <t>Little Nixon Creek</t>
  </si>
  <si>
    <t>Allen King Road</t>
  </si>
  <si>
    <t>LNIXO003.5HY</t>
  </si>
  <si>
    <t>TNW000003752</t>
  </si>
  <si>
    <t>LNMOU000.1MM</t>
  </si>
  <si>
    <t>Little North Mouse Creek</t>
  </si>
  <si>
    <t>County Hwy 253 Crossing Near Intersection with County Road 249</t>
  </si>
  <si>
    <t>TNW000003753</t>
  </si>
  <si>
    <t>LNMOU002.4MM</t>
  </si>
  <si>
    <t>At Hwy 260 Br  on Old Kingston  Road</t>
  </si>
  <si>
    <t>TNW000003754</t>
  </si>
  <si>
    <t>LNMOU003.6MM</t>
  </si>
  <si>
    <t>0.10 Mile U/S Niota STP</t>
  </si>
  <si>
    <t>LNMOUSE003.6</t>
  </si>
  <si>
    <t>LNMOU010.0T0.2MM</t>
  </si>
  <si>
    <t>TNW000003756</t>
  </si>
  <si>
    <t>LNORR000.1LI</t>
  </si>
  <si>
    <t>Little Norris Creek</t>
  </si>
  <si>
    <t>U/S Confluence. with Norris Cr. (off Mimosa Road.)</t>
  </si>
  <si>
    <t>TNW000003757</t>
  </si>
  <si>
    <t>LOBED000.7CU</t>
  </si>
  <si>
    <t>Little Obed River</t>
  </si>
  <si>
    <t>Hwy 127/ North Main Street</t>
  </si>
  <si>
    <t>TNW000007381</t>
  </si>
  <si>
    <t>LOBED001.1CU</t>
  </si>
  <si>
    <t>D/S Old Jamestown Road</t>
  </si>
  <si>
    <t>TNW000003758</t>
  </si>
  <si>
    <t>LOCKE000.1WI</t>
  </si>
  <si>
    <t>Locke Branch</t>
  </si>
  <si>
    <t>N Lick Cr Road &amp; Walker Hill Road</t>
  </si>
  <si>
    <t>TNW000003759</t>
  </si>
  <si>
    <t>LOCKE000.3WA</t>
  </si>
  <si>
    <t>300 M U/S Lawson Mill Road</t>
  </si>
  <si>
    <t>TNW000003760</t>
  </si>
  <si>
    <t>LOCKE000.7CN</t>
  </si>
  <si>
    <t>Locke Creek</t>
  </si>
  <si>
    <t>Locke Creek Road</t>
  </si>
  <si>
    <t>TNW000003761</t>
  </si>
  <si>
    <t>LOCKE001.8WI</t>
  </si>
  <si>
    <t>U/S N Lick Cr Road</t>
  </si>
  <si>
    <t>TNW000003762</t>
  </si>
  <si>
    <t>LOCKE1.6T0.1WI</t>
  </si>
  <si>
    <t>Locke Branch Unnamed Tributary</t>
  </si>
  <si>
    <t>Off State Route 46/Pinewood Road</t>
  </si>
  <si>
    <t>LOCKE1.1T0.1WI; LOCKE1T0.1WI</t>
  </si>
  <si>
    <t>TNW000003763</t>
  </si>
  <si>
    <t>LOCKE1.8T0.1WI</t>
  </si>
  <si>
    <t>Off Bending Chestnut Road.</t>
  </si>
  <si>
    <t>LOCKE1.4T0.1WI; LOCKE2T0.1WI</t>
  </si>
  <si>
    <t>TNW000003764</t>
  </si>
  <si>
    <t>LOCUS001.0HI</t>
  </si>
  <si>
    <t>Locust Fork</t>
  </si>
  <si>
    <t>Locust Fork Road/ Old Hadley School Road</t>
  </si>
  <si>
    <t>TNW000003765</t>
  </si>
  <si>
    <t>LOLLA000.1GE</t>
  </si>
  <si>
    <t>Lollar Branch</t>
  </si>
  <si>
    <t>100 Yds U/S Confluence. Stony Cr. off Hobe Hammitt Road</t>
  </si>
  <si>
    <t>TNW000003766</t>
  </si>
  <si>
    <t>LONDO000.7HY</t>
  </si>
  <si>
    <t>London Creek</t>
  </si>
  <si>
    <t>Caldwell Road (D/S 2000 Ft.)</t>
  </si>
  <si>
    <t>TNW000003767</t>
  </si>
  <si>
    <t>LONDO001.7BR</t>
  </si>
  <si>
    <t>London Branch</t>
  </si>
  <si>
    <t>Ford off Old Parksville Road</t>
  </si>
  <si>
    <t>TNW000003768</t>
  </si>
  <si>
    <t>LONEROCK</t>
  </si>
  <si>
    <t>Lone Rock Lake</t>
  </si>
  <si>
    <t>Lone Rock Lake at Dam</t>
  </si>
  <si>
    <t>TNW000003769</t>
  </si>
  <si>
    <t>LONG000.1CU</t>
  </si>
  <si>
    <t>Long Branch</t>
  </si>
  <si>
    <t>Winningham Road off Hillendale Drive - Dunbar Road South of Quarry</t>
  </si>
  <si>
    <t>LONG000.2CU</t>
  </si>
  <si>
    <t>TNW000003770</t>
  </si>
  <si>
    <t>LONG000.1DA</t>
  </si>
  <si>
    <t>Long Creek</t>
  </si>
  <si>
    <t>Whites Creek Road.</t>
  </si>
  <si>
    <t>TNW000003771</t>
  </si>
  <si>
    <t>LONG000.1RN</t>
  </si>
  <si>
    <t>Off Distillery Road. - 500' U/S Confluence. Sulpher Fork</t>
  </si>
  <si>
    <t>TNW000003772</t>
  </si>
  <si>
    <t>LONG000.1SE</t>
  </si>
  <si>
    <t>Long Fork</t>
  </si>
  <si>
    <t>U/S Confluence. W/ Big Brush Cr.</t>
  </si>
  <si>
    <t>TNW000003773</t>
  </si>
  <si>
    <t>LONG000.3LW</t>
  </si>
  <si>
    <t>Long Branch Road.</t>
  </si>
  <si>
    <t>TNW000003774</t>
  </si>
  <si>
    <t>LONG000.6HA</t>
  </si>
  <si>
    <t>100 Yds U/S River Road</t>
  </si>
  <si>
    <t>LONG000.7HA</t>
  </si>
  <si>
    <t>TNW000003775</t>
  </si>
  <si>
    <t>LONG000.7CO</t>
  </si>
  <si>
    <t>TNW000003776</t>
  </si>
  <si>
    <t>LONG000.7RN</t>
  </si>
  <si>
    <t>Off Distillery Road U/S Unnamed Tributary</t>
  </si>
  <si>
    <t>TNW000003777</t>
  </si>
  <si>
    <t>LONG000.7RU</t>
  </si>
  <si>
    <t>Off Elam Mill Road &amp; Rucker Road Intersection</t>
  </si>
  <si>
    <t>TNW000003778</t>
  </si>
  <si>
    <t>LONG001.0GE</t>
  </si>
  <si>
    <t>150 Yds D/S 2345 Smithtown Road</t>
  </si>
  <si>
    <t>LONG000.1GE</t>
  </si>
  <si>
    <t>TNW000003779</t>
  </si>
  <si>
    <t>LONG001.0HO</t>
  </si>
  <si>
    <t>Off Long Branch Road. (Old Ford Area Off Road.)</t>
  </si>
  <si>
    <t>TNW000003780</t>
  </si>
  <si>
    <t>LONG001.3RU</t>
  </si>
  <si>
    <t>Rucker Road Intersection with Long Creek Road</t>
  </si>
  <si>
    <t>TNW000003781</t>
  </si>
  <si>
    <t>LONG001.5GE</t>
  </si>
  <si>
    <t>Smithtown Road  off Barkley Road.</t>
  </si>
  <si>
    <t>TNW000003782</t>
  </si>
  <si>
    <t>LONG001.6LW</t>
  </si>
  <si>
    <t>Off Long Branch Road</t>
  </si>
  <si>
    <t>TNW000003783</t>
  </si>
  <si>
    <t>LONG001.8HA</t>
  </si>
  <si>
    <t>Hales Crossroad/Long Creek Road</t>
  </si>
  <si>
    <t>TNW000003784</t>
  </si>
  <si>
    <t>LONG002.0CH</t>
  </si>
  <si>
    <t>Baxter Road</t>
  </si>
  <si>
    <t>TNW000003785</t>
  </si>
  <si>
    <t>LONG002.7RN</t>
  </si>
  <si>
    <t>Greenbrier Lake On Long Creek</t>
  </si>
  <si>
    <t>Off Main St (Distillery Road) Outside Greenbrier</t>
  </si>
  <si>
    <t>TNW000003786</t>
  </si>
  <si>
    <t>LONG003.3MA</t>
  </si>
  <si>
    <t>Wilson Road Ford (off Beech Grove Road off Hwy 261)</t>
  </si>
  <si>
    <t>ECO71G15</t>
  </si>
  <si>
    <t>TNW000003787</t>
  </si>
  <si>
    <t>LONG004.4ST</t>
  </si>
  <si>
    <t>Off of Long Creek Road Near Mouth of Creek</t>
  </si>
  <si>
    <t>LONG004.7ST</t>
  </si>
  <si>
    <t>TNW000003788</t>
  </si>
  <si>
    <t>LONG004.9MA</t>
  </si>
  <si>
    <t>TNW000003789</t>
  </si>
  <si>
    <t>LONG005.7ST</t>
  </si>
  <si>
    <t>Long Creek Road.</t>
  </si>
  <si>
    <t>LONG005.3ST</t>
  </si>
  <si>
    <t>TNW000003790</t>
  </si>
  <si>
    <t>LONG012.0MA</t>
  </si>
  <si>
    <t>Liberty Road (off Austin Road)</t>
  </si>
  <si>
    <t>TNW000003791</t>
  </si>
  <si>
    <t>LONG014.4MA</t>
  </si>
  <si>
    <t>Hanestown Road</t>
  </si>
  <si>
    <t>TNW000003792</t>
  </si>
  <si>
    <t>LONG014.7MA</t>
  </si>
  <si>
    <t>Below Confluence of West Fork Long Creek</t>
  </si>
  <si>
    <t>TNW000003793</t>
  </si>
  <si>
    <t>LONG015.3MA</t>
  </si>
  <si>
    <t>Long Creek Road (Lambert Road) Clifty Road</t>
  </si>
  <si>
    <t>TNW000003794</t>
  </si>
  <si>
    <t>LONG016.6MA</t>
  </si>
  <si>
    <t>Off Clifty Road U/S West Fork Long Creek</t>
  </si>
  <si>
    <t>LONG015.6MA</t>
  </si>
  <si>
    <t>TNW000003795</t>
  </si>
  <si>
    <t>LONG019.6MA</t>
  </si>
  <si>
    <t>Off Stanley Lane/Long Creek Road (200' U/S of Long Creek Road</t>
  </si>
  <si>
    <t>TNW000003796</t>
  </si>
  <si>
    <t>LONGL000.4PO</t>
  </si>
  <si>
    <t>Longley Branch</t>
  </si>
  <si>
    <t>Near intersection of Longley Road and Hwy 64</t>
  </si>
  <si>
    <t>TNW000000432</t>
  </si>
  <si>
    <t>LONG_G0.1HS</t>
  </si>
  <si>
    <t>Long Hollow on Housewright Road</t>
  </si>
  <si>
    <t>BIG16.4T0.1HS; BIG2T0.1HS</t>
  </si>
  <si>
    <t>TNW000003797</t>
  </si>
  <si>
    <t>LOOKO000.1HM</t>
  </si>
  <si>
    <t>Lookout Creek</t>
  </si>
  <si>
    <t>0.1 Mile in Bend of Creek West of RR Tracks</t>
  </si>
  <si>
    <t>TNW000003798</t>
  </si>
  <si>
    <t>LOOKO002.2HM</t>
  </si>
  <si>
    <t>Chattanooga Nature Center Boardwalk Area</t>
  </si>
  <si>
    <t>LOOKOUT2.2</t>
  </si>
  <si>
    <t>TNW000007318</t>
  </si>
  <si>
    <t>LOOKO010.8_GA</t>
  </si>
  <si>
    <t>Pope Creek Road -Iron Bridge Crossing</t>
  </si>
  <si>
    <t>Dade</t>
  </si>
  <si>
    <t>TNW000003799</t>
  </si>
  <si>
    <t>LOOKO4.3T0.8HM</t>
  </si>
  <si>
    <t>Lookout Creek Unnamed Tributary</t>
  </si>
  <si>
    <t>Hwy 11</t>
  </si>
  <si>
    <t>LOOKO1T0.8HM</t>
  </si>
  <si>
    <t>TNW000003800</t>
  </si>
  <si>
    <t>LOOLT000.4HM</t>
  </si>
  <si>
    <t>Little Ooltewah Creek</t>
  </si>
  <si>
    <t>Off White Oak Valley Circle Behind Chruch</t>
  </si>
  <si>
    <t>TNW000003801</t>
  </si>
  <si>
    <t>LOOLT002.2BR</t>
  </si>
  <si>
    <t>0.5 Mile North of the Bradley/Hamilton County Line off of Owl Hollow Trail Road.</t>
  </si>
  <si>
    <t>ECO67H05</t>
  </si>
  <si>
    <t>TNW000003802</t>
  </si>
  <si>
    <t>LOONE001.0MI</t>
  </si>
  <si>
    <t>Looneys Creek</t>
  </si>
  <si>
    <t>East Valley Road (Hwy 283)</t>
  </si>
  <si>
    <t>TNW000003803</t>
  </si>
  <si>
    <t>LOONE2.9T0.1MI</t>
  </si>
  <si>
    <t>Looneys Creek Unnamed Tributary</t>
  </si>
  <si>
    <t>Ketner Cove Road 10 Yds D/S Ketner Cove Lake</t>
  </si>
  <si>
    <t>LOONE1T0.1MI; LOONE002.5MI</t>
  </si>
  <si>
    <t>TNW000003804</t>
  </si>
  <si>
    <t>LOOPE001.0OV</t>
  </si>
  <si>
    <t>Looper Branch</t>
  </si>
  <si>
    <t>Pine Ridge Lake Road 100 Yds D/S Pine Ridge Lake</t>
  </si>
  <si>
    <t>TNW000003805</t>
  </si>
  <si>
    <t>LOOSA001.5SH</t>
  </si>
  <si>
    <t>Loosahatchie River</t>
  </si>
  <si>
    <t>Benjestown Road</t>
  </si>
  <si>
    <t>TNW000003806</t>
  </si>
  <si>
    <t>LOOSA005.0SH</t>
  </si>
  <si>
    <t>First Br on Loosahatchie River at North Watkins Road Crossing</t>
  </si>
  <si>
    <t>TNW000003807</t>
  </si>
  <si>
    <t>LOOSA008.2SH</t>
  </si>
  <si>
    <t>LOOSA008.25SH</t>
  </si>
  <si>
    <t>TNW000003808</t>
  </si>
  <si>
    <t>Hwy 14</t>
  </si>
  <si>
    <t>TNW000003809</t>
  </si>
  <si>
    <t>LOOSA10.8T1.3SH</t>
  </si>
  <si>
    <t>LOOSA4T1.3SH; GRACE001.3SH</t>
  </si>
  <si>
    <t>TNW000003810</t>
  </si>
  <si>
    <t>LOOSA12.8T0.4T0.3SH</t>
  </si>
  <si>
    <t>Loosahatchie River Unnamed Tributary To Unnamed Tributary</t>
  </si>
  <si>
    <t>D/S Dmp 004/ Memphis Stone Horn</t>
  </si>
  <si>
    <t>LOOSA2T0.7SH</t>
  </si>
  <si>
    <t>TNW000003811</t>
  </si>
  <si>
    <t>LOOSA12.8T0.6T0.0SH</t>
  </si>
  <si>
    <t>D/S Dmp/Memphis Stone Horn</t>
  </si>
  <si>
    <t>LOOSA3T0.7SH; LOOSA1T0.7SH</t>
  </si>
  <si>
    <t>TNW000003812</t>
  </si>
  <si>
    <t>LOOSA1C15.8SH</t>
  </si>
  <si>
    <t>Loosahatchie River Canal</t>
  </si>
  <si>
    <t>Singleton Parkway  Hwy 204 Crossing Loosahatchie River Drainage Canal</t>
  </si>
  <si>
    <t>LOOSAHATCH015.8; LOOSA017.2SH</t>
  </si>
  <si>
    <t>TNW000003813</t>
  </si>
  <si>
    <t>LOOSA1C22.7SH</t>
  </si>
  <si>
    <t>LOOSAHATCH022.7; LOOSA022.7SH</t>
  </si>
  <si>
    <t>TNW000003822</t>
  </si>
  <si>
    <t>LOOSA1C27.0T2.2SH</t>
  </si>
  <si>
    <t>U/S Pleasant Ridge Road</t>
  </si>
  <si>
    <t>TNW000003814</t>
  </si>
  <si>
    <t>LOOSA1C28.6SH</t>
  </si>
  <si>
    <t>At Collierville-Arlington Road (Highway 205) Crossing</t>
  </si>
  <si>
    <t>001790; LOOSA1C028.6SH</t>
  </si>
  <si>
    <t>TNW000003815</t>
  </si>
  <si>
    <t>LOOSA1C29.6SH</t>
  </si>
  <si>
    <t>1 Mi D/S Hwy 205</t>
  </si>
  <si>
    <t>TNW000003816</t>
  </si>
  <si>
    <t>LOOSA1C30.2SH</t>
  </si>
  <si>
    <t>Hwy 70 Br</t>
  </si>
  <si>
    <t>TNW000003817</t>
  </si>
  <si>
    <t>LOOSA1C34.0FA</t>
  </si>
  <si>
    <t>Loosahatchie River at Braden Center Point Road</t>
  </si>
  <si>
    <t>TNW000003823</t>
  </si>
  <si>
    <t>LOOSA1C38.3T1.9FA</t>
  </si>
  <si>
    <t>Loosahatchie River Canal Unnamed Tributary</t>
  </si>
  <si>
    <t>At Feathers Chapel Road Crossing in Treadville Bottom East of Treadville Creek</t>
  </si>
  <si>
    <t>TNW000003818</t>
  </si>
  <si>
    <t>LOOSA1C40.5FA</t>
  </si>
  <si>
    <t>Hwy 194</t>
  </si>
  <si>
    <t>TNW000003819</t>
  </si>
  <si>
    <t>LOOSA1C42.5FA</t>
  </si>
  <si>
    <t>LOOSAHATCH042.5; LOOSA042.5SH</t>
  </si>
  <si>
    <t>TNW000003820</t>
  </si>
  <si>
    <t>LOOSA1C45.5FA</t>
  </si>
  <si>
    <t>TNW000003821</t>
  </si>
  <si>
    <t>LOOSA1C53.6FA</t>
  </si>
  <si>
    <t>LOOSA053.6FA; LOOSA50.3FA</t>
  </si>
  <si>
    <t>TNW000003824</t>
  </si>
  <si>
    <t>LOOSABORROW1SH</t>
  </si>
  <si>
    <t>Loosahatchie River Borrow Pit</t>
  </si>
  <si>
    <t>Connected to River at Hwy 51</t>
  </si>
  <si>
    <t>TNW000003825</t>
  </si>
  <si>
    <t>LOPOS000.1PE</t>
  </si>
  <si>
    <t>Little Opossum Creek</t>
  </si>
  <si>
    <t>Old Hwy 31</t>
  </si>
  <si>
    <t>TNW000003826</t>
  </si>
  <si>
    <t>LOSS003.6PO</t>
  </si>
  <si>
    <t>Loss Creek</t>
  </si>
  <si>
    <t>Finger Board Railroad Crossing</t>
  </si>
  <si>
    <t>TNW000003827</t>
  </si>
  <si>
    <t>LOST000.2PE</t>
  </si>
  <si>
    <t>Lost Creek</t>
  </si>
  <si>
    <t>Off Lost Creek Road</t>
  </si>
  <si>
    <t>TNW000003828</t>
  </si>
  <si>
    <t>LOST000.7JE</t>
  </si>
  <si>
    <t>Day Road Bridge</t>
  </si>
  <si>
    <t>LOST000.5JE</t>
  </si>
  <si>
    <t>TNW000003829</t>
  </si>
  <si>
    <t>LOST000.8WH</t>
  </si>
  <si>
    <t>Big Bottom/White Cave Road.</t>
  </si>
  <si>
    <t>TNW000003830</t>
  </si>
  <si>
    <t>LOST000.9SV</t>
  </si>
  <si>
    <t>Lost Branch</t>
  </si>
  <si>
    <t>Lost Branch Road</t>
  </si>
  <si>
    <t>TNW000003831</t>
  </si>
  <si>
    <t>LOST001.3DE</t>
  </si>
  <si>
    <t>At Hwy 100</t>
  </si>
  <si>
    <t>TNW000003832</t>
  </si>
  <si>
    <t>LOST001.5ST</t>
  </si>
  <si>
    <t>U/S Embayment at End of Lost Creek Road</t>
  </si>
  <si>
    <t>TNW000003833</t>
  </si>
  <si>
    <t>LOST002.1HY</t>
  </si>
  <si>
    <t>Off Bond Tie Road</t>
  </si>
  <si>
    <t>LOST002.0HY; LOST002.5HY; LOST001.0HY</t>
  </si>
  <si>
    <t>TNW000003834</t>
  </si>
  <si>
    <t>LOST002.1JE</t>
  </si>
  <si>
    <t>Ken Manley Road</t>
  </si>
  <si>
    <t>TNW000003835</t>
  </si>
  <si>
    <t>LOST004.2JE</t>
  </si>
  <si>
    <t>Hwy 11E Bridge  Southwest of New Market</t>
  </si>
  <si>
    <t>TNW000003836</t>
  </si>
  <si>
    <t>LOST008.6JE</t>
  </si>
  <si>
    <t>Sweet Williams Lane Bridge</t>
  </si>
  <si>
    <t>TNW000003837</t>
  </si>
  <si>
    <t>LOUDE000.6HS</t>
  </si>
  <si>
    <t>Louderback Creek</t>
  </si>
  <si>
    <t>TNW000003838</t>
  </si>
  <si>
    <t>LOUIS001.8MT</t>
  </si>
  <si>
    <t>Louise Creek</t>
  </si>
  <si>
    <t>Watkins Ford Road.</t>
  </si>
  <si>
    <t>TNW000003839</t>
  </si>
  <si>
    <t>LOUSE000.2CA</t>
  </si>
  <si>
    <t>Louse Creek</t>
  </si>
  <si>
    <t>At the End of Hickory Creek Lane</t>
  </si>
  <si>
    <t>TNW000003840</t>
  </si>
  <si>
    <t>LOVE002.2KN</t>
  </si>
  <si>
    <t>Love Creek</t>
  </si>
  <si>
    <t>Holston Middle /High School</t>
  </si>
  <si>
    <t>LOVES002.2KN</t>
  </si>
  <si>
    <t>TNW000003841</t>
  </si>
  <si>
    <t>LOVES000.1MY</t>
  </si>
  <si>
    <t>Loves Branch</t>
  </si>
  <si>
    <t>Loves Br Road</t>
  </si>
  <si>
    <t>TNW000003842</t>
  </si>
  <si>
    <t>LOWL7.4T0.1MC</t>
  </si>
  <si>
    <t>Little Owl Creek Unnamed Tributary</t>
  </si>
  <si>
    <t>Hwy 224</t>
  </si>
  <si>
    <t>LOWL1T0.1MC</t>
  </si>
  <si>
    <t>TNW000003843</t>
  </si>
  <si>
    <t>LOWRY001.3BL</t>
  </si>
  <si>
    <t>Lowry Creek</t>
  </si>
  <si>
    <t>TNW000003845</t>
  </si>
  <si>
    <t>LOYD000.5WN</t>
  </si>
  <si>
    <t>Loyd Branch</t>
  </si>
  <si>
    <t>200 Yds U/S Treadway Road</t>
  </si>
  <si>
    <t>TNW000003844</t>
  </si>
  <si>
    <t>LOYD_G0.5BL</t>
  </si>
  <si>
    <t>Loyd Cove Unnamed Tributary To Unnamed Tributary Crystal Creek</t>
  </si>
  <si>
    <t>LCOVE000.5BL</t>
  </si>
  <si>
    <t>TNW000003846</t>
  </si>
  <si>
    <t>LPCAN000.1PO</t>
  </si>
  <si>
    <t>Left Prong Caney Creek</t>
  </si>
  <si>
    <t>Just Above Confluence with Caney Creek</t>
  </si>
  <si>
    <t>TNW000003847</t>
  </si>
  <si>
    <t>LPIGE000.7SV</t>
  </si>
  <si>
    <t>Little Pigeon River</t>
  </si>
  <si>
    <t>Hwy 338 Br</t>
  </si>
  <si>
    <t>TNW000003848</t>
  </si>
  <si>
    <t>LPIGE002.0SV</t>
  </si>
  <si>
    <t>Cattletsburg/River Lane</t>
  </si>
  <si>
    <t>TNW000003849</t>
  </si>
  <si>
    <t>LPIGE002.2SV</t>
  </si>
  <si>
    <t>D/S Sanders Island-Old Mill Road</t>
  </si>
  <si>
    <t>TNW000003850</t>
  </si>
  <si>
    <t>LPIGE004.5SV</t>
  </si>
  <si>
    <t>At USGS Gage 4 Sevierville</t>
  </si>
  <si>
    <t>TNW000003851</t>
  </si>
  <si>
    <t>LPIGE006.6SV</t>
  </si>
  <si>
    <t>At Walnut Grove Bridge/Robert Henderson Road U/S Sevierville</t>
  </si>
  <si>
    <t>TNW000003852</t>
  </si>
  <si>
    <t>LPIGE010.0SV</t>
  </si>
  <si>
    <t>Hodsden Bridge/Newport Hwy 416</t>
  </si>
  <si>
    <t>TVA 6679-1</t>
  </si>
  <si>
    <t>TNW000003853</t>
  </si>
  <si>
    <t>LPIGE016.0SV</t>
  </si>
  <si>
    <t>At Richardson Cove</t>
  </si>
  <si>
    <t>LPIGEONIS21</t>
  </si>
  <si>
    <t>TNW000003854</t>
  </si>
  <si>
    <t>LPIGE018.7SV</t>
  </si>
  <si>
    <t>Grant Road Bridge off Highway 416 U/S of Richardson Cove</t>
  </si>
  <si>
    <t>TNW000003855</t>
  </si>
  <si>
    <t>LPIGE025.5SV</t>
  </si>
  <si>
    <t>Great Smoky Mountain Nat'L Park Boundary Near Greenbriar Ranger Station</t>
  </si>
  <si>
    <t>LPIGEONIS20</t>
  </si>
  <si>
    <t>TNW000003856</t>
  </si>
  <si>
    <t>LPINE00.2aHI</t>
  </si>
  <si>
    <t>Bear Creek Road (Trail)</t>
  </si>
  <si>
    <t>TNW000003857</t>
  </si>
  <si>
    <t>LPINE000.2CS</t>
  </si>
  <si>
    <t>TNW000003858</t>
  </si>
  <si>
    <t>LPINE000.2HI</t>
  </si>
  <si>
    <t>Coble to only Road/ Happy Hollow Lane/ Little Piney Road</t>
  </si>
  <si>
    <t>TNW000003859</t>
  </si>
  <si>
    <t>LPINE001.2PU</t>
  </si>
  <si>
    <t>D/S Proposed Plateau Sant (Hackworth Farm)/ Heritage Farm Road</t>
  </si>
  <si>
    <t>TNW000003860</t>
  </si>
  <si>
    <t>LPOND001.0CK</t>
  </si>
  <si>
    <t>Little Pond Creek</t>
  </si>
  <si>
    <t>D/S Hwy 189</t>
  </si>
  <si>
    <t>TNW000003861</t>
  </si>
  <si>
    <t>LPOSS000.1HM</t>
  </si>
  <si>
    <t>Little Possum Creek</t>
  </si>
  <si>
    <t>U/S Confluence with Big Possum  and Little Possum</t>
  </si>
  <si>
    <t>TNW000003862</t>
  </si>
  <si>
    <t>LPUNC000.1MA</t>
  </si>
  <si>
    <t>Little Puncheon Creek</t>
  </si>
  <si>
    <t>Oak Knob Road</t>
  </si>
  <si>
    <t>LPCAM000.1MA</t>
  </si>
  <si>
    <t>TNW000003863</t>
  </si>
  <si>
    <t>LPVAL000.9HS</t>
  </si>
  <si>
    <t>Little Poor Valley Creek</t>
  </si>
  <si>
    <t>Near Int of SR 94</t>
  </si>
  <si>
    <t>TNW000003864</t>
  </si>
  <si>
    <t>LREED000.4CR</t>
  </si>
  <si>
    <t>Little Reedy Creek</t>
  </si>
  <si>
    <t>U/S Charlie Humphreys Road</t>
  </si>
  <si>
    <t>TNW000003865</t>
  </si>
  <si>
    <t>Little Richland Creek</t>
  </si>
  <si>
    <t>D/S Walnut Grove Road</t>
  </si>
  <si>
    <t>TNW000003866</t>
  </si>
  <si>
    <t>LRICH001.6RH</t>
  </si>
  <si>
    <t>TNW000003867</t>
  </si>
  <si>
    <t>LRICH002.3HU</t>
  </si>
  <si>
    <t>D/S Little Richland Cr. Road.</t>
  </si>
  <si>
    <t>TNW000003868</t>
  </si>
  <si>
    <t>LRICH002.6HU</t>
  </si>
  <si>
    <t>100 M U/S Little Richland Creek Road</t>
  </si>
  <si>
    <t>TNW000007695</t>
  </si>
  <si>
    <t>LRICH002.6OB</t>
  </si>
  <si>
    <t>Downstream Clanton Road</t>
  </si>
  <si>
    <t>TNW000003869</t>
  </si>
  <si>
    <t>LRICH003.1HU</t>
  </si>
  <si>
    <t>Off Little Richland Road U/S Littleton Hollow</t>
  </si>
  <si>
    <t>TNW000003870</t>
  </si>
  <si>
    <t>LRICH003.6HU</t>
  </si>
  <si>
    <t>Nix Road (U/S Large Powerlines)</t>
  </si>
  <si>
    <t>TNW000003871</t>
  </si>
  <si>
    <t>LRICH3.2T0.3OB</t>
  </si>
  <si>
    <t>Little Richard Creek Unnamed Tributary</t>
  </si>
  <si>
    <t>Clint Word Road/ D/S Campground John Word Road New Ford Mine</t>
  </si>
  <si>
    <t>LRICH4.2T0.3OB</t>
  </si>
  <si>
    <t>TNW000003872</t>
  </si>
  <si>
    <t>LRICH8.3T0.4RH</t>
  </si>
  <si>
    <t>Little Richland Creek Unnamed Tributary</t>
  </si>
  <si>
    <t>Hwy 27 just Past Rhea County High School</t>
  </si>
  <si>
    <t>LRICH1T0.4RH</t>
  </si>
  <si>
    <t>TNW000003873</t>
  </si>
  <si>
    <t>LSCHE000.7BR</t>
  </si>
  <si>
    <t>Little South Chestuee Creek</t>
  </si>
  <si>
    <t>Off of Longley Road</t>
  </si>
  <si>
    <t>TNW000003874</t>
  </si>
  <si>
    <t>LSEQU000.5MI</t>
  </si>
  <si>
    <t>Little Sequatchie River</t>
  </si>
  <si>
    <t>Francis Spring Road Bridge</t>
  </si>
  <si>
    <t>TNW000003875</t>
  </si>
  <si>
    <t>LSEQU001.3MI</t>
  </si>
  <si>
    <t>Hwy 28 Bridge</t>
  </si>
  <si>
    <t>TNW000003876</t>
  </si>
  <si>
    <t>LSEQU006.2MI</t>
  </si>
  <si>
    <t>At Camp Glancy Pedestrian Bridge</t>
  </si>
  <si>
    <t>TNW000003877</t>
  </si>
  <si>
    <t>LSEQU009.0MI</t>
  </si>
  <si>
    <t>Off Coppinger Cove Road at RM 9.0 (Working Downstream For Fish Tissue)</t>
  </si>
  <si>
    <t>TNW000003878</t>
  </si>
  <si>
    <t>TNW000003879</t>
  </si>
  <si>
    <t>LSEQU6.9T0.5MI</t>
  </si>
  <si>
    <t>Little Sequatchie Unnamed Tributary</t>
  </si>
  <si>
    <t>Near End ofcoppinger Cove Road on the Keener Farm Keener Spring</t>
  </si>
  <si>
    <t>KEENE000.5MI</t>
  </si>
  <si>
    <t>TNW000003880</t>
  </si>
  <si>
    <t>LSEWE000.8ME</t>
  </si>
  <si>
    <t>Little Sewee Creek</t>
  </si>
  <si>
    <t>At Center Point</t>
  </si>
  <si>
    <t>TNW000003881</t>
  </si>
  <si>
    <t>LSHAW000.1WE</t>
  </si>
  <si>
    <t>Little Shawnette Creek</t>
  </si>
  <si>
    <t>Little Shawnette Creek. Road.</t>
  </si>
  <si>
    <t>TNW000003882</t>
  </si>
  <si>
    <t>LSHOA001.5LW</t>
  </si>
  <si>
    <t>Little Shoal Creek</t>
  </si>
  <si>
    <t>TNW000003883</t>
  </si>
  <si>
    <t>LSHOA004.0LW</t>
  </si>
  <si>
    <t>Off Buffalo Road on Tripp Road</t>
  </si>
  <si>
    <t>TNW000003884</t>
  </si>
  <si>
    <t>LSINK000.1SU</t>
  </si>
  <si>
    <t>Little Sinking Creek</t>
  </si>
  <si>
    <t>U/S Confluence of Beidleman Creek.</t>
  </si>
  <si>
    <t>TNW000003885</t>
  </si>
  <si>
    <t>LSINK001.0BE</t>
  </si>
  <si>
    <t>100 Yds U/S Simms Road</t>
  </si>
  <si>
    <t>TNW000003886</t>
  </si>
  <si>
    <t>LSINK001.1BE</t>
  </si>
  <si>
    <t>Little Sinking</t>
  </si>
  <si>
    <t>D/S Sims Road.</t>
  </si>
  <si>
    <t>TNW000003888</t>
  </si>
  <si>
    <t>LSLIC002.9MA</t>
  </si>
  <si>
    <t>Walnut Shade Road/Gamaliel Road</t>
  </si>
  <si>
    <t>TNW000003889</t>
  </si>
  <si>
    <t>LSMOU000.6BR</t>
  </si>
  <si>
    <t>Little South Mouse Creek</t>
  </si>
  <si>
    <t>Off Walker Valley Road</t>
  </si>
  <si>
    <t>TNW000003890</t>
  </si>
  <si>
    <t>LSODD000.7HM</t>
  </si>
  <si>
    <t>Little Soddy Creek</t>
  </si>
  <si>
    <t>Durham Street</t>
  </si>
  <si>
    <t>LSODDY000.7</t>
  </si>
  <si>
    <t>TNW000003891</t>
  </si>
  <si>
    <t>LSODD001.3HM</t>
  </si>
  <si>
    <t>Brown Road (Hot Water Road)</t>
  </si>
  <si>
    <t>LSODD000.8HM</t>
  </si>
  <si>
    <t>TNW000003892</t>
  </si>
  <si>
    <t>LSPRI000.4MM</t>
  </si>
  <si>
    <t>Latham Springs Branch</t>
  </si>
  <si>
    <t>U/S Shoemaker Road</t>
  </si>
  <si>
    <t>TNW000003893</t>
  </si>
  <si>
    <t>LSPRI000.8HI</t>
  </si>
  <si>
    <t>Little Spring Creek</t>
  </si>
  <si>
    <t>Pinewood Road</t>
  </si>
  <si>
    <t>TNW000003894</t>
  </si>
  <si>
    <t>LSPRI000.8RU</t>
  </si>
  <si>
    <t>Lee's Spring Branch</t>
  </si>
  <si>
    <t>Dilton-Mankin Road.</t>
  </si>
  <si>
    <t>TNW000003895</t>
  </si>
  <si>
    <t>LSTON001.2CT</t>
  </si>
  <si>
    <t>Little Stoney Creek</t>
  </si>
  <si>
    <t>Off SR 67 (0.3 Mi) (Little Stony Creek Road)</t>
  </si>
  <si>
    <t>TNW000003896</t>
  </si>
  <si>
    <t>LSUGA000.2CS</t>
  </si>
  <si>
    <t>Little Sugar Creek</t>
  </si>
  <si>
    <t>D/S Silerton Road</t>
  </si>
  <si>
    <t>TNW000003897</t>
  </si>
  <si>
    <t>LSULP000.4BN</t>
  </si>
  <si>
    <t>Little Sulphur  Creek</t>
  </si>
  <si>
    <t>U/S Sulphur Creek Road</t>
  </si>
  <si>
    <t>TNW000003898</t>
  </si>
  <si>
    <t>LSWAN000.1LS</t>
  </si>
  <si>
    <t>D/S Hwy 412 (200 Yds D/S Bridge)</t>
  </si>
  <si>
    <t>TNW000003899</t>
  </si>
  <si>
    <t>LSWAN001.5LI</t>
  </si>
  <si>
    <t>Barnes Hollow Road</t>
  </si>
  <si>
    <t>TNW000003900</t>
  </si>
  <si>
    <t>LSWAN001.9LS</t>
  </si>
  <si>
    <t>U/S Little Swan Creek Road</t>
  </si>
  <si>
    <t>TNW000003901</t>
  </si>
  <si>
    <t>LSYCA001.6CL</t>
  </si>
  <si>
    <t>Little Sycamore Creek</t>
  </si>
  <si>
    <t>Hwy 25E Bridge at Springdale</t>
  </si>
  <si>
    <t>TNW000003902</t>
  </si>
  <si>
    <t>LSYCA002.6CL</t>
  </si>
  <si>
    <t>LSYCA001.8CL</t>
  </si>
  <si>
    <t>TNW000003903</t>
  </si>
  <si>
    <t>LSYCA003.9CL</t>
  </si>
  <si>
    <t>Little Sycamore Road and Roy Venable Lane - J. Barnards (Bmp)?</t>
  </si>
  <si>
    <t>TNW000003904</t>
  </si>
  <si>
    <t>LTACK000.2CL</t>
  </si>
  <si>
    <t>Little Tackett Creek</t>
  </si>
  <si>
    <t>D/S No Business Hollow Near Conlfuence with Tackett Creek</t>
  </si>
  <si>
    <t>TNW000003905</t>
  </si>
  <si>
    <t>LTACK000.5CL</t>
  </si>
  <si>
    <t>D/S Saltpeter Hollow on Campbell/Claiborne County Line</t>
  </si>
  <si>
    <t>TNW000003906</t>
  </si>
  <si>
    <t>LTENN001.0LO</t>
  </si>
  <si>
    <t>Little Tennessee River</t>
  </si>
  <si>
    <t>Tellico Reservoir at Dam</t>
  </si>
  <si>
    <t>TNW000003907</t>
  </si>
  <si>
    <t>LTENN011.0LO</t>
  </si>
  <si>
    <t>Little Tennessee River (Tellico)</t>
  </si>
  <si>
    <t>Tellico Reservoir at Jackson Bend</t>
  </si>
  <si>
    <t>TNW000003908</t>
  </si>
  <si>
    <t>LTENN015.0LO</t>
  </si>
  <si>
    <t>Tellico Reservoir Upstream Baker Creek</t>
  </si>
  <si>
    <t>TNW000003909</t>
  </si>
  <si>
    <t>LTENN032.0BT</t>
  </si>
  <si>
    <t>Near Head of Harrison Island</t>
  </si>
  <si>
    <t>TNW000003910</t>
  </si>
  <si>
    <t>LTENN032.8BT</t>
  </si>
  <si>
    <t>US Highway 129 at Old USGS Gaging Station</t>
  </si>
  <si>
    <t>TNW000003911</t>
  </si>
  <si>
    <t>LTENN033.4BT</t>
  </si>
  <si>
    <t>500 Feet Downstream of Chilhowee Dam</t>
  </si>
  <si>
    <t>TNW000003912</t>
  </si>
  <si>
    <t>LTOM000.4MY</t>
  </si>
  <si>
    <t>Long Tom Branch</t>
  </si>
  <si>
    <t>Buck Daniels Road/ Old Brush Creek Road</t>
  </si>
  <si>
    <t>TNW000003913</t>
  </si>
  <si>
    <t>LTRAC000.1CY</t>
  </si>
  <si>
    <t>Little Trace Creek</t>
  </si>
  <si>
    <t>U/S Little Trace Creek Road</t>
  </si>
  <si>
    <t>TNW000003914</t>
  </si>
  <si>
    <t>LTRAC002.3CY</t>
  </si>
  <si>
    <t>Hwy 52</t>
  </si>
  <si>
    <t>TNW000003915</t>
  </si>
  <si>
    <t>LTRAC005.0CY</t>
  </si>
  <si>
    <t>Henson Road 20 Yds D/S Line Creek #3B Lake</t>
  </si>
  <si>
    <t>TNW000003916</t>
  </si>
  <si>
    <t>LTRAM006.0SR</t>
  </si>
  <si>
    <t>Little Trammel Creek</t>
  </si>
  <si>
    <t>D/S Hwy 174 (Fairfield Road)</t>
  </si>
  <si>
    <t>LTRAM005.9SR; LTRAMMELL005.9</t>
  </si>
  <si>
    <t>TNW000003918</t>
  </si>
  <si>
    <t>LTRAM008.7SR</t>
  </si>
  <si>
    <t>Bishop Trout Road and Hwy 31E (D/S Westmoreland STP)</t>
  </si>
  <si>
    <t>LTRAM008.5SR</t>
  </si>
  <si>
    <t>TNW000003919</t>
  </si>
  <si>
    <t>LTRAM009.9SR</t>
  </si>
  <si>
    <t>D/S Westmoreland STP Outfall (off Ball Park Road)</t>
  </si>
  <si>
    <t>TNW000003920</t>
  </si>
  <si>
    <t>LTURK000.4HU</t>
  </si>
  <si>
    <t>Little Turkey Creek</t>
  </si>
  <si>
    <t>U/S Turkey Creek Road</t>
  </si>
  <si>
    <t>TNW000003921</t>
  </si>
  <si>
    <t>LTURK002.1KN</t>
  </si>
  <si>
    <t>Virtue Road and Vista Brook Lane Below Willow Creek Golf Course</t>
  </si>
  <si>
    <t>LTURK001.4KN</t>
  </si>
  <si>
    <t>TNW000003922</t>
  </si>
  <si>
    <t>LTURK004.6KN</t>
  </si>
  <si>
    <t>Fox Den Subdivision on Brochardt Blvd and Union Road.</t>
  </si>
  <si>
    <t>TNW000003923</t>
  </si>
  <si>
    <t>LTURN000.6DI</t>
  </si>
  <si>
    <t>Little Turnbull Creek</t>
  </si>
  <si>
    <t>U/S Confluence. W/ S. Harpeth (Near Eco71F12)</t>
  </si>
  <si>
    <t>ECO71F30; BTURN000.8DI</t>
  </si>
  <si>
    <t>TNW000003924</t>
  </si>
  <si>
    <t>LTURN003.4WI</t>
  </si>
  <si>
    <t>TNW000003925</t>
  </si>
  <si>
    <t>LUMSL000.1DA</t>
  </si>
  <si>
    <t>Lumsley Fork</t>
  </si>
  <si>
    <t>Mouth of Mansker Creek Brick Church Pike &amp; Hitt Lane</t>
  </si>
  <si>
    <t>TNW000003926</t>
  </si>
  <si>
    <t>LUNNS000.2HI</t>
  </si>
  <si>
    <t>Lunns Branch</t>
  </si>
  <si>
    <t>Anderson Road.</t>
  </si>
  <si>
    <t>TNW000007675</t>
  </si>
  <si>
    <t>LUNNS001.3MY</t>
  </si>
  <si>
    <t>U/S Slaughter Road</t>
  </si>
  <si>
    <t>TNW000003927</t>
  </si>
  <si>
    <t>LUTEN001.2HU</t>
  </si>
  <si>
    <t>Luten Branch</t>
  </si>
  <si>
    <t>TNW000003928</t>
  </si>
  <si>
    <t>LUTTR000.1GE</t>
  </si>
  <si>
    <t>Luttrell Spring Branch</t>
  </si>
  <si>
    <t>100 Yds U/S Gravel Road off Fallen Bridge Road</t>
  </si>
  <si>
    <t>TNW000003929</t>
  </si>
  <si>
    <t>LVALL000.1CL</t>
  </si>
  <si>
    <t>Lonesome Valley Branch</t>
  </si>
  <si>
    <t>Lonesome Valley Road</t>
  </si>
  <si>
    <t>TNW000003930</t>
  </si>
  <si>
    <t>LWAR000.1HK</t>
  </si>
  <si>
    <t>Little War Creek</t>
  </si>
  <si>
    <t>Unnamed Road off Mills Road</t>
  </si>
  <si>
    <t>TNW000003931</t>
  </si>
  <si>
    <t>LWEST002.5MT</t>
  </si>
  <si>
    <t>Little West Fork</t>
  </si>
  <si>
    <t>Off Fillmore Court</t>
  </si>
  <si>
    <t>LWEST002.8MT; LWFRE02.8MT</t>
  </si>
  <si>
    <t>TNW000003932</t>
  </si>
  <si>
    <t>LWEST002.8MT</t>
  </si>
  <si>
    <t>Peachers Mill Road Bridge</t>
  </si>
  <si>
    <t>LWEST003.0MT</t>
  </si>
  <si>
    <t>TNW000003933</t>
  </si>
  <si>
    <t>LWEST009.6MT</t>
  </si>
  <si>
    <t>TNW000003934</t>
  </si>
  <si>
    <t>LWEST010.2MT</t>
  </si>
  <si>
    <t>LWEST010.4MT</t>
  </si>
  <si>
    <t>TNW000003935</t>
  </si>
  <si>
    <t>LWEST010.5MT</t>
  </si>
  <si>
    <t>ECO71E15; LWFRE010.5MT; LWEST010.7MT</t>
  </si>
  <si>
    <t>TNW000003936</t>
  </si>
  <si>
    <t>LWOLF000.5HM</t>
  </si>
  <si>
    <t>Little Wolftever Creek</t>
  </si>
  <si>
    <t>Ooltewah-Ringgold Road</t>
  </si>
  <si>
    <t>TNW000003937</t>
  </si>
  <si>
    <t>LWOLF001.4HM</t>
  </si>
  <si>
    <t>At Dead Man Gap</t>
  </si>
  <si>
    <t>TNW000007657</t>
  </si>
  <si>
    <t>LWOLF002.9HM</t>
  </si>
  <si>
    <t>Bhine 10330 Lee Hwy U/S From Bridge on Private Drive</t>
  </si>
  <si>
    <t>TNW000003938</t>
  </si>
  <si>
    <t>LYNCH000.2SU</t>
  </si>
  <si>
    <t>Lynch Branch</t>
  </si>
  <si>
    <t>At Murrell Road South of Old  Blairs Gap Road</t>
  </si>
  <si>
    <t>TNW000003939</t>
  </si>
  <si>
    <t>LYNN000.6GS</t>
  </si>
  <si>
    <t>Lynn Creek</t>
  </si>
  <si>
    <t>D/S Hwy 31</t>
  </si>
  <si>
    <t>TNW000003940</t>
  </si>
  <si>
    <t>LYNNW000.7WI</t>
  </si>
  <si>
    <t>Lynnwood Creek</t>
  </si>
  <si>
    <t>Meadowgreen Drive D/S 50'</t>
  </si>
  <si>
    <t>TNW000003941</t>
  </si>
  <si>
    <t>LYONS000.6HA</t>
  </si>
  <si>
    <t>Lyons Creek</t>
  </si>
  <si>
    <t>100 Yds U/S Early Road</t>
  </si>
  <si>
    <t>LYONS001.0HA</t>
  </si>
  <si>
    <t>TNW000003942</t>
  </si>
  <si>
    <t>LYTLE000.6MY</t>
  </si>
  <si>
    <t>Lytle Creek</t>
  </si>
  <si>
    <t>Martin Road. (1st Overpass Road. on Lytle Cr.)</t>
  </si>
  <si>
    <t>TNW000003943</t>
  </si>
  <si>
    <t>LYTLE000.6RU</t>
  </si>
  <si>
    <t>Near Old Fort Park</t>
  </si>
  <si>
    <t>TNW000003944</t>
  </si>
  <si>
    <t>LYTLE001.1RU</t>
  </si>
  <si>
    <t>Off W. Main St  (@ Greenway)</t>
  </si>
  <si>
    <t>LYTLE001.3RU</t>
  </si>
  <si>
    <t>TNW000003945</t>
  </si>
  <si>
    <t>LYTLE002.1MY</t>
  </si>
  <si>
    <t>Mapleash Ave</t>
  </si>
  <si>
    <t>TNW000003946</t>
  </si>
  <si>
    <t>LYTLE002.3MY</t>
  </si>
  <si>
    <t>TNW000003947</t>
  </si>
  <si>
    <t>LYTLE005.0MY</t>
  </si>
  <si>
    <t>Off Moorseville Pike Where Creek Nears Road Between Bridge Crossings</t>
  </si>
  <si>
    <t>TNW000003948</t>
  </si>
  <si>
    <t>LYTLE005.4MY</t>
  </si>
  <si>
    <t>Moorseville Pike (D/S 100') and at Morrow Lane</t>
  </si>
  <si>
    <t>TNW000003949</t>
  </si>
  <si>
    <t>LYTLE008.7RU</t>
  </si>
  <si>
    <t>Mankin Road</t>
  </si>
  <si>
    <t>LYTLE008.8RU</t>
  </si>
  <si>
    <t>TNW000003950</t>
  </si>
  <si>
    <t>LYTLE2.5T0.1MY</t>
  </si>
  <si>
    <t>Lytle Creek Unnamed Tributary</t>
  </si>
  <si>
    <t>U/S Mapleash Ave  (200' U/S Confluence. W/ Lytle Cr.)</t>
  </si>
  <si>
    <t>LYTLE1T0.1MY</t>
  </si>
  <si>
    <t>TNW000003951</t>
  </si>
  <si>
    <t>LYTLE2.5T0.8MY</t>
  </si>
  <si>
    <t>U/S Mooresville Pike</t>
  </si>
  <si>
    <t>LYTLE1T0.8MY</t>
  </si>
  <si>
    <t>TNW000003952</t>
  </si>
  <si>
    <t>LYTLE2.5T1.2MY</t>
  </si>
  <si>
    <t>D/S W Willow Street</t>
  </si>
  <si>
    <t>LYTLE1T1.2MY</t>
  </si>
  <si>
    <t>TNW000003953</t>
  </si>
  <si>
    <t>LYTLE2.5T1.6MY</t>
  </si>
  <si>
    <t>LYTLET1.6MY</t>
  </si>
  <si>
    <t>TNW000003954</t>
  </si>
  <si>
    <t>LYTLE2.5T1.7MY</t>
  </si>
  <si>
    <t>U/S Hwy 31</t>
  </si>
  <si>
    <t>LYTLE1T1.7MY</t>
  </si>
  <si>
    <t>TNW000003955</t>
  </si>
  <si>
    <t>LYTLE2.5T1.8MY</t>
  </si>
  <si>
    <t>200 Feet U/S Hwy 31</t>
  </si>
  <si>
    <t>LYTLE1T1.8MY</t>
  </si>
  <si>
    <t>TNW000003956</t>
  </si>
  <si>
    <t>MACK000.2GS</t>
  </si>
  <si>
    <t>Mack Branch</t>
  </si>
  <si>
    <t>U/S Yokley Creek. Road. (Hwy. 245)</t>
  </si>
  <si>
    <t>TNW000003957</t>
  </si>
  <si>
    <t>MACKE000.6HM</t>
  </si>
  <si>
    <t>Mackey Branch</t>
  </si>
  <si>
    <t>TNW000003958</t>
  </si>
  <si>
    <t>MACKE002.1HM</t>
  </si>
  <si>
    <t>Jenkins Road Near Grays Road</t>
  </si>
  <si>
    <t>MACKE002.0CC</t>
  </si>
  <si>
    <t>TNW000003959</t>
  </si>
  <si>
    <t>MACKE003.0HM</t>
  </si>
  <si>
    <t>Igou Gap Road Near Intersection with Jenkins Road</t>
  </si>
  <si>
    <t>TNW000003960</t>
  </si>
  <si>
    <t>MACKE003.7HM</t>
  </si>
  <si>
    <t>Hamilton Mill Road off Jenkins Road</t>
  </si>
  <si>
    <t>TNW000007662</t>
  </si>
  <si>
    <t>MACKE004.6HM</t>
  </si>
  <si>
    <t>West of Angie Dr Cul De Sac</t>
  </si>
  <si>
    <t>TNW000003961</t>
  </si>
  <si>
    <t>MACKE004.8HM</t>
  </si>
  <si>
    <t>Holly Hills Road off Jenkiins Road</t>
  </si>
  <si>
    <t>TNW000003962</t>
  </si>
  <si>
    <t>MADD000.5SU</t>
  </si>
  <si>
    <t>Madd Branch</t>
  </si>
  <si>
    <t>U/S Lincoln Street/D/S Railroad Tracks</t>
  </si>
  <si>
    <t>MADD00.5</t>
  </si>
  <si>
    <t>TNW000003964</t>
  </si>
  <si>
    <t>MADD001.2SU</t>
  </si>
  <si>
    <t>E. Sevier Ave (U/S Wilcox Drive)</t>
  </si>
  <si>
    <t>MADD001.1SU</t>
  </si>
  <si>
    <t>TNW000003965</t>
  </si>
  <si>
    <t>MADDE000.2PO</t>
  </si>
  <si>
    <t>Madden Branch</t>
  </si>
  <si>
    <t>Off Hwy 64 Follow Trail Around Embayment</t>
  </si>
  <si>
    <t>TNW000003966</t>
  </si>
  <si>
    <t>MADIS000.5SR</t>
  </si>
  <si>
    <t>Madison Creek</t>
  </si>
  <si>
    <t>Caldwell Drive</t>
  </si>
  <si>
    <t>MADIS000.4SR; L</t>
  </si>
  <si>
    <t>TNW000003967</t>
  </si>
  <si>
    <t>MAGBE001.8HR</t>
  </si>
  <si>
    <t>Magbee Branch</t>
  </si>
  <si>
    <t>Magbee Branch U/S Mcmahan Road (Lower Serles Road)</t>
  </si>
  <si>
    <t>ECO65B01</t>
  </si>
  <si>
    <t>TNW000003968</t>
  </si>
  <si>
    <t>MAISE000.7BL</t>
  </si>
  <si>
    <t>Maise Creek</t>
  </si>
  <si>
    <t>College Station Road</t>
  </si>
  <si>
    <t>TNW000003969</t>
  </si>
  <si>
    <t>MALDE000.1MA</t>
  </si>
  <si>
    <t>Malden Branch</t>
  </si>
  <si>
    <t>Off Long Creek Road &amp; Clifty Road (Confluence. W/ Long Creek)/ Shiloh Road</t>
  </si>
  <si>
    <t>TNW000003970</t>
  </si>
  <si>
    <t>MALTY000.1BT</t>
  </si>
  <si>
    <t>Malty Branch</t>
  </si>
  <si>
    <t>30 Yds U/S Private Drive off New Blockhouse Road.</t>
  </si>
  <si>
    <t>TNW000003971</t>
  </si>
  <si>
    <t>MAMMY000.1CU</t>
  </si>
  <si>
    <t>Mammys Creek</t>
  </si>
  <si>
    <t>Near Mouth at Confluence with Piney Creek Near Roane Co Border.  Access Is by Hike only.</t>
  </si>
  <si>
    <t>TNW000003972</t>
  </si>
  <si>
    <t>MAMMY004.6CU</t>
  </si>
  <si>
    <t>Hwy 70 Near Confluence W/ King Br.</t>
  </si>
  <si>
    <t>TNW000003973</t>
  </si>
  <si>
    <t>MAMMY010.1CU</t>
  </si>
  <si>
    <t>Mammy's Creek</t>
  </si>
  <si>
    <t>Milestone Mountain Circle 80 Yds D/S Lake Waldenesia</t>
  </si>
  <si>
    <t>TNW000003974</t>
  </si>
  <si>
    <t>MANNI000.2CU</t>
  </si>
  <si>
    <t>Manning Spring</t>
  </si>
  <si>
    <t>Upper East Valley Road Br</t>
  </si>
  <si>
    <t>MSPRI000.2CU</t>
  </si>
  <si>
    <t>TNW000003975</t>
  </si>
  <si>
    <t>MANSK002.8SR</t>
  </si>
  <si>
    <t>Manskers Creek</t>
  </si>
  <si>
    <t>Caldwell Drive (off Long Hollow Pk Behind Krogers)</t>
  </si>
  <si>
    <t>TNW000003976</t>
  </si>
  <si>
    <t>MANSK003.4DA</t>
  </si>
  <si>
    <t>Cedar St.(@ Goodlettsville Pump Station)</t>
  </si>
  <si>
    <t>TNW000003977</t>
  </si>
  <si>
    <t>MANSK006.2SR</t>
  </si>
  <si>
    <t>U/S Bakers Fork Confluence off Hwy 41</t>
  </si>
  <si>
    <t>TNW000007073</t>
  </si>
  <si>
    <t>MAPLE000.1GY</t>
  </si>
  <si>
    <t>Maple Branch</t>
  </si>
  <si>
    <t>Off of Patrick Cemetary Road Off of Hwy 56 North of Tracy City TN</t>
  </si>
  <si>
    <t>TNW000003978</t>
  </si>
  <si>
    <t>MAPLE000.6CR</t>
  </si>
  <si>
    <t>Maple Creek</t>
  </si>
  <si>
    <t>TNW000003979</t>
  </si>
  <si>
    <t>MAPLE003.8CR</t>
  </si>
  <si>
    <t>D/S Griggs Trail Lane</t>
  </si>
  <si>
    <t>TNW000003980</t>
  </si>
  <si>
    <t>MAPLE005.7CR</t>
  </si>
  <si>
    <t>Maple Lake Road</t>
  </si>
  <si>
    <t>MAPLE006.0CR</t>
  </si>
  <si>
    <t>TNW000003981</t>
  </si>
  <si>
    <t>MAPLELAKE</t>
  </si>
  <si>
    <t>Maple Creek Lake</t>
  </si>
  <si>
    <t>Maple Creek Lake at Dam</t>
  </si>
  <si>
    <t>TNW000003982</t>
  </si>
  <si>
    <t>MARKE000.6HU</t>
  </si>
  <si>
    <t>Marker Branch</t>
  </si>
  <si>
    <t>Romer Road (off Bold Springs Road)</t>
  </si>
  <si>
    <t>TNW000003983</t>
  </si>
  <si>
    <t>MARKE000.9HU</t>
  </si>
  <si>
    <t>Off Romer Road Near Unnamed Tributary</t>
  </si>
  <si>
    <t>TNW000003984</t>
  </si>
  <si>
    <t>U/S Hwy 12/ Spann Dr</t>
  </si>
  <si>
    <t>TNW000007698</t>
  </si>
  <si>
    <t>MARLI002.1MN</t>
  </si>
  <si>
    <t>Marlin Creek</t>
  </si>
  <si>
    <t>Upstream Mifflin Road</t>
  </si>
  <si>
    <t>TNW000003985</t>
  </si>
  <si>
    <t>MAROO001.4BR</t>
  </si>
  <si>
    <t>Maroon Branch</t>
  </si>
  <si>
    <t>Behind Volunteer Fire Station off Weatherly Switch Road</t>
  </si>
  <si>
    <t>TNW000003986</t>
  </si>
  <si>
    <t>MARRO003.5CH</t>
  </si>
  <si>
    <t>Marrowbone Creek</t>
  </si>
  <si>
    <t>TNW000003987</t>
  </si>
  <si>
    <t>MARRO005.4CH</t>
  </si>
  <si>
    <t>Little Marrowbone Creek Road</t>
  </si>
  <si>
    <t>MARRO005.8CH</t>
  </si>
  <si>
    <t>TNW000003988</t>
  </si>
  <si>
    <t>MARRO012.8CH</t>
  </si>
  <si>
    <t>Abernathy Road</t>
  </si>
  <si>
    <t>TNW000003989</t>
  </si>
  <si>
    <t>MARRO016.3DA</t>
  </si>
  <si>
    <t>Marrowbone Lake</t>
  </si>
  <si>
    <t>Near Marrowbone Lake Road and Lake Road Intersection</t>
  </si>
  <si>
    <t>MARRO170.5DA</t>
  </si>
  <si>
    <t>TNW000003990</t>
  </si>
  <si>
    <t>MARSH000.2HS</t>
  </si>
  <si>
    <t>Housewright Hollow Road</t>
  </si>
  <si>
    <t>TNW000003991</t>
  </si>
  <si>
    <t>MARSH001.7PE</t>
  </si>
  <si>
    <t>Marsh Creek</t>
  </si>
  <si>
    <t>First Ford off Marsh Creek Road.</t>
  </si>
  <si>
    <t>TNW000003992</t>
  </si>
  <si>
    <t>MARTI000.3UC</t>
  </si>
  <si>
    <t>D/S  Meadowbrook Drive</t>
  </si>
  <si>
    <t>MARTI000.1UC</t>
  </si>
  <si>
    <t>TNW000003993</t>
  </si>
  <si>
    <t>MARTI000.4WA</t>
  </si>
  <si>
    <t>TNW000007671</t>
  </si>
  <si>
    <t>MARTI001.1UC</t>
  </si>
  <si>
    <t>Erwin Lube 1040 Martin Creek Road West of Dry Branch Road</t>
  </si>
  <si>
    <t>TNW000003994</t>
  </si>
  <si>
    <t>MARTI002.5CR</t>
  </si>
  <si>
    <t>Vale Road (Highway 114)</t>
  </si>
  <si>
    <t>TNW000003995</t>
  </si>
  <si>
    <t>MARTI004.2PU</t>
  </si>
  <si>
    <t>Off Highway 96/ Martin Creek Road</t>
  </si>
  <si>
    <t>MARTI004.5PU</t>
  </si>
  <si>
    <t>TNW000003996</t>
  </si>
  <si>
    <t>MARYS001.0SH</t>
  </si>
  <si>
    <t>Marys Creek</t>
  </si>
  <si>
    <t>Raleigh- Lagrange Road</t>
  </si>
  <si>
    <t>TNW000003997</t>
  </si>
  <si>
    <t>MARYS005.8SH</t>
  </si>
  <si>
    <t>TNW000003998</t>
  </si>
  <si>
    <t>MASON000.1LI</t>
  </si>
  <si>
    <t>D/S S. Lincoln Road Immediately U/ S of Cottrell Spring Branch</t>
  </si>
  <si>
    <t>TNW000003999</t>
  </si>
  <si>
    <t>MASON000.2LI</t>
  </si>
  <si>
    <t>TNW000004000</t>
  </si>
  <si>
    <t>MATHI004.6TI</t>
  </si>
  <si>
    <t>Mathis Creek</t>
  </si>
  <si>
    <t>Bennett Road</t>
  </si>
  <si>
    <t>TNW000004001</t>
  </si>
  <si>
    <t>MATHI005.8TI</t>
  </si>
  <si>
    <t>U/S Bride Road</t>
  </si>
  <si>
    <t>TNW000004002</t>
  </si>
  <si>
    <t>MATTH001.5MN</t>
  </si>
  <si>
    <t>Matthews Creek</t>
  </si>
  <si>
    <t>U/S Scarbough Loop Road</t>
  </si>
  <si>
    <t>TNW000004003</t>
  </si>
  <si>
    <t>MAXED000.7MC</t>
  </si>
  <si>
    <t>Maxedon Branch</t>
  </si>
  <si>
    <t>D/S Tull Road</t>
  </si>
  <si>
    <t>MAXED000.0MC</t>
  </si>
  <si>
    <t>TNW000004004</t>
  </si>
  <si>
    <t>MAXWE000.1SR</t>
  </si>
  <si>
    <t>Maxwell Branch</t>
  </si>
  <si>
    <t>Off Hwy 25</t>
  </si>
  <si>
    <t>TNW000004005</t>
  </si>
  <si>
    <t>MAXWE001.4PU</t>
  </si>
  <si>
    <t>Just South of I 40 off Maxwell and Baxter Road Intersection (D/S Baxter Road)</t>
  </si>
  <si>
    <t>TNW000004006</t>
  </si>
  <si>
    <t>MAXWE001.7SR</t>
  </si>
  <si>
    <t>Maxwell Branch Road</t>
  </si>
  <si>
    <t>MAXWELLSBR001.7</t>
  </si>
  <si>
    <t>TNW000004007</t>
  </si>
  <si>
    <t>MAY001.4FA</t>
  </si>
  <si>
    <t>May Creek</t>
  </si>
  <si>
    <t>Buford Ellington Road</t>
  </si>
  <si>
    <t>TNW000004008</t>
  </si>
  <si>
    <t>MAY002.7WE</t>
  </si>
  <si>
    <t>May Branch</t>
  </si>
  <si>
    <t>U/Smay Branch Road Crossing</t>
  </si>
  <si>
    <t>ECO65J07</t>
  </si>
  <si>
    <t>TNW000004009</t>
  </si>
  <si>
    <t>MAY003.2HR</t>
  </si>
  <si>
    <t>TNW000004010</t>
  </si>
  <si>
    <t>MAYES000.8WI</t>
  </si>
  <si>
    <t>Mayes Creek</t>
  </si>
  <si>
    <t>North Chapel Road</t>
  </si>
  <si>
    <t>TNW000004011</t>
  </si>
  <si>
    <t>MAYO000.9WY</t>
  </si>
  <si>
    <t>Mayo Branch</t>
  </si>
  <si>
    <t>U/S Latham-Palmersville Road(Hwy 190)</t>
  </si>
  <si>
    <t>MAYO001.3WY; MAYO000.6WY</t>
  </si>
  <si>
    <t>TNW000004012</t>
  </si>
  <si>
    <t>MBEAV1C6.4TI</t>
  </si>
  <si>
    <t>Middle Beaver Creek Canal</t>
  </si>
  <si>
    <t>MBEAV006.4TI</t>
  </si>
  <si>
    <t>TNW000004013</t>
  </si>
  <si>
    <t>MBEAV1C9.2TI</t>
  </si>
  <si>
    <t>Kelly Corner Road</t>
  </si>
  <si>
    <t>MBEAV009.2TI</t>
  </si>
  <si>
    <t>TNW000004014</t>
  </si>
  <si>
    <t>MBROO000.2BN</t>
  </si>
  <si>
    <t>Middle Brook Branch</t>
  </si>
  <si>
    <t>U/S Hwy 641</t>
  </si>
  <si>
    <t>TNW000004015</t>
  </si>
  <si>
    <t>MBUTL001.2WE</t>
  </si>
  <si>
    <t>Middle Butler Creek</t>
  </si>
  <si>
    <t>U/S Middle Butler Creek Road</t>
  </si>
  <si>
    <t>TNW000004016</t>
  </si>
  <si>
    <t>MCBRI000.1CE</t>
  </si>
  <si>
    <t>Walker Road/ Kendall Cemetary Road</t>
  </si>
  <si>
    <t>TNW000004017</t>
  </si>
  <si>
    <t>MCCAL000.2KN</t>
  </si>
  <si>
    <t>U/S Tipton Station Road (Breeden Road)</t>
  </si>
  <si>
    <t>TNW000004018</t>
  </si>
  <si>
    <t>MCCAL000.9KN</t>
  </si>
  <si>
    <t>Just U/S of Abner Cruze Road</t>
  </si>
  <si>
    <t>TNW000004019</t>
  </si>
  <si>
    <t>MCCAM000.7PO</t>
  </si>
  <si>
    <t>Chilhowee Recreation Area 20 Yds D/S Mckamy Lake</t>
  </si>
  <si>
    <t>TNW000004020</t>
  </si>
  <si>
    <t>MCCAN000.2JO</t>
  </si>
  <si>
    <t>Deer Run Road</t>
  </si>
  <si>
    <t>TNW000004021</t>
  </si>
  <si>
    <t>MCCOO1HY</t>
  </si>
  <si>
    <t>Old Borrow Pit at Hatchie Refuge</t>
  </si>
  <si>
    <t>MCCOOL1</t>
  </si>
  <si>
    <t>TNW000004022</t>
  </si>
  <si>
    <t>MCCOO2HY</t>
  </si>
  <si>
    <t>MCCOOL2</t>
  </si>
  <si>
    <t>TNW000004023</t>
  </si>
  <si>
    <t>MCCOY000.9AN</t>
  </si>
  <si>
    <t>D/S Rogers Quarry</t>
  </si>
  <si>
    <t>MCCOY000.8AN; MCCOY000.1AN</t>
  </si>
  <si>
    <t>TNW000004024</t>
  </si>
  <si>
    <t>MCCOY001.1AN</t>
  </si>
  <si>
    <t>U/S Rogers Quarry</t>
  </si>
  <si>
    <t>MCK 1.6; MCK 1.9</t>
  </si>
  <si>
    <t>TNW000004025</t>
  </si>
  <si>
    <t>MCCRO000.6WI</t>
  </si>
  <si>
    <t>MCCLO000.6WI</t>
  </si>
  <si>
    <t>TNW000004026</t>
  </si>
  <si>
    <t>MCCRO001.5DA</t>
  </si>
  <si>
    <t>Stewart Ferry Pike</t>
  </si>
  <si>
    <t>TNW000004027</t>
  </si>
  <si>
    <t>MCCRO002.0WI</t>
  </si>
  <si>
    <t>~1/3 Mile U/S Covington-Eudailey Road</t>
  </si>
  <si>
    <t>TNW000004028</t>
  </si>
  <si>
    <t>MCCRO003.3DA</t>
  </si>
  <si>
    <t>Elm Hill Pike</t>
  </si>
  <si>
    <t>TNW000004029</t>
  </si>
  <si>
    <t>MCCUT000.1MY</t>
  </si>
  <si>
    <t>Kedron Pike D/S Spring Hill</t>
  </si>
  <si>
    <t>TNW000004030</t>
  </si>
  <si>
    <t>MCCUT000.9MY</t>
  </si>
  <si>
    <t>TNW000007357</t>
  </si>
  <si>
    <t>MCCUT2.0T0.8MY</t>
  </si>
  <si>
    <t>McCutcheon Creek Unnamed Tributary</t>
  </si>
  <si>
    <t>U/S Highway 31</t>
  </si>
  <si>
    <t>TNW000007075</t>
  </si>
  <si>
    <t>MCCUT4.3T0.4WI</t>
  </si>
  <si>
    <t>Proposed Walmart Site Near Wilkes Lane and Hwy 31 Spring Hill</t>
  </si>
  <si>
    <t>TNW000004031</t>
  </si>
  <si>
    <t>MCDAN000.1HD</t>
  </si>
  <si>
    <t>East of Hwy 22; Holloesy Farm; 0.1 Mi U/S TN River</t>
  </si>
  <si>
    <t>TNW000004032</t>
  </si>
  <si>
    <t>MCELR001.0RU</t>
  </si>
  <si>
    <t>Kittrell Road</t>
  </si>
  <si>
    <t>TNW000004033</t>
  </si>
  <si>
    <t>MCFAR000.2HM</t>
  </si>
  <si>
    <t>TNW000004034</t>
  </si>
  <si>
    <t>MCFAR005.9CY</t>
  </si>
  <si>
    <t>TNW000007076</t>
  </si>
  <si>
    <t>MCGIL000.1RH</t>
  </si>
  <si>
    <t>U/S Confluence with Roaring Creek</t>
  </si>
  <si>
    <t>TNW000004035</t>
  </si>
  <si>
    <t>MCHAN001.5HE</t>
  </si>
  <si>
    <t>U/S Fern Road</t>
  </si>
  <si>
    <t>TNW000004036</t>
  </si>
  <si>
    <t>MCKEL001.8SH</t>
  </si>
  <si>
    <t>McKellar Lake</t>
  </si>
  <si>
    <t>001695; MCKEL001.6SH</t>
  </si>
  <si>
    <t>TNW000004038</t>
  </si>
  <si>
    <t>MCKEL005.6SH</t>
  </si>
  <si>
    <t>TNW000004037</t>
  </si>
  <si>
    <t>MCKELHARB1.6SH</t>
  </si>
  <si>
    <t>MCKEL004.4SH</t>
  </si>
  <si>
    <t>TNW000004039</t>
  </si>
  <si>
    <t>MCKIN000.5FA</t>
  </si>
  <si>
    <t>Sardis Drive</t>
  </si>
  <si>
    <t>TNW000004040</t>
  </si>
  <si>
    <t>MCKNI001.2RU</t>
  </si>
  <si>
    <t>Halls Hill Road</t>
  </si>
  <si>
    <t>TNW000004041</t>
  </si>
  <si>
    <t>MCKNI003.0RU</t>
  </si>
  <si>
    <t>Trimble Road</t>
  </si>
  <si>
    <t>TNW000004042</t>
  </si>
  <si>
    <t>MCMAH001.0CN</t>
  </si>
  <si>
    <t>0.15 Mile D/S of Lewis Road Bridge @ Intersection  W Parker Road</t>
  </si>
  <si>
    <t>TNW000004043</t>
  </si>
  <si>
    <t>MCMAH001.9CN</t>
  </si>
  <si>
    <t>U/S of Lewis Road Bridge</t>
  </si>
  <si>
    <t>TNW000007393</t>
  </si>
  <si>
    <t>MCMEE000.2MY</t>
  </si>
  <si>
    <t>Dr  Robertson Road</t>
  </si>
  <si>
    <t>TNW000004044</t>
  </si>
  <si>
    <t>MCNEW000.1GE</t>
  </si>
  <si>
    <t>100 Yds D/S Hartman Chapel Road/Shackleford Road</t>
  </si>
  <si>
    <t>TNW000004045</t>
  </si>
  <si>
    <t>MCREY0.9T0.6BL</t>
  </si>
  <si>
    <t>Crossing on Wesley Chapel Road</t>
  </si>
  <si>
    <t>TNW000004046</t>
  </si>
  <si>
    <t>MCWIL001.9SE</t>
  </si>
  <si>
    <t>200 Feet D/S Smith Road Crossing.</t>
  </si>
  <si>
    <t>ECO68B02</t>
  </si>
  <si>
    <t>TNW000004047</t>
  </si>
  <si>
    <t>MCWIL003.5BL</t>
  </si>
  <si>
    <t>TNW000004048</t>
  </si>
  <si>
    <t>MCYPR007.6WE</t>
  </si>
  <si>
    <t>Middle Cypress Creek</t>
  </si>
  <si>
    <t>U/S Whitten School Road.</t>
  </si>
  <si>
    <t>TNW000004049</t>
  </si>
  <si>
    <t>MEADO0.6T0.5CU</t>
  </si>
  <si>
    <t>Meadow Branch Unnamed Tributary</t>
  </si>
  <si>
    <t>100' in Catoosa West of Morgan/Cumberland County Line</t>
  </si>
  <si>
    <t>LMEAD1T0.5CU</t>
  </si>
  <si>
    <t>TNW000004050</t>
  </si>
  <si>
    <t>MEADO000.1CL</t>
  </si>
  <si>
    <t>Meadow Branch</t>
  </si>
  <si>
    <t>Near Tackett Creek RM 8.7</t>
  </si>
  <si>
    <t>TNW000004051</t>
  </si>
  <si>
    <t>MEADO000.1CU</t>
  </si>
  <si>
    <t>Meadow Creek</t>
  </si>
  <si>
    <t>Drowning Creek Confluence</t>
  </si>
  <si>
    <t>TNW000004052</t>
  </si>
  <si>
    <t>MEADO000.2KN</t>
  </si>
  <si>
    <t>Crossland off byington</t>
  </si>
  <si>
    <t>TNW000004053</t>
  </si>
  <si>
    <t>MEADO000.2MM</t>
  </si>
  <si>
    <t>Spring Valley Road  Meadow Branch Landfill</t>
  </si>
  <si>
    <t>TNW000004054</t>
  </si>
  <si>
    <t>MEADO000.4GE</t>
  </si>
  <si>
    <t>W. of Int of W. Allens Bridge and S. Allens Bridge Roads</t>
  </si>
  <si>
    <t>TNW000004055</t>
  </si>
  <si>
    <t>MEADO000.6CU</t>
  </si>
  <si>
    <t>D/S Confluence of Unnamed Tributary with Little Meadow Branch</t>
  </si>
  <si>
    <t>MEADO001.7CU</t>
  </si>
  <si>
    <t>TNW000004056</t>
  </si>
  <si>
    <t>MEADO001.0T0.3MM</t>
  </si>
  <si>
    <t>Downstream Meadow Branch Landfill</t>
  </si>
  <si>
    <t>TNW000004057</t>
  </si>
  <si>
    <t>MEADO001.0T0.4MM</t>
  </si>
  <si>
    <t>Upstream Meadow Branch Landfill</t>
  </si>
  <si>
    <t>TNW000004058</t>
  </si>
  <si>
    <t>MEADO001.3CE</t>
  </si>
  <si>
    <t>North Edge of Hwy 55</t>
  </si>
  <si>
    <t>TNW000004059</t>
  </si>
  <si>
    <t>MEADO002.3CE</t>
  </si>
  <si>
    <t>TNW000004060</t>
  </si>
  <si>
    <t>MEADO002.7GE</t>
  </si>
  <si>
    <t>Nolichucky  Road off Birdwill Mill Road 100 Yards D. Confluence</t>
  </si>
  <si>
    <t>TNW000004061</t>
  </si>
  <si>
    <t>MEADO004.1GE</t>
  </si>
  <si>
    <t>St. James Road off Cedar Creek Road</t>
  </si>
  <si>
    <t>TNW000004062</t>
  </si>
  <si>
    <t>MEADO005.0PU</t>
  </si>
  <si>
    <t>D/S Hwy 62/Clarkrange Highway</t>
  </si>
  <si>
    <t>TNW000004063</t>
  </si>
  <si>
    <t>MEADO006.4CO</t>
  </si>
  <si>
    <t>Gravel Drive 0.15 W of Greene/Cocke on Line on Long Creek Road</t>
  </si>
  <si>
    <t>TNW000004064</t>
  </si>
  <si>
    <t>MEADO011.9CU</t>
  </si>
  <si>
    <t>Junior Camp Road. U/S Mayland Lake</t>
  </si>
  <si>
    <t>TNW000004065</t>
  </si>
  <si>
    <t>MEEKS000.3GY</t>
  </si>
  <si>
    <t>Meeks Branch</t>
  </si>
  <si>
    <t>Off Roy Brown  Road D/S of Culvert</t>
  </si>
  <si>
    <t>TNW000004066</t>
  </si>
  <si>
    <t>MEEKS000.5GY</t>
  </si>
  <si>
    <t>Meeks Creek</t>
  </si>
  <si>
    <t>Elm St (U/S Plain View Lake Drive)</t>
  </si>
  <si>
    <t>TNW000004067</t>
  </si>
  <si>
    <t>MEEKS1T0.4GY</t>
  </si>
  <si>
    <t>Meeks Branch Unnamed Tributary</t>
  </si>
  <si>
    <t>At Culvert on Plain View Lake Drive</t>
  </si>
  <si>
    <t>TNW000004068</t>
  </si>
  <si>
    <t>MELTO000.2RO</t>
  </si>
  <si>
    <t>Melton Branch</t>
  </si>
  <si>
    <t>Doe Reservation</t>
  </si>
  <si>
    <t>MELTO000.2AN; MEK0.3</t>
  </si>
  <si>
    <t>TNW000004069</t>
  </si>
  <si>
    <t>MELTO001.3CS</t>
  </si>
  <si>
    <t>D/S Sunshine Road</t>
  </si>
  <si>
    <t>TNW000004070</t>
  </si>
  <si>
    <t>MERID001.0MN</t>
  </si>
  <si>
    <t>Meridian Creek</t>
  </si>
  <si>
    <t>TNW000004071</t>
  </si>
  <si>
    <t>MERID001.7HY</t>
  </si>
  <si>
    <t>Thomas Road</t>
  </si>
  <si>
    <t>TNW000004072</t>
  </si>
  <si>
    <t>MERID006.5MN</t>
  </si>
  <si>
    <t>Medon Malesus Road 30 Yds D/S Meridian Creek Lake #1</t>
  </si>
  <si>
    <t>TNW000004073</t>
  </si>
  <si>
    <t>METRO000.4DA</t>
  </si>
  <si>
    <t>Metrocenter Lake</t>
  </si>
  <si>
    <t>Mid-lake in Metro Center</t>
  </si>
  <si>
    <t>MCENT000.6DA</t>
  </si>
  <si>
    <t>TNW000004074</t>
  </si>
  <si>
    <t>MFBEA000.2JO</t>
  </si>
  <si>
    <t>Middle Fork Beaverdam Creek</t>
  </si>
  <si>
    <t>D/S Sluder Road</t>
  </si>
  <si>
    <t>TNW000004075</t>
  </si>
  <si>
    <t>MFBLO000.8HN</t>
  </si>
  <si>
    <t>Middle Fork Blood River</t>
  </si>
  <si>
    <t>D/S Shady Grove Road</t>
  </si>
  <si>
    <t>MFBLO001.5HN</t>
  </si>
  <si>
    <t>TNW000004076</t>
  </si>
  <si>
    <t>MFBRO000.1DA</t>
  </si>
  <si>
    <t>Middle Fork Browns Creek</t>
  </si>
  <si>
    <t>Park Terrace Drive</t>
  </si>
  <si>
    <t>TNW000004077</t>
  </si>
  <si>
    <t>MFCED000.1WS</t>
  </si>
  <si>
    <t>Middle Fork Cedar Creek</t>
  </si>
  <si>
    <t>U/S East Gate Blvd D/S I-40</t>
  </si>
  <si>
    <t>TNW000004078</t>
  </si>
  <si>
    <t>MFDRA022.0SR</t>
  </si>
  <si>
    <t>Middle Fork Drakes Creek</t>
  </si>
  <si>
    <t>Hershell Lyles Road</t>
  </si>
  <si>
    <t>MDFKDRAKES022.0</t>
  </si>
  <si>
    <t>TNW000004079</t>
  </si>
  <si>
    <t>MFDRA023.1SR</t>
  </si>
  <si>
    <t>Hwy 174/ Fairfield Road</t>
  </si>
  <si>
    <t>TNW000004080</t>
  </si>
  <si>
    <t>MFDRA024.5SR</t>
  </si>
  <si>
    <t>Keen Hollow Road</t>
  </si>
  <si>
    <t>MDFKDRAKES024.5</t>
  </si>
  <si>
    <t>TNW000004081</t>
  </si>
  <si>
    <t>MFDRA026.6SR</t>
  </si>
  <si>
    <t>Les Brown/ Haskill Akins Road</t>
  </si>
  <si>
    <t>MDFKDRAKES026.6</t>
  </si>
  <si>
    <t>TNW000004082</t>
  </si>
  <si>
    <t>MFDRA027.6SR</t>
  </si>
  <si>
    <t>TNW000004083</t>
  </si>
  <si>
    <t>MFDRA27.6T0.2SR</t>
  </si>
  <si>
    <t>Middle Fork Drakes Creek Unnamed Tributary</t>
  </si>
  <si>
    <t>Reese Road (Below Sulphur Well)</t>
  </si>
  <si>
    <t>MFDRA30.2T0.2SR; MFDRA1T0.2SR</t>
  </si>
  <si>
    <t>TNW000004084</t>
  </si>
  <si>
    <t>MFFDE005.2CK</t>
  </si>
  <si>
    <t>MIDFKFKDEER05.2; HUMBOLDTSTP04</t>
  </si>
  <si>
    <t>TNW000004085</t>
  </si>
  <si>
    <t>MFFDE014.6CK</t>
  </si>
  <si>
    <t>Hwy 54</t>
  </si>
  <si>
    <t>001853; HUMBOLDTSTP03</t>
  </si>
  <si>
    <t>TNW000004086</t>
  </si>
  <si>
    <t>MFFDE021.5GI</t>
  </si>
  <si>
    <t>Hwy 152W</t>
  </si>
  <si>
    <t>HUMBOLDTSTP02; MIDFKFKDEER21.5</t>
  </si>
  <si>
    <t>TNW000004087</t>
  </si>
  <si>
    <t>TNW000004088</t>
  </si>
  <si>
    <t>MFFDE025.3MN</t>
  </si>
  <si>
    <t>TNW000004089</t>
  </si>
  <si>
    <t>MFFDE030.5MN</t>
  </si>
  <si>
    <t>TNW000007389</t>
  </si>
  <si>
    <t>MFFDE033.5MN</t>
  </si>
  <si>
    <t>Old Medina Road</t>
  </si>
  <si>
    <t>TNW000004090</t>
  </si>
  <si>
    <t>MFFDE037.0MN</t>
  </si>
  <si>
    <t>Christmasville Road.</t>
  </si>
  <si>
    <t>TNW000004091</t>
  </si>
  <si>
    <t>MFFDE051.2HE</t>
  </si>
  <si>
    <t>Rock Milan Road.</t>
  </si>
  <si>
    <t>TNW000004092</t>
  </si>
  <si>
    <t>MFFDE055.2HE</t>
  </si>
  <si>
    <t>Juno-Bargerton Road.</t>
  </si>
  <si>
    <t>TNW000004093</t>
  </si>
  <si>
    <t>MFGOO000.7TR</t>
  </si>
  <si>
    <t>Middle Fork Goose Creek</t>
  </si>
  <si>
    <t>U/S Shoot Road Bridge</t>
  </si>
  <si>
    <t>MIDDL001.0TR</t>
  </si>
  <si>
    <t>TNW000004095</t>
  </si>
  <si>
    <t>MFOBI004.5WY</t>
  </si>
  <si>
    <t>Middle Fork Obion River</t>
  </si>
  <si>
    <t>Etherage Levee Road Near Sharon</t>
  </si>
  <si>
    <t>MFOBI1C4.5WY</t>
  </si>
  <si>
    <t>TNW000004096</t>
  </si>
  <si>
    <t>MFOBI014.6WY</t>
  </si>
  <si>
    <t>Greenfield Hwy/ Hwy 54</t>
  </si>
  <si>
    <t>TNW000004097</t>
  </si>
  <si>
    <t>MFOBI017.6WY</t>
  </si>
  <si>
    <t>Old State Route 22</t>
  </si>
  <si>
    <t>TNW000004098</t>
  </si>
  <si>
    <t>MFOBI022.5WY</t>
  </si>
  <si>
    <t>Middle Fork Obion River (Canal)</t>
  </si>
  <si>
    <t>Hwy 190 Near Gleason</t>
  </si>
  <si>
    <t>MFOBI1C22.5WY</t>
  </si>
  <si>
    <t>TNW000007246</t>
  </si>
  <si>
    <t>MFOBI025.9T0.2HN</t>
  </si>
  <si>
    <t>Middle Fork Obion River Unnamed Tributary</t>
  </si>
  <si>
    <t>Just North of Obion River Just East of Weakley County Line and West of Hwy 140</t>
  </si>
  <si>
    <t>MFOBI025.9T0.2WY</t>
  </si>
  <si>
    <t>TNW000004099</t>
  </si>
  <si>
    <t>MFOBI026.3HN</t>
  </si>
  <si>
    <t>Hwy 140</t>
  </si>
  <si>
    <t>TNW000007367</t>
  </si>
  <si>
    <t>MFOBI03.5T2.9T0.2WY</t>
  </si>
  <si>
    <t>Middle Fork Obion River Unnamed Tributary To Unnamed Tributary</t>
  </si>
  <si>
    <t>South of White Clay Road</t>
  </si>
  <si>
    <t>TNW000007235</t>
  </si>
  <si>
    <t>MFOBI10.4T0.7WY</t>
  </si>
  <si>
    <t>At Hudson Spring Road (Hunt Road)</t>
  </si>
  <si>
    <t>TNW000007237</t>
  </si>
  <si>
    <t>MFOBI6.0T1.5WY</t>
  </si>
  <si>
    <t>At White Clay Road</t>
  </si>
  <si>
    <t>TNW000004100</t>
  </si>
  <si>
    <t>MFORK000.5MM</t>
  </si>
  <si>
    <t>Meadow Fork Creek</t>
  </si>
  <si>
    <t>D/S County Road 753 Crossing</t>
  </si>
  <si>
    <t>TNW000004101</t>
  </si>
  <si>
    <t>MFORK001.7HE</t>
  </si>
  <si>
    <t>Middle Fork Creek</t>
  </si>
  <si>
    <t>Garnertown Road (Highway 200)</t>
  </si>
  <si>
    <t>MFORK002.0HE</t>
  </si>
  <si>
    <t>TNW000004104</t>
  </si>
  <si>
    <t>MFSTO005.1RU</t>
  </si>
  <si>
    <t>Middle Fork Stones River</t>
  </si>
  <si>
    <t>D/S Intersection Of Elam Road and East County Farm Road</t>
  </si>
  <si>
    <t>MFSTO005.2RU; MFSTO005.3RU</t>
  </si>
  <si>
    <t>TNW000004103</t>
  </si>
  <si>
    <t>MFSTO005.3RU</t>
  </si>
  <si>
    <t>U/S East County Farm Road.</t>
  </si>
  <si>
    <t>TNW000004105</t>
  </si>
  <si>
    <t>MFSTO011.7RU</t>
  </si>
  <si>
    <t>Epps Mill Road</t>
  </si>
  <si>
    <t>TNW000004106</t>
  </si>
  <si>
    <t>MFSTO012.1RU</t>
  </si>
  <si>
    <t>Sledge Road (U/S)</t>
  </si>
  <si>
    <t>TNW000004107</t>
  </si>
  <si>
    <t>MFSUG000.4HI</t>
  </si>
  <si>
    <t>Middle Fork Sugar Creek</t>
  </si>
  <si>
    <t>Whitehouse Road</t>
  </si>
  <si>
    <t>MIDDL000.4HI</t>
  </si>
  <si>
    <t>TNW000004108</t>
  </si>
  <si>
    <t>MFWOL000.2HI</t>
  </si>
  <si>
    <t>Middle Fork Wolf Creek</t>
  </si>
  <si>
    <t>MFWOL000.3HI</t>
  </si>
  <si>
    <t>TNW000004109</t>
  </si>
  <si>
    <t>MIDDL000.1HM</t>
  </si>
  <si>
    <t>Middle Creek</t>
  </si>
  <si>
    <t>Suck Creek Road</t>
  </si>
  <si>
    <t>TNW000004110</t>
  </si>
  <si>
    <t>MIDDL000.3GE</t>
  </si>
  <si>
    <t>300 Yds U/S Cottontail Road.</t>
  </si>
  <si>
    <t>TNW000004111</t>
  </si>
  <si>
    <t>MIDDL001.1SV</t>
  </si>
  <si>
    <t>U/S athletic Fields in Sevierville U/S Eastgate Road Bridge</t>
  </si>
  <si>
    <t>TNW000004112</t>
  </si>
  <si>
    <t>MIDDL001.2SV</t>
  </si>
  <si>
    <t>TNW000004113</t>
  </si>
  <si>
    <t>MIDDL001.8MM</t>
  </si>
  <si>
    <t>Near Hwy 39  U/S Railroad Crossing</t>
  </si>
  <si>
    <t>TNW000004114</t>
  </si>
  <si>
    <t>MIDDL001.9SV</t>
  </si>
  <si>
    <t>U/S of WWTP (at New Bridge)</t>
  </si>
  <si>
    <t>TNW000004115</t>
  </si>
  <si>
    <t>MIDDL002.1HD</t>
  </si>
  <si>
    <t>Middleton Creek</t>
  </si>
  <si>
    <t>Hwy 69</t>
  </si>
  <si>
    <t>MIDDL002.5HD</t>
  </si>
  <si>
    <t>TNW000004116</t>
  </si>
  <si>
    <t>MIDDL003.5HM</t>
  </si>
  <si>
    <t>Off Timberlinks Dr U/S Confluence with Stanley Branch</t>
  </si>
  <si>
    <t>MIDDL003.4HM; MIDDL003.1HM</t>
  </si>
  <si>
    <t>TNW000007668</t>
  </si>
  <si>
    <t>MIDDL003.7SV</t>
  </si>
  <si>
    <t>U/S of Collier Drive Bridge West of Int with Veterans Blvd</t>
  </si>
  <si>
    <t>TNW000004117</t>
  </si>
  <si>
    <t>MIDDL004.6MM</t>
  </si>
  <si>
    <t>Off Niota Road</t>
  </si>
  <si>
    <t>TNW000004118</t>
  </si>
  <si>
    <t>MIDDL005.5HD</t>
  </si>
  <si>
    <t>Fellowship/Friendship Road</t>
  </si>
  <si>
    <t>MIDDL05.47HE; MIDDL003.5HD</t>
  </si>
  <si>
    <t>TNW000004119</t>
  </si>
  <si>
    <t>MIDDL006.3SV</t>
  </si>
  <si>
    <t>U/S Confluence with Seaton Branch</t>
  </si>
  <si>
    <t>TNW000007077</t>
  </si>
  <si>
    <t>MIDDL008.3SV</t>
  </si>
  <si>
    <t>Middle Creeek</t>
  </si>
  <si>
    <t>U/S Clabo Hollow Road</t>
  </si>
  <si>
    <t>TNW000004120</t>
  </si>
  <si>
    <t>MIDDL009.8SV</t>
  </si>
  <si>
    <t>Near Confluence with Caton Branch</t>
  </si>
  <si>
    <t>TNW000004121</t>
  </si>
  <si>
    <t>MIDDL1.9T0.6HM</t>
  </si>
  <si>
    <t>Middle Creek Unnamed Tributary</t>
  </si>
  <si>
    <t>U/S of Timberlinks Road at Back of Property</t>
  </si>
  <si>
    <t>MIDDL1T0.6HM</t>
  </si>
  <si>
    <t>TNW000004122</t>
  </si>
  <si>
    <t>MILBU000.5GE</t>
  </si>
  <si>
    <t>Milburnton Creek</t>
  </si>
  <si>
    <t>20 Yds U/S Milburnton Road</t>
  </si>
  <si>
    <t>TNW000004123</t>
  </si>
  <si>
    <t>MILL000.1BR</t>
  </si>
  <si>
    <t>Old Iron Bridge Ford</t>
  </si>
  <si>
    <t>TNW000004124</t>
  </si>
  <si>
    <t>MILL000.1GY</t>
  </si>
  <si>
    <t>Rock Avenue Crossing Near Cecil White Road</t>
  </si>
  <si>
    <t>TNW000004125</t>
  </si>
  <si>
    <t>MILL000.1HI</t>
  </si>
  <si>
    <t>TNW000004126</t>
  </si>
  <si>
    <t>MILL000.1HK</t>
  </si>
  <si>
    <t>Highway 70/ Trail of the Lonesome Pine</t>
  </si>
  <si>
    <t>MILL001.0HS</t>
  </si>
  <si>
    <t>TNW000004127</t>
  </si>
  <si>
    <t>MILL000.1MI</t>
  </si>
  <si>
    <t>TNW000004128</t>
  </si>
  <si>
    <t>MILL000.1PU</t>
  </si>
  <si>
    <t>Mill Creek Road</t>
  </si>
  <si>
    <t>TNW000004130</t>
  </si>
  <si>
    <t>MILL000.2HU</t>
  </si>
  <si>
    <t>Off Brown Mill Road (@ Cooper Road)</t>
  </si>
  <si>
    <t>TNW000007078</t>
  </si>
  <si>
    <t>MILL000.2SU</t>
  </si>
  <si>
    <t>Mill Creek Road U/S Hwy 93</t>
  </si>
  <si>
    <t>MILL000.1SU; MILL000.5SU</t>
  </si>
  <si>
    <t>TNW000004131</t>
  </si>
  <si>
    <t>MILL000.2SV</t>
  </si>
  <si>
    <t>Near Mouth City Park Dr</t>
  </si>
  <si>
    <t>TNW000004132</t>
  </si>
  <si>
    <t>MILL000.3CR</t>
  </si>
  <si>
    <t>U/S Terry Road</t>
  </si>
  <si>
    <t>TNW000004133</t>
  </si>
  <si>
    <t>MILL000.3UC</t>
  </si>
  <si>
    <t>Off Mill Cr. Road. (0.6 Mi W Hwy 19W/23)</t>
  </si>
  <si>
    <t>TNW000004134</t>
  </si>
  <si>
    <t>MILL000.4JO</t>
  </si>
  <si>
    <t>First Culvert U/S of Mill Creek Bridge on Big Dry Run Road</t>
  </si>
  <si>
    <t>TNW000004135</t>
  </si>
  <si>
    <t>MILL000.5MG</t>
  </si>
  <si>
    <t>Deermont Road</t>
  </si>
  <si>
    <t>TNW000004137</t>
  </si>
  <si>
    <t>MILL000.6SC</t>
  </si>
  <si>
    <t>Brimstone Road Bridge</t>
  </si>
  <si>
    <t>TNW000004138</t>
  </si>
  <si>
    <t>MILL000.8BL</t>
  </si>
  <si>
    <t>Prison D/S of Outfall</t>
  </si>
  <si>
    <t>TNW000004139</t>
  </si>
  <si>
    <t>MILL000.8PU</t>
  </si>
  <si>
    <t>U/S 200 ' Tom Allen Road</t>
  </si>
  <si>
    <t>TNW000004140</t>
  </si>
  <si>
    <t>MILL000.9HN</t>
  </si>
  <si>
    <t>U/S Hwy 140</t>
  </si>
  <si>
    <t>TNW000004141</t>
  </si>
  <si>
    <t>MILL000.9WE</t>
  </si>
  <si>
    <t>Crossing Road. off topsy-Hohenwald Road.</t>
  </si>
  <si>
    <t>TNW000004143</t>
  </si>
  <si>
    <t>MILL001.0BT</t>
  </si>
  <si>
    <t>100 Yds U/S Happy Valley Road @ Primative Baptist Church</t>
  </si>
  <si>
    <t>TNW000004144</t>
  </si>
  <si>
    <t>MILL001.0HR</t>
  </si>
  <si>
    <t>Mill Creek Clover Port Road</t>
  </si>
  <si>
    <t>TNW000004145</t>
  </si>
  <si>
    <t>MILL001.1LE</t>
  </si>
  <si>
    <t>Poplar Grove Road</t>
  </si>
  <si>
    <t>MILL001.5LE</t>
  </si>
  <si>
    <t>TNW000004146</t>
  </si>
  <si>
    <t>MILL001.2BL</t>
  </si>
  <si>
    <t>Prison U/S of Outfall</t>
  </si>
  <si>
    <t>TNW000004147</t>
  </si>
  <si>
    <t>MILL001.3CY</t>
  </si>
  <si>
    <t>U/S Highway 53 About 0.2 Miles</t>
  </si>
  <si>
    <t>TNW000004148</t>
  </si>
  <si>
    <t>MILL001.3SC</t>
  </si>
  <si>
    <t>Off Lone Mth Road</t>
  </si>
  <si>
    <t>TNW000004150</t>
  </si>
  <si>
    <t>MILL001.9HI</t>
  </si>
  <si>
    <t>Hwy 48 (U/S)</t>
  </si>
  <si>
    <t>TNW000004151</t>
  </si>
  <si>
    <t>MILL002.7FE</t>
  </si>
  <si>
    <t>Stockton Road</t>
  </si>
  <si>
    <t>TNW000004152</t>
  </si>
  <si>
    <t>MILL002.8HI</t>
  </si>
  <si>
    <t>TNW000004153</t>
  </si>
  <si>
    <t>MILL003.3DA</t>
  </si>
  <si>
    <t>3CHE10042(COE)</t>
  </si>
  <si>
    <t>TNW000004154</t>
  </si>
  <si>
    <t>MILL003.7BT</t>
  </si>
  <si>
    <t>TNW000004155</t>
  </si>
  <si>
    <t>Black Road</t>
  </si>
  <si>
    <t>TNW000004156</t>
  </si>
  <si>
    <t>MILL004.5GY</t>
  </si>
  <si>
    <t>U/S of Hwy  108 West of Palmer TN</t>
  </si>
  <si>
    <t>TNW000004157</t>
  </si>
  <si>
    <t>MILL004.5OB</t>
  </si>
  <si>
    <t>D/S Wolverine Road</t>
  </si>
  <si>
    <t>TNW000004158</t>
  </si>
  <si>
    <t>MILL004.7SV</t>
  </si>
  <si>
    <t>West of Conner Heights Little Cove Cr Road</t>
  </si>
  <si>
    <t>TNW000004159</t>
  </si>
  <si>
    <t>MILL005.0LE</t>
  </si>
  <si>
    <t>Off Steelman Road</t>
  </si>
  <si>
    <t>MILL002.8LE</t>
  </si>
  <si>
    <t>TNW000007690</t>
  </si>
  <si>
    <t>MILL006.1CY</t>
  </si>
  <si>
    <t>Wet Mill Creek Road (0.6 miles downstream of bridge)</t>
  </si>
  <si>
    <t>TNW000004160</t>
  </si>
  <si>
    <t>MILL006.6CY</t>
  </si>
  <si>
    <t>Oil Hollow Road (0.2 Mi D/S Bridge)</t>
  </si>
  <si>
    <t>TNW000007079</t>
  </si>
  <si>
    <t>MILL007.0SV</t>
  </si>
  <si>
    <t>Upstream Mill Creek Road Bridge Between Lethco Way and Dellinger Hollow Road</t>
  </si>
  <si>
    <t>TNW000004161</t>
  </si>
  <si>
    <t>MILL007.5OB</t>
  </si>
  <si>
    <t>U/S Hwy 221(183)</t>
  </si>
  <si>
    <t>TNW000004162</t>
  </si>
  <si>
    <t>MILL009.6DA</t>
  </si>
  <si>
    <t>Greenway at Harding Pike</t>
  </si>
  <si>
    <t>MILL009.8DA</t>
  </si>
  <si>
    <t>TNW000004163</t>
  </si>
  <si>
    <t>MILL010.3DA</t>
  </si>
  <si>
    <t>Greenway at Ezell Park - Below Vulcan Outfall</t>
  </si>
  <si>
    <t>MILL010.1DA</t>
  </si>
  <si>
    <t>TNW000004164</t>
  </si>
  <si>
    <t>MILL010.5DA</t>
  </si>
  <si>
    <t>600' U/S Vulcan Discharge</t>
  </si>
  <si>
    <t>TNW000004165</t>
  </si>
  <si>
    <t>MILL011.0DA</t>
  </si>
  <si>
    <t>U/S Franklin-Limestone Br</t>
  </si>
  <si>
    <t>TNW000004166</t>
  </si>
  <si>
    <t>MILL012.1DA</t>
  </si>
  <si>
    <t>300 Yards U/S Antioch Pike</t>
  </si>
  <si>
    <t>MILL012.4DA</t>
  </si>
  <si>
    <t>TNW000004167</t>
  </si>
  <si>
    <t>MILL013.2OV</t>
  </si>
  <si>
    <t>D/S Standing Stone STP  Access Road Below Dam/ Mill Creek Lane</t>
  </si>
  <si>
    <t>TNW000004168</t>
  </si>
  <si>
    <t>MILL014.7DA</t>
  </si>
  <si>
    <t>Pettus Road</t>
  </si>
  <si>
    <t>TNW000004169</t>
  </si>
  <si>
    <t>MILL014.8OV</t>
  </si>
  <si>
    <t>D/S Standing Stone Lake and Park Discharge</t>
  </si>
  <si>
    <t>TNW000004170</t>
  </si>
  <si>
    <t>MILL016.5DA</t>
  </si>
  <si>
    <t>Hickory Blvd. Old Hickory Blvd.</t>
  </si>
  <si>
    <t>TNW000004171</t>
  </si>
  <si>
    <t>MILL019.7WI</t>
  </si>
  <si>
    <t>Concord Road</t>
  </si>
  <si>
    <t>TNW000004172</t>
  </si>
  <si>
    <t>MILL021.2DA</t>
  </si>
  <si>
    <t>300 Yards U/S Bluff (Concord) Road</t>
  </si>
  <si>
    <t>TNW000004173</t>
  </si>
  <si>
    <t>MILL022.2WI</t>
  </si>
  <si>
    <t>Sunset Road</t>
  </si>
  <si>
    <t>TNW000004174</t>
  </si>
  <si>
    <t>MILL023.5WI</t>
  </si>
  <si>
    <t>Rocky Fork Road. @ Nolensville</t>
  </si>
  <si>
    <t>TNW000000441</t>
  </si>
  <si>
    <t>MILL1.0T1.4UN</t>
  </si>
  <si>
    <t>Mill Creek Unnamed Tributary (Big Ridge Lake)</t>
  </si>
  <si>
    <t>Big Ridge Lake at Dam</t>
  </si>
  <si>
    <t>BIGRIDGE</t>
  </si>
  <si>
    <t>TNW000004175</t>
  </si>
  <si>
    <t>MILL11.8T0.6OV</t>
  </si>
  <si>
    <t>Mill Creek Unnamed Tributary</t>
  </si>
  <si>
    <t>Wet Mill Creek Road at Footbridge</t>
  </si>
  <si>
    <t>MILL2T0.6CY</t>
  </si>
  <si>
    <t>TNW000004176</t>
  </si>
  <si>
    <t>MILL5.6T2.0CY</t>
  </si>
  <si>
    <t>In Modoc Hollow  off James White Road</t>
  </si>
  <si>
    <t>MILL1T2.5CY</t>
  </si>
  <si>
    <t>TNW000004177</t>
  </si>
  <si>
    <t>MILL8.3T0.1OB</t>
  </si>
  <si>
    <t>Off Jack Long Road</t>
  </si>
  <si>
    <t>MILL1T0.4OB; MILL1T0.1OB</t>
  </si>
  <si>
    <t>TNW000004178</t>
  </si>
  <si>
    <t>MILLE000.1HU</t>
  </si>
  <si>
    <t>Miller Branch</t>
  </si>
  <si>
    <t>U/S Gray Branch Road (Pemberton Br Road)</t>
  </si>
  <si>
    <t>TNW000004179</t>
  </si>
  <si>
    <t>MILLE000.1SU</t>
  </si>
  <si>
    <t>SR 44 West of Weaver Pike Int</t>
  </si>
  <si>
    <t>TNW000004180</t>
  </si>
  <si>
    <t>MILLE000.2RH</t>
  </si>
  <si>
    <t>Laurel Brook Cemetary Road</t>
  </si>
  <si>
    <t>TNW000004181</t>
  </si>
  <si>
    <t>MILLE000.4SU</t>
  </si>
  <si>
    <t>Bridgewater Road</t>
  </si>
  <si>
    <t>MILLE000.3SU</t>
  </si>
  <si>
    <t>TNW000004182</t>
  </si>
  <si>
    <t>MILLE000.6RN</t>
  </si>
  <si>
    <t>Millers Creek</t>
  </si>
  <si>
    <t>40 Meters D/S of Carr Road</t>
  </si>
  <si>
    <t>ECO71E16</t>
  </si>
  <si>
    <t>TNW000004183</t>
  </si>
  <si>
    <t>MILLE001.0DY</t>
  </si>
  <si>
    <t>Miller Creek</t>
  </si>
  <si>
    <t>U/S Stokes Road</t>
  </si>
  <si>
    <t>TNW000004184</t>
  </si>
  <si>
    <t>MILLE001.2RH</t>
  </si>
  <si>
    <t>Ogden Road</t>
  </si>
  <si>
    <t>TNW000004185</t>
  </si>
  <si>
    <t>MILLE001.8RN</t>
  </si>
  <si>
    <t>D/S Maxie Road</t>
  </si>
  <si>
    <t>TNW000004186</t>
  </si>
  <si>
    <t>MILLE007.3RN</t>
  </si>
  <si>
    <t>2571 Henry Grower Road</t>
  </si>
  <si>
    <t>TNW000007425</t>
  </si>
  <si>
    <t>MILLE008.0RN</t>
  </si>
  <si>
    <t>D/S Oak Point Dr</t>
  </si>
  <si>
    <t>TNW000007426</t>
  </si>
  <si>
    <t>MILLE5.8T0.6RN</t>
  </si>
  <si>
    <t>Millers Creek Unnamed Tributary</t>
  </si>
  <si>
    <t>2726 Henry Gower Road</t>
  </si>
  <si>
    <t>TNW000004187</t>
  </si>
  <si>
    <t>MILLS000.1WH</t>
  </si>
  <si>
    <t>Millsea Branch</t>
  </si>
  <si>
    <t>Eastland Road.</t>
  </si>
  <si>
    <t>TNW000004188</t>
  </si>
  <si>
    <t>MILLS000.1WN</t>
  </si>
  <si>
    <t>Millstone Creek</t>
  </si>
  <si>
    <t>100 Yds U/S Nolichucky River Road</t>
  </si>
  <si>
    <t>TNW000004189</t>
  </si>
  <si>
    <t>MILLS000.2CU</t>
  </si>
  <si>
    <t>Millstone Branch</t>
  </si>
  <si>
    <t>250' D/S Discharge 003A</t>
  </si>
  <si>
    <t>MILLS000.3CU</t>
  </si>
  <si>
    <t>TNW000004190</t>
  </si>
  <si>
    <t>400 Ft U/S 003B</t>
  </si>
  <si>
    <t>TNW000004191</t>
  </si>
  <si>
    <t>MILLS001.0BT</t>
  </si>
  <si>
    <t>150 Yds U/S Tributary Culvert A.R. Davis Road.</t>
  </si>
  <si>
    <t>TNW000004192</t>
  </si>
  <si>
    <t>MILLS004.9BR</t>
  </si>
  <si>
    <t>Mills Creek</t>
  </si>
  <si>
    <t>U/S of Bridge Crossing on Hwy 317  (Weatherly Switch Road SE)</t>
  </si>
  <si>
    <t>MILLS003.4BR</t>
  </si>
  <si>
    <t>TNW000004193</t>
  </si>
  <si>
    <t>MINE001.0UC</t>
  </si>
  <si>
    <t>Mine Branch</t>
  </si>
  <si>
    <t>Fr107B</t>
  </si>
  <si>
    <t>TNW000004194</t>
  </si>
  <si>
    <t>MINK001.0GE</t>
  </si>
  <si>
    <t>Mink Creek</t>
  </si>
  <si>
    <t>U/S Mcdonald Road (SR 348) at Bible Chapel 100 Yds U/S Brown Springs Road</t>
  </si>
  <si>
    <t>TNW000004195</t>
  </si>
  <si>
    <t>MINK002.0GE</t>
  </si>
  <si>
    <t>100 Yds U/S Croft Kirk Road off Yellow Springs Road</t>
  </si>
  <si>
    <t>TNW000004196</t>
  </si>
  <si>
    <t>MINNE000.3PO</t>
  </si>
  <si>
    <t>Minnewauga Creek</t>
  </si>
  <si>
    <t>Off Peavine Sheeds Creek Road</t>
  </si>
  <si>
    <t>TNW000004197</t>
  </si>
  <si>
    <t>MINNO000.8GS</t>
  </si>
  <si>
    <t>Minnow Branch</t>
  </si>
  <si>
    <t>Behind Minnow Branch Baptist Church</t>
  </si>
  <si>
    <t>TNW000004198</t>
  </si>
  <si>
    <t>MISSI710.7_MS</t>
  </si>
  <si>
    <t>Mississippi River</t>
  </si>
  <si>
    <t>4 Miles South of Tennessee State Line in MS</t>
  </si>
  <si>
    <t>Desoto</t>
  </si>
  <si>
    <t>TNW000004199</t>
  </si>
  <si>
    <t>MISSI724.6SH</t>
  </si>
  <si>
    <t>Memphis South Plant</t>
  </si>
  <si>
    <t>MISSRIVER724.6</t>
  </si>
  <si>
    <t>TNW000007643</t>
  </si>
  <si>
    <t>MISSI734.5SH</t>
  </si>
  <si>
    <t>D/S Frisco Bridge/Hwy 55</t>
  </si>
  <si>
    <t>TNW000004200</t>
  </si>
  <si>
    <t>MISSI735.0SH</t>
  </si>
  <si>
    <t>TISSUE10</t>
  </si>
  <si>
    <t>TNW000004201</t>
  </si>
  <si>
    <t>MISSI754.0SH</t>
  </si>
  <si>
    <t>Meeman Shelby State Park</t>
  </si>
  <si>
    <t>TISSUE14</t>
  </si>
  <si>
    <t>TNW000004202</t>
  </si>
  <si>
    <t>MISSI786.0LE</t>
  </si>
  <si>
    <t>Osceola</t>
  </si>
  <si>
    <t>TNW000004203</t>
  </si>
  <si>
    <t>MISSI817.8LE</t>
  </si>
  <si>
    <t>Blytheville</t>
  </si>
  <si>
    <t>TNW000004204</t>
  </si>
  <si>
    <t>MISSI838.5DY</t>
  </si>
  <si>
    <t>I-55 Near Caruthersville</t>
  </si>
  <si>
    <t>TNW000004205</t>
  </si>
  <si>
    <t>MISSI846.0LA</t>
  </si>
  <si>
    <t>Caruthersville</t>
  </si>
  <si>
    <t>TNW000004206</t>
  </si>
  <si>
    <t>MISSI873.5LA</t>
  </si>
  <si>
    <t>Tiptonville</t>
  </si>
  <si>
    <t>TNW000004207</t>
  </si>
  <si>
    <t>MITCH000.1PO</t>
  </si>
  <si>
    <t>Mitchell Branch</t>
  </si>
  <si>
    <t>Follow Old Logging Road off Hwy 64</t>
  </si>
  <si>
    <t>TNW000004208</t>
  </si>
  <si>
    <t>MITCH000.1RO</t>
  </si>
  <si>
    <t>Hwy 58 1.6 Miles to Blair Road</t>
  </si>
  <si>
    <t>TNW000004209</t>
  </si>
  <si>
    <t>MITCH000.3RO</t>
  </si>
  <si>
    <t>Doe Reservation Oak Ridge</t>
  </si>
  <si>
    <t>MIK0.45; MIK0.4</t>
  </si>
  <si>
    <t>TNW000004210</t>
  </si>
  <si>
    <t>MITCH000.4RO</t>
  </si>
  <si>
    <t>MIK0.71</t>
  </si>
  <si>
    <t>TNW000004211</t>
  </si>
  <si>
    <t>MITCH000.5RO</t>
  </si>
  <si>
    <t>Oak Ridge Reservation Ornl Site</t>
  </si>
  <si>
    <t>MIK 0.8</t>
  </si>
  <si>
    <t>TNW000004212</t>
  </si>
  <si>
    <t>MITCH000.9RO</t>
  </si>
  <si>
    <t>TNW000007080</t>
  </si>
  <si>
    <t>MITCH_G1.0MY</t>
  </si>
  <si>
    <t>Mitchell Hollow Unnamed Tributary</t>
  </si>
  <si>
    <t>In Mitchell Hollow</t>
  </si>
  <si>
    <t>TNW000004213</t>
  </si>
  <si>
    <t>MLICK012.5PU</t>
  </si>
  <si>
    <t>Mine Lick Creek</t>
  </si>
  <si>
    <t>Gravel Road at Abandoned Homesite</t>
  </si>
  <si>
    <t>3CEN10029</t>
  </si>
  <si>
    <t>TNW000004214</t>
  </si>
  <si>
    <t>MLICK014.7PU</t>
  </si>
  <si>
    <t>D/S I-40 East</t>
  </si>
  <si>
    <t>MINE014.7PU</t>
  </si>
  <si>
    <t>TNW000004215</t>
  </si>
  <si>
    <t>MLICK015.3PU</t>
  </si>
  <si>
    <t>Just D/S of Baxter STP</t>
  </si>
  <si>
    <t>MLICK015.4PU</t>
  </si>
  <si>
    <t>TNW000004216</t>
  </si>
  <si>
    <t>MLICK015.5PU</t>
  </si>
  <si>
    <t>Just U/S Baxter STP</t>
  </si>
  <si>
    <t>MINEL015.5PU</t>
  </si>
  <si>
    <t>TNW000004217</t>
  </si>
  <si>
    <t>MMILL001.0CR</t>
  </si>
  <si>
    <t>Mchaneys Mill Creek</t>
  </si>
  <si>
    <t>U/S Morning Sun Cemetary Road</t>
  </si>
  <si>
    <t>TNW000004218</t>
  </si>
  <si>
    <t>MOCCA000.3WE</t>
  </si>
  <si>
    <t>Moccasin Creek</t>
  </si>
  <si>
    <t>Moccasin Cr. Road. (D/S Keazy Hollow Road.)</t>
  </si>
  <si>
    <t>MOCCA000.1WE</t>
  </si>
  <si>
    <t>TNW000004219</t>
  </si>
  <si>
    <t>MOCCA000.9RH</t>
  </si>
  <si>
    <t>TNW000004220</t>
  </si>
  <si>
    <t>MOCKE000.1LW</t>
  </si>
  <si>
    <t>Mockeson Branch</t>
  </si>
  <si>
    <t>U/S West Fork Sugar Creek. off Richardson Road.</t>
  </si>
  <si>
    <t>TNW000004221</t>
  </si>
  <si>
    <t>MOIZE001.3MN</t>
  </si>
  <si>
    <t>Moize Creek</t>
  </si>
  <si>
    <t>Passmore Lane</t>
  </si>
  <si>
    <t>MOIZE001.2MN</t>
  </si>
  <si>
    <t>TNW000004222</t>
  </si>
  <si>
    <t>MOLIN002.9LI</t>
  </si>
  <si>
    <t>Molino Creek</t>
  </si>
  <si>
    <t>U/S New Molino Road.</t>
  </si>
  <si>
    <t>TNW000004223</t>
  </si>
  <si>
    <t>MONRO000.8OV</t>
  </si>
  <si>
    <t>Monroe Creek</t>
  </si>
  <si>
    <t>Monroe Branch Lane</t>
  </si>
  <si>
    <t>TNW000004224</t>
  </si>
  <si>
    <t>MONTG000.5SC</t>
  </si>
  <si>
    <t>Montgomery Fork</t>
  </si>
  <si>
    <t>Norma  Road Bridge( New River Road Bridge) at Montgomery Fork</t>
  </si>
  <si>
    <t>TNW000004225</t>
  </si>
  <si>
    <t>MONTG005.5CA</t>
  </si>
  <si>
    <t>D/S Wheeler Creek in Koppers Wildlife Management Area</t>
  </si>
  <si>
    <t>MONTG004.1CA; MF1</t>
  </si>
  <si>
    <t>TNW000004226</t>
  </si>
  <si>
    <t>MOODY001.3HR</t>
  </si>
  <si>
    <t>Moody Creek</t>
  </si>
  <si>
    <t>U/S Holder Road 1100 Yds D/S Indian Creek #8 Lake</t>
  </si>
  <si>
    <t>MOODY002.0HR</t>
  </si>
  <si>
    <t>TNW000004227</t>
  </si>
  <si>
    <t>MOOK000.3BT</t>
  </si>
  <si>
    <t>Mook Branch</t>
  </si>
  <si>
    <t>40 Yds U/S Butler Mill Road.</t>
  </si>
  <si>
    <t>TNW000004228</t>
  </si>
  <si>
    <t>MOON000.9GE</t>
  </si>
  <si>
    <t>Moon Creek</t>
  </si>
  <si>
    <t>Off Moon Cr. Road. by Silo (0.2 Mile Se Hwy 107)</t>
  </si>
  <si>
    <t>TNW000004229</t>
  </si>
  <si>
    <t>MOON002.8GE</t>
  </si>
  <si>
    <t>300 Yds U/S Hwy 11E</t>
  </si>
  <si>
    <t>TNW000004230</t>
  </si>
  <si>
    <t>MOORE000.1CO</t>
  </si>
  <si>
    <t>Moore Branch</t>
  </si>
  <si>
    <t>At Dirt Road. off Glendale Road</t>
  </si>
  <si>
    <t>TNW000007081</t>
  </si>
  <si>
    <t>MOORE000.1WI</t>
  </si>
  <si>
    <t>North Lick Creek Road just Upstream Confluence with North Fork Lick Creek</t>
  </si>
  <si>
    <t>TNW000004231</t>
  </si>
  <si>
    <t>MOORE000.3WN</t>
  </si>
  <si>
    <t>100 Yds U/S Pig Broyles Road</t>
  </si>
  <si>
    <t>TNW000004232</t>
  </si>
  <si>
    <t>MOORE000.5HR</t>
  </si>
  <si>
    <t>U/S Cardwell Road</t>
  </si>
  <si>
    <t>TNW000004233</t>
  </si>
  <si>
    <t>MOORE000.8WI</t>
  </si>
  <si>
    <t>N Lick Creek Road</t>
  </si>
  <si>
    <t>TNW000004234</t>
  </si>
  <si>
    <t>MOORE002.2ML</t>
  </si>
  <si>
    <t>Mooresville Creek</t>
  </si>
  <si>
    <t>Mooresville Hwy 21</t>
  </si>
  <si>
    <t>TNW000004235</t>
  </si>
  <si>
    <t>MOREL000.3GE</t>
  </si>
  <si>
    <t>Morelock Branch</t>
  </si>
  <si>
    <t>Gap Cr. Road</t>
  </si>
  <si>
    <t>TNW000004236</t>
  </si>
  <si>
    <t>MORGA000.4HI</t>
  </si>
  <si>
    <t>Morgan Creek</t>
  </si>
  <si>
    <t>MORGA000.5HI; MORGA000.3HI</t>
  </si>
  <si>
    <t>TNW000004237</t>
  </si>
  <si>
    <t>MORGA000.6DB</t>
  </si>
  <si>
    <t>Morgan Branch</t>
  </si>
  <si>
    <t>0.5 Mile U/S Dearman Road Crossing</t>
  </si>
  <si>
    <t>TNW000004238</t>
  </si>
  <si>
    <t>MORGA000.7BE</t>
  </si>
  <si>
    <t>Fairfield Pk</t>
  </si>
  <si>
    <t>TNW000004239</t>
  </si>
  <si>
    <t>MORGA001.4RH</t>
  </si>
  <si>
    <t>TNW000004240</t>
  </si>
  <si>
    <t>MORGA002.2BN</t>
  </si>
  <si>
    <t>Shake Rag Road</t>
  </si>
  <si>
    <t>MORGA001.5BN</t>
  </si>
  <si>
    <t>TNW000004241</t>
  </si>
  <si>
    <t>MORGA002.9BN</t>
  </si>
  <si>
    <t>Morgan Creek Road</t>
  </si>
  <si>
    <t>TNW000004242</t>
  </si>
  <si>
    <t>MORON_G0.1HM</t>
  </si>
  <si>
    <t>Moroney Gulf</t>
  </si>
  <si>
    <t>Clouse Hwy</t>
  </si>
  <si>
    <t>TNW000004243</t>
  </si>
  <si>
    <t>MORRE000.1SU</t>
  </si>
  <si>
    <t>Morrell Creek</t>
  </si>
  <si>
    <t>Beside Central Church (Morell town Road)</t>
  </si>
  <si>
    <t>TNW000004245</t>
  </si>
  <si>
    <t>MORRI000.5CR</t>
  </si>
  <si>
    <t>Morris Creek</t>
  </si>
  <si>
    <t>Off Hwy 114</t>
  </si>
  <si>
    <t>MORRI000.1CR; MORRI000.2CR</t>
  </si>
  <si>
    <t>TNW000004244</t>
  </si>
  <si>
    <t>MORRI000.5HY</t>
  </si>
  <si>
    <t>Morris Branch</t>
  </si>
  <si>
    <t>U/S Wyatt Road</t>
  </si>
  <si>
    <t>MORRI000.1HY</t>
  </si>
  <si>
    <t>TNW000004246</t>
  </si>
  <si>
    <t>MORRI000.7JA</t>
  </si>
  <si>
    <t>Morrison Creek</t>
  </si>
  <si>
    <t>Morrison Creek Road About 0.4 Miles U/S of Hy 135</t>
  </si>
  <si>
    <t>TNW000004247</t>
  </si>
  <si>
    <t>MORRI001.1WY</t>
  </si>
  <si>
    <t>U/S Byrd Road.</t>
  </si>
  <si>
    <t>TNW000004248</t>
  </si>
  <si>
    <t>MORRO000.1GS</t>
  </si>
  <si>
    <t>Morrow Branch</t>
  </si>
  <si>
    <t>D/S Morrow Branch Road.</t>
  </si>
  <si>
    <t>TNW000004249</t>
  </si>
  <si>
    <t>MORTO000.9LI</t>
  </si>
  <si>
    <t>Morton Branch</t>
  </si>
  <si>
    <t>U/S Hwy 244 and D/S Unity School Discharge RM 1.0</t>
  </si>
  <si>
    <t>TNW000004251</t>
  </si>
  <si>
    <t>MOSHE000.1GE</t>
  </si>
  <si>
    <t>Mosheim Branch</t>
  </si>
  <si>
    <t>100 Yds U/S Confluence. L. Chucky Cr. off Hartman Br Road/Dulaney Road</t>
  </si>
  <si>
    <t>TNW000004250</t>
  </si>
  <si>
    <t>MOSLE000.7WY</t>
  </si>
  <si>
    <t>Mosley Branch</t>
  </si>
  <si>
    <t>D/S Shades Bridge Road.</t>
  </si>
  <si>
    <t>MOSEL000.7WY</t>
  </si>
  <si>
    <t>TNW000004253</t>
  </si>
  <si>
    <t>MOSS000.2CR</t>
  </si>
  <si>
    <t>Moss Creek</t>
  </si>
  <si>
    <t>U/S Roger Frye Road.</t>
  </si>
  <si>
    <t>TNW000004254</t>
  </si>
  <si>
    <t>MOSSE001.8MC</t>
  </si>
  <si>
    <t>Mosses Creek</t>
  </si>
  <si>
    <t>Just U/S Vernie Taylor (Kirk)  Road</t>
  </si>
  <si>
    <t>ECO65E17</t>
  </si>
  <si>
    <t>TNW000004255</t>
  </si>
  <si>
    <t>MOSSE012.1MC</t>
  </si>
  <si>
    <t>Moore Road (Felix Taylor Road)</t>
  </si>
  <si>
    <t>MOSSE011.5MC; MOSSE010.8MC</t>
  </si>
  <si>
    <t>TNW000004256</t>
  </si>
  <si>
    <t>MOSSY000.1SE</t>
  </si>
  <si>
    <t>Mossy Creek</t>
  </si>
  <si>
    <t>U/S Confluence with Cain Creek</t>
  </si>
  <si>
    <t>MOSSY001.4SE; MOSSY004.1SE</t>
  </si>
  <si>
    <t>TNW000004258</t>
  </si>
  <si>
    <t>MOSSY001.3JE</t>
  </si>
  <si>
    <t>Russell Ave Bridge Jefferson City</t>
  </si>
  <si>
    <t>MOSSY001.3JE; MOSSY004.0JE</t>
  </si>
  <si>
    <t>TNW000004259</t>
  </si>
  <si>
    <t>MOSSY002.7JE</t>
  </si>
  <si>
    <t>Mossy Creek Embayment  Station Located West of A Small Island</t>
  </si>
  <si>
    <t>HOLSUR02; MOSSY002.9JE</t>
  </si>
  <si>
    <t>TNW000004263</t>
  </si>
  <si>
    <t>MOSSY003.8JE</t>
  </si>
  <si>
    <t>TNW000007334</t>
  </si>
  <si>
    <t>MOSSY004.4JE</t>
  </si>
  <si>
    <t>East Old Andrew Jackson Hwy</t>
  </si>
  <si>
    <t>TNW000004260</t>
  </si>
  <si>
    <t>MOSSY005.4JE</t>
  </si>
  <si>
    <t>U/S Southern RR</t>
  </si>
  <si>
    <t>MOSSY002.1JE</t>
  </si>
  <si>
    <t>TNW000004261</t>
  </si>
  <si>
    <t>MOSSY005.5JE</t>
  </si>
  <si>
    <t>D/S Coy Discharge off Hwy 11</t>
  </si>
  <si>
    <t>MOSSY002.5JE</t>
  </si>
  <si>
    <t>TNW000004262</t>
  </si>
  <si>
    <t>MOSSY006.0JE</t>
  </si>
  <si>
    <t>U/S Coy Discharge Off Hwy 11</t>
  </si>
  <si>
    <t>MOSSY002.6JE</t>
  </si>
  <si>
    <t>TNW000004264</t>
  </si>
  <si>
    <t>MOUND000.3CH</t>
  </si>
  <si>
    <t>Mound Creek</t>
  </si>
  <si>
    <t>Mound Creek Road Ford Drive</t>
  </si>
  <si>
    <t>TNW000004265</t>
  </si>
  <si>
    <t>MOUNT001.0WA</t>
  </si>
  <si>
    <t>Mountain Creek</t>
  </si>
  <si>
    <t>At Francis Ferry Road U/S of Bridge</t>
  </si>
  <si>
    <t>TNW000004266</t>
  </si>
  <si>
    <t>MOUNT001.5HM</t>
  </si>
  <si>
    <t>Mountain Creek Road U/S Signal Mountain Blvd - Kmart Road Behind Pizza Hut</t>
  </si>
  <si>
    <t>TNW000004267</t>
  </si>
  <si>
    <t>MOUNT002.1HM</t>
  </si>
  <si>
    <t>N.Runyon Dr off Mountain Creek Road</t>
  </si>
  <si>
    <t>TNW000004268</t>
  </si>
  <si>
    <t>MOUNT003.2HM</t>
  </si>
  <si>
    <t>Valley Bridge Road off Mountain Creek Road</t>
  </si>
  <si>
    <t>TNW000007661</t>
  </si>
  <si>
    <t>MOUNT003.5HM</t>
  </si>
  <si>
    <t>SW Corner of Red Bank Hs Property</t>
  </si>
  <si>
    <t>TNW000004269</t>
  </si>
  <si>
    <t>MOUNT004.7HM</t>
  </si>
  <si>
    <t>Stonebrook Drive off Mt Creek Road</t>
  </si>
  <si>
    <t>MOUNT004.3HM</t>
  </si>
  <si>
    <t>TNW000004270</t>
  </si>
  <si>
    <t>MOUNT005.6WA</t>
  </si>
  <si>
    <t>Bluff Springs Road. @ Upper Factory</t>
  </si>
  <si>
    <t>TNW000004271</t>
  </si>
  <si>
    <t>MOUNT006.8WA</t>
  </si>
  <si>
    <t>Sullivan Road.</t>
  </si>
  <si>
    <t>TNW000004272</t>
  </si>
  <si>
    <t>MOUNT015.2WA</t>
  </si>
  <si>
    <t>Green Hill Road Crossing</t>
  </si>
  <si>
    <t>ECO71G13</t>
  </si>
  <si>
    <t>TNW000004273</t>
  </si>
  <si>
    <t>MOUNT4.3T0.1HM</t>
  </si>
  <si>
    <t>Mountain Creek Unnamed Tributary</t>
  </si>
  <si>
    <t>Mt. Creek Road/ Reeds Lake Road</t>
  </si>
  <si>
    <t>MOUNT1T0.1HM</t>
  </si>
  <si>
    <t>TNW000004274</t>
  </si>
  <si>
    <t>MOUNT7.2T1.5WA</t>
  </si>
  <si>
    <t>Hwy 287 (E. of Hwy 56)</t>
  </si>
  <si>
    <t>MOUNT1T1.5WA</t>
  </si>
  <si>
    <t>TNW000004275</t>
  </si>
  <si>
    <t>MOWBR0.7T0.7HM</t>
  </si>
  <si>
    <t>Mowbray Creek Unnamed Tributary</t>
  </si>
  <si>
    <t>Crossing at Welch Road/Grant Road</t>
  </si>
  <si>
    <t>MOWBRI1T0.7HM; MOWBRI10.8HM</t>
  </si>
  <si>
    <t>TNW000004276</t>
  </si>
  <si>
    <t>MOWBR001.0HM</t>
  </si>
  <si>
    <t>Mowbray Creek</t>
  </si>
  <si>
    <t>Mowbray Pike Crossing</t>
  </si>
  <si>
    <t>TNW000004277</t>
  </si>
  <si>
    <t>MPLIT000.7BT</t>
  </si>
  <si>
    <t>Middle Prong Little River</t>
  </si>
  <si>
    <t>Just U/S of Ashley Branch Confluence off Middle Prong Road</t>
  </si>
  <si>
    <t>ECO66G19</t>
  </si>
  <si>
    <t>TNW000004278</t>
  </si>
  <si>
    <t>MROAD000.2DA</t>
  </si>
  <si>
    <t>Murphy Road Branch</t>
  </si>
  <si>
    <t>Mccabe Golf Course off Colorado</t>
  </si>
  <si>
    <t>TNW000004279</t>
  </si>
  <si>
    <t>MTENA001.5FA</t>
  </si>
  <si>
    <t>Mount Tena Creek</t>
  </si>
  <si>
    <t>TNW000004280</t>
  </si>
  <si>
    <t>MUD000.1BE</t>
  </si>
  <si>
    <t>Womack Road</t>
  </si>
  <si>
    <t>TNW000004281</t>
  </si>
  <si>
    <t>MUD000.3GE</t>
  </si>
  <si>
    <t>Gravel Drive off Idell Road</t>
  </si>
  <si>
    <t>TNW000004282</t>
  </si>
  <si>
    <t>MUD000.5GE</t>
  </si>
  <si>
    <t>150 Yards U/S Farnsworth Road (Old Ashville Hwy)</t>
  </si>
  <si>
    <t>TNW000004283</t>
  </si>
  <si>
    <t>MUD000.6HD</t>
  </si>
  <si>
    <t>Sulfur Creek Road Tributary to White Oak Creek Tributary to TN River 173.5</t>
  </si>
  <si>
    <t>MUD001.0HD</t>
  </si>
  <si>
    <t>TNW000007395</t>
  </si>
  <si>
    <t>MUD000.7FR</t>
  </si>
  <si>
    <t>Private Land off Granny Pond Lane</t>
  </si>
  <si>
    <t>TNW000004284</t>
  </si>
  <si>
    <t>MUD000.7MG</t>
  </si>
  <si>
    <t>Old Mill Road D/S From Bridge</t>
  </si>
  <si>
    <t>TNW000004285</t>
  </si>
  <si>
    <t>Stagecoach Road Br</t>
  </si>
  <si>
    <t>MUD000.4HA</t>
  </si>
  <si>
    <t>TNW000004286</t>
  </si>
  <si>
    <t>MUD001.3CE</t>
  </si>
  <si>
    <t>Ivy Lake Road.</t>
  </si>
  <si>
    <t>TNW000004287</t>
  </si>
  <si>
    <t>MUD001.3HY</t>
  </si>
  <si>
    <t>Highway 79</t>
  </si>
  <si>
    <t>TNW000004289</t>
  </si>
  <si>
    <t>MUD001.9MO</t>
  </si>
  <si>
    <t>D/S Mud Creek and Unnamed Tributary Tributary North of Murray Chapel Road</t>
  </si>
  <si>
    <t>TNW000004290</t>
  </si>
  <si>
    <t>MUD002.0FR</t>
  </si>
  <si>
    <t>250' U/S Hwy. 50</t>
  </si>
  <si>
    <t>TNW000004291</t>
  </si>
  <si>
    <t>MUD002.1GI</t>
  </si>
  <si>
    <t>U/S Old Dyersburg Road</t>
  </si>
  <si>
    <t>TNW000004292</t>
  </si>
  <si>
    <t>MUD002.2OB</t>
  </si>
  <si>
    <t>Simmons Road</t>
  </si>
  <si>
    <t>MUD001.7OB</t>
  </si>
  <si>
    <t>TNW000004293</t>
  </si>
  <si>
    <t>MUD002.8HY</t>
  </si>
  <si>
    <t>U/S Poplar Corner Road</t>
  </si>
  <si>
    <t>TNW000004294</t>
  </si>
  <si>
    <t>MUD003.5GI</t>
  </si>
  <si>
    <t>TNW000004295</t>
  </si>
  <si>
    <t>MUD003.9CR</t>
  </si>
  <si>
    <t>MUD004.7CR</t>
  </si>
  <si>
    <t>TNW000004296</t>
  </si>
  <si>
    <t>MUD004.4HD</t>
  </si>
  <si>
    <t>Williams Road U/S Diamond Island Road 2nd Crossing Also Called Musselers Lane</t>
  </si>
  <si>
    <t>MUD003.5HD; MUD000.6HD</t>
  </si>
  <si>
    <t>TNW000004297</t>
  </si>
  <si>
    <t>MUD005.9GI</t>
  </si>
  <si>
    <t>U/S Gavett Crossing Road</t>
  </si>
  <si>
    <t>TNW000004298</t>
  </si>
  <si>
    <t>MUD011.5WY</t>
  </si>
  <si>
    <t>Hwy 45E</t>
  </si>
  <si>
    <t>TNW000004299</t>
  </si>
  <si>
    <t>MUD013.0WY</t>
  </si>
  <si>
    <t>New Salem Road</t>
  </si>
  <si>
    <t>TNW000004300</t>
  </si>
  <si>
    <t>MUD016.2WY</t>
  </si>
  <si>
    <t>TNW000007236</t>
  </si>
  <si>
    <t>MUD035.4T0.1WY</t>
  </si>
  <si>
    <t>Mud Creek Unnamed Tributary</t>
  </si>
  <si>
    <t>At Goodlow Road</t>
  </si>
  <si>
    <t>TNW000004301</t>
  </si>
  <si>
    <t>MUDDY000.1CE</t>
  </si>
  <si>
    <t>Muddy Branch</t>
  </si>
  <si>
    <t>D/S Diamond Road</t>
  </si>
  <si>
    <t>TNW000004302</t>
  </si>
  <si>
    <t>MUDDY000.7SU</t>
  </si>
  <si>
    <t>Muddy Creek</t>
  </si>
  <si>
    <t>100 Yards U/S of Spangler Road (Old Muddy Cr. Road.)</t>
  </si>
  <si>
    <t>TNW000004303</t>
  </si>
  <si>
    <t>MUDDY001.1HR</t>
  </si>
  <si>
    <t>Pea Vine Road.</t>
  </si>
  <si>
    <t>TNW000004304</t>
  </si>
  <si>
    <t>MUDDY001.1LO</t>
  </si>
  <si>
    <t>Lakeview Cemetary (off Martel Road)</t>
  </si>
  <si>
    <t>TNW000004305</t>
  </si>
  <si>
    <t>MUDDY001.2WN</t>
  </si>
  <si>
    <t>Muddy Fork</t>
  </si>
  <si>
    <t>100 Yds U/S Old Stagecoach Road</t>
  </si>
  <si>
    <t>MUDDY001.4WN; MUDDY000.4wN</t>
  </si>
  <si>
    <t>TNW000004306</t>
  </si>
  <si>
    <t>MUDDY002.0MC</t>
  </si>
  <si>
    <t>MUDDY001.8MC</t>
  </si>
  <si>
    <t>TNW000004307</t>
  </si>
  <si>
    <t>MUDDY002.1SU</t>
  </si>
  <si>
    <t>U/S Fairview School Road</t>
  </si>
  <si>
    <t>TNW000004308</t>
  </si>
  <si>
    <t>MUDDY002.6RH</t>
  </si>
  <si>
    <t>Mars Hill  Road Crossing</t>
  </si>
  <si>
    <t>TNW000004309</t>
  </si>
  <si>
    <t>MUDDY004.3SU</t>
  </si>
  <si>
    <t>Camp Placid Road</t>
  </si>
  <si>
    <t>TNW000004310</t>
  </si>
  <si>
    <t>MUDDY005.1WN</t>
  </si>
  <si>
    <t>Horseshoe Bend Road</t>
  </si>
  <si>
    <t>TNW000004311</t>
  </si>
  <si>
    <t>MUDDY006.2MC</t>
  </si>
  <si>
    <t>Houston Cemetery Ed.</t>
  </si>
  <si>
    <t>TNW000004312</t>
  </si>
  <si>
    <t>MUDDY006.7SU</t>
  </si>
  <si>
    <t>692 Masengill Road</t>
  </si>
  <si>
    <t>TNW000004313</t>
  </si>
  <si>
    <t>MUDDY007.1WN</t>
  </si>
  <si>
    <t>Pleasant Valley Road.</t>
  </si>
  <si>
    <t>TNW000004314</t>
  </si>
  <si>
    <t>MUDDY11.5T0.7MC</t>
  </si>
  <si>
    <t>Muddy Creek Unnamed Tributary</t>
  </si>
  <si>
    <t>U/S Matt Dammonds Road</t>
  </si>
  <si>
    <t>ECO65A01; MUDDY1T0.7MC</t>
  </si>
  <si>
    <t>TNW000004315</t>
  </si>
  <si>
    <t>MULBE000.1HS</t>
  </si>
  <si>
    <t>Mulberry Branch</t>
  </si>
  <si>
    <t>East of Bulls Gap on Lauthner Road</t>
  </si>
  <si>
    <t>TNW000004316</t>
  </si>
  <si>
    <t>MULBE000.3HK</t>
  </si>
  <si>
    <t>Mulberry Creek</t>
  </si>
  <si>
    <t>Hwy 63/Powell River Road ( Near Brown town Road-atlantis Hill Road)</t>
  </si>
  <si>
    <t>TNW000004317</t>
  </si>
  <si>
    <t>MULBE000.7HK</t>
  </si>
  <si>
    <t>Off Hwy 63 D/S Sulphur Hollow Road</t>
  </si>
  <si>
    <t>TNW000004319</t>
  </si>
  <si>
    <t>MULHE001.3SM</t>
  </si>
  <si>
    <t>Mulherrin Creek</t>
  </si>
  <si>
    <t>Hwy. 53N</t>
  </si>
  <si>
    <t>TNW000004320</t>
  </si>
  <si>
    <t>MULHE003.0SM</t>
  </si>
  <si>
    <t>Bradford Hill Road</t>
  </si>
  <si>
    <t>TNW000004321</t>
  </si>
  <si>
    <t>MULLI001.6CL</t>
  </si>
  <si>
    <t>Mullins Branch</t>
  </si>
  <si>
    <t>Rob Camp Ch Road to Year Road</t>
  </si>
  <si>
    <t>TNW000004322</t>
  </si>
  <si>
    <t>MURFR001.0WI</t>
  </si>
  <si>
    <t>Murfrees Fork</t>
  </si>
  <si>
    <t>Off Carl Road</t>
  </si>
  <si>
    <t>TNW000004323</t>
  </si>
  <si>
    <t>MURFR001.5WI</t>
  </si>
  <si>
    <t>Carl Road 1000' U/S = U/S Ford</t>
  </si>
  <si>
    <t>TNW000004324</t>
  </si>
  <si>
    <t>MURFR003.4WI</t>
  </si>
  <si>
    <t>0.6 Mi D/S Perkins Road (D/S End of Restoration Area)</t>
  </si>
  <si>
    <t>TNW000004325</t>
  </si>
  <si>
    <t>MURFR003.9WI</t>
  </si>
  <si>
    <t>Hwy 246 ( off Bear Creek Road)</t>
  </si>
  <si>
    <t>TNW000007722</t>
  </si>
  <si>
    <t>MURFR004.0WI</t>
  </si>
  <si>
    <t>U/S Carter's Creek Pike, D/S of confluence with trib</t>
  </si>
  <si>
    <t>TNW000004326</t>
  </si>
  <si>
    <t>MURFR005.2WI</t>
  </si>
  <si>
    <t>Thompson Station Road.</t>
  </si>
  <si>
    <t>TNW000004327</t>
  </si>
  <si>
    <t>MURFR006.0WI</t>
  </si>
  <si>
    <t>Hwy 840</t>
  </si>
  <si>
    <t>S43(SP1)</t>
  </si>
  <si>
    <t>TNW000007084</t>
  </si>
  <si>
    <t>MURFR006.3WI</t>
  </si>
  <si>
    <t>D/S Caycee Spring Road</t>
  </si>
  <si>
    <t>TNW000004328</t>
  </si>
  <si>
    <t>MURFR3.5T0.3WI</t>
  </si>
  <si>
    <t>Murfrees Fork Unnamed Tributary</t>
  </si>
  <si>
    <t>D/S Perkins Road</t>
  </si>
  <si>
    <t>MURFR2T0.2WI</t>
  </si>
  <si>
    <t>TNW000004329</t>
  </si>
  <si>
    <t>MURFR6.3T0.0WI</t>
  </si>
  <si>
    <t>Off Thompson Station Road</t>
  </si>
  <si>
    <t>S44(SP1); MURFR1T0.0WI</t>
  </si>
  <si>
    <t>TNW000004331</t>
  </si>
  <si>
    <t>MURPH000.1CL</t>
  </si>
  <si>
    <t>Murphy Branch</t>
  </si>
  <si>
    <t>Murphy  Hill  Road</t>
  </si>
  <si>
    <t>TNW000004332</t>
  </si>
  <si>
    <t>MURPH000.1DB</t>
  </si>
  <si>
    <t>Whorton Spr Road</t>
  </si>
  <si>
    <t>TNW000004330</t>
  </si>
  <si>
    <t>MURPH_G0.1MI</t>
  </si>
  <si>
    <t>Murphy Hollow (Unnamed Creek In Hollow)</t>
  </si>
  <si>
    <t>MURPH000.1MI</t>
  </si>
  <si>
    <t>TNW000004333</t>
  </si>
  <si>
    <t>MURRA000.1WI</t>
  </si>
  <si>
    <t>Murray Branch</t>
  </si>
  <si>
    <t>TNW000004334</t>
  </si>
  <si>
    <t>MURRA000.2UC</t>
  </si>
  <si>
    <t>Murray Creek</t>
  </si>
  <si>
    <t>Tilson Mtn Road</t>
  </si>
  <si>
    <t>TNW000004335</t>
  </si>
  <si>
    <t>MURRA001.1DY</t>
  </si>
  <si>
    <t>U/S Millsfield Road.</t>
  </si>
  <si>
    <t>TNW000004336</t>
  </si>
  <si>
    <t>MURRA001.1RU</t>
  </si>
  <si>
    <t>TNW000004337</t>
  </si>
  <si>
    <t>MURRE000.0FR</t>
  </si>
  <si>
    <t>Murrell Creek</t>
  </si>
  <si>
    <t>U/S Confluence with Elk River</t>
  </si>
  <si>
    <t>TNW000004338</t>
  </si>
  <si>
    <t>MUSE001.1BE</t>
  </si>
  <si>
    <t>Muse Branch</t>
  </si>
  <si>
    <t>TNW000004339</t>
  </si>
  <si>
    <t>MUTTO000.5GE</t>
  </si>
  <si>
    <t>Mutton Creek</t>
  </si>
  <si>
    <t>20 Yards D/S Sunnyside Road</t>
  </si>
  <si>
    <t>TNW000004340</t>
  </si>
  <si>
    <t>MYATT005.1CU</t>
  </si>
  <si>
    <t>Myatt Creek</t>
  </si>
  <si>
    <t>Myatt Creek Road Crossing in Catoosa Wildlife Management Area</t>
  </si>
  <si>
    <t>TNW000004341</t>
  </si>
  <si>
    <t>MYRON001.8TI</t>
  </si>
  <si>
    <t>Myron Creek</t>
  </si>
  <si>
    <t>MYRON002.1TI; MYRON002.0TI</t>
  </si>
  <si>
    <t>TNW000007419</t>
  </si>
  <si>
    <t>MYRON002.2TI</t>
  </si>
  <si>
    <t>Akins Road</t>
  </si>
  <si>
    <t>MYRON002.1TI</t>
  </si>
  <si>
    <t>TNW000004342</t>
  </si>
  <si>
    <t>MYRON1.7T0.6TI</t>
  </si>
  <si>
    <t>Myron Creek Unnamed Tributary</t>
  </si>
  <si>
    <t>MYRON2.0T0.6TI; MYRON1T0.6TI; MYRON1T2.5TI</t>
  </si>
  <si>
    <t>TNW000007451</t>
  </si>
  <si>
    <t>MZION001.0HD</t>
  </si>
  <si>
    <t>Mt. Zion Branch</t>
  </si>
  <si>
    <t>TNW000004343</t>
  </si>
  <si>
    <t>NAILS000.0BT</t>
  </si>
  <si>
    <t>Nails Creek</t>
  </si>
  <si>
    <t>At Nails Creek Mouth - Confluence with Little River</t>
  </si>
  <si>
    <t>NAILSCRIS06</t>
  </si>
  <si>
    <t>TNW000004344</t>
  </si>
  <si>
    <t>NAILS000.2DI</t>
  </si>
  <si>
    <t>Deal Road</t>
  </si>
  <si>
    <t>TNW000004345</t>
  </si>
  <si>
    <t>NAILS000.7BT</t>
  </si>
  <si>
    <t>NAILS000.7</t>
  </si>
  <si>
    <t>TNW000004346</t>
  </si>
  <si>
    <t>NAILS001.5BT</t>
  </si>
  <si>
    <t>Near Nails Creek Road</t>
  </si>
  <si>
    <t>NAILSCRIS05</t>
  </si>
  <si>
    <t>TNW000004347</t>
  </si>
  <si>
    <t>NAILS003.5BT</t>
  </si>
  <si>
    <t>U/S of Cedar Grove</t>
  </si>
  <si>
    <t>NAILSCRIS04</t>
  </si>
  <si>
    <t>TNW000004348</t>
  </si>
  <si>
    <t>NAILS004.5BT</t>
  </si>
  <si>
    <t>Conley Ford</t>
  </si>
  <si>
    <t>TNW000004349</t>
  </si>
  <si>
    <t>NAILS004.5DI</t>
  </si>
  <si>
    <t>TNW000004350</t>
  </si>
  <si>
    <t>NAILS008.3BT</t>
  </si>
  <si>
    <t>Bakers Street</t>
  </si>
  <si>
    <t>TNW000004351</t>
  </si>
  <si>
    <t>NASH002.8DY</t>
  </si>
  <si>
    <t>Nash Creek</t>
  </si>
  <si>
    <t>U/S Hwy. 210</t>
  </si>
  <si>
    <t>TNW000002025</t>
  </si>
  <si>
    <t>NBUSI000.2CA</t>
  </si>
  <si>
    <t>No Business Branch</t>
  </si>
  <si>
    <t>Just U/S of Highway 25</t>
  </si>
  <si>
    <t>ECO69D01; ECO69E01</t>
  </si>
  <si>
    <t>TNW000007686</t>
  </si>
  <si>
    <t>NBUSI005.0CU</t>
  </si>
  <si>
    <t>No Business Creek</t>
  </si>
  <si>
    <t>Upstream of crossing at Catoosa Trail</t>
  </si>
  <si>
    <t>TNW000004353</t>
  </si>
  <si>
    <t>NCHIC012.4HM</t>
  </si>
  <si>
    <t>North Chickamauga Creek</t>
  </si>
  <si>
    <t>D/S of influence of Cave Springs at Boy Scout Road Br</t>
  </si>
  <si>
    <t>TNW000004354</t>
  </si>
  <si>
    <t>NCHIC018.7HM</t>
  </si>
  <si>
    <t>Bowater Pocket Wilderness Area Down From Parking Lot</t>
  </si>
  <si>
    <t>NCHIC019.3HM; NOCHICKAMAUGA14</t>
  </si>
  <si>
    <t>TNW000007324</t>
  </si>
  <si>
    <t>NCHIC021.2HM</t>
  </si>
  <si>
    <t>Off of Little Bend Road U/S Confluence with Boston Branch</t>
  </si>
  <si>
    <t>TNW000007342</t>
  </si>
  <si>
    <t>NCHIC023.9HM</t>
  </si>
  <si>
    <t>North Chickamaugua Creek</t>
  </si>
  <si>
    <t>150 Yard D/S of Confluence with Cane Creek</t>
  </si>
  <si>
    <t>TNW000004355</t>
  </si>
  <si>
    <t>NCHIC026.4HM</t>
  </si>
  <si>
    <t>North Chickamauga Crek</t>
  </si>
  <si>
    <t>Vanderguff Road</t>
  </si>
  <si>
    <t>TNW000004356</t>
  </si>
  <si>
    <t>NCHIC029.5HM</t>
  </si>
  <si>
    <t>On Gary Patrick's Property off Corral Road and Gray Fryar Road</t>
  </si>
  <si>
    <t>NCHIC028.1HM; NOCHICKAMAUGA02</t>
  </si>
  <si>
    <t>TNW000004357</t>
  </si>
  <si>
    <t>NCHIC7.4T0.7HM</t>
  </si>
  <si>
    <t>North Chickamauga Creek Unnamed Tributary</t>
  </si>
  <si>
    <t>Grubb Road Near Mill Road</t>
  </si>
  <si>
    <t>NCHIC1T0.7HM</t>
  </si>
  <si>
    <t>TNW000004358</t>
  </si>
  <si>
    <t>NCHOA0.5T0.1GS</t>
  </si>
  <si>
    <t>North Choate Creek Unnamed Tributary</t>
  </si>
  <si>
    <t>Spring Box</t>
  </si>
  <si>
    <t>NCHOA1T0.1GS</t>
  </si>
  <si>
    <t>TNW000004359</t>
  </si>
  <si>
    <t>NCHOA000.3GS</t>
  </si>
  <si>
    <t>North Choate Creek</t>
  </si>
  <si>
    <t>TNW000004360</t>
  </si>
  <si>
    <t>NCROS003.3ST</t>
  </si>
  <si>
    <t>North Fork Cross Creek</t>
  </si>
  <si>
    <t>Off Lower Cross Creek Road (Not Embayment But Close to It)</t>
  </si>
  <si>
    <t>NFCRO002.9ST</t>
  </si>
  <si>
    <t>TNW000004361</t>
  </si>
  <si>
    <t>NCROS004.0ST</t>
  </si>
  <si>
    <t>North Cross Creek</t>
  </si>
  <si>
    <t>Red top Road.</t>
  </si>
  <si>
    <t>TNW000004362</t>
  </si>
  <si>
    <t>NEAL000.1WS</t>
  </si>
  <si>
    <t>Neal Branch</t>
  </si>
  <si>
    <t>Neal Road</t>
  </si>
  <si>
    <t>TNW000004363</t>
  </si>
  <si>
    <t>NEAL000.3RN</t>
  </si>
  <si>
    <t>NEAL001.0RN</t>
  </si>
  <si>
    <t>TNW000004364</t>
  </si>
  <si>
    <t>NEATH001.0MC</t>
  </si>
  <si>
    <t>Neatherly Branch</t>
  </si>
  <si>
    <t>U/S Sulpher Springs Road</t>
  </si>
  <si>
    <t>TNW000004365</t>
  </si>
  <si>
    <t>NEELY001.1CY</t>
  </si>
  <si>
    <t>Neely Creek</t>
  </si>
  <si>
    <t>Off Neely Creek Road (100M D/S Wix Road)</t>
  </si>
  <si>
    <t>TNW000004366</t>
  </si>
  <si>
    <t>NEGRO000.7MY</t>
  </si>
  <si>
    <t>Negro Creek Road</t>
  </si>
  <si>
    <t>TNW000007233</t>
  </si>
  <si>
    <t>NEIL000.5HN</t>
  </si>
  <si>
    <t>Neil Ditch</t>
  </si>
  <si>
    <t>U/S Macedonia-Routon Road</t>
  </si>
  <si>
    <t>TNW000007721</t>
  </si>
  <si>
    <t>NELSO000.5WI</t>
  </si>
  <si>
    <t>Nelson Creek</t>
  </si>
  <si>
    <t>At Cox Road Bridge</t>
  </si>
  <si>
    <t>TNW000004367</t>
  </si>
  <si>
    <t>NELSO001.1LE</t>
  </si>
  <si>
    <t>U/S Coffee Shop Road</t>
  </si>
  <si>
    <t>001857; NELSO001.2LE</t>
  </si>
  <si>
    <t>TNW000004368</t>
  </si>
  <si>
    <t>NELSO001.2WI</t>
  </si>
  <si>
    <t>Patton Road 50-100' U/S</t>
  </si>
  <si>
    <t>TNW000004369</t>
  </si>
  <si>
    <t>NETTL002.5OV</t>
  </si>
  <si>
    <t>Nettlecarrier Creek</t>
  </si>
  <si>
    <t>Alpine Road off Hwy  52</t>
  </si>
  <si>
    <t>TNW000004370</t>
  </si>
  <si>
    <t>NEVIL001.9ST</t>
  </si>
  <si>
    <t>Neville Creek</t>
  </si>
  <si>
    <t>Off Neville Bay Road (Fr 214) D/S the Trace in LBL</t>
  </si>
  <si>
    <t>TNW000004371</t>
  </si>
  <si>
    <t>NEW008.8SC</t>
  </si>
  <si>
    <t>Hwy 27 Bridge - Gaging Station</t>
  </si>
  <si>
    <t>TNW000004372</t>
  </si>
  <si>
    <t>NEW014.8SC</t>
  </si>
  <si>
    <t>Below STP @ Public Launch</t>
  </si>
  <si>
    <t>TNW000004373</t>
  </si>
  <si>
    <t>NEW014.9SC</t>
  </si>
  <si>
    <t>U/S STP @ Public Launch About 50 Feet</t>
  </si>
  <si>
    <t>TNW000004374</t>
  </si>
  <si>
    <t>NEW025.0SC</t>
  </si>
  <si>
    <t>U/S of Bridge at Cordell</t>
  </si>
  <si>
    <t>TNW000004375</t>
  </si>
  <si>
    <t>NEW032.0SC</t>
  </si>
  <si>
    <t>U/S of Montgomery Fork / Near Lowe Branch</t>
  </si>
  <si>
    <t>TNW000004376</t>
  </si>
  <si>
    <t>NEW035.3SC</t>
  </si>
  <si>
    <t>JR01</t>
  </si>
  <si>
    <t>TNW000004377</t>
  </si>
  <si>
    <t>NEW045.0AN</t>
  </si>
  <si>
    <t>100 Ft D/S of Stainville Bridge (Hwy 116)/ D/S Charley's Branch</t>
  </si>
  <si>
    <t>NEW048.0AN; NEW048.0</t>
  </si>
  <si>
    <t>TNW000004378</t>
  </si>
  <si>
    <t>NEW046.0AN</t>
  </si>
  <si>
    <t>Near Bench Mark 1368</t>
  </si>
  <si>
    <t>TNW000004379</t>
  </si>
  <si>
    <t>NEW048.7AN</t>
  </si>
  <si>
    <t>U/S Double Camp Creek Near Rosedale</t>
  </si>
  <si>
    <t>TNW000004380</t>
  </si>
  <si>
    <t>NEW051.4AN</t>
  </si>
  <si>
    <t>Off Hwy 116 U/S Indian Fork Near Moores Camp D/S National Coal Refuse Impoundment #3</t>
  </si>
  <si>
    <t>NC02</t>
  </si>
  <si>
    <t>TNW000004381</t>
  </si>
  <si>
    <t>NEW052.2AN</t>
  </si>
  <si>
    <t>Off Hwy 116 U/S Gum Branch Near Moores Camp; U/S National Coal Refuse Impoundment #3</t>
  </si>
  <si>
    <t>NC01</t>
  </si>
  <si>
    <t>TNW000004382</t>
  </si>
  <si>
    <t>NEW056.0AN</t>
  </si>
  <si>
    <t>D/S Stallion Branch</t>
  </si>
  <si>
    <t>TNW000004383</t>
  </si>
  <si>
    <t>NEW48.6T0.4T0.1AN</t>
  </si>
  <si>
    <t>New River Unnamed Tributary To Unnamed Tributary</t>
  </si>
  <si>
    <t>Unnamed Tributary at Cable (2nd Unnamed Tributary on RDB D/S Double Camp Creek)</t>
  </si>
  <si>
    <t>NEW1T000.4AN; CABLE1T0.0AN; C1</t>
  </si>
  <si>
    <t>TNW000004384</t>
  </si>
  <si>
    <t>NEWMA000.1GE</t>
  </si>
  <si>
    <t>Newmansville Creek</t>
  </si>
  <si>
    <t>U/S Canores Road (Jud Neal Loop)</t>
  </si>
  <si>
    <t>TNW000004385</t>
  </si>
  <si>
    <t>NEWSO000.1DA</t>
  </si>
  <si>
    <t>Newsom Branch</t>
  </si>
  <si>
    <t>TNW000004386</t>
  </si>
  <si>
    <t>NFBEA001.8HD</t>
  </si>
  <si>
    <t>North Fork Beason Creek</t>
  </si>
  <si>
    <t>D/S George Cox (Glenwood) Road</t>
  </si>
  <si>
    <t>TNW000004387</t>
  </si>
  <si>
    <t>NFBEA1T0.5HD</t>
  </si>
  <si>
    <t>North Fork Beason Creek Unnamed Tributary</t>
  </si>
  <si>
    <t>Off Hwy. 69 Near Crump- D/S Dmp001 @ Gibbs Gravel Pit #2</t>
  </si>
  <si>
    <t>TNW000004388</t>
  </si>
  <si>
    <t>North Fork Blood River</t>
  </si>
  <si>
    <t>U/S Shady Grove Road</t>
  </si>
  <si>
    <t>TNW000004389</t>
  </si>
  <si>
    <t>NFBLU000.8HU</t>
  </si>
  <si>
    <t>North Fork Blue Creek</t>
  </si>
  <si>
    <t>TN River/Blue Creek Road (U/S 100')</t>
  </si>
  <si>
    <t>NORTH000.8HU</t>
  </si>
  <si>
    <t>TNW000007086</t>
  </si>
  <si>
    <t>NFBUF001.0LW</t>
  </si>
  <si>
    <t>North Fork Buffalo River</t>
  </si>
  <si>
    <t>D/S Hwy 43</t>
  </si>
  <si>
    <t>TNW000004390</t>
  </si>
  <si>
    <t>NFBUL000.1UN</t>
  </si>
  <si>
    <t>North Fork Bullrun Creek</t>
  </si>
  <si>
    <t>At Mouth of North Fork Bullrun Creek just U/S of Hwy 144 Br</t>
  </si>
  <si>
    <t>TNW000004391</t>
  </si>
  <si>
    <t>NFBUL000.7UN</t>
  </si>
  <si>
    <t>Bullrun Road Br 2 Hwy 144 Intersection</t>
  </si>
  <si>
    <t>BULLR032.1UN</t>
  </si>
  <si>
    <t>TNW000004392</t>
  </si>
  <si>
    <t>NFBUL003.8UN</t>
  </si>
  <si>
    <t>At Johnson Road Br</t>
  </si>
  <si>
    <t>TNW000004393</t>
  </si>
  <si>
    <t>NFBUL006.0T0.1UN</t>
  </si>
  <si>
    <t>North Fork Bull Run Creek Unnamed Tributary</t>
  </si>
  <si>
    <t>D/S Maynardville Road.</t>
  </si>
  <si>
    <t>NFBUL006UN</t>
  </si>
  <si>
    <t>TNW000004394</t>
  </si>
  <si>
    <t>NFBUL006.4UN</t>
  </si>
  <si>
    <t>North Fork Bull Run Creek</t>
  </si>
  <si>
    <t>U/S of Maynardville</t>
  </si>
  <si>
    <t>TNW000004395</t>
  </si>
  <si>
    <t>NFCED000.2WS</t>
  </si>
  <si>
    <t>North Fork Cedar</t>
  </si>
  <si>
    <t>D/S Hwy 109 (off E. Division)</t>
  </si>
  <si>
    <t>TNW000004396</t>
  </si>
  <si>
    <t>NFCLI000.1HK</t>
  </si>
  <si>
    <t>North Fork Clinch River</t>
  </si>
  <si>
    <t>Johnson Cemetery Fisher Valley Road at Clinch River RM 192</t>
  </si>
  <si>
    <t>TNW000004397</t>
  </si>
  <si>
    <t>NFCLI004.0_VA</t>
  </si>
  <si>
    <t>Va SR 621 in Virginia</t>
  </si>
  <si>
    <t>TNW000004398</t>
  </si>
  <si>
    <t>NFCRO001.0BT</t>
  </si>
  <si>
    <t>North Fork Crooked Creek</t>
  </si>
  <si>
    <t>80 Yds U/S Blockhouse Road.</t>
  </si>
  <si>
    <t>NFCRO000.3BT</t>
  </si>
  <si>
    <t>TNW000004399</t>
  </si>
  <si>
    <t>NFEWI000.1DA</t>
  </si>
  <si>
    <t>North Fork Ewing Creek</t>
  </si>
  <si>
    <t>U/S Ewingwood Dr</t>
  </si>
  <si>
    <t>TNW000004400</t>
  </si>
  <si>
    <t>NFFDE001.4MN</t>
  </si>
  <si>
    <t>North Fork Of South Fork Forked Deer River</t>
  </si>
  <si>
    <t>Miflin Road</t>
  </si>
  <si>
    <t>NFSFF001.4MN</t>
  </si>
  <si>
    <t>TNW000004401</t>
  </si>
  <si>
    <t>NFFDE002.2DY</t>
  </si>
  <si>
    <t>North Fork Forked Deer River</t>
  </si>
  <si>
    <t>County Road Near Dyersburg  TN</t>
  </si>
  <si>
    <t>TNW000004402</t>
  </si>
  <si>
    <t>NFFDE005.3DY</t>
  </si>
  <si>
    <t>NFFDE007.3DY; NFKFKDEER07.3</t>
  </si>
  <si>
    <t>TNW000004403</t>
  </si>
  <si>
    <t>NFFDE009.8DY</t>
  </si>
  <si>
    <t>Hwy 412</t>
  </si>
  <si>
    <t>NFFDE022.8DY</t>
  </si>
  <si>
    <t>TNW000004404</t>
  </si>
  <si>
    <t>NFFDE012.1HE</t>
  </si>
  <si>
    <t>Luray Road</t>
  </si>
  <si>
    <t>NFSFF005.2HE</t>
  </si>
  <si>
    <t>TNW000004405</t>
  </si>
  <si>
    <t>NFFDE014.7HE</t>
  </si>
  <si>
    <t>U/S Huron Road</t>
  </si>
  <si>
    <t>TNW000004406</t>
  </si>
  <si>
    <t>NFFDE020.5GI</t>
  </si>
  <si>
    <t>Old Hwy 104</t>
  </si>
  <si>
    <t>001852; NFFDE020.5DY</t>
  </si>
  <si>
    <t>TNW000004407</t>
  </si>
  <si>
    <t>NFFDE021.6GI</t>
  </si>
  <si>
    <t>TNW000004408</t>
  </si>
  <si>
    <t>NFFDE025.5GI</t>
  </si>
  <si>
    <t>Hwy 188</t>
  </si>
  <si>
    <t>NFFDE036.8GI</t>
  </si>
  <si>
    <t>TNW000004409</t>
  </si>
  <si>
    <t>NFFDE035.7GI</t>
  </si>
  <si>
    <t>U/S Hwy 367. 0.2 Mile U/S New Lagoon</t>
  </si>
  <si>
    <t>TNW000004410</t>
  </si>
  <si>
    <t>NFFDE036.5GI</t>
  </si>
  <si>
    <t>Highway 77</t>
  </si>
  <si>
    <t>001858; NFKFKDEER36.5</t>
  </si>
  <si>
    <t>TNW000004411</t>
  </si>
  <si>
    <t>NFFDE047.7GI</t>
  </si>
  <si>
    <t>Dawson Bottom Road</t>
  </si>
  <si>
    <t>TNW000004412</t>
  </si>
  <si>
    <t>NFFDE17.9T1.8T0.3HE</t>
  </si>
  <si>
    <t>North Fk South Fk Forked Deer River Unnamed Tributary To Unnamed Tributary</t>
  </si>
  <si>
    <t>200 Yds Upstream Mccaney Mill Road</t>
  </si>
  <si>
    <t>NFFDE1T1.5HE; MFORK1T1.5HE; MFFDE1T1.5HE</t>
  </si>
  <si>
    <t>TNW000004413</t>
  </si>
  <si>
    <t>NFFDE28.9T1.7GI</t>
  </si>
  <si>
    <t>North Fork Forked Deer River Unnamed Tributary</t>
  </si>
  <si>
    <t>U/S Old Dyersburg Road.</t>
  </si>
  <si>
    <t>BROOS1T1.7GI; BUZZA001.7GI</t>
  </si>
  <si>
    <t>TNW000004414</t>
  </si>
  <si>
    <t>NFFDE43.5T0.4GI</t>
  </si>
  <si>
    <t>U/S Sanders Store to Milan Road.</t>
  </si>
  <si>
    <t>NFFDE2T0.4GI</t>
  </si>
  <si>
    <t>TNW000007462</t>
  </si>
  <si>
    <t>NFFDE8.2T2.0MN</t>
  </si>
  <si>
    <t>North Fork Of South Fork Forked Deer River Unnamed Tributary</t>
  </si>
  <si>
    <t>D/S Mifflin Road</t>
  </si>
  <si>
    <t>TNW000004415</t>
  </si>
  <si>
    <t>NFHAR001.2BN</t>
  </si>
  <si>
    <t>North Fork Harmon Creek</t>
  </si>
  <si>
    <t>U/S Harmon Creek Road</t>
  </si>
  <si>
    <t>TNW000004416</t>
  </si>
  <si>
    <t>NFHOL000.4SU</t>
  </si>
  <si>
    <t>North Fork Holston River</t>
  </si>
  <si>
    <t>U/S Hwy 11W</t>
  </si>
  <si>
    <t>TNW000004417</t>
  </si>
  <si>
    <t>NFHOL004.6SU</t>
  </si>
  <si>
    <t>Bridge at Cloud Ford on Carter Valley Road (SR346)</t>
  </si>
  <si>
    <t>001980; NOFKHOLSTONISO2</t>
  </si>
  <si>
    <t>TNW000004418</t>
  </si>
  <si>
    <t>NFHUR000.1ST</t>
  </si>
  <si>
    <t>North Fork Hurricane Creek</t>
  </si>
  <si>
    <t>Alsup Road/Hurricane Road</t>
  </si>
  <si>
    <t>TNW000004419</t>
  </si>
  <si>
    <t>NFLEA000.1ST</t>
  </si>
  <si>
    <t>North Fork Leatherwood Creek</t>
  </si>
  <si>
    <t>Off East Fork Leatherwood Road</t>
  </si>
  <si>
    <t>NORTH000.1ST</t>
  </si>
  <si>
    <t>TNW000004420</t>
  </si>
  <si>
    <t>NFLIC001.0WI</t>
  </si>
  <si>
    <t>North Fork Lick Creek</t>
  </si>
  <si>
    <t>North Lick Creek Road</t>
  </si>
  <si>
    <t>TNW000004421</t>
  </si>
  <si>
    <t>NFLIC002.0PE</t>
  </si>
  <si>
    <t>TNW000004422</t>
  </si>
  <si>
    <t>NFLIT12.1T0.1_KY</t>
  </si>
  <si>
    <t>North Fork Little River Unnamed Tributary</t>
  </si>
  <si>
    <t>1/4 Mile U/S North Drive (Hwy 1007) Hopkinsville In KY</t>
  </si>
  <si>
    <t>Christian</t>
  </si>
  <si>
    <t>NFLIT011.9_KY</t>
  </si>
  <si>
    <t>TNW000004423</t>
  </si>
  <si>
    <t>NFMAR000.6CH</t>
  </si>
  <si>
    <t>North Fork Marrowbone Creek</t>
  </si>
  <si>
    <t>Ella Road off Bear Wallow Road</t>
  </si>
  <si>
    <t>NORTH000.6CH</t>
  </si>
  <si>
    <t>TNW000004424</t>
  </si>
  <si>
    <t>NFMUD000.7HD</t>
  </si>
  <si>
    <t>North Fork Mud Creek</t>
  </si>
  <si>
    <t>TNW000004425</t>
  </si>
  <si>
    <t>NFNOT001.2MO</t>
  </si>
  <si>
    <t>North Fork Notchy Creek</t>
  </si>
  <si>
    <t>200 Yds U/S Povo Road</t>
  </si>
  <si>
    <t>TNW000004426</t>
  </si>
  <si>
    <t>NFOBI005.9OB</t>
  </si>
  <si>
    <t>North Fork Obion River</t>
  </si>
  <si>
    <t>Mt. Pelia Road (Hwy 216 Near Rives)</t>
  </si>
  <si>
    <t>TNW000004427</t>
  </si>
  <si>
    <t>NFOBI010.0OB</t>
  </si>
  <si>
    <t>Hwy 22/Hwy 431</t>
  </si>
  <si>
    <t>TNW000004428</t>
  </si>
  <si>
    <t>NFOBI010.7OB</t>
  </si>
  <si>
    <t>TNW000004429</t>
  </si>
  <si>
    <t>NFOBI018.0WY</t>
  </si>
  <si>
    <t>Hwy  45E</t>
  </si>
  <si>
    <t>TNW000004430</t>
  </si>
  <si>
    <t>NFOBI019.6WY</t>
  </si>
  <si>
    <t>Rk Ruthville Road</t>
  </si>
  <si>
    <t>TNW000004431</t>
  </si>
  <si>
    <t>NFOBI026.5WY</t>
  </si>
  <si>
    <t>TNW000004432</t>
  </si>
  <si>
    <t>NFOBI040.6HN</t>
  </si>
  <si>
    <t>TNW000007234</t>
  </si>
  <si>
    <t>NFOBI37.4T0.1T0.1WY</t>
  </si>
  <si>
    <t>North Fork Obion River Unnamed Tributary To Unnamed Tributary</t>
  </si>
  <si>
    <t>2nd Bridge Field Road Bob Rudy Property</t>
  </si>
  <si>
    <t>NFOBI137.4T0.1T0.1WY</t>
  </si>
  <si>
    <t>TNW000007231</t>
  </si>
  <si>
    <t>NFOBI37.4T0.1WY</t>
  </si>
  <si>
    <t>1st Bridge Field Road Bob Rudy Farm (Near Hendrix Cemetery on topo)</t>
  </si>
  <si>
    <t>NFOBI137.4T0.1WY</t>
  </si>
  <si>
    <t>TNW000004433</t>
  </si>
  <si>
    <t>NFOBI8.5T2.6OB</t>
  </si>
  <si>
    <t>NFOBI1T2.6OB</t>
  </si>
  <si>
    <t>TNW000004434</t>
  </si>
  <si>
    <t>U/S Jones Mill Road</t>
  </si>
  <si>
    <t>TNW000004435</t>
  </si>
  <si>
    <t>NFORK000.6SH</t>
  </si>
  <si>
    <t>North Fork Creek</t>
  </si>
  <si>
    <t>TNW000004436</t>
  </si>
  <si>
    <t>NFORK002.5BE</t>
  </si>
  <si>
    <t>North Fork Creek Road</t>
  </si>
  <si>
    <t>NFORK002.3BE; NFORK003.5BE</t>
  </si>
  <si>
    <t>TNW000007321</t>
  </si>
  <si>
    <t>NFORK003.4BE</t>
  </si>
  <si>
    <t>Hwy 270</t>
  </si>
  <si>
    <t>TNW000004437</t>
  </si>
  <si>
    <t>NFORK004.4FA</t>
  </si>
  <si>
    <t>TNW000004438</t>
  </si>
  <si>
    <t>NFORK004.7BE</t>
  </si>
  <si>
    <t>Halls Mill Road</t>
  </si>
  <si>
    <t>TNW000004439</t>
  </si>
  <si>
    <t>NFORK007.7BE</t>
  </si>
  <si>
    <t>100 Yds U/S  Hwy 41A</t>
  </si>
  <si>
    <t>TNW000004440</t>
  </si>
  <si>
    <t>NFORK009.4BE</t>
  </si>
  <si>
    <t>Off Unionville-Deason Road</t>
  </si>
  <si>
    <t>TNW000004441</t>
  </si>
  <si>
    <t>NFORK016.4BE</t>
  </si>
  <si>
    <t>1/4 Mile D/S Squire Hall Road</t>
  </si>
  <si>
    <t>TNW000004442</t>
  </si>
  <si>
    <t>NFPIN000.3SC</t>
  </si>
  <si>
    <t>North Fork Pine Creek</t>
  </si>
  <si>
    <t>TNW000004443</t>
  </si>
  <si>
    <t>NFSAW000.3LW</t>
  </si>
  <si>
    <t>North Fork Saw Creek</t>
  </si>
  <si>
    <t>Hwy 240  D/S Summertown STP</t>
  </si>
  <si>
    <t>TNW000004444</t>
  </si>
  <si>
    <t>NFSUG000.1WS</t>
  </si>
  <si>
    <t>North Fork Suggs Creek</t>
  </si>
  <si>
    <t>Corinth Road</t>
  </si>
  <si>
    <t>TNW000004445</t>
  </si>
  <si>
    <t>NFSUG000.5HI</t>
  </si>
  <si>
    <t>North Fork Sugar Creek</t>
  </si>
  <si>
    <t>NORTH000.5HI</t>
  </si>
  <si>
    <t>TNW000007344</t>
  </si>
  <si>
    <t>NFSUG000.7WS</t>
  </si>
  <si>
    <t>U/S Anthony Branch</t>
  </si>
  <si>
    <t>TNW000004446</t>
  </si>
  <si>
    <t>NFSYC000.1RN</t>
  </si>
  <si>
    <t>North Fork Sycamore Creek</t>
  </si>
  <si>
    <t>Dividing Ridge Road</t>
  </si>
  <si>
    <t>NORTH000.1RN</t>
  </si>
  <si>
    <t>TNW000004447</t>
  </si>
  <si>
    <t>NFWOL002.4FA</t>
  </si>
  <si>
    <t>North Fork Wolf River</t>
  </si>
  <si>
    <t>Highway 76 Br</t>
  </si>
  <si>
    <t>TNW000004448</t>
  </si>
  <si>
    <t>NFWOL011.4FA</t>
  </si>
  <si>
    <t>Lagrange Road</t>
  </si>
  <si>
    <t>TNW000004449</t>
  </si>
  <si>
    <t>NFWOL016.6FA</t>
  </si>
  <si>
    <t>Sardis Dr</t>
  </si>
  <si>
    <t>TNW000004450</t>
  </si>
  <si>
    <t>NHERM000.1BE</t>
  </si>
  <si>
    <t>New Herman Fork</t>
  </si>
  <si>
    <t>TNW000004451</t>
  </si>
  <si>
    <t>NHOPE000.2LW</t>
  </si>
  <si>
    <t>New Hope Branch</t>
  </si>
  <si>
    <t>D/S Blooming Grove Road.</t>
  </si>
  <si>
    <t>TNW000004452</t>
  </si>
  <si>
    <t>NICEL000.2SU</t>
  </si>
  <si>
    <t>Nicely Creek</t>
  </si>
  <si>
    <t>Off Hillard Road Near Moutn</t>
  </si>
  <si>
    <t>TNW000004453</t>
  </si>
  <si>
    <t>NICKS000.4CA</t>
  </si>
  <si>
    <t>Nicks Creek</t>
  </si>
  <si>
    <t>U/S of Norma Road off Nicks Creek Road at Campsite</t>
  </si>
  <si>
    <t>TNW000004454</t>
  </si>
  <si>
    <t>NINDI000.1UC</t>
  </si>
  <si>
    <t>North Indian Creek</t>
  </si>
  <si>
    <t>100 Meters U/S Hwy 19 W</t>
  </si>
  <si>
    <t>TNW000004455</t>
  </si>
  <si>
    <t>NINDI000.5UC</t>
  </si>
  <si>
    <t>U/S I-26  Next to Walking Trail</t>
  </si>
  <si>
    <t>TNW000004456</t>
  </si>
  <si>
    <t>NINDI001.2UC</t>
  </si>
  <si>
    <t>U/S SR 107 at Mcdonalds Restaurant</t>
  </si>
  <si>
    <t>TNW000004457</t>
  </si>
  <si>
    <t>NINDI002.8UC</t>
  </si>
  <si>
    <t>North  Indian Creek</t>
  </si>
  <si>
    <t>250 M D/S Harris Hollow Road</t>
  </si>
  <si>
    <t>NINDI003.1UC</t>
  </si>
  <si>
    <t>TNW000004458</t>
  </si>
  <si>
    <t>NINDI010.5UC</t>
  </si>
  <si>
    <t>W of Lower Stone Mountain Road/on 107</t>
  </si>
  <si>
    <t>TNW000004459</t>
  </si>
  <si>
    <t>NINEM000.0HM</t>
  </si>
  <si>
    <t>Ninemile Branch</t>
  </si>
  <si>
    <t>Above Boyscout Road Crossing Of Pitts Br Just Above Confluence</t>
  </si>
  <si>
    <t>TNW000007664</t>
  </si>
  <si>
    <t>NINEM000.1HM</t>
  </si>
  <si>
    <t>Ninemile Creek</t>
  </si>
  <si>
    <t>100M U/S From Confluence with Pitts Branch</t>
  </si>
  <si>
    <t>TNW000004460</t>
  </si>
  <si>
    <t>NINEM000.6HM</t>
  </si>
  <si>
    <t>6225 Dayton Blvd Behind Fair Meadows Estates Trailer Park</t>
  </si>
  <si>
    <t>TNW000004461</t>
  </si>
  <si>
    <t>NINEM001.7HM</t>
  </si>
  <si>
    <t>Residence at 6018 Browntown Road; 220 M S of House</t>
  </si>
  <si>
    <t>NMILE001.6CC</t>
  </si>
  <si>
    <t>TNW000007302</t>
  </si>
  <si>
    <t>NINEM002.7HM</t>
  </si>
  <si>
    <t>Off of Shady Crest Drive Behind Cul De Sac</t>
  </si>
  <si>
    <t>TNW000004462</t>
  </si>
  <si>
    <t>NINEM004.8BT</t>
  </si>
  <si>
    <t>Trigonia Road</t>
  </si>
  <si>
    <t>TNW000007408</t>
  </si>
  <si>
    <t>NINEM011.8BT</t>
  </si>
  <si>
    <t>Downstream Bridge on Kyker Road</t>
  </si>
  <si>
    <t>TNW000004463</t>
  </si>
  <si>
    <t>NINEM2.1T0.2HM</t>
  </si>
  <si>
    <t>Ninemile Branch Unnamed Tributary</t>
  </si>
  <si>
    <t>Residence at 5814 Browntown Road.</t>
  </si>
  <si>
    <t>NINEMT1T0.2HM</t>
  </si>
  <si>
    <t>TNW000004464</t>
  </si>
  <si>
    <t>NIXON002.2HY</t>
  </si>
  <si>
    <t>Nixon Creek</t>
  </si>
  <si>
    <t>Rudolph  Road</t>
  </si>
  <si>
    <t>TNW000004465</t>
  </si>
  <si>
    <t>NIXON008.1HY</t>
  </si>
  <si>
    <t>Hwy 54 D/S</t>
  </si>
  <si>
    <t>TNW000004466</t>
  </si>
  <si>
    <t>NLAKE000.4ML</t>
  </si>
  <si>
    <t>New Lake Branch</t>
  </si>
  <si>
    <t>Off New Lake Road Near Railroad Tracks</t>
  </si>
  <si>
    <t>TNW000004467</t>
  </si>
  <si>
    <t>NMOUS000.5MM</t>
  </si>
  <si>
    <t>North Mouse Creek</t>
  </si>
  <si>
    <t>0.5 Miles U/S Confluence with Hiwassee River - RM  14.5  Embayment</t>
  </si>
  <si>
    <t>TNW000004468</t>
  </si>
  <si>
    <t>NMOUS004.2MM</t>
  </si>
  <si>
    <t>County Highway 28 Br</t>
  </si>
  <si>
    <t>TNW000007409</t>
  </si>
  <si>
    <t>NMOUS007.3MM</t>
  </si>
  <si>
    <t>County Hwy 29</t>
  </si>
  <si>
    <t>TNW000004469</t>
  </si>
  <si>
    <t>NMOUS020.8MM</t>
  </si>
  <si>
    <t>County Road 114 @ Bridge Coile Road (Cedar Springs Road)</t>
  </si>
  <si>
    <t>TNW000004470</t>
  </si>
  <si>
    <t>NMOUS024.3MM</t>
  </si>
  <si>
    <t>NMOUSE024.3</t>
  </si>
  <si>
    <t>TNW000004471</t>
  </si>
  <si>
    <t>NMOUS024.8MM</t>
  </si>
  <si>
    <t>0.1 Mile U/S Athens STP</t>
  </si>
  <si>
    <t>NMOUSE024.8</t>
  </si>
  <si>
    <t>TNW000004472</t>
  </si>
  <si>
    <t>NMOUS025.2MM</t>
  </si>
  <si>
    <t>Above Athens WWTP @ Septage Receiving</t>
  </si>
  <si>
    <t>TNW000004473</t>
  </si>
  <si>
    <t>NMOUS025.4MM</t>
  </si>
  <si>
    <t>Near Athens City Park Soccer Fields</t>
  </si>
  <si>
    <t>NM3</t>
  </si>
  <si>
    <t>TNW000004474</t>
  </si>
  <si>
    <t>NMOUS027.8MM</t>
  </si>
  <si>
    <t>At Winery</t>
  </si>
  <si>
    <t>NM2</t>
  </si>
  <si>
    <t>TNW000004475</t>
  </si>
  <si>
    <t>NMOUS028.2MM</t>
  </si>
  <si>
    <t>Clearwater Road @ Br/ Hwy 197</t>
  </si>
  <si>
    <t>TNW000004476</t>
  </si>
  <si>
    <t>NMOUS030.7MM</t>
  </si>
  <si>
    <t>Downstream of Liberty Branch</t>
  </si>
  <si>
    <t>NM1</t>
  </si>
  <si>
    <t>TNW000004477</t>
  </si>
  <si>
    <t>NMOUS25.8T0.1MM</t>
  </si>
  <si>
    <t>North Mouse Creek Unnamed Tributary Athens Fishing Lake</t>
  </si>
  <si>
    <t>Athens Regional Park Fishing Lake on North Mouse Creek Unnamed Tributary Where Lake Discharges Over Levee</t>
  </si>
  <si>
    <t>TNW000004478</t>
  </si>
  <si>
    <t>NMOUS25.8T0.2MM</t>
  </si>
  <si>
    <t>North Mouse Creek - Unnamed Tributary Athens Fishing Lake Unnamed Tributary</t>
  </si>
  <si>
    <t>Athens Regional Park Fishing Lake on North Mouse Creek Unnamed Tributary</t>
  </si>
  <si>
    <t>NMOUS1T0.2MM</t>
  </si>
  <si>
    <t>TNW000004479</t>
  </si>
  <si>
    <t>NMOUS25.8T0.3MM</t>
  </si>
  <si>
    <t>Athens Regional Park Fishing Lake on North Mouse Creek Unnamed Tributary Mouth of Lower Athens Fishing Lake</t>
  </si>
  <si>
    <t>NMOUS1T0.3MM</t>
  </si>
  <si>
    <t>TNW000004480</t>
  </si>
  <si>
    <t>NMSTR000.3HM</t>
  </si>
  <si>
    <t>North Market Street Branch</t>
  </si>
  <si>
    <t>Market Sreet Bridge and Frazier Ave on Roper Property Behind Suntrust Bank</t>
  </si>
  <si>
    <t>TNW000004481</t>
  </si>
  <si>
    <t>NOAH002.1BE</t>
  </si>
  <si>
    <t>Noah Fork</t>
  </si>
  <si>
    <t>U/S Dr. Jackson Road. (1st Overpass)</t>
  </si>
  <si>
    <t>TNW000004482</t>
  </si>
  <si>
    <t>NOLIC005.3HA</t>
  </si>
  <si>
    <t>Nolichucky River</t>
  </si>
  <si>
    <t>Hales Br</t>
  </si>
  <si>
    <t>TNW000004483</t>
  </si>
  <si>
    <t>NOLIC006.4HA</t>
  </si>
  <si>
    <t>D/S Flat Creek</t>
  </si>
  <si>
    <t>NOLIC006.0HA</t>
  </si>
  <si>
    <t>TNW000004484</t>
  </si>
  <si>
    <t>NOLIC007.5HA</t>
  </si>
  <si>
    <t>D/S of Enka Dam</t>
  </si>
  <si>
    <t>TNW000004485</t>
  </si>
  <si>
    <t>NOLIC008.5HA</t>
  </si>
  <si>
    <t>Hurley Island</t>
  </si>
  <si>
    <t>TNW000004486</t>
  </si>
  <si>
    <t>NOLIC010.3CO</t>
  </si>
  <si>
    <t>TNW000004487</t>
  </si>
  <si>
    <t>NOLIC011.4CO</t>
  </si>
  <si>
    <t>Jones Road U/S From Hwy 160 Br</t>
  </si>
  <si>
    <t>TNW000004488</t>
  </si>
  <si>
    <t>NOLIC013.4CO</t>
  </si>
  <si>
    <t>Johnson Island</t>
  </si>
  <si>
    <t>TNW000004489</t>
  </si>
  <si>
    <t>NOLIC015.5GE</t>
  </si>
  <si>
    <t>D/S Lick Creek</t>
  </si>
  <si>
    <t>TNW000004490</t>
  </si>
  <si>
    <t>NOLIC016.5GE</t>
  </si>
  <si>
    <t>U/S Lick Creek</t>
  </si>
  <si>
    <t>TNW000004491</t>
  </si>
  <si>
    <t>NOLIC020.8GE</t>
  </si>
  <si>
    <t>At Conway Bridge  (Briar Thicket Road) Off SR 340 (Fish HAtchery Road)</t>
  </si>
  <si>
    <t>NOLICHUCKY020.8; NOLICHUCKY028.0</t>
  </si>
  <si>
    <t>TNW000004492</t>
  </si>
  <si>
    <t>NOLIC027.8GE</t>
  </si>
  <si>
    <t>Bewley Island</t>
  </si>
  <si>
    <t>TNW000004493</t>
  </si>
  <si>
    <t>NOLIC038.5GE</t>
  </si>
  <si>
    <t>D/S Pigeon Creek</t>
  </si>
  <si>
    <t>TNW000004494</t>
  </si>
  <si>
    <t>NOLIC039.3GE</t>
  </si>
  <si>
    <t>Upstream Pigeon Creek at Jones Island</t>
  </si>
  <si>
    <t>TNW000004495</t>
  </si>
  <si>
    <t>NOLIC041.8GE</t>
  </si>
  <si>
    <t>D/S Meadow Creek</t>
  </si>
  <si>
    <t>TNW000004496</t>
  </si>
  <si>
    <t>NOLIC044.7GE</t>
  </si>
  <si>
    <t>D/S Davy Crockett Reservoir</t>
  </si>
  <si>
    <t>TNW000004497</t>
  </si>
  <si>
    <t>NOLIC047.3GE</t>
  </si>
  <si>
    <t>TNW000004498</t>
  </si>
  <si>
    <t>NOLIC050.51T0.2GE</t>
  </si>
  <si>
    <t>Nolichucky Unnamed Tributary</t>
  </si>
  <si>
    <t>100 Yds U/S Little Indian Cr. Road.</t>
  </si>
  <si>
    <t>LINDI000.2GE</t>
  </si>
  <si>
    <t>TNW000004499</t>
  </si>
  <si>
    <t>NOLIC054.1GE</t>
  </si>
  <si>
    <t>D/S Camp Creek</t>
  </si>
  <si>
    <t>NOLIC054.5GE</t>
  </si>
  <si>
    <t>TNW000004500</t>
  </si>
  <si>
    <t>NOLIC057.2GE</t>
  </si>
  <si>
    <t>Greeneville Waterworks Intake</t>
  </si>
  <si>
    <t>001870; NOLIC057.7GE</t>
  </si>
  <si>
    <t>TNW000004501</t>
  </si>
  <si>
    <t>NOLIC060.6GE</t>
  </si>
  <si>
    <t>John Sevier Hwy U/S SR 107 Bridge</t>
  </si>
  <si>
    <t>NOLIC060.5GE</t>
  </si>
  <si>
    <t>TNW000004502</t>
  </si>
  <si>
    <t>NOLIC063.0GE</t>
  </si>
  <si>
    <t>D/S Sinking Creek</t>
  </si>
  <si>
    <t>TNW000004503</t>
  </si>
  <si>
    <t>NOLIC066.8GE</t>
  </si>
  <si>
    <t>Earnest Br on SR351/Chuckey Pike</t>
  </si>
  <si>
    <t>TNW000004504</t>
  </si>
  <si>
    <t>NOLIC068.0GE</t>
  </si>
  <si>
    <t>D/S Big Limestone Creek</t>
  </si>
  <si>
    <t>TNW000004505</t>
  </si>
  <si>
    <t>NOLIC069.0GE</t>
  </si>
  <si>
    <t>U/S Big Limestone Creek</t>
  </si>
  <si>
    <t>TNW000004506</t>
  </si>
  <si>
    <t>NOLIC070.6WN</t>
  </si>
  <si>
    <t>200 M U/S Corby Bridge</t>
  </si>
  <si>
    <t>TNW000004507</t>
  </si>
  <si>
    <t>NOLIC076.0WN</t>
  </si>
  <si>
    <t>Off Frank Stanton Road</t>
  </si>
  <si>
    <t>TNW000004508</t>
  </si>
  <si>
    <t>NOLIC081.4WN</t>
  </si>
  <si>
    <t>Off Jackson Bridge Road</t>
  </si>
  <si>
    <t>TNW000004509</t>
  </si>
  <si>
    <t>NOLIC083.9WN</t>
  </si>
  <si>
    <t>Off Charlie Carson Road</t>
  </si>
  <si>
    <t>TNW000004510</t>
  </si>
  <si>
    <t>NOLIC085.9WN</t>
  </si>
  <si>
    <t>Alf Taylor Bridge on SR 81</t>
  </si>
  <si>
    <t>TNW000004511</t>
  </si>
  <si>
    <t>NOLIC089.0WN</t>
  </si>
  <si>
    <t>Embreeville Gaging Station</t>
  </si>
  <si>
    <t>TNW000004512</t>
  </si>
  <si>
    <t>NOLIC089.9WN</t>
  </si>
  <si>
    <t>D/S Confluence with Bumpus Cove Creek</t>
  </si>
  <si>
    <t>TNW000004513</t>
  </si>
  <si>
    <t>NOLIC094.4UC</t>
  </si>
  <si>
    <t>Off Hilemon Ranch Road</t>
  </si>
  <si>
    <t>TNW000004514</t>
  </si>
  <si>
    <t>NOLIC097.5UC</t>
  </si>
  <si>
    <t>U/S of Chestoa Bridge</t>
  </si>
  <si>
    <t>001860; NOLIC098.5</t>
  </si>
  <si>
    <t>TNW000004515</t>
  </si>
  <si>
    <t>NOLIC098.1UC</t>
  </si>
  <si>
    <t>TNW000004516</t>
  </si>
  <si>
    <t>NOLIC106.7_NC</t>
  </si>
  <si>
    <t>Off Hwy 197 Poplar Nc</t>
  </si>
  <si>
    <t>Mitchell</t>
  </si>
  <si>
    <t>TNW000004517</t>
  </si>
  <si>
    <t>NONCO001.8SH</t>
  </si>
  <si>
    <t>Nonconnah Creek</t>
  </si>
  <si>
    <t>Rivergate Road</t>
  </si>
  <si>
    <t>SHELBY208015; NONCO002.1SH</t>
  </si>
  <si>
    <t>TNW000004518</t>
  </si>
  <si>
    <t>NONCO002.2SH</t>
  </si>
  <si>
    <t>Highway 61</t>
  </si>
  <si>
    <t>TNW000004519</t>
  </si>
  <si>
    <t>NONCO006.9SH</t>
  </si>
  <si>
    <t>Nonconnah Blvd.</t>
  </si>
  <si>
    <t>NONCONNAH06.9</t>
  </si>
  <si>
    <t>TNW000004520</t>
  </si>
  <si>
    <t>NONCO011.85SH</t>
  </si>
  <si>
    <t>Perkins Road Crossing</t>
  </si>
  <si>
    <t>NONCONNAH11.85</t>
  </si>
  <si>
    <t>TNW000004521</t>
  </si>
  <si>
    <t>NONCO012.1SH</t>
  </si>
  <si>
    <t>Thousand Oaks North of American Way</t>
  </si>
  <si>
    <t>TNW000004522</t>
  </si>
  <si>
    <t>NONCO014.0SH</t>
  </si>
  <si>
    <t>Old Ridgeway-Hickory Hill Road Br Crossing Dangerous  - Not Sampling Dangerous Location</t>
  </si>
  <si>
    <t>NONCONNAH014.0</t>
  </si>
  <si>
    <t>TNW000004523</t>
  </si>
  <si>
    <t>Nonconnah Creek  Unnamed Tributary</t>
  </si>
  <si>
    <t>Quince Road West of Kirby</t>
  </si>
  <si>
    <t>NONCO4T0.5SH</t>
  </si>
  <si>
    <t>TNW000004524</t>
  </si>
  <si>
    <t>NONCO017.0SH</t>
  </si>
  <si>
    <t>Winchester Road</t>
  </si>
  <si>
    <t>TNW000004525</t>
  </si>
  <si>
    <t>Quince Road North of Winchester</t>
  </si>
  <si>
    <t>NONCO5T0.1SH</t>
  </si>
  <si>
    <t>TNW000004526</t>
  </si>
  <si>
    <t>Nonconnah Creek Unnamed Tributary</t>
  </si>
  <si>
    <t>Barnstable Road (Lowrance Road)</t>
  </si>
  <si>
    <t>NONCO1T0.9SH</t>
  </si>
  <si>
    <t>TNW000004527</t>
  </si>
  <si>
    <t>200 Yards U/S South Germantown Road</t>
  </si>
  <si>
    <t>TNW000004528</t>
  </si>
  <si>
    <t>NONCO020.9SH</t>
  </si>
  <si>
    <t>Forest Hill-Irene Road</t>
  </si>
  <si>
    <t>SHELBY208017; NONCO021.0SH</t>
  </si>
  <si>
    <t>TNW000004529</t>
  </si>
  <si>
    <t>Nonconnah Creek Unnamed Tributary To Unnamed Tributary</t>
  </si>
  <si>
    <t>Shelby Drive just West of Reynolds Road</t>
  </si>
  <si>
    <t>TNW000004530</t>
  </si>
  <si>
    <t>Shelby Drive East of Reynolds Roads</t>
  </si>
  <si>
    <t>NONCO3T0.4SH</t>
  </si>
  <si>
    <t>TNW000004531</t>
  </si>
  <si>
    <t>Nonconnah Creek   Unnamed Tributary</t>
  </si>
  <si>
    <t>Holmes Road East of Reynolds Road</t>
  </si>
  <si>
    <t>NONCO3T1.4SH</t>
  </si>
  <si>
    <t>TNW000004532</t>
  </si>
  <si>
    <t>NONCO025.2SH</t>
  </si>
  <si>
    <t>TNW000004533</t>
  </si>
  <si>
    <t>East Shelby Drive</t>
  </si>
  <si>
    <t>NONCO6T0.3SH</t>
  </si>
  <si>
    <t>TNW000007087</t>
  </si>
  <si>
    <t>NONCO23.2T0.5T0.5SH</t>
  </si>
  <si>
    <t>U/S Confluence with Unnamed Tributary at Shelby Drive East of Reynolds Road</t>
  </si>
  <si>
    <t>TNW000004534</t>
  </si>
  <si>
    <t>NORMA000.5BE</t>
  </si>
  <si>
    <t>Norman Creek</t>
  </si>
  <si>
    <t>NORMA000.6BE</t>
  </si>
  <si>
    <t>TNW000004535</t>
  </si>
  <si>
    <t>NORRI000.6LI</t>
  </si>
  <si>
    <t>Norris Creek</t>
  </si>
  <si>
    <t>Norris Street Bridge</t>
  </si>
  <si>
    <t>TNW000004536</t>
  </si>
  <si>
    <t>NORRI001.2LI</t>
  </si>
  <si>
    <t>Adams Street</t>
  </si>
  <si>
    <t>TNW000004537</t>
  </si>
  <si>
    <t>NORRI004.2LI</t>
  </si>
  <si>
    <t>D/S Mimosa Road. just U/S Confluence. W/ Little Norris</t>
  </si>
  <si>
    <t>TNW000004538</t>
  </si>
  <si>
    <t>NORTH000.1HS</t>
  </si>
  <si>
    <t>North Fork</t>
  </si>
  <si>
    <t>NFORK000.1HS</t>
  </si>
  <si>
    <t>TNW000004539</t>
  </si>
  <si>
    <t>NORTH000.3CU</t>
  </si>
  <si>
    <t>North Creek</t>
  </si>
  <si>
    <t>TNW000004540</t>
  </si>
  <si>
    <t>NORTH002.0WS</t>
  </si>
  <si>
    <t>100 M D/S Central Pike (Hwy 265)</t>
  </si>
  <si>
    <t>TNW000004541</t>
  </si>
  <si>
    <t>NORTH002.7WS</t>
  </si>
  <si>
    <t>200 Meters D/S Mount Juliet Road</t>
  </si>
  <si>
    <t>TNW000004542</t>
  </si>
  <si>
    <t>NORTH005.6HS</t>
  </si>
  <si>
    <t>Off Goshen Valley Road Near Stacey</t>
  </si>
  <si>
    <t>NFBEE005.6HS</t>
  </si>
  <si>
    <t>TNW000004543</t>
  </si>
  <si>
    <t>NORTH005.7CU</t>
  </si>
  <si>
    <t>Old Peavine Road 50 Yds D/S Turner Lake</t>
  </si>
  <si>
    <t>TNW000004544</t>
  </si>
  <si>
    <t>NORTO000.1CE</t>
  </si>
  <si>
    <t>Norton Branch</t>
  </si>
  <si>
    <t>TNW000004545</t>
  </si>
  <si>
    <t>NORTO000.1SV</t>
  </si>
  <si>
    <t>Norton Creek</t>
  </si>
  <si>
    <t>Hwy 441 Spur  just U/S Mouth on West Prong Little Pigeon River</t>
  </si>
  <si>
    <t>TNW000004546</t>
  </si>
  <si>
    <t>NORWO000.6FR</t>
  </si>
  <si>
    <t>Norwood Creek</t>
  </si>
  <si>
    <t>100' D/S Farris Lane (Carter Farris Lane)</t>
  </si>
  <si>
    <t>TNW000004547</t>
  </si>
  <si>
    <t>NORWO001.4FR</t>
  </si>
  <si>
    <t>Carters Fery Road Bridge (Centennial Road)</t>
  </si>
  <si>
    <t>TNW000004548</t>
  </si>
  <si>
    <t>NOTCH000.1GR</t>
  </si>
  <si>
    <t>Notchy Creek</t>
  </si>
  <si>
    <t>Bullen Valley Road</t>
  </si>
  <si>
    <t>TNW000004549</t>
  </si>
  <si>
    <t>NOTCH002.7MO</t>
  </si>
  <si>
    <t>Tellico Reservoir off Mill Road</t>
  </si>
  <si>
    <t>TNW000004550</t>
  </si>
  <si>
    <t>NOTCH006.3MO</t>
  </si>
  <si>
    <t>Griffith Branch Road</t>
  </si>
  <si>
    <t>NOTCH005.3MO; NOTCH002.5MO</t>
  </si>
  <si>
    <t>TNW000004551</t>
  </si>
  <si>
    <t>NOTCH007.8MO</t>
  </si>
  <si>
    <t>Just D/S of the First Private Driveway Crossing D/S of Little Notchy Creek Road Bridge</t>
  </si>
  <si>
    <t>TNW000007410</t>
  </si>
  <si>
    <t>NOTCH009.6MO</t>
  </si>
  <si>
    <t>Tevis Spring</t>
  </si>
  <si>
    <t>TNW000004552</t>
  </si>
  <si>
    <t>NPBAR002.1WA</t>
  </si>
  <si>
    <t>North Prong Barren Fork</t>
  </si>
  <si>
    <t>D/S Pettigap Road</t>
  </si>
  <si>
    <t>TNW000004553</t>
  </si>
  <si>
    <t>NPBAR002.3WA</t>
  </si>
  <si>
    <t>U/S Gillentine Road</t>
  </si>
  <si>
    <t>NPBAR003.3WA</t>
  </si>
  <si>
    <t>TNW000004554</t>
  </si>
  <si>
    <t>NPCLE003.9FE</t>
  </si>
  <si>
    <t>North Prong Clear Fork</t>
  </si>
  <si>
    <t>Allardt Springs Banner Road</t>
  </si>
  <si>
    <t>TNW000004555</t>
  </si>
  <si>
    <t>NPCLE008.5FE</t>
  </si>
  <si>
    <t>D/S Beaty Branch</t>
  </si>
  <si>
    <t>NPCFO008.5FE</t>
  </si>
  <si>
    <t>TNW000004556</t>
  </si>
  <si>
    <t>NPFLA001.1MG</t>
  </si>
  <si>
    <t>North Prong Flat Fork</t>
  </si>
  <si>
    <t>Frozen Head State Park  App. 0.1 Mile Ds of Linlog Branch</t>
  </si>
  <si>
    <t>NPFKK001.1MG</t>
  </si>
  <si>
    <t>TNW000004557</t>
  </si>
  <si>
    <t>NPOTA000.1PO</t>
  </si>
  <si>
    <t>North Potato Creek</t>
  </si>
  <si>
    <t>60 Feet U/S Railroad Bridge and Ocoee Confluence</t>
  </si>
  <si>
    <t>DU 11</t>
  </si>
  <si>
    <t>TNW000004558</t>
  </si>
  <si>
    <t>NPOTA001.0PO</t>
  </si>
  <si>
    <t>1050 Feet U/S of South Mine Pit</t>
  </si>
  <si>
    <t>NPC 19; NPC 10; DU10</t>
  </si>
  <si>
    <t>TNW000004559</t>
  </si>
  <si>
    <t>NPOTA001.3PO</t>
  </si>
  <si>
    <t>Lower Cb-15</t>
  </si>
  <si>
    <t>TNW000004560</t>
  </si>
  <si>
    <t>NPOTA001.5PO</t>
  </si>
  <si>
    <t>1150 Feet U/S N-24 Adit Confluence</t>
  </si>
  <si>
    <t>DU7</t>
  </si>
  <si>
    <t>TNW000004561</t>
  </si>
  <si>
    <t>NPOTA002.4PO</t>
  </si>
  <si>
    <t>Above Diversion Dam</t>
  </si>
  <si>
    <t>TNW000004562</t>
  </si>
  <si>
    <t>NPOTA002.6PO</t>
  </si>
  <si>
    <t>D/S Rock Cut Area</t>
  </si>
  <si>
    <t>TNW000004563</t>
  </si>
  <si>
    <t>NPOTA002.8PO</t>
  </si>
  <si>
    <t>Directly D/S Confluence of Burra Burra Creek</t>
  </si>
  <si>
    <t>DU7A</t>
  </si>
  <si>
    <t>TNW000004564</t>
  </si>
  <si>
    <t>NPOTA003.3PO</t>
  </si>
  <si>
    <t>U/S Confluence. W/ Burra-Burra Creek 160 Ft U/S Railroad Trestle</t>
  </si>
  <si>
    <t>DU6</t>
  </si>
  <si>
    <t>TNW000004565</t>
  </si>
  <si>
    <t>D/S Isabella Mine Pits/  North of Hwy 64</t>
  </si>
  <si>
    <t>TNW000004566</t>
  </si>
  <si>
    <t>NPOTA004.0PO</t>
  </si>
  <si>
    <t>TNW000004567</t>
  </si>
  <si>
    <t>NPOTA004.6PO</t>
  </si>
  <si>
    <t>U/S Stansbury Road.</t>
  </si>
  <si>
    <t>TNW000004568</t>
  </si>
  <si>
    <t>NPOTA004.8PO</t>
  </si>
  <si>
    <t>Directly D/S Mr. Collandra's Dam</t>
  </si>
  <si>
    <t>TNW000004569</t>
  </si>
  <si>
    <t>NPOTA006.0PO</t>
  </si>
  <si>
    <t>At Burgertown Road</t>
  </si>
  <si>
    <t>NPOTA007.6PO</t>
  </si>
  <si>
    <t>TNW000004570</t>
  </si>
  <si>
    <t>NPOTA008.3PO</t>
  </si>
  <si>
    <t>Burgertown Road</t>
  </si>
  <si>
    <t>NOPOTATOCRIS01</t>
  </si>
  <si>
    <t>TNW000004571</t>
  </si>
  <si>
    <t>NPOTA4.0T0.3PO</t>
  </si>
  <si>
    <t>North Potato Creek Unnamed Tributary</t>
  </si>
  <si>
    <t>600 Ft D/S Duke Road Culvert</t>
  </si>
  <si>
    <t>NPOTA3T0.3PO</t>
  </si>
  <si>
    <t>TNW000004572</t>
  </si>
  <si>
    <t>NPOTA5.9T0.3PO</t>
  </si>
  <si>
    <t>Off Burger Road (Bugertown Road)</t>
  </si>
  <si>
    <t>NPOTA1T0.3PO; DU2</t>
  </si>
  <si>
    <t>TNW000004573</t>
  </si>
  <si>
    <t>NPOTA5.9T0.4PO</t>
  </si>
  <si>
    <t>At White WAter Rafting Entrance off Golf Course Road</t>
  </si>
  <si>
    <t>NPOTA1T0.4PO</t>
  </si>
  <si>
    <t>TNW000004574</t>
  </si>
  <si>
    <t>NREEL000.4OB</t>
  </si>
  <si>
    <t>North Reelfoot Creek</t>
  </si>
  <si>
    <t>TNW000004575</t>
  </si>
  <si>
    <t>NREEL002.4OB</t>
  </si>
  <si>
    <t>Hwy 22 Near Clayton</t>
  </si>
  <si>
    <t>NREEL002.5OB</t>
  </si>
  <si>
    <t>TNW000004576</t>
  </si>
  <si>
    <t>NREEL003.0OB</t>
  </si>
  <si>
    <t>U/S Clayton-Antioch Road</t>
  </si>
  <si>
    <t>NRELL005.5OB</t>
  </si>
  <si>
    <t>TNW000007719</t>
  </si>
  <si>
    <t>NREEL005.3OB</t>
  </si>
  <si>
    <t>u/s Clayton-Antioch Road (upper crossing)</t>
  </si>
  <si>
    <t>TNW000004577</t>
  </si>
  <si>
    <t>NSPRI000.3KN</t>
  </si>
  <si>
    <t>Neubert Springs Branch</t>
  </si>
  <si>
    <t>Neubert Springs Road Driveway Crossing</t>
  </si>
  <si>
    <t>NEUBE000.3KN</t>
  </si>
  <si>
    <t>TNW000004578</t>
  </si>
  <si>
    <t>NSPRI000.3MT</t>
  </si>
  <si>
    <t>Noahs Spring Branch</t>
  </si>
  <si>
    <t>ECO71E01</t>
  </si>
  <si>
    <t>TNW000004579</t>
  </si>
  <si>
    <t>NSUCK000.1MI</t>
  </si>
  <si>
    <t>North Suck Creek</t>
  </si>
  <si>
    <t>Off Hwy 27 100 Yds U/S Confluence of North and South Suck Creeks</t>
  </si>
  <si>
    <t>TNW000004580</t>
  </si>
  <si>
    <t>NTOE027.5_NC</t>
  </si>
  <si>
    <t>North Toe River</t>
  </si>
  <si>
    <t>Penland Road SR 1162 Near Spruce Pine Nc</t>
  </si>
  <si>
    <t>TNW000004581</t>
  </si>
  <si>
    <t>NWOAK014.7FE</t>
  </si>
  <si>
    <t>North White Oak Creek</t>
  </si>
  <si>
    <t>Stockton Chapel Road</t>
  </si>
  <si>
    <t>TNW000004582</t>
  </si>
  <si>
    <t>OAKLA001.2WA</t>
  </si>
  <si>
    <t>Oakland Branch</t>
  </si>
  <si>
    <t>Shelbyville Road. (U/S 0.2 M From Hwy 55 Site)</t>
  </si>
  <si>
    <t>TNW000004583</t>
  </si>
  <si>
    <t>OAKLE001.0DI</t>
  </si>
  <si>
    <t>Oakley Branch</t>
  </si>
  <si>
    <t>U/S Gray Road</t>
  </si>
  <si>
    <t>TNW000004584</t>
  </si>
  <si>
    <t>OBED009.2MG</t>
  </si>
  <si>
    <t>Obed River</t>
  </si>
  <si>
    <t>Obed Junction just Upstream of the Confluence with Daddys Creek</t>
  </si>
  <si>
    <t>TNW000004585</t>
  </si>
  <si>
    <t>OBED020.8CU</t>
  </si>
  <si>
    <t>Potters Bridge in Catoosa WMA Potters Ford Road</t>
  </si>
  <si>
    <t>OBED021.1CU; OBED020.8CU</t>
  </si>
  <si>
    <t>TNW000004586</t>
  </si>
  <si>
    <t>OBED033.4CU</t>
  </si>
  <si>
    <t>289 Kline Road off Lawson Road off Hwy 127 North of I40</t>
  </si>
  <si>
    <t>OBED032.4CU</t>
  </si>
  <si>
    <t>TNW000004587</t>
  </si>
  <si>
    <t>OBED034.4CU</t>
  </si>
  <si>
    <t>TNW000004588</t>
  </si>
  <si>
    <t>OBED036.9CU</t>
  </si>
  <si>
    <t>OBEDIS04; 002005</t>
  </si>
  <si>
    <t>TNW000004589</t>
  </si>
  <si>
    <t>OBED040.2CU</t>
  </si>
  <si>
    <t>Holiday Drive 200 Yds D/S Holiday Lake</t>
  </si>
  <si>
    <t>TNW000004590</t>
  </si>
  <si>
    <t>OBEY000.1CY</t>
  </si>
  <si>
    <t>Obey River</t>
  </si>
  <si>
    <t>(Ambient Site) Boat Ramp in Donaldson Park</t>
  </si>
  <si>
    <t>TNW000004591</t>
  </si>
  <si>
    <t>OBEY001.0CY</t>
  </si>
  <si>
    <t>Celina Waterworks Intake</t>
  </si>
  <si>
    <t>TNW000004592</t>
  </si>
  <si>
    <t>OBEY002.1CY</t>
  </si>
  <si>
    <t>Downstream of Hwy 53 Bridge (Burkesville Hwy)</t>
  </si>
  <si>
    <t>OBEY002.5CY</t>
  </si>
  <si>
    <t>TNW000004593</t>
  </si>
  <si>
    <t>OBEY008.0CY</t>
  </si>
  <si>
    <t>Dale Hollow Reservoir Near Dam</t>
  </si>
  <si>
    <t>3DAL20002</t>
  </si>
  <si>
    <t>TNW000007270</t>
  </si>
  <si>
    <t>OBEY036.4CY</t>
  </si>
  <si>
    <t>Dale Hollow Reservoir at Lillyvale</t>
  </si>
  <si>
    <t>TNW000004594</t>
  </si>
  <si>
    <t>OBION002.0DY</t>
  </si>
  <si>
    <t>Obion River</t>
  </si>
  <si>
    <t>Near Hwy 181</t>
  </si>
  <si>
    <t>TNW000004595</t>
  </si>
  <si>
    <t>OBION020.9DY</t>
  </si>
  <si>
    <t>Hwy 104 Gaging Station</t>
  </si>
  <si>
    <t>TNW000004596</t>
  </si>
  <si>
    <t>OBION034.7OB</t>
  </si>
  <si>
    <t>TNW000004597</t>
  </si>
  <si>
    <t>OBION044.3DY</t>
  </si>
  <si>
    <t>Millsfield Road</t>
  </si>
  <si>
    <t>TNW000004598</t>
  </si>
  <si>
    <t>OBION062.5OB</t>
  </si>
  <si>
    <t>Highway 51</t>
  </si>
  <si>
    <t>TNW000004599</t>
  </si>
  <si>
    <t>OBION071.2OB</t>
  </si>
  <si>
    <t>Hwy 45</t>
  </si>
  <si>
    <t>TNW000004600</t>
  </si>
  <si>
    <t>OBION29.6T1.6DY</t>
  </si>
  <si>
    <t>Obion River Unnamed Tributary</t>
  </si>
  <si>
    <t>U/S Spence Spur Road.</t>
  </si>
  <si>
    <t>OBION1T1.6DY</t>
  </si>
  <si>
    <t>TNW000004601</t>
  </si>
  <si>
    <t>OCOEE001.0PO</t>
  </si>
  <si>
    <t>Ocoee River</t>
  </si>
  <si>
    <t>Near Mouth Boat Launch at Two Rivers Campground</t>
  </si>
  <si>
    <t>TNW000004602</t>
  </si>
  <si>
    <t>OCOEE002.6PO</t>
  </si>
  <si>
    <t>Off Benton Pike West of Benton  TN</t>
  </si>
  <si>
    <t>TNW000004603</t>
  </si>
  <si>
    <t>OCOEE004.0PO</t>
  </si>
  <si>
    <t>Near Hwy 411 Bridge</t>
  </si>
  <si>
    <t>TNW000004604</t>
  </si>
  <si>
    <t>OCOEE009.4PO</t>
  </si>
  <si>
    <t>TNW000004605</t>
  </si>
  <si>
    <t>OCOEE011.9PO</t>
  </si>
  <si>
    <t>Below Parksville Dam (Ocoee # 1)</t>
  </si>
  <si>
    <t>TNW000004606</t>
  </si>
  <si>
    <t>OCOEE012.5PO</t>
  </si>
  <si>
    <t>Parksville Reservoir Near Dam (Ocoee #1)</t>
  </si>
  <si>
    <t>TNW000004607</t>
  </si>
  <si>
    <t>OCOEE013.0PO</t>
  </si>
  <si>
    <t>Parksville Reservoir Near Swimming Beach (Ocoee #1)</t>
  </si>
  <si>
    <t>TNW000004608</t>
  </si>
  <si>
    <t>OCOEE014.0PO</t>
  </si>
  <si>
    <t>Parksville Reservoir Near Fr17 (Ocoee #1)</t>
  </si>
  <si>
    <t>TNW000004609</t>
  </si>
  <si>
    <t>OCOEE019.6PO</t>
  </si>
  <si>
    <t>0.2 Miles Downstream Gaging Station Below Powerhouse  #2 at Caney Creek Parking Area</t>
  </si>
  <si>
    <t>TNW000004610</t>
  </si>
  <si>
    <t>OCOEE019.8PO</t>
  </si>
  <si>
    <t>D/S Dam #2 Bridge to Tva #2 Powerhouse</t>
  </si>
  <si>
    <t>TNW000004611</t>
  </si>
  <si>
    <t>OCOEE024.2PO</t>
  </si>
  <si>
    <t>D/S of Dam # 2 at Rafting Launch Ramp Below Dam</t>
  </si>
  <si>
    <t>TNW000004612</t>
  </si>
  <si>
    <t>OCOEE024.3PO</t>
  </si>
  <si>
    <t>U/S of Dam #2</t>
  </si>
  <si>
    <t>OCOEE024.4PO</t>
  </si>
  <si>
    <t>TNW000004613</t>
  </si>
  <si>
    <t>OCOEE026.3PO</t>
  </si>
  <si>
    <t>D/S of White Water Center</t>
  </si>
  <si>
    <t>TNW000004614</t>
  </si>
  <si>
    <t>OCOEE026.6PO</t>
  </si>
  <si>
    <t>USFS Whitewater Center D/S of Footbridge Behind Center</t>
  </si>
  <si>
    <t>TNW000004615</t>
  </si>
  <si>
    <t>OCOEE027.1PO</t>
  </si>
  <si>
    <t>U/S Olympic Site</t>
  </si>
  <si>
    <t>TNW000004616</t>
  </si>
  <si>
    <t>OCOEE029.0PO</t>
  </si>
  <si>
    <t>Above Dam #3</t>
  </si>
  <si>
    <t>TNW000004617</t>
  </si>
  <si>
    <t>OCOEE029.3PO</t>
  </si>
  <si>
    <t>Ocoee Lake # 3 Near Dam U/S of Dam # 3</t>
  </si>
  <si>
    <t>TNW000004618</t>
  </si>
  <si>
    <t>OCOEE031.0PO</t>
  </si>
  <si>
    <t>Ocoee Lake # 3 Near Tumbling Creek</t>
  </si>
  <si>
    <t>TNW000004619</t>
  </si>
  <si>
    <t>OCOEE035.1PO</t>
  </si>
  <si>
    <t>Rodgers Br D/S of North Potato Creek</t>
  </si>
  <si>
    <t>TNW000004620</t>
  </si>
  <si>
    <t>OCOEE035.6PO-LDB</t>
  </si>
  <si>
    <t>D/S North Potato Creek.  Left Descending Bank</t>
  </si>
  <si>
    <t>OCOLB035.6PO; OCOEE035.5POLDB</t>
  </si>
  <si>
    <t>TNW000004621</t>
  </si>
  <si>
    <t>D/S North Potato Creek.  Middle Channel</t>
  </si>
  <si>
    <t>TNW000004622</t>
  </si>
  <si>
    <t>OCOEE035.6PO-RDB</t>
  </si>
  <si>
    <t>D/S North Potato Creek.  Right Descending Bank</t>
  </si>
  <si>
    <t>OCORB035.6PO; OCOEE035.5PORDB</t>
  </si>
  <si>
    <t>TNW000004623</t>
  </si>
  <si>
    <t>OCOEE035.7PO</t>
  </si>
  <si>
    <t>At Grassy Creek Road Bridge</t>
  </si>
  <si>
    <t>OCOEE035.6PO</t>
  </si>
  <si>
    <t>TNW000004624</t>
  </si>
  <si>
    <t>OCOEE036.9PO</t>
  </si>
  <si>
    <t>D/S Davis Mill Creek   Below Weir Dam and Confluence with Davis Mill Creek</t>
  </si>
  <si>
    <t>OCOEE036.0PO; OCOEE037.1PO</t>
  </si>
  <si>
    <t>TNW000004625</t>
  </si>
  <si>
    <t>OCOEE036.9PO-LDB</t>
  </si>
  <si>
    <t>D/S Davis Mill Branch.  Left Descending Bank</t>
  </si>
  <si>
    <t>TNW000004626</t>
  </si>
  <si>
    <t>OCOEE036.9PO-MC</t>
  </si>
  <si>
    <t>D/S Davis Mill Branch.  Middle Channel</t>
  </si>
  <si>
    <t>TNW000004627</t>
  </si>
  <si>
    <t>OCOEE036.9PO-RDB</t>
  </si>
  <si>
    <t>D/S Davis Mill Branch.  Right Descending Bank</t>
  </si>
  <si>
    <t>OCORB036.0PO; OCOEE037.1PORDB</t>
  </si>
  <si>
    <t>TNW000004628</t>
  </si>
  <si>
    <t>OCOEE037.3PO</t>
  </si>
  <si>
    <t>From Bridge on TN GA Line</t>
  </si>
  <si>
    <t>OCOEE037.9PO; OCOEE037.9</t>
  </si>
  <si>
    <t>TNW000004629</t>
  </si>
  <si>
    <t>OCSFF001.8CK</t>
  </si>
  <si>
    <t>Old Channel South Fork Forked Deer River</t>
  </si>
  <si>
    <t>D/S of Highway 79</t>
  </si>
  <si>
    <t>TNW000004630</t>
  </si>
  <si>
    <t>ODAIN000.3HR</t>
  </si>
  <si>
    <t>Oak Dain Creek</t>
  </si>
  <si>
    <t>TNW000004631</t>
  </si>
  <si>
    <t>ODELL000.3CK</t>
  </si>
  <si>
    <t>Odell Creek</t>
  </si>
  <si>
    <t>U/S Jerald White Road</t>
  </si>
  <si>
    <t>TNW000004632</t>
  </si>
  <si>
    <t>ODELL000.6CK</t>
  </si>
  <si>
    <t>U/S Friendship Eaton Road</t>
  </si>
  <si>
    <t>TNW000004633</t>
  </si>
  <si>
    <t>ODOM000.1UC</t>
  </si>
  <si>
    <t>Odom Creek</t>
  </si>
  <si>
    <t>Odum Branch Road</t>
  </si>
  <si>
    <t>TNW000004634</t>
  </si>
  <si>
    <t>ODONN00.54FR</t>
  </si>
  <si>
    <t>Lake O'Donnell</t>
  </si>
  <si>
    <t>South of the Airport</t>
  </si>
  <si>
    <t>TNW000007088</t>
  </si>
  <si>
    <t>OEHME001.2LW</t>
  </si>
  <si>
    <t>Oehmen Branch</t>
  </si>
  <si>
    <t>U/S Buffalo Road</t>
  </si>
  <si>
    <t>TNW000004635</t>
  </si>
  <si>
    <t>OFORT001.2PO</t>
  </si>
  <si>
    <t>Old Fort Creek</t>
  </si>
  <si>
    <t>At Hicks Tanyard Road Crossing (Browder Road)</t>
  </si>
  <si>
    <t>TNW000004636</t>
  </si>
  <si>
    <t>OGRAV002.0LA</t>
  </si>
  <si>
    <t>Old Graveyard Slough</t>
  </si>
  <si>
    <t>OGSLO002.0LA</t>
  </si>
  <si>
    <t>TNW000004637</t>
  </si>
  <si>
    <t>OLDHICKORY02</t>
  </si>
  <si>
    <t>Old Hickory Reservoir at Highway 109 Bridge</t>
  </si>
  <si>
    <t>TNW000004638</t>
  </si>
  <si>
    <t>OLDHICKORY03</t>
  </si>
  <si>
    <t>Old Hickory Reservoir D/S Tva Boat Ramp</t>
  </si>
  <si>
    <t>TNW000004639</t>
  </si>
  <si>
    <t>OLIVE000.4RU</t>
  </si>
  <si>
    <t>Olive Branch</t>
  </si>
  <si>
    <t>Tridon Dr</t>
  </si>
  <si>
    <t>TNW000004640</t>
  </si>
  <si>
    <t>OLIVE001.0RU</t>
  </si>
  <si>
    <t>0.3 Mile U/S I-24</t>
  </si>
  <si>
    <t>TNW000004641</t>
  </si>
  <si>
    <t>Oliver Creek</t>
  </si>
  <si>
    <t>TNW000004642</t>
  </si>
  <si>
    <t>OLIVE001.5HE</t>
  </si>
  <si>
    <t>Timberlake Road</t>
  </si>
  <si>
    <t>TNW000004643</t>
  </si>
  <si>
    <t>OLLIS000.1CA</t>
  </si>
  <si>
    <t>Ollis Creek</t>
  </si>
  <si>
    <t>D/S Kent Hollow?/ Near Ivydell Filtration Plant</t>
  </si>
  <si>
    <t>TNW000004644</t>
  </si>
  <si>
    <t>ONELS1.1T0.2LE</t>
  </si>
  <si>
    <t>Old Channel Nelson Creek Unnamed Tributary</t>
  </si>
  <si>
    <t>NW Corner  Highway 209 and American Way</t>
  </si>
  <si>
    <t>ONELS2T0.2LE</t>
  </si>
  <si>
    <t>TNW000004645</t>
  </si>
  <si>
    <t>ONELS1.1T0.6LE</t>
  </si>
  <si>
    <t>West Side of Hwy 209 just South of Industrial Parking Lot</t>
  </si>
  <si>
    <t>ONELS1T0.6LE</t>
  </si>
  <si>
    <t>TNW000004646</t>
  </si>
  <si>
    <t>ONEMI000.7HE</t>
  </si>
  <si>
    <t>Onemile Branch</t>
  </si>
  <si>
    <t>U/S N Main Street</t>
  </si>
  <si>
    <t>TNW000004647</t>
  </si>
  <si>
    <t>ONEMI001.9CU</t>
  </si>
  <si>
    <t>Onemile Creek</t>
  </si>
  <si>
    <t>Dayton Ave. in Brookhaven Subdivision off Hwy 392</t>
  </si>
  <si>
    <t>OMILE001.9CU</t>
  </si>
  <si>
    <t>TNW000004648</t>
  </si>
  <si>
    <t>ONEMI002.4T0.2CU</t>
  </si>
  <si>
    <t>Onemile Creek Unnamed Tributary</t>
  </si>
  <si>
    <t>D/S Hwy 127 Crossing</t>
  </si>
  <si>
    <t>TNW000004649</t>
  </si>
  <si>
    <t>ONION000.2WN</t>
  </si>
  <si>
    <t>Onion Creek</t>
  </si>
  <si>
    <t>TNW000004650</t>
  </si>
  <si>
    <t>OOSTA001.7MM</t>
  </si>
  <si>
    <t>Oostanaula Creek</t>
  </si>
  <si>
    <t>Off Oostanaula Road</t>
  </si>
  <si>
    <t>TNW000007411</t>
  </si>
  <si>
    <t>OOSTA003.9MM</t>
  </si>
  <si>
    <t>Gaging Station Hwy 163 Bowater Road</t>
  </si>
  <si>
    <t>TNW000004651</t>
  </si>
  <si>
    <t>OOSTA005.8MM</t>
  </si>
  <si>
    <t>Sanford Road Bridge (Matlock Road)</t>
  </si>
  <si>
    <t>TNW000004652</t>
  </si>
  <si>
    <t>OOSTA011.6MM</t>
  </si>
  <si>
    <t>Cedar Springs Road</t>
  </si>
  <si>
    <t>TNW000004653</t>
  </si>
  <si>
    <t>OOSTA026.6MM</t>
  </si>
  <si>
    <t>CSPRI026.6MM</t>
  </si>
  <si>
    <t>TNW000004654</t>
  </si>
  <si>
    <t>OOSTA027.6MM</t>
  </si>
  <si>
    <t>2.5 Miles D/S of Aub WWTP Effluent</t>
  </si>
  <si>
    <t>TNW000004655</t>
  </si>
  <si>
    <t>OOSTA028.1MM</t>
  </si>
  <si>
    <t>2 Miles D/S Of Aub WWTP Effluent</t>
  </si>
  <si>
    <t>TNW000004656</t>
  </si>
  <si>
    <t>OOSTA028.4MM</t>
  </si>
  <si>
    <t>Long Mill Road Bridge</t>
  </si>
  <si>
    <t>TNW000004657</t>
  </si>
  <si>
    <t>OOSTA028.6MM</t>
  </si>
  <si>
    <t>1.5 Miles D/S of Aub WWTP Effluent</t>
  </si>
  <si>
    <t>TNW000004658</t>
  </si>
  <si>
    <t>OOSTA029.1MM</t>
  </si>
  <si>
    <t>1 Mile D/S of Aub WWTP Effluent</t>
  </si>
  <si>
    <t>TNW000004659</t>
  </si>
  <si>
    <t>OOSTA029.6MM</t>
  </si>
  <si>
    <t>0.5 Mile D/S Of Aub WWTP Effluent D/S Black Branch</t>
  </si>
  <si>
    <t>TNW000004660</t>
  </si>
  <si>
    <t>OOSTA030.0MM</t>
  </si>
  <si>
    <t>200' Below Aub WWTP Effluent U/S Black Branch</t>
  </si>
  <si>
    <t>O1</t>
  </si>
  <si>
    <t>TNW000004661</t>
  </si>
  <si>
    <t>OOSTA030.1MM</t>
  </si>
  <si>
    <t>Just U/S of Aub WWTP Effluent</t>
  </si>
  <si>
    <t>TNW000004662</t>
  </si>
  <si>
    <t>OOSTA030.2MM</t>
  </si>
  <si>
    <t>Appr. 0.1 Mile U/S Athens STP Outfall</t>
  </si>
  <si>
    <t>OOSTANAULA030.2</t>
  </si>
  <si>
    <t>TNW000004663</t>
  </si>
  <si>
    <t>OOSTA033.6MM</t>
  </si>
  <si>
    <t>Dead End of Spruce Street @ Manhole</t>
  </si>
  <si>
    <t>TNW000004664</t>
  </si>
  <si>
    <t>OOSTA034.8MM</t>
  </si>
  <si>
    <t>U/S Ingleside Spring</t>
  </si>
  <si>
    <t>O2</t>
  </si>
  <si>
    <t>TNW000004665</t>
  </si>
  <si>
    <t>OOSTA035.1MM</t>
  </si>
  <si>
    <t>Behind Johnson Controls @ End of Road</t>
  </si>
  <si>
    <t>TNW000004666</t>
  </si>
  <si>
    <t>OOSTA035.7MM</t>
  </si>
  <si>
    <t>Tellico Ave. @ Bridge U/S of Aug WWTP Effluent</t>
  </si>
  <si>
    <t>TNW000007412</t>
  </si>
  <si>
    <t>OOSTA036.6MM</t>
  </si>
  <si>
    <t>Above Athens</t>
  </si>
  <si>
    <t>TNW000004667</t>
  </si>
  <si>
    <t>OOSTA037.1MM</t>
  </si>
  <si>
    <t>At Mayfield Farms</t>
  </si>
  <si>
    <t>O3</t>
  </si>
  <si>
    <t>TNW000004668</t>
  </si>
  <si>
    <t>OOSTA14.1T0.6MM</t>
  </si>
  <si>
    <t>County Road 700 (Cedar Springs Road)</t>
  </si>
  <si>
    <t>TNW000004669</t>
  </si>
  <si>
    <t>OPEN000.0LE</t>
  </si>
  <si>
    <t>Open Lake</t>
  </si>
  <si>
    <t>Adjacent to Chickasaw National Wildlife Refuge</t>
  </si>
  <si>
    <t>TNW000004670</t>
  </si>
  <si>
    <t>OPOSS000.7HU</t>
  </si>
  <si>
    <t>Opossum Creek</t>
  </si>
  <si>
    <t>Cuba Landing Road</t>
  </si>
  <si>
    <t>TNW000004671</t>
  </si>
  <si>
    <t>OPPOS000.5OB</t>
  </si>
  <si>
    <t>Opposum Branch</t>
  </si>
  <si>
    <t>D/S Vaught Road</t>
  </si>
  <si>
    <t>TNW000004672</t>
  </si>
  <si>
    <t>OSFFD000.3HY</t>
  </si>
  <si>
    <t>Old South Fork Forked Deer River</t>
  </si>
  <si>
    <t>D/S Bells Lagoon</t>
  </si>
  <si>
    <t>TNW000004673</t>
  </si>
  <si>
    <t>OSPRI000.7MI</t>
  </si>
  <si>
    <t>Owen Spring Branch</t>
  </si>
  <si>
    <t>Sequatchie Lane Bridge (Handle Street)</t>
  </si>
  <si>
    <t>TNW000004674</t>
  </si>
  <si>
    <t>OSPRI001.0FE</t>
  </si>
  <si>
    <t>Owens Spring Branch</t>
  </si>
  <si>
    <t>D/S Owens Cematary Road</t>
  </si>
  <si>
    <t>TNW000004675</t>
  </si>
  <si>
    <t>OSPRI001.2MI</t>
  </si>
  <si>
    <t>Owen Spring Branch Near Mouth of Cave /State Natural Area</t>
  </si>
  <si>
    <t>TNW000004676</t>
  </si>
  <si>
    <t>OTOWN001.5CL</t>
  </si>
  <si>
    <t>Old Town Creek</t>
  </si>
  <si>
    <t>Marion Hollow Road (off Earls Hollow Road)</t>
  </si>
  <si>
    <t>OTOWN001.8CL</t>
  </si>
  <si>
    <t>TNW000004677</t>
  </si>
  <si>
    <t>OTOWN002.2HN</t>
  </si>
  <si>
    <t>TNW000004678</t>
  </si>
  <si>
    <t>OTOWN008.9CL</t>
  </si>
  <si>
    <t>TNW000004679</t>
  </si>
  <si>
    <t>OTOWN1.8T1.6HN</t>
  </si>
  <si>
    <t>Old Town Creek Unnamed Tributary</t>
  </si>
  <si>
    <t>Barrs Chapel Lake</t>
  </si>
  <si>
    <t>OTOWN1T001.6HN; BARRSCHAPELLAKE</t>
  </si>
  <si>
    <t>TNW000004680</t>
  </si>
  <si>
    <t>OTTER000.1SR</t>
  </si>
  <si>
    <t>Otter Fork</t>
  </si>
  <si>
    <t>Wolf Hill Road</t>
  </si>
  <si>
    <t>TNW000004681</t>
  </si>
  <si>
    <t>OTTER000.8DA</t>
  </si>
  <si>
    <t>Otter Creek</t>
  </si>
  <si>
    <t>Old Hickory Blvd 500-1000' D/S (@6311 Chickering Woods Road.)</t>
  </si>
  <si>
    <t>TNW000004682</t>
  </si>
  <si>
    <t>OTTER002.0DA</t>
  </si>
  <si>
    <t>Cromwell Drive</t>
  </si>
  <si>
    <t>TNW000007341</t>
  </si>
  <si>
    <t>OTTER003.3CU</t>
  </si>
  <si>
    <t>Otter Creek Road Catoosa WMA 100 Yrds U/S of Otter Creek Road</t>
  </si>
  <si>
    <t>TNW000004683</t>
  </si>
  <si>
    <t>Otter Creek - Radnor Lake</t>
  </si>
  <si>
    <t>Radnor Lake at Dam</t>
  </si>
  <si>
    <t>TNW000004684</t>
  </si>
  <si>
    <t>OTTIN000.2CO</t>
  </si>
  <si>
    <t>Ottinger Creek</t>
  </si>
  <si>
    <t>Smelcer Road</t>
  </si>
  <si>
    <t>TNW000004685</t>
  </si>
  <si>
    <t>OVEN000.5CO</t>
  </si>
  <si>
    <t>Oven Creek</t>
  </si>
  <si>
    <t>100 Yds U/S Goodwater Road</t>
  </si>
  <si>
    <t>TNW000004686</t>
  </si>
  <si>
    <t>OVERA000.2DA</t>
  </si>
  <si>
    <t>Overall Creek</t>
  </si>
  <si>
    <t>Harpeth Valley Utility District Raw Water Intake on Overall Creek</t>
  </si>
  <si>
    <t>000775; 002056</t>
  </si>
  <si>
    <t>TNW000004687</t>
  </si>
  <si>
    <t>OVERA000.7RU</t>
  </si>
  <si>
    <t>Hwy 70 Bridge</t>
  </si>
  <si>
    <t>TNW000004688</t>
  </si>
  <si>
    <t>OVERA000.7WI</t>
  </si>
  <si>
    <t>D/S College Grove Road 0.1 Mile D/S Unnamed Tributary</t>
  </si>
  <si>
    <t>TNW000004689</t>
  </si>
  <si>
    <t>OVERA000.8WI</t>
  </si>
  <si>
    <t>U/S College Grove Road</t>
  </si>
  <si>
    <t>OVERA000.6MI</t>
  </si>
  <si>
    <t>TNW000004690</t>
  </si>
  <si>
    <t>OVERA001.3DA</t>
  </si>
  <si>
    <t>Old Charlotte Road</t>
  </si>
  <si>
    <t>TNW000004691</t>
  </si>
  <si>
    <t>OVERA005.3RU</t>
  </si>
  <si>
    <t>Manson Pk</t>
  </si>
  <si>
    <t>OVER005.1RU</t>
  </si>
  <si>
    <t>TNW000004692</t>
  </si>
  <si>
    <t>OVERA009.4RU</t>
  </si>
  <si>
    <t>1.4 Miles D/S Mooreland Lane</t>
  </si>
  <si>
    <t>TNW000004693</t>
  </si>
  <si>
    <t>OWEN001.3GI</t>
  </si>
  <si>
    <t>Owen Branch</t>
  </si>
  <si>
    <t>U/S Robert Thorton</t>
  </si>
  <si>
    <t>OWEN001.0GI</t>
  </si>
  <si>
    <t>TNW000004694</t>
  </si>
  <si>
    <t>OWENS000.1JO</t>
  </si>
  <si>
    <t>Owens Branch</t>
  </si>
  <si>
    <t>East of SR 91 at Intersection of Dallarsville Road</t>
  </si>
  <si>
    <t>OWENS000.3JO</t>
  </si>
  <si>
    <t>TNW000004695</t>
  </si>
  <si>
    <t>OWL000.1WY</t>
  </si>
  <si>
    <t>Owl Branch</t>
  </si>
  <si>
    <t>D/S Turberville Road</t>
  </si>
  <si>
    <t>TNW000004696</t>
  </si>
  <si>
    <t>OWL000.8WI</t>
  </si>
  <si>
    <t>Owl Creek</t>
  </si>
  <si>
    <t>Hwy. 253 (Concord Road)</t>
  </si>
  <si>
    <t>OWL000.6WI</t>
  </si>
  <si>
    <t>TNW000004697</t>
  </si>
  <si>
    <t>OWL001.1HE</t>
  </si>
  <si>
    <t>OWL001.6HE</t>
  </si>
  <si>
    <t>TNW000004698</t>
  </si>
  <si>
    <t>OWL003.7HD</t>
  </si>
  <si>
    <t>TNW000004699</t>
  </si>
  <si>
    <t>OWL004.2HD</t>
  </si>
  <si>
    <t>Highway 142</t>
  </si>
  <si>
    <t>OWL003.8HD</t>
  </si>
  <si>
    <t>TNW000004700</t>
  </si>
  <si>
    <t>OWL2.5T0.4WI</t>
  </si>
  <si>
    <t>Owl Creek Unnamed Tributary</t>
  </si>
  <si>
    <t>Sunset Road. (0.15 Mile South of Concord Road.)</t>
  </si>
  <si>
    <t>OWL1T0.4WI; OWL2T0.4WI</t>
  </si>
  <si>
    <t>TNW000004701</t>
  </si>
  <si>
    <t>OWL2.5T0.6WI</t>
  </si>
  <si>
    <t>0.2 Miles U/S of Sunset Road Proposed Dam Site in Governor's Club</t>
  </si>
  <si>
    <t>OWL1T0.6WI; OWL3T0.6WI</t>
  </si>
  <si>
    <t>TNW000004702</t>
  </si>
  <si>
    <t>OWL2.8T0.1WI</t>
  </si>
  <si>
    <t>Sunset Road. (0.55 Mile South of Concord Road)</t>
  </si>
  <si>
    <t>OWL2T0.1WI; OWL1T0.1WI</t>
  </si>
  <si>
    <t>TNW000004703</t>
  </si>
  <si>
    <t>OWL2.8T1.1WI</t>
  </si>
  <si>
    <t>0.9 Miles U/S of Sunset Road  Proposed Dam Site For Govenor's Club</t>
  </si>
  <si>
    <t>OWL2T1.0WI; OWL4T1.0WI</t>
  </si>
  <si>
    <t>TNW000004704</t>
  </si>
  <si>
    <t>OWL5.6T0.4MC</t>
  </si>
  <si>
    <t>U/S Martin Marietta Mine Site Access Road. Near Se Side of Mine</t>
  </si>
  <si>
    <t>OWL1T0.4MC</t>
  </si>
  <si>
    <t>TNW000004705</t>
  </si>
  <si>
    <t>OXFOR001.0MC</t>
  </si>
  <si>
    <t>Oxford Creek</t>
  </si>
  <si>
    <t>Ramer-Selmer Road on Falcon Road</t>
  </si>
  <si>
    <t>TNW000004706</t>
  </si>
  <si>
    <t>OXFOR001.1MC</t>
  </si>
  <si>
    <t>U/S Ramer-Selmer Road (on Falcon Road</t>
  </si>
  <si>
    <t>TNW000004707</t>
  </si>
  <si>
    <t>OXFOR003.1MC</t>
  </si>
  <si>
    <t>TNW000004708</t>
  </si>
  <si>
    <t>OXIER000.9BL</t>
  </si>
  <si>
    <t>Oxier Branch</t>
  </si>
  <si>
    <t>Upper East Valley Bridge</t>
  </si>
  <si>
    <t>TNW000004709</t>
  </si>
  <si>
    <t>PADDL000.1SU</t>
  </si>
  <si>
    <t>Paddle Creek</t>
  </si>
  <si>
    <t>Riverside Road</t>
  </si>
  <si>
    <t>TNW000004710</t>
  </si>
  <si>
    <t>PAIGE000.3WI</t>
  </si>
  <si>
    <t>Paige Branch</t>
  </si>
  <si>
    <t>Hwy 31A/41A/11 and Old Horton Hwy</t>
  </si>
  <si>
    <t>TNW000004711</t>
  </si>
  <si>
    <t>PAIGE001.7WI</t>
  </si>
  <si>
    <t>TNW000004712</t>
  </si>
  <si>
    <t>PAINT000.2WN</t>
  </si>
  <si>
    <t>Painter Creek</t>
  </si>
  <si>
    <t>Hwy. 107</t>
  </si>
  <si>
    <t>TNW000004713</t>
  </si>
  <si>
    <t>PAINT000.9GE</t>
  </si>
  <si>
    <t>Paint Creek</t>
  </si>
  <si>
    <t>Forest Service Road</t>
  </si>
  <si>
    <t>TNW000004714</t>
  </si>
  <si>
    <t>PAINT005.4GE</t>
  </si>
  <si>
    <t>200 Ft Upstream Lower Paint Creek Road Near Paint Creek Campground.</t>
  </si>
  <si>
    <t>ECO66G01</t>
  </si>
  <si>
    <t>TNW000004715</t>
  </si>
  <si>
    <t>PALME000.1ST</t>
  </si>
  <si>
    <t>Palmer Branch</t>
  </si>
  <si>
    <t>Cox Hollow Road</t>
  </si>
  <si>
    <t>TNW000004716</t>
  </si>
  <si>
    <t>PANTH000.1HK</t>
  </si>
  <si>
    <t>Panther Creek</t>
  </si>
  <si>
    <t>Jimmy Roberts Road</t>
  </si>
  <si>
    <t>TNW000004717</t>
  </si>
  <si>
    <t>PANTH000.6HN</t>
  </si>
  <si>
    <t>TNW000007413</t>
  </si>
  <si>
    <t>PANTH001.2HK</t>
  </si>
  <si>
    <t>Jimmie Brooks Road</t>
  </si>
  <si>
    <t>TNW000004718</t>
  </si>
  <si>
    <t>PANTH001.5RU</t>
  </si>
  <si>
    <t>Midland Road</t>
  </si>
  <si>
    <t>TNW000004719</t>
  </si>
  <si>
    <t>PANTH001.9MN</t>
  </si>
  <si>
    <t>PANTH001.4MN</t>
  </si>
  <si>
    <t>TNW000004720</t>
  </si>
  <si>
    <t>PANTH003.6ST</t>
  </si>
  <si>
    <t>In Land Between the Lakes Reserve</t>
  </si>
  <si>
    <t>TNW000004721</t>
  </si>
  <si>
    <t>PANTH1.1G0.1MI</t>
  </si>
  <si>
    <t>Panther Cove Unnamed Tributary To Unnamed Tributary Of Sweden Creek</t>
  </si>
  <si>
    <t>Section C (Panther Cove)</t>
  </si>
  <si>
    <t>CCOVE1T0.1MI</t>
  </si>
  <si>
    <t>TNW000004722</t>
  </si>
  <si>
    <t>PAPER000.6SU</t>
  </si>
  <si>
    <t>TNW000004724</t>
  </si>
  <si>
    <t>PARKE000.5DI</t>
  </si>
  <si>
    <t>Old Spencer Mill Road</t>
  </si>
  <si>
    <t>TNW000004725</t>
  </si>
  <si>
    <t>PARKE000.8GI</t>
  </si>
  <si>
    <t>Parker Branch</t>
  </si>
  <si>
    <t>Happy Hollow Road</t>
  </si>
  <si>
    <t>TNW000004726</t>
  </si>
  <si>
    <t>PARKE001.0DY</t>
  </si>
  <si>
    <t>Parker Ditch</t>
  </si>
  <si>
    <t>U/S Slaughter Pen (Beaver) Road</t>
  </si>
  <si>
    <t>TNW000004727</t>
  </si>
  <si>
    <t>PARKE001.7DI</t>
  </si>
  <si>
    <t>Parker Creek Road</t>
  </si>
  <si>
    <t>TNW000004728</t>
  </si>
  <si>
    <t>PARKE001.7GI</t>
  </si>
  <si>
    <t>D/S Hwy 186</t>
  </si>
  <si>
    <t>TNW000004729</t>
  </si>
  <si>
    <t>PARKE1T1.0GI</t>
  </si>
  <si>
    <t>Parker Branch Unnamed Tributary</t>
  </si>
  <si>
    <t>TNW000004730</t>
  </si>
  <si>
    <t>PARKS000.1PO</t>
  </si>
  <si>
    <t>Parks Branch</t>
  </si>
  <si>
    <t>U/S of Confluence with Goforth Creek</t>
  </si>
  <si>
    <t>TNW000004731</t>
  </si>
  <si>
    <t>PARKS000.3JO</t>
  </si>
  <si>
    <t>Off Ira Manuel Road</t>
  </si>
  <si>
    <t>TNW000004732</t>
  </si>
  <si>
    <t>PARKS001.0CE</t>
  </si>
  <si>
    <t>Parks Creek</t>
  </si>
  <si>
    <t>Hwy 53/ Woodbury Hwy</t>
  </si>
  <si>
    <t>DUCKRIS11</t>
  </si>
  <si>
    <t>TNW000004733</t>
  </si>
  <si>
    <t>PASSE002.9MT</t>
  </si>
  <si>
    <t>TNW000004734</t>
  </si>
  <si>
    <t>PATTE000.1CL</t>
  </si>
  <si>
    <t>Patterson Branch</t>
  </si>
  <si>
    <t>Little Caney Valley Road</t>
  </si>
  <si>
    <t>TNW000004735</t>
  </si>
  <si>
    <t>PATTE000.1MY</t>
  </si>
  <si>
    <t>Patterson Creek</t>
  </si>
  <si>
    <t>Canaan Road</t>
  </si>
  <si>
    <t>TNW000004736</t>
  </si>
  <si>
    <t>PATTE000.7HO</t>
  </si>
  <si>
    <t>Woolworth Road</t>
  </si>
  <si>
    <t>TNW000004737</t>
  </si>
  <si>
    <t>PATTO001.2GY</t>
  </si>
  <si>
    <t>Patton Creek</t>
  </si>
  <si>
    <t>100' D/S Hwy 50</t>
  </si>
  <si>
    <t>TNW000004738</t>
  </si>
  <si>
    <t>PATTY000.2UC</t>
  </si>
  <si>
    <t>Patty Creek</t>
  </si>
  <si>
    <t>200 Yds U/S Little German Road</t>
  </si>
  <si>
    <t>TNW000004739</t>
  </si>
  <si>
    <t>PAUL000.5PO</t>
  </si>
  <si>
    <t>Paul Branch</t>
  </si>
  <si>
    <t>Benton Road Driveway Downstream of RR Bridge</t>
  </si>
  <si>
    <t>TNW000004740</t>
  </si>
  <si>
    <t>PAWPA001.0RO</t>
  </si>
  <si>
    <t>Pawpaw Creek</t>
  </si>
  <si>
    <t>Pawnook Farm Road</t>
  </si>
  <si>
    <t>TNW000004741</t>
  </si>
  <si>
    <t>PAWPA5.3T0.4OB</t>
  </si>
  <si>
    <t>Pawpaw Creek Unnamed Tributary</t>
  </si>
  <si>
    <t>Off Putnam Hill Road</t>
  </si>
  <si>
    <t>FECO74A01; PAWPA1T0.4OB</t>
  </si>
  <si>
    <t>TNW000004742</t>
  </si>
  <si>
    <t>PBRID000.7RN</t>
  </si>
  <si>
    <t>Pole Bridge Branch</t>
  </si>
  <si>
    <t>U/S Kelley Willis Road</t>
  </si>
  <si>
    <t>PBRID001.0RN</t>
  </si>
  <si>
    <t>TNW000004743</t>
  </si>
  <si>
    <t>PBRID002.0RN</t>
  </si>
  <si>
    <t>Ridgetop Lake</t>
  </si>
  <si>
    <t>TNW000004744</t>
  </si>
  <si>
    <t>PCAMP000.5GE</t>
  </si>
  <si>
    <t>Puncheon Camp Creek</t>
  </si>
  <si>
    <t>Off Route 70 Through Field Road 50 Yards U/S Culvert</t>
  </si>
  <si>
    <t>PUNCH000.5GE</t>
  </si>
  <si>
    <t>TNW000004745</t>
  </si>
  <si>
    <t>PCAMP000.7OV</t>
  </si>
  <si>
    <t>Puncheon Creek Lane West of Allred</t>
  </si>
  <si>
    <t>TNW000004746</t>
  </si>
  <si>
    <t>PCAMP001.1GR</t>
  </si>
  <si>
    <t>Off Puncheon Camp Creek Road U/S Cracker Neck Road</t>
  </si>
  <si>
    <t>PCAMP001.4GR</t>
  </si>
  <si>
    <t>TNW000004748</t>
  </si>
  <si>
    <t>PCAMP001.5GE</t>
  </si>
  <si>
    <t>D/S First Tributary Below I-81</t>
  </si>
  <si>
    <t>TNW000004749</t>
  </si>
  <si>
    <t>PCAMP002.1GE</t>
  </si>
  <si>
    <t>D/S Pipeline Crossing Below Unnamed Tributarys D/S of Flatwoods Road and I-81</t>
  </si>
  <si>
    <t>TNW000004750</t>
  </si>
  <si>
    <t>PCAVE000.2MI</t>
  </si>
  <si>
    <t>Pryor Cave Springs</t>
  </si>
  <si>
    <t>At Old TN-28 North of Jasper TN/Valley View Hwy</t>
  </si>
  <si>
    <t>TNW000004751</t>
  </si>
  <si>
    <t>PCOVE0.5T1.3MI</t>
  </si>
  <si>
    <t>Pryor Cove Branch Unnamed Tributary</t>
  </si>
  <si>
    <t>U/S of Junction with Nrda Stream</t>
  </si>
  <si>
    <t>PCO1T1T0.1MI; PCOVE001.9MI</t>
  </si>
  <si>
    <t>TNW000004752</t>
  </si>
  <si>
    <t>PCOVE001.3FE</t>
  </si>
  <si>
    <t>Poplar Cove Creek</t>
  </si>
  <si>
    <t>Little Crab Creek Road D/S 100'</t>
  </si>
  <si>
    <t>POPLA001.3FE</t>
  </si>
  <si>
    <t>TNW000004753</t>
  </si>
  <si>
    <t>PDEE000.1SR</t>
  </si>
  <si>
    <t>Pee Dee Creek</t>
  </si>
  <si>
    <t>Upper Station Camp Creek Road/Pee Dee Branch Road</t>
  </si>
  <si>
    <t>TNW000004754</t>
  </si>
  <si>
    <t>PEABO000.1DI</t>
  </si>
  <si>
    <t>Peabody Branch</t>
  </si>
  <si>
    <t>Peabody Road</t>
  </si>
  <si>
    <t>TNW000004755</t>
  </si>
  <si>
    <t>PEARS001.5CK</t>
  </si>
  <si>
    <t>Pearsons Creek</t>
  </si>
  <si>
    <t>D/S Lower Jackson Road</t>
  </si>
  <si>
    <t>TNW000004756</t>
  </si>
  <si>
    <t>PECK000.3MI</t>
  </si>
  <si>
    <t>Peck Branch</t>
  </si>
  <si>
    <t>Hall Road</t>
  </si>
  <si>
    <t>TNW000004757</t>
  </si>
  <si>
    <t>PELL000.9PO</t>
  </si>
  <si>
    <t>Pell Branch</t>
  </si>
  <si>
    <t>150 Yds D/S of Hwy 411</t>
  </si>
  <si>
    <t>TNW000004758</t>
  </si>
  <si>
    <t>PELL001.0PO</t>
  </si>
  <si>
    <t>411 Bridge Crossing U/S Side of Road</t>
  </si>
  <si>
    <t>TNW000004759</t>
  </si>
  <si>
    <t>PELL002.0PO</t>
  </si>
  <si>
    <t>Near Intersection of Mtn View Road and Antioch Church Road</t>
  </si>
  <si>
    <t>TNW000004760</t>
  </si>
  <si>
    <t>PEMBE000.1HU</t>
  </si>
  <si>
    <t>Pemberton Branch</t>
  </si>
  <si>
    <t>U/S Gray Br Road  (Pemberton Br Road)</t>
  </si>
  <si>
    <t>TNW000004761</t>
  </si>
  <si>
    <t>PENCE000.5WY</t>
  </si>
  <si>
    <t>Pence Branch</t>
  </si>
  <si>
    <t>D/S Mccollum Road</t>
  </si>
  <si>
    <t>TNW000004762</t>
  </si>
  <si>
    <t>PENIT000.9PO</t>
  </si>
  <si>
    <t>Penitentiary Branch</t>
  </si>
  <si>
    <t>Side Hiking Trail off Wolf Ridge Hiking Trail</t>
  </si>
  <si>
    <t>TNW000007089</t>
  </si>
  <si>
    <t>PENNY000.1HM</t>
  </si>
  <si>
    <t>Penny Branch</t>
  </si>
  <si>
    <t>Birchwood Pike (Hwy 312) Crossing</t>
  </si>
  <si>
    <t>TNW000004763</t>
  </si>
  <si>
    <t>PENNY000.7MN</t>
  </si>
  <si>
    <t>Pennycost Creek</t>
  </si>
  <si>
    <t>Sturdivant Crossing Road</t>
  </si>
  <si>
    <t>TNW000004764</t>
  </si>
  <si>
    <t>PEPPE000.4RN</t>
  </si>
  <si>
    <t>Pepper's Branch</t>
  </si>
  <si>
    <t>North Blackwood Road</t>
  </si>
  <si>
    <t>TNW000004765</t>
  </si>
  <si>
    <t>PEPPE000.7BT</t>
  </si>
  <si>
    <t>Peppermint Branch</t>
  </si>
  <si>
    <t>Vacant Lot  Peppermint Hills Road.</t>
  </si>
  <si>
    <t>TNW000004766</t>
  </si>
  <si>
    <t>PERRY000.5SE</t>
  </si>
  <si>
    <t>Perry Creek</t>
  </si>
  <si>
    <t>U/S of the Confluence with Dry Creek</t>
  </si>
  <si>
    <t>TNW000004767</t>
  </si>
  <si>
    <t>PEYTO000.5RN</t>
  </si>
  <si>
    <t>Peyton Branch</t>
  </si>
  <si>
    <t>Off Mt Pleasant Road</t>
  </si>
  <si>
    <t>TNW000004768</t>
  </si>
  <si>
    <t>PEYTO002.7SM</t>
  </si>
  <si>
    <t>Peyton Creek</t>
  </si>
  <si>
    <t>Off Highway 80 Near Monoville</t>
  </si>
  <si>
    <t>TNW000004769</t>
  </si>
  <si>
    <t>PEYTO006.8SM</t>
  </si>
  <si>
    <t>Hwy 80 S Across From Mail Box 540 @ Culvert U/S of Graveltown</t>
  </si>
  <si>
    <t>TNW000004770</t>
  </si>
  <si>
    <t>PEYTO008.8SM</t>
  </si>
  <si>
    <t>Hwy 80(U/S SAnderson Branch &amp; D/S Pleasant Shade)</t>
  </si>
  <si>
    <t>TNW000004771</t>
  </si>
  <si>
    <t>PGAP000.1HM</t>
  </si>
  <si>
    <t>Parker Gap Branch</t>
  </si>
  <si>
    <t>Hwy 41 Near TN RM 437.5</t>
  </si>
  <si>
    <t>PARKE000.1HM</t>
  </si>
  <si>
    <t>TNW000004772</t>
  </si>
  <si>
    <t>PGROV007.5_KY</t>
  </si>
  <si>
    <t>Pleasant Grove Creek</t>
  </si>
  <si>
    <t>D/S State Line Road</t>
  </si>
  <si>
    <t>PGROV007.5HN</t>
  </si>
  <si>
    <t>TNW000004773</t>
  </si>
  <si>
    <t>PHILL000.3SC</t>
  </si>
  <si>
    <t>Phillips Creek</t>
  </si>
  <si>
    <t>TNW000004723</t>
  </si>
  <si>
    <t>PHOLL000.2CN</t>
  </si>
  <si>
    <t>Parchcorn Hollow Branch</t>
  </si>
  <si>
    <t>Parchcorn Holow Road</t>
  </si>
  <si>
    <t>PARCH000.2CN</t>
  </si>
  <si>
    <t>TNW000004774</t>
  </si>
  <si>
    <t>PHOUS000.0FR</t>
  </si>
  <si>
    <t>Poorhouse Creek</t>
  </si>
  <si>
    <t>At Confluence with Rock Creek</t>
  </si>
  <si>
    <t>PHOUS000.0CE</t>
  </si>
  <si>
    <t>TNW000004775</t>
  </si>
  <si>
    <t>PICKETT</t>
  </si>
  <si>
    <t>Pickett Lake</t>
  </si>
  <si>
    <t>TNW000004776</t>
  </si>
  <si>
    <t>PIGEO000.3CO</t>
  </si>
  <si>
    <t>Pigeon River</t>
  </si>
  <si>
    <t>Fork Island</t>
  </si>
  <si>
    <t>TNW000004777</t>
  </si>
  <si>
    <t>PIGEO000.7GE</t>
  </si>
  <si>
    <t>Pigeon Creek(Northern One)</t>
  </si>
  <si>
    <t>TNW000004778</t>
  </si>
  <si>
    <t>PIGEO000.9GE</t>
  </si>
  <si>
    <t>Pigeon Creek</t>
  </si>
  <si>
    <t>Buffalo Road off Pigeon Creek Road off Old Kentucky Road</t>
  </si>
  <si>
    <t>PIGEO001.0GE</t>
  </si>
  <si>
    <t>TNW000007712</t>
  </si>
  <si>
    <t>PIGEO002.6T0.2CO</t>
  </si>
  <si>
    <t>Pigeon Creek Unnamed Tributary</t>
  </si>
  <si>
    <t>D/S of farm road off Rankin Road</t>
  </si>
  <si>
    <t>TNW000004779</t>
  </si>
  <si>
    <t>PIGEO002.8GE</t>
  </si>
  <si>
    <t>Gibson Road off US Hwy 321</t>
  </si>
  <si>
    <t>TNW000004780</t>
  </si>
  <si>
    <t>PIGEO005.5CO</t>
  </si>
  <si>
    <t>Hwy 321 Bridge/Newport TN</t>
  </si>
  <si>
    <t>PIGEON005.5</t>
  </si>
  <si>
    <t>TNW000004781</t>
  </si>
  <si>
    <t>PIGEO005.7GE</t>
  </si>
  <si>
    <t>Lick Hollow Road off US HwY 321</t>
  </si>
  <si>
    <t>TNW000004782</t>
  </si>
  <si>
    <t>PIGEO007.6CO</t>
  </si>
  <si>
    <t>Tannery Island  U/S of Newport</t>
  </si>
  <si>
    <t>TNW000004783</t>
  </si>
  <si>
    <t>PIGEO010.3CO</t>
  </si>
  <si>
    <t>O'Neill Road by Fish Farms</t>
  </si>
  <si>
    <t>TNW000004784</t>
  </si>
  <si>
    <t>PIGEO012.4CO</t>
  </si>
  <si>
    <t>I-40- Bridge D/S/ of Wilton Springs Exit and Cosby Creek</t>
  </si>
  <si>
    <t>TNW000004786</t>
  </si>
  <si>
    <t>PIGEO016.5CO</t>
  </si>
  <si>
    <t>At Bridge At  Denton Greasy Cove Road</t>
  </si>
  <si>
    <t>TNW000004787</t>
  </si>
  <si>
    <t>PIGEO024.7CO</t>
  </si>
  <si>
    <t>Interchange Br 1.2 Mi D/S From Waterville Powerhouse (Waterville Bridge)</t>
  </si>
  <si>
    <t>PIGEO023.7CO; PIGEO020.4CO; 002081</t>
  </si>
  <si>
    <t>TNW000004788</t>
  </si>
  <si>
    <t>PIGEO025.7CO</t>
  </si>
  <si>
    <t>1/4 Mile D/S of the Nc Border /D/S Waterville Powerhouse /Near Confluence with Big Creek  (by Big Rock An Actual Rock)</t>
  </si>
  <si>
    <t>TNW000004789</t>
  </si>
  <si>
    <t>PIGEO026.4_NC</t>
  </si>
  <si>
    <t>In NC  U/S of Waterville Power Plant</t>
  </si>
  <si>
    <t>PIGEO026.0/26.2CO; 002060/70; PIGEONRIS01</t>
  </si>
  <si>
    <t>TNW000004790</t>
  </si>
  <si>
    <t>PIKES000.1HS</t>
  </si>
  <si>
    <t>Pikestaff Creek</t>
  </si>
  <si>
    <t>North Vfw Road</t>
  </si>
  <si>
    <t>TNW000004791</t>
  </si>
  <si>
    <t>PINCH005.0_KY</t>
  </si>
  <si>
    <t>Pinchgut Creek</t>
  </si>
  <si>
    <t>Jonestown Road/Tommy Wix Road in KY</t>
  </si>
  <si>
    <t>Allen</t>
  </si>
  <si>
    <t>PINCH005.0AL; PINCH005.0_AL</t>
  </si>
  <si>
    <t>TNW000004792</t>
  </si>
  <si>
    <t>PINE003.6SC</t>
  </si>
  <si>
    <t>Pine Creek</t>
  </si>
  <si>
    <t>O &amp; W Road at toomy</t>
  </si>
  <si>
    <t>TNW000004793</t>
  </si>
  <si>
    <t>PINE005.7DB</t>
  </si>
  <si>
    <t>Big Rock Road</t>
  </si>
  <si>
    <t>3CEN10024</t>
  </si>
  <si>
    <t>TNW000004794</t>
  </si>
  <si>
    <t>PINE006.5SC</t>
  </si>
  <si>
    <t>O &amp; W Road D/S of oneida STP</t>
  </si>
  <si>
    <t>PINE006.0SC</t>
  </si>
  <si>
    <t>TNW000004795</t>
  </si>
  <si>
    <t>PINE007.2DB</t>
  </si>
  <si>
    <t>Old Bright Mill Road</t>
  </si>
  <si>
    <t>TNW000004796</t>
  </si>
  <si>
    <t>PINE007.9SC</t>
  </si>
  <si>
    <t>Verdun Road Bridge</t>
  </si>
  <si>
    <t>PINE008.3SC; PINESUR02</t>
  </si>
  <si>
    <t>TNW000004797</t>
  </si>
  <si>
    <t>PINE010.6SC</t>
  </si>
  <si>
    <t>Hwy 27 (Depot Street) and Press Road</t>
  </si>
  <si>
    <t>TNW000004798</t>
  </si>
  <si>
    <t>PINE10.0T0.4SC</t>
  </si>
  <si>
    <t>Pine Creek Unnamed Tributary</t>
  </si>
  <si>
    <t>Jeffers Road/Hwy 27(Depot Road)</t>
  </si>
  <si>
    <t>EFPIN1T0.2SC; PINE000.1SC</t>
  </si>
  <si>
    <t>TNW000004799</t>
  </si>
  <si>
    <t>PINEW000.4WI</t>
  </si>
  <si>
    <t>Pinewood Branch</t>
  </si>
  <si>
    <t>D/S Old Hillsboro Road/Leipers Creek Road/ Hwy 46</t>
  </si>
  <si>
    <t>TNW000004800</t>
  </si>
  <si>
    <t>PINEY000.1HI</t>
  </si>
  <si>
    <t>Piney Fork</t>
  </si>
  <si>
    <t>D/S Hwy 48 (@ Confluence. W/ Brushy Fk)</t>
  </si>
  <si>
    <t>TNW000004801</t>
  </si>
  <si>
    <t>PINEY000.1MI</t>
  </si>
  <si>
    <t>Piney Branch</t>
  </si>
  <si>
    <t>Kelley Ferry Road Near TN RM 444.8/Mullens  Cove Road River Canyon Road</t>
  </si>
  <si>
    <t>TNW000004802</t>
  </si>
  <si>
    <t>PINEY000.2LS</t>
  </si>
  <si>
    <t>Little Swan Cr Road (U/S 100' @ Church)</t>
  </si>
  <si>
    <t>TNW000004803</t>
  </si>
  <si>
    <t>PINEY000.2RO</t>
  </si>
  <si>
    <t>Piney Creek</t>
  </si>
  <si>
    <t>Just U/S of Confluence W/ Whites Creek  on Roane/Cumberland Co Border</t>
  </si>
  <si>
    <t>TNW000004804</t>
  </si>
  <si>
    <t>PINEY000.4MT</t>
  </si>
  <si>
    <t>Fort Campbell Military Reservation</t>
  </si>
  <si>
    <t>TNW000004805</t>
  </si>
  <si>
    <t>PINEY000.5HE</t>
  </si>
  <si>
    <t>Pine Knob Road</t>
  </si>
  <si>
    <t>TNW000004806</t>
  </si>
  <si>
    <t>PINEY001.2GY</t>
  </si>
  <si>
    <t>D/S of Hwy 56 Bridge on Northeast Side of Altamont</t>
  </si>
  <si>
    <t>TNW000004807</t>
  </si>
  <si>
    <t>PINEY001.8GY</t>
  </si>
  <si>
    <t>U/S of Hwy 108 Bridge Crossing</t>
  </si>
  <si>
    <t>TNW000004808</t>
  </si>
  <si>
    <t>PINEY001.9VA</t>
  </si>
  <si>
    <t>Fall Creek Falls State Park</t>
  </si>
  <si>
    <t>TNW000004809</t>
  </si>
  <si>
    <t>PINEY002.0HR</t>
  </si>
  <si>
    <t>Ebenezer-Walnut Grove Road.</t>
  </si>
  <si>
    <t>TNW000004810</t>
  </si>
  <si>
    <t>PINEY003.2HR</t>
  </si>
  <si>
    <t>U/S Harris Road</t>
  </si>
  <si>
    <t>TNW000004811</t>
  </si>
  <si>
    <t>PINEY003.2LW</t>
  </si>
  <si>
    <t>Piney Road.</t>
  </si>
  <si>
    <t>TNW000004812</t>
  </si>
  <si>
    <t>PINEY004.0HI</t>
  </si>
  <si>
    <t>Piney River</t>
  </si>
  <si>
    <t>Dodd Hollow Road</t>
  </si>
  <si>
    <t>TNW000004813</t>
  </si>
  <si>
    <t>PINEY004.6MT</t>
  </si>
  <si>
    <t>TNW000004814</t>
  </si>
  <si>
    <t>PINEY005.0RH</t>
  </si>
  <si>
    <t>TNW000004815</t>
  </si>
  <si>
    <t>PINEY005.5RO</t>
  </si>
  <si>
    <t>Hwy 70 Br Roane/Cumberland Co Border</t>
  </si>
  <si>
    <t>ECO68A10; PINEY005.4CU</t>
  </si>
  <si>
    <t>TNW000004816</t>
  </si>
  <si>
    <t>PINEY006.0HE</t>
  </si>
  <si>
    <t>Pine Lake</t>
  </si>
  <si>
    <t>TNW000004817</t>
  </si>
  <si>
    <t>PINEY006.6RH</t>
  </si>
  <si>
    <t>Spring City - Hwy 27</t>
  </si>
  <si>
    <t>TNW000004818</t>
  </si>
  <si>
    <t>PINEY007.3RH</t>
  </si>
  <si>
    <t>D/S Hwy 68 Bridge</t>
  </si>
  <si>
    <t>PINEY001.3RH</t>
  </si>
  <si>
    <t>TNW000004819</t>
  </si>
  <si>
    <t>PINEY008.0HR</t>
  </si>
  <si>
    <t>U/S Pinegrove Road.</t>
  </si>
  <si>
    <t>TNW000004820</t>
  </si>
  <si>
    <t>PINEY008.1RH</t>
  </si>
  <si>
    <t>0.1 Miles U/S Wash Pelfrey Br Crossing U/S Confluence with Polecat Branch.</t>
  </si>
  <si>
    <t>ECO68A13</t>
  </si>
  <si>
    <t>TNW000004821</t>
  </si>
  <si>
    <t>PINEY008.4HI</t>
  </si>
  <si>
    <t>Highway 230</t>
  </si>
  <si>
    <t>TNW000004822</t>
  </si>
  <si>
    <t>PINEY009.0RH</t>
  </si>
  <si>
    <t>Shut in Gap Road</t>
  </si>
  <si>
    <t>TNW000004823</t>
  </si>
  <si>
    <t>PINEY009.4CU</t>
  </si>
  <si>
    <t>I-40</t>
  </si>
  <si>
    <t>PINEY008.6CU</t>
  </si>
  <si>
    <t>TNW000004824</t>
  </si>
  <si>
    <t>PINEY009.6HR</t>
  </si>
  <si>
    <t>Silerton Road</t>
  </si>
  <si>
    <t>TNW000004825</t>
  </si>
  <si>
    <t>PINEY009.6MT</t>
  </si>
  <si>
    <t>Jordon Springs Road</t>
  </si>
  <si>
    <t>TNW000004826</t>
  </si>
  <si>
    <t>PINEY010.6HI</t>
  </si>
  <si>
    <t>Boyce Road. (Matlock Ford) (Hiked in)</t>
  </si>
  <si>
    <t>TNW000004827</t>
  </si>
  <si>
    <t>PINEY011.4HI</t>
  </si>
  <si>
    <t>TNW000004828</t>
  </si>
  <si>
    <t>PINEY012.6VA</t>
  </si>
  <si>
    <t>D/S Piney Creek Road 1.2 Mi E of Hwy 111</t>
  </si>
  <si>
    <t>TNW000004829</t>
  </si>
  <si>
    <t>PINEY014.6CS</t>
  </si>
  <si>
    <t>Lake Levee Road 80 Yds D/S Lake Placid</t>
  </si>
  <si>
    <t>TNW000003404</t>
  </si>
  <si>
    <t>Piney Creek - Lake Placid</t>
  </si>
  <si>
    <t>TNW000004830</t>
  </si>
  <si>
    <t>PINEY017.9HI</t>
  </si>
  <si>
    <t>Plunders Creek Road</t>
  </si>
  <si>
    <t>TNW000004831</t>
  </si>
  <si>
    <t>PINEY021.4DI</t>
  </si>
  <si>
    <t>D/S ~200 Feet From Double Branch Road</t>
  </si>
  <si>
    <t>TNW000004832</t>
  </si>
  <si>
    <t>PINEY022.0DI</t>
  </si>
  <si>
    <t>TNW000004833</t>
  </si>
  <si>
    <t>PINEY12.2T1.9ST</t>
  </si>
  <si>
    <t>Piney Fork Unnamed Tributary</t>
  </si>
  <si>
    <t>PINEY1T1.9ST</t>
  </si>
  <si>
    <t>TNW000004834</t>
  </si>
  <si>
    <t>PINEY7.4T1.0HR</t>
  </si>
  <si>
    <t>Piney Creek Unnamed Tributary</t>
  </si>
  <si>
    <t>U/S Pinetop Road (Piney Grove Road)</t>
  </si>
  <si>
    <t>PINEY1T1.0HR</t>
  </si>
  <si>
    <t>TNW000004835</t>
  </si>
  <si>
    <t>PINHO000.4HU</t>
  </si>
  <si>
    <t>Pinhook Branch</t>
  </si>
  <si>
    <t>Gill Road</t>
  </si>
  <si>
    <t>TNW000004838</t>
  </si>
  <si>
    <t>PISTO000.2BT</t>
  </si>
  <si>
    <t>Pistol Creek</t>
  </si>
  <si>
    <t>100 Yards U/S Singlton Road (Williams Mill Road)</t>
  </si>
  <si>
    <t>TNW000004839</t>
  </si>
  <si>
    <t>PISTO001.9BT</t>
  </si>
  <si>
    <t>Highway 335 Bridge</t>
  </si>
  <si>
    <t>PISTOL001.9</t>
  </si>
  <si>
    <t>TNW000004840</t>
  </si>
  <si>
    <t>PISTO004.3BT</t>
  </si>
  <si>
    <t>At Wright Road Bridge</t>
  </si>
  <si>
    <t>TNW000004841</t>
  </si>
  <si>
    <t>PISTO007.6BT</t>
  </si>
  <si>
    <t>At Louisville Road/Ridge Road Bridge</t>
  </si>
  <si>
    <t>TNW000004842</t>
  </si>
  <si>
    <t>PISTO011.1BT</t>
  </si>
  <si>
    <t>Best Road Bridge at Sandy Springs Park</t>
  </si>
  <si>
    <t>TNW000004843</t>
  </si>
  <si>
    <t>PITNE000.8BT</t>
  </si>
  <si>
    <t>Pitner Creek</t>
  </si>
  <si>
    <t>200 Yds D/S Ellejoy Road.</t>
  </si>
  <si>
    <t>TNW000007288</t>
  </si>
  <si>
    <t>PITTS000.8HM</t>
  </si>
  <si>
    <t>Pitts Branch</t>
  </si>
  <si>
    <t>Boy Scout Road</t>
  </si>
  <si>
    <t>TNW000004844</t>
  </si>
  <si>
    <t>PKING_G0.6MI</t>
  </si>
  <si>
    <t>Polly King Cove To Hargiss Cove To Battle Cre</t>
  </si>
  <si>
    <t>Station Is Located in Polly King Cove</t>
  </si>
  <si>
    <t>ECO68C19; HARGI002.1MI; PKING1.70.6MI</t>
  </si>
  <si>
    <t>TNW000004845</t>
  </si>
  <si>
    <t>PLEAS001.3LI</t>
  </si>
  <si>
    <t>Pleasant Valley Creek</t>
  </si>
  <si>
    <t>Hwy 244 (50' D/S)</t>
  </si>
  <si>
    <t>TNW000004846</t>
  </si>
  <si>
    <t>PLICK000.8JA</t>
  </si>
  <si>
    <t>Pine Lick Creek</t>
  </si>
  <si>
    <t>Pine Lick Road/Hwy 135/Keeling Brach Hwy</t>
  </si>
  <si>
    <t>TNW000004847</t>
  </si>
  <si>
    <t>PLUM001.5GE</t>
  </si>
  <si>
    <t>Plum Creek</t>
  </si>
  <si>
    <t>100 Yds U/S Ottway Road</t>
  </si>
  <si>
    <t>TNW000004848</t>
  </si>
  <si>
    <t>PLUMB000.3KN</t>
  </si>
  <si>
    <t>Plumb Creek</t>
  </si>
  <si>
    <t>Plumb Creek at Highgate Circle Road  just D/S of Hardin Valley Behind House # 10038</t>
  </si>
  <si>
    <t>TNW000004849</t>
  </si>
  <si>
    <t>PLUNK000.9SM</t>
  </si>
  <si>
    <t>Plunkett Creek</t>
  </si>
  <si>
    <t>Kenneys Bend Road</t>
  </si>
  <si>
    <t>TNW000004850</t>
  </si>
  <si>
    <t>POAK000.7WH</t>
  </si>
  <si>
    <t>Post Oak Creek</t>
  </si>
  <si>
    <t>Cookeville Lane Ford</t>
  </si>
  <si>
    <t>TNW000004851</t>
  </si>
  <si>
    <t>POAK001.0WH</t>
  </si>
  <si>
    <t>U/S of Old Hwy 111 Bridge</t>
  </si>
  <si>
    <t>TNW000004852</t>
  </si>
  <si>
    <t>POAK001.4WH</t>
  </si>
  <si>
    <t>200 M D/S of Farley Road Bridge</t>
  </si>
  <si>
    <t>TNW000004853</t>
  </si>
  <si>
    <t>POAK001.5WH</t>
  </si>
  <si>
    <t>200 M D/S Bridge at Deets Property</t>
  </si>
  <si>
    <t>TNW000004854</t>
  </si>
  <si>
    <t>POAK002.2WH</t>
  </si>
  <si>
    <t>100 M D/S of Tributary Located D/S of Bridge at Post Oak Road</t>
  </si>
  <si>
    <t>TNW000004855</t>
  </si>
  <si>
    <t>POAK002.3WH</t>
  </si>
  <si>
    <t>U/S of Bridge at Post Oak Bridge Road</t>
  </si>
  <si>
    <t>TNW000004856</t>
  </si>
  <si>
    <t>POAK003.8WH</t>
  </si>
  <si>
    <t>200 M D/S of Bridge at Cherry Creek Road</t>
  </si>
  <si>
    <t>TNW000004857</t>
  </si>
  <si>
    <t>POAK003.9WH</t>
  </si>
  <si>
    <t>U/S of Bridge at Cherry Creek Road</t>
  </si>
  <si>
    <t>TNW000004858</t>
  </si>
  <si>
    <t>POAK2.2T0.1WH</t>
  </si>
  <si>
    <t>Post Oak Creek Unnamed Tributary</t>
  </si>
  <si>
    <t>Tributary D/S of Post Oak Bridge Road</t>
  </si>
  <si>
    <t>POAK1T0.0WH</t>
  </si>
  <si>
    <t>TNW000004859</t>
  </si>
  <si>
    <t>POAK3.7T0.1WH</t>
  </si>
  <si>
    <t>Tributary D/S of Bridge at Cherry Creek Road</t>
  </si>
  <si>
    <t>POAK2T0.0WH</t>
  </si>
  <si>
    <t>TNW000007476</t>
  </si>
  <si>
    <t>POCKE004.5MI</t>
  </si>
  <si>
    <t>Pocket Creek</t>
  </si>
  <si>
    <t>D/S of Bridge Creek Road Crossing</t>
  </si>
  <si>
    <t>TNW000004860</t>
  </si>
  <si>
    <t>POCKE005.7MI</t>
  </si>
  <si>
    <t>Approximately. 100 M U/S of Confluence with Kern Branch</t>
  </si>
  <si>
    <t>PC 1</t>
  </si>
  <si>
    <t>TNW000007326</t>
  </si>
  <si>
    <t>POE000.1HM</t>
  </si>
  <si>
    <t>Poe Branch</t>
  </si>
  <si>
    <t>Frontage Road Near Thrasher  Pike</t>
  </si>
  <si>
    <t>TNW000004861</t>
  </si>
  <si>
    <t>POE001.4HM</t>
  </si>
  <si>
    <t>Readoubt Soccer Fields D/S of Vaap off Bonny Oaks Drive</t>
  </si>
  <si>
    <t>POE001.5HM</t>
  </si>
  <si>
    <t>TNW000007289</t>
  </si>
  <si>
    <t>POE001.9HM</t>
  </si>
  <si>
    <t>U/S of Bonny Oaks Drive in Redesigned Channel</t>
  </si>
  <si>
    <t>TNW000007283</t>
  </si>
  <si>
    <t>POE002.4HM</t>
  </si>
  <si>
    <t>Frontage Raod Crossing in Soddy Near Harrison Lane</t>
  </si>
  <si>
    <t>TNW000007284</t>
  </si>
  <si>
    <t>POE003.6HM</t>
  </si>
  <si>
    <t>TNW000004862</t>
  </si>
  <si>
    <t>POLAN001.7BT</t>
  </si>
  <si>
    <t>Poland Creek</t>
  </si>
  <si>
    <t>Below Pumpkin Center</t>
  </si>
  <si>
    <t>TNW000004863</t>
  </si>
  <si>
    <t>POLEB005.1BL</t>
  </si>
  <si>
    <t>Polebridge Creek</t>
  </si>
  <si>
    <t>Summer City Road</t>
  </si>
  <si>
    <t>POLEB000.5BL</t>
  </si>
  <si>
    <t>TNW000004864</t>
  </si>
  <si>
    <t>POLEC001.0BT</t>
  </si>
  <si>
    <t>Polecat Creek</t>
  </si>
  <si>
    <t>40 Yds U/S RR Bridge off Pearly Smith Road.</t>
  </si>
  <si>
    <t>TNW000004865</t>
  </si>
  <si>
    <t>POLEC001.4LO</t>
  </si>
  <si>
    <t>Private Bridge Between Hwy 72 and Embayment</t>
  </si>
  <si>
    <t>TNW000007428</t>
  </si>
  <si>
    <t>POLEC_G0.1MG</t>
  </si>
  <si>
    <t>Polecat Hollow - Little Creek Unnamed Tributary</t>
  </si>
  <si>
    <t>U/S of Little Creek Confluence 300 M U/S Little Creek in Polecat Hollow</t>
  </si>
  <si>
    <t>TNW000004866</t>
  </si>
  <si>
    <t>POLK000.2BN</t>
  </si>
  <si>
    <t>Polk Branch</t>
  </si>
  <si>
    <t>U/S Hwy. 191</t>
  </si>
  <si>
    <t>TNW000004867</t>
  </si>
  <si>
    <t>POLK000.8WI</t>
  </si>
  <si>
    <t>Polk Creek</t>
  </si>
  <si>
    <t>D/S Hwy 246 (Carters Creek Road)</t>
  </si>
  <si>
    <t>POLK000.6WI</t>
  </si>
  <si>
    <t>TNW000004868</t>
  </si>
  <si>
    <t>POND000.1GE</t>
  </si>
  <si>
    <t>Pond Creek</t>
  </si>
  <si>
    <t>TNW000004869</t>
  </si>
  <si>
    <t>POND000.3LW</t>
  </si>
  <si>
    <t>U/S Glen Springs Road.</t>
  </si>
  <si>
    <t>TNW000007447</t>
  </si>
  <si>
    <t>POND000.6LS</t>
  </si>
  <si>
    <t>D/S Leland Road</t>
  </si>
  <si>
    <t>TNW000004870</t>
  </si>
  <si>
    <t>POND000.8CH</t>
  </si>
  <si>
    <t>Off Pond Creek Road U/S Lovell Road</t>
  </si>
  <si>
    <t>TNW000004871</t>
  </si>
  <si>
    <t>POND001.1DY</t>
  </si>
  <si>
    <t>Sorrel Chapel Road</t>
  </si>
  <si>
    <t>TNW000004872</t>
  </si>
  <si>
    <t>POND001.6CH</t>
  </si>
  <si>
    <t>Off Pond Creek Road U/S Rustic Hills Drive</t>
  </si>
  <si>
    <t>TNW000004873</t>
  </si>
  <si>
    <t>POND002.3LO</t>
  </si>
  <si>
    <t>Bradshaw Ro - Dirt Road Ends at Ford</t>
  </si>
  <si>
    <t>TNW000004874</t>
  </si>
  <si>
    <t>POND002.5HY</t>
  </si>
  <si>
    <t>Tibbs Forked Deer Road. D/S</t>
  </si>
  <si>
    <t>POND002.0HY</t>
  </si>
  <si>
    <t>TNW000004875</t>
  </si>
  <si>
    <t>POND005.7LO</t>
  </si>
  <si>
    <t>Bridge on Jim Dyke Road</t>
  </si>
  <si>
    <t>TNW000004876</t>
  </si>
  <si>
    <t>POND007.4DY</t>
  </si>
  <si>
    <t>Palmer Road</t>
  </si>
  <si>
    <t>TNW000004877</t>
  </si>
  <si>
    <t>POND008.3LO</t>
  </si>
  <si>
    <t>Pond Creek Road Br  at Junction with Bright Road  Barr Farm</t>
  </si>
  <si>
    <t>TNW000004878</t>
  </si>
  <si>
    <t>POND011.0LO</t>
  </si>
  <si>
    <t>New Hope Church Road  A.J. Smith Property</t>
  </si>
  <si>
    <t>TNW000004879</t>
  </si>
  <si>
    <t>POND011.3CK</t>
  </si>
  <si>
    <t>Juno-Bargerton Road. Chestnut Bluff Road</t>
  </si>
  <si>
    <t>POND11.11CK; POND011.3DY</t>
  </si>
  <si>
    <t>TNW000004880</t>
  </si>
  <si>
    <t>POND012.9CK</t>
  </si>
  <si>
    <t>East Road</t>
  </si>
  <si>
    <t>TNW000004881</t>
  </si>
  <si>
    <t>POND013.1MO</t>
  </si>
  <si>
    <t>New Hope Church Road Bridge</t>
  </si>
  <si>
    <t>TNW000004882</t>
  </si>
  <si>
    <t>POND013.8CK</t>
  </si>
  <si>
    <t>100 Yards Downstream Old Mounds Road</t>
  </si>
  <si>
    <t>TNW000004883</t>
  </si>
  <si>
    <t>POND013.9MO</t>
  </si>
  <si>
    <t>Private Wooden Bridge  Bright Farm by Spring</t>
  </si>
  <si>
    <t>TNW000004884</t>
  </si>
  <si>
    <t>POND014.9CK</t>
  </si>
  <si>
    <t>Hwy 189</t>
  </si>
  <si>
    <t>TNW000004885</t>
  </si>
  <si>
    <t>POND2.2T0.1CU</t>
  </si>
  <si>
    <t>Pond Branch Unnamed Tributary</t>
  </si>
  <si>
    <t>Malvern Road 50 Yds D/S Kirkstone Lake</t>
  </si>
  <si>
    <t>POND1T0.1CU</t>
  </si>
  <si>
    <t>TNW000004886</t>
  </si>
  <si>
    <t>POND4.2T0.5HY</t>
  </si>
  <si>
    <t>0.8 Miles off Five Mile Road (Field Road) on Field Road</t>
  </si>
  <si>
    <t>OTTER000.8HY</t>
  </si>
  <si>
    <t>TNW000004887</t>
  </si>
  <si>
    <t>POND4.2T4.7T0.8HY</t>
  </si>
  <si>
    <t>Pond Creek Unnamed Tributary To Unnamed Tributary</t>
  </si>
  <si>
    <t>Just D/S of Mine Site Access Road</t>
  </si>
  <si>
    <t>OTTER1T0.7HY</t>
  </si>
  <si>
    <t>TNW000004888</t>
  </si>
  <si>
    <t>POND4.2T5.3HY</t>
  </si>
  <si>
    <t>Pond Creek Unnamed Tributary</t>
  </si>
  <si>
    <t>SW Corner of Field  South of Thurmond Mine</t>
  </si>
  <si>
    <t>OTTER005.0HY</t>
  </si>
  <si>
    <t>TNW000004889</t>
  </si>
  <si>
    <t>POOR000.1SE</t>
  </si>
  <si>
    <t>Poor Fork</t>
  </si>
  <si>
    <t>Immediately U/S Confluence with Kelly Creek</t>
  </si>
  <si>
    <t>TNW000004890</t>
  </si>
  <si>
    <t>POOR000.5SE</t>
  </si>
  <si>
    <t>Approximatelyimately 0.52 Miles U/S Confluence with Kelly Creek (Separate Station From 0.1)</t>
  </si>
  <si>
    <t>TNW000004891</t>
  </si>
  <si>
    <t>POORH000.7RN</t>
  </si>
  <si>
    <t>Poorhouse Branch</t>
  </si>
  <si>
    <t>D/S County Farm Road. (D/S Landfill Area)</t>
  </si>
  <si>
    <t>PHOOR000.7HN</t>
  </si>
  <si>
    <t>TNW000004892</t>
  </si>
  <si>
    <t>POPE004.8HM</t>
  </si>
  <si>
    <t>Pope Creek</t>
  </si>
  <si>
    <t>TNW000004893</t>
  </si>
  <si>
    <t>POPLA000.1MG</t>
  </si>
  <si>
    <t>Poplar Creek</t>
  </si>
  <si>
    <t>TNW000004894</t>
  </si>
  <si>
    <t>POPLA000.1RO</t>
  </si>
  <si>
    <t>Watts Bar Embayment D/S Doe-25 Plant</t>
  </si>
  <si>
    <t>TNW000004895</t>
  </si>
  <si>
    <t>POPLA000.3CH</t>
  </si>
  <si>
    <t>South Harpeth Road.</t>
  </si>
  <si>
    <t>TNW000004896</t>
  </si>
  <si>
    <t>POPLA000.4MN</t>
  </si>
  <si>
    <t>TNW000004897</t>
  </si>
  <si>
    <t>POPLA000.7MN</t>
  </si>
  <si>
    <t>U/S Ashport Road.</t>
  </si>
  <si>
    <t>TNW000004898</t>
  </si>
  <si>
    <t>POPLA001.0RO</t>
  </si>
  <si>
    <t>From Clinch River 12</t>
  </si>
  <si>
    <t>PCM 1.0</t>
  </si>
  <si>
    <t>TNW000004899</t>
  </si>
  <si>
    <t>POPLA001.4BN</t>
  </si>
  <si>
    <t>POPLA000.4BN</t>
  </si>
  <si>
    <t>TNW000004900</t>
  </si>
  <si>
    <t>POPLA003.8HY</t>
  </si>
  <si>
    <t>TNW000004901</t>
  </si>
  <si>
    <t>POPLA004.9RO</t>
  </si>
  <si>
    <t>U/S Hwy 327; D/S East Fork Poplar Creek</t>
  </si>
  <si>
    <t>TNW000004902</t>
  </si>
  <si>
    <t>POPLA006.7RO</t>
  </si>
  <si>
    <t>Poplar Creek Road Br</t>
  </si>
  <si>
    <t>POPLA009.8RO; PCK10.4</t>
  </si>
  <si>
    <t>TNW000004903</t>
  </si>
  <si>
    <t>POPLA006.9HY</t>
  </si>
  <si>
    <t>Carney Road</t>
  </si>
  <si>
    <t>TNW000004904</t>
  </si>
  <si>
    <t>POPLA011.4FA</t>
  </si>
  <si>
    <t>Coffee Gap Road (Caldwell Road)</t>
  </si>
  <si>
    <t>TNW000004905</t>
  </si>
  <si>
    <t>POPLA014.0RO</t>
  </si>
  <si>
    <t>Below Indian Creek Near USGS Stream Gage</t>
  </si>
  <si>
    <t>POPLA013.8RO</t>
  </si>
  <si>
    <t>TNW000004906</t>
  </si>
  <si>
    <t>POPLA014.7HY</t>
  </si>
  <si>
    <t>200 Yards Upstream Dancyville-Eukaton Road</t>
  </si>
  <si>
    <t>TNW000004907</t>
  </si>
  <si>
    <t>POPLA015.3RO</t>
  </si>
  <si>
    <t>Johnson Home (451 Joel Road)  First Home on Left Past STP</t>
  </si>
  <si>
    <t>TNW000004908</t>
  </si>
  <si>
    <t>POPLA015.8RO</t>
  </si>
  <si>
    <t>West of Johnson Road South of Joel Road</t>
  </si>
  <si>
    <t>TNW000004909</t>
  </si>
  <si>
    <t>POPLA016.1AN</t>
  </si>
  <si>
    <t>Johnson Road at Copeland Memorial Bridge</t>
  </si>
  <si>
    <t>TNW000004910</t>
  </si>
  <si>
    <t>POPLA018.3AN</t>
  </si>
  <si>
    <t>Midway Drive</t>
  </si>
  <si>
    <t>TNW000004911</t>
  </si>
  <si>
    <t>POPLA019.8AN</t>
  </si>
  <si>
    <t>Bately Road Br</t>
  </si>
  <si>
    <t>TNW000004912</t>
  </si>
  <si>
    <t>PORTE004.4HR</t>
  </si>
  <si>
    <t>Porters Creek</t>
  </si>
  <si>
    <t>TNW000004913</t>
  </si>
  <si>
    <t>PORTE014.0HR</t>
  </si>
  <si>
    <t>PORTE014.0</t>
  </si>
  <si>
    <t>TNW000004915</t>
  </si>
  <si>
    <t>PORTL000.2SR</t>
  </si>
  <si>
    <t>Portland Lake</t>
  </si>
  <si>
    <t>At Dam -Portland Lake Road</t>
  </si>
  <si>
    <t>TNW000004916</t>
  </si>
  <si>
    <t>PORTL000.5SR</t>
  </si>
  <si>
    <t>Portland City Lake</t>
  </si>
  <si>
    <t>At 1.0 Meters at Dam  and 6.6 Meters at Dam</t>
  </si>
  <si>
    <t>TNW000004914</t>
  </si>
  <si>
    <t>PORTL_S0.4SR</t>
  </si>
  <si>
    <t>Portland  Sinking Creek At Portland</t>
  </si>
  <si>
    <t>Highway109/Portland</t>
  </si>
  <si>
    <t>PORT1T0.4SR; UNTRIBPORT000.4</t>
  </si>
  <si>
    <t>TNW000004918</t>
  </si>
  <si>
    <t>POSSU000.2GE</t>
  </si>
  <si>
    <t>Off Hwy 350 (50 Yds U/S Field Access Road)</t>
  </si>
  <si>
    <t>TNW000004919</t>
  </si>
  <si>
    <t>POSSU000.2HK</t>
  </si>
  <si>
    <t>Possumtrot Branch</t>
  </si>
  <si>
    <t>Int Alder Road/ SR 33 Clinch River 182.6</t>
  </si>
  <si>
    <t>TNW000004920</t>
  </si>
  <si>
    <t>POSSU000.4MM</t>
  </si>
  <si>
    <t>Rogers Creek Road Crossing</t>
  </si>
  <si>
    <t>TNW000004921</t>
  </si>
  <si>
    <t>POSSU000.5WN</t>
  </si>
  <si>
    <t>Spurgeon Knob</t>
  </si>
  <si>
    <t>TNW000004922</t>
  </si>
  <si>
    <t>POSSU001.3GE</t>
  </si>
  <si>
    <t>100 Yds U/S Robert Harmon Road</t>
  </si>
  <si>
    <t>TNW000004923</t>
  </si>
  <si>
    <t>POSSU001.3WN</t>
  </si>
  <si>
    <t>TNW000004924</t>
  </si>
  <si>
    <t>POSSU002.0HM</t>
  </si>
  <si>
    <t>Chickamauga Lake Embayment Near Lee Pike Crossing</t>
  </si>
  <si>
    <t>POSSUM002.0</t>
  </si>
  <si>
    <t>TNW000004925</t>
  </si>
  <si>
    <t>POSSU006.0HM</t>
  </si>
  <si>
    <t>Mcgill Springs Road</t>
  </si>
  <si>
    <t>TNW000004926</t>
  </si>
  <si>
    <t>POSSU6.5T0.5T0.1HM</t>
  </si>
  <si>
    <t>Possum Creek Unnamed Tributary To Unnamed Tributary</t>
  </si>
  <si>
    <t>Industrial Boulevard; off Dayton Pike (Hwy 29/27/J. L. Foust Hwy)</t>
  </si>
  <si>
    <t>POSSU5.9T0.5T0.1HM; POSSU1T0.1HM</t>
  </si>
  <si>
    <t>TNW000004917</t>
  </si>
  <si>
    <t>POSSU_G0.1CE</t>
  </si>
  <si>
    <t>Possumpaw Hollow (Unnamed Creek In Hollow)</t>
  </si>
  <si>
    <t>Possumpaw Road</t>
  </si>
  <si>
    <t>POSSU000.1CE</t>
  </si>
  <si>
    <t>TNW000004927</t>
  </si>
  <si>
    <t>POSTO001.3RO</t>
  </si>
  <si>
    <t>Postoak Creek</t>
  </si>
  <si>
    <t>D/S Webster Drive</t>
  </si>
  <si>
    <t>POAK001.3RO; PO1</t>
  </si>
  <si>
    <t>TNW000004928</t>
  </si>
  <si>
    <t>POSTO001.8RO</t>
  </si>
  <si>
    <t>Off Michael Dunn Drive</t>
  </si>
  <si>
    <t>POAK001.8RO; PO2</t>
  </si>
  <si>
    <t>TNW000004929</t>
  </si>
  <si>
    <t>POSTO002.6RO</t>
  </si>
  <si>
    <t>Junction Black Jack Road and Post Oak Road</t>
  </si>
  <si>
    <t>POAK002.6RO; PO3</t>
  </si>
  <si>
    <t>TNW000004930</t>
  </si>
  <si>
    <t>POTTE000.3GE</t>
  </si>
  <si>
    <t>Potter Creek</t>
  </si>
  <si>
    <t>Sapp Road off Concord Road.  West of Thula.</t>
  </si>
  <si>
    <t>TNW000004931</t>
  </si>
  <si>
    <t>POTTE000.4HR</t>
  </si>
  <si>
    <t>Potters Creek</t>
  </si>
  <si>
    <t>D/S Russell Road</t>
  </si>
  <si>
    <t>TNW000004932</t>
  </si>
  <si>
    <t>POTTE000.5T0.0CU</t>
  </si>
  <si>
    <t>Potter Creek Unnamed Tributary</t>
  </si>
  <si>
    <t>Stone Memorial High School</t>
  </si>
  <si>
    <t>POTTE000.0CU; STATION 3</t>
  </si>
  <si>
    <t>TNW000004933</t>
  </si>
  <si>
    <t>POTTE000.5T0.1T0.3CU</t>
  </si>
  <si>
    <t>Potter Creek Unnamed Tributary Unnamed Tributary</t>
  </si>
  <si>
    <t>POTTE0.7T0.4CU; POTTE1T0.0CU; STATION 1</t>
  </si>
  <si>
    <t>TNW000004934</t>
  </si>
  <si>
    <t>POTTE000.5T0.2T0.2CU</t>
  </si>
  <si>
    <t>POTTE0.8T0.2CU; POTTE2T0.0CU; STATION 2</t>
  </si>
  <si>
    <t>TNW000007418</t>
  </si>
  <si>
    <t>POTTS0.3T0.1MY</t>
  </si>
  <si>
    <t>Potts Branch Unnamed Tributary</t>
  </si>
  <si>
    <t>D/S Blackjack Dairy Waste Ponds</t>
  </si>
  <si>
    <t>TNW000007416</t>
  </si>
  <si>
    <t>POTTS0.3T0.6MY</t>
  </si>
  <si>
    <t>TNW000004935</t>
  </si>
  <si>
    <t>POTTS000.1MY</t>
  </si>
  <si>
    <t>Potts Branch</t>
  </si>
  <si>
    <t>Lick Creek Road.</t>
  </si>
  <si>
    <t>TNW000007417</t>
  </si>
  <si>
    <t>POTTS000.4MY</t>
  </si>
  <si>
    <t>Off Lick Road</t>
  </si>
  <si>
    <t>TNW000004936</t>
  </si>
  <si>
    <t>POWDE000.4CT</t>
  </si>
  <si>
    <t>Powder Branch</t>
  </si>
  <si>
    <t>Powder Branch Road (SR 2558) off Milligan Hwy ( SR 359) E of Happy Valley HS</t>
  </si>
  <si>
    <t>TNW000004937</t>
  </si>
  <si>
    <t>POWEL030.0UN</t>
  </si>
  <si>
    <t>Norris Reservoir at Stiners Woods (Near Leadmine Bend)</t>
  </si>
  <si>
    <t>TVA PRM 30</t>
  </si>
  <si>
    <t>TNW000004938</t>
  </si>
  <si>
    <t>POWEL065.5CL</t>
  </si>
  <si>
    <t>TNW000004939</t>
  </si>
  <si>
    <t>POWEL067.8CL</t>
  </si>
  <si>
    <t>River Road Wadeable Area Near Confluence. Indian Cr.</t>
  </si>
  <si>
    <t>TNW000004940</t>
  </si>
  <si>
    <t>POWEL103.3HK</t>
  </si>
  <si>
    <t>Parkey Gap Road on SR 63   First Down Stream Br From Mcdowell Shoal</t>
  </si>
  <si>
    <t>TNW000004941</t>
  </si>
  <si>
    <t>POWEL115.7HK</t>
  </si>
  <si>
    <t>Baldwin Ford</t>
  </si>
  <si>
    <t>TNW000004942</t>
  </si>
  <si>
    <t>PRAIR001.3HY</t>
  </si>
  <si>
    <t>Prairie Creek</t>
  </si>
  <si>
    <t>TNW000004943</t>
  </si>
  <si>
    <t>PRAIR001.8HR</t>
  </si>
  <si>
    <t>Prairie Branch</t>
  </si>
  <si>
    <t>Pea Vine Road</t>
  </si>
  <si>
    <t>ECO65B05</t>
  </si>
  <si>
    <t>TNW000004944</t>
  </si>
  <si>
    <t>PRATT000.1KN</t>
  </si>
  <si>
    <t>Pratt Branch</t>
  </si>
  <si>
    <t>D/S Site @ Dr</t>
  </si>
  <si>
    <t>TNW000007688</t>
  </si>
  <si>
    <t>PRATT001.9FE</t>
  </si>
  <si>
    <t>Downstream Taylor Turnpike</t>
  </si>
  <si>
    <t>TNW000004945</t>
  </si>
  <si>
    <t>PRETT001.1HI</t>
  </si>
  <si>
    <t>Pretty Creek</t>
  </si>
  <si>
    <t>Pretty Creek Road</t>
  </si>
  <si>
    <t>TNW000004946</t>
  </si>
  <si>
    <t>PRETT001.4HI</t>
  </si>
  <si>
    <t>D/S Possum Hollow Road</t>
  </si>
  <si>
    <t>TNW000004947</t>
  </si>
  <si>
    <t>PRICE000.9ME</t>
  </si>
  <si>
    <t>Price Creek</t>
  </si>
  <si>
    <t>No Pone Valley Road (Hal Hollow Road)</t>
  </si>
  <si>
    <t>TNW000004948</t>
  </si>
  <si>
    <t>PRICE002.2FA</t>
  </si>
  <si>
    <t>Price Branch</t>
  </si>
  <si>
    <t>Dancy Road</t>
  </si>
  <si>
    <t>PRICE003.3FA</t>
  </si>
  <si>
    <t>TNW000004949</t>
  </si>
  <si>
    <t>PRICE004.4ME</t>
  </si>
  <si>
    <t>Shiloh Road</t>
  </si>
  <si>
    <t>PRICE004.4MM</t>
  </si>
  <si>
    <t>TNW000004950</t>
  </si>
  <si>
    <t>PRINC000.1PO</t>
  </si>
  <si>
    <t>Prince Branch</t>
  </si>
  <si>
    <t>Follow Old Forest Road off Hwy 64</t>
  </si>
  <si>
    <t>TNW000004951</t>
  </si>
  <si>
    <t>PRITC000.2DA</t>
  </si>
  <si>
    <t>Pritchard Branch</t>
  </si>
  <si>
    <t>Beasley Road</t>
  </si>
  <si>
    <t>TNW000004952</t>
  </si>
  <si>
    <t>PRIVE000.1GE</t>
  </si>
  <si>
    <t>Privet Branch</t>
  </si>
  <si>
    <t>100 Yds U/S Poplar Springs Road (U/S Snake Hollow Road)</t>
  </si>
  <si>
    <t>TNW000004953</t>
  </si>
  <si>
    <t>PROCK001.0SC</t>
  </si>
  <si>
    <t>Paint Rock Creek</t>
  </si>
  <si>
    <t>Hwy 63 Bridge/ Jeffers Road</t>
  </si>
  <si>
    <t>PAINT001.0SC</t>
  </si>
  <si>
    <t>TNW000004954</t>
  </si>
  <si>
    <t>PROCK003.1RO</t>
  </si>
  <si>
    <t>Tennessee Chapel Road Bridge (Creekwood Road)</t>
  </si>
  <si>
    <t>PAINT003.1RO</t>
  </si>
  <si>
    <t>TNW000004955</t>
  </si>
  <si>
    <t>PROCK004.6RO</t>
  </si>
  <si>
    <t>Hwy 72 Bridge</t>
  </si>
  <si>
    <t>TNW000007290</t>
  </si>
  <si>
    <t>PROCT000.1CY</t>
  </si>
  <si>
    <t>Proctor Creek</t>
  </si>
  <si>
    <t>Upstream of Cumberland River RM 379</t>
  </si>
  <si>
    <t>TNW000007691</t>
  </si>
  <si>
    <t>PROCT000.8CU</t>
  </si>
  <si>
    <t>Procter Creek</t>
  </si>
  <si>
    <t>Downstream of impoundment and bridge; confluence at Obed River river mile 33.5</t>
  </si>
  <si>
    <t>TNW000004956</t>
  </si>
  <si>
    <t>PROOS000.1CL</t>
  </si>
  <si>
    <t>Pigeon Roost Branch</t>
  </si>
  <si>
    <t>U/S Hurricane Creek</t>
  </si>
  <si>
    <t>TNW000004957</t>
  </si>
  <si>
    <t>PROOS000.1PU</t>
  </si>
  <si>
    <t>Pigeon Roost Creek</t>
  </si>
  <si>
    <t>Off Old Hwy 111 Off Lovelady Road @ Dead End of Sullivan Road.</t>
  </si>
  <si>
    <t>TNW000004958</t>
  </si>
  <si>
    <t>PROOS000.2CL</t>
  </si>
  <si>
    <t>TNW000004959</t>
  </si>
  <si>
    <t>PROOS000.6PU</t>
  </si>
  <si>
    <t>TNW000004960</t>
  </si>
  <si>
    <t>PROOS000.7GS</t>
  </si>
  <si>
    <t>Wales Road / Hwy 166</t>
  </si>
  <si>
    <t>TNW000004961</t>
  </si>
  <si>
    <t>PROOS001.3PU</t>
  </si>
  <si>
    <t>South Creek Road</t>
  </si>
  <si>
    <t>PIGEONROOST01.3; PIGEO001.3PU</t>
  </si>
  <si>
    <t>TNW000004962</t>
  </si>
  <si>
    <t>PROOS002.0PU</t>
  </si>
  <si>
    <t>300 Ft D/S South Jeffereson Ave (D/S Cookeville WWTP)</t>
  </si>
  <si>
    <t>TNW000004963</t>
  </si>
  <si>
    <t>PROOS002.4PU</t>
  </si>
  <si>
    <t>Just U/S Cookeville STP (Channelized Section)</t>
  </si>
  <si>
    <t>PROOS002.3PU; PIGEONROOST02.3</t>
  </si>
  <si>
    <t>TNW000004964</t>
  </si>
  <si>
    <t>PROOS002.6PU</t>
  </si>
  <si>
    <t>3000 Ft U/S South Jefferson Ave (U/S Cookeville WWTP)</t>
  </si>
  <si>
    <t>TNW000004965</t>
  </si>
  <si>
    <t>PROOS003.5PU</t>
  </si>
  <si>
    <t>#620 Julia Ave. (U/S Cookeville STP)</t>
  </si>
  <si>
    <t>PROOS003.3PU</t>
  </si>
  <si>
    <t>TNW000004966</t>
  </si>
  <si>
    <t>PROOS004.2GS</t>
  </si>
  <si>
    <t>U/S Bledsoe Road.</t>
  </si>
  <si>
    <t>TNW000004967</t>
  </si>
  <si>
    <t>PROOS5.8T0.1PU</t>
  </si>
  <si>
    <t>Pigeon Roost Creek Unnamed Tributary</t>
  </si>
  <si>
    <t>Beacon Co Site off S Maple Ave</t>
  </si>
  <si>
    <t>PROOS2T0.1PU</t>
  </si>
  <si>
    <t>TNW000004968</t>
  </si>
  <si>
    <t>PROOS6.3T0.1PU</t>
  </si>
  <si>
    <t>Old Cookeville STP</t>
  </si>
  <si>
    <t>PROOS1T0.1PU; PIGEO1T0.1PU</t>
  </si>
  <si>
    <t>TNW000004969</t>
  </si>
  <si>
    <t>PROSS000.4LW</t>
  </si>
  <si>
    <t>Prosser Creek</t>
  </si>
  <si>
    <t>U/S Old Florence-Pulaski Road.</t>
  </si>
  <si>
    <t>TNW000004970</t>
  </si>
  <si>
    <t>PRUET001.0HU</t>
  </si>
  <si>
    <t>Pruette Branch</t>
  </si>
  <si>
    <t>Hwy 13</t>
  </si>
  <si>
    <t>TNW000004971</t>
  </si>
  <si>
    <t>PRUN000.1GS</t>
  </si>
  <si>
    <t>Pleasant Run Creek</t>
  </si>
  <si>
    <t>TNW000004972</t>
  </si>
  <si>
    <t>PRUN001.0HR</t>
  </si>
  <si>
    <t>TNW000004973</t>
  </si>
  <si>
    <t>PRUN2.4T0.3HR</t>
  </si>
  <si>
    <t>Pleasant  Run Creek Unnamed Tributary</t>
  </si>
  <si>
    <t>D/S Old Highway 64 within Bolivar Ball Fieild</t>
  </si>
  <si>
    <t>PRUN1T00.3HR</t>
  </si>
  <si>
    <t>TNW000004974</t>
  </si>
  <si>
    <t>PRYOR002.0ST</t>
  </si>
  <si>
    <t>Pryor Creek</t>
  </si>
  <si>
    <t>At Hicks Cemetary Road within LBL Reserve</t>
  </si>
  <si>
    <t>ECO71F26</t>
  </si>
  <si>
    <t>TNW000004975</t>
  </si>
  <si>
    <t>PRYOR003.0ST</t>
  </si>
  <si>
    <t>D/S the Homeplace (off the Trace) in LBL</t>
  </si>
  <si>
    <t>TNW000004976</t>
  </si>
  <si>
    <t>PSPRI000.9MI</t>
  </si>
  <si>
    <t>Poplar Springs Branch</t>
  </si>
  <si>
    <t>Poplar Spring Branch @ US Route 72 bypass of Richa</t>
  </si>
  <si>
    <t>TNW000004977</t>
  </si>
  <si>
    <t>PSPRI001.4SU</t>
  </si>
  <si>
    <t>Painter Spring Branch</t>
  </si>
  <si>
    <t>233 Painter Road</t>
  </si>
  <si>
    <t>TNW000004978</t>
  </si>
  <si>
    <t>PTHIC0.8T0.1CU</t>
  </si>
  <si>
    <t>Pine Thicket Branch Unnamed Tributary</t>
  </si>
  <si>
    <t>Unamed Tributary Entering Pine Thicket Branch at RM 0.8 in Fairfield Glade</t>
  </si>
  <si>
    <t>PTHIC2T0.1CU</t>
  </si>
  <si>
    <t>TNW000004979</t>
  </si>
  <si>
    <t>PTHIC000.3CU</t>
  </si>
  <si>
    <t>Pine Thicket Branch</t>
  </si>
  <si>
    <t>D/S Unnamed Tributary</t>
  </si>
  <si>
    <t>TNW000004980</t>
  </si>
  <si>
    <t>PTHIC000.6CU</t>
  </si>
  <si>
    <t>U/S Unnamed Tributary</t>
  </si>
  <si>
    <t>TNW000004981</t>
  </si>
  <si>
    <t>PTREE000.2SH</t>
  </si>
  <si>
    <t>Poplar Tree Lake</t>
  </si>
  <si>
    <t>Poplar Tree Lake at Dam - Meeman Shelby Forest State Park</t>
  </si>
  <si>
    <t>POPLARTREE</t>
  </si>
  <si>
    <t>TNW000004982</t>
  </si>
  <si>
    <t>PUCKE000.1RU</t>
  </si>
  <si>
    <t>Puckett Branch</t>
  </si>
  <si>
    <t>U/S Concord Cr off North Lane</t>
  </si>
  <si>
    <t>PUCKE000.9RU</t>
  </si>
  <si>
    <t>TNW000004983</t>
  </si>
  <si>
    <t>PUCKE001.9RU</t>
  </si>
  <si>
    <t>Puckett Creek</t>
  </si>
  <si>
    <t>TNW000004984</t>
  </si>
  <si>
    <t>PUDDI000.2GE</t>
  </si>
  <si>
    <t>Pudding Creek</t>
  </si>
  <si>
    <t>100 Yds U/S Johnson City Road</t>
  </si>
  <si>
    <t>TNW000004985</t>
  </si>
  <si>
    <t>PUGH000.2HR</t>
  </si>
  <si>
    <t>Pugh Creek</t>
  </si>
  <si>
    <t>TNW000004986</t>
  </si>
  <si>
    <t>PUGH000.6HR</t>
  </si>
  <si>
    <t>U/S Old toone-Teague Road</t>
  </si>
  <si>
    <t>TNW000004987</t>
  </si>
  <si>
    <t>PUMPK000.4HU</t>
  </si>
  <si>
    <t>Pumpkin Creek</t>
  </si>
  <si>
    <t>TNW000004988</t>
  </si>
  <si>
    <t>PUNCH000.6GS</t>
  </si>
  <si>
    <t>Puncheon Branch</t>
  </si>
  <si>
    <t>U/S Sugar Creek Road.</t>
  </si>
  <si>
    <t>TNW000004989</t>
  </si>
  <si>
    <t>PUNCH002.0CU</t>
  </si>
  <si>
    <t>Puncheoncamp Creek</t>
  </si>
  <si>
    <t>Puncheoncamp Creek Road</t>
  </si>
  <si>
    <t>TNW000004990</t>
  </si>
  <si>
    <t>PUNCH005.1MA</t>
  </si>
  <si>
    <t>Puncheon Creek</t>
  </si>
  <si>
    <t>Off Oak Knob Road and Green Valley Road</t>
  </si>
  <si>
    <t>PCAMP005.1MA; PUNCH004.9MA</t>
  </si>
  <si>
    <t>TNW000004991</t>
  </si>
  <si>
    <t>PUNCH007.6MA</t>
  </si>
  <si>
    <t>Williams Road &amp; Lick Branch Road</t>
  </si>
  <si>
    <t>TNW000004992</t>
  </si>
  <si>
    <t>PVALL006.3HS</t>
  </si>
  <si>
    <t>Poor Valley Creek</t>
  </si>
  <si>
    <t>Carpenter Road</t>
  </si>
  <si>
    <t>POORV06.3HS</t>
  </si>
  <si>
    <t>TNW000004993</t>
  </si>
  <si>
    <t>PVALL008.0HS</t>
  </si>
  <si>
    <t>Old Spruce Pine Ch / Spruce Pine Road</t>
  </si>
  <si>
    <t>TNW000004994</t>
  </si>
  <si>
    <t>PVALL013.2HS</t>
  </si>
  <si>
    <t>South of Highway 66 and Spruce Pine Road Bmsn1321184</t>
  </si>
  <si>
    <t>POORV013.2HS</t>
  </si>
  <si>
    <t>TNW000004995</t>
  </si>
  <si>
    <t>PVALL4.7T0.3HS</t>
  </si>
  <si>
    <t>Poor Valley Creek Unnamed Tributary At Mooresbg Pspg</t>
  </si>
  <si>
    <t>D/S Murphy Road; off Mooresburg Springs Road</t>
  </si>
  <si>
    <t>PVALL1T0.3HS</t>
  </si>
  <si>
    <t>TNW000004996</t>
  </si>
  <si>
    <t>PVALL5.5T0.1HS</t>
  </si>
  <si>
    <t>Poor Valley Creek Unnamed Tributary</t>
  </si>
  <si>
    <t>U/S Flat Gap Road (SR 31)</t>
  </si>
  <si>
    <t>PVALL2T0.5HS; PVALL1T0.5HS</t>
  </si>
  <si>
    <t>TNW000004997</t>
  </si>
  <si>
    <t>PYBOR000.1GE</t>
  </si>
  <si>
    <t>Pyborn Creek</t>
  </si>
  <si>
    <t>Barkley Road.;  off Woolsey Road West of Jearoldstown</t>
  </si>
  <si>
    <t>TNW000004998</t>
  </si>
  <si>
    <t>QUALI000.1MY</t>
  </si>
  <si>
    <t>Quality Creek</t>
  </si>
  <si>
    <t>At Lift StAtion   Upstream Highway 243</t>
  </si>
  <si>
    <t>TNW000004999</t>
  </si>
  <si>
    <t>QUALI001.4MY</t>
  </si>
  <si>
    <t>D/S Hoover Mason Road</t>
  </si>
  <si>
    <t>TNW000005000</t>
  </si>
  <si>
    <t>QUALI001.6MY</t>
  </si>
  <si>
    <t>Hoover and Madison Lane</t>
  </si>
  <si>
    <t>TNW000005001</t>
  </si>
  <si>
    <t>QUARR000.1MO</t>
  </si>
  <si>
    <t>Quarry Creek</t>
  </si>
  <si>
    <t>Off Quarry Creek Road</t>
  </si>
  <si>
    <t>TNW000005002</t>
  </si>
  <si>
    <t>RABBI000.6HN</t>
  </si>
  <si>
    <t>Rabbit Creek</t>
  </si>
  <si>
    <t>U/S Perry Cemetery Road</t>
  </si>
  <si>
    <t>TNW000005003</t>
  </si>
  <si>
    <t>RACCO000.1BL</t>
  </si>
  <si>
    <t>Raccoon Creek</t>
  </si>
  <si>
    <t>U/S of Bridge Crossing on Christian Harris Road</t>
  </si>
  <si>
    <t>TNW000005004</t>
  </si>
  <si>
    <t>RACCO000.1MT</t>
  </si>
  <si>
    <t>Raccoon Branch</t>
  </si>
  <si>
    <t>TNW000005005</t>
  </si>
  <si>
    <t>RACCO000.4RO</t>
  </si>
  <si>
    <t>Jones Highland Road at Clinch River Mi 19.5</t>
  </si>
  <si>
    <t>RACCO000.1RO</t>
  </si>
  <si>
    <t>TNW000005006</t>
  </si>
  <si>
    <t>RACCO000.4UN</t>
  </si>
  <si>
    <t>Maynardville Hwy (Hwy 61/33)</t>
  </si>
  <si>
    <t>TNW000005007</t>
  </si>
  <si>
    <t>RACCO000.5GE</t>
  </si>
  <si>
    <t>20 Yards U/S Charlie Doty Road</t>
  </si>
  <si>
    <t>TNW000005008</t>
  </si>
  <si>
    <t>RACCO000.7CH</t>
  </si>
  <si>
    <t>Leo Baker Road</t>
  </si>
  <si>
    <t>TNW000005009</t>
  </si>
  <si>
    <t>RACCO001.0MT</t>
  </si>
  <si>
    <t>TNW000007682</t>
  </si>
  <si>
    <t>RACCO001.6RO</t>
  </si>
  <si>
    <t>Hwy 95 west entrance of ORNL</t>
  </si>
  <si>
    <t>TNW000005010</t>
  </si>
  <si>
    <t>RADER000.1CO</t>
  </si>
  <si>
    <t>Rader Branch</t>
  </si>
  <si>
    <t>70 Yds U/S Goodwater Road at tobey Gap Road</t>
  </si>
  <si>
    <t>TNW000005012</t>
  </si>
  <si>
    <t>RAMBL001.0BN</t>
  </si>
  <si>
    <t>Ramble Creek</t>
  </si>
  <si>
    <t>Rushing Creek Road</t>
  </si>
  <si>
    <t>TNW000005013</t>
  </si>
  <si>
    <t>RAMBL2.7T0.6BN</t>
  </si>
  <si>
    <t>U/S Floyd Road</t>
  </si>
  <si>
    <t>RAMBLE003.4BN</t>
  </si>
  <si>
    <t>TNW000005014</t>
  </si>
  <si>
    <t>RAMER000.6MC</t>
  </si>
  <si>
    <t>Ramer Branch</t>
  </si>
  <si>
    <t>U/S Blankenship Road.</t>
  </si>
  <si>
    <t>TNW000005015</t>
  </si>
  <si>
    <t>RAMS000.6WA</t>
  </si>
  <si>
    <t>Rams Creek</t>
  </si>
  <si>
    <t>Road to Cumberland Caverns</t>
  </si>
  <si>
    <t>TNW000005016</t>
  </si>
  <si>
    <t>RAMSE000.1GY</t>
  </si>
  <si>
    <t>Ramsey Branch</t>
  </si>
  <si>
    <t>Orchard Drive in Driveway Across From BFGIZ016.0GY Site</t>
  </si>
  <si>
    <t>TNW000005017</t>
  </si>
  <si>
    <t>RANEL000.8MY</t>
  </si>
  <si>
    <t>Ranel Branch</t>
  </si>
  <si>
    <t>theta Pike</t>
  </si>
  <si>
    <t>RANEL000.1MY; RANEB000.1MY</t>
  </si>
  <si>
    <t>TNW000005018</t>
  </si>
  <si>
    <t>RANER001.9SH</t>
  </si>
  <si>
    <t>Raner Creek</t>
  </si>
  <si>
    <t>TNW000005019</t>
  </si>
  <si>
    <t>RANGE003.0GY</t>
  </si>
  <si>
    <t>Ranger Creek</t>
  </si>
  <si>
    <t>Colony Road</t>
  </si>
  <si>
    <t>TNW000005020</t>
  </si>
  <si>
    <t>RANGE007.9GY</t>
  </si>
  <si>
    <t>Ranger Lake</t>
  </si>
  <si>
    <t>Off of SR 56</t>
  </si>
  <si>
    <t>TNW000005021</t>
  </si>
  <si>
    <t>RANKI001.7SR</t>
  </si>
  <si>
    <t>Rankin Branch</t>
  </si>
  <si>
    <t>D/S Stonebridge Dr</t>
  </si>
  <si>
    <t>TNW000005022</t>
  </si>
  <si>
    <t>RANKI001.9SR</t>
  </si>
  <si>
    <t>Highway 31 E (U/S)</t>
  </si>
  <si>
    <t>TNW000005023</t>
  </si>
  <si>
    <t>RATTA002.2RH</t>
  </si>
  <si>
    <t>Rattan Creek</t>
  </si>
  <si>
    <t>TNW000005024</t>
  </si>
  <si>
    <t>RATTL000.1WI</t>
  </si>
  <si>
    <t>Rattlesnake Branch</t>
  </si>
  <si>
    <t>U/S of Confluence W/ Murfrees Fk</t>
  </si>
  <si>
    <t>TNW000005025</t>
  </si>
  <si>
    <t>RATTL000.2WI</t>
  </si>
  <si>
    <t>Carters Creek Road</t>
  </si>
  <si>
    <t>TNW000005026</t>
  </si>
  <si>
    <t>RATTL001.3BR</t>
  </si>
  <si>
    <t>D/S Dry Valley Road Crossing Near Henry Cemetary</t>
  </si>
  <si>
    <t>TNW000005027</t>
  </si>
  <si>
    <t>RAYBU000.6ST</t>
  </si>
  <si>
    <t>Rayburn Creek</t>
  </si>
  <si>
    <t>TNW000005028</t>
  </si>
  <si>
    <t>RBANK001.1PE</t>
  </si>
  <si>
    <t>Red Bank Creek</t>
  </si>
  <si>
    <t>Near Red Bank Cr. Road. (@1st Overpass)</t>
  </si>
  <si>
    <t>TNW000005029</t>
  </si>
  <si>
    <t>RBUCK000.3CE</t>
  </si>
  <si>
    <t>Roan Buck Branch</t>
  </si>
  <si>
    <t>Shedd Road</t>
  </si>
  <si>
    <t>TNW000005030</t>
  </si>
  <si>
    <t>REAGA000.4GI</t>
  </si>
  <si>
    <t>Reagan Creek</t>
  </si>
  <si>
    <t>Mcmurry Road</t>
  </si>
  <si>
    <t>REAGA00.05GI</t>
  </si>
  <si>
    <t>TNW000005031</t>
  </si>
  <si>
    <t>RECTO000.1PU</t>
  </si>
  <si>
    <t>Rector Branch</t>
  </si>
  <si>
    <t>Plunk Whitson Road</t>
  </si>
  <si>
    <t>TNW000005032</t>
  </si>
  <si>
    <t>RED000.1UC</t>
  </si>
  <si>
    <t>Red Fork</t>
  </si>
  <si>
    <t>TNW000005033</t>
  </si>
  <si>
    <t>RED000.2MT</t>
  </si>
  <si>
    <t>Red River</t>
  </si>
  <si>
    <t>Hwy 41A/79/12</t>
  </si>
  <si>
    <t>TNW000005034</t>
  </si>
  <si>
    <t>RED000.2WN</t>
  </si>
  <si>
    <t>TNW000007300</t>
  </si>
  <si>
    <t>RED000.4MT</t>
  </si>
  <si>
    <t>Hwy 741A</t>
  </si>
  <si>
    <t>TNW000005035</t>
  </si>
  <si>
    <t>RED001.5MT</t>
  </si>
  <si>
    <t>150 Meters U/S West Fork Red River</t>
  </si>
  <si>
    <t>RED001.5</t>
  </si>
  <si>
    <t>TNW000005036</t>
  </si>
  <si>
    <t>RED008.4MT</t>
  </si>
  <si>
    <t>Warfield Blvd Hwy 374</t>
  </si>
  <si>
    <t>TNW000007301</t>
  </si>
  <si>
    <t>RED010.7MT</t>
  </si>
  <si>
    <t>Highway 374</t>
  </si>
  <si>
    <t>TNW000005037</t>
  </si>
  <si>
    <t>RED024.7MT</t>
  </si>
  <si>
    <t>Port Royal Road D/S Sulphur Fork</t>
  </si>
  <si>
    <t>RED025.2MT</t>
  </si>
  <si>
    <t>TNW000005038</t>
  </si>
  <si>
    <t>RED025.4MT</t>
  </si>
  <si>
    <t>Just D/S Sulphur Fork</t>
  </si>
  <si>
    <t>TNW000005039</t>
  </si>
  <si>
    <t>RED025.5MT</t>
  </si>
  <si>
    <t>Port Royal S.P. (U/S Sulphur Fork)  Hwy 238 ( Port Royal Road)</t>
  </si>
  <si>
    <t>RED025.5; RED025.4MT; 3BAR10050</t>
  </si>
  <si>
    <t>TNW000005040</t>
  </si>
  <si>
    <t>RED032.9RN</t>
  </si>
  <si>
    <t>Off Hwy 41 at Canoe Camp</t>
  </si>
  <si>
    <t>TNW000005041</t>
  </si>
  <si>
    <t>RED044.0RN</t>
  </si>
  <si>
    <t>Porters Chapel Bridge (200' D/S)</t>
  </si>
  <si>
    <t>TNW000005042</t>
  </si>
  <si>
    <t>RED044.7RN</t>
  </si>
  <si>
    <t>Off Hugh Gill Road</t>
  </si>
  <si>
    <t>RED043.6RN</t>
  </si>
  <si>
    <t>TNW000005043</t>
  </si>
  <si>
    <t>RED048.2RN</t>
  </si>
  <si>
    <t>3404 Anderson Road</t>
  </si>
  <si>
    <t>TNW000005044</t>
  </si>
  <si>
    <t>RED049.0RN</t>
  </si>
  <si>
    <t>Hwy 161 ( Lakeview Road)</t>
  </si>
  <si>
    <t>RED047.0RN</t>
  </si>
  <si>
    <t>TNW000005045</t>
  </si>
  <si>
    <t>RED049.5RN</t>
  </si>
  <si>
    <t>U/S Hwy 161 (@ Old Bridge)</t>
  </si>
  <si>
    <t>TNW000005046</t>
  </si>
  <si>
    <t>RED055.0_KY</t>
  </si>
  <si>
    <t>U/S Dot  State Line Road in KY</t>
  </si>
  <si>
    <t>Logan</t>
  </si>
  <si>
    <t>TNW000005047</t>
  </si>
  <si>
    <t>RED081.8RN</t>
  </si>
  <si>
    <t>RED080.0RN</t>
  </si>
  <si>
    <t>TNW000005048</t>
  </si>
  <si>
    <t>RED082.3RN</t>
  </si>
  <si>
    <t>Red River School Road</t>
  </si>
  <si>
    <t>TNW000005049</t>
  </si>
  <si>
    <t>RED089.4RN</t>
  </si>
  <si>
    <t>TNW000005050</t>
  </si>
  <si>
    <t>RED090.5SR</t>
  </si>
  <si>
    <t>Highway 31W</t>
  </si>
  <si>
    <t>RED090.5</t>
  </si>
  <si>
    <t>TNW000005051</t>
  </si>
  <si>
    <t>RED093.0SR</t>
  </si>
  <si>
    <t>RED093.0</t>
  </si>
  <si>
    <t>TNW000005052</t>
  </si>
  <si>
    <t>RED095.6SR</t>
  </si>
  <si>
    <t>Highway 76</t>
  </si>
  <si>
    <t>RED095.6</t>
  </si>
  <si>
    <t>TNW000005053</t>
  </si>
  <si>
    <t>RED097.7SR</t>
  </si>
  <si>
    <t>Branady Hollow Road</t>
  </si>
  <si>
    <t>RED097.7</t>
  </si>
  <si>
    <t>TNW000005054</t>
  </si>
  <si>
    <t>RED92.4T0.5SR</t>
  </si>
  <si>
    <t>Red River Unnamed Tributary</t>
  </si>
  <si>
    <t>Aplin Branch Road</t>
  </si>
  <si>
    <t>RED1T0.5SR; APLIN1T0.5SR</t>
  </si>
  <si>
    <t>TNW000005055</t>
  </si>
  <si>
    <t>REECE000.2JO</t>
  </si>
  <si>
    <t>Reece Branch</t>
  </si>
  <si>
    <t>261 Reece Branch Road  Near Pleasant View Church</t>
  </si>
  <si>
    <t>TNW000005056</t>
  </si>
  <si>
    <t>REED000.1BT</t>
  </si>
  <si>
    <t>Reed Creek</t>
  </si>
  <si>
    <t>Old Walland Highway</t>
  </si>
  <si>
    <t>REED000.1</t>
  </si>
  <si>
    <t>TNW000005057</t>
  </si>
  <si>
    <t>REED003.1RU</t>
  </si>
  <si>
    <t>Bradyville Pike</t>
  </si>
  <si>
    <t>TNW000005058</t>
  </si>
  <si>
    <t>REED003.9BT</t>
  </si>
  <si>
    <t>TNW000005059</t>
  </si>
  <si>
    <t>REEDS001.6DY</t>
  </si>
  <si>
    <t>Reeds Creek</t>
  </si>
  <si>
    <t>100 Yards Upstream of Sharp's Ferry Road Bridge</t>
  </si>
  <si>
    <t>REEDS002.0DY</t>
  </si>
  <si>
    <t>TNW000005060</t>
  </si>
  <si>
    <t>REEDS006.7DY</t>
  </si>
  <si>
    <t>Highway 105 Trimble Road</t>
  </si>
  <si>
    <t>TNW000005061</t>
  </si>
  <si>
    <t>REEDY000.1SU</t>
  </si>
  <si>
    <t>Reedy Creek</t>
  </si>
  <si>
    <t>Industrial Drive</t>
  </si>
  <si>
    <t>REEDY000.2SU</t>
  </si>
  <si>
    <t>TNW000005062</t>
  </si>
  <si>
    <t>REEDY000.7MC</t>
  </si>
  <si>
    <t>Reedy Branch</t>
  </si>
  <si>
    <t>Just U/S of Blankenship Road About 1.8 Miles Northeast of Ramer TN</t>
  </si>
  <si>
    <t>ECO65E14</t>
  </si>
  <si>
    <t>TNW000005063</t>
  </si>
  <si>
    <t>REEDY001.3CR</t>
  </si>
  <si>
    <t>TNW000005064</t>
  </si>
  <si>
    <t>REEDY001.7SU</t>
  </si>
  <si>
    <t>Cassel Drive at Holston Valley Hospital</t>
  </si>
  <si>
    <t>TNW000005065</t>
  </si>
  <si>
    <t>REEDY001.8WN</t>
  </si>
  <si>
    <t>Mouth-White Street off Boring Chapel Road.</t>
  </si>
  <si>
    <t>TNW000005066</t>
  </si>
  <si>
    <t>REEDY002.0SU</t>
  </si>
  <si>
    <t>Old Gibson Mill Road</t>
  </si>
  <si>
    <t>REEDY002.2SU</t>
  </si>
  <si>
    <t>TNW000005067</t>
  </si>
  <si>
    <t>REEDY004.4CR</t>
  </si>
  <si>
    <t>REEDY000.2CR</t>
  </si>
  <si>
    <t>TNW000005068</t>
  </si>
  <si>
    <t>REEDY004.5SU</t>
  </si>
  <si>
    <t>West of Eastman Road</t>
  </si>
  <si>
    <t>TNW000005069</t>
  </si>
  <si>
    <t>REEDY008.0SU</t>
  </si>
  <si>
    <t>New Beason Wells Road/Cleek Dairy</t>
  </si>
  <si>
    <t>TNW000005070</t>
  </si>
  <si>
    <t>REEDY011.1CR</t>
  </si>
  <si>
    <t>D/S Old Stage Road</t>
  </si>
  <si>
    <t>REEDY006.8CR</t>
  </si>
  <si>
    <t>TNW000005071</t>
  </si>
  <si>
    <t>REEDY014.6CR</t>
  </si>
  <si>
    <t>D/S Reedy Creek Road [Will Carrol Road]</t>
  </si>
  <si>
    <t>REEDY010.0CR</t>
  </si>
  <si>
    <t>TNW000005072</t>
  </si>
  <si>
    <t>REEDY015.5SU</t>
  </si>
  <si>
    <t>Market Street/ Harrtown Road</t>
  </si>
  <si>
    <t>TNW000005073</t>
  </si>
  <si>
    <t>REEDY017.6CR</t>
  </si>
  <si>
    <t>U/S Godrum Road</t>
  </si>
  <si>
    <t>TNW000005074</t>
  </si>
  <si>
    <t>REEDY14.8T1.8SU</t>
  </si>
  <si>
    <t>Reedy Creek Unnamed Tributary</t>
  </si>
  <si>
    <t>Don Locklear Property</t>
  </si>
  <si>
    <t>REEDY4T2.4SU</t>
  </si>
  <si>
    <t>TNW000005075</t>
  </si>
  <si>
    <t>REEDY2.9T0.3SU</t>
  </si>
  <si>
    <t>East of Bloomingdale Pike/Rose Tree Lane</t>
  </si>
  <si>
    <t>REEDY1T0.3SU</t>
  </si>
  <si>
    <t>TNW000005076</t>
  </si>
  <si>
    <t>REEDY4.4T0.2SU</t>
  </si>
  <si>
    <t>D/S Stone Dr Near Little Caesar's</t>
  </si>
  <si>
    <t>REEDY3T0.2SU</t>
  </si>
  <si>
    <t>TNW000005077</t>
  </si>
  <si>
    <t>REEDY4.4T0.4SU</t>
  </si>
  <si>
    <t>Behind Indian Path Hosp. Bridgewater Road</t>
  </si>
  <si>
    <t>REEDY3T0.4SU</t>
  </si>
  <si>
    <t>TNW000005078</t>
  </si>
  <si>
    <t>REEDY6.5T0.2SU</t>
  </si>
  <si>
    <t>East of Jb Dennis on Hwy 11 - W/ Tva Cu</t>
  </si>
  <si>
    <t>REEDY2T0.2SU</t>
  </si>
  <si>
    <t>TNW000005079</t>
  </si>
  <si>
    <t>REELF00001LA</t>
  </si>
  <si>
    <t>Reelfoot Lake</t>
  </si>
  <si>
    <t>Lower Blue Basin 0.5 Mi Out From Rays Camp (Reelfoot Lake Sp)</t>
  </si>
  <si>
    <t>REELFOOTLKIS01</t>
  </si>
  <si>
    <t>TNW000005080</t>
  </si>
  <si>
    <t>REELF00002LA</t>
  </si>
  <si>
    <t>Lower Blue Basin at Rays Camp</t>
  </si>
  <si>
    <t>REELF000.2LA; REELFOOTLKIS02</t>
  </si>
  <si>
    <t>TNW000005081</t>
  </si>
  <si>
    <t>REELF00003OB</t>
  </si>
  <si>
    <t>Reelfoot Lake-Indian Creek Embayment</t>
  </si>
  <si>
    <t>Southeast Corner of Upper Buck Basin 50 Feet Out From Mouth of Indian Creek</t>
  </si>
  <si>
    <t>REELF000.3OB; REELFOOTLKIS03</t>
  </si>
  <si>
    <t>TNW000005083</t>
  </si>
  <si>
    <t>REELF00005OB</t>
  </si>
  <si>
    <t>Reelfoot Lake-Walnut Log Ditch</t>
  </si>
  <si>
    <t>Upper Blue Basin Mouth of Walnut Log Ditch</t>
  </si>
  <si>
    <t>REELF000.5OB; REELFOOTLKIS05</t>
  </si>
  <si>
    <t>TNW000005084</t>
  </si>
  <si>
    <t>REELF00006OB</t>
  </si>
  <si>
    <t>Reelfoot Lake-Black Slough Embayment</t>
  </si>
  <si>
    <t>Upper Blue Basin 50 Feet From Mouth of Black Slough</t>
  </si>
  <si>
    <t>REELF000.6OB; REELFOOTLKIS06</t>
  </si>
  <si>
    <t>Running Reelfoot Bayou</t>
  </si>
  <si>
    <t>TNW000005086</t>
  </si>
  <si>
    <t>REELF004.2OB</t>
  </si>
  <si>
    <t>Reelfoot Creek</t>
  </si>
  <si>
    <t>TNW000005087</t>
  </si>
  <si>
    <t>REELF1.1T0.7OB</t>
  </si>
  <si>
    <t>D/S Hwy 22 (North of Home Basin)</t>
  </si>
  <si>
    <t>TNW000005088</t>
  </si>
  <si>
    <t>REELF2.5T1.3OB</t>
  </si>
  <si>
    <t>Near Spout Springs off Mt Zion/Midway Road/ Treace Road</t>
  </si>
  <si>
    <t>TNW000005089</t>
  </si>
  <si>
    <t>REELFKIRBYLA</t>
  </si>
  <si>
    <t>Kirby Pocket of Buck Basin</t>
  </si>
  <si>
    <t>TNW000005090</t>
  </si>
  <si>
    <t>REELFOOTCRLK01</t>
  </si>
  <si>
    <t>South Reelfoot Creek Reelfoot Lake # 1</t>
  </si>
  <si>
    <t>South Reelfoot Creek at Reelfoot Watershed Lake #1 at Dam</t>
  </si>
  <si>
    <t>TNW000005091</t>
  </si>
  <si>
    <t>REELFOOTCRLK02</t>
  </si>
  <si>
    <t>Kilham Creek Reelfoot Lake # 2</t>
  </si>
  <si>
    <t>Kilham Creek - Reelfoot Watershed Lake #2 at Dam</t>
  </si>
  <si>
    <t>TNW000005092</t>
  </si>
  <si>
    <t>REELFOOTCRLK03</t>
  </si>
  <si>
    <t>Scawley Creek Reelfoot Lake #3</t>
  </si>
  <si>
    <t>Scrawley Creek - Reelfoot Watershed Lake #3 at Dam</t>
  </si>
  <si>
    <t>TNW000005093</t>
  </si>
  <si>
    <t>REELFOOTCRLK07</t>
  </si>
  <si>
    <t>Taylor Creek Reelfoot Lake #7</t>
  </si>
  <si>
    <t>Taylor Creek - Reelfoot Watershed Lake #7 at Dam</t>
  </si>
  <si>
    <t>TNW000005094</t>
  </si>
  <si>
    <t>REELFOOTCRLK10</t>
  </si>
  <si>
    <t>North Reelfoot Creek Reelfoot Lake #10</t>
  </si>
  <si>
    <t>North Reelfoot Creek - Reelfoot Watershed Lake #10 at Dam</t>
  </si>
  <si>
    <t>TNW000005095</t>
  </si>
  <si>
    <t>REELFOOTCRLK14</t>
  </si>
  <si>
    <t>Tull Creek Reelfoot Lake #14</t>
  </si>
  <si>
    <t>Tull Creek - Reelfoot Watershed Lake #14 at Dam</t>
  </si>
  <si>
    <t>TNW000005096</t>
  </si>
  <si>
    <t>REELFOOTCRLK15</t>
  </si>
  <si>
    <t>Hamblin Branch Reelfoot Lake #15</t>
  </si>
  <si>
    <t>Hamblin Branch - Reelfoot Watershed Lake #15 at Dam</t>
  </si>
  <si>
    <t>TNW000005097</t>
  </si>
  <si>
    <t>REELFOOTCRLK18</t>
  </si>
  <si>
    <t>Indian Creek Reelfoot Lake # 18</t>
  </si>
  <si>
    <t>Indian Creek - Reelfoot Watershed Lake # 18 at Dam</t>
  </si>
  <si>
    <t>TNW000005098</t>
  </si>
  <si>
    <t>REELFS01LA</t>
  </si>
  <si>
    <t>Reelfoot Lake Blue Basin</t>
  </si>
  <si>
    <t>Blue Basin North and East of Rays Camp</t>
  </si>
  <si>
    <t>TNW000005082</t>
  </si>
  <si>
    <t>REELFS01OB</t>
  </si>
  <si>
    <t>Reelfoot Lake-Reelfoot Creek Embayment</t>
  </si>
  <si>
    <t>Extreme Northeast End of Upper Buck Basin 50 Ft Out From Mouth of Reelfoot Creek</t>
  </si>
  <si>
    <t>TNW000005099</t>
  </si>
  <si>
    <t>REELFS02LA</t>
  </si>
  <si>
    <t>Blue Basin 0.5 Mi North Or Spillway</t>
  </si>
  <si>
    <t>TNW000005100</t>
  </si>
  <si>
    <t>REELFS02OB</t>
  </si>
  <si>
    <t>Reelfoot Lake Upper Blue Basin</t>
  </si>
  <si>
    <t>Upper Blue Basin North and West of Walnut Log Ditch</t>
  </si>
  <si>
    <t>TNW000005101</t>
  </si>
  <si>
    <t>REESE000.0SR</t>
  </si>
  <si>
    <t>Reese Farm Lake</t>
  </si>
  <si>
    <t>Off Dry Fork Creek Road</t>
  </si>
  <si>
    <t>TNW000005102</t>
  </si>
  <si>
    <t>REEVE001.0GS</t>
  </si>
  <si>
    <t>Reeves Branch</t>
  </si>
  <si>
    <t>D/S of Reedie Mitchell Road Bridge (Baugh Road)</t>
  </si>
  <si>
    <t>TNW000005103</t>
  </si>
  <si>
    <t>RENFR000.1HS</t>
  </si>
  <si>
    <t>Renfroe Creek (Tributary To Cool Branch To Stock )</t>
  </si>
  <si>
    <t>Highway 66 (Dry)</t>
  </si>
  <si>
    <t>POSSIBLE FOR 2015</t>
  </si>
  <si>
    <t>TNW000005104</t>
  </si>
  <si>
    <t>RENFR000.2HS</t>
  </si>
  <si>
    <t>Renfroe Creek</t>
  </si>
  <si>
    <t>Tributary to Bradley  Creek U/S Hwy 11</t>
  </si>
  <si>
    <t>TNW000007307</t>
  </si>
  <si>
    <t>RENFR000.6HS</t>
  </si>
  <si>
    <t>Holston</t>
  </si>
  <si>
    <t>TNW000005105</t>
  </si>
  <si>
    <t>RENFR001.0HS</t>
  </si>
  <si>
    <t>Renfroe Creek (Tributary To Bradley Creek</t>
  </si>
  <si>
    <t>E. of Fudge Chapel Road</t>
  </si>
  <si>
    <t>TNW000005106</t>
  </si>
  <si>
    <t>RENFR1T0.1HS</t>
  </si>
  <si>
    <t>Renfroe Creek Unnamed Tributary</t>
  </si>
  <si>
    <t>Just Above Confluence of Renfroe at Sm 1.0 East of Fudge Chapel Road</t>
  </si>
  <si>
    <t>TNW000005107</t>
  </si>
  <si>
    <t>RFOBI004.9OB</t>
  </si>
  <si>
    <t>Rutherford Fork Obion River Drainage Canal</t>
  </si>
  <si>
    <t>Hwy 89/Kenton Road Bridge</t>
  </si>
  <si>
    <t>RFOBI005.0OB; RFOBI005.5OB</t>
  </si>
  <si>
    <t>TNW000005108</t>
  </si>
  <si>
    <t>RFOBI018.0GI</t>
  </si>
  <si>
    <t>Rutherford Fork Obion River</t>
  </si>
  <si>
    <t>RFOBI017.9GI; 002372</t>
  </si>
  <si>
    <t>TNW000005109</t>
  </si>
  <si>
    <t>RFOBI024.4GI</t>
  </si>
  <si>
    <t>TNW000005110</t>
  </si>
  <si>
    <t>RFOBI029.9GI</t>
  </si>
  <si>
    <t>002371; RFOBI030.2GI</t>
  </si>
  <si>
    <t>TNW000005112</t>
  </si>
  <si>
    <t>RFOBI034.0CR</t>
  </si>
  <si>
    <t>U/S Hwy 220</t>
  </si>
  <si>
    <t>TNW000005113</t>
  </si>
  <si>
    <t>RFOBI049.0CR</t>
  </si>
  <si>
    <t>U/S Cook Road.</t>
  </si>
  <si>
    <t>TNW000005114</t>
  </si>
  <si>
    <t>RFOBI050.1HE</t>
  </si>
  <si>
    <t>D/S Hart Cem. Road</t>
  </si>
  <si>
    <t>RFOBIT0.4HE</t>
  </si>
  <si>
    <t>TNW000005115</t>
  </si>
  <si>
    <t>RFORK000.3SR</t>
  </si>
  <si>
    <t>Rogues Fork Creek</t>
  </si>
  <si>
    <t>Rogues Fork Road</t>
  </si>
  <si>
    <t>TNW000005116</t>
  </si>
  <si>
    <t>RFORK001.2GS</t>
  </si>
  <si>
    <t>Robertson Fork Creek</t>
  </si>
  <si>
    <t>U/S Buford Station Road to Brick Ch. Road.; D/S Richland School</t>
  </si>
  <si>
    <t>ROBER001.2GS</t>
  </si>
  <si>
    <t>TNW000005291</t>
  </si>
  <si>
    <t>RFORK001.3RU</t>
  </si>
  <si>
    <t>Rocky Fork Creek</t>
  </si>
  <si>
    <t>Morton Road</t>
  </si>
  <si>
    <t>ROCKY001.4RU</t>
  </si>
  <si>
    <t>TNW000005118</t>
  </si>
  <si>
    <t>RFORK005.5GS</t>
  </si>
  <si>
    <t>U/S Abernathy Road. (In Lynnville)</t>
  </si>
  <si>
    <t>ROBER005.5GS; RFORK005.8GS</t>
  </si>
  <si>
    <t>TNW000005119</t>
  </si>
  <si>
    <t>RFORK012.0ML</t>
  </si>
  <si>
    <t>U/S Robertson Fork Creek Road. (Hyde Road)</t>
  </si>
  <si>
    <t>TNW000005120</t>
  </si>
  <si>
    <t>RFSEC000.2WE</t>
  </si>
  <si>
    <t>Right Fork Second Creek</t>
  </si>
  <si>
    <t>Second Creek. Road.</t>
  </si>
  <si>
    <t>TNW000005121</t>
  </si>
  <si>
    <t>RFWOL000.2FE</t>
  </si>
  <si>
    <t>Rotten Fork Wolf River</t>
  </si>
  <si>
    <t>Rotten Fork Road</t>
  </si>
  <si>
    <t>ROTTE000.2FE</t>
  </si>
  <si>
    <t>TNW000005122</t>
  </si>
  <si>
    <t>RHEA000.2HK</t>
  </si>
  <si>
    <t>Rhea Branch</t>
  </si>
  <si>
    <t>Rhea Highway Road off Caney Valley Road</t>
  </si>
  <si>
    <t>TNW000005123</t>
  </si>
  <si>
    <t>RHEAT000.1GE</t>
  </si>
  <si>
    <t>Rheatown Creek</t>
  </si>
  <si>
    <t>Off Hwy 351 Chuckey Pike (200 M U/S Nolichucky)</t>
  </si>
  <si>
    <t>RHEA000.1GE</t>
  </si>
  <si>
    <t>TNW000005124</t>
  </si>
  <si>
    <t>RHEAT001.1GE</t>
  </si>
  <si>
    <t>200 Yds U/S Hwy 11E</t>
  </si>
  <si>
    <t>TNW000005125</t>
  </si>
  <si>
    <t>RHILL000.2BR</t>
  </si>
  <si>
    <t>Red Hill Branch</t>
  </si>
  <si>
    <t>Bridge Crossing on Cohulla Road</t>
  </si>
  <si>
    <t>TNW000005126</t>
  </si>
  <si>
    <t>RHOUS001.2HS</t>
  </si>
  <si>
    <t>Red House Branch</t>
  </si>
  <si>
    <t>TNW000005127</t>
  </si>
  <si>
    <t>RIALS000.2DI</t>
  </si>
  <si>
    <t>Rials Branch</t>
  </si>
  <si>
    <t>Spencer Mill Road 50' U/S</t>
  </si>
  <si>
    <t>TNW000005128</t>
  </si>
  <si>
    <t>RIBBO000.1ST</t>
  </si>
  <si>
    <t>Ribbon Branch</t>
  </si>
  <si>
    <t>TNW000005129</t>
  </si>
  <si>
    <t>RICE000.3UC</t>
  </si>
  <si>
    <t>Rice Creek</t>
  </si>
  <si>
    <t>Off Rice Cr. Road. (0.1 Mile South of Stockton Road)</t>
  </si>
  <si>
    <t>TNW000005130</t>
  </si>
  <si>
    <t>RICE000.4CK</t>
  </si>
  <si>
    <t>TNW000005131</t>
  </si>
  <si>
    <t>RICH000.5ML</t>
  </si>
  <si>
    <t>Rich Creek</t>
  </si>
  <si>
    <t>50 Yards U/S Coble Road</t>
  </si>
  <si>
    <t>TNW000005132</t>
  </si>
  <si>
    <t>RICH002.5ML</t>
  </si>
  <si>
    <t>U/S Hwy Alt 31</t>
  </si>
  <si>
    <t>TNW000007278</t>
  </si>
  <si>
    <t>RICHA000.2HK</t>
  </si>
  <si>
    <t>Richardson Creek</t>
  </si>
  <si>
    <t>Intersection of War Creek Road  and Bear Hollow Road</t>
  </si>
  <si>
    <t>TNW000005133</t>
  </si>
  <si>
    <t>RICHA000.7HK</t>
  </si>
  <si>
    <t>Chestnut Ridge Road</t>
  </si>
  <si>
    <t>RICHA000.5HK</t>
  </si>
  <si>
    <t>TNW000005134</t>
  </si>
  <si>
    <t>RICHL000.8GR</t>
  </si>
  <si>
    <t>Richland Creek</t>
  </si>
  <si>
    <t>Nance Ferry Road Bridge/ Indian Ridge Road</t>
  </si>
  <si>
    <t>RICHL001.0GR</t>
  </si>
  <si>
    <t>TNW000005135</t>
  </si>
  <si>
    <t>RICHL001.3GE</t>
  </si>
  <si>
    <t>RICHL000.6GE; RICHL0001.5GE</t>
  </si>
  <si>
    <t>TNW000005136</t>
  </si>
  <si>
    <t>RICHL001.5HY</t>
  </si>
  <si>
    <t>U/S Hillville Vildo Road.</t>
  </si>
  <si>
    <t>TNW000005137</t>
  </si>
  <si>
    <t>RICHL001.7HY</t>
  </si>
  <si>
    <t>D/S Hillville-Vildo Road</t>
  </si>
  <si>
    <t>TNW000005138</t>
  </si>
  <si>
    <t>RICHL001.8TI</t>
  </si>
  <si>
    <t>TNW000005139</t>
  </si>
  <si>
    <t>RICHL001.9OB</t>
  </si>
  <si>
    <t>U/S Hwy 183 (Tributary to Obion River)</t>
  </si>
  <si>
    <t>TNW000005140</t>
  </si>
  <si>
    <t>RICHL002.0DA</t>
  </si>
  <si>
    <t>Briley Parkway Bridge Below Pep Industries</t>
  </si>
  <si>
    <t>TNW000005141</t>
  </si>
  <si>
    <t>RICHL002.0GS</t>
  </si>
  <si>
    <t>At Prospect-Elkton Road (Hwy 273)</t>
  </si>
  <si>
    <t>TNW000005142</t>
  </si>
  <si>
    <t>RICHL002.1OB</t>
  </si>
  <si>
    <t>Hwy 45E (Tributary to North Fork Obion River)</t>
  </si>
  <si>
    <t>TNW000005143</t>
  </si>
  <si>
    <t>RICHL002.2DA</t>
  </si>
  <si>
    <t>West Park /Conway Street</t>
  </si>
  <si>
    <t>TNW000005144</t>
  </si>
  <si>
    <t>RICHL002.2OB</t>
  </si>
  <si>
    <t>U/S Hwy 51 (Tributary to Obion River)</t>
  </si>
  <si>
    <t>TNW000005145</t>
  </si>
  <si>
    <t>200 Yards Above Wintergarden Outfall</t>
  </si>
  <si>
    <t>TNW000005146</t>
  </si>
  <si>
    <t>RICHL003.9RH</t>
  </si>
  <si>
    <t>Dayton City Park</t>
  </si>
  <si>
    <t>RICHL003.6RH; RICHL000.2RH</t>
  </si>
  <si>
    <t>TNW000005147</t>
  </si>
  <si>
    <t>RICHL004.3GE</t>
  </si>
  <si>
    <t>South of Greeneville/Blue Jay Road</t>
  </si>
  <si>
    <t>RICHL003.6GE</t>
  </si>
  <si>
    <t>TNW000005148</t>
  </si>
  <si>
    <t>RICHL004.5DA</t>
  </si>
  <si>
    <t>D/S Mccabe Golf Course</t>
  </si>
  <si>
    <t>TNW000005149</t>
  </si>
  <si>
    <t>RICHL004.8RH</t>
  </si>
  <si>
    <t>TNW000005150</t>
  </si>
  <si>
    <t>RICHL005.0DA</t>
  </si>
  <si>
    <t>U/S Mccabe Golf Course</t>
  </si>
  <si>
    <t>TNW000005151</t>
  </si>
  <si>
    <t>RICHL005.4DA</t>
  </si>
  <si>
    <t>Behind St Thomas Hospital on St Thomas Dr</t>
  </si>
  <si>
    <t>TNW000005152</t>
  </si>
  <si>
    <t>RICHL005.8DA</t>
  </si>
  <si>
    <t>Off West End U/S Confluence Sugartree Creek D/S Hillwood Blvd.</t>
  </si>
  <si>
    <t>TNW000005153</t>
  </si>
  <si>
    <t>RICHL006.0GE</t>
  </si>
  <si>
    <t>U/S Old Asheville Hwy at Devils Elbow D/S off the Old WWTP</t>
  </si>
  <si>
    <t>RICHL003.5GE</t>
  </si>
  <si>
    <t>TNW000005154</t>
  </si>
  <si>
    <t>RICHL006.8DA</t>
  </si>
  <si>
    <t>the Temple (off West End Ave)</t>
  </si>
  <si>
    <t>TNW000005155</t>
  </si>
  <si>
    <t>RICHL006.8RH</t>
  </si>
  <si>
    <t>Pocket Wilderness Road off Back Valley Road</t>
  </si>
  <si>
    <t>TNW000005156</t>
  </si>
  <si>
    <t>RICHL007.0RH</t>
  </si>
  <si>
    <t>0.1 Mile U/S Confluence with Paine Creek off of Pockett Wilderness Road..</t>
  </si>
  <si>
    <t>ECO68C14; RICHL006.0RH</t>
  </si>
  <si>
    <t>TNW000005157</t>
  </si>
  <si>
    <t>RICHL007.1GE</t>
  </si>
  <si>
    <t>Greeneville/ Jones Bridge Road</t>
  </si>
  <si>
    <t>RICHL006.6GE</t>
  </si>
  <si>
    <t>TNW000005158</t>
  </si>
  <si>
    <t>RICHL007.8DA</t>
  </si>
  <si>
    <t>Harding Road</t>
  </si>
  <si>
    <t>TNW000005159</t>
  </si>
  <si>
    <t>RICHL008.9DA</t>
  </si>
  <si>
    <t>Belle Meade Blvd at West Tyne Boulevard</t>
  </si>
  <si>
    <t>002223; RICHL007.2DA</t>
  </si>
  <si>
    <t>TNW000005160</t>
  </si>
  <si>
    <t>RICHL012.0GR</t>
  </si>
  <si>
    <t>Gravel Drive Downstream of Joppa School Road/ Rutledge Pike (11W)</t>
  </si>
  <si>
    <t>TNW000005161</t>
  </si>
  <si>
    <t>RICHL014.4GR</t>
  </si>
  <si>
    <t>Owl Hole Gap Road Bridge/ Bluff Road</t>
  </si>
  <si>
    <t>TNW000005162</t>
  </si>
  <si>
    <t>RICHL015.0GR</t>
  </si>
  <si>
    <t>Knob Road and Bluff Road</t>
  </si>
  <si>
    <t>TNW000005163</t>
  </si>
  <si>
    <t>RICHL018.3GS</t>
  </si>
  <si>
    <t>Off Hwy 166 and Donahue Road Near Green Field</t>
  </si>
  <si>
    <t>TNW000005164</t>
  </si>
  <si>
    <t>RICHL023.2GS</t>
  </si>
  <si>
    <t>D/S Pulaski WWTP</t>
  </si>
  <si>
    <t>TNW000005165</t>
  </si>
  <si>
    <t>RICHL023.3GS</t>
  </si>
  <si>
    <t>200 Feet U/S Pulaski STP Discharge Near Lift Station</t>
  </si>
  <si>
    <t>RICHLAND023.3</t>
  </si>
  <si>
    <t>TNW000007250</t>
  </si>
  <si>
    <t>RICHL023.7GS</t>
  </si>
  <si>
    <t>U/S Confluence of Pleasant Run Creek off Hwy 31</t>
  </si>
  <si>
    <t>TNW000005166</t>
  </si>
  <si>
    <t>RICHL024.3GS</t>
  </si>
  <si>
    <t>In Pulaski  Upstream Lowhead Dam and STP; U/S TN Valley Recyling</t>
  </si>
  <si>
    <t>TNW000005167</t>
  </si>
  <si>
    <t>RICHL025.5GR</t>
  </si>
  <si>
    <t>Rocky Branch Road</t>
  </si>
  <si>
    <t>TNW000005168</t>
  </si>
  <si>
    <t>RICHL025.7GS</t>
  </si>
  <si>
    <t>Highway 64 South of Pulaski;  U/S TN Valley Recycling</t>
  </si>
  <si>
    <t>TNW000005169</t>
  </si>
  <si>
    <t>RICHL029.9GS</t>
  </si>
  <si>
    <t>Hwy 64 (USGS Gaging Station)</t>
  </si>
  <si>
    <t>TNW000005170</t>
  </si>
  <si>
    <t>RICHL032.3GS</t>
  </si>
  <si>
    <t>D/S Alsup Road</t>
  </si>
  <si>
    <t>TNW000005171</t>
  </si>
  <si>
    <t>RICHL039.6GS</t>
  </si>
  <si>
    <t>U/S Old Campbellsville Road.</t>
  </si>
  <si>
    <t>TNW000005172</t>
  </si>
  <si>
    <t>RICHL050.0GS</t>
  </si>
  <si>
    <t>U/S Confluence with Blue Creek</t>
  </si>
  <si>
    <t>TNW000005173</t>
  </si>
  <si>
    <t>RICHL055.5GS</t>
  </si>
  <si>
    <t>Robertson Hollow Road</t>
  </si>
  <si>
    <t>TNW000005174</t>
  </si>
  <si>
    <t>RICHL064.5ML</t>
  </si>
  <si>
    <t>U/S Delina Road</t>
  </si>
  <si>
    <t>TNW000005175</t>
  </si>
  <si>
    <t>RICHL067.8ML</t>
  </si>
  <si>
    <t>U/S Hwy. 129</t>
  </si>
  <si>
    <t>TNW000005176</t>
  </si>
  <si>
    <t>RICHL1.4T0.1T0.2GE</t>
  </si>
  <si>
    <t>Richland Creek (Middle Fork) Unnamed Tributary To Unnamed Tributary</t>
  </si>
  <si>
    <t>25 Yds U/S Unnamed Road off Meadow Creek Road</t>
  </si>
  <si>
    <t>TNW000005177</t>
  </si>
  <si>
    <t>RICHL1.4T0.3GE</t>
  </si>
  <si>
    <t>Richland Creek (Left Fork) Unnamed Tributary</t>
  </si>
  <si>
    <t>D/S  Impoundment</t>
  </si>
  <si>
    <t>RICHL1T0.3GE</t>
  </si>
  <si>
    <t>TNW000007358</t>
  </si>
  <si>
    <t>RICHL15.9T1.9GS</t>
  </si>
  <si>
    <t>Richland Creek Unnamed Tributary</t>
  </si>
  <si>
    <t>At Highway 31</t>
  </si>
  <si>
    <t>TNW000005178</t>
  </si>
  <si>
    <t>RICHL24.4T0.1GS</t>
  </si>
  <si>
    <t>D/S Denbo Scrap Metal ( Poplar Street)</t>
  </si>
  <si>
    <t>RICHL2T0.1GS</t>
  </si>
  <si>
    <t>TNW000005179</t>
  </si>
  <si>
    <t>RICHL26.9T0.1GS</t>
  </si>
  <si>
    <t>D/S Hwy. 64</t>
  </si>
  <si>
    <t>RICHL1T0.1GS</t>
  </si>
  <si>
    <t>TNW000005180</t>
  </si>
  <si>
    <t>RICHL8.7T0.3DA</t>
  </si>
  <si>
    <t>Off Chickering Road</t>
  </si>
  <si>
    <t>RICHL2T0.3DA</t>
  </si>
  <si>
    <t>TNW000005181</t>
  </si>
  <si>
    <t>RICKE002.5DE</t>
  </si>
  <si>
    <t>Rickets Creek</t>
  </si>
  <si>
    <t>Bohanas Road</t>
  </si>
  <si>
    <t>TNW000005182</t>
  </si>
  <si>
    <t>RIDLE_G1.2WI</t>
  </si>
  <si>
    <t>Ridley Hollow (Unnamed Creek In Hollow)</t>
  </si>
  <si>
    <t>RIDLE001.2WI; S45(SP1)</t>
  </si>
  <si>
    <t>TNW000005183</t>
  </si>
  <si>
    <t>RILEY000.1HK</t>
  </si>
  <si>
    <t>Riley Creek</t>
  </si>
  <si>
    <t>War Creek Road</t>
  </si>
  <si>
    <t>TNW000005184</t>
  </si>
  <si>
    <t>RILEY000.6CE</t>
  </si>
  <si>
    <t>Riley Creek Embayment</t>
  </si>
  <si>
    <t>Normandy Reservoir at Riley Creek Embaymet Riley Cr Road (Johnson Cemetary)</t>
  </si>
  <si>
    <t>NORMANDY06</t>
  </si>
  <si>
    <t>TNW000005185</t>
  </si>
  <si>
    <t>RILEY001.0GE</t>
  </si>
  <si>
    <t>At Mohawk Road</t>
  </si>
  <si>
    <t>TNW000005186</t>
  </si>
  <si>
    <t>RILEY002.7CE</t>
  </si>
  <si>
    <t>Walden Ridge Road</t>
  </si>
  <si>
    <t>TNW000005187</t>
  </si>
  <si>
    <t>RILEY003.7RO</t>
  </si>
  <si>
    <t>Hwy 72 Br</t>
  </si>
  <si>
    <t>TNW000005188</t>
  </si>
  <si>
    <t>RIPLE000.3GE</t>
  </si>
  <si>
    <t>Ripley Creek</t>
  </si>
  <si>
    <t>100 Yds U/S River Village Road</t>
  </si>
  <si>
    <t>TNW000005189</t>
  </si>
  <si>
    <t>RIPLE001.5GE</t>
  </si>
  <si>
    <t>TNW000005190</t>
  </si>
  <si>
    <t>RLICK004.8SM</t>
  </si>
  <si>
    <t>Round Lick Creek</t>
  </si>
  <si>
    <t>Off Whitefield Lane Dead End Fontanta Reser</t>
  </si>
  <si>
    <t>TNW000005191</t>
  </si>
  <si>
    <t>RLICK008.3SM</t>
  </si>
  <si>
    <t>Hwy 141</t>
  </si>
  <si>
    <t>TNW000005192</t>
  </si>
  <si>
    <t>RLICK016.0WS</t>
  </si>
  <si>
    <t>Several Hundred Feet U/S  Commerce Church Road (Becomes Wherley Road.)</t>
  </si>
  <si>
    <t>RLICK017.1WS</t>
  </si>
  <si>
    <t>TNW000005193</t>
  </si>
  <si>
    <t>RLICK019.4WS</t>
  </si>
  <si>
    <t>D/S Watertown STP @ Knee Road Bridge</t>
  </si>
  <si>
    <t>RLICK018.7WS; RLICK018.6WS</t>
  </si>
  <si>
    <t>TNW000005194</t>
  </si>
  <si>
    <t>RLICK019.9WS</t>
  </si>
  <si>
    <t>Just D/S Watertown STP</t>
  </si>
  <si>
    <t>RLICK018.9WS; RLICK019.1WS</t>
  </si>
  <si>
    <t>TNW000005195</t>
  </si>
  <si>
    <t>RLICK020.1WS</t>
  </si>
  <si>
    <t>150 Feet U/S Watertown STP/ South Commerce Street</t>
  </si>
  <si>
    <t>RLICK019.2WS; ROUND019.2WS; RM19.11=RLC1S01</t>
  </si>
  <si>
    <t>TNW000005196</t>
  </si>
  <si>
    <t>RLICK020.7WS</t>
  </si>
  <si>
    <t>U/S Hwy 70/ Sparta Pike</t>
  </si>
  <si>
    <t>RLICK019.8WS</t>
  </si>
  <si>
    <t>TNW000005197</t>
  </si>
  <si>
    <t>RLICK021.0WS</t>
  </si>
  <si>
    <t>U/S of Neal Branch Hwy 267</t>
  </si>
  <si>
    <t>RLICK020.2WS</t>
  </si>
  <si>
    <t>TNW000005198</t>
  </si>
  <si>
    <t>RMOUN001.5GY</t>
  </si>
  <si>
    <t>Round Mountain Creek</t>
  </si>
  <si>
    <t>Off of Jeep Trail Between COffett town Road and Taylor Road</t>
  </si>
  <si>
    <t>TNW000005199</t>
  </si>
  <si>
    <t>RMOUN003.0GY</t>
  </si>
  <si>
    <t>U/S of Hwy 108 South of Gruetli-Laager</t>
  </si>
  <si>
    <t>TNW000005200</t>
  </si>
  <si>
    <t>ROAN001.1PE</t>
  </si>
  <si>
    <t>Roan Creek</t>
  </si>
  <si>
    <t>D/S Roan Creek Road.</t>
  </si>
  <si>
    <t>TNW000005201</t>
  </si>
  <si>
    <t>ROAN002.7CR</t>
  </si>
  <si>
    <t>TNW000005202</t>
  </si>
  <si>
    <t>ROAN006.0CR</t>
  </si>
  <si>
    <t>U/S Poplar Springs (Carnal Road)</t>
  </si>
  <si>
    <t>ROAN004.0CR</t>
  </si>
  <si>
    <t>TNW000005203</t>
  </si>
  <si>
    <t>ROAN007.5JO</t>
  </si>
  <si>
    <t>SR 167 Across From Farm House</t>
  </si>
  <si>
    <t>TNW000005204</t>
  </si>
  <si>
    <t>ROAN011.8JO</t>
  </si>
  <si>
    <t>U/S Side of Bridge Big Dry Run @ Confluence Mill Creek  First Bridge</t>
  </si>
  <si>
    <t>ROAN011.4JO; ROAN011.6RO</t>
  </si>
  <si>
    <t>TNW000005205</t>
  </si>
  <si>
    <t>ROAN016.6JO</t>
  </si>
  <si>
    <t>Off SR 167 at Maymead Farm</t>
  </si>
  <si>
    <t>ROAN016.4JO; ROAN016.5.JO</t>
  </si>
  <si>
    <t>TNW000005206</t>
  </si>
  <si>
    <t>ROAN018.2JO</t>
  </si>
  <si>
    <t>TNW000005207</t>
  </si>
  <si>
    <t>ROAN019.6JO</t>
  </si>
  <si>
    <t>D/S Maymead Quarry Hwy 421</t>
  </si>
  <si>
    <t>TNW000005208</t>
  </si>
  <si>
    <t>ROAN020.0JO</t>
  </si>
  <si>
    <t>D/S Asphalt Piles U/S Antioch Church Hwy 421</t>
  </si>
  <si>
    <t>TNW000005209</t>
  </si>
  <si>
    <t>ROAN020.1JO</t>
  </si>
  <si>
    <t>U/S Asphalt Piles and Spring Hwy 421</t>
  </si>
  <si>
    <t>TNW000005210</t>
  </si>
  <si>
    <t>ROARI0.5T0.1JO</t>
  </si>
  <si>
    <t>Roaring Creek Unnamed Tributary</t>
  </si>
  <si>
    <t>D/S Sediment Ponds</t>
  </si>
  <si>
    <t>ROARI1T0.1JO</t>
  </si>
  <si>
    <t>TNW000005211</t>
  </si>
  <si>
    <t>ROARI0.5T0.4JO</t>
  </si>
  <si>
    <t>U/S Sediment Ponds</t>
  </si>
  <si>
    <t>ROARIT10.4JO</t>
  </si>
  <si>
    <t>TNW000005212</t>
  </si>
  <si>
    <t>ROARI000.1JO</t>
  </si>
  <si>
    <t>Roaring Creek</t>
  </si>
  <si>
    <t>Fall Branch Road  -  SE Mtn City</t>
  </si>
  <si>
    <t>TNW000007092</t>
  </si>
  <si>
    <t>ROARI000.1RH</t>
  </si>
  <si>
    <t>100 Yards U/S of Railroad Bridge</t>
  </si>
  <si>
    <t>ROARI000.2RH</t>
  </si>
  <si>
    <t>TNW000005213</t>
  </si>
  <si>
    <t>ROARI000.1SV</t>
  </si>
  <si>
    <t>Roaring Fork</t>
  </si>
  <si>
    <t>At Hwy 441 in Gatlinburg  just U/S of Mouth on West Prong Little Pigeon River</t>
  </si>
  <si>
    <t>ROAR000.1SV</t>
  </si>
  <si>
    <t>TNW000007093</t>
  </si>
  <si>
    <t>ROARI000.3SV</t>
  </si>
  <si>
    <t>U/S Spence Lane in Gatlinburg</t>
  </si>
  <si>
    <t>TNW000005215</t>
  </si>
  <si>
    <t>ROARI000.3WN</t>
  </si>
  <si>
    <t>Off Roaring Cr. Road. (0.3 Mi South of Hwy 107)</t>
  </si>
  <si>
    <t>TNW000005216</t>
  </si>
  <si>
    <t>ROARI000.7RH</t>
  </si>
  <si>
    <t>Brayton Mountain Road</t>
  </si>
  <si>
    <t>SALE009.6RH; SALE009.6HM</t>
  </si>
  <si>
    <t>TNW000005217</t>
  </si>
  <si>
    <t>ROARI000.8JA</t>
  </si>
  <si>
    <t>Roaring River</t>
  </si>
  <si>
    <t>Roaring River Embayment</t>
  </si>
  <si>
    <t>3COR20016</t>
  </si>
  <si>
    <t>TNW000005218</t>
  </si>
  <si>
    <t>ROARI000.9RH</t>
  </si>
  <si>
    <t>Harrison Road in Graysville</t>
  </si>
  <si>
    <t>TNW000005219</t>
  </si>
  <si>
    <t>ROARI001.0GE</t>
  </si>
  <si>
    <t>Reed Road. SR70 (Lonesome Pine Trail).   Southeast of Exit 30 of I-81.</t>
  </si>
  <si>
    <t>TNW000005220</t>
  </si>
  <si>
    <t>ROARI001.2RH</t>
  </si>
  <si>
    <t>In Middle of Alteration 100 Yards D/S of Island Pikeville Ave at the Lawson Property</t>
  </si>
  <si>
    <t>TNW000005221</t>
  </si>
  <si>
    <t>ROARI002.3RH</t>
  </si>
  <si>
    <t>Montague Bridge</t>
  </si>
  <si>
    <t>TNW000005222</t>
  </si>
  <si>
    <t>ROARI002.4CT</t>
  </si>
  <si>
    <t>Roaring Creek Road 50 Yds D/S Ripshin Lake</t>
  </si>
  <si>
    <t>TNW000005223</t>
  </si>
  <si>
    <t>ROARI003.4RH</t>
  </si>
  <si>
    <t>1 Mile U/S of Montegue Bridge</t>
  </si>
  <si>
    <t>ROARI002.7RH</t>
  </si>
  <si>
    <t>TNW000005224</t>
  </si>
  <si>
    <t>ROARI004.3GE</t>
  </si>
  <si>
    <t>Bales Chapel</t>
  </si>
  <si>
    <t>TNW000005225</t>
  </si>
  <si>
    <t>ROARI006.2JA</t>
  </si>
  <si>
    <t>Roaring River Road Hwy 135</t>
  </si>
  <si>
    <t>3COR10023</t>
  </si>
  <si>
    <t>TNW000005226</t>
  </si>
  <si>
    <t>ROARI009.0JA</t>
  </si>
  <si>
    <t>D/S Spring Creek Road</t>
  </si>
  <si>
    <t>TNW000005227</t>
  </si>
  <si>
    <t>ROARI009.4JA</t>
  </si>
  <si>
    <t>Off Roaring River Road (@ Hopper Creek Confluence)</t>
  </si>
  <si>
    <t>TNW000005228</t>
  </si>
  <si>
    <t>ROARI020.0BL</t>
  </si>
  <si>
    <t>New Harmony Road</t>
  </si>
  <si>
    <t>TNW000005229</t>
  </si>
  <si>
    <t>ROARI021.8OV</t>
  </si>
  <si>
    <t>Hwy 136</t>
  </si>
  <si>
    <t>TNW000005230</t>
  </si>
  <si>
    <t>ROARI029.2OV</t>
  </si>
  <si>
    <t>Windle Community Road U/S 500' Near Windle  just D/S From Carr Creek</t>
  </si>
  <si>
    <t>TNW000005231</t>
  </si>
  <si>
    <t>ROBCO000.0SH</t>
  </si>
  <si>
    <t>Robco Lake</t>
  </si>
  <si>
    <t>Off West Holmes Road in Memphis</t>
  </si>
  <si>
    <t>TNW000005232</t>
  </si>
  <si>
    <t>ROBER000.1HR</t>
  </si>
  <si>
    <t>Robertson Branch</t>
  </si>
  <si>
    <t>U/S Norton Road</t>
  </si>
  <si>
    <t>TNW000005233</t>
  </si>
  <si>
    <t>ROBER000.7HS</t>
  </si>
  <si>
    <t>Robertson Creek</t>
  </si>
  <si>
    <t>Thorp Chapel Road</t>
  </si>
  <si>
    <t>TNW000005234</t>
  </si>
  <si>
    <t>ROBER001.0HU</t>
  </si>
  <si>
    <t>Roberts Creek</t>
  </si>
  <si>
    <t>Sycamore Road /   Cuba Landing Road</t>
  </si>
  <si>
    <t>TNW000005235</t>
  </si>
  <si>
    <t>ROBER003.2HS</t>
  </si>
  <si>
    <t>N of Longtown Road</t>
  </si>
  <si>
    <t>TNW000005236</t>
  </si>
  <si>
    <t>ROBIN000.1SU</t>
  </si>
  <si>
    <t>Robinson Creek</t>
  </si>
  <si>
    <t>Blountville South of SR 75 off Muddy Creek Road</t>
  </si>
  <si>
    <t>TNW000005237</t>
  </si>
  <si>
    <t>ROBIN000.1WI</t>
  </si>
  <si>
    <t>Robinson Branch</t>
  </si>
  <si>
    <t>Off Robinson Road</t>
  </si>
  <si>
    <t>TNW000005238</t>
  </si>
  <si>
    <t>ROBIN000.3FR</t>
  </si>
  <si>
    <t>Robinson Creek Road</t>
  </si>
  <si>
    <t>TNW000005239</t>
  </si>
  <si>
    <t>ROBIN000.3LS</t>
  </si>
  <si>
    <t>Robinette Creek</t>
  </si>
  <si>
    <t>D/S   Hwy 99   off Hidden Valley Road</t>
  </si>
  <si>
    <t>TNW000005240</t>
  </si>
  <si>
    <t>ROBIN000.4WI</t>
  </si>
  <si>
    <t>Robinson Road 1/4 to 1/2 Mile (off Old Hillsboro Road/Leapers Cr. Road.)</t>
  </si>
  <si>
    <t>TNW000005241</t>
  </si>
  <si>
    <t>ROBIN000.5HA</t>
  </si>
  <si>
    <t>100 Yds U/S Feltner Driveway</t>
  </si>
  <si>
    <t>TNW000005242</t>
  </si>
  <si>
    <t>ROBIN000.6FR</t>
  </si>
  <si>
    <t>TNW000005243</t>
  </si>
  <si>
    <t>ROBIN000.6LS</t>
  </si>
  <si>
    <t>D/S Hwy 99</t>
  </si>
  <si>
    <t>ROBIN000.7LS</t>
  </si>
  <si>
    <t>TNW000005244</t>
  </si>
  <si>
    <t>ROBIN000.8MR</t>
  </si>
  <si>
    <t>D/S Champ Road (Simpson Road )(100') - Closer to Tripp Hollow Road (Sullenger Bend Road)</t>
  </si>
  <si>
    <t>TNW000005245</t>
  </si>
  <si>
    <t>ROBIN002.0WI</t>
  </si>
  <si>
    <t>S34/S33/S33A(SP1)</t>
  </si>
  <si>
    <t>TNW000005246</t>
  </si>
  <si>
    <t>ROBIN002.1HD</t>
  </si>
  <si>
    <t>Highway  57 D/S Pickwick Landing State Park - to TN River</t>
  </si>
  <si>
    <t>TNW000005247</t>
  </si>
  <si>
    <t>ROBIN003.6HD</t>
  </si>
  <si>
    <t>U/S Red Sulfur Road</t>
  </si>
  <si>
    <t>ECO65I01; ROBIN003.4HD</t>
  </si>
  <si>
    <t>TNW000005248</t>
  </si>
  <si>
    <t>ROBIN1.4T0.6T0.3WI</t>
  </si>
  <si>
    <t>Robinson Branch Unnamed Tributary To Unnamed Tributary</t>
  </si>
  <si>
    <t>ROB1T1T0.3WI; S29/S29A(SP1)</t>
  </si>
  <si>
    <t>TNW000005249</t>
  </si>
  <si>
    <t>ROBIN1.4T1.0WI</t>
  </si>
  <si>
    <t>ROBIN1T1.0WI; S30(SP1)</t>
  </si>
  <si>
    <t>TNW000005250</t>
  </si>
  <si>
    <t>ROBIN1.9T0.4WI</t>
  </si>
  <si>
    <t>Robinson Branch Unnamed Tributary</t>
  </si>
  <si>
    <t>ROBIN2T0.4WI; S31/S32(SP1)</t>
  </si>
  <si>
    <t>TNW000005251</t>
  </si>
  <si>
    <t>ROBIN3.6T0.1HD</t>
  </si>
  <si>
    <t>Robinson Creek Unnamed Tributary</t>
  </si>
  <si>
    <t>0.4 Mi. U/S Red Sulphur Road and Robinson Creek Crossing About 0.5 Mi. S-Se of Counce TN</t>
  </si>
  <si>
    <t>ROBIN4.3T0.1HD; ROBIN1T0.1HD</t>
  </si>
  <si>
    <t>TNW000005252</t>
  </si>
  <si>
    <t>ROCK000.1CL</t>
  </si>
  <si>
    <t>Just U/S Confluence. with Straight Creek Near Marion</t>
  </si>
  <si>
    <t>TNW000005253</t>
  </si>
  <si>
    <t>ROCK000.1PO</t>
  </si>
  <si>
    <t>Sample Taken U/S of Hwy 30 Culvert Near Confluence with Greasy Creek Flows to Ocoee River RM 17</t>
  </si>
  <si>
    <t>TNW000005254</t>
  </si>
  <si>
    <t>ROCK000.2PO</t>
  </si>
  <si>
    <t>Hwy 64 Crossing Flows to Ocoee River RM 26.5</t>
  </si>
  <si>
    <t>TNW000005255</t>
  </si>
  <si>
    <t>ROCK000.2UC</t>
  </si>
  <si>
    <t>100 Yds D/S Clinchfield Hwy (107)</t>
  </si>
  <si>
    <t>TNW000005256</t>
  </si>
  <si>
    <t>ROCK000.3GY</t>
  </si>
  <si>
    <t>U/S Hwy 50 West of Altamont TN</t>
  </si>
  <si>
    <t>TNW000005257</t>
  </si>
  <si>
    <t>ROCK000.4CA</t>
  </si>
  <si>
    <t>2000 Ft U/S Hickory Creek</t>
  </si>
  <si>
    <t>TNW000005258</t>
  </si>
  <si>
    <t>ROCK000.4MM</t>
  </si>
  <si>
    <t>County Raod 105 Crossing</t>
  </si>
  <si>
    <t>TNW000005259</t>
  </si>
  <si>
    <t>ROCK000.5HM</t>
  </si>
  <si>
    <t>TNW000005260</t>
  </si>
  <si>
    <t>ROCK000.8HM</t>
  </si>
  <si>
    <t>Hwy 27 Road Crossing</t>
  </si>
  <si>
    <t>TNW000005261</t>
  </si>
  <si>
    <t>ROCK000.9CL</t>
  </si>
  <si>
    <t>Off Rock Creek Road D/S Mountain Road; Tributary to Straight Creek</t>
  </si>
  <si>
    <t>TNW000005262</t>
  </si>
  <si>
    <t>ROCK000.9CR</t>
  </si>
  <si>
    <t>U/S Hwy 177</t>
  </si>
  <si>
    <t>TNW000005263</t>
  </si>
  <si>
    <t>ROCK001.4MG</t>
  </si>
  <si>
    <t>Hwy 62 Near Jucntion Hwy 27 D/S Scutcheon Br</t>
  </si>
  <si>
    <t>TNW000005264</t>
  </si>
  <si>
    <t>ROCK002.2UC</t>
  </si>
  <si>
    <t>100 Yds U/S Long Branch Road.</t>
  </si>
  <si>
    <t>TNW000005265</t>
  </si>
  <si>
    <t>ROCK003.2PO</t>
  </si>
  <si>
    <t>Little Frog Wilderness Area - Jenkins Grave Gap</t>
  </si>
  <si>
    <t>FECO66G05</t>
  </si>
  <si>
    <t>TNW000005266</t>
  </si>
  <si>
    <t>ROCK005.2FR</t>
  </si>
  <si>
    <t>(Rock Creek Road) Bridge Below Hoover Farm</t>
  </si>
  <si>
    <t>TNW000005267</t>
  </si>
  <si>
    <t>ROCK005.8FR</t>
  </si>
  <si>
    <t>Hines Road. and New Rock Road.</t>
  </si>
  <si>
    <t>ROCK005.7FR; ROCKCREEKIS14</t>
  </si>
  <si>
    <t>TNW000007309</t>
  </si>
  <si>
    <t>ROCK007.2FR</t>
  </si>
  <si>
    <t>Rock Creek Road just U/S Poorhouse Creek</t>
  </si>
  <si>
    <t>TNW000007205</t>
  </si>
  <si>
    <t>ROCK008.3FR</t>
  </si>
  <si>
    <t>Rock Creek Road D/S Island</t>
  </si>
  <si>
    <t>TNW000005268</t>
  </si>
  <si>
    <t>ROCK009.1FR</t>
  </si>
  <si>
    <t>At Blue Creek Confluence</t>
  </si>
  <si>
    <t>ROCKCREEKIS07; ROCK009.2FR; 002310</t>
  </si>
  <si>
    <t>TNW000005269</t>
  </si>
  <si>
    <t>ROCK009.4FR</t>
  </si>
  <si>
    <t>D/S Shahan Road (50'-75' U/S Confluence W/ Blue Creek)</t>
  </si>
  <si>
    <t>ROCK009.3FR; ROCKCREEKIS19</t>
  </si>
  <si>
    <t>TNW000005270</t>
  </si>
  <si>
    <t>ROCK009.7BL</t>
  </si>
  <si>
    <t>Blain Smith Road. to Bowater</t>
  </si>
  <si>
    <t>TNW000005271</t>
  </si>
  <si>
    <t>ROCK010.4CE</t>
  </si>
  <si>
    <t>Old Rock Creek Road (2000 Ft D/S Tullahoma STP)-S Franklin St</t>
  </si>
  <si>
    <t>TNW000005272</t>
  </si>
  <si>
    <t>ROCK010.9CE</t>
  </si>
  <si>
    <t>0.1 Mile D/S Tullahoma STP</t>
  </si>
  <si>
    <t>TNW000005273</t>
  </si>
  <si>
    <t>ROCK011.0CE</t>
  </si>
  <si>
    <t>50 Feet U/S Tullahoma STP Discharge Pipe Located at Mile 11.0</t>
  </si>
  <si>
    <t>ROCKCREEKIS22; ROCK011.0</t>
  </si>
  <si>
    <t>TNW000005274</t>
  </si>
  <si>
    <t>ROCK011.6CE</t>
  </si>
  <si>
    <t>Carrol Street (U/S Tullahoma STP)</t>
  </si>
  <si>
    <t>TNW000002008</t>
  </si>
  <si>
    <t>ROCK024.8PI</t>
  </si>
  <si>
    <t>In Pickett State Park</t>
  </si>
  <si>
    <t>ECO68A01</t>
  </si>
  <si>
    <t>TNW000005275</t>
  </si>
  <si>
    <t>ROCK1.1T0.2CL</t>
  </si>
  <si>
    <t>Rock Creek Unnamed Tributary (Harris Branch)</t>
  </si>
  <si>
    <t>Mountain Road Close to Rock Creek Lane</t>
  </si>
  <si>
    <t>HARRI000.2CL; HARRI000.33CL; ROCK1.1T0.5CL</t>
  </si>
  <si>
    <t>TNW000005277</t>
  </si>
  <si>
    <t>ROCK3.5T0.2UC</t>
  </si>
  <si>
    <t>Rock Creek Unnamed Tributary</t>
  </si>
  <si>
    <t>Off 395 Rock Creek Recreation Area Cherokee National Forest 15 Yds D/S Swimming Area Outfall</t>
  </si>
  <si>
    <t>ROCK1T0.1UC; RATTL000.1UC</t>
  </si>
  <si>
    <t>TNW000005278</t>
  </si>
  <si>
    <t>ROCKC004.7FE</t>
  </si>
  <si>
    <t>Rockcastle Creek</t>
  </si>
  <si>
    <t>300' D/S Jamestown STP Outfall and D/S City of Jamestown</t>
  </si>
  <si>
    <t>TNW000007271</t>
  </si>
  <si>
    <t>ROCKC004.9FE</t>
  </si>
  <si>
    <t>100 Feet U/S of Jamestown Spt Outfall</t>
  </si>
  <si>
    <t>TNW000005279</t>
  </si>
  <si>
    <t>ROCKC005.4FE</t>
  </si>
  <si>
    <t>D/S Gouldstown Road &amp; U/S STP</t>
  </si>
  <si>
    <t>TNW000005280</t>
  </si>
  <si>
    <t>ROCKC006.4FE</t>
  </si>
  <si>
    <t>Industrial Road</t>
  </si>
  <si>
    <t>TNW000005281</t>
  </si>
  <si>
    <t>ROCKH000.5CN</t>
  </si>
  <si>
    <t>Rockhouse Branch</t>
  </si>
  <si>
    <t>Off Hwy 53 U/S Seals Hollow Road</t>
  </si>
  <si>
    <t>TNW000005282</t>
  </si>
  <si>
    <t>ROCKH000.8LS</t>
  </si>
  <si>
    <t>Rockhouse Creek</t>
  </si>
  <si>
    <t>Seiber Ridge Road</t>
  </si>
  <si>
    <t>TNW000005283</t>
  </si>
  <si>
    <t>ROCKH001.0PE</t>
  </si>
  <si>
    <t>Off Rockhouse Creek Road D/S Treadwell Hollow</t>
  </si>
  <si>
    <t>TNW000005284</t>
  </si>
  <si>
    <t>ROCKH001.1LS</t>
  </si>
  <si>
    <t>Upstream Rockhouse Road at Glen Floyd Road</t>
  </si>
  <si>
    <t>TNW000007445</t>
  </si>
  <si>
    <t>ROCKH001.8PE</t>
  </si>
  <si>
    <t>Off Rockhouse Creek Road U/S Treadwell Hollow</t>
  </si>
  <si>
    <t>TNW000005285</t>
  </si>
  <si>
    <t>ROCKH008.2LS</t>
  </si>
  <si>
    <t>Highway 48  D/S Hohenwald STP</t>
  </si>
  <si>
    <t>ROCK008.5LS</t>
  </si>
  <si>
    <t>TNW000005287</t>
  </si>
  <si>
    <t>ROCKY000.0UC</t>
  </si>
  <si>
    <t>Rocky Fork</t>
  </si>
  <si>
    <t>Hwy 352</t>
  </si>
  <si>
    <t>TNW000005288</t>
  </si>
  <si>
    <t>ROCKY000.2UC</t>
  </si>
  <si>
    <t>Off Rocky Fk Road (0.2 Mile NW Hwy 81/ Hwy 352 Flag Pond Road)</t>
  </si>
  <si>
    <t>TNW000005289</t>
  </si>
  <si>
    <t>ROCKY000.8BT</t>
  </si>
  <si>
    <t>Rocky Branch</t>
  </si>
  <si>
    <t>70 Yds U/S Cambridge Road.</t>
  </si>
  <si>
    <t>TNW000005290</t>
  </si>
  <si>
    <t>ROCKY000.9SH</t>
  </si>
  <si>
    <t>Stewart Road</t>
  </si>
  <si>
    <t>TNW000005292</t>
  </si>
  <si>
    <t>ROCKY002.6TR</t>
  </si>
  <si>
    <t>Rocky Creek</t>
  </si>
  <si>
    <t>Carrol Branch Road.</t>
  </si>
  <si>
    <t>TNW000005293</t>
  </si>
  <si>
    <t>ROCKY009.2VA</t>
  </si>
  <si>
    <t>Rocky River</t>
  </si>
  <si>
    <t>Hw 30</t>
  </si>
  <si>
    <t>ROCKY008.5VA</t>
  </si>
  <si>
    <t>TNW000005294</t>
  </si>
  <si>
    <t>ROCKY012.9VA</t>
  </si>
  <si>
    <t>TNW000005295</t>
  </si>
  <si>
    <t>ROCKY022.2VA</t>
  </si>
  <si>
    <t>At D/S End of Svc's Mining Area 1</t>
  </si>
  <si>
    <t>TNW000005296</t>
  </si>
  <si>
    <t>ROCKY024.5VA</t>
  </si>
  <si>
    <t>Mining/Near Chalybeate - U/S Pleasant Hill Cemetary Road</t>
  </si>
  <si>
    <t>ROCKY030.0; ROCKY024.5VA</t>
  </si>
  <si>
    <t>TNW000005297</t>
  </si>
  <si>
    <t>RODDY000.6BT</t>
  </si>
  <si>
    <t>Roddy Branch</t>
  </si>
  <si>
    <t>100 Yds U/S Unnamed Road. off Roddy Branch Road.</t>
  </si>
  <si>
    <t>RODDY000.6</t>
  </si>
  <si>
    <t>TNW000005298</t>
  </si>
  <si>
    <t>ROGER000.1CU</t>
  </si>
  <si>
    <t>Rogers Creek</t>
  </si>
  <si>
    <t>Just U/S Confluence Yellow Creek</t>
  </si>
  <si>
    <t>TNW000005299</t>
  </si>
  <si>
    <t>ROGER000.1HM</t>
  </si>
  <si>
    <t>Off Walden Ridge Escarpment Stephenson Road</t>
  </si>
  <si>
    <t>ROGER000.9HM</t>
  </si>
  <si>
    <t>TNW000005300</t>
  </si>
  <si>
    <t>ROGER000.1PO</t>
  </si>
  <si>
    <t>Rogers Branch</t>
  </si>
  <si>
    <t>TNW000005301</t>
  </si>
  <si>
    <t>ROGER000.1SE</t>
  </si>
  <si>
    <t>Old York Highway and Kelly Cross Road</t>
  </si>
  <si>
    <t>TNW000005302</t>
  </si>
  <si>
    <t>ROGER000.5HM</t>
  </si>
  <si>
    <t>Tributary to North Chickamauga Creek   Creeks Bend Golf Course on Hixson Pike</t>
  </si>
  <si>
    <t>TNW000005303</t>
  </si>
  <si>
    <t>Tributary to Wolftever Creek at Snow Hill Road Bridge</t>
  </si>
  <si>
    <t>ROGER000.4HM</t>
  </si>
  <si>
    <t>TNW000005304</t>
  </si>
  <si>
    <t>ROGER001.1HM</t>
  </si>
  <si>
    <t>Tributary to Wolftever Creek at Claudes Creek Road Bridge</t>
  </si>
  <si>
    <t>ROGER000.6HM</t>
  </si>
  <si>
    <t>TNW000005305</t>
  </si>
  <si>
    <t>ROGER001.5GI</t>
  </si>
  <si>
    <t>TNW000005306</t>
  </si>
  <si>
    <t>ROGER001.6HD</t>
  </si>
  <si>
    <t>At Rogers Creek Road</t>
  </si>
  <si>
    <t>ROGER002.0HD</t>
  </si>
  <si>
    <t>TNW000005307</t>
  </si>
  <si>
    <t>ROGER001.6OB</t>
  </si>
  <si>
    <t>D/S Yellow Hamer Road</t>
  </si>
  <si>
    <t>ROGER001.2OB</t>
  </si>
  <si>
    <t>TNW000005308</t>
  </si>
  <si>
    <t>ROGER001.7HM</t>
  </si>
  <si>
    <t>Tributary to Wolftever Creek U/S Of the Champions Club</t>
  </si>
  <si>
    <t>ROGER000.8HM</t>
  </si>
  <si>
    <t>TNW000005309</t>
  </si>
  <si>
    <t>ROGER001.7SE</t>
  </si>
  <si>
    <t>Old Union Road Br</t>
  </si>
  <si>
    <t>TNW000005310</t>
  </si>
  <si>
    <t>ROGER002.3OB</t>
  </si>
  <si>
    <t>U/S Yellow Hammer Road</t>
  </si>
  <si>
    <t>RODGE001.2OB</t>
  </si>
  <si>
    <t>TNW000007658</t>
  </si>
  <si>
    <t>ROGER003.1HM</t>
  </si>
  <si>
    <t>Ds Brooks</t>
  </si>
  <si>
    <t>TNW000005311</t>
  </si>
  <si>
    <t>ROGER003.5CU</t>
  </si>
  <si>
    <t>Rogers Catoosa WMA</t>
  </si>
  <si>
    <t>TNW000005312</t>
  </si>
  <si>
    <t>ROGER003.5HM</t>
  </si>
  <si>
    <t>Tributary to Wolftever Creek Off Amos Road Behind Substation West Of I-75</t>
  </si>
  <si>
    <t>ROGER004.5HM</t>
  </si>
  <si>
    <t>TNW000005313</t>
  </si>
  <si>
    <t>ROGER005.1MM</t>
  </si>
  <si>
    <t>D/S Sanford Hwy 50</t>
  </si>
  <si>
    <t>ROGER002.7MM</t>
  </si>
  <si>
    <t>TNW000005314</t>
  </si>
  <si>
    <t>ROGER009.9MM</t>
  </si>
  <si>
    <t>Mid (Hwy 39/Cr 100) Riceville Road/Decatur</t>
  </si>
  <si>
    <t>TNW000005315</t>
  </si>
  <si>
    <t>ROGER014.2MM</t>
  </si>
  <si>
    <t>U/S at Hwy 30 (Cr 119) (David Lillard Memor.)</t>
  </si>
  <si>
    <t>TNW000007420</t>
  </si>
  <si>
    <t>ROGER14.2T0.1MM</t>
  </si>
  <si>
    <t>Rogers Creek Unnamed Tributary</t>
  </si>
  <si>
    <t>U/S Confluence with Rogers Creek</t>
  </si>
  <si>
    <t>TNW000005316</t>
  </si>
  <si>
    <t>ROGER14.3T0.4MM</t>
  </si>
  <si>
    <t>Roger Branch Unnamed Tributary</t>
  </si>
  <si>
    <t>TNW000005317</t>
  </si>
  <si>
    <t>TNW000005318</t>
  </si>
  <si>
    <t>ROLAN002.0MC</t>
  </si>
  <si>
    <t>Roland Creek</t>
  </si>
  <si>
    <t>ROLAN002.5MC</t>
  </si>
  <si>
    <t>TNW000005319</t>
  </si>
  <si>
    <t>ROLLI000.0FR</t>
  </si>
  <si>
    <t>Rollins Creek</t>
  </si>
  <si>
    <t>Woods Reservoir Embayment</t>
  </si>
  <si>
    <t>TISSUE25; ROLLINGS</t>
  </si>
  <si>
    <t>TNW000005320</t>
  </si>
  <si>
    <t>ROLLI002.4FR</t>
  </si>
  <si>
    <t>Backroad off USTI Road (AEDC)</t>
  </si>
  <si>
    <t>TNW000005321</t>
  </si>
  <si>
    <t>USTI Road (AEDC) 100' D/S</t>
  </si>
  <si>
    <t>TNW000005322</t>
  </si>
  <si>
    <t>RONEY000.2SR</t>
  </si>
  <si>
    <t>Roney Creek</t>
  </si>
  <si>
    <t>Hwy 25</t>
  </si>
  <si>
    <t>RONEY000.2</t>
  </si>
  <si>
    <t>TNW000005325</t>
  </si>
  <si>
    <t>ROSE000.1CA</t>
  </si>
  <si>
    <t>Rose Creek</t>
  </si>
  <si>
    <t>U/S Clear Fork</t>
  </si>
  <si>
    <t>TNW000005326</t>
  </si>
  <si>
    <t>ROSE001.3MC</t>
  </si>
  <si>
    <t>TNW000005327</t>
  </si>
  <si>
    <t>ROSE001.5MC</t>
  </si>
  <si>
    <t>ROSE001.4MC</t>
  </si>
  <si>
    <t>TNW000005328</t>
  </si>
  <si>
    <t>ROSE003.5MC</t>
  </si>
  <si>
    <t>Tull Road</t>
  </si>
  <si>
    <t>TNW000005329</t>
  </si>
  <si>
    <t>ROSEB000.6KN</t>
  </si>
  <si>
    <t>Roseberry Creek</t>
  </si>
  <si>
    <t>TNW000005323</t>
  </si>
  <si>
    <t>ROSE_G1.3MI</t>
  </si>
  <si>
    <t>Rose Cove Unnamed Tributary To Sweden Creek</t>
  </si>
  <si>
    <t>Franklin-Marion State Forest</t>
  </si>
  <si>
    <t>RCOVE001.3MI</t>
  </si>
  <si>
    <t>TNW000005324</t>
  </si>
  <si>
    <t>ROSE_G1.4MI</t>
  </si>
  <si>
    <t>RCOVE001.4MI</t>
  </si>
  <si>
    <t>TNW000005330</t>
  </si>
  <si>
    <t>ROUGH000.1PO</t>
  </si>
  <si>
    <t>0.1 Mile U/S Confluence with Ocoee River</t>
  </si>
  <si>
    <t>TNW000005331</t>
  </si>
  <si>
    <t>ROWE000.8HN</t>
  </si>
  <si>
    <t>Rowe Creek</t>
  </si>
  <si>
    <t>ROWE000.9HN</t>
  </si>
  <si>
    <t>TNW000005332</t>
  </si>
  <si>
    <t>ROYST1C0.9SH</t>
  </si>
  <si>
    <t>Royster Creek Canal</t>
  </si>
  <si>
    <t>Shelby Road</t>
  </si>
  <si>
    <t>ROYSTER000.9</t>
  </si>
  <si>
    <t>TNW000005333</t>
  </si>
  <si>
    <t>RPATC000.1LW</t>
  </si>
  <si>
    <t>Reed Patch Creek</t>
  </si>
  <si>
    <t>TNW000005334</t>
  </si>
  <si>
    <t>RPAUN015.7SC</t>
  </si>
  <si>
    <t>Roaring Paunch Creek</t>
  </si>
  <si>
    <t>0.5 Miles U/S of Kentucky Border</t>
  </si>
  <si>
    <t>TNW000005335</t>
  </si>
  <si>
    <t>RPCAN000.1PO</t>
  </si>
  <si>
    <t>Right Prong Caney Creek</t>
  </si>
  <si>
    <t>TNW000005336</t>
  </si>
  <si>
    <t>RREEL003.7DY</t>
  </si>
  <si>
    <t>Hwy 103</t>
  </si>
  <si>
    <t>TNW000005337</t>
  </si>
  <si>
    <t>RREEL012.9LA</t>
  </si>
  <si>
    <t>Gratio Road</t>
  </si>
  <si>
    <t>TNW000005338</t>
  </si>
  <si>
    <t>RROCK000.2CA</t>
  </si>
  <si>
    <t>U/S Stony Fork RR2 Near New River and Fork Mountain</t>
  </si>
  <si>
    <t>TNW000005339</t>
  </si>
  <si>
    <t>RROCK004.0CA</t>
  </si>
  <si>
    <t>RR-1 End of Stoney Fork Road U/S Confluence with Davids Creek</t>
  </si>
  <si>
    <t>TNW000005340</t>
  </si>
  <si>
    <t>RRUN001.0GE</t>
  </si>
  <si>
    <t>Red Run Creek</t>
  </si>
  <si>
    <t>TNW000005341</t>
  </si>
  <si>
    <t>RSPRI000.1HM</t>
  </si>
  <si>
    <t>Runyon Springs Branch</t>
  </si>
  <si>
    <t>Meadowview Road</t>
  </si>
  <si>
    <t>TNW000005342</t>
  </si>
  <si>
    <t>RSPRI000.1PO</t>
  </si>
  <si>
    <t>Rymer Spring Branch</t>
  </si>
  <si>
    <t>U/S of Bridge on Hwy 314</t>
  </si>
  <si>
    <t>TNW000005343</t>
  </si>
  <si>
    <t>RSPRI000.2PU</t>
  </si>
  <si>
    <t>Rock Springs Branch</t>
  </si>
  <si>
    <t>Off Bates Road Near Smith County Line</t>
  </si>
  <si>
    <t>TNW000007291</t>
  </si>
  <si>
    <t>RSPRI000.3HM</t>
  </si>
  <si>
    <t>Ryall Springs Branch</t>
  </si>
  <si>
    <t>Morin Road Crossing</t>
  </si>
  <si>
    <t>TNW000005344</t>
  </si>
  <si>
    <t>RSPRI000.4SU</t>
  </si>
  <si>
    <t>U/S Pactolus Road at Railroad</t>
  </si>
  <si>
    <t>ROCKS000.4SU</t>
  </si>
  <si>
    <t>TNW000005345</t>
  </si>
  <si>
    <t>RSPRI000.9PU</t>
  </si>
  <si>
    <t>Rock Spring Branch</t>
  </si>
  <si>
    <t>Off Bates Road Near St Marys/Dennys Road</t>
  </si>
  <si>
    <t>TNW000005346</t>
  </si>
  <si>
    <t>RSPRI001.9RU</t>
  </si>
  <si>
    <t>Moorhill Ave (off Rock Springs Road)</t>
  </si>
  <si>
    <t>TNW000005347</t>
  </si>
  <si>
    <t>RSPRI002.3RU</t>
  </si>
  <si>
    <t>Rock Spring Road</t>
  </si>
  <si>
    <t>TNW000005348</t>
  </si>
  <si>
    <t>RSPRI003.5SU</t>
  </si>
  <si>
    <t>Pavillion at Rock Spring Branch Road</t>
  </si>
  <si>
    <t>RSPRI004.5SU</t>
  </si>
  <si>
    <t>TNW000005349</t>
  </si>
  <si>
    <t>RSPRI004.2RU</t>
  </si>
  <si>
    <t>D/S Waldron Road.</t>
  </si>
  <si>
    <t>TNW000005350</t>
  </si>
  <si>
    <t>RSPRI004.8RU</t>
  </si>
  <si>
    <t>D/S Rock Spring Road.</t>
  </si>
  <si>
    <t>TNW000005351</t>
  </si>
  <si>
    <t>RSSPR000.7HD</t>
  </si>
  <si>
    <t>Red Sulphur Springs Branch</t>
  </si>
  <si>
    <t>D/S Riverdale Road</t>
  </si>
  <si>
    <t>TNW000005352</t>
  </si>
  <si>
    <t>RUDD000.1BT</t>
  </si>
  <si>
    <t>Rudd Branch</t>
  </si>
  <si>
    <t>Wears Valley Road</t>
  </si>
  <si>
    <t>TNW000005353</t>
  </si>
  <si>
    <t>RUNNE000.8BR</t>
  </si>
  <si>
    <t>Runner Branch</t>
  </si>
  <si>
    <t>Unnamed Road off Harrison Pike South of New Murraytown Road</t>
  </si>
  <si>
    <t>TNW000007095</t>
  </si>
  <si>
    <t>RUSH000.3CN</t>
  </si>
  <si>
    <t>Rush Creek</t>
  </si>
  <si>
    <t>Old Murfreesboro Road</t>
  </si>
  <si>
    <t>TNW000005354</t>
  </si>
  <si>
    <t>RUSH001.7CN</t>
  </si>
  <si>
    <t>Off Hwy 145</t>
  </si>
  <si>
    <t>TNW000005355</t>
  </si>
  <si>
    <t>RUSHI001.5BN</t>
  </si>
  <si>
    <t>Rushing Creek</t>
  </si>
  <si>
    <t>TNW000005356</t>
  </si>
  <si>
    <t>RUSHI003.3DE</t>
  </si>
  <si>
    <t>Hwy 100</t>
  </si>
  <si>
    <t>RUSHI002.8DE</t>
  </si>
  <si>
    <t>TNW000005357</t>
  </si>
  <si>
    <t>RUSHI005.6DE</t>
  </si>
  <si>
    <t>Largo Road</t>
  </si>
  <si>
    <t>TNW000005358</t>
  </si>
  <si>
    <t>RUSSE000.3CL</t>
  </si>
  <si>
    <t>Russell Branch  Tributary To Davis Creek</t>
  </si>
  <si>
    <t>25 Yards U/S Old Hwy 63</t>
  </si>
  <si>
    <t>TNW000005359</t>
  </si>
  <si>
    <t>RUSSE000.5CL</t>
  </si>
  <si>
    <t>Russell Creek Tributary To Powell River</t>
  </si>
  <si>
    <t>0.1 Miles D/S Colemon Br Crossing.</t>
  </si>
  <si>
    <t>ECO67F15</t>
  </si>
  <si>
    <t>TNW000005360</t>
  </si>
  <si>
    <t>RUSSE000.8PE</t>
  </si>
  <si>
    <t>Russell Creek</t>
  </si>
  <si>
    <t>Russell Creek Road</t>
  </si>
  <si>
    <t>TNW000005361</t>
  </si>
  <si>
    <t>RUSSE000.8SU</t>
  </si>
  <si>
    <t>At End of Doran Hollow Road</t>
  </si>
  <si>
    <t>RUSSE000.7SU</t>
  </si>
  <si>
    <t>TNW000005362</t>
  </si>
  <si>
    <t>RUSSE000.9BT</t>
  </si>
  <si>
    <t>Russell Branch</t>
  </si>
  <si>
    <t>100 Yards U/S Singleton Road</t>
  </si>
  <si>
    <t>TNW000005363</t>
  </si>
  <si>
    <t>RUSSE001.0CL</t>
  </si>
  <si>
    <t>Colemon Road.</t>
  </si>
  <si>
    <t>RUSSE000.6CL</t>
  </si>
  <si>
    <t>TNW000005364</t>
  </si>
  <si>
    <t>RUSSE001.2BE</t>
  </si>
  <si>
    <t>Red Hill Road</t>
  </si>
  <si>
    <t>TNW000005365</t>
  </si>
  <si>
    <t>RUSSE001.5FA</t>
  </si>
  <si>
    <t>Highway 57</t>
  </si>
  <si>
    <t>TNW000005366</t>
  </si>
  <si>
    <t>RUSSE003.0CL</t>
  </si>
  <si>
    <t>Murphy Hill Road</t>
  </si>
  <si>
    <t>TNW000005367</t>
  </si>
  <si>
    <t>RUSSE006.0CL</t>
  </si>
  <si>
    <t>TNW000005368</t>
  </si>
  <si>
    <t>RUSSE007.2CL</t>
  </si>
  <si>
    <t>TNW000005369</t>
  </si>
  <si>
    <t>RUTHE001.6MY</t>
  </si>
  <si>
    <t>Rutherford Creek</t>
  </si>
  <si>
    <t>Columbia Rock Road</t>
  </si>
  <si>
    <t>TNW000005370</t>
  </si>
  <si>
    <t>RUTHE002.9MY</t>
  </si>
  <si>
    <t>theta Pike D/S of Lake</t>
  </si>
  <si>
    <t>TNW000005371</t>
  </si>
  <si>
    <t>RUTHE006.2MY</t>
  </si>
  <si>
    <t>Hwy 31 (Highway 6)</t>
  </si>
  <si>
    <t>TNW000005372</t>
  </si>
  <si>
    <t>RUTHE007.4MY</t>
  </si>
  <si>
    <t>TNW000005373</t>
  </si>
  <si>
    <t>RUTHE008.9MY</t>
  </si>
  <si>
    <t>Double Branch Road</t>
  </si>
  <si>
    <t>RUTHE008.7MY</t>
  </si>
  <si>
    <t>TNW000005374</t>
  </si>
  <si>
    <t>RUTHE013.9MY</t>
  </si>
  <si>
    <t>Greens Mill Road</t>
  </si>
  <si>
    <t>TNW000005375</t>
  </si>
  <si>
    <t>RUTHE019.3MY</t>
  </si>
  <si>
    <t>Kedron Pike (D/S Spring Hill STP)</t>
  </si>
  <si>
    <t>RUTHE019.5MY</t>
  </si>
  <si>
    <t>TNW000007337</t>
  </si>
  <si>
    <t>RUTHE020.0MY</t>
  </si>
  <si>
    <t>Approximately. 500 Yards Upstream Spring Hill STP Outfall</t>
  </si>
  <si>
    <t>TNW000005376</t>
  </si>
  <si>
    <t>RUTHE2.2T0.2MY</t>
  </si>
  <si>
    <t>Rutherford Creek Unnamed Tributary</t>
  </si>
  <si>
    <t>Tva Road D/S Tailings Pond</t>
  </si>
  <si>
    <t>RUTHE1.9T0.2MY; RUTHE1T0.2MY</t>
  </si>
  <si>
    <t>TNW000005377</t>
  </si>
  <si>
    <t>RUTLA000.1WS</t>
  </si>
  <si>
    <t>Rutland Branch</t>
  </si>
  <si>
    <t>Off Old Railroad/E.Division Road (U/S Cedar Creek)</t>
  </si>
  <si>
    <t>TNW000005378</t>
  </si>
  <si>
    <t>RWATE002.5MI</t>
  </si>
  <si>
    <t>Running Water Creek</t>
  </si>
  <si>
    <t>State Highway 134</t>
  </si>
  <si>
    <t>RWATE003.0MI</t>
  </si>
  <si>
    <t>On the North Side of I-24 Access on Border Road Hwy 134</t>
  </si>
  <si>
    <t>TNW000005379</t>
  </si>
  <si>
    <t>RWATE003.7MI</t>
  </si>
  <si>
    <t>TNW000005380</t>
  </si>
  <si>
    <t>RWATE004.5MI</t>
  </si>
  <si>
    <t>Off of Hwy 134 in Whiteside  Below Confluence with Keef Spring</t>
  </si>
  <si>
    <t>TNW000005381</t>
  </si>
  <si>
    <t>SALE001.0HM</t>
  </si>
  <si>
    <t>Sale Creek</t>
  </si>
  <si>
    <t>1.0 Miles U/S of Tennessee River Confluence Embayment Trm 495</t>
  </si>
  <si>
    <t>SALE001.2HM</t>
  </si>
  <si>
    <t>TNW000005382</t>
  </si>
  <si>
    <t>SALE007.7HM</t>
  </si>
  <si>
    <t>Coulterville Road</t>
  </si>
  <si>
    <t>TNW000007097</t>
  </si>
  <si>
    <t>SALE008.5RH</t>
  </si>
  <si>
    <t>U/S of Confluence with Roaring Creek</t>
  </si>
  <si>
    <t>TNW000005383</t>
  </si>
  <si>
    <t>SALE010.4RH</t>
  </si>
  <si>
    <t>Old Graysville Road Crossing</t>
  </si>
  <si>
    <t>TNW000005384</t>
  </si>
  <si>
    <t>SALE015.8RH</t>
  </si>
  <si>
    <t>Upper Cove Loop Road</t>
  </si>
  <si>
    <t>TNW000005385</t>
  </si>
  <si>
    <t>SALE016.1T0.1RH</t>
  </si>
  <si>
    <t>Sale Creek Unnamed Tributary (Spring)</t>
  </si>
  <si>
    <t>Spring at Origin - off Newmans Lane (Not Designated on topo)</t>
  </si>
  <si>
    <t>TNW000005386</t>
  </si>
  <si>
    <t>SALE016.5RH</t>
  </si>
  <si>
    <t>Upstream of Spring Tributary; Upstream of Proposed Coal Mining Operation</t>
  </si>
  <si>
    <t>TNW000005387</t>
  </si>
  <si>
    <t>SALEM000.1HS</t>
  </si>
  <si>
    <t>Salem Creek</t>
  </si>
  <si>
    <t>Webb Road/ New Salem Road</t>
  </si>
  <si>
    <t>TNW000005388</t>
  </si>
  <si>
    <t>SALIN007.4ST</t>
  </si>
  <si>
    <t>Saline Creek</t>
  </si>
  <si>
    <t>Off of Willie Hargis Road</t>
  </si>
  <si>
    <t>TNW000005389</t>
  </si>
  <si>
    <t>SALIN009.5ST</t>
  </si>
  <si>
    <t>Wyatt Hollow Road</t>
  </si>
  <si>
    <t>TNW000005390</t>
  </si>
  <si>
    <t>SALLI000.1BE</t>
  </si>
  <si>
    <t>Sallie Branch</t>
  </si>
  <si>
    <t>TNW000005391</t>
  </si>
  <si>
    <t>SALLY001.2GY</t>
  </si>
  <si>
    <t>Sally Creek</t>
  </si>
  <si>
    <t>Patrick Cemetary Road off State Hwy 56</t>
  </si>
  <si>
    <t>TNW000005392</t>
  </si>
  <si>
    <t>SALMO000.2HO</t>
  </si>
  <si>
    <t>Salmon Branch</t>
  </si>
  <si>
    <t>Hwy 49</t>
  </si>
  <si>
    <t>TNW000005393</t>
  </si>
  <si>
    <t>SALMO001.8HO</t>
  </si>
  <si>
    <t>Bethany Road</t>
  </si>
  <si>
    <t>TNW000005394</t>
  </si>
  <si>
    <t>SALT002.0HD</t>
  </si>
  <si>
    <t>Salt River</t>
  </si>
  <si>
    <t>D/S Pisgah Road</t>
  </si>
  <si>
    <t>SALT003.0HD</t>
  </si>
  <si>
    <t>TNW000005395</t>
  </si>
  <si>
    <t>SAMS000.1UC</t>
  </si>
  <si>
    <t>Sams Creek</t>
  </si>
  <si>
    <t>Off Hwy 81 (0.2 Mile S Hwy 23)</t>
  </si>
  <si>
    <t>TNW000005396</t>
  </si>
  <si>
    <t>SAMS002.7CH</t>
  </si>
  <si>
    <t>1456 Sams Creek Road (Hwy 249)</t>
  </si>
  <si>
    <t>SAMS003.0CH</t>
  </si>
  <si>
    <t>TNW000005397</t>
  </si>
  <si>
    <t>SAND000.3KN</t>
  </si>
  <si>
    <t>Sand Branch</t>
  </si>
  <si>
    <t>D/S of John Sevier Hwy Crossing/ South of Strawberry Plains Road</t>
  </si>
  <si>
    <t>TNW000005398</t>
  </si>
  <si>
    <t>SAND001.8CK</t>
  </si>
  <si>
    <t>Sand Creek</t>
  </si>
  <si>
    <t>U/S Thomas Road</t>
  </si>
  <si>
    <t>TNW000005399</t>
  </si>
  <si>
    <t>SANDE000.1RN</t>
  </si>
  <si>
    <t>Sanders Branch</t>
  </si>
  <si>
    <t>TNW000005400</t>
  </si>
  <si>
    <t>SANDE000.1SM</t>
  </si>
  <si>
    <t>Sanderson Branch</t>
  </si>
  <si>
    <t>Hwy. 80 D/S Confluence with Sloan Branch</t>
  </si>
  <si>
    <t>TNW000005401</t>
  </si>
  <si>
    <t>SANDE000.2ML</t>
  </si>
  <si>
    <t>Sanders Creek</t>
  </si>
  <si>
    <t>Off Sam Davis Hwy (11/31A)</t>
  </si>
  <si>
    <t>TNW000005402</t>
  </si>
  <si>
    <t>SANDE000.2SM</t>
  </si>
  <si>
    <t>Sloan Br Road U/S Confluence with Sloan Branch</t>
  </si>
  <si>
    <t>TNW000005403</t>
  </si>
  <si>
    <t>SANDY000.5CS</t>
  </si>
  <si>
    <t>Sandy Creek</t>
  </si>
  <si>
    <t>Hwy 22A D/S</t>
  </si>
  <si>
    <t>TNW000005404</t>
  </si>
  <si>
    <t>SANDY000.5MN</t>
  </si>
  <si>
    <t>Airways Bld (Hwy 70)</t>
  </si>
  <si>
    <t>SANDY00.55MN</t>
  </si>
  <si>
    <t>TNW000005405</t>
  </si>
  <si>
    <t>SANDY000.6MN</t>
  </si>
  <si>
    <t>U/S Hwy 45 bypass</t>
  </si>
  <si>
    <t>TNW000005406</t>
  </si>
  <si>
    <t>SANDY000.7HR</t>
  </si>
  <si>
    <t>U/S Arther Jared Road</t>
  </si>
  <si>
    <t>TNW000005407</t>
  </si>
  <si>
    <t>SANDY000.8MC</t>
  </si>
  <si>
    <t>Murray School Road</t>
  </si>
  <si>
    <t>TNW000005408</t>
  </si>
  <si>
    <t>SANDY000.8WY</t>
  </si>
  <si>
    <t>Sandy Branch</t>
  </si>
  <si>
    <t>U/S Simpson Road</t>
  </si>
  <si>
    <t>TNW000005409</t>
  </si>
  <si>
    <t>SANKL000.2MI</t>
  </si>
  <si>
    <t>Scratch Ankle Creek</t>
  </si>
  <si>
    <t>Scratch Ankle  Road in Scratch Ankle Hollow</t>
  </si>
  <si>
    <t>TNW000005410</t>
  </si>
  <si>
    <t>SARTA000.5JE</t>
  </si>
  <si>
    <t>Sartain Branch</t>
  </si>
  <si>
    <t>100 Yds D/S Bell Road and Carter Branch</t>
  </si>
  <si>
    <t>CARTE000.4JE</t>
  </si>
  <si>
    <t>TNW000005411</t>
  </si>
  <si>
    <t>SARTA000.7JE</t>
  </si>
  <si>
    <t>50 Yds U/S Bell Road and U/S Carter Branch</t>
  </si>
  <si>
    <t>SARTA000.1JE</t>
  </si>
  <si>
    <t>TNW000005412</t>
  </si>
  <si>
    <t>SAULS006.0HR</t>
  </si>
  <si>
    <t>Saulsbury Creek</t>
  </si>
  <si>
    <t>TNW000005413</t>
  </si>
  <si>
    <t>SAUND000.6WS</t>
  </si>
  <si>
    <t>Saunders Fork</t>
  </si>
  <si>
    <t>100 Feet D/S Hwy 96</t>
  </si>
  <si>
    <t>SAUND000.6WI</t>
  </si>
  <si>
    <t>TNW000005414</t>
  </si>
  <si>
    <t>SAUND001.9BR</t>
  </si>
  <si>
    <t>Saunders Branch</t>
  </si>
  <si>
    <t>Bridge Crossing Red Hill Valley Road</t>
  </si>
  <si>
    <t>TNW000005415</t>
  </si>
  <si>
    <t>SAUND002.5CN</t>
  </si>
  <si>
    <t>Off Willard Road (@ Parking Area)</t>
  </si>
  <si>
    <t>TNW000005416</t>
  </si>
  <si>
    <t>SAVAG000.1GY</t>
  </si>
  <si>
    <t>Savage Creek</t>
  </si>
  <si>
    <t>State Hwy 399 Crossing</t>
  </si>
  <si>
    <t>TNW000005417</t>
  </si>
  <si>
    <t>SAVAG006.3SE</t>
  </si>
  <si>
    <t>Hwy 399</t>
  </si>
  <si>
    <t>TNW000005418</t>
  </si>
  <si>
    <t>SAVAG009.8SE</t>
  </si>
  <si>
    <t>Dunaway Private Game Preserve off Tate Road 30 Yds D/S Dunaway Lake</t>
  </si>
  <si>
    <t>TNW000005419</t>
  </si>
  <si>
    <t>SAVAN005.0HM</t>
  </si>
  <si>
    <t>Savannah Creek</t>
  </si>
  <si>
    <t>Mahan Gap Road</t>
  </si>
  <si>
    <t>SAVANNAH004.5; LSAVA005.0HM; SAVAN005.5HM</t>
  </si>
  <si>
    <t>TNW000005420</t>
  </si>
  <si>
    <t>SAVAN6.4T0.4HM</t>
  </si>
  <si>
    <t>Savannah Creek Unnamed Tributary</t>
  </si>
  <si>
    <t>Snow Hill Road</t>
  </si>
  <si>
    <t>SAVAN1T0.4HM; SAVAN1T10.4HM</t>
  </si>
  <si>
    <t>TNW000005421</t>
  </si>
  <si>
    <t>SAW001.2LW</t>
  </si>
  <si>
    <t>Saw Creek</t>
  </si>
  <si>
    <t>U/S Barnesville Road</t>
  </si>
  <si>
    <t>TNW000007464</t>
  </si>
  <si>
    <t>SAWMI000.2MI</t>
  </si>
  <si>
    <t>Sawmill Creek</t>
  </si>
  <si>
    <t>Off Woodland Road and U/S of Powerline Crossing</t>
  </si>
  <si>
    <t>TNW000005422</t>
  </si>
  <si>
    <t>SAWMI003.7SE</t>
  </si>
  <si>
    <t>U/S Henson Gap Road</t>
  </si>
  <si>
    <t>TNW000005423</t>
  </si>
  <si>
    <t>SAWMI004.4SE</t>
  </si>
  <si>
    <t>U/S of Impoundment West of Henson Gap Road</t>
  </si>
  <si>
    <t>TNW000005424</t>
  </si>
  <si>
    <t>SAWMI4T0.4SE</t>
  </si>
  <si>
    <t>Sawmill Creek Unnamed Tributary</t>
  </si>
  <si>
    <t>SAWMI1T0.4SE</t>
  </si>
  <si>
    <t>TNW000005425</t>
  </si>
  <si>
    <t>SAYLO000.3GE</t>
  </si>
  <si>
    <t>Saylor Creek</t>
  </si>
  <si>
    <t>Delta Valley Road. off Carters Valley Road.  East of Exit 30 of I-81.</t>
  </si>
  <si>
    <t>TNW000005427</t>
  </si>
  <si>
    <t>SBANK000.5CR</t>
  </si>
  <si>
    <t>Steep Bank Branch</t>
  </si>
  <si>
    <t>D/S Little Grove Road</t>
  </si>
  <si>
    <t>TNW000005428</t>
  </si>
  <si>
    <t>SCAMP000.2GE</t>
  </si>
  <si>
    <t>Snow Camp Branch</t>
  </si>
  <si>
    <t>100 Yds D/S Marvin Road</t>
  </si>
  <si>
    <t>TNW000005429</t>
  </si>
  <si>
    <t>SCAMP004.2SR</t>
  </si>
  <si>
    <t>Station Camp Creek</t>
  </si>
  <si>
    <t>Lower Station Camp Creek Road D/S Quarry</t>
  </si>
  <si>
    <t>TNW000005430</t>
  </si>
  <si>
    <t>SCAMP004.6SR</t>
  </si>
  <si>
    <t>Station Camp Creek Road  0.1 Mile U/S From RR Tracks</t>
  </si>
  <si>
    <t>TNW000005431</t>
  </si>
  <si>
    <t>SCAMP004.8SR</t>
  </si>
  <si>
    <t>Station Camp Creek Road (0.3  Mi U/S RR Tracks)</t>
  </si>
  <si>
    <t>TNW000005432</t>
  </si>
  <si>
    <t>SCAMP008.3SR</t>
  </si>
  <si>
    <t>U/S Liberty Lane  Bridge</t>
  </si>
  <si>
    <t>TNW000005433</t>
  </si>
  <si>
    <t>SCAMP010.4SR</t>
  </si>
  <si>
    <t>Vantrease Road</t>
  </si>
  <si>
    <t>TNW000005434</t>
  </si>
  <si>
    <t>SCAMP011.8SR</t>
  </si>
  <si>
    <t>Off Upper Station Camp Creek Road/ Watt Nolan Road</t>
  </si>
  <si>
    <t>TNW000005435</t>
  </si>
  <si>
    <t>SCANE_S1T2.4PU</t>
  </si>
  <si>
    <t>Sink Cane Hollow Unt</t>
  </si>
  <si>
    <t>Boswell Road off Hwy 84</t>
  </si>
  <si>
    <t>TNW000005436</t>
  </si>
  <si>
    <t>SCANT001.3CU</t>
  </si>
  <si>
    <t>Scantling Branch</t>
  </si>
  <si>
    <t>Lakes Trailer Park on Laurel Point Road 200 Yds D/S Good Neighbor Lake</t>
  </si>
  <si>
    <t>TNW000005437</t>
  </si>
  <si>
    <t>SCARB000.1AN</t>
  </si>
  <si>
    <t>Scarboro Creek</t>
  </si>
  <si>
    <t>Upstream of Melton Hill Lake embayment at Scarboro Facility DOE</t>
  </si>
  <si>
    <t>TNW000005438</t>
  </si>
  <si>
    <t>SCARC001.0HE</t>
  </si>
  <si>
    <t>Scarce Creek</t>
  </si>
  <si>
    <t>TNW000005439</t>
  </si>
  <si>
    <t>SCAWL000.4OB</t>
  </si>
  <si>
    <t>Scawley Creek</t>
  </si>
  <si>
    <t>Near Bethel Church Road</t>
  </si>
  <si>
    <t>TNW000005440</t>
  </si>
  <si>
    <t>SCHES000.1BR</t>
  </si>
  <si>
    <t>South Chestuee Creek</t>
  </si>
  <si>
    <t>Mouth of South Chestuee Creek</t>
  </si>
  <si>
    <t>TNW000005441</t>
  </si>
  <si>
    <t>SCHES001.8BR</t>
  </si>
  <si>
    <t>Off of Upper River Road</t>
  </si>
  <si>
    <t>TNW000005442</t>
  </si>
  <si>
    <t>SCHES013.9BR</t>
  </si>
  <si>
    <t>Off of Old Parksville Road</t>
  </si>
  <si>
    <t>TNW000005443</t>
  </si>
  <si>
    <t>SCHIC000.0HM</t>
  </si>
  <si>
    <t>South Chickamauga Creek</t>
  </si>
  <si>
    <t>At Mouth At Nickajack Lake RM 468.5</t>
  </si>
  <si>
    <t>TNW000005444</t>
  </si>
  <si>
    <t>SCHIC000.4HM</t>
  </si>
  <si>
    <t>Amnicola Hwy</t>
  </si>
  <si>
    <t>TNW000005445</t>
  </si>
  <si>
    <t>SCHIC004.9HM</t>
  </si>
  <si>
    <t>Lightfoot Mill Road (Bridge)</t>
  </si>
  <si>
    <t>TNW000005446</t>
  </si>
  <si>
    <t>SCHIC015.8HM</t>
  </si>
  <si>
    <t>Swinging Foot Br at Audobon Acres</t>
  </si>
  <si>
    <t>TNW000007646</t>
  </si>
  <si>
    <t>SCHIC017.3HM</t>
  </si>
  <si>
    <t>D/S TN-Ga State Line</t>
  </si>
  <si>
    <t>TNW000005447</t>
  </si>
  <si>
    <t>SCHIC10.4T1.0HM</t>
  </si>
  <si>
    <t>South Chickamauga Creek Unnamed Tributary</t>
  </si>
  <si>
    <t>SCHIC1T1.0HM</t>
  </si>
  <si>
    <t>TNW000007312</t>
  </si>
  <si>
    <t>SCHIC16.7T1.1HM</t>
  </si>
  <si>
    <t>Crossing on Council Fire Drive on Council Fire Golfhorse</t>
  </si>
  <si>
    <t>TNW000007292</t>
  </si>
  <si>
    <t>SCHIC7.5T0.2HM</t>
  </si>
  <si>
    <t>Near Agawela Dr D/S From Confluence with Schic7.5T0.2T0.1Hm</t>
  </si>
  <si>
    <t>TNW000007210</t>
  </si>
  <si>
    <t>SCHIC7.5T0.2T0.1HM</t>
  </si>
  <si>
    <t>South Chickamauga Creek Unnamed Tributary To Unnamed Tributary</t>
  </si>
  <si>
    <t>D/S of Agawelad Dr Crossing to Confluence with Schic7.5T0.2Hm</t>
  </si>
  <si>
    <t>TNW000005448</t>
  </si>
  <si>
    <t>SCIOT000.1UC</t>
  </si>
  <si>
    <t>Scioto Creek</t>
  </si>
  <si>
    <t>200 Yds U/S Hwy 107</t>
  </si>
  <si>
    <t>TNW000005449</t>
  </si>
  <si>
    <t>SCITY000.5HA</t>
  </si>
  <si>
    <t>Silver City Branch</t>
  </si>
  <si>
    <t>100 Yds U/S Union Grove Road</t>
  </si>
  <si>
    <t>TNW000005450</t>
  </si>
  <si>
    <t>SCOTT000.1DA</t>
  </si>
  <si>
    <t>Scott Creek</t>
  </si>
  <si>
    <t>Off Tulip Grove Road (D/S Scotts Cr Pkwy)</t>
  </si>
  <si>
    <t>TNW000005451</t>
  </si>
  <si>
    <t>SCOTT000.1ST</t>
  </si>
  <si>
    <t>Scott Branch</t>
  </si>
  <si>
    <t>Off Wyatt Hollow Road</t>
  </si>
  <si>
    <t>TNW000005452</t>
  </si>
  <si>
    <t>SCOTT000.9DA</t>
  </si>
  <si>
    <t>Scotts Creek</t>
  </si>
  <si>
    <t>TNW000005453</t>
  </si>
  <si>
    <t>SCOTT001.2CU</t>
  </si>
  <si>
    <t>Scott Creek Road off Tabor Loop</t>
  </si>
  <si>
    <t>TNW000007475</t>
  </si>
  <si>
    <t>SCOTT001.3GY</t>
  </si>
  <si>
    <t>D/S of Scott Creek Road Crossing</t>
  </si>
  <si>
    <t>TNW000005454</t>
  </si>
  <si>
    <t>SCOTT001.7SH</t>
  </si>
  <si>
    <t>TNW000005455</t>
  </si>
  <si>
    <t>SCOTT001.8WA</t>
  </si>
  <si>
    <t>Off Hobbs Road. (Off Dry Creek. Road.Off Hwy 56)</t>
  </si>
  <si>
    <t>TNW000005456</t>
  </si>
  <si>
    <t>SCOTT003.5SH</t>
  </si>
  <si>
    <t>Seed Tick Road 80 Yds D/S Lakeland (Garner) Lake D/S of the Dam</t>
  </si>
  <si>
    <t>TNW000005457</t>
  </si>
  <si>
    <t>SCOTT003.6SH</t>
  </si>
  <si>
    <t>Scotts Creek - Garner/Lakeland Lake</t>
  </si>
  <si>
    <t>Lakeland (Garner) Lake Ne Memphis U/S Of the Dam</t>
  </si>
  <si>
    <t>TNW000005458</t>
  </si>
  <si>
    <t>SCOVE000.1CT</t>
  </si>
  <si>
    <t>Sally Cove Creek</t>
  </si>
  <si>
    <t>Burns Berry Road U/S Confluence W/ Simerly Creek</t>
  </si>
  <si>
    <t>SALLY000.1CT</t>
  </si>
  <si>
    <t>TNW000005459</t>
  </si>
  <si>
    <t>SCOVE000.8GY</t>
  </si>
  <si>
    <t>Savage Cove Creek</t>
  </si>
  <si>
    <t>U/S Hwy 56</t>
  </si>
  <si>
    <t>TNW000005460</t>
  </si>
  <si>
    <t>SCOWL000.2OB</t>
  </si>
  <si>
    <t>Scowley Creek</t>
  </si>
  <si>
    <t>TNW000005461</t>
  </si>
  <si>
    <t>SCROS004.4ST</t>
  </si>
  <si>
    <t>South Cross Creek</t>
  </si>
  <si>
    <t>Hwy 233 Cumberland City Road</t>
  </si>
  <si>
    <t>TNW000005462</t>
  </si>
  <si>
    <t>SECON000.1KN</t>
  </si>
  <si>
    <t>Second Creek</t>
  </si>
  <si>
    <t>At Neyland Drive At Mouth on Tennessee River</t>
  </si>
  <si>
    <t>TNW000005463</t>
  </si>
  <si>
    <t>SECON002.0TR</t>
  </si>
  <si>
    <t>U/S Hwy 25 (Harville Pk) and D/S Sulphur College Road</t>
  </si>
  <si>
    <t>TNW000005464</t>
  </si>
  <si>
    <t>SECON010.5WE</t>
  </si>
  <si>
    <t>Hwy. 69</t>
  </si>
  <si>
    <t>TNW000005465</t>
  </si>
  <si>
    <t>SECON022.0LW</t>
  </si>
  <si>
    <t>Williams Road.</t>
  </si>
  <si>
    <t>TNW000005466</t>
  </si>
  <si>
    <t>SENSA000.2HS</t>
  </si>
  <si>
    <t>Sensabaugh Branch</t>
  </si>
  <si>
    <t>Sensabaugh Hollow Road</t>
  </si>
  <si>
    <t>TNW000005467</t>
  </si>
  <si>
    <t>SEQUA000.1MI</t>
  </si>
  <si>
    <t>Sequatchie River</t>
  </si>
  <si>
    <t>0.1 Miles U/S of Confluence with TN River - Embayment</t>
  </si>
  <si>
    <t>TNW000005468</t>
  </si>
  <si>
    <t>SEQUA006.3MI</t>
  </si>
  <si>
    <t>Valley  (Ebeneezer) Road</t>
  </si>
  <si>
    <t>002375; SEQUA006.3SE</t>
  </si>
  <si>
    <t>TNW000005469</t>
  </si>
  <si>
    <t>SEQUA007.1MI</t>
  </si>
  <si>
    <t>Nickletown</t>
  </si>
  <si>
    <t>TNW000005470</t>
  </si>
  <si>
    <t>SEQUA017.1MI</t>
  </si>
  <si>
    <t>Just Above Ketners Mill</t>
  </si>
  <si>
    <t>TNW000005471</t>
  </si>
  <si>
    <t>SEQUA023.0MI</t>
  </si>
  <si>
    <t>Near Whitwell</t>
  </si>
  <si>
    <t>TNW000005472</t>
  </si>
  <si>
    <t>SEQUA025.1MI</t>
  </si>
  <si>
    <t>TNW000005473</t>
  </si>
  <si>
    <t>SEQUA041.5SE</t>
  </si>
  <si>
    <t>Hwy 127/8 (Taft Hwy) Br Crossing  Below Dunlap</t>
  </si>
  <si>
    <t>TNW000005474</t>
  </si>
  <si>
    <t>SEQUA048.8SE</t>
  </si>
  <si>
    <t>Hwy 111 Near Dunlap</t>
  </si>
  <si>
    <t>TNW000005475</t>
  </si>
  <si>
    <t>SEQUA062.5BL</t>
  </si>
  <si>
    <t>Walker Ford/ Ridge Road</t>
  </si>
  <si>
    <t>TNW000005476</t>
  </si>
  <si>
    <t>SEQUA065.6BL</t>
  </si>
  <si>
    <t>Below Pikeville Bridge Crossing</t>
  </si>
  <si>
    <t>TNW000005477</t>
  </si>
  <si>
    <t>SEQUA085.5BL</t>
  </si>
  <si>
    <t>Cooper Mill (Mill Dam Road)</t>
  </si>
  <si>
    <t>TNW000005478</t>
  </si>
  <si>
    <t>SEQUA098.6BL</t>
  </si>
  <si>
    <t>Ninemile Cross Road</t>
  </si>
  <si>
    <t>TNW000005479</t>
  </si>
  <si>
    <t>SEQUA101.2BL</t>
  </si>
  <si>
    <t>TNW000005480</t>
  </si>
  <si>
    <t>SEQUA103.1BL</t>
  </si>
  <si>
    <t>Lowes Gap Mountain Road</t>
  </si>
  <si>
    <t>TNW000005481</t>
  </si>
  <si>
    <t>SEQUA109.0CU</t>
  </si>
  <si>
    <t>At End of Long Driveway For 4 Houses off Old Hwy 28</t>
  </si>
  <si>
    <t>TNW000005482</t>
  </si>
  <si>
    <t>SEQUA17.2T0.1MI</t>
  </si>
  <si>
    <t>Sequatchie River Unnamed Tributary</t>
  </si>
  <si>
    <t>Ketner Mill Access Road</t>
  </si>
  <si>
    <t>SEQUA20T0.0MI</t>
  </si>
  <si>
    <t>TNW000005483</t>
  </si>
  <si>
    <t>SEQUA22.2T0.1MI</t>
  </si>
  <si>
    <t>Below Whitwell at Mouth (Hwy 283)</t>
  </si>
  <si>
    <t>SEQUA18T0.0MI</t>
  </si>
  <si>
    <t>TNW000007478</t>
  </si>
  <si>
    <t>SEQUA22.2T0.7MI</t>
  </si>
  <si>
    <t>D/S of Hudson Street Crossing</t>
  </si>
  <si>
    <t>TNW000005484</t>
  </si>
  <si>
    <t>SEQUA27.9T0.6MI</t>
  </si>
  <si>
    <t>Tate Lane (Road)</t>
  </si>
  <si>
    <t>SEQUA22T0.6MI</t>
  </si>
  <si>
    <t>TNW000005485</t>
  </si>
  <si>
    <t>SEQUA30.7T0.8MI</t>
  </si>
  <si>
    <t>East Valley Road (Alvin C York Hwy)</t>
  </si>
  <si>
    <t>SEQUA17T0.8MI</t>
  </si>
  <si>
    <t>TNW000005486</t>
  </si>
  <si>
    <t>SEQUA35.3T0.2SE</t>
  </si>
  <si>
    <t>SEQUA16T0.2SE</t>
  </si>
  <si>
    <t>TNW000005487</t>
  </si>
  <si>
    <t>SEQUA4.4T0.4MI</t>
  </si>
  <si>
    <t>SEQUA21T0.4MI</t>
  </si>
  <si>
    <t>TNW000005488</t>
  </si>
  <si>
    <t>SEQUA40.0T0.2SE</t>
  </si>
  <si>
    <t>SEQUA15T0.2SE</t>
  </si>
  <si>
    <t>TNW000005489</t>
  </si>
  <si>
    <t>SEQUA60.6T1.2T0.7BL</t>
  </si>
  <si>
    <t>Sequatchie River Unnamed Tributary To Unnamed Tributary</t>
  </si>
  <si>
    <t>Lower East Valley and Pope Road</t>
  </si>
  <si>
    <t>SEQUA14T0.6BL</t>
  </si>
  <si>
    <t>TNW000005490</t>
  </si>
  <si>
    <t>SEQUA61.2T0.1BL</t>
  </si>
  <si>
    <t>Stephen Chapel off Lower East Valley Road</t>
  </si>
  <si>
    <t>SEQUA13T0.0BL</t>
  </si>
  <si>
    <t>TNW000005491</t>
  </si>
  <si>
    <t>SEQUA63.9T0.1BL</t>
  </si>
  <si>
    <t>SEQUA12T0.1BL</t>
  </si>
  <si>
    <t>TNW000005492</t>
  </si>
  <si>
    <t>SEQUA65.2T0.1BL</t>
  </si>
  <si>
    <t>Lower East Valley Road North of Center Point Church</t>
  </si>
  <si>
    <t>SEQUA11T0.1BL</t>
  </si>
  <si>
    <t>TNW000005493</t>
  </si>
  <si>
    <t>SEQUA65.3T0.3BL</t>
  </si>
  <si>
    <t>U/S of College Station Road at Lower East Valley Road</t>
  </si>
  <si>
    <t>SEQUA10T0.3BL</t>
  </si>
  <si>
    <t>TNW000005494</t>
  </si>
  <si>
    <t>SEQUA66.4T0.2BL</t>
  </si>
  <si>
    <t>Lower East Valley Road SR RM 66.4</t>
  </si>
  <si>
    <t>SEQUA9T0.2BL</t>
  </si>
  <si>
    <t>TNW000005495</t>
  </si>
  <si>
    <t>SEQUA67.1T0.1BL</t>
  </si>
  <si>
    <t>Lower East Valley Road SR RM 67.6 Unnamed Tributary</t>
  </si>
  <si>
    <t>SEQUA8T0.1BL</t>
  </si>
  <si>
    <t>TNW000005496</t>
  </si>
  <si>
    <t>SEQUA80.9T0.8BL</t>
  </si>
  <si>
    <t>Hwy 127 Br</t>
  </si>
  <si>
    <t>SEQUA1T0.8BL</t>
  </si>
  <si>
    <t>TNW000005497</t>
  </si>
  <si>
    <t>SEQUA86.4T0.1BL</t>
  </si>
  <si>
    <t>South East of Cooper Mill @ Upper East Valley Road</t>
  </si>
  <si>
    <t>SEQUA7T0.0BL</t>
  </si>
  <si>
    <t>TNW000005498</t>
  </si>
  <si>
    <t>SEQUA87.1T0.1BL</t>
  </si>
  <si>
    <t>East of Cooper Mill @ Upper East Valley Road</t>
  </si>
  <si>
    <t>SEQUA6T0.1BL</t>
  </si>
  <si>
    <t>TNW000005499</t>
  </si>
  <si>
    <t>SEQUA87.4T0.4BL</t>
  </si>
  <si>
    <t>Ne of Cooper Mill at Upper East Valley Road</t>
  </si>
  <si>
    <t>SEQUA5T0.4BL</t>
  </si>
  <si>
    <t>TNW000005500</t>
  </si>
  <si>
    <t>SEQUA92.0T0.5T0.2BL</t>
  </si>
  <si>
    <t>Upper East Valley Road Crossing</t>
  </si>
  <si>
    <t>PCOVE000.2BL</t>
  </si>
  <si>
    <t>TNW000005501</t>
  </si>
  <si>
    <t>SEQUA92.0T0.7BL</t>
  </si>
  <si>
    <t>Upper East Valley Road at Br</t>
  </si>
  <si>
    <t>SEQUA4T0.7BL</t>
  </si>
  <si>
    <t>TNW000005502</t>
  </si>
  <si>
    <t>SEQUA92.1T0.8BL</t>
  </si>
  <si>
    <t>SEQUA3T0.8BL</t>
  </si>
  <si>
    <t>TNW000005503</t>
  </si>
  <si>
    <t>SEQUA99.9T0.4BL</t>
  </si>
  <si>
    <t>Upper East Valley Road at Br ( North of Swafford Chapel)</t>
  </si>
  <si>
    <t>SEQUA2T0.4BL</t>
  </si>
  <si>
    <t>TNW000005504</t>
  </si>
  <si>
    <t>SEVEN000.2DA</t>
  </si>
  <si>
    <t>Sevenmile Creek</t>
  </si>
  <si>
    <t>Antioch Pike</t>
  </si>
  <si>
    <t>TNW000005505</t>
  </si>
  <si>
    <t>SEVEN000.5DA</t>
  </si>
  <si>
    <t>Paragon Mills Park</t>
  </si>
  <si>
    <t>TNW000005506</t>
  </si>
  <si>
    <t>SEVEN003.7DA</t>
  </si>
  <si>
    <t>Whitfield Park  D/S Ellington Agricultural Center</t>
  </si>
  <si>
    <t>TNW000005507</t>
  </si>
  <si>
    <t>SEVEN003.8DA</t>
  </si>
  <si>
    <t>At Ellington Ag Center</t>
  </si>
  <si>
    <t>TNW000005508</t>
  </si>
  <si>
    <t>SEVEN004.3DA</t>
  </si>
  <si>
    <t>TNW000005509</t>
  </si>
  <si>
    <t>SEVEN004.7DA</t>
  </si>
  <si>
    <t>Players Club Apt. Across From Mcmurray Drive</t>
  </si>
  <si>
    <t>TNW000005665</t>
  </si>
  <si>
    <t>SEVEN1.0T0.3DA</t>
  </si>
  <si>
    <t>Sevenmile Creek Unnamed Tributary</t>
  </si>
  <si>
    <t>Paragon Mills Road/ Benita Drive</t>
  </si>
  <si>
    <t>SHAST000.3DA</t>
  </si>
  <si>
    <t>TNW000005510</t>
  </si>
  <si>
    <t>SEVIE000.8HS</t>
  </si>
  <si>
    <t>Sevier Branch</t>
  </si>
  <si>
    <t>S of 11W and Holston Mills Road</t>
  </si>
  <si>
    <t>TNW000005511</t>
  </si>
  <si>
    <t>SEWEE000.0ME</t>
  </si>
  <si>
    <t>Sewee Creek</t>
  </si>
  <si>
    <t>Mouth at TN River Mile 525</t>
  </si>
  <si>
    <t>TNW000005512</t>
  </si>
  <si>
    <t>SEWEE006.1ME</t>
  </si>
  <si>
    <t>TNW000005513</t>
  </si>
  <si>
    <t>SEWEL000.1MY</t>
  </si>
  <si>
    <t>Sewell Branch</t>
  </si>
  <si>
    <t>Sewell Road</t>
  </si>
  <si>
    <t>TNW000005514</t>
  </si>
  <si>
    <t>SFBEA001.5HD</t>
  </si>
  <si>
    <t>South Fork Beason Creek</t>
  </si>
  <si>
    <t>TNW000005515</t>
  </si>
  <si>
    <t>SFBLO000.8HN</t>
  </si>
  <si>
    <t>South Fork Blood River</t>
  </si>
  <si>
    <t>U/S Hershel Sykes Road</t>
  </si>
  <si>
    <t>SFBLO001.8HN</t>
  </si>
  <si>
    <t>TNW000005516</t>
  </si>
  <si>
    <t>SFBLU000.5HU</t>
  </si>
  <si>
    <t>South Fork Blue Creek</t>
  </si>
  <si>
    <t>SOUTH000.5HU</t>
  </si>
  <si>
    <t>TNW000005517</t>
  </si>
  <si>
    <t>SFBLU002.0CR</t>
  </si>
  <si>
    <t>South Fork Blunt</t>
  </si>
  <si>
    <t>Deer Trail off Maple Creek Road in Natchez Trace State Forest</t>
  </si>
  <si>
    <t>TNW000005518</t>
  </si>
  <si>
    <t>SFBUF000.4LW</t>
  </si>
  <si>
    <t>South Fork Buffalo River</t>
  </si>
  <si>
    <t>Brace Road.</t>
  </si>
  <si>
    <t>TNW000005519</t>
  </si>
  <si>
    <t>SFCAN000.4HO</t>
  </si>
  <si>
    <t>South Fork Cane Creek</t>
  </si>
  <si>
    <t>Barnes Hollow Road/Walford Hollow Road</t>
  </si>
  <si>
    <t>TNW000005520</t>
  </si>
  <si>
    <t>SFCAN000.6LS</t>
  </si>
  <si>
    <t>Mccord Hollow Road.</t>
  </si>
  <si>
    <t>TNW000005521</t>
  </si>
  <si>
    <t>SFCED000.1WS</t>
  </si>
  <si>
    <t>South Fork Cedar Creek</t>
  </si>
  <si>
    <t>U/S Eastgate Blvd and D/S I-40</t>
  </si>
  <si>
    <t>TNW000005522</t>
  </si>
  <si>
    <t>SFCRO000.1BT</t>
  </si>
  <si>
    <t>South Fork Crooked Creek</t>
  </si>
  <si>
    <t>50 Yds U/S Wilkinson Pk</t>
  </si>
  <si>
    <t>TNW000005523</t>
  </si>
  <si>
    <t>SFCRO001.0BT</t>
  </si>
  <si>
    <t>Butler Mill Road</t>
  </si>
  <si>
    <t>TNW000005524</t>
  </si>
  <si>
    <t>SFCUB002.9DE</t>
  </si>
  <si>
    <t>Sulphur Fork Cub Creek</t>
  </si>
  <si>
    <t>Bible Hill Road</t>
  </si>
  <si>
    <t>TNW000005525</t>
  </si>
  <si>
    <t>SFCUB004.0DE</t>
  </si>
  <si>
    <t>TNW000005526</t>
  </si>
  <si>
    <t>SFEAG000.6HN</t>
  </si>
  <si>
    <t>U/S Trail on Gravel Road off Hwy 79 Across Hwy From Chapman Road</t>
  </si>
  <si>
    <t>SOUTH000.6HN; SFEAG000.6HN</t>
  </si>
  <si>
    <t>TNW000005527</t>
  </si>
  <si>
    <t>SFELL000.1SV</t>
  </si>
  <si>
    <t>South Fork Ellejoy Creek</t>
  </si>
  <si>
    <t>50 Yds U/S Confluence. Ellejoy Cr. off Dripping Springs Road.</t>
  </si>
  <si>
    <t>TNW000005528</t>
  </si>
  <si>
    <t>SFFDE003.3DY</t>
  </si>
  <si>
    <t>South Fork Forked Deer River</t>
  </si>
  <si>
    <t>Unionville Road</t>
  </si>
  <si>
    <t>TNW000005529</t>
  </si>
  <si>
    <t>SFFDE006.5DY</t>
  </si>
  <si>
    <t>SFFDE009.5DY</t>
  </si>
  <si>
    <t>TNW000005530</t>
  </si>
  <si>
    <t>SFFDE008.2LE</t>
  </si>
  <si>
    <t>Hwy 210</t>
  </si>
  <si>
    <t>SFFDE007.2LE; SFFDE011.2DY</t>
  </si>
  <si>
    <t>TNW000005531</t>
  </si>
  <si>
    <t>SFFDE013.5LE</t>
  </si>
  <si>
    <t>TNW000005532</t>
  </si>
  <si>
    <t>SFFDE016.7LE</t>
  </si>
  <si>
    <t>Hwy 88 Bridge Crossing About 3.5 Miles South-Southwest of Chestnut Bluff TN</t>
  </si>
  <si>
    <t>SFFDE019.1LE; SFKFKDEER019.1</t>
  </si>
  <si>
    <t>TNW000005533</t>
  </si>
  <si>
    <t>SFFDE027.7HY</t>
  </si>
  <si>
    <t>TNW000005534</t>
  </si>
  <si>
    <t>SFFDE033.8HY</t>
  </si>
  <si>
    <t>SFFDE036.7HY</t>
  </si>
  <si>
    <t>TNW000005535</t>
  </si>
  <si>
    <t>SFFDE040.2MN</t>
  </si>
  <si>
    <t>002487; SFFDE043.2MN</t>
  </si>
  <si>
    <t>TNW000005536</t>
  </si>
  <si>
    <t>SFFDE049.8MN</t>
  </si>
  <si>
    <t>SFFDE052.7MN</t>
  </si>
  <si>
    <t>TNW000005537</t>
  </si>
  <si>
    <t>SFFDE062.9MN</t>
  </si>
  <si>
    <t>002472; SFFDE065.6MN</t>
  </si>
  <si>
    <t>TNW000005538</t>
  </si>
  <si>
    <t>SFFDE066.6CS</t>
  </si>
  <si>
    <t>Garland Road Bridge</t>
  </si>
  <si>
    <t>SFFDE069.8CS</t>
  </si>
  <si>
    <t>TNW000007699</t>
  </si>
  <si>
    <t>SFFDE19.8T0.2HY</t>
  </si>
  <si>
    <t>South Fork Forked Deer River Unnamed Tributary</t>
  </si>
  <si>
    <t>Off Highway 188</t>
  </si>
  <si>
    <t>TNW000005539</t>
  </si>
  <si>
    <t>SFFDE54.1T0.7MN</t>
  </si>
  <si>
    <t>TNW000005540</t>
  </si>
  <si>
    <t>SFFLA000.1WI</t>
  </si>
  <si>
    <t>South Fork Flat Creek</t>
  </si>
  <si>
    <t>Off Flat Cr. Road. 0.1 M. E Giles Hill Road.</t>
  </si>
  <si>
    <t>TNW000005541</t>
  </si>
  <si>
    <t>SFFOU001.1MY</t>
  </si>
  <si>
    <t>South Fork Fountain Creek</t>
  </si>
  <si>
    <t>Campbells Station Road</t>
  </si>
  <si>
    <t>TNW000005542</t>
  </si>
  <si>
    <t>SFHAR000.6BN</t>
  </si>
  <si>
    <t>South Fork Harmon Creek</t>
  </si>
  <si>
    <t>U/S South Harmon Creek Road</t>
  </si>
  <si>
    <t>TNW000005543</t>
  </si>
  <si>
    <t>SFHOL001.1SU</t>
  </si>
  <si>
    <t>South Fork Holston River</t>
  </si>
  <si>
    <t>Ridgefields Bridge in Kingsport (U/S North Fork D/S Meade)</t>
  </si>
  <si>
    <t>002630; SFHOL001.0SU</t>
  </si>
  <si>
    <t>TNW000005544</t>
  </si>
  <si>
    <t>SFHOL001.4SU</t>
  </si>
  <si>
    <t>Tilthammer Shoals</t>
  </si>
  <si>
    <t>TNW000005545</t>
  </si>
  <si>
    <t>SFHOL002.5SU</t>
  </si>
  <si>
    <t>Williamette</t>
  </si>
  <si>
    <t>TNW000005546</t>
  </si>
  <si>
    <t>SFHOL003.5SU</t>
  </si>
  <si>
    <t>Below TN Eastman Division Discharge (U/S Meade)</t>
  </si>
  <si>
    <t>TNW000005547</t>
  </si>
  <si>
    <t>SFHOL003.9SU</t>
  </si>
  <si>
    <t>Hwy 126 Bridge Near Kingsport</t>
  </si>
  <si>
    <t>SFHOL002.9SU</t>
  </si>
  <si>
    <t>TNW000005548</t>
  </si>
  <si>
    <t>SFHOL005.6SU</t>
  </si>
  <si>
    <t>John B Dennis by-Pass Bridge</t>
  </si>
  <si>
    <t>SFHOL005.5SU; SFHOL005.6SU</t>
  </si>
  <si>
    <t>TNW000005549</t>
  </si>
  <si>
    <t>SFHOL005.7SU</t>
  </si>
  <si>
    <t>Kingsport Waterworks Intake</t>
  </si>
  <si>
    <t>TNW000005550</t>
  </si>
  <si>
    <t>SFHOL006.7SU</t>
  </si>
  <si>
    <t>Cliffside Road off SR36  NW of Ft Pat Dam</t>
  </si>
  <si>
    <t>TNW000005551</t>
  </si>
  <si>
    <t>SFHOL007.7SU</t>
  </si>
  <si>
    <t>Below Fort Patrick Henry Dam</t>
  </si>
  <si>
    <t>TNW000005553</t>
  </si>
  <si>
    <t>SFHOL008.5SU</t>
  </si>
  <si>
    <t>Fort Patrick Henry Reservoir at Dam</t>
  </si>
  <si>
    <t>TNW000005554</t>
  </si>
  <si>
    <t>SFHOL008.5SUB</t>
  </si>
  <si>
    <t>Fort Patrick Henry Reservoir at Dam - Surface</t>
  </si>
  <si>
    <t>TNW000005555</t>
  </si>
  <si>
    <t>SFHOL008.5SUS</t>
  </si>
  <si>
    <t>Fort Patrick Henry Reservoir at Dam - Bottom</t>
  </si>
  <si>
    <t>TNW000005556</t>
  </si>
  <si>
    <t>SFHOL016.5SU</t>
  </si>
  <si>
    <t>Fort Patrick Henry Reservoir Fordtown Bridge</t>
  </si>
  <si>
    <t>SFKHOLSTON017.5; FTPATHENRY02</t>
  </si>
  <si>
    <t>TNW000005557</t>
  </si>
  <si>
    <t>SFHOL016.5SUB</t>
  </si>
  <si>
    <t>Fort Patrick Henry Reservoir Fordtown Bridge - Bottom</t>
  </si>
  <si>
    <t>TNW000005558</t>
  </si>
  <si>
    <t>SFHOL018.5SU</t>
  </si>
  <si>
    <t>Below Boone Dam</t>
  </si>
  <si>
    <t>TNW000005559</t>
  </si>
  <si>
    <t>SFHOL018.8SU</t>
  </si>
  <si>
    <t>Boone Reservoir Dam</t>
  </si>
  <si>
    <t>TNW000005560</t>
  </si>
  <si>
    <t>SFHOL018.8SUB</t>
  </si>
  <si>
    <t>Boone Reservoir Dam Bottom</t>
  </si>
  <si>
    <t>TNW000005561</t>
  </si>
  <si>
    <t>SFHOL018.8SUS</t>
  </si>
  <si>
    <t>Boone Reservoir Dam - Surface</t>
  </si>
  <si>
    <t>TNW000005562</t>
  </si>
  <si>
    <t>SFHOL022.5SU</t>
  </si>
  <si>
    <t>Mouth of Wagner Creek</t>
  </si>
  <si>
    <t>SHFR 22.0SU; SFHR 2</t>
  </si>
  <si>
    <t>TNW000005563</t>
  </si>
  <si>
    <t>SFHOL022.5SUB</t>
  </si>
  <si>
    <t>Mouth Of Wagner Creek-Bottom</t>
  </si>
  <si>
    <t>TNW000005564</t>
  </si>
  <si>
    <t>SFHOL022.5SUS</t>
  </si>
  <si>
    <t>Mouth Of Wagner Creek-Surface</t>
  </si>
  <si>
    <t>TNW000005565</t>
  </si>
  <si>
    <t>SFHOL026.2SU</t>
  </si>
  <si>
    <t>Devault Bridge</t>
  </si>
  <si>
    <t>SFHR 26.2 SU; SFHR 3</t>
  </si>
  <si>
    <t>TNW000005566</t>
  </si>
  <si>
    <t>SFHOL026.2SUB</t>
  </si>
  <si>
    <t>Devault Bridge  - Bottom</t>
  </si>
  <si>
    <t>TNW000005567</t>
  </si>
  <si>
    <t>SFHOL026.2SUS</t>
  </si>
  <si>
    <t>Devault Bridge - Surface</t>
  </si>
  <si>
    <t>TNW000005568</t>
  </si>
  <si>
    <t>SFHOL027.0SU</t>
  </si>
  <si>
    <t>Boone Reservoir one Mile U/S Devault Road Bridge</t>
  </si>
  <si>
    <t>TVA SFHORM 27</t>
  </si>
  <si>
    <t>TNW000005569</t>
  </si>
  <si>
    <t>SFHOL027.5SU</t>
  </si>
  <si>
    <t>Camp Sites</t>
  </si>
  <si>
    <t>SFHR 27.5 SU; SFHR 5</t>
  </si>
  <si>
    <t>TNW000005570</t>
  </si>
  <si>
    <t>SFHOL027.5SUB</t>
  </si>
  <si>
    <t>Camp Sites-Bottom</t>
  </si>
  <si>
    <t>TNW000005571</t>
  </si>
  <si>
    <t>SFHOL027.5SUS</t>
  </si>
  <si>
    <t>Camp Sites-Surface</t>
  </si>
  <si>
    <t>TNW000005572</t>
  </si>
  <si>
    <t>SFHOL028.2SU</t>
  </si>
  <si>
    <t>Boone Reservoir Point 10</t>
  </si>
  <si>
    <t>SFKHOLSTON028.2</t>
  </si>
  <si>
    <t>TNW000005573</t>
  </si>
  <si>
    <t>SFHOL029.5SU</t>
  </si>
  <si>
    <t>Boone Reservoir -  Beaver Creek Embayment - Davis Dock/ Summer Sound</t>
  </si>
  <si>
    <t>SFHR 11; SFKHOLSTON029.5</t>
  </si>
  <si>
    <t>TNW000005574</t>
  </si>
  <si>
    <t>SFHOL029.5SUB</t>
  </si>
  <si>
    <t>Boone Reservoir -  Beaver Creek Embayment - Davis Dock/ Summer Sound - Bottom</t>
  </si>
  <si>
    <t>TNW000005575</t>
  </si>
  <si>
    <t>SFHOL029.5SUS</t>
  </si>
  <si>
    <t>Boone Reservoir -  Beaver Creek Embayment - Davis Dock/ Summer Sound - Surface</t>
  </si>
  <si>
    <t>TNW000005576</t>
  </si>
  <si>
    <t>SFHOL030.8SU</t>
  </si>
  <si>
    <t>Boone Reservoir at Rainbow Bridge (Enterprise Road)</t>
  </si>
  <si>
    <t>SFKHOLSTON030.8; SFHR 18</t>
  </si>
  <si>
    <t>TNW000005577</t>
  </si>
  <si>
    <t>SFHOL030.8SUB</t>
  </si>
  <si>
    <t>Boone Reservoir at Rainbow Bridge (Enterprise Road) - Bottom</t>
  </si>
  <si>
    <t>TNW000005578</t>
  </si>
  <si>
    <t>SFHOL030.8SUS</t>
  </si>
  <si>
    <t>Boone Reservoir at Rainbow Bridge (Enterprise Road) - Surface</t>
  </si>
  <si>
    <t>TNW000005579</t>
  </si>
  <si>
    <t>SFHOL033.0SU</t>
  </si>
  <si>
    <t>Boone Reservoir Highway 11 E Bridge</t>
  </si>
  <si>
    <t>SFKHOLSTON033.0</t>
  </si>
  <si>
    <t>TNW000005580</t>
  </si>
  <si>
    <t>SFHOL033.0SUB</t>
  </si>
  <si>
    <t>Boone Reservoir Highway 11 E Bridge - Bottom</t>
  </si>
  <si>
    <t>TNW000005581</t>
  </si>
  <si>
    <t>SFHOL033.0SUS</t>
  </si>
  <si>
    <t>Boone Reservoir Highway 11 E Bridge- Surface</t>
  </si>
  <si>
    <t>TNW000005582</t>
  </si>
  <si>
    <t>SFHOL034.3SU</t>
  </si>
  <si>
    <t>Boone Reservoir Bluff City Bridge</t>
  </si>
  <si>
    <t>SFKHOLSTON034.3</t>
  </si>
  <si>
    <t>TNW000005583</t>
  </si>
  <si>
    <t>SFHOL034.3SUB</t>
  </si>
  <si>
    <t>Boone Reservoir Bluff City Bridge - Bottom</t>
  </si>
  <si>
    <t>TNW000005584</t>
  </si>
  <si>
    <t>SFHOL034.3SUS</t>
  </si>
  <si>
    <t>Boone Reservoir Bluff City Bridge - Surface</t>
  </si>
  <si>
    <t>TNW000005585</t>
  </si>
  <si>
    <t>SFHOL035.1SU</t>
  </si>
  <si>
    <t>Island Park Off Silver Grove Road</t>
  </si>
  <si>
    <t>TNW000005586</t>
  </si>
  <si>
    <t>SFHOL035.5SU</t>
  </si>
  <si>
    <t>Bristol-Bluff City District Utility Waterworks Intake</t>
  </si>
  <si>
    <t>TNW000005587</t>
  </si>
  <si>
    <t>SFHOL035.5SUB</t>
  </si>
  <si>
    <t>Bristol-Bluff City District Utility Waterworks Intake - Bottom</t>
  </si>
  <si>
    <t>TNW000005588</t>
  </si>
  <si>
    <t>SFHOL035.5SUS</t>
  </si>
  <si>
    <t>Bristol-Bluff City District Utility Waterworks Intake Surface</t>
  </si>
  <si>
    <t>TNW000005589</t>
  </si>
  <si>
    <t>SFHOL039.5SU</t>
  </si>
  <si>
    <t>TNW000005590</t>
  </si>
  <si>
    <t>SFHOL041.4SU</t>
  </si>
  <si>
    <t>Off Big Springs Road D/S Blevins Branch</t>
  </si>
  <si>
    <t>TNW000005591</t>
  </si>
  <si>
    <t>SFHOL044.0SU</t>
  </si>
  <si>
    <t>D/S Morrell Creek</t>
  </si>
  <si>
    <t>TNW000005592</t>
  </si>
  <si>
    <t>SFHOL044.4SU</t>
  </si>
  <si>
    <t>TNW000005593</t>
  </si>
  <si>
    <t>SFHOL045.5SU</t>
  </si>
  <si>
    <t>Stoney Hollow Road</t>
  </si>
  <si>
    <t>TNW000005594</t>
  </si>
  <si>
    <t>SFHOL049.2SU</t>
  </si>
  <si>
    <t>USGS Gauging Station D/S South Holston Dam</t>
  </si>
  <si>
    <t>TNW000005595</t>
  </si>
  <si>
    <t>SFHOL050.0SU</t>
  </si>
  <si>
    <t>South Holston Lake Near Dam</t>
  </si>
  <si>
    <t>TNW000005596</t>
  </si>
  <si>
    <t>SFHOL062.7SU</t>
  </si>
  <si>
    <t>South Holston Lake Tn/Va Line</t>
  </si>
  <si>
    <t>TNW000005597</t>
  </si>
  <si>
    <t>SFHOL070.8_VA</t>
  </si>
  <si>
    <t>South Fork Holston Lake in Virginia</t>
  </si>
  <si>
    <t>6CSFH070.80</t>
  </si>
  <si>
    <t>TNW000005598</t>
  </si>
  <si>
    <t>SFHOL16.8T1.3SU</t>
  </si>
  <si>
    <t>South Fork Holston River Unnamed Tributary</t>
  </si>
  <si>
    <t>Tributary to Fort Patrick Reservoir at Beulah Church Road</t>
  </si>
  <si>
    <t>SFHOL1T1.0SU; BEULA001.0SU</t>
  </si>
  <si>
    <t>TNW000005599</t>
  </si>
  <si>
    <t>SFHOL17.9T0.1SU</t>
  </si>
  <si>
    <t>Hwy 75 D/S Road to Boone Dam/Tdot Stream Relocation</t>
  </si>
  <si>
    <t>SFHOL5T0.1SU; SFHOL3T0.1SU</t>
  </si>
  <si>
    <t>TNW000005600</t>
  </si>
  <si>
    <t>SFHOL1S000.2SU</t>
  </si>
  <si>
    <t>South Fork Holston Sluice</t>
  </si>
  <si>
    <t>Big Sluice of South Fork Holston River</t>
  </si>
  <si>
    <t>TNW000005601</t>
  </si>
  <si>
    <t>SFHOL35.2T0.6SU</t>
  </si>
  <si>
    <t>SFHOL2T0.6SU</t>
  </si>
  <si>
    <t>TNW000005602</t>
  </si>
  <si>
    <t>SFHOL43.5T0.7SU</t>
  </si>
  <si>
    <t>Bullock Hollow Road/ 0.2Mi South Of Sugar Hollow Road</t>
  </si>
  <si>
    <t>SFHOL3T0.7SU</t>
  </si>
  <si>
    <t>TNW000005603</t>
  </si>
  <si>
    <t>SFHOL6.8T0.1SU</t>
  </si>
  <si>
    <t>Skyland Falls Alderwood Dr Kingsport</t>
  </si>
  <si>
    <t>SFHOL4T0.1SU</t>
  </si>
  <si>
    <t>TNW000005604</t>
  </si>
  <si>
    <t>SFHUR000.1ST</t>
  </si>
  <si>
    <t>South Fork Hurricane Creek</t>
  </si>
  <si>
    <t>TNW000005605</t>
  </si>
  <si>
    <t>SFHUR001.8HO</t>
  </si>
  <si>
    <t>Frank Day Hollow Road/Mcintosh Cemetary Road</t>
  </si>
  <si>
    <t>TNW000005606</t>
  </si>
  <si>
    <t>SFHUR003.6HO</t>
  </si>
  <si>
    <t>Lakeview Circle 30 Yds D/S Lakeview Circle Lake</t>
  </si>
  <si>
    <t>TNW000005607</t>
  </si>
  <si>
    <t>SFLIC000.1WI</t>
  </si>
  <si>
    <t>South Fork Lick Creek</t>
  </si>
  <si>
    <t>D/S  Doug Thompson Ford off Old Lick Creek Road.</t>
  </si>
  <si>
    <t>TNW000005608</t>
  </si>
  <si>
    <t>SFLIC002.7WI</t>
  </si>
  <si>
    <t>South Fork Lick Creek Road</t>
  </si>
  <si>
    <t>TNW000005609</t>
  </si>
  <si>
    <t>SFLSE001.7MM</t>
  </si>
  <si>
    <t>South Fork Little Sewee Creek</t>
  </si>
  <si>
    <t>0.3 Mi South of Collins Mill  TN.  About 0.3 Mi. U/S SR 225 Bridge Crossing.</t>
  </si>
  <si>
    <t>ECO67F08</t>
  </si>
  <si>
    <t>TNW000005610</t>
  </si>
  <si>
    <t>SFLSE003.9MM</t>
  </si>
  <si>
    <t>County Road  220</t>
  </si>
  <si>
    <t>SFSPR003.9MM</t>
  </si>
  <si>
    <t>TNW000005611</t>
  </si>
  <si>
    <t>SFMUD000.6HD</t>
  </si>
  <si>
    <t>South Fork Mud Creek</t>
  </si>
  <si>
    <t>SFMUD000.7HD</t>
  </si>
  <si>
    <t>TNW000005612</t>
  </si>
  <si>
    <t>SFMUD003.8MC</t>
  </si>
  <si>
    <t>TNW000005614</t>
  </si>
  <si>
    <t>SFOBI005.8OB</t>
  </si>
  <si>
    <t>South Fork Obion River</t>
  </si>
  <si>
    <t>SFOBI006.0OB; SFOBIO005.7OB</t>
  </si>
  <si>
    <t>TNW000005615</t>
  </si>
  <si>
    <t>TNW000005616</t>
  </si>
  <si>
    <t>SFOBI017.4WY</t>
  </si>
  <si>
    <t>Old State Route 5</t>
  </si>
  <si>
    <t>TNW000005617</t>
  </si>
  <si>
    <t>Hwy 79 (70A)</t>
  </si>
  <si>
    <t>TNW000005618</t>
  </si>
  <si>
    <t>SFOBI029.0CR</t>
  </si>
  <si>
    <t>Big Buck Road</t>
  </si>
  <si>
    <t>TNW000005619</t>
  </si>
  <si>
    <t>SFOBI1.8T0.3WY</t>
  </si>
  <si>
    <t>South Fork Obion River Unnamed Tributary</t>
  </si>
  <si>
    <t>Black Swamp</t>
  </si>
  <si>
    <t>SFOBI2T0.3WY</t>
  </si>
  <si>
    <t>TNW000005620</t>
  </si>
  <si>
    <t>0.1 Mile U/S Confluence. W/ Obion</t>
  </si>
  <si>
    <t>TNW000005621</t>
  </si>
  <si>
    <t>D/S Little Brown Road</t>
  </si>
  <si>
    <t>TNW000005613</t>
  </si>
  <si>
    <t>SFOBI_S0.1OB</t>
  </si>
  <si>
    <t>South Fork Obion River Sinking Tributary</t>
  </si>
  <si>
    <t>Unnamed Tributary to South Fork Obion River D/S Hwy 89</t>
  </si>
  <si>
    <t>SFOBI1T0.1OB</t>
  </si>
  <si>
    <t>TNW000005622</t>
  </si>
  <si>
    <t>SFORK000.5CH</t>
  </si>
  <si>
    <t>Sugar Fork Creek</t>
  </si>
  <si>
    <t>Sweet Home Road (1st Crossing  @ RM 0.5)</t>
  </si>
  <si>
    <t>TNW000005623</t>
  </si>
  <si>
    <t>SFORK002.5DI</t>
  </si>
  <si>
    <t>Sulphur Fork Creek</t>
  </si>
  <si>
    <t>U/S Hwy 47</t>
  </si>
  <si>
    <t>TNW000005624</t>
  </si>
  <si>
    <t>SFORK008.9SR</t>
  </si>
  <si>
    <t>North Jones Road</t>
  </si>
  <si>
    <t>SULPHURFK008.9; SFORK008.8SR</t>
  </si>
  <si>
    <t>TNW000005625</t>
  </si>
  <si>
    <t>SFORK010.8SR</t>
  </si>
  <si>
    <t>Gregory Road</t>
  </si>
  <si>
    <t>SULPH010.8SR; SULPHURFK011.0; SFORK011.0SR</t>
  </si>
  <si>
    <t>TNW000005627</t>
  </si>
  <si>
    <t>SFORK013.3SR</t>
  </si>
  <si>
    <t>U/S N. Sumner Road</t>
  </si>
  <si>
    <t>SULPH013.3SR</t>
  </si>
  <si>
    <t>TNW000005629</t>
  </si>
  <si>
    <t>SFPIN000.3SC</t>
  </si>
  <si>
    <t>South Fork Pine Creek</t>
  </si>
  <si>
    <t>Hartco Road/Paint Rock Road and Perry Road</t>
  </si>
  <si>
    <t>TNW000005630</t>
  </si>
  <si>
    <t>SFRED002.7_KY</t>
  </si>
  <si>
    <t>South Fork Red River</t>
  </si>
  <si>
    <t>U/S Adairville Barren Plains Road in KY</t>
  </si>
  <si>
    <t>TNW000005631</t>
  </si>
  <si>
    <t>SFRED007.9RN</t>
  </si>
  <si>
    <t>State Line Road</t>
  </si>
  <si>
    <t>SFRED007.5RN</t>
  </si>
  <si>
    <t>TNW000005632</t>
  </si>
  <si>
    <t>SFRED012.0RN</t>
  </si>
  <si>
    <t>Fred Perry Road (0.2 Mi U/S off River Road)</t>
  </si>
  <si>
    <t>TNW000005633</t>
  </si>
  <si>
    <t>SFRED020.4RN</t>
  </si>
  <si>
    <t>Doss Ford</t>
  </si>
  <si>
    <t>TNW000005634</t>
  </si>
  <si>
    <t>SFRED023.4RN</t>
  </si>
  <si>
    <t>U/S Yates Cave Road. (200 Yds)</t>
  </si>
  <si>
    <t>SFRED027.7RN</t>
  </si>
  <si>
    <t>TNW000005635</t>
  </si>
  <si>
    <t>SFRED024.2RN</t>
  </si>
  <si>
    <t>D/S East Robertson Road</t>
  </si>
  <si>
    <t>TNW000005636</t>
  </si>
  <si>
    <t>SFRED029.1RN</t>
  </si>
  <si>
    <t>U/S Hwy. 31W ( D/S Maxwell Br. and Roney Creek)</t>
  </si>
  <si>
    <t>TNW000005637</t>
  </si>
  <si>
    <t>SFSUG000.6HI</t>
  </si>
  <si>
    <t>South Fork Sugar Creek</t>
  </si>
  <si>
    <t>Hwy 230</t>
  </si>
  <si>
    <t>SOUTH000.6HI</t>
  </si>
  <si>
    <t>TNW000005638</t>
  </si>
  <si>
    <t>SFSYC000.1DA</t>
  </si>
  <si>
    <t>South Fork Sycamore Creek</t>
  </si>
  <si>
    <t>Sycamore Creek Road</t>
  </si>
  <si>
    <t>SOUTH000.1DA</t>
  </si>
  <si>
    <t>TNW000005639</t>
  </si>
  <si>
    <t>SFSYC000.3CL</t>
  </si>
  <si>
    <t>TNW000005640</t>
  </si>
  <si>
    <t>SFSYC006.3DA</t>
  </si>
  <si>
    <t>Browns Lake Road 30 Yds D/S Browns Lake</t>
  </si>
  <si>
    <t>TNW000005641</t>
  </si>
  <si>
    <t>SGARR002.2WI</t>
  </si>
  <si>
    <t>South Garrison Creek Unnamed Tributary</t>
  </si>
  <si>
    <t>S9/S10/S11/S12(SP1); SGARR3T0.0WI</t>
  </si>
  <si>
    <t>TNW000005642</t>
  </si>
  <si>
    <t>SGARR1.6T0.8WI</t>
  </si>
  <si>
    <t>D/S Garrison Road</t>
  </si>
  <si>
    <t>SGARR1T0.8WI; S6/S7(SP1)</t>
  </si>
  <si>
    <t>TNW000005643</t>
  </si>
  <si>
    <t>SGARR2.1T0.1WI</t>
  </si>
  <si>
    <t>SGARR2T0.1WI; S8(SP10)</t>
  </si>
  <si>
    <t>TNW000005644</t>
  </si>
  <si>
    <t>SGROV_G0.8HM</t>
  </si>
  <si>
    <t>Shady Grove Hollow</t>
  </si>
  <si>
    <t>Hwy 319  Hixson Pike Crossing</t>
  </si>
  <si>
    <t>SGH0L000.8HM</t>
  </si>
  <si>
    <t>TNW000005645</t>
  </si>
  <si>
    <t>SHAKE000.2WE</t>
  </si>
  <si>
    <t>Shakerag Branch</t>
  </si>
  <si>
    <t>Arnold Hollow Road/Lower Hog Road/Hwy 64</t>
  </si>
  <si>
    <t>TNW000005646</t>
  </si>
  <si>
    <t>SHANB0.1T0.1CN</t>
  </si>
  <si>
    <t>Shanborne Branch Unnamed Tributary</t>
  </si>
  <si>
    <t>U/S Stones River Road</t>
  </si>
  <si>
    <t>SHANB1T0.1CN</t>
  </si>
  <si>
    <t>TNW000007422</t>
  </si>
  <si>
    <t>SHANB000.1CN</t>
  </si>
  <si>
    <t>Shanborne Branch</t>
  </si>
  <si>
    <t>U/S Stones River Road`</t>
  </si>
  <si>
    <t>TNW000005647</t>
  </si>
  <si>
    <t>SHANK000.8CE</t>
  </si>
  <si>
    <t>Shanklin Branch</t>
  </si>
  <si>
    <t>Bushy Branch Road</t>
  </si>
  <si>
    <t>TNW000005648</t>
  </si>
  <si>
    <t>SHANK003.0CY</t>
  </si>
  <si>
    <t>Shankey Branch</t>
  </si>
  <si>
    <t>1st Hwy 52 / Livingston Hwy Crossing Heading East From Celina @ White House # 5149</t>
  </si>
  <si>
    <t>TNW000005649</t>
  </si>
  <si>
    <t>SHANN000.2LW</t>
  </si>
  <si>
    <t>Shannon Creek</t>
  </si>
  <si>
    <t>U/S Mt. Zion Road.</t>
  </si>
  <si>
    <t>TNW000005650</t>
  </si>
  <si>
    <t>SHANT000.9RO</t>
  </si>
  <si>
    <t>Shanty Branch</t>
  </si>
  <si>
    <t>Just U/S Poland Hollow Road</t>
  </si>
  <si>
    <t>ECO67I03</t>
  </si>
  <si>
    <t>TNW000005651</t>
  </si>
  <si>
    <t>SHARP000.1WI</t>
  </si>
  <si>
    <t>TNW000005652</t>
  </si>
  <si>
    <t>SHARP000.2WI</t>
  </si>
  <si>
    <t>Sharps Branch</t>
  </si>
  <si>
    <t>Mt. Hope Road (U/S  About 50 '</t>
  </si>
  <si>
    <t>SPARK000.2WI</t>
  </si>
  <si>
    <t>TNW000005653</t>
  </si>
  <si>
    <t>SHARP001.5SU</t>
  </si>
  <si>
    <t>Sharps Creek</t>
  </si>
  <si>
    <t>Off SR 34</t>
  </si>
  <si>
    <t>SHARP000.3SU</t>
  </si>
  <si>
    <t>TNW000005654</t>
  </si>
  <si>
    <t>SHARP003.0CH</t>
  </si>
  <si>
    <t>South Harpeth River</t>
  </si>
  <si>
    <t>Upstream Anderson Road</t>
  </si>
  <si>
    <t>TNW000007099</t>
  </si>
  <si>
    <t>SHARP003.2CH</t>
  </si>
  <si>
    <t>D/S South Harpeth Road</t>
  </si>
  <si>
    <t>TNW000005655</t>
  </si>
  <si>
    <t>SHARP003.6CH</t>
  </si>
  <si>
    <t>Ford Upstream South Harpeth Road</t>
  </si>
  <si>
    <t>TNW000005656</t>
  </si>
  <si>
    <t>SHARP007.4DA</t>
  </si>
  <si>
    <t>TNW000005657</t>
  </si>
  <si>
    <t>SHARP008.4DA</t>
  </si>
  <si>
    <t>Off Old Harding Road</t>
  </si>
  <si>
    <t>SHARP016.9WI</t>
  </si>
  <si>
    <t>TNW000005658</t>
  </si>
  <si>
    <t>SHARP4.3T0.6T0.4WI</t>
  </si>
  <si>
    <t>South Harpeth Creek Unnamed Tributary To Unnamed Tributary</t>
  </si>
  <si>
    <t>Off South Harpeth Road</t>
  </si>
  <si>
    <t>SHARP2T1.0WI; S4(SP1)</t>
  </si>
  <si>
    <t>TNW000005659</t>
  </si>
  <si>
    <t>SHARP4.3T1.0WI</t>
  </si>
  <si>
    <t>SHA1T2T0.4WI; S5(SP1)</t>
  </si>
  <si>
    <t>TNW000005660</t>
  </si>
  <si>
    <t>SHARP4.8T0.7WI</t>
  </si>
  <si>
    <t>South Harpeth Creek Unnamed Tributary</t>
  </si>
  <si>
    <t>SHARP1T0.7WI; S2(SP1)</t>
  </si>
  <si>
    <t>TNW000007100</t>
  </si>
  <si>
    <t>SHARP6.0T0.1DA</t>
  </si>
  <si>
    <t>South Harpeth River Unnamed Tributary</t>
  </si>
  <si>
    <t>U/S South Harpeth Road 600 Yards D/S South Harpeth River Lake Dam</t>
  </si>
  <si>
    <t>TNW000005661</t>
  </si>
  <si>
    <t>SHARP6.0T0.3DA</t>
  </si>
  <si>
    <t>South Harpeth River  Unnamed Tributary</t>
  </si>
  <si>
    <t>200 Yards D/S South Harpeth River Lake Dam</t>
  </si>
  <si>
    <t>SHARP1T0.3DA</t>
  </si>
  <si>
    <t>TNW000005662</t>
  </si>
  <si>
    <t>SHARP6.0T0.4DA</t>
  </si>
  <si>
    <t>Off South Harpeth Road 20 Yds D/S South Harpeth River Lake Dam</t>
  </si>
  <si>
    <t>SHARP1T0.4DA</t>
  </si>
  <si>
    <t>TNW000007101</t>
  </si>
  <si>
    <t>SHARP6.7T0.4DA</t>
  </si>
  <si>
    <t>Misty River Farm off S Harpeth Road 1000 Yds D/S Elcan Lake and Downstream Confluence with Unnamed Unnamed Tributary</t>
  </si>
  <si>
    <t>SHARP2T0.6DA</t>
  </si>
  <si>
    <t>TNW000005663</t>
  </si>
  <si>
    <t>SHARP6.7T0.6DA</t>
  </si>
  <si>
    <t>Suddeth Farm off S. Harpeth Road 50 Yds D/S Elcan Lake and Upstream Unnamed Tributary</t>
  </si>
  <si>
    <t>TNW000005664</t>
  </si>
  <si>
    <t>SHARP7.2T0.3DA</t>
  </si>
  <si>
    <t>South Harpeth Road (D/S 100-500') @ Linton</t>
  </si>
  <si>
    <t>SHARP3T0.3DA</t>
  </si>
  <si>
    <t>TNW000005666</t>
  </si>
  <si>
    <t>SHAWN000.9WE</t>
  </si>
  <si>
    <t>Shawnette Creek</t>
  </si>
  <si>
    <t>Shawnette Creek. Road.</t>
  </si>
  <si>
    <t>TNW000005667</t>
  </si>
  <si>
    <t>SHAWS007.2FA</t>
  </si>
  <si>
    <t>Shaws Creek</t>
  </si>
  <si>
    <t>TNW000005668</t>
  </si>
  <si>
    <t>SHELB000.1HK</t>
  </si>
  <si>
    <t>Shelby Creek</t>
  </si>
  <si>
    <t>Un Road off Horton Ford Road Near Va Line Near Confluence with the Clinch River Sm 202</t>
  </si>
  <si>
    <t>TNW000005669</t>
  </si>
  <si>
    <t>SHELL0.4T0.1CT</t>
  </si>
  <si>
    <t>Shell Creek Unnamed Tributary</t>
  </si>
  <si>
    <t>Off Shell Cr Road Future Site of Deer Crossing Subdivision (Frank Caputo)</t>
  </si>
  <si>
    <t>SHELL1T0.1CT</t>
  </si>
  <si>
    <t>TNW000005670</t>
  </si>
  <si>
    <t>SHELL000.1CT</t>
  </si>
  <si>
    <t>Shell Creek</t>
  </si>
  <si>
    <t>Private Drive off US 19E</t>
  </si>
  <si>
    <t>TNW000005671</t>
  </si>
  <si>
    <t>SHELT0.1T1.0T0.1MI</t>
  </si>
  <si>
    <t>Shelton Creek Unnamed Tributary To Unnamed Tributary</t>
  </si>
  <si>
    <t>Burnett Road</t>
  </si>
  <si>
    <t>SEQUA19T1.0MI; SHELT1T1.0MI</t>
  </si>
  <si>
    <t>TNW000005672</t>
  </si>
  <si>
    <t>SHELT000.1GE</t>
  </si>
  <si>
    <t>Shelton Branch</t>
  </si>
  <si>
    <t>D/S Hwy 107 U/S Hwy 351</t>
  </si>
  <si>
    <t>TNW000005673</t>
  </si>
  <si>
    <t>SHELT000.2GE</t>
  </si>
  <si>
    <t>20 Yds U/S Poplar Springs Road</t>
  </si>
  <si>
    <t>TNW000005674</t>
  </si>
  <si>
    <t>SHELT000.3CN</t>
  </si>
  <si>
    <t>SHELT000.4CN</t>
  </si>
  <si>
    <t>TNW000005675</t>
  </si>
  <si>
    <t>SHELT000.6MI</t>
  </si>
  <si>
    <t>Shelton Creek</t>
  </si>
  <si>
    <t>Off Sh27</t>
  </si>
  <si>
    <t>TNW000005676</t>
  </si>
  <si>
    <t>SHELT000.8LI</t>
  </si>
  <si>
    <t>U/S Smithland Road (100')</t>
  </si>
  <si>
    <t>TNW000005677</t>
  </si>
  <si>
    <t>SHELT000.8MI</t>
  </si>
  <si>
    <t>Off East Valley Road (Hwy 28)</t>
  </si>
  <si>
    <t>TNW000005678</t>
  </si>
  <si>
    <t>SHELT001.3LI</t>
  </si>
  <si>
    <t>Lincoln Lake Road 80 Yds D/S Lincoln Lake</t>
  </si>
  <si>
    <t>TNW000005679</t>
  </si>
  <si>
    <t>SHELT002.7LI</t>
  </si>
  <si>
    <t>Bear Wallow Road; D/S Twra Flintville Trout Hatchery at Mile 4.0</t>
  </si>
  <si>
    <t>TNW000005680</t>
  </si>
  <si>
    <t>SHEPA0.6T0.1HS</t>
  </si>
  <si>
    <t>Shepard Creek Unnamed Tributary</t>
  </si>
  <si>
    <t>D/S Pond on to Giles Property/ Buzzard Roost Road/Pleasant Hill Road</t>
  </si>
  <si>
    <t>SHEPA1T0.2HS</t>
  </si>
  <si>
    <t>TNW000005681</t>
  </si>
  <si>
    <t>SHILL001.5HN</t>
  </si>
  <si>
    <t>Spring Hill Creek</t>
  </si>
  <si>
    <t>U/S Osage Whitlock Road</t>
  </si>
  <si>
    <t>TNW000005682</t>
  </si>
  <si>
    <t>SHILO000.1MI</t>
  </si>
  <si>
    <t>Shiloh Branch</t>
  </si>
  <si>
    <t>East Valley Road Bridge/Griffith Hwy (27)</t>
  </si>
  <si>
    <t>TNW000005683</t>
  </si>
  <si>
    <t>SHING000.1JO</t>
  </si>
  <si>
    <t>Shingletown Branch</t>
  </si>
  <si>
    <t>West of Intersction of SR 91 and Shingletown Road</t>
  </si>
  <si>
    <t>TNW000005684</t>
  </si>
  <si>
    <t>SHIPM000.8BE</t>
  </si>
  <si>
    <t>Shipman Creek</t>
  </si>
  <si>
    <t>Normandy Road</t>
  </si>
  <si>
    <t>TNW000005685</t>
  </si>
  <si>
    <t>SHOAL000.1MY</t>
  </si>
  <si>
    <t>Shoal Branch</t>
  </si>
  <si>
    <t>Shoal Br Road</t>
  </si>
  <si>
    <t>SHOAL000.1WI</t>
  </si>
  <si>
    <t>TNW000005686</t>
  </si>
  <si>
    <t>SHOAL000.4MM</t>
  </si>
  <si>
    <t>Shoal Creek</t>
  </si>
  <si>
    <t>County Road 82 Crossing Near Intersection with County Road 96</t>
  </si>
  <si>
    <t>TNW000005687</t>
  </si>
  <si>
    <t>SHOAL001.4HM</t>
  </si>
  <si>
    <t>Intersection of Green Gorge Road and Palisades Drive</t>
  </si>
  <si>
    <t>SHOAL000.1HM</t>
  </si>
  <si>
    <t>TNW000005688</t>
  </si>
  <si>
    <t>SHOAL003.7HM</t>
  </si>
  <si>
    <t>Hampton Road</t>
  </si>
  <si>
    <t>TNW000005689</t>
  </si>
  <si>
    <t>SHOAL008.5GS</t>
  </si>
  <si>
    <t>Off W. Prong Shoal Creek. Road (Hogan Road)</t>
  </si>
  <si>
    <t>TNW000005690</t>
  </si>
  <si>
    <t>SHOAL032.2LW</t>
  </si>
  <si>
    <t>West Point Bridge (Busby Road)</t>
  </si>
  <si>
    <t>TNW000005691</t>
  </si>
  <si>
    <t>SHOAL046.2LW</t>
  </si>
  <si>
    <t>D/S Shoal Creek Road</t>
  </si>
  <si>
    <t>TNW000005692</t>
  </si>
  <si>
    <t>SHOAL049.1LW</t>
  </si>
  <si>
    <t>D/S STP</t>
  </si>
  <si>
    <t>TNW000005693</t>
  </si>
  <si>
    <t>SHOAL053.5LW</t>
  </si>
  <si>
    <t>U/S Glen Springs</t>
  </si>
  <si>
    <t>TNW000005694</t>
  </si>
  <si>
    <t>SHOAL054.1LW</t>
  </si>
  <si>
    <t>SHOALCRIS18</t>
  </si>
  <si>
    <t>TNW000005695</t>
  </si>
  <si>
    <t>SHOAL055.2LW</t>
  </si>
  <si>
    <t>D/S Lawrenceburg STP (Outfall RM 55.4)</t>
  </si>
  <si>
    <t>SHOALCRIS06</t>
  </si>
  <si>
    <t>TNW000005696</t>
  </si>
  <si>
    <t>SHOAL055.4LW</t>
  </si>
  <si>
    <t>200 Feet U/S Lawrenceburg STP Discharge Mile 55.4</t>
  </si>
  <si>
    <t>SHOALCRIS03; SHOAL055.4</t>
  </si>
  <si>
    <t>TNW000005697</t>
  </si>
  <si>
    <t>Hope Springs - U/S 1st (D/S) Crossing Hwy 64 @ Eaton Springs Park</t>
  </si>
  <si>
    <t>TNW000005698</t>
  </si>
  <si>
    <t>SHOAL056.1LW</t>
  </si>
  <si>
    <t>U/S Little Shoal Cr.</t>
  </si>
  <si>
    <t>TNW000005699</t>
  </si>
  <si>
    <t>SHOAL056.4LW</t>
  </si>
  <si>
    <t>U/S 2nd Crossing (U/S) Hwy. 64</t>
  </si>
  <si>
    <t>TNW000005700</t>
  </si>
  <si>
    <t>SHOAL50.4T0.1LW</t>
  </si>
  <si>
    <t>Shoal Creek Unnamed Tributary</t>
  </si>
  <si>
    <t>SW-B</t>
  </si>
  <si>
    <t>SHOAL2T0.1LW</t>
  </si>
  <si>
    <t>TNW000005701</t>
  </si>
  <si>
    <t>SHOAL50.4T0.2LW</t>
  </si>
  <si>
    <t>SW-A (Murray Ohio Landfill)</t>
  </si>
  <si>
    <t>TNW000007102</t>
  </si>
  <si>
    <t>SHOAL58.5T0.9T0.3T0.1LW</t>
  </si>
  <si>
    <t>Shoal Creek Unnamed Tributary To Unnamed Tributary To Unnamed Tributary</t>
  </si>
  <si>
    <t>D/S of Tietgen's Pond</t>
  </si>
  <si>
    <t>TNW000005702</t>
  </si>
  <si>
    <t>SHORT000.1BT</t>
  </si>
  <si>
    <t>Short Creek</t>
  </si>
  <si>
    <t>120 Meters U/S Restaurant Parking Lot Laurel Valley Road @ Hwy 321 (73)</t>
  </si>
  <si>
    <t>SHORT000.0BT; SHORT000.0</t>
  </si>
  <si>
    <t>TNW000005703</t>
  </si>
  <si>
    <t>SHORT000.1HM</t>
  </si>
  <si>
    <t>Next Bridge on Timberlakes Drive Past Bee Branch Going North</t>
  </si>
  <si>
    <t>TNW000005704</t>
  </si>
  <si>
    <t>SHORT000.2PE</t>
  </si>
  <si>
    <t>TNW000005705</t>
  </si>
  <si>
    <t>SHORT000.4HI</t>
  </si>
  <si>
    <t>Short Branch</t>
  </si>
  <si>
    <t>Bond Road &amp; Short Branch Road</t>
  </si>
  <si>
    <t>TNW000005706</t>
  </si>
  <si>
    <t>SHORT000.5BT</t>
  </si>
  <si>
    <t>U/S Laurel Valley Road Bridge (Happy Valley) ( Old Tuckaleechee Road)</t>
  </si>
  <si>
    <t>TNW000005707</t>
  </si>
  <si>
    <t>SHORT000.6CR</t>
  </si>
  <si>
    <t>U/S Oak Grove Road</t>
  </si>
  <si>
    <t>SHORT001.0CR; SHORT000.5CR</t>
  </si>
  <si>
    <t>TNW000005708</t>
  </si>
  <si>
    <t>SHORT000.6MM</t>
  </si>
  <si>
    <t>County Road 44 Crossing Near Intersection with County Road 51</t>
  </si>
  <si>
    <t>TNW000005709</t>
  </si>
  <si>
    <t>SHORT000.7BT</t>
  </si>
  <si>
    <t>Lawson Road Bridge U/S of Confluence with Tipton Branch</t>
  </si>
  <si>
    <t>SHORT000.8BT</t>
  </si>
  <si>
    <t>TNW000005710</t>
  </si>
  <si>
    <t>SHORT000.8PE</t>
  </si>
  <si>
    <t>U/S Barber Land and D/S Mcgee Road</t>
  </si>
  <si>
    <t>TNW000005711</t>
  </si>
  <si>
    <t>SHORT000.9HI</t>
  </si>
  <si>
    <t>TNW000005712</t>
  </si>
  <si>
    <t>SHORT000.9RU</t>
  </si>
  <si>
    <t>TNW000005713</t>
  </si>
  <si>
    <t>SHORT001.2ST</t>
  </si>
  <si>
    <t>Short Creek Road</t>
  </si>
  <si>
    <t>TNW000005714</t>
  </si>
  <si>
    <t>SHORT001.4BT</t>
  </si>
  <si>
    <t>Trout Unlimited Property off Indian Creek Trail Road</t>
  </si>
  <si>
    <t>TNW000005715</t>
  </si>
  <si>
    <t>SHORT001.4T0.4BT</t>
  </si>
  <si>
    <t>Short Creek Unnamed Tributary</t>
  </si>
  <si>
    <t>Private Driveway Crossing off Old Cades Cove Road (Rich Mt. Gap Road)</t>
  </si>
  <si>
    <t>SHORT001.9BT</t>
  </si>
  <si>
    <t>TNW000005716</t>
  </si>
  <si>
    <t>SHORT001.6HR</t>
  </si>
  <si>
    <t>Off Mitchell Road-Straight Through Field</t>
  </si>
  <si>
    <t>TNW000005717</t>
  </si>
  <si>
    <t>SHORT004.7HR</t>
  </si>
  <si>
    <t>TNW000005718</t>
  </si>
  <si>
    <t>SICCO000.3PO</t>
  </si>
  <si>
    <t>Siccowee Branch</t>
  </si>
  <si>
    <t>On Forest Service Tree Farm Along Entry Road</t>
  </si>
  <si>
    <t>SICOW000.3PO</t>
  </si>
  <si>
    <t>TNW000005719</t>
  </si>
  <si>
    <t>SICCO000.7PO</t>
  </si>
  <si>
    <t>At Old Patty Road (Delano Road)off Hwy 411 At Delano</t>
  </si>
  <si>
    <t>TNW000007683</t>
  </si>
  <si>
    <t>SILVE000.3GS</t>
  </si>
  <si>
    <t>Silver Creek</t>
  </si>
  <si>
    <t>Downstream of Silver Creek Road near confluence of Richland Creek</t>
  </si>
  <si>
    <t>TNW000005720</t>
  </si>
  <si>
    <t>SILVE000.7GS</t>
  </si>
  <si>
    <t>D/S Silver Creek Road.</t>
  </si>
  <si>
    <t>TNW000005721</t>
  </si>
  <si>
    <t>SILVE001.5MY</t>
  </si>
  <si>
    <t>Bryant Road</t>
  </si>
  <si>
    <t>TNW000005722</t>
  </si>
  <si>
    <t>SIMER000.1CT</t>
  </si>
  <si>
    <t>Simerly Creek</t>
  </si>
  <si>
    <t>South of Int. of Simerly Creek Road/US 19E</t>
  </si>
  <si>
    <t>TNW000005723</t>
  </si>
  <si>
    <t>SIMER000.2UC</t>
  </si>
  <si>
    <t>100 Yds U/S Lower Stones Mtn Road</t>
  </si>
  <si>
    <t>TNW000005724</t>
  </si>
  <si>
    <t>SIMMO000.1MA</t>
  </si>
  <si>
    <t>Simmons Branch</t>
  </si>
  <si>
    <t>Trammel Cr Road</t>
  </si>
  <si>
    <t>TNW000005725</t>
  </si>
  <si>
    <t>SIMMO000.2HE</t>
  </si>
  <si>
    <t>Off Bee Farm Road Through Field</t>
  </si>
  <si>
    <t>TNW000005726</t>
  </si>
  <si>
    <t>SIMMO001.0HI</t>
  </si>
  <si>
    <t>Swan Cr Road</t>
  </si>
  <si>
    <t>TNW000005727</t>
  </si>
  <si>
    <t>SIMPS000.1GE</t>
  </si>
  <si>
    <t>Simpson Creek</t>
  </si>
  <si>
    <t>100 Yds U/S Richland Cr. off East Allen Bridge Road. Old Asheville Hwy 0.1 Mi NW of Devils Elbow</t>
  </si>
  <si>
    <t>TNW000005728</t>
  </si>
  <si>
    <t>SIMPS000.7MC</t>
  </si>
  <si>
    <t>Simpson Branch</t>
  </si>
  <si>
    <t>D/S Falcon-New Bethel Road</t>
  </si>
  <si>
    <t>TNW000005729</t>
  </si>
  <si>
    <t>SIMS000.2DA</t>
  </si>
  <si>
    <t>Sims Branch</t>
  </si>
  <si>
    <t>Adjacent to Sanborn Drive; Approximately 600 Ft U/S Confluence of Sims Branch and Mill Creek</t>
  </si>
  <si>
    <t>TNW000005730</t>
  </si>
  <si>
    <t>SIMS000.8DA</t>
  </si>
  <si>
    <t>TNW000005731</t>
  </si>
  <si>
    <t>SIMS002.0DA</t>
  </si>
  <si>
    <t>U/S I-40 Near Nashville Airport; D/S Discharge Location After Mixing Has Occurred</t>
  </si>
  <si>
    <t>TNW000005732</t>
  </si>
  <si>
    <t>SIMS002.1DA</t>
  </si>
  <si>
    <t>U/S Nashville Airport WWTP Outfall</t>
  </si>
  <si>
    <t>TNW000005733</t>
  </si>
  <si>
    <t>SIMS002.6DA</t>
  </si>
  <si>
    <t>Near Nashville Airport South Pond; Upstream Discharge Location and Taxi Way</t>
  </si>
  <si>
    <t>TNW000005734</t>
  </si>
  <si>
    <t>SINDI000.5UC</t>
  </si>
  <si>
    <t>South Indian Creek</t>
  </si>
  <si>
    <t>Off Sandy Bottom Road (0.4 Mi SW Hwy 19W/23)</t>
  </si>
  <si>
    <t>TNW000005735</t>
  </si>
  <si>
    <t>SINDI001.9UC</t>
  </si>
  <si>
    <t>Sandy Bottoms Road</t>
  </si>
  <si>
    <t>TNW000005736</t>
  </si>
  <si>
    <t>SINDI005.1UC</t>
  </si>
  <si>
    <t>200 Yds U/S Hwy 19W</t>
  </si>
  <si>
    <t>TNW000005737</t>
  </si>
  <si>
    <t>SINDI010.0UC</t>
  </si>
  <si>
    <t>100 Yds U/S Little Branch Road</t>
  </si>
  <si>
    <t>TNW000005738</t>
  </si>
  <si>
    <t>SINK000.7JO</t>
  </si>
  <si>
    <t>Sink Branch</t>
  </si>
  <si>
    <t>Sink Valley Road (2.0 Mi From C. Matherly Road)  Sink Valley Road Sink Mountain</t>
  </si>
  <si>
    <t>SINKI000.7JO</t>
  </si>
  <si>
    <t>TNW000005739</t>
  </si>
  <si>
    <t>SINK006.1DB</t>
  </si>
  <si>
    <t>Sink Creek</t>
  </si>
  <si>
    <t>Barnes Mill Road.</t>
  </si>
  <si>
    <t>TNW000005740</t>
  </si>
  <si>
    <t>SINK008.6DB</t>
  </si>
  <si>
    <t>U/S Hwy 288 at Keltonburg M. Baptist Ch 4456</t>
  </si>
  <si>
    <t>TNW000007424</t>
  </si>
  <si>
    <t>SINK010.7DB</t>
  </si>
  <si>
    <t>Seven Springs Road</t>
  </si>
  <si>
    <t>TNW000005741</t>
  </si>
  <si>
    <t>SINK011.0DB</t>
  </si>
  <si>
    <t>Off Seven Springs Road 1.6 Mi East of Hwy 56.</t>
  </si>
  <si>
    <t>TNW000005742</t>
  </si>
  <si>
    <t>SINKH002.0MO</t>
  </si>
  <si>
    <t>Sinkhole  Creek</t>
  </si>
  <si>
    <t>D/S of Beaulah Road</t>
  </si>
  <si>
    <t>SINKH002.1MO; SINKH001.8MO</t>
  </si>
  <si>
    <t>TNW000005743</t>
  </si>
  <si>
    <t>SINKI000.0KN</t>
  </si>
  <si>
    <t>Sinking Creek Embayment At Mouth</t>
  </si>
  <si>
    <t>Northshore Road Bridge at Mouth of Embayment</t>
  </si>
  <si>
    <t>TNW000005744</t>
  </si>
  <si>
    <t>SINKI000.1CO</t>
  </si>
  <si>
    <t>Sinking Creek</t>
  </si>
  <si>
    <t>50 Yds U/S Junction Hwy 350 &amp; Sinking Creek Road</t>
  </si>
  <si>
    <t>TNW000005745</t>
  </si>
  <si>
    <t>SINKI000.2KN</t>
  </si>
  <si>
    <t>At Cross Park Road</t>
  </si>
  <si>
    <t>SINKI000.9KN; SINKI007.6KN</t>
  </si>
  <si>
    <t>TNW000005746</t>
  </si>
  <si>
    <t>SINKI000.2RU</t>
  </si>
  <si>
    <t>Thompson Lane (D/S Murfreesboro)</t>
  </si>
  <si>
    <t>TNW000005747</t>
  </si>
  <si>
    <t>SINKI000.4WS</t>
  </si>
  <si>
    <t>Sinking Creek ( Tributary To Bartons Creek)</t>
  </si>
  <si>
    <t>Don Fox Community Park off Highway 70/26</t>
  </si>
  <si>
    <t>TNW000005748</t>
  </si>
  <si>
    <t>SINKI000.5GE</t>
  </si>
  <si>
    <t>100 Yds U/S Blackberry/Roberts Road   at Greenwood Road</t>
  </si>
  <si>
    <t>002376; SINKI000.2GE</t>
  </si>
  <si>
    <t>TNW000005749</t>
  </si>
  <si>
    <t>SINKI000.5RU</t>
  </si>
  <si>
    <t>0.3 Mi U/S Thompson Lane (Compton Road)</t>
  </si>
  <si>
    <t>TNW000005750</t>
  </si>
  <si>
    <t>SINKI000.6CT</t>
  </si>
  <si>
    <t>New Pump Station 243 Sinking Creek Road</t>
  </si>
  <si>
    <t>TNW000005751</t>
  </si>
  <si>
    <t>SINKI000.6GS</t>
  </si>
  <si>
    <t>D/S Hwy 31 (100')</t>
  </si>
  <si>
    <t>TNW000005752</t>
  </si>
  <si>
    <t>SINKI000.7JE</t>
  </si>
  <si>
    <t>Sinking Fork</t>
  </si>
  <si>
    <t>100 Yds U/S Harrison Road</t>
  </si>
  <si>
    <t>TNW000005753</t>
  </si>
  <si>
    <t>SINKI000.7KN</t>
  </si>
  <si>
    <t>Concord Park (Dock Road)</t>
  </si>
  <si>
    <t>TNW000005754</t>
  </si>
  <si>
    <t>SINKI000.8CO</t>
  </si>
  <si>
    <t>U/S Chemwood Drive</t>
  </si>
  <si>
    <t>TNW000005755</t>
  </si>
  <si>
    <t>SINKI000.9SU</t>
  </si>
  <si>
    <t>Off Trammel Road.</t>
  </si>
  <si>
    <t>TNW000005756</t>
  </si>
  <si>
    <t>SINKI000.9WS</t>
  </si>
  <si>
    <t>Sinking Creek (To Bartons Creek)</t>
  </si>
  <si>
    <t>Off Castle Heights N. @ J. Floud F.L.C - Tributary to Bartons Creek</t>
  </si>
  <si>
    <t>TNW000005757</t>
  </si>
  <si>
    <t>SINKI001.0SU</t>
  </si>
  <si>
    <t>Below Royal Pines S/D on</t>
  </si>
  <si>
    <t>TNW000005758</t>
  </si>
  <si>
    <t>SINKI001.1CT</t>
  </si>
  <si>
    <t>D/S Church - Bob Peoples Bridge</t>
  </si>
  <si>
    <t>TNW000005759</t>
  </si>
  <si>
    <t>SINKI001.1HS</t>
  </si>
  <si>
    <t>TNW000005760</t>
  </si>
  <si>
    <t>SINKI001.2BE</t>
  </si>
  <si>
    <t>150 Yds U/S Warner Br on Wheel Road</t>
  </si>
  <si>
    <t>ECO71I07; SINKI001.0BE</t>
  </si>
  <si>
    <t>TNW000005761</t>
  </si>
  <si>
    <t>SINKI001.2KN</t>
  </si>
  <si>
    <t>Ebenezer Road/North Shore Drive</t>
  </si>
  <si>
    <t>SINKI005.2KN; SINKI004.2KN</t>
  </si>
  <si>
    <t>TNW000005762</t>
  </si>
  <si>
    <t>SINKI001.3GE</t>
  </si>
  <si>
    <t>Below Greene Valley Facility</t>
  </si>
  <si>
    <t>TNW000005763</t>
  </si>
  <si>
    <t>SINKI001.3KN</t>
  </si>
  <si>
    <t>Sinking Creek Embayment</t>
  </si>
  <si>
    <t>At First Ud TreAtment StAtion At Jenkins Road</t>
  </si>
  <si>
    <t>TNW000005764</t>
  </si>
  <si>
    <t>SINKI001.3PE</t>
  </si>
  <si>
    <t>Farmer's Valley Church</t>
  </si>
  <si>
    <t>TNW000005765</t>
  </si>
  <si>
    <t>SINKI001.5KN</t>
  </si>
  <si>
    <t>Concord Park</t>
  </si>
  <si>
    <t>TNW000007713</t>
  </si>
  <si>
    <t>SINKI001.7T0.1CO</t>
  </si>
  <si>
    <t>Sinking Creek Unnamed Tributary</t>
  </si>
  <si>
    <t>D/S of Jasmine Dr behind industrial building</t>
  </si>
  <si>
    <t>TNW000005766</t>
  </si>
  <si>
    <t>SINKI001.8WS</t>
  </si>
  <si>
    <t>Sinking Creek (To Dry Creek)</t>
  </si>
  <si>
    <t>Stewarts Ferry Pike D/S Dry Creek</t>
  </si>
  <si>
    <t>TNW000005767</t>
  </si>
  <si>
    <t>SINKI002.0WS</t>
  </si>
  <si>
    <t>Sinking Creek (Trib To Dry Creek)</t>
  </si>
  <si>
    <t>Stewarts Ferry Pike U/S Dry Creek</t>
  </si>
  <si>
    <t>TNW000005768</t>
  </si>
  <si>
    <t>SINKI002.1KN</t>
  </si>
  <si>
    <t>Little Creek Sanitarium</t>
  </si>
  <si>
    <t>TNW000005769</t>
  </si>
  <si>
    <t>SINKI002.3KN</t>
  </si>
  <si>
    <t>At Fox Road Marina</t>
  </si>
  <si>
    <t>TNW000005770</t>
  </si>
  <si>
    <t>SINKI002.4WS</t>
  </si>
  <si>
    <t>Sinking Creek (Tributary To Bartons Creek)</t>
  </si>
  <si>
    <t>Melrose Land Dead End Near Hwy 231</t>
  </si>
  <si>
    <t>TNW000005771</t>
  </si>
  <si>
    <t>SINKI002.5WN</t>
  </si>
  <si>
    <t>King Springs Road</t>
  </si>
  <si>
    <t>TNW000005772</t>
  </si>
  <si>
    <t>SINKI002.6LO</t>
  </si>
  <si>
    <t>100 Yds D/S Hwy 95</t>
  </si>
  <si>
    <t>SINKI003.0LO</t>
  </si>
  <si>
    <t>TNW000007446</t>
  </si>
  <si>
    <t>SINKI002.6PE</t>
  </si>
  <si>
    <t>D/S Sinking Creek Road</t>
  </si>
  <si>
    <t>TNW000005773</t>
  </si>
  <si>
    <t>SINKI002.9WN</t>
  </si>
  <si>
    <t>Orlando Dr</t>
  </si>
  <si>
    <t>TNW000005774</t>
  </si>
  <si>
    <t>SINKI003.0CO</t>
  </si>
  <si>
    <t>TNW000005775</t>
  </si>
  <si>
    <t>SINKI003.0GE</t>
  </si>
  <si>
    <t>At Old Stage/Haynie Road</t>
  </si>
  <si>
    <t>SINKI003.2GE</t>
  </si>
  <si>
    <t>TNW000005776</t>
  </si>
  <si>
    <t>SINKI003.3BE</t>
  </si>
  <si>
    <t>Warner Bridge Road</t>
  </si>
  <si>
    <t>TNW000005777</t>
  </si>
  <si>
    <t>SINKI003.5KN</t>
  </si>
  <si>
    <t>At Fox Road (Emory Church Road) Bridge</t>
  </si>
  <si>
    <t>TNW000005778</t>
  </si>
  <si>
    <t>SINKI003.9KN</t>
  </si>
  <si>
    <t>At PrivAte Drive Crossing off Zola Lane</t>
  </si>
  <si>
    <t>TNW000005779</t>
  </si>
  <si>
    <t>SINKI004.0WS</t>
  </si>
  <si>
    <t>Highway 231 U/S Lebanon/ Piedmont Drive</t>
  </si>
  <si>
    <t>TNW000005780</t>
  </si>
  <si>
    <t>SINKI004.1WS</t>
  </si>
  <si>
    <t>Sinking Creek (Tributary To Dry Creek)</t>
  </si>
  <si>
    <t>Hwy 265 (Central Pike U/S) &amp; Oak Grove Road</t>
  </si>
  <si>
    <t>TNW000005781</t>
  </si>
  <si>
    <t>SINKI004.5GE</t>
  </si>
  <si>
    <t>TNW000005782</t>
  </si>
  <si>
    <t>SINKI004.5WN</t>
  </si>
  <si>
    <t>Lafe Cox Drive Buffalo Road Intersection</t>
  </si>
  <si>
    <t>TNW000005783</t>
  </si>
  <si>
    <t>SINKI005.0WN</t>
  </si>
  <si>
    <t>U/S Confluence of Red River  on Hog Hollow Road.</t>
  </si>
  <si>
    <t>TNW000005784</t>
  </si>
  <si>
    <t>SINKI005.5WN</t>
  </si>
  <si>
    <t>Hughes Farm</t>
  </si>
  <si>
    <t>TNW000007330</t>
  </si>
  <si>
    <t>SINKI005.9WS</t>
  </si>
  <si>
    <t>Don Fox Park off Hwy 70</t>
  </si>
  <si>
    <t>TNW000005785</t>
  </si>
  <si>
    <t>SINKI006.0PE</t>
  </si>
  <si>
    <t>Ary Cemetery Road</t>
  </si>
  <si>
    <t>TNW000005786</t>
  </si>
  <si>
    <t>SINKI008.6BE</t>
  </si>
  <si>
    <t>D/S Gant Road.</t>
  </si>
  <si>
    <t>SINKI008.9BE</t>
  </si>
  <si>
    <t>TNW000005787</t>
  </si>
  <si>
    <t>SINKI2.5T0.7KN</t>
  </si>
  <si>
    <t>Fox Road</t>
  </si>
  <si>
    <t>TNW000005788</t>
  </si>
  <si>
    <t>SINKI4.2T0.8CO</t>
  </si>
  <si>
    <t>Brigadoon Way 20 Yards D/S Bryant Lake</t>
  </si>
  <si>
    <t>SINKI1T0.8CO</t>
  </si>
  <si>
    <t>TNW000005789</t>
  </si>
  <si>
    <t>SINKI4.2T1.0CO</t>
  </si>
  <si>
    <t>Brigadoon Way U/S Bryant Lake</t>
  </si>
  <si>
    <t>SINKI1T1.0CO</t>
  </si>
  <si>
    <t>TNW000005790</t>
  </si>
  <si>
    <t>SIXMI001.6BT</t>
  </si>
  <si>
    <t>Sixmile Creek</t>
  </si>
  <si>
    <t>U/S of Chota Road</t>
  </si>
  <si>
    <t>SIXMI001.3BT</t>
  </si>
  <si>
    <t>TNW000005791</t>
  </si>
  <si>
    <t>SIXMI005.1BT</t>
  </si>
  <si>
    <t>Christie Hill Road Bridge Near Mountain View Church</t>
  </si>
  <si>
    <t>TNW000005792</t>
  </si>
  <si>
    <t>SIXMI006.6BT</t>
  </si>
  <si>
    <t>TNW000005793</t>
  </si>
  <si>
    <t>SKILL000.5BL</t>
  </si>
  <si>
    <t>Skillern Creek</t>
  </si>
  <si>
    <t>Just D/S of Lower Valley Road Crossing.</t>
  </si>
  <si>
    <t>TNW000005794</t>
  </si>
  <si>
    <t>SKILL002.1BL</t>
  </si>
  <si>
    <t>Alfred Terry's Home Unnamed Road Second Bridge</t>
  </si>
  <si>
    <t>TNW000005795</t>
  </si>
  <si>
    <t>SKILL1.6T0.2BL</t>
  </si>
  <si>
    <t>Skillern Creek Unnamed Tributary</t>
  </si>
  <si>
    <t>Deadend road off Hwy 30 upstream of Markem Branch</t>
  </si>
  <si>
    <t>SKILL1.9T0.2BL</t>
  </si>
  <si>
    <t>TNW000005796</t>
  </si>
  <si>
    <t>SKILL2.1T0.1BL</t>
  </si>
  <si>
    <t>TNW000005797</t>
  </si>
  <si>
    <t>SKIPP000.8GE</t>
  </si>
  <si>
    <t>Skipper Creek</t>
  </si>
  <si>
    <t>Mohawk Road</t>
  </si>
  <si>
    <t>TNW000005798</t>
  </si>
  <si>
    <t>SKIPP001.3HR</t>
  </si>
  <si>
    <t>D/S Powell Chapel Road</t>
  </si>
  <si>
    <t>SKIPP001.9HR</t>
  </si>
  <si>
    <t>TNW000005799</t>
  </si>
  <si>
    <t>SLABT000.1JO</t>
  </si>
  <si>
    <t>Slabtown Branch</t>
  </si>
  <si>
    <t>Doe Valley Baptist Church Campbell Road</t>
  </si>
  <si>
    <t>SLABT000.7JO</t>
  </si>
  <si>
    <t>TNW000005800</t>
  </si>
  <si>
    <t>SLATE000.1SR</t>
  </si>
  <si>
    <t>Slaters Creek</t>
  </si>
  <si>
    <t>U/S Old Springfield Pike</t>
  </si>
  <si>
    <t>TNW000005801</t>
  </si>
  <si>
    <t>SLATE000.2SU</t>
  </si>
  <si>
    <t>Slate Branch</t>
  </si>
  <si>
    <t>Ridgefields Subdivision</t>
  </si>
  <si>
    <t>TNW000005802</t>
  </si>
  <si>
    <t>SLATE000.3SR</t>
  </si>
  <si>
    <t>Off 31W D/S I-65</t>
  </si>
  <si>
    <t>TNW000005803</t>
  </si>
  <si>
    <t>SLATE001.0CO</t>
  </si>
  <si>
    <t>Slate Creek</t>
  </si>
  <si>
    <t>100 Yds U/S Talley Hollow Road</t>
  </si>
  <si>
    <t>TNW000005804</t>
  </si>
  <si>
    <t>SLATE001.0GE</t>
  </si>
  <si>
    <t>200 Yds U/S Slate Cr. Road.</t>
  </si>
  <si>
    <t>TNW000005805</t>
  </si>
  <si>
    <t>SLATE001.1SR</t>
  </si>
  <si>
    <t>Off Hwy 31W/41 @ American Limestone U.T. Drainage</t>
  </si>
  <si>
    <t>TNW000007708</t>
  </si>
  <si>
    <t>SLATE001.3AN</t>
  </si>
  <si>
    <t>Slatestone Creek</t>
  </si>
  <si>
    <t>D/S Premium Coal Prep Plant Refuse Areas 2 and 3</t>
  </si>
  <si>
    <t>TNW000005806</t>
  </si>
  <si>
    <t>SLATE001.5CO</t>
  </si>
  <si>
    <t>Just U/S Kessell Road Br Crossing About 0.2 Mi. North of High Point TN Along Highway 160</t>
  </si>
  <si>
    <t>ECO67G06</t>
  </si>
  <si>
    <t>TNW000005807</t>
  </si>
  <si>
    <t>SLATE1.0T0.1SR</t>
  </si>
  <si>
    <t>Slaters Creek Unnamed Tributary</t>
  </si>
  <si>
    <t>SLATE1T1.0SR</t>
  </si>
  <si>
    <t>TNW000007368</t>
  </si>
  <si>
    <t>SLICK000.5CL</t>
  </si>
  <si>
    <t>Spruce Lick Branch</t>
  </si>
  <si>
    <t>D/S of Spruce Lick Branch Impoundment</t>
  </si>
  <si>
    <t>TNW000005808</t>
  </si>
  <si>
    <t>SLICK000.9HN</t>
  </si>
  <si>
    <t>Slickup Creek</t>
  </si>
  <si>
    <t>U/S Barham Road</t>
  </si>
  <si>
    <t>ECO65E02; SLICK001.0CR</t>
  </si>
  <si>
    <t>TNW000007369</t>
  </si>
  <si>
    <t>SLICK001.2CL</t>
  </si>
  <si>
    <t>U/S of Spruce Lick Branch Impoundment</t>
  </si>
  <si>
    <t>TNW000005809</t>
  </si>
  <si>
    <t>SLICK001.8CL</t>
  </si>
  <si>
    <t>100' U/S Mason Mining</t>
  </si>
  <si>
    <t>TNW000005810</t>
  </si>
  <si>
    <t>SLICK002.7JA</t>
  </si>
  <si>
    <t>Salt Lick Creek</t>
  </si>
  <si>
    <t>Salt Lick Creek Road</t>
  </si>
  <si>
    <t>TNW000005811</t>
  </si>
  <si>
    <t>SLICK007.5MA</t>
  </si>
  <si>
    <t>200 Feet D/S Hwy 261</t>
  </si>
  <si>
    <t>TNW000005812</t>
  </si>
  <si>
    <t>SLICK010.3MA</t>
  </si>
  <si>
    <t>Park Hurst Road</t>
  </si>
  <si>
    <t>TNW000005813</t>
  </si>
  <si>
    <t>SLICK014.5MA</t>
  </si>
  <si>
    <t>0.1 mile d/s Maxie Bluff Road d/s Red Boiling Springs STP</t>
  </si>
  <si>
    <t>SLICK014.6MA</t>
  </si>
  <si>
    <t>TNW000005814</t>
  </si>
  <si>
    <t>D/S Red Boiling Springs STP off Maxie Bluff</t>
  </si>
  <si>
    <t>SLICK015.6MA; SLICK014.6MA</t>
  </si>
  <si>
    <t>TNW000005815</t>
  </si>
  <si>
    <t>SLICK016.1MA</t>
  </si>
  <si>
    <t>Old Lake Road / College St  D/S of Entering Tributary by Pipe Bridge D/S College Street</t>
  </si>
  <si>
    <t>TNW000005816</t>
  </si>
  <si>
    <t>SLICK017.3MA</t>
  </si>
  <si>
    <t>Red Boiling Springs Ball Field High Street</t>
  </si>
  <si>
    <t>SLICK017.0MA</t>
  </si>
  <si>
    <t>TNW000005817</t>
  </si>
  <si>
    <t>SLIP000.2UC</t>
  </si>
  <si>
    <t>Slip Creek</t>
  </si>
  <si>
    <t>100 Yds U/S Taylor Road (Coffee Ridge Loop)</t>
  </si>
  <si>
    <t>TNW000005818</t>
  </si>
  <si>
    <t>SLIPS000.6CS</t>
  </si>
  <si>
    <t>Sweet Lips Creek</t>
  </si>
  <si>
    <t>U/S Gatley Road</t>
  </si>
  <si>
    <t>TNW000007252</t>
  </si>
  <si>
    <t>SLOFT001.1MY</t>
  </si>
  <si>
    <t>Shade Loftin Branch</t>
  </si>
  <si>
    <t>Origin of Shade Loftin Branchjohn Primm/Renee Sharp Property off Union Grove Road ( Spring #2)</t>
  </si>
  <si>
    <t>TNW000007253</t>
  </si>
  <si>
    <t>SLOFT1.0T0.1MY</t>
  </si>
  <si>
    <t>Origin of Shade Loftin Branchjohn Primm/Renedd Sharp Property off Union Grove Road ( Seep #1)</t>
  </si>
  <si>
    <t>TNW000007251</t>
  </si>
  <si>
    <t>SLOFT1.0T0.2MY</t>
  </si>
  <si>
    <t>Shade Loftin Branch Unnamed Tributary</t>
  </si>
  <si>
    <t>John Primm/Renedd Sharp Property off Union Grove Road ( Spring #1)</t>
  </si>
  <si>
    <t>TNW000005819</t>
  </si>
  <si>
    <t>SLOP000.1HA</t>
  </si>
  <si>
    <t>Slop Creek</t>
  </si>
  <si>
    <t>17 Yds U/S Slop Creek Road</t>
  </si>
  <si>
    <t>TNW000005821</t>
  </si>
  <si>
    <t>SMART001.0FA</t>
  </si>
  <si>
    <t>Smart Creek</t>
  </si>
  <si>
    <t>Garnett Drive</t>
  </si>
  <si>
    <t>TNW000005822</t>
  </si>
  <si>
    <t>SMARY001.1SM</t>
  </si>
  <si>
    <t>St Marys Branch</t>
  </si>
  <si>
    <t>TNW000005823</t>
  </si>
  <si>
    <t>SMITH000.1BT</t>
  </si>
  <si>
    <t>Smith Branch Of Reed Creek</t>
  </si>
  <si>
    <t>50 M U/S U/S East Millers Cove Road and 0.2 Km U/S Reed Creek</t>
  </si>
  <si>
    <t>TNW000005824</t>
  </si>
  <si>
    <t>SMITH000.1MY</t>
  </si>
  <si>
    <t>Smith Branch</t>
  </si>
  <si>
    <t>Skelley Road</t>
  </si>
  <si>
    <t>TNW000007460</t>
  </si>
  <si>
    <t>SMITH000.1WI</t>
  </si>
  <si>
    <t>Walker Hill Road at North Lick Creek</t>
  </si>
  <si>
    <t>TNW000005825</t>
  </si>
  <si>
    <t>SMITH000.2MG</t>
  </si>
  <si>
    <t>Pete Berger Road Bridge (White Oak Road)</t>
  </si>
  <si>
    <t>TNW000005826</t>
  </si>
  <si>
    <t>SMITH000.3BT</t>
  </si>
  <si>
    <t>150 M D/S Saddle Ridge Lake and 0.5 Km U/S Reed Creek</t>
  </si>
  <si>
    <t>TNW000005827</t>
  </si>
  <si>
    <t>SMITH000.3HS</t>
  </si>
  <si>
    <t>Smith Creek</t>
  </si>
  <si>
    <t>Below Golf Course at End of Riverview Drive</t>
  </si>
  <si>
    <t>TNW000005828</t>
  </si>
  <si>
    <t>SMITH000.4WI</t>
  </si>
  <si>
    <t>Walker Hill Road.</t>
  </si>
  <si>
    <t>TNW000005829</t>
  </si>
  <si>
    <t>SMITH000.6BT</t>
  </si>
  <si>
    <t>180 M U/S Saddle Ridge Lake and 1 Km U/S Reed Creek</t>
  </si>
  <si>
    <t>TNW000005830</t>
  </si>
  <si>
    <t>SMITH000.8_KY</t>
  </si>
  <si>
    <t>Stewart Road (KY/TN Line)</t>
  </si>
  <si>
    <t>SMITH000.8RN</t>
  </si>
  <si>
    <t>TNW000005831</t>
  </si>
  <si>
    <t>SMITH000.9HS</t>
  </si>
  <si>
    <t>Below  Golf Course - Silver Lake Road</t>
  </si>
  <si>
    <t>TNW000005832</t>
  </si>
  <si>
    <t>SMITH000.9WS</t>
  </si>
  <si>
    <t>6211 Saundesville Ferry Road (100 Meters U/S Old Hickory Embayment)</t>
  </si>
  <si>
    <t>TNW000005833</t>
  </si>
  <si>
    <t>SMITH001.0BT</t>
  </si>
  <si>
    <t>600 M U/S Saddle Ridge Lake and 1.5 Km U/S Reed Creek - U/S Saddle Ridge Road</t>
  </si>
  <si>
    <t>TNW000005834</t>
  </si>
  <si>
    <t>SMITH001.5WI</t>
  </si>
  <si>
    <t>TNW000005835</t>
  </si>
  <si>
    <t>SMITH001.8SM</t>
  </si>
  <si>
    <t>Smith Fork</t>
  </si>
  <si>
    <t>3CEN10038</t>
  </si>
  <si>
    <t>TNW000005836</t>
  </si>
  <si>
    <t>SMITH002.9PO</t>
  </si>
  <si>
    <t>Bridge on Forest Service Road 23</t>
  </si>
  <si>
    <t>TNW000005837</t>
  </si>
  <si>
    <t>SMITH003.3HS</t>
  </si>
  <si>
    <t>Lloyds Chapel Road</t>
  </si>
  <si>
    <t>TNW000005838</t>
  </si>
  <si>
    <t>SMITH003.5HD</t>
  </si>
  <si>
    <t>TNW000005839</t>
  </si>
  <si>
    <t>SMITH005.0HD</t>
  </si>
  <si>
    <t>SFIND004.7HD</t>
  </si>
  <si>
    <t>TNW000005840</t>
  </si>
  <si>
    <t>SMITH008.8DB</t>
  </si>
  <si>
    <t>U/S Hwy 264</t>
  </si>
  <si>
    <t>TNW000005841</t>
  </si>
  <si>
    <t>SMITH018.5DB</t>
  </si>
  <si>
    <t>300 M U/S Dismal Road. (D/S Dowelltown)</t>
  </si>
  <si>
    <t>TNW000005842</t>
  </si>
  <si>
    <t>SMITH021.7DB</t>
  </si>
  <si>
    <t>Old Hwy 27 @ Liberty</t>
  </si>
  <si>
    <t>TNW000007687</t>
  </si>
  <si>
    <t>SMITH025.2T0.4DB</t>
  </si>
  <si>
    <t>Smith Fork Unnamed Tributary</t>
  </si>
  <si>
    <t>Upstream of crossing at Highway 96 near intersetion of Dale Ridge Road</t>
  </si>
  <si>
    <t>TNW000005843</t>
  </si>
  <si>
    <t>SMITH033.5WS</t>
  </si>
  <si>
    <t>Hwy 267 (Statesville Road) Bridge</t>
  </si>
  <si>
    <t>SMITH033.1WS</t>
  </si>
  <si>
    <t>TNW000005844</t>
  </si>
  <si>
    <t>SMITH036.0WS</t>
  </si>
  <si>
    <t>Off Hwy 267 (Statesville Hwy) U/S Barrett Road</t>
  </si>
  <si>
    <t>TNW000005846</t>
  </si>
  <si>
    <t>SMOKY000.8SC</t>
  </si>
  <si>
    <t>Smoky Creek</t>
  </si>
  <si>
    <t>Smoky Creek Road</t>
  </si>
  <si>
    <t>TNW000005847</t>
  </si>
  <si>
    <t>SMOKY002.5SC</t>
  </si>
  <si>
    <t>Lowe Cemetary Road; U/S Bowling Branch</t>
  </si>
  <si>
    <t>TNW000007293</t>
  </si>
  <si>
    <t>SMOKY006.2SC</t>
  </si>
  <si>
    <t>At Hembree At Smoky Creek Road</t>
  </si>
  <si>
    <t>SMOKY006.8SC</t>
  </si>
  <si>
    <t>TNW000005848</t>
  </si>
  <si>
    <t>SMOKY7.3T0.09SC</t>
  </si>
  <si>
    <t>Smoky Creek Unnamed Tributary</t>
  </si>
  <si>
    <t>National Deep Mine 8 S03</t>
  </si>
  <si>
    <t>TNW000005845</t>
  </si>
  <si>
    <t>SMOKY_G0.1LS</t>
  </si>
  <si>
    <t>Smoky Hollow Unnamed Tributary To Big Swan Creek</t>
  </si>
  <si>
    <t>Unnamed Tributary to Big Swan Creek That Flows Through Smoky Hollow</t>
  </si>
  <si>
    <t>TNW000005849</t>
  </si>
  <si>
    <t>SMOUN000.6HS</t>
  </si>
  <si>
    <t>Stone Mountain Branch</t>
  </si>
  <si>
    <t>Elkton Road</t>
  </si>
  <si>
    <t>TNW000005850</t>
  </si>
  <si>
    <t>SMOUS000.3BR</t>
  </si>
  <si>
    <t>South Mouse Creek</t>
  </si>
  <si>
    <t>0.3 Miles U/S Confluence with Hiwassee River Embayment</t>
  </si>
  <si>
    <t>TNW000005851</t>
  </si>
  <si>
    <t>SMOUS001.2BR</t>
  </si>
  <si>
    <t>South Mouse Creek Embayment in Chickamauga Lake at Old Lower River Road Bridge</t>
  </si>
  <si>
    <t>SOMOUSE001.2</t>
  </si>
  <si>
    <t>TNW000005852</t>
  </si>
  <si>
    <t>SMOUS003.5BR</t>
  </si>
  <si>
    <t>At Highway 308</t>
  </si>
  <si>
    <t>SOMOUSE003.5</t>
  </si>
  <si>
    <t>TNW000007363</t>
  </si>
  <si>
    <t>SMOUS008.8BR</t>
  </si>
  <si>
    <t>Mapleton Drive</t>
  </si>
  <si>
    <t>TNW000005853</t>
  </si>
  <si>
    <t>SMOUS010.6BR</t>
  </si>
  <si>
    <t>Seminole Road</t>
  </si>
  <si>
    <t>TNW000007364</t>
  </si>
  <si>
    <t>SMOUS011.5BR</t>
  </si>
  <si>
    <t>Mouse Creek Road</t>
  </si>
  <si>
    <t>TNW000005854</t>
  </si>
  <si>
    <t>SMOUS012.7BR</t>
  </si>
  <si>
    <t>Raider Dr</t>
  </si>
  <si>
    <t>TNW000007351</t>
  </si>
  <si>
    <t>SMOUS014.2BR</t>
  </si>
  <si>
    <t>Off Greenway at Keith Street</t>
  </si>
  <si>
    <t>TNW000007352</t>
  </si>
  <si>
    <t>SMOUS014.8BR</t>
  </si>
  <si>
    <t>D/S 25th Street Bridge</t>
  </si>
  <si>
    <t>TNW000007353</t>
  </si>
  <si>
    <t>SMOUS014.9BR</t>
  </si>
  <si>
    <t>Keith and Lee Hwy</t>
  </si>
  <si>
    <t>TNW000007365</t>
  </si>
  <si>
    <t>SMOUS016.2BR</t>
  </si>
  <si>
    <t>Randolph Drive SW</t>
  </si>
  <si>
    <t>TNW000005855</t>
  </si>
  <si>
    <t>SMOUS10.2T0.5BR</t>
  </si>
  <si>
    <t>South Mouse Creek Unnamed Tributary</t>
  </si>
  <si>
    <t>U/S NW North Mouse Creek Road Crossing</t>
  </si>
  <si>
    <t>SMOUS10.2T0.5MM</t>
  </si>
  <si>
    <t>TNW000005856</t>
  </si>
  <si>
    <t>SNAKE001.8HD</t>
  </si>
  <si>
    <t>Snake Creek</t>
  </si>
  <si>
    <t>SNAKE002.0HD; SNAKE002.0MC</t>
  </si>
  <si>
    <t>TNW000005857</t>
  </si>
  <si>
    <t>SNAKE005.5MC</t>
  </si>
  <si>
    <t>D/S Gilchrist Road. Access Road. off Field Road. in Bottom</t>
  </si>
  <si>
    <t>TNW000005858</t>
  </si>
  <si>
    <t>SNAKE007.7MC</t>
  </si>
  <si>
    <t>Hwy 117 Shiloh Adamsville Road</t>
  </si>
  <si>
    <t>SNAKE008.0MC</t>
  </si>
  <si>
    <t>TNW000005859</t>
  </si>
  <si>
    <t>SNAKE007.8MC</t>
  </si>
  <si>
    <t>150' D/S Adamsville Asphalt Plant Outfall 001</t>
  </si>
  <si>
    <t>TNW000005860</t>
  </si>
  <si>
    <t>SNAKE007.9MC</t>
  </si>
  <si>
    <t>100' D/S Adamsville Asphalt Plant Outfall 001</t>
  </si>
  <si>
    <t>TNW000005861</t>
  </si>
  <si>
    <t>SNAKE008.1MC</t>
  </si>
  <si>
    <t>120 Ft U/S Adamsville Asphalt Plant Outfall 001</t>
  </si>
  <si>
    <t>TNW000005862</t>
  </si>
  <si>
    <t>SNAKE008.3MC</t>
  </si>
  <si>
    <t>U/S Stanley Creek</t>
  </si>
  <si>
    <t>SNAKE008.9MC</t>
  </si>
  <si>
    <t>TNW000005863</t>
  </si>
  <si>
    <t>SNAKE009.4MC</t>
  </si>
  <si>
    <t>Highway  64</t>
  </si>
  <si>
    <t>SNAKE009.8MC</t>
  </si>
  <si>
    <t>TNW000005864</t>
  </si>
  <si>
    <t>SNAPP000.2WN</t>
  </si>
  <si>
    <t>Snapp Branch</t>
  </si>
  <si>
    <t>100 Yds U/S Snapp Bridge Road</t>
  </si>
  <si>
    <t>TNW000005865</t>
  </si>
  <si>
    <t>SNELL000.3ML</t>
  </si>
  <si>
    <t>Snell Branch</t>
  </si>
  <si>
    <t>Hwy 272 Lewisburg</t>
  </si>
  <si>
    <t>SNELB000.3ML</t>
  </si>
  <si>
    <t>TNW000005866</t>
  </si>
  <si>
    <t>SNOW000.1HR</t>
  </si>
  <si>
    <t>Snow Creek</t>
  </si>
  <si>
    <t>South of Enon Road @Field Road X-ing</t>
  </si>
  <si>
    <t>TNW000005867</t>
  </si>
  <si>
    <t>SNOW000.8MY</t>
  </si>
  <si>
    <t>Craig Br Road off Hwy 247</t>
  </si>
  <si>
    <t>TNW000005868</t>
  </si>
  <si>
    <t>SNOW001.4SM</t>
  </si>
  <si>
    <t>U/S  Road. off Horse Bend Road. (Snow Cr Road.?)</t>
  </si>
  <si>
    <t>TNW000005869</t>
  </si>
  <si>
    <t>SOAK000.1RH</t>
  </si>
  <si>
    <t>Soak Creek</t>
  </si>
  <si>
    <t>Gated Road off Shut in Gap Road</t>
  </si>
  <si>
    <t>TNW000005870</t>
  </si>
  <si>
    <t>SOAK000.2RH</t>
  </si>
  <si>
    <t>TNW000005871</t>
  </si>
  <si>
    <t>SODDY001.5HM</t>
  </si>
  <si>
    <t>Soddy Creek</t>
  </si>
  <si>
    <t>Chickamauga Lake (Soddy Creek Embayment)</t>
  </si>
  <si>
    <t>SODDY001.5</t>
  </si>
  <si>
    <t>TNW000005872</t>
  </si>
  <si>
    <t>SODDY005.9HM</t>
  </si>
  <si>
    <t>SODDY005.8HM; BSODD005.8HM</t>
  </si>
  <si>
    <t>TNW000005873</t>
  </si>
  <si>
    <t>SODDY006.0HM</t>
  </si>
  <si>
    <t>TNW000007104</t>
  </si>
  <si>
    <t>SODDY012.5BL</t>
  </si>
  <si>
    <t>Wolf Branch Road Crossing</t>
  </si>
  <si>
    <t>TNW000005874</t>
  </si>
  <si>
    <t>SOKEY000.1MM</t>
  </si>
  <si>
    <t>Sokey Branch</t>
  </si>
  <si>
    <t>Central Avenue</t>
  </si>
  <si>
    <t>TNW000005875</t>
  </si>
  <si>
    <t>SOLOM000.1GE</t>
  </si>
  <si>
    <t>Solomon Branch</t>
  </si>
  <si>
    <t>100 Yds U/S Little Chucky Cr. at Midway Road</t>
  </si>
  <si>
    <t>TNW000005876</t>
  </si>
  <si>
    <t>SOMER000.1RN</t>
  </si>
  <si>
    <t>Somerville Branch</t>
  </si>
  <si>
    <t>Off Rock House Road</t>
  </si>
  <si>
    <t>TNW000005877</t>
  </si>
  <si>
    <t>SORGH000.3DA</t>
  </si>
  <si>
    <t>Sorghum Branch</t>
  </si>
  <si>
    <t>D/S Antioch Pike</t>
  </si>
  <si>
    <t>TNW000005878</t>
  </si>
  <si>
    <t>SPANG000.2KN</t>
  </si>
  <si>
    <t>Spangler Branch</t>
  </si>
  <si>
    <t>Tarwater Road Bridge</t>
  </si>
  <si>
    <t>TNW000005879</t>
  </si>
  <si>
    <t>SPBAR000.2WA</t>
  </si>
  <si>
    <t>South Prong Barren Fork</t>
  </si>
  <si>
    <t>TNW000005880</t>
  </si>
  <si>
    <t>SPBAR002.2WA</t>
  </si>
  <si>
    <t>Shelbyville Road</t>
  </si>
  <si>
    <t>TNW000005881</t>
  </si>
  <si>
    <t>SPBAR004.6WA</t>
  </si>
  <si>
    <t>Just U/S of Clancy Road Crossing.</t>
  </si>
  <si>
    <t>ECO71G07</t>
  </si>
  <si>
    <t>TNW000005882</t>
  </si>
  <si>
    <t>SPCLE007.6FE</t>
  </si>
  <si>
    <t>South Prong Clear Fork</t>
  </si>
  <si>
    <t>TNW000007121</t>
  </si>
  <si>
    <t>SPENC00.1T1.3T0.7HE</t>
  </si>
  <si>
    <t>Spencer Creek</t>
  </si>
  <si>
    <t>D/S Spencer Creek Road</t>
  </si>
  <si>
    <t>TNW000005883</t>
  </si>
  <si>
    <t>SPENC000.0WI</t>
  </si>
  <si>
    <t>20 Ft U/S of Mouth (Confluence with Harpeth River)</t>
  </si>
  <si>
    <t>TNW000005884</t>
  </si>
  <si>
    <t>SPENC000.1HD</t>
  </si>
  <si>
    <t>Spencer Branch</t>
  </si>
  <si>
    <t>TNW000005885</t>
  </si>
  <si>
    <t>SPENC000.8WI</t>
  </si>
  <si>
    <t>Hwy 31/ Franklin Road  500' D/S   off Mcmann Road</t>
  </si>
  <si>
    <t>TNW000005886</t>
  </si>
  <si>
    <t>SPENC001.2HE</t>
  </si>
  <si>
    <t>U/S Luray Road (Spence Creek Road)</t>
  </si>
  <si>
    <t>TNW000005887</t>
  </si>
  <si>
    <t>SPENC005.4WS</t>
  </si>
  <si>
    <t>Northern Road</t>
  </si>
  <si>
    <t>SPENC005.0WS; SPENC005.5WS</t>
  </si>
  <si>
    <t>TNW000005888</t>
  </si>
  <si>
    <t>SPENC008.7WS</t>
  </si>
  <si>
    <t>Off Highway 70/24 West of Cairo Bend Road</t>
  </si>
  <si>
    <t>TNW000007461</t>
  </si>
  <si>
    <t>SPENC3.3T1.2WS</t>
  </si>
  <si>
    <t>Spencer Creek Embayment To Old Hickory Reservoir Unnamed Tributary</t>
  </si>
  <si>
    <t>TNW000007474</t>
  </si>
  <si>
    <t>SPHOL000.5GY</t>
  </si>
  <si>
    <t>U/S 20th Street</t>
  </si>
  <si>
    <t>TNW000005889</t>
  </si>
  <si>
    <t>SPICE000.4BT</t>
  </si>
  <si>
    <t>Spicewood Branch</t>
  </si>
  <si>
    <t>100 Yds D/S Rickey Road. (Rocky Branch Road)</t>
  </si>
  <si>
    <t>TNW000005890</t>
  </si>
  <si>
    <t>SPICE000.9DI</t>
  </si>
  <si>
    <t>Spicer Branch</t>
  </si>
  <si>
    <t>TNW000007380</t>
  </si>
  <si>
    <t>SPIER000.3CU</t>
  </si>
  <si>
    <t>Spiers Branch</t>
  </si>
  <si>
    <t>Near Deerfield Road</t>
  </si>
  <si>
    <t>TNW000005891</t>
  </si>
  <si>
    <t>SPIVE000.1UC</t>
  </si>
  <si>
    <t>Spivey Creek</t>
  </si>
  <si>
    <t>100 Yds U/S Hwy 23/19W</t>
  </si>
  <si>
    <t>TNW000005892</t>
  </si>
  <si>
    <t>SPIVE009.0UC</t>
  </si>
  <si>
    <t>Off Hwy 19W (0.2 Mi W Nc Line)</t>
  </si>
  <si>
    <t>TNW000005893</t>
  </si>
  <si>
    <t>SPLAT000.5GE</t>
  </si>
  <si>
    <t>Splatter Creek</t>
  </si>
  <si>
    <t>100 Yds U/S Splatter Road.</t>
  </si>
  <si>
    <t>TNW000005894</t>
  </si>
  <si>
    <t>SPOIN001.7HS</t>
  </si>
  <si>
    <t>SPOIN000.1HS</t>
  </si>
  <si>
    <t>TNW000005895</t>
  </si>
  <si>
    <t>SPRIN000.1BR</t>
  </si>
  <si>
    <t>Spring Branch</t>
  </si>
  <si>
    <t>U/S Brymer Creek Road Crossing</t>
  </si>
  <si>
    <t>TNW000005896</t>
  </si>
  <si>
    <t>SPRIN000.1JA</t>
  </si>
  <si>
    <t>U/S Confluence with Roaring River at Poplar Springs Road</t>
  </si>
  <si>
    <t>TNW000005897</t>
  </si>
  <si>
    <t>SPRIN000.1UC</t>
  </si>
  <si>
    <t>75 Yds D/S Meadowbrook Dr</t>
  </si>
  <si>
    <t>TNW000005898</t>
  </si>
  <si>
    <t>SPRIN000.2PO</t>
  </si>
  <si>
    <t>Springtown Branch</t>
  </si>
  <si>
    <t>D/S of towee Pike and Hwy 315 Intersection</t>
  </si>
  <si>
    <t>TNW000005899</t>
  </si>
  <si>
    <t>SPRIN000.2RN</t>
  </si>
  <si>
    <t>Off Old Washington/ Cedar Road. @ anderton Farms</t>
  </si>
  <si>
    <t>SPRIN000.1RN</t>
  </si>
  <si>
    <t>TNW000005900</t>
  </si>
  <si>
    <t>SPRIN000.3BT</t>
  </si>
  <si>
    <t>Springfield Branch</t>
  </si>
  <si>
    <t>45 Yds U/S Macarthur Road.</t>
  </si>
  <si>
    <t>TNW000005901</t>
  </si>
  <si>
    <t>SPRIN000.4HU</t>
  </si>
  <si>
    <t>TNW000005902</t>
  </si>
  <si>
    <t>SPRIN000.4PO</t>
  </si>
  <si>
    <t>Near Inturn of towee Pike and Hwy 315</t>
  </si>
  <si>
    <t>TNW000005903</t>
  </si>
  <si>
    <t>SPRIN000.5PO</t>
  </si>
  <si>
    <t>Pull into Campground 31</t>
  </si>
  <si>
    <t>TNW000005904</t>
  </si>
  <si>
    <t>SPRIN000.6MA</t>
  </si>
  <si>
    <t>Spring Cr Road (@ Church)</t>
  </si>
  <si>
    <t>TNW000005905</t>
  </si>
  <si>
    <t>SPRIN000.6MT</t>
  </si>
  <si>
    <t>Needmore Road</t>
  </si>
  <si>
    <t>TNW000005907</t>
  </si>
  <si>
    <t>SPRIN000.7BT</t>
  </si>
  <si>
    <t>Off Fletcher Road at Edge of Field</t>
  </si>
  <si>
    <t>TNW000005908</t>
  </si>
  <si>
    <t>SPRIN000.7CH</t>
  </si>
  <si>
    <t>Cannon Road. (off Lockertsville Road.)</t>
  </si>
  <si>
    <t>TNW000005909</t>
  </si>
  <si>
    <t>SPRIN000.7FR</t>
  </si>
  <si>
    <t>Reservoir Road Bridge</t>
  </si>
  <si>
    <t>TNW000005910</t>
  </si>
  <si>
    <t>SPRIN000.7HM</t>
  </si>
  <si>
    <t>Spring Creek Road East Ridge Side of 1-24</t>
  </si>
  <si>
    <t>TNW000005911</t>
  </si>
  <si>
    <t>SPRIN000.8HE</t>
  </si>
  <si>
    <t>U/S Williams Lane (Dirt Road) Across Pasture</t>
  </si>
  <si>
    <t>TNW000005912</t>
  </si>
  <si>
    <t>SPRIN000.9BR</t>
  </si>
  <si>
    <t>End of Spring Br Road</t>
  </si>
  <si>
    <t>TNW000005913</t>
  </si>
  <si>
    <t>SPRIN000.9MA</t>
  </si>
  <si>
    <t>Spring Creek Road ( U/S Of Church)</t>
  </si>
  <si>
    <t>TNW000005914</t>
  </si>
  <si>
    <t>SPRIN001.0HR</t>
  </si>
  <si>
    <t>900 Feet East Below Beaver Pond at Armira Site</t>
  </si>
  <si>
    <t>SPRIN000.6HR</t>
  </si>
  <si>
    <t>TNW000005915</t>
  </si>
  <si>
    <t>SPRIN001.0MN</t>
  </si>
  <si>
    <t>TNW000005916</t>
  </si>
  <si>
    <t>SPRIN001.1PE</t>
  </si>
  <si>
    <t>Mouse Tail Landing State Park Road.</t>
  </si>
  <si>
    <t>TNW000005918</t>
  </si>
  <si>
    <t>SPRIN001.3ML</t>
  </si>
  <si>
    <t>TNW000005919</t>
  </si>
  <si>
    <t>SPRIN001.3RN</t>
  </si>
  <si>
    <t>U/S Crawford Store Road</t>
  </si>
  <si>
    <t>VALLE001.5RN</t>
  </si>
  <si>
    <t>TNW000005920</t>
  </si>
  <si>
    <t>SPRIN001.4CS</t>
  </si>
  <si>
    <t>Kelly Road.</t>
  </si>
  <si>
    <t>TNW000005921</t>
  </si>
  <si>
    <t>SPRIN001.5HN</t>
  </si>
  <si>
    <t>TNW000005922</t>
  </si>
  <si>
    <t>SPRIN001.5VA</t>
  </si>
  <si>
    <t>75' U/S Hwy 285 (Lonewood Road.) U/S Confluence. W/ Simmons Cr.</t>
  </si>
  <si>
    <t>TNW000005923</t>
  </si>
  <si>
    <t>SPRIN001.8LW</t>
  </si>
  <si>
    <t>Spring Creek. Road</t>
  </si>
  <si>
    <t>TNW000005924</t>
  </si>
  <si>
    <t>SPRIN002.1PE</t>
  </si>
  <si>
    <t>Parrish Road U/S  Mousetail STP</t>
  </si>
  <si>
    <t>TNW000005925</t>
  </si>
  <si>
    <t>SPRIN002.3WY</t>
  </si>
  <si>
    <t>SPRIN002.5WY</t>
  </si>
  <si>
    <t>TNW000007645</t>
  </si>
  <si>
    <t>SPRIN002.6HM</t>
  </si>
  <si>
    <t>D/S TN-GA State Line</t>
  </si>
  <si>
    <t>TNW000005926</t>
  </si>
  <si>
    <t>SPRIN002.7_KY</t>
  </si>
  <si>
    <t>Dale Hollow inflow (KY) at Secondary Road Bridge 4 Miles South of Albany KY in KY</t>
  </si>
  <si>
    <t>Clinton</t>
  </si>
  <si>
    <t>SPRIN002.7KY; 3DAL10012</t>
  </si>
  <si>
    <t>TNW000005927</t>
  </si>
  <si>
    <t>SPRIN003.0MT</t>
  </si>
  <si>
    <t>Viewmont Road off Trenton Road</t>
  </si>
  <si>
    <t>TNW000005928</t>
  </si>
  <si>
    <t>SPRIN003.2ML</t>
  </si>
  <si>
    <t>Hurt Road Near Chapel Hill off Hwy 31A</t>
  </si>
  <si>
    <t>ECO71I05; SPRIN002.9ML</t>
  </si>
  <si>
    <t>TNW000005929</t>
  </si>
  <si>
    <t>SPRIN003.8MM</t>
  </si>
  <si>
    <t>D/S Sanford Road/Hillsview Road (Co Road 50)</t>
  </si>
  <si>
    <t>TNW000005930</t>
  </si>
  <si>
    <t>SPRIN004.0HR</t>
  </si>
  <si>
    <t>TNW000005931</t>
  </si>
  <si>
    <t>SPRIN004.4WS</t>
  </si>
  <si>
    <t>U/S Belotes Ferry Road</t>
  </si>
  <si>
    <t>TNW000005932</t>
  </si>
  <si>
    <t>SPRIN005.8WS</t>
  </si>
  <si>
    <t>Hwy 231/ Hunter Point Pike - South of Old Hunters Point Pike N 231</t>
  </si>
  <si>
    <t>3OLD10057</t>
  </si>
  <si>
    <t>TNW000005933</t>
  </si>
  <si>
    <t>SPRIN006.9MT</t>
  </si>
  <si>
    <t>Oakland Road</t>
  </si>
  <si>
    <t>TNW000005934</t>
  </si>
  <si>
    <t>SPRIN007.0WS</t>
  </si>
  <si>
    <t>Off Hamilton Road</t>
  </si>
  <si>
    <t>TNW000005935</t>
  </si>
  <si>
    <t>SPRIN008.7WY</t>
  </si>
  <si>
    <t>Hwy 190 North of Pillowville</t>
  </si>
  <si>
    <t>SPRIN008.0WY</t>
  </si>
  <si>
    <t>TNW000005936</t>
  </si>
  <si>
    <t>SPRIN009.0WS</t>
  </si>
  <si>
    <t>TNW000005937</t>
  </si>
  <si>
    <t>SPRIN009.8MT</t>
  </si>
  <si>
    <t>Jim Johnson Road</t>
  </si>
  <si>
    <t>TNW000005938</t>
  </si>
  <si>
    <t>SPRIN011.3HR</t>
  </si>
  <si>
    <t>U/S Confluence W/ Snow Creek  S Enon Road &amp; E Field Road</t>
  </si>
  <si>
    <t>SPRIN012.3HR</t>
  </si>
  <si>
    <t>TNW000005939</t>
  </si>
  <si>
    <t>SPRIN011.3MT</t>
  </si>
  <si>
    <t>D/S Ucar Road off of Hwy 79</t>
  </si>
  <si>
    <t>TNW000007105</t>
  </si>
  <si>
    <t>SPRIN012.1MO</t>
  </si>
  <si>
    <t>Off Private Drive Steve Powers Property  0.1 Mile U/S of Confluence of Bullet Creek</t>
  </si>
  <si>
    <t>TNW000005940</t>
  </si>
  <si>
    <t>SPRIN012.4MM</t>
  </si>
  <si>
    <t>Collie Road</t>
  </si>
  <si>
    <t>TNW000005941</t>
  </si>
  <si>
    <t>SPRIN012.9MO</t>
  </si>
  <si>
    <t>D/S of Bullet Creek Road</t>
  </si>
  <si>
    <t>TNW000005942</t>
  </si>
  <si>
    <t>SPRIN015.2_KY</t>
  </si>
  <si>
    <t>Off of Highway 294 KY in KY</t>
  </si>
  <si>
    <t>Todd</t>
  </si>
  <si>
    <t>TNW000005943</t>
  </si>
  <si>
    <t>SPRIN015.6MM</t>
  </si>
  <si>
    <t>Old Decatur Road/Spring Creek Valley Road</t>
  </si>
  <si>
    <t>TNW000005944</t>
  </si>
  <si>
    <t>SPRIN016.0WS</t>
  </si>
  <si>
    <t>Spring Creek Road/ Near Hwy 70/24/Old Ray Road</t>
  </si>
  <si>
    <t>TNW000005945</t>
  </si>
  <si>
    <t>SPRIN016.2WY</t>
  </si>
  <si>
    <t>SPRIN018.0WY</t>
  </si>
  <si>
    <t>TNW000005947</t>
  </si>
  <si>
    <t>SPRIN021.1HR</t>
  </si>
  <si>
    <t>U/S Saulsbury-Hickory Valley Road</t>
  </si>
  <si>
    <t>EFSPR002.4HR</t>
  </si>
  <si>
    <t>TNW000005948</t>
  </si>
  <si>
    <t>SPRIN021.3OV</t>
  </si>
  <si>
    <t>Spring Creek Road (U/S Old Hwy 12)</t>
  </si>
  <si>
    <t>TNW000005949</t>
  </si>
  <si>
    <t>SPRIN024.8WS</t>
  </si>
  <si>
    <t>Young Road/Greenwood Road</t>
  </si>
  <si>
    <t>TNW000005950</t>
  </si>
  <si>
    <t>SPRIN027.0WS</t>
  </si>
  <si>
    <t>U/S Chicken Road/ Hwy 265 Trammel Lane</t>
  </si>
  <si>
    <t>TNW000005951</t>
  </si>
  <si>
    <t>SPRIN030.8WS</t>
  </si>
  <si>
    <t>Headwaters off Sherrilltown Road/ Cherry Valley Road</t>
  </si>
  <si>
    <t>TNW000005952</t>
  </si>
  <si>
    <t>SPRIN13.7T0.4MT</t>
  </si>
  <si>
    <t>Spring Creek Unnamed Tributary</t>
  </si>
  <si>
    <t>SPRIN14.0T0.4MT</t>
  </si>
  <si>
    <t>TNW000005953</t>
  </si>
  <si>
    <t>SPRIN1T0.3MT</t>
  </si>
  <si>
    <t>Off Dunlop Lane D/S Trane Inc Trane Receiving Stream</t>
  </si>
  <si>
    <t>TNW000005954</t>
  </si>
  <si>
    <t>SPRIN4.1T0.2WS</t>
  </si>
  <si>
    <t>Cedar Grove/Belotes Ferry Road</t>
  </si>
  <si>
    <t>SPRIN1T0.2WS</t>
  </si>
  <si>
    <t>TNW000005955</t>
  </si>
  <si>
    <t>SPRIN4.5T0.1WY</t>
  </si>
  <si>
    <t>D/S Wingo Levee Road</t>
  </si>
  <si>
    <t>TNW000005956</t>
  </si>
  <si>
    <t>SPRIN5.3T0.4WY</t>
  </si>
  <si>
    <t>U/S Liberty Grooms Road.</t>
  </si>
  <si>
    <t>SPRIN1T0.4WY</t>
  </si>
  <si>
    <t>TNW000005957</t>
  </si>
  <si>
    <t>SPRUC000.4JO</t>
  </si>
  <si>
    <t>Spruce Branch</t>
  </si>
  <si>
    <t>SW Mtn City SR 67 to Sprucey Branch Road (Turn North Near Prison)</t>
  </si>
  <si>
    <t>TNW000005958</t>
  </si>
  <si>
    <t>SPSPE001.2WI</t>
  </si>
  <si>
    <t>South Prong Spencer Creek</t>
  </si>
  <si>
    <t>Off Carothers  0.1 M U/S I65</t>
  </si>
  <si>
    <t>TNW000005959</t>
  </si>
  <si>
    <t>Napier Road 40 Yds D/S Squaw Branch Lake</t>
  </si>
  <si>
    <t>TNW000005960</t>
  </si>
  <si>
    <t>SQUIR001.9GI</t>
  </si>
  <si>
    <t>Squirt Creek</t>
  </si>
  <si>
    <t>TNW000005961</t>
  </si>
  <si>
    <t>SREEL001.7OB</t>
  </si>
  <si>
    <t>South Reelfoot Creek</t>
  </si>
  <si>
    <t>U/S Marshall-Kirk Road</t>
  </si>
  <si>
    <t>SREEL003.3OB</t>
  </si>
  <si>
    <t>TNW000007718</t>
  </si>
  <si>
    <t>SREEL005.5OB</t>
  </si>
  <si>
    <t>d/s Marvin Vaught Road</t>
  </si>
  <si>
    <t>TNW000005963</t>
  </si>
  <si>
    <t>SREEL007.2OB</t>
  </si>
  <si>
    <t>Near Old Shawtown Road</t>
  </si>
  <si>
    <t>TNW000005964</t>
  </si>
  <si>
    <t>SROCK002.5ST</t>
  </si>
  <si>
    <t>Standing Rock Creek</t>
  </si>
  <si>
    <t>Lower Standing Rock Creek Road.</t>
  </si>
  <si>
    <t>TNW000005965</t>
  </si>
  <si>
    <t>SROCK004.2ST</t>
  </si>
  <si>
    <t>TNW000005966</t>
  </si>
  <si>
    <t>SSALE000.8HM</t>
  </si>
  <si>
    <t>South Sale Creek</t>
  </si>
  <si>
    <t>Old Dayton Pike in Sale Creek</t>
  </si>
  <si>
    <t>TNW000005967</t>
  </si>
  <si>
    <t>SSPRI000.1GE</t>
  </si>
  <si>
    <t>Seven Springs Branch</t>
  </si>
  <si>
    <t>100 Yds U/S Potter town Road</t>
  </si>
  <si>
    <t>TNW000005968</t>
  </si>
  <si>
    <t>SSPRI000.1MT</t>
  </si>
  <si>
    <t>Off 1963 Terrace Dr</t>
  </si>
  <si>
    <t>SSPRI000.2MT</t>
  </si>
  <si>
    <t>TNW000005969</t>
  </si>
  <si>
    <t>SSPRI000.1WI</t>
  </si>
  <si>
    <t>Sulphur Springs Branch</t>
  </si>
  <si>
    <t>Off Sulpur Springs Road</t>
  </si>
  <si>
    <t>TNW000005970</t>
  </si>
  <si>
    <t>SSPRI000.1WS</t>
  </si>
  <si>
    <t>Silver Spring Branch</t>
  </si>
  <si>
    <t>Between York Road and Hwy 70</t>
  </si>
  <si>
    <t>TNW000005971</t>
  </si>
  <si>
    <t>SSPRI000.3WS</t>
  </si>
  <si>
    <t>Shop Springs Branch</t>
  </si>
  <si>
    <t>Hwy 70 and Greenwood Road</t>
  </si>
  <si>
    <t>TNW000005972</t>
  </si>
  <si>
    <t>SSPRI001.5MT</t>
  </si>
  <si>
    <t>Sulphur Spring Branch</t>
  </si>
  <si>
    <t>Marthas Chapel Road</t>
  </si>
  <si>
    <t>TNW000005973</t>
  </si>
  <si>
    <t>SSTRA000.1HO</t>
  </si>
  <si>
    <t>Shoulder Strap Branch</t>
  </si>
  <si>
    <t>Shoulder Strap Branch Road</t>
  </si>
  <si>
    <t>TNW000005974</t>
  </si>
  <si>
    <t>SSUCK000.1MI</t>
  </si>
  <si>
    <t>South Suck Creek</t>
  </si>
  <si>
    <t>Highway 27 20 Yards Upstream Confluence of North and South Suck Creek</t>
  </si>
  <si>
    <t>TNW000007106</t>
  </si>
  <si>
    <t>SSUCK4.8T0.5T0.2MI</t>
  </si>
  <si>
    <t>South Suck Creek Unnamed Tributary To Unnamed Tributary</t>
  </si>
  <si>
    <t>Thurman Property New Slate Mine</t>
  </si>
  <si>
    <t>TNW000005975</t>
  </si>
  <si>
    <t>STALL000.1AN</t>
  </si>
  <si>
    <t>Stallion Branch</t>
  </si>
  <si>
    <t>TNW000005976</t>
  </si>
  <si>
    <t>STAMP003.0RO</t>
  </si>
  <si>
    <t>Stamp Creek</t>
  </si>
  <si>
    <t>Mile 3.0 Private Farm 1.1 Miles Down Laurel Bluff Road</t>
  </si>
  <si>
    <t>TNW000005977</t>
  </si>
  <si>
    <t>STAND000.9MI</t>
  </si>
  <si>
    <t>Standifer Branch</t>
  </si>
  <si>
    <t>Old East Valley Road</t>
  </si>
  <si>
    <t>TNW000005978</t>
  </si>
  <si>
    <t>STAND001.3SE</t>
  </si>
  <si>
    <t>Standifer Creek</t>
  </si>
  <si>
    <t>Taft Hwygrandview Estates Road</t>
  </si>
  <si>
    <t>TNW000005979</t>
  </si>
  <si>
    <t>STANL000.1HM</t>
  </si>
  <si>
    <t>Stanley Branch</t>
  </si>
  <si>
    <t>U/S of Confluence with Middle Creek Ooff Timberlinks Dr</t>
  </si>
  <si>
    <t>TNW000005980</t>
  </si>
  <si>
    <t>STANL000.1HS</t>
  </si>
  <si>
    <t>Stanley Creek</t>
  </si>
  <si>
    <t>TNW000005981</t>
  </si>
  <si>
    <t>STANL001.6MC</t>
  </si>
  <si>
    <t>STANL001.0MC</t>
  </si>
  <si>
    <t>TNW000005982</t>
  </si>
  <si>
    <t>STARN000.6WI</t>
  </si>
  <si>
    <t>Starnes Creek</t>
  </si>
  <si>
    <t>Arno Road</t>
  </si>
  <si>
    <t>TNW000005983</t>
  </si>
  <si>
    <t>STATI000.1CL</t>
  </si>
  <si>
    <t>Station Creek</t>
  </si>
  <si>
    <t>Indian Creek Road (Greers Chapel Road)</t>
  </si>
  <si>
    <t>TNW000005984</t>
  </si>
  <si>
    <t>STAVE_G0.0HU</t>
  </si>
  <si>
    <t>Stave Hollow Unnamed Tributary To Tennessee River</t>
  </si>
  <si>
    <t>Mouth at TN River Near Dupont</t>
  </si>
  <si>
    <t>STAVE000.0HU</t>
  </si>
  <si>
    <t>TNW000005985</t>
  </si>
  <si>
    <t>STEEK000.7LO</t>
  </si>
  <si>
    <t>Steekee Creek</t>
  </si>
  <si>
    <t>Blairland Bapt.</t>
  </si>
  <si>
    <t>TNW000005986</t>
  </si>
  <si>
    <t>STEEK001.8LO</t>
  </si>
  <si>
    <t>Below Hwy 72 Steekee Creek Road</t>
  </si>
  <si>
    <t>TNW000005987</t>
  </si>
  <si>
    <t>STEEK002.0LO</t>
  </si>
  <si>
    <t>Near Steekee Road North of Hwy 72</t>
  </si>
  <si>
    <t>TNW000005988</t>
  </si>
  <si>
    <t>STEEL000.3SU</t>
  </si>
  <si>
    <t>Steele Creek</t>
  </si>
  <si>
    <t>Off Vance Road @ Rooster Front Park  100 Yds D/S Steele Creek Lake</t>
  </si>
  <si>
    <t>TNW000005989</t>
  </si>
  <si>
    <t>STEEL000.7WY</t>
  </si>
  <si>
    <t>Steel Branch</t>
  </si>
  <si>
    <t>D/S Taylor Road.</t>
  </si>
  <si>
    <t>TNW000005990</t>
  </si>
  <si>
    <t>STEEL001.0WY</t>
  </si>
  <si>
    <t>U/S Taylor Jeans Road</t>
  </si>
  <si>
    <t>TNW000005991</t>
  </si>
  <si>
    <t>STEEL004.3HD</t>
  </si>
  <si>
    <t>U/S First Crossing Poplar Springs Road (Old Hwy 64)</t>
  </si>
  <si>
    <t>TNW000005992</t>
  </si>
  <si>
    <t>STEEL011.0SU</t>
  </si>
  <si>
    <t>Steel Creek</t>
  </si>
  <si>
    <t>West of Bristol Near Tenn-Va State Line (Meadow View Road)</t>
  </si>
  <si>
    <t>TNW000005993</t>
  </si>
  <si>
    <t>STEPH000.2BL</t>
  </si>
  <si>
    <t>Stephens Branch</t>
  </si>
  <si>
    <t>Old State Highway 28 Bridge</t>
  </si>
  <si>
    <t>TNW000005994</t>
  </si>
  <si>
    <t>STEPH000.4LI</t>
  </si>
  <si>
    <t>Stephen Creek</t>
  </si>
  <si>
    <t>U/S Stephens Road. (100')</t>
  </si>
  <si>
    <t>TNW000005995</t>
  </si>
  <si>
    <t>STEPH001.3WY</t>
  </si>
  <si>
    <t>Stephens Creek</t>
  </si>
  <si>
    <t>U/S Hwy 190</t>
  </si>
  <si>
    <t>TNW000005996</t>
  </si>
  <si>
    <t>STEVE000.0_KY</t>
  </si>
  <si>
    <t>Steve Creek</t>
  </si>
  <si>
    <t>100' U/S Confluence with Clear Fork in KY</t>
  </si>
  <si>
    <t>TNW000005997</t>
  </si>
  <si>
    <t>STEWA000.2HU</t>
  </si>
  <si>
    <t>Stewart Branch</t>
  </si>
  <si>
    <t>TNW000005998</t>
  </si>
  <si>
    <t>STEWA000.6LI</t>
  </si>
  <si>
    <t>U/S Eldad Road. (100')</t>
  </si>
  <si>
    <t>TNW000005999</t>
  </si>
  <si>
    <t>STEWA001.0HR</t>
  </si>
  <si>
    <t>U/S Upton Bass Road.</t>
  </si>
  <si>
    <t>TNW000006000</t>
  </si>
  <si>
    <t>STEWA003.4HR</t>
  </si>
  <si>
    <t>Bowden Lane 0.25 Mile D/S Porters Creek Lake #4</t>
  </si>
  <si>
    <t>TNW000006001</t>
  </si>
  <si>
    <t>STEWA005.3RU</t>
  </si>
  <si>
    <t>(D/S Smyrna STP) - at Gauge (D/S Sam Ridley Parkway)</t>
  </si>
  <si>
    <t>STEWA005.5RU; 3JPP10035(C0E); stewa005.2ru</t>
  </si>
  <si>
    <t>TNW000006002</t>
  </si>
  <si>
    <t>STEWA005.6RU</t>
  </si>
  <si>
    <t>Stewarts Creek</t>
  </si>
  <si>
    <t>80 Feet U/S Smyrna STP</t>
  </si>
  <si>
    <t>STEWARTS005.65</t>
  </si>
  <si>
    <t>TNW000006003</t>
  </si>
  <si>
    <t>TNW000006004</t>
  </si>
  <si>
    <t>STEWA006.2RU</t>
  </si>
  <si>
    <t>Sam Davis Road</t>
  </si>
  <si>
    <t>TNW000006005</t>
  </si>
  <si>
    <t>STEWA009.8RU</t>
  </si>
  <si>
    <t>Old Nashville Hwy</t>
  </si>
  <si>
    <t>TNW000006006</t>
  </si>
  <si>
    <t>D/S of one Mile Lane Overpass off Almaville Road.</t>
  </si>
  <si>
    <t>TNW000006008</t>
  </si>
  <si>
    <t>STEWA017.8RU</t>
  </si>
  <si>
    <t>200 Yds D/S Burnt Knob Road</t>
  </si>
  <si>
    <t>TNW000006009</t>
  </si>
  <si>
    <t>STEWA018.2RU</t>
  </si>
  <si>
    <t>300 Yds U/S Burnt Knob Pike</t>
  </si>
  <si>
    <t>TNW000007242</t>
  </si>
  <si>
    <t>STEWA18.3T3.1RU</t>
  </si>
  <si>
    <t>Stewart Creek Unnamed Tributary</t>
  </si>
  <si>
    <t>D/S Lockwood Lake at Bill Rice Ranch off Hwy 96</t>
  </si>
  <si>
    <t>TNW000006010</t>
  </si>
  <si>
    <t>STILL000.1CO</t>
  </si>
  <si>
    <t>Stillhouse Branch</t>
  </si>
  <si>
    <t>At Bear Cr. Road.</t>
  </si>
  <si>
    <t>TNW000006011</t>
  </si>
  <si>
    <t>STING002.4RH</t>
  </si>
  <si>
    <t>Sting Fork</t>
  </si>
  <si>
    <t>TNW000006012</t>
  </si>
  <si>
    <t>STINK000.3CA</t>
  </si>
  <si>
    <t>1500 Ft U/S Hickory Creek</t>
  </si>
  <si>
    <t>STINK000.2CA</t>
  </si>
  <si>
    <t>TNW000006013</t>
  </si>
  <si>
    <t>STINK001.0CA</t>
  </si>
  <si>
    <t>U/S Confluence of Hickory Cr</t>
  </si>
  <si>
    <t>TNW000006014</t>
  </si>
  <si>
    <t>STINK008.5CA</t>
  </si>
  <si>
    <t>D/S Fire Branch</t>
  </si>
  <si>
    <t>TNW000006015</t>
  </si>
  <si>
    <t>STINK011.8CA</t>
  </si>
  <si>
    <t>D/S Owens Branch (Rex Mine)</t>
  </si>
  <si>
    <t>TNW000006016</t>
  </si>
  <si>
    <t>STINK013.5CA</t>
  </si>
  <si>
    <t>U/S Adams Hollow</t>
  </si>
  <si>
    <t>TNW000007371</t>
  </si>
  <si>
    <t>STINK10.4T0.4CA</t>
  </si>
  <si>
    <t>Stinking Creek Unnamed Tributary</t>
  </si>
  <si>
    <t>D/S of Existing Wetland Outlet</t>
  </si>
  <si>
    <t>TNW000007373</t>
  </si>
  <si>
    <t>STINK10.4T0.5CA</t>
  </si>
  <si>
    <t>U/S of Existing Wetland Outlet</t>
  </si>
  <si>
    <t>TNW000006017</t>
  </si>
  <si>
    <t>STOCK001.9HS</t>
  </si>
  <si>
    <t>Stock Creek</t>
  </si>
  <si>
    <t>Hwy 66 and Cherokee Lake</t>
  </si>
  <si>
    <t>STOCK001.1HS</t>
  </si>
  <si>
    <t>TNW000006018</t>
  </si>
  <si>
    <t>STOCK002.0KN</t>
  </si>
  <si>
    <t>100 Meters U/S Hall Road</t>
  </si>
  <si>
    <t>TNW000006019</t>
  </si>
  <si>
    <t>STOCK003.2KN</t>
  </si>
  <si>
    <t>Martin Mill Pike Br  at Park</t>
  </si>
  <si>
    <t>TNW000006020</t>
  </si>
  <si>
    <t>STOCK003.2T0.1KN</t>
  </si>
  <si>
    <t>Stock Creek Unnamed Tributary</t>
  </si>
  <si>
    <t>Martin Mill Pike Bridge</t>
  </si>
  <si>
    <t>MMILL000.1KN</t>
  </si>
  <si>
    <t>TNW000006021</t>
  </si>
  <si>
    <t>STOCK004.4KN</t>
  </si>
  <si>
    <t>Below South Doyle High School</t>
  </si>
  <si>
    <t>TNW000006022</t>
  </si>
  <si>
    <t>STOCK004.9KN</t>
  </si>
  <si>
    <t>Neubert Spring Road</t>
  </si>
  <si>
    <t>STOCK004.6KN</t>
  </si>
  <si>
    <t>TNW000006023</t>
  </si>
  <si>
    <t>Neubert Springs Road 1st Driveway Crossing From Bridge Over Stock Creek</t>
  </si>
  <si>
    <t>TNW000006024</t>
  </si>
  <si>
    <t>STOCK005.6KN</t>
  </si>
  <si>
    <t>Haws Road  Br</t>
  </si>
  <si>
    <t>STOCK005.3KN</t>
  </si>
  <si>
    <t>TNW000006025</t>
  </si>
  <si>
    <t>STOCK006.5KN</t>
  </si>
  <si>
    <t>U/S of Tipton Station Road Br  Immediately U/ S of Confluence with Mccall Branch</t>
  </si>
  <si>
    <t>TNW000006026</t>
  </si>
  <si>
    <t>STOCK007.3KN</t>
  </si>
  <si>
    <t>Pickens Gap Road U/S of Confluencewith High Bluff Tributary</t>
  </si>
  <si>
    <t>TNW000006027</t>
  </si>
  <si>
    <t>STOCK008.4KN</t>
  </si>
  <si>
    <t>Pickens Gap Road Bre U/S Confluence with Unnamed Tributary at Nichols Mountain</t>
  </si>
  <si>
    <t>TNW000006028</t>
  </si>
  <si>
    <t>STOCK008.4T0.3KN</t>
  </si>
  <si>
    <t>End of Nichols Mountain Road</t>
  </si>
  <si>
    <t>NMOUN000.3KN; NICHO000.3KN</t>
  </si>
  <si>
    <t>TNW000006029</t>
  </si>
  <si>
    <t>STOKE000.3BE</t>
  </si>
  <si>
    <t>Stokes Branch</t>
  </si>
  <si>
    <t>TNW000006030</t>
  </si>
  <si>
    <t>STOKE001.8DY</t>
  </si>
  <si>
    <t>Stokes Creek</t>
  </si>
  <si>
    <t>Off Newbern-Friendship (Berber Road)</t>
  </si>
  <si>
    <t>TNW000007107</t>
  </si>
  <si>
    <t>STOKE002.4DY</t>
  </si>
  <si>
    <t>TNW000006031</t>
  </si>
  <si>
    <t>STOKE002.7DY</t>
  </si>
  <si>
    <t>Green Hill Bottom Road</t>
  </si>
  <si>
    <t>TNW000006032</t>
  </si>
  <si>
    <t>STOKE004.0CK</t>
  </si>
  <si>
    <t>Just Upstream Elizabeth Road.</t>
  </si>
  <si>
    <t>TNW000006033</t>
  </si>
  <si>
    <t>STONE000.4TR</t>
  </si>
  <si>
    <t>Stone Branch</t>
  </si>
  <si>
    <t>U/S Cedar Bluff Road</t>
  </si>
  <si>
    <t>TNW000006034</t>
  </si>
  <si>
    <t>STONE000.9DA</t>
  </si>
  <si>
    <t>Stoners Creek</t>
  </si>
  <si>
    <t>D/S Central Pike</t>
  </si>
  <si>
    <t>TNW000006035</t>
  </si>
  <si>
    <t>STONE001.0SE</t>
  </si>
  <si>
    <t>Stone Creek</t>
  </si>
  <si>
    <t>0.8 Mi Due East of Daus TN off Hudlow Road.</t>
  </si>
  <si>
    <t>TNW000006036</t>
  </si>
  <si>
    <t>STONE001.1DA</t>
  </si>
  <si>
    <t>Off Hermitage Industrial Drive</t>
  </si>
  <si>
    <t>TNW000007346</t>
  </si>
  <si>
    <t>STONE001.8DA</t>
  </si>
  <si>
    <t>U/S Quarry Discharge</t>
  </si>
  <si>
    <t>TNW000006037</t>
  </si>
  <si>
    <t>STONE001.9DA</t>
  </si>
  <si>
    <t>U/S Old Hickory Blvd D/S Confluence with Dry Creek</t>
  </si>
  <si>
    <t>TNW000006038</t>
  </si>
  <si>
    <t>STONE001.9SE</t>
  </si>
  <si>
    <t>Highway 28</t>
  </si>
  <si>
    <t>STONE001.7SE</t>
  </si>
  <si>
    <t>TNW000006039</t>
  </si>
  <si>
    <t>STONE002.0DA</t>
  </si>
  <si>
    <t>Stoner's Creek</t>
  </si>
  <si>
    <t>U/S Old Hickory Blvd. 0.2 Mile @ Dismantled Old Lebanon Dirt Road. Bridge</t>
  </si>
  <si>
    <t>TNW000006040</t>
  </si>
  <si>
    <t>STONE003.9DA</t>
  </si>
  <si>
    <t>Stones River</t>
  </si>
  <si>
    <t>Hwy 70 (Hermitage) Lebanon Road</t>
  </si>
  <si>
    <t>TNW000006041</t>
  </si>
  <si>
    <t>STONE006.5DA</t>
  </si>
  <si>
    <t>Percy Priest Reservoir</t>
  </si>
  <si>
    <t>TNW000006042</t>
  </si>
  <si>
    <t>STONE007.0DA</t>
  </si>
  <si>
    <t>U/S/ Percy Priest Dam</t>
  </si>
  <si>
    <t>TNW000006043</t>
  </si>
  <si>
    <t>STONE009.0WS</t>
  </si>
  <si>
    <t>Off Old Railroad Road (D/S Mt. Juliet)</t>
  </si>
  <si>
    <t>TNW000006044</t>
  </si>
  <si>
    <t>STONE018.5DA</t>
  </si>
  <si>
    <t>Percy Priest Reservoir at Long Hunter State Park</t>
  </si>
  <si>
    <t>TNW000006046</t>
  </si>
  <si>
    <t>STONE041.0RU</t>
  </si>
  <si>
    <t>Percy Priest Reservoir at Confluence Of East and West Fork Stones River</t>
  </si>
  <si>
    <t>PERCYPRIEST04</t>
  </si>
  <si>
    <t>TNW000006047</t>
  </si>
  <si>
    <t>STONE1.9T0.1DA</t>
  </si>
  <si>
    <t>Stoner's Creek Unnamed Tributary</t>
  </si>
  <si>
    <t>Confluence of Tributary. &amp; Stoner's Creek @ Rock Quarry/Lojac/Vulcan</t>
  </si>
  <si>
    <t>STONE1T0.1DA</t>
  </si>
  <si>
    <t>TNW000007421</t>
  </si>
  <si>
    <t>STONE28.7T1.2RU</t>
  </si>
  <si>
    <t>Stones River Unnamed Tributary</t>
  </si>
  <si>
    <t>U/S Campbell Road</t>
  </si>
  <si>
    <t>TNW000006048</t>
  </si>
  <si>
    <t>STONE7.0T0.2WS</t>
  </si>
  <si>
    <t>Old Lebanon Dirt Road</t>
  </si>
  <si>
    <t>STONE2T0.2WS</t>
  </si>
  <si>
    <t>TNW000006049</t>
  </si>
  <si>
    <t>STONY000.1HK</t>
  </si>
  <si>
    <t>Stony Fork</t>
  </si>
  <si>
    <t>Hwy 31 Behind Church</t>
  </si>
  <si>
    <t>SFORK000.1HK; STONE000.1HK</t>
  </si>
  <si>
    <t>TNW000006050</t>
  </si>
  <si>
    <t>STONY000.2GE</t>
  </si>
  <si>
    <t>100 Yds U/S Mohawk Road</t>
  </si>
  <si>
    <t>TNW000006051</t>
  </si>
  <si>
    <t>STONY000.3CA</t>
  </si>
  <si>
    <t>U/S Round Rock Creek Clinchmore Road</t>
  </si>
  <si>
    <t>STONY000.4CA; STONY000.5CA</t>
  </si>
  <si>
    <t>TNW000006052</t>
  </si>
  <si>
    <t>STONY000.3CT</t>
  </si>
  <si>
    <t>Blue Springs Road in Hunter</t>
  </si>
  <si>
    <t>TNW000007249</t>
  </si>
  <si>
    <t>STONY000.6CT</t>
  </si>
  <si>
    <t>Off Hwy 91 Near George Bowers Road</t>
  </si>
  <si>
    <t>TNW000006053</t>
  </si>
  <si>
    <t>STONY001.2CA</t>
  </si>
  <si>
    <t>D/S Mart Branch off Clinchmore Road Near Clinchmore</t>
  </si>
  <si>
    <t>TNW000006054</t>
  </si>
  <si>
    <t>STONY006.1CT</t>
  </si>
  <si>
    <t>Liberty Hollow Road off SR 91 (Herbert Colbaugh Mem Bridge)</t>
  </si>
  <si>
    <t>TNW000006055</t>
  </si>
  <si>
    <t>STONY008.5CT</t>
  </si>
  <si>
    <t>0.2 Mi Upstream Sadie TN (Blevins Hollow Road)</t>
  </si>
  <si>
    <t>ECO66F05</t>
  </si>
  <si>
    <t>TNW000006056</t>
  </si>
  <si>
    <t>STONY009.9CT</t>
  </si>
  <si>
    <t>U/S First Ud WTP (Footbridge at the Plant)</t>
  </si>
  <si>
    <t>STONY010.4CT</t>
  </si>
  <si>
    <t>TNW000006057</t>
  </si>
  <si>
    <t>STOUT000.5JO</t>
  </si>
  <si>
    <t>Stout Branch</t>
  </si>
  <si>
    <t>by Horse Farm Tributary to Doe Creek</t>
  </si>
  <si>
    <t>STOUT000.7JO</t>
  </si>
  <si>
    <t>TNW000006058</t>
  </si>
  <si>
    <t>STOUT000.9JO</t>
  </si>
  <si>
    <t>Neatherly Road/ Tributary to Roan Creek  U/S 1345 Stout Branch Road</t>
  </si>
  <si>
    <t>STOUT000.4JO</t>
  </si>
  <si>
    <t>TNW000006059</t>
  </si>
  <si>
    <t>STOUT001.2FA</t>
  </si>
  <si>
    <t>Stout Creek</t>
  </si>
  <si>
    <t>STOUT000.4FA</t>
  </si>
  <si>
    <t>TNW000006060</t>
  </si>
  <si>
    <t>STRAI000.1BE</t>
  </si>
  <si>
    <t>Straight Creek</t>
  </si>
  <si>
    <t>Kellertown Road</t>
  </si>
  <si>
    <t>TNW000006061</t>
  </si>
  <si>
    <t>STRAI000.1CL</t>
  </si>
  <si>
    <t>TNW000006062</t>
  </si>
  <si>
    <t>STRAI000.4SU</t>
  </si>
  <si>
    <t>Straight Branch</t>
  </si>
  <si>
    <t>Near Woodhaven Drive</t>
  </si>
  <si>
    <t>STRAI000.2SU</t>
  </si>
  <si>
    <t>TNW000006063</t>
  </si>
  <si>
    <t>STRAI001.5CL</t>
  </si>
  <si>
    <t>D/S Rock Creek</t>
  </si>
  <si>
    <t>TNW000006064</t>
  </si>
  <si>
    <t>STRAI001.8CL</t>
  </si>
  <si>
    <t>U/S Rock Creek</t>
  </si>
  <si>
    <t>TNW000006065</t>
  </si>
  <si>
    <t>STRAI001.9SC</t>
  </si>
  <si>
    <t>Norma Road Bridge</t>
  </si>
  <si>
    <t>STRAT000.1SC</t>
  </si>
  <si>
    <t>TNW000006066</t>
  </si>
  <si>
    <t>STRAI002.1T0.3CL</t>
  </si>
  <si>
    <t>Straight Creek Unnamed Tributary</t>
  </si>
  <si>
    <t>U/S of Culvert 0.3 Mi U/S of Straight Creek Road</t>
  </si>
  <si>
    <t>TNW000006067</t>
  </si>
  <si>
    <t>STRAI004.5CL</t>
  </si>
  <si>
    <t>D/S Headwaters Confluence</t>
  </si>
  <si>
    <t>TNW000006068</t>
  </si>
  <si>
    <t>STRAW000.3WY</t>
  </si>
  <si>
    <t>Strawberry Branch</t>
  </si>
  <si>
    <t>U/S Turberville Road</t>
  </si>
  <si>
    <t>TNW000006069</t>
  </si>
  <si>
    <t>STRIN000.6HM</t>
  </si>
  <si>
    <t>Stringers Branch</t>
  </si>
  <si>
    <t>Behind Austins Garden Center on Signal Mtn Blvd Across From Baylor Entrance</t>
  </si>
  <si>
    <t>STRIN001.1HM</t>
  </si>
  <si>
    <t>TNW000006070</t>
  </si>
  <si>
    <t>STRIN001.0HM</t>
  </si>
  <si>
    <t>US Hwy 127</t>
  </si>
  <si>
    <t>TNW000007649</t>
  </si>
  <si>
    <t>U/S E. Euclid Ave</t>
  </si>
  <si>
    <t>TNW000007663</t>
  </si>
  <si>
    <t>STRIN004.6HM</t>
  </si>
  <si>
    <t>TNW000006071</t>
  </si>
  <si>
    <t>STROT000.5SR</t>
  </si>
  <si>
    <t>Strother Branch</t>
  </si>
  <si>
    <t>County House Hollow Road</t>
  </si>
  <si>
    <t>TNW000006072</t>
  </si>
  <si>
    <t>STUBB002.5HA</t>
  </si>
  <si>
    <t>Stubblefield Creek</t>
  </si>
  <si>
    <t>200 Yards Downstream of East Morris Boulevard; Near RR Tracks</t>
  </si>
  <si>
    <t>TNW000006073</t>
  </si>
  <si>
    <t>STULT000.1GE</t>
  </si>
  <si>
    <t>Stultz Branch</t>
  </si>
  <si>
    <t>TNW000006074</t>
  </si>
  <si>
    <t>STURG000.8RN</t>
  </si>
  <si>
    <t>Sturgeon Creek</t>
  </si>
  <si>
    <t>Sturgeon Creek Road</t>
  </si>
  <si>
    <t>STURG000.9RN; STURG000.7RN</t>
  </si>
  <si>
    <t>TNW000006075</t>
  </si>
  <si>
    <t>SUGAR000.1DA</t>
  </si>
  <si>
    <t>Sugartree Creek</t>
  </si>
  <si>
    <t>West End (by Krogers)</t>
  </si>
  <si>
    <t>TNW000006076</t>
  </si>
  <si>
    <t>SUGAR000.1MY</t>
  </si>
  <si>
    <t>U/S Hwy 243 (#900 N. Main Street)</t>
  </si>
  <si>
    <t>BIGBYSUR10; SUGAR003.1MY</t>
  </si>
  <si>
    <t>TNW000006077</t>
  </si>
  <si>
    <t>SUGAR000.4BE</t>
  </si>
  <si>
    <t>Simms Road</t>
  </si>
  <si>
    <t>TNW000006078</t>
  </si>
  <si>
    <t>SUGAR000.7ME</t>
  </si>
  <si>
    <t>Sugar Creek Road</t>
  </si>
  <si>
    <t>TNW000006079</t>
  </si>
  <si>
    <t>SUGAR000.8TI</t>
  </si>
  <si>
    <t>D/S atv Park/ Tate Property</t>
  </si>
  <si>
    <t>TNW000006080</t>
  </si>
  <si>
    <t>SUGAR000.9DA</t>
  </si>
  <si>
    <t>Woodmont Lane</t>
  </si>
  <si>
    <t>TNW000006081</t>
  </si>
  <si>
    <t>SUGAR001.0GI</t>
  </si>
  <si>
    <t>D/S todd Levee Road</t>
  </si>
  <si>
    <t>TNW000006082</t>
  </si>
  <si>
    <t>SUGAR001.0HI</t>
  </si>
  <si>
    <t>Off Bucksnort Road</t>
  </si>
  <si>
    <t>TNW000006083</t>
  </si>
  <si>
    <t>SUGAR001.2TI</t>
  </si>
  <si>
    <t>At ATV Park / Tate Property</t>
  </si>
  <si>
    <t>TNW000006084</t>
  </si>
  <si>
    <t>SUGAR001.3MY</t>
  </si>
  <si>
    <t>Sugar Fork</t>
  </si>
  <si>
    <t>At End of WAtkins Road</t>
  </si>
  <si>
    <t>SFORK001.3MY</t>
  </si>
  <si>
    <t>TNW000006085</t>
  </si>
  <si>
    <t>SUGAR001.4JA</t>
  </si>
  <si>
    <t>TNW000006086</t>
  </si>
  <si>
    <t>SUGAR001.5HY</t>
  </si>
  <si>
    <t>Sugar Creek Road- 2 Miles Due West of Sunnyhill TN</t>
  </si>
  <si>
    <t>TNW000006087</t>
  </si>
  <si>
    <t>SUGAR001.81MY</t>
  </si>
  <si>
    <t>D/S Smelter Service Corporation Stormwater Discharge</t>
  </si>
  <si>
    <t>TNW000006088</t>
  </si>
  <si>
    <t>SUGAR001.8CS</t>
  </si>
  <si>
    <t>Church Street</t>
  </si>
  <si>
    <t>TNW000006089</t>
  </si>
  <si>
    <t>SUGAR001.8GI</t>
  </si>
  <si>
    <t>TNW000006090</t>
  </si>
  <si>
    <t>SUGAR001.8MY</t>
  </si>
  <si>
    <t>D/S  Mt. Pleasant STP Outfall</t>
  </si>
  <si>
    <t>SFORK001.1MY</t>
  </si>
  <si>
    <t>TNW000006091</t>
  </si>
  <si>
    <t>SUGAR001.9MY</t>
  </si>
  <si>
    <t>50 Feet U/S Mt Pleasant STP Discharge</t>
  </si>
  <si>
    <t>SUGARFK001.9</t>
  </si>
  <si>
    <t>TNW000006092</t>
  </si>
  <si>
    <t>SUGAR002.1MY</t>
  </si>
  <si>
    <t>U/S Smelter Service Corporation Stormwater Discharge</t>
  </si>
  <si>
    <t>TNW000006093</t>
  </si>
  <si>
    <t>SUGAR002.4MY</t>
  </si>
  <si>
    <t>Hwy 43/6 S  U/S Mt Pleasant STP</t>
  </si>
  <si>
    <t>TNW000006094</t>
  </si>
  <si>
    <t>SUGAR002.7BE</t>
  </si>
  <si>
    <t>TNW000006095</t>
  </si>
  <si>
    <t>SUGAR003.0HI</t>
  </si>
  <si>
    <t>Bucksnort Road</t>
  </si>
  <si>
    <t>TNW000006096</t>
  </si>
  <si>
    <t>SUGAR004.4MY</t>
  </si>
  <si>
    <t>Off 166  just D/S Arrow Lake</t>
  </si>
  <si>
    <t>TNW000006097</t>
  </si>
  <si>
    <t>SUGAR004.9MY</t>
  </si>
  <si>
    <t>Center of Arrow Lake</t>
  </si>
  <si>
    <t>TNW000006098</t>
  </si>
  <si>
    <t>SUGAR005.3MY</t>
  </si>
  <si>
    <t>West Hwy 166</t>
  </si>
  <si>
    <t>SUGAR005.1MY</t>
  </si>
  <si>
    <t>TNW000006099</t>
  </si>
  <si>
    <t>SUGAR006.5HI</t>
  </si>
  <si>
    <t>D/S Overpass off Whitehouse Road.</t>
  </si>
  <si>
    <t>TNW000006100</t>
  </si>
  <si>
    <t>SUGAR006.6MY</t>
  </si>
  <si>
    <t>Enterprise  U/S Landfill Leach</t>
  </si>
  <si>
    <t>TNW000006101</t>
  </si>
  <si>
    <t>SUGAR008.2BR</t>
  </si>
  <si>
    <t>Sugar Creek Road Crossing</t>
  </si>
  <si>
    <t>TNW000006102</t>
  </si>
  <si>
    <t>SUGAR015.2GS</t>
  </si>
  <si>
    <t>Avery Word Road.</t>
  </si>
  <si>
    <t>TNW000006103</t>
  </si>
  <si>
    <t>SUGAR2.0T0.1MY</t>
  </si>
  <si>
    <t>Sugar Creek Unnamed Tributary</t>
  </si>
  <si>
    <t>D/S Smeleter Service Outfall</t>
  </si>
  <si>
    <t>TNW000006104</t>
  </si>
  <si>
    <t>SUGAR5.1T0.2MY</t>
  </si>
  <si>
    <t>At Arrow Lake Road</t>
  </si>
  <si>
    <t>SUGAR1T0.2MY</t>
  </si>
  <si>
    <t>TNW000006105</t>
  </si>
  <si>
    <t>SUGGS007.5WS</t>
  </si>
  <si>
    <t>Suggs Creek</t>
  </si>
  <si>
    <t>Off Dead-End Stewarts Ferry Pike</t>
  </si>
  <si>
    <t>SUGGS007.1WS</t>
  </si>
  <si>
    <t>TNW000006106</t>
  </si>
  <si>
    <t>SUGGS007.7WS</t>
  </si>
  <si>
    <t>50 Yards U/S of  Mt. Juliet Road (Hwy 171) Crossing</t>
  </si>
  <si>
    <t>SUGGS008.6WS</t>
  </si>
  <si>
    <t>TNW000007435</t>
  </si>
  <si>
    <t>SULLI0.4T0.7CH</t>
  </si>
  <si>
    <t>Sullivan Branch Unnamed Tributary</t>
  </si>
  <si>
    <t>Craggie Hope Road D/S Illicit Dam</t>
  </si>
  <si>
    <t>TNW000007434</t>
  </si>
  <si>
    <t>SULLI0.4T0.8CH</t>
  </si>
  <si>
    <t>Craggie Hope Road U/S Illicit Dam</t>
  </si>
  <si>
    <t>TNW000006107</t>
  </si>
  <si>
    <t>SULLI000.1CH</t>
  </si>
  <si>
    <t>Sullivan Branch</t>
  </si>
  <si>
    <t>Near Craggie Hope (at Robert A Ullrich Park Est. 1999)</t>
  </si>
  <si>
    <t>TNW000006108</t>
  </si>
  <si>
    <t>SULLI000.1MT</t>
  </si>
  <si>
    <t>TNW000006109</t>
  </si>
  <si>
    <t>SULLI000.1WS</t>
  </si>
  <si>
    <t>Off Beckwith Road U/S Confluence with Cedar Creek</t>
  </si>
  <si>
    <t>TNW000006110</t>
  </si>
  <si>
    <t>SULLIVANSPOND</t>
  </si>
  <si>
    <t>Sullivan's Pond</t>
  </si>
  <si>
    <t>Sulphur Fork</t>
  </si>
  <si>
    <t>TNW000006112</t>
  </si>
  <si>
    <t>SULPH000.1DA</t>
  </si>
  <si>
    <t>Sulphur Branch</t>
  </si>
  <si>
    <t>Ridgewood Road</t>
  </si>
  <si>
    <t>TNW000006113</t>
  </si>
  <si>
    <t>SULPH000.1MI</t>
  </si>
  <si>
    <t>Suplhur Branch</t>
  </si>
  <si>
    <t>TNW000006114</t>
  </si>
  <si>
    <t>SULPH000.1RN</t>
  </si>
  <si>
    <t>Port Royal State Park - West of Hwy 238( Port Royal Road) and Old Clarksville Spring Road</t>
  </si>
  <si>
    <t>SFORK000.1RN; SULPH000.1RN</t>
  </si>
  <si>
    <t>TNW000006115</t>
  </si>
  <si>
    <t>SULPH000.2RN</t>
  </si>
  <si>
    <t>U/S Port Royal Road</t>
  </si>
  <si>
    <t>TNW000006116</t>
  </si>
  <si>
    <t>SULPH000.3HI</t>
  </si>
  <si>
    <t>Off Sulphur Fork Road (Creek Road)</t>
  </si>
  <si>
    <t>TNW000006117</t>
  </si>
  <si>
    <t>SULPH001.6BN</t>
  </si>
  <si>
    <t>Sulphur Creek</t>
  </si>
  <si>
    <t>SULPH001.2BN</t>
  </si>
  <si>
    <t>TNW000006118</t>
  </si>
  <si>
    <t>SULPH001.6DA</t>
  </si>
  <si>
    <t>Old Hydes Ferry Road</t>
  </si>
  <si>
    <t>TNW000006119</t>
  </si>
  <si>
    <t>SULPH002.4BN</t>
  </si>
  <si>
    <t>U/S Sulphur Creek Embayment</t>
  </si>
  <si>
    <t>TNW000006120</t>
  </si>
  <si>
    <t>SULPH002.4CH</t>
  </si>
  <si>
    <t>Griffintown Road</t>
  </si>
  <si>
    <t>TNW000006121</t>
  </si>
  <si>
    <t>SULPH004.3BN</t>
  </si>
  <si>
    <t>U/S Harmon Creek Road Pilot Knob Road</t>
  </si>
  <si>
    <t>SULPH003.7BN</t>
  </si>
  <si>
    <t>TNW000006122</t>
  </si>
  <si>
    <t>SULPH010.3RN</t>
  </si>
  <si>
    <t>Hwy 256</t>
  </si>
  <si>
    <t>SULPH010.2RN</t>
  </si>
  <si>
    <t>TNW000006123</t>
  </si>
  <si>
    <t>SULPH013.2T0.1RN</t>
  </si>
  <si>
    <t>Sulphur Fork Unnamed Tributary</t>
  </si>
  <si>
    <t>Off Hwy 256</t>
  </si>
  <si>
    <t>FECO71E01</t>
  </si>
  <si>
    <t>TNW000006124</t>
  </si>
  <si>
    <t>SULPH021.2RN</t>
  </si>
  <si>
    <t>2 Mi D/S Springfield STP Near Black Road</t>
  </si>
  <si>
    <t>SFORK021.2RN</t>
  </si>
  <si>
    <t>TNW000006125</t>
  </si>
  <si>
    <t>SULPH023.2RN</t>
  </si>
  <si>
    <t>530 Lawrence Lane (D/S Springfield STP)</t>
  </si>
  <si>
    <t>SFORK023.2RN; SULPH023.2RN</t>
  </si>
  <si>
    <t>TNW000006126</t>
  </si>
  <si>
    <t>SULPH023.3RN</t>
  </si>
  <si>
    <t>U/S Springfield STP Outfall</t>
  </si>
  <si>
    <t>SFORK023.4RN; SULPH023.2RN</t>
  </si>
  <si>
    <t>TNW000006127</t>
  </si>
  <si>
    <t>SULPH031.0RN</t>
  </si>
  <si>
    <t>Hwy 49 (D/S Beaver Dam Creek)</t>
  </si>
  <si>
    <t>TNW000006128</t>
  </si>
  <si>
    <t>SULPH031.6RN</t>
  </si>
  <si>
    <t>Off Hwy 76 @ Saddle Brook Stables</t>
  </si>
  <si>
    <t>TNW000006129</t>
  </si>
  <si>
    <t>SULPH032.2RN</t>
  </si>
  <si>
    <t>Hwy 49 (U/S Beaver Dam Creek)</t>
  </si>
  <si>
    <t>TNW000006130</t>
  </si>
  <si>
    <t>SULPH036.0RN</t>
  </si>
  <si>
    <t>TNW000006131</t>
  </si>
  <si>
    <t>SULPH039.3RN</t>
  </si>
  <si>
    <t>U/S Distillery Road.</t>
  </si>
  <si>
    <t>TNW000006132</t>
  </si>
  <si>
    <t>SULPH042.6RN</t>
  </si>
  <si>
    <t>Just U/S Hall Road Crossing.</t>
  </si>
  <si>
    <t>ECO71E13; SFORK042.6RN</t>
  </si>
  <si>
    <t>TNW000006133</t>
  </si>
  <si>
    <t>SULPH44.8T0.3RN</t>
  </si>
  <si>
    <t>U/S Swift Road. - D/S Pitts Excavating</t>
  </si>
  <si>
    <t>SULPH1T0.3RN</t>
  </si>
  <si>
    <t>TNW000006134</t>
  </si>
  <si>
    <t>SUMME000.7MG</t>
  </si>
  <si>
    <t>Summers Branch</t>
  </si>
  <si>
    <t>D/S Hwy 62</t>
  </si>
  <si>
    <t>TNW000006135</t>
  </si>
  <si>
    <t>SUMME000.8RN</t>
  </si>
  <si>
    <t>TNW000006136</t>
  </si>
  <si>
    <t>SUMME001.2WY</t>
  </si>
  <si>
    <t>Summers Creek</t>
  </si>
  <si>
    <t>D/S Luellen Road.</t>
  </si>
  <si>
    <t>SUMME001.3WY; SUMME001.5WY</t>
  </si>
  <si>
    <t>TNW000006137</t>
  </si>
  <si>
    <t>SUMME006.7SR</t>
  </si>
  <si>
    <t>Highway 31 West</t>
  </si>
  <si>
    <t>SUMMERSBR006.6</t>
  </si>
  <si>
    <t>TNW000006138</t>
  </si>
  <si>
    <t>SUMME008.6SR</t>
  </si>
  <si>
    <t>Shaub Road</t>
  </si>
  <si>
    <t>SUMME008.4SR</t>
  </si>
  <si>
    <t>TNW000006139</t>
  </si>
  <si>
    <t>SUMME008.7SR</t>
  </si>
  <si>
    <t>D/S Portland STP Outfall</t>
  </si>
  <si>
    <t>TNW000006140</t>
  </si>
  <si>
    <t>SUMME008.8SR</t>
  </si>
  <si>
    <t>100 Feet U/S Portland STP</t>
  </si>
  <si>
    <t>SUMMERS008.8</t>
  </si>
  <si>
    <t>TNW000006141</t>
  </si>
  <si>
    <t>SUMME009.8SR</t>
  </si>
  <si>
    <t>TNW000006142</t>
  </si>
  <si>
    <t>SUMME8.7T0.1SR</t>
  </si>
  <si>
    <t>Summers Branch Unnamed Tributary</t>
  </si>
  <si>
    <t>100 Feet U/S  Portland STP Discharge</t>
  </si>
  <si>
    <t>SUMME9.2T0.1SR; SUMME1T0.02SR</t>
  </si>
  <si>
    <t>TNW000006143</t>
  </si>
  <si>
    <t>SUMRO000.2LE</t>
  </si>
  <si>
    <t>Sumrow Creek</t>
  </si>
  <si>
    <t>TNW000006144</t>
  </si>
  <si>
    <t>SUMRO001.2LE</t>
  </si>
  <si>
    <t>Old Hwy 51/ Hwy 210</t>
  </si>
  <si>
    <t>SUMRO000.8LE; SUMRO008.7LE</t>
  </si>
  <si>
    <t>TNW000006145</t>
  </si>
  <si>
    <t>SUMRO002.3LE</t>
  </si>
  <si>
    <t>At Charlie Lee Road</t>
  </si>
  <si>
    <t>SUMRO000.6LE; SUMRO003.0LE</t>
  </si>
  <si>
    <t>TNW000006146</t>
  </si>
  <si>
    <t>SURGO000.1HS</t>
  </si>
  <si>
    <t>Surgoinsville Creek</t>
  </si>
  <si>
    <t>Near Mouth; Millers Bluff Road (Longs Bend Road) Near Surgoinsville</t>
  </si>
  <si>
    <t>TNW000006147</t>
  </si>
  <si>
    <t>SUSAN001.0HE</t>
  </si>
  <si>
    <t>Susan Branch</t>
  </si>
  <si>
    <t>U/S Baudy James Road</t>
  </si>
  <si>
    <t>TNW000006148</t>
  </si>
  <si>
    <t>SUTTO000.1CE</t>
  </si>
  <si>
    <t>TNW000006149</t>
  </si>
  <si>
    <t>SUZAN000.3BL</t>
  </si>
  <si>
    <t>Suzanne Branch</t>
  </si>
  <si>
    <t>At Gravel Road Crossing (Hemlock Trail) Off Hwy 304 Hendon Road</t>
  </si>
  <si>
    <t>TNW000006150</t>
  </si>
  <si>
    <t>SUZAN000.8BL</t>
  </si>
  <si>
    <t>Sawmill Lane Off Hwy 304 (Hendon Road) on Sheldon Property Property</t>
  </si>
  <si>
    <t>TNW000006151</t>
  </si>
  <si>
    <t>SWAFF000.2BL</t>
  </si>
  <si>
    <t>Swafford Branch</t>
  </si>
  <si>
    <t>Old State Hwy 28 Br</t>
  </si>
  <si>
    <t>TNW000006152</t>
  </si>
  <si>
    <t>SWAIN000.5MC</t>
  </si>
  <si>
    <t>Swain Creek</t>
  </si>
  <si>
    <t>U/S Robinson Shed Road</t>
  </si>
  <si>
    <t>TNW000006153</t>
  </si>
  <si>
    <t>SWAN000.5HK</t>
  </si>
  <si>
    <t>Swan Creek</t>
  </si>
  <si>
    <t>Caney Valley Road</t>
  </si>
  <si>
    <t>TNW000006154</t>
  </si>
  <si>
    <t>SWAN000.8LI</t>
  </si>
  <si>
    <t>D/S Hwy 273</t>
  </si>
  <si>
    <t>TVA 1.1</t>
  </si>
  <si>
    <t>TNW000006155</t>
  </si>
  <si>
    <t>SWAN007.2LI</t>
  </si>
  <si>
    <t>TNW000006156</t>
  </si>
  <si>
    <t>SWAN008.2LI</t>
  </si>
  <si>
    <t>Off  Hwy 244 (Near Mailbox #81)</t>
  </si>
  <si>
    <t>SWAN008.0LI; SWAN008.1LI</t>
  </si>
  <si>
    <t>TNW000006157</t>
  </si>
  <si>
    <t>SWANLAKE</t>
  </si>
  <si>
    <t>Swan Lake</t>
  </si>
  <si>
    <t>Swan Lake at Dam</t>
  </si>
  <si>
    <t>TNW000006158</t>
  </si>
  <si>
    <t>SWANP000.8KN</t>
  </si>
  <si>
    <t>Swanpond Creek</t>
  </si>
  <si>
    <t>Bridge on Holston River Road</t>
  </si>
  <si>
    <t>SPOND004.5KN</t>
  </si>
  <si>
    <t>TNW000006159</t>
  </si>
  <si>
    <t>SWEDE001.8MI</t>
  </si>
  <si>
    <t>Sweden Creek (Sweeten)</t>
  </si>
  <si>
    <t>Off Sweden Cove Road 1/8 Miles East of Fish Trap Road on Sweeten Cove Road</t>
  </si>
  <si>
    <t>TNW000006160</t>
  </si>
  <si>
    <t>SWEDE6.2T0.1MI</t>
  </si>
  <si>
    <t>Sweden Creek Unnamed Tributary</t>
  </si>
  <si>
    <t>Off Sweetens Cove Road (Orignates in Honeycutt Cave)</t>
  </si>
  <si>
    <t>SWEDE1T0.1MI</t>
  </si>
  <si>
    <t>TNW000006161</t>
  </si>
  <si>
    <t>SWEET001.1HS</t>
  </si>
  <si>
    <t>Sweet Creek</t>
  </si>
  <si>
    <t>Sweet Creek Road</t>
  </si>
  <si>
    <t>SWEET001.HS</t>
  </si>
  <si>
    <t>TNW000006162</t>
  </si>
  <si>
    <t>SWEET001.4LO</t>
  </si>
  <si>
    <t>Sweetwater Creek</t>
  </si>
  <si>
    <t>River Road Br</t>
  </si>
  <si>
    <t>TNW000006163</t>
  </si>
  <si>
    <t>SWEET001.9HK</t>
  </si>
  <si>
    <t>Off Sweet Creek Road D/S Pumpkin Valley</t>
  </si>
  <si>
    <t>TNW000006164</t>
  </si>
  <si>
    <t>SWEET003.1LO</t>
  </si>
  <si>
    <t>Loudon City Park  Roberson Springs Road Br</t>
  </si>
  <si>
    <t>TNW000006165</t>
  </si>
  <si>
    <t>SWEET009.3LO</t>
  </si>
  <si>
    <t>Pond Creek Road Br D/S town of Philadelphia</t>
  </si>
  <si>
    <t>TNW000006166</t>
  </si>
  <si>
    <t>SWEET010.4LO</t>
  </si>
  <si>
    <t>Washington Pike Br  U/S Philadelphia</t>
  </si>
  <si>
    <t>TNW000006167</t>
  </si>
  <si>
    <t>SWEET013.7MO</t>
  </si>
  <si>
    <t>Jones Road Br</t>
  </si>
  <si>
    <t>TNW000006168</t>
  </si>
  <si>
    <t>SWEET017.3MO</t>
  </si>
  <si>
    <t>Hwy 11 Br D/S of Sweetwater</t>
  </si>
  <si>
    <t>TNW000006169</t>
  </si>
  <si>
    <t>SWEET018.7MO</t>
  </si>
  <si>
    <t>D/S/of RR Bridge  Access Via Bryan Farm</t>
  </si>
  <si>
    <t>TNW000006170</t>
  </si>
  <si>
    <t>SWEET019.4MO</t>
  </si>
  <si>
    <t>U/S of Sweetwater STP Discharge  D/S New Hwy 322 Bridge</t>
  </si>
  <si>
    <t>TNW000006171</t>
  </si>
  <si>
    <t>SWEET023.3MO</t>
  </si>
  <si>
    <t>Head-of-Creek Road Br Near Monroe/Mcminn County Line.</t>
  </si>
  <si>
    <t>TNW000006172</t>
  </si>
  <si>
    <t>SYCAM001.4BN</t>
  </si>
  <si>
    <t>Sycamore Creek</t>
  </si>
  <si>
    <t>Hwy 192 (Old SR 69)</t>
  </si>
  <si>
    <t>TNW000006173</t>
  </si>
  <si>
    <t>SYCAM004.7CH</t>
  </si>
  <si>
    <t>Lockettsville Road  (Thomasville Road )</t>
  </si>
  <si>
    <t>SYCAM004.9CH</t>
  </si>
  <si>
    <t>TNW000006174</t>
  </si>
  <si>
    <t>SYCAM008.6CH</t>
  </si>
  <si>
    <t>Hwy 49 Bridge</t>
  </si>
  <si>
    <t>TNW000006175</t>
  </si>
  <si>
    <t>SYCAM009.0CH</t>
  </si>
  <si>
    <t>Off Hwy 47 (0.2 Mile U/S)</t>
  </si>
  <si>
    <t>TNW000006176</t>
  </si>
  <si>
    <t>SYCAM013.1CH</t>
  </si>
  <si>
    <t>Old Clarksville Pk</t>
  </si>
  <si>
    <t>TNW000006177</t>
  </si>
  <si>
    <t>SYCAM017.1RN</t>
  </si>
  <si>
    <t>Hwy 41A Clarksville Hwy</t>
  </si>
  <si>
    <t>SYCAM017.4RN</t>
  </si>
  <si>
    <t>TNW000006178</t>
  </si>
  <si>
    <t>SYCAM017.3RN</t>
  </si>
  <si>
    <t>Mcmahan Hollow Road (U/S of Hwy 41A)</t>
  </si>
  <si>
    <t>TNW000006179</t>
  </si>
  <si>
    <t>SYCAM15.7T0.6CH</t>
  </si>
  <si>
    <t>Sycamore Creek Unnamed Tributary</t>
  </si>
  <si>
    <t>U/S Good Spring Road (1.5 Miles D/S Hwy 41A)</t>
  </si>
  <si>
    <t>SYCAM1T0.6CH</t>
  </si>
  <si>
    <t>TNW000006180</t>
  </si>
  <si>
    <t>SYCAM15.7T1.0CH</t>
  </si>
  <si>
    <t>D/S Confluence W/ Unnamed Tributary to Unnamed Tributary of Sycamore Creek</t>
  </si>
  <si>
    <t>SYCAM1T1.0CH</t>
  </si>
  <si>
    <t>TNW000006181</t>
  </si>
  <si>
    <t>SYCAM15.7T1.2CH</t>
  </si>
  <si>
    <t>D/S Beulah Road</t>
  </si>
  <si>
    <t>SYCAM1T0.1CH</t>
  </si>
  <si>
    <t>TNW000006182</t>
  </si>
  <si>
    <t>SYLCO002.3PO</t>
  </si>
  <si>
    <t>Sylco Creek</t>
  </si>
  <si>
    <t>D/S of Confluence with Iron Ore Branch @ Sylco Inlet Ford</t>
  </si>
  <si>
    <t>TNW000006183</t>
  </si>
  <si>
    <t>TACKE000.1CA</t>
  </si>
  <si>
    <t>Tackett Creek</t>
  </si>
  <si>
    <t>Off Hwy 90 Near Confluence with Clear Fork River</t>
  </si>
  <si>
    <t>003085; TACKE000.1CA</t>
  </si>
  <si>
    <t>TNW000006184</t>
  </si>
  <si>
    <t>TACKE000.2GS</t>
  </si>
  <si>
    <t>Tackets Branch</t>
  </si>
  <si>
    <t>U/S off Harris Road. (Stella Road)</t>
  </si>
  <si>
    <t>TNW000006185</t>
  </si>
  <si>
    <t>TACKE000.5CA</t>
  </si>
  <si>
    <t>U/S Hwy 90 Bridge</t>
  </si>
  <si>
    <t>TNW000006186</t>
  </si>
  <si>
    <t>TACKE004.3CA</t>
  </si>
  <si>
    <t>D/S of Rld3 Tackett Creek Mine 1</t>
  </si>
  <si>
    <t>TNW000006187</t>
  </si>
  <si>
    <t>TACKE004.4CA</t>
  </si>
  <si>
    <t>U/S Pf Rld3 Tackett Creek Mine 1 and 0.8 Mi D/S Little Tackett Creek</t>
  </si>
  <si>
    <t>TACKE04.44CA</t>
  </si>
  <si>
    <t>TNW000006188</t>
  </si>
  <si>
    <t>TACKE005.2CA</t>
  </si>
  <si>
    <t>D/S Little Tackett Creek</t>
  </si>
  <si>
    <t>TNW000007374</t>
  </si>
  <si>
    <t>TACKE005.8CL</t>
  </si>
  <si>
    <t>TNW000006189</t>
  </si>
  <si>
    <t>TACKE006.1CL</t>
  </si>
  <si>
    <t>TNW000006190</t>
  </si>
  <si>
    <t>TACKE006.4CL</t>
  </si>
  <si>
    <t>Approximately 1.2 Mi U/S Little Tackett Creek</t>
  </si>
  <si>
    <t>TNW000006191</t>
  </si>
  <si>
    <t>TACKE007.5CL</t>
  </si>
  <si>
    <t>D/S Ben Branch</t>
  </si>
  <si>
    <t>TNW000006192</t>
  </si>
  <si>
    <t>TACKE007.6CL</t>
  </si>
  <si>
    <t>0.1 Mi U/S Confluence. with Bens Branch</t>
  </si>
  <si>
    <t>TNW000007375</t>
  </si>
  <si>
    <t>TACKE007.7CL</t>
  </si>
  <si>
    <t>Below Wolfpen Hollow</t>
  </si>
  <si>
    <t>TNW000006194</t>
  </si>
  <si>
    <t>TACKE008.1CL</t>
  </si>
  <si>
    <t>D/S White Oak Branch</t>
  </si>
  <si>
    <t>TACKE008.7CL</t>
  </si>
  <si>
    <t>D/S Meadow Branch</t>
  </si>
  <si>
    <t>U/S Meadow Branch</t>
  </si>
  <si>
    <t>TNW000007377</t>
  </si>
  <si>
    <t>TACKE011.5CL</t>
  </si>
  <si>
    <t>Below Spruce Lick</t>
  </si>
  <si>
    <t>TNW000006197</t>
  </si>
  <si>
    <t>TACKE012.6CL</t>
  </si>
  <si>
    <t>D/S Spruce Lick Creek</t>
  </si>
  <si>
    <t>TNW000007378</t>
  </si>
  <si>
    <t>TACKE013.7CL</t>
  </si>
  <si>
    <t>Above Spruce Lick</t>
  </si>
  <si>
    <t>TNW000006198</t>
  </si>
  <si>
    <t>TACKE014.6CL</t>
  </si>
  <si>
    <t>U/S Spruce Lick Branch</t>
  </si>
  <si>
    <t>U/S of 3191 Mine Drainage</t>
  </si>
  <si>
    <t>TNW000007370</t>
  </si>
  <si>
    <t>TACKE016.8CL</t>
  </si>
  <si>
    <t>3.1 Mi U/S of the Tackett Creek Confluence with Spruce Lick Branch</t>
  </si>
  <si>
    <t>TNW000007372</t>
  </si>
  <si>
    <t>TACKE16.0T0.03CL</t>
  </si>
  <si>
    <t>2.3 Miles U/S of the Tackett Creek Confluence with Spruce Lick Branch</t>
  </si>
  <si>
    <t>TNW000006200</t>
  </si>
  <si>
    <t>TACKE4.4T0.4T0.2CL</t>
  </si>
  <si>
    <t>Tackett Creek Unnamed Tributary To Unnamed Tributary</t>
  </si>
  <si>
    <t>Flows into Mile 4.4 of Tackett Creek</t>
  </si>
  <si>
    <t>TNW000007379</t>
  </si>
  <si>
    <t>TACKE5.8T0.1CL</t>
  </si>
  <si>
    <t>Near Little Tackett</t>
  </si>
  <si>
    <t>TNW000006201</t>
  </si>
  <si>
    <t>TADPO001.3RH</t>
  </si>
  <si>
    <t>Tadpole Creek</t>
  </si>
  <si>
    <t>Bogles Chapel Road</t>
  </si>
  <si>
    <t>TNW000006202</t>
  </si>
  <si>
    <t>TAFT000.1BL</t>
  </si>
  <si>
    <t>Taft Creek  Tributary To Bee Creek</t>
  </si>
  <si>
    <t>U/S of Confluence with Bee Creek In Pools Downstream Taft Treatment Plant Outfalls</t>
  </si>
  <si>
    <t>TNW000006203</t>
  </si>
  <si>
    <t>TAFT000.2BL</t>
  </si>
  <si>
    <t>Taft Creek  Tributary Bee Creek</t>
  </si>
  <si>
    <t>U/S of Confluence with Bee Creek U/S of Taft Outfalls</t>
  </si>
  <si>
    <t>TNW000006204</t>
  </si>
  <si>
    <t>TALIA2.3T0.1HM</t>
  </si>
  <si>
    <t>Taliaferro Branch Unnamed Tributary</t>
  </si>
  <si>
    <t>TNW000007414</t>
  </si>
  <si>
    <t>TALLA000.3MO</t>
  </si>
  <si>
    <t>Tallassee Creek</t>
  </si>
  <si>
    <t>D/S Confluence Milligan Creek</t>
  </si>
  <si>
    <t>TNW000006205</t>
  </si>
  <si>
    <t>TALLE000.8CH</t>
  </si>
  <si>
    <t>Talley Branch</t>
  </si>
  <si>
    <t>Chickadee Road. (off Jackson Cabin off Kingston Road.)</t>
  </si>
  <si>
    <t>TNW000006206</t>
  </si>
  <si>
    <t>TALLY000.2WE</t>
  </si>
  <si>
    <t>Tally Branch</t>
  </si>
  <si>
    <t>TNW000006207</t>
  </si>
  <si>
    <t>TANNE000.8HM</t>
  </si>
  <si>
    <t>Tannery Branch</t>
  </si>
  <si>
    <t>Crutchfield Road D/S of Concrete Section</t>
  </si>
  <si>
    <t>TANNE001.2HM</t>
  </si>
  <si>
    <t>TNW000006208</t>
  </si>
  <si>
    <t>TANYA000.1HU</t>
  </si>
  <si>
    <t>Tanyard Branch</t>
  </si>
  <si>
    <t>Off Hwy 230 (Near Tumbling Creek RM 6.0)</t>
  </si>
  <si>
    <t>TNW000006209</t>
  </si>
  <si>
    <t>TANYA001.0HU</t>
  </si>
  <si>
    <t>Off Hwy 230</t>
  </si>
  <si>
    <t>TNW000006210</t>
  </si>
  <si>
    <t>TAR001.8CS</t>
  </si>
  <si>
    <t>Tar Creek</t>
  </si>
  <si>
    <t>Tar Creek Road. D/S</t>
  </si>
  <si>
    <t>TNW000006211</t>
  </si>
  <si>
    <t>TAR003.0CS</t>
  </si>
  <si>
    <t>U/S Braund Road</t>
  </si>
  <si>
    <t>TNW000006212</t>
  </si>
  <si>
    <t>TARVE000.1WS</t>
  </si>
  <si>
    <t>Tarver Branch</t>
  </si>
  <si>
    <t>Jim Draper Blvd off Hwy 70/26</t>
  </si>
  <si>
    <t>TNW000006213</t>
  </si>
  <si>
    <t>TATE000.3BR</t>
  </si>
  <si>
    <t>Tate Branch</t>
  </si>
  <si>
    <t>Bridge Crossing on Kincaid (Austin) Road</t>
  </si>
  <si>
    <t>TNW000006214</t>
  </si>
  <si>
    <t>TATE1.4G0.5G0.41MI</t>
  </si>
  <si>
    <t>Tate Cove Unnamed Tributary To Unnamed Tributary To Battle Creek</t>
  </si>
  <si>
    <t>Stream B Section A</t>
  </si>
  <si>
    <t>TCOVE1T3T0.41MI</t>
  </si>
  <si>
    <t>TNW000006215</t>
  </si>
  <si>
    <t>TATE1.4G0.5G0.4MI</t>
  </si>
  <si>
    <t>Tate Cove Creek Unnamed Tributary To Unnamed Tributary To Battle Creek</t>
  </si>
  <si>
    <t>Stream B Section B</t>
  </si>
  <si>
    <t>TCOVE1T3T0.4MI</t>
  </si>
  <si>
    <t>TNW000006216</t>
  </si>
  <si>
    <t>TATE1.4G0.6G0.24MI</t>
  </si>
  <si>
    <t>Stream A Section B</t>
  </si>
  <si>
    <t>TCOVE1T2T0.24MI</t>
  </si>
  <si>
    <t>TNW000006217</t>
  </si>
  <si>
    <t>TATE1.4G0.6G0.2MI</t>
  </si>
  <si>
    <t>Stream A Section C</t>
  </si>
  <si>
    <t>TCOVE1T2T0.2MI</t>
  </si>
  <si>
    <t>TNW000006218</t>
  </si>
  <si>
    <t>TATE1.4G0.6G0.3MI</t>
  </si>
  <si>
    <t>Tate Cove Creek Unnamed Tributary To Battle Creek</t>
  </si>
  <si>
    <t>Stream A Section A</t>
  </si>
  <si>
    <t>TCOVE12T0.3MI; TCO1T2T0.3MI</t>
  </si>
  <si>
    <t>TNW000006219</t>
  </si>
  <si>
    <t>TATUM000.1HI</t>
  </si>
  <si>
    <t>Tatum Creek</t>
  </si>
  <si>
    <t>Gravel Ford off Tom Patton Road. (Thompson Lane)</t>
  </si>
  <si>
    <t>TNW000006220</t>
  </si>
  <si>
    <t>TAYLO000.2GY</t>
  </si>
  <si>
    <t>Taylor Creek</t>
  </si>
  <si>
    <t>Farm Road Bridge Crossing off Gross Cove Road</t>
  </si>
  <si>
    <t>TNW000006222</t>
  </si>
  <si>
    <t>TAYLO000.4BE</t>
  </si>
  <si>
    <t>TNW000006223</t>
  </si>
  <si>
    <t>TAYLO000.6BL</t>
  </si>
  <si>
    <t>TNW000006224</t>
  </si>
  <si>
    <t>TAYLO000.6HI</t>
  </si>
  <si>
    <t>Capshaw Hollow Road</t>
  </si>
  <si>
    <t>TNW000006225</t>
  </si>
  <si>
    <t>TAYLO000.7CE</t>
  </si>
  <si>
    <t>TAYLO000.3CE</t>
  </si>
  <si>
    <t>TNW000006226</t>
  </si>
  <si>
    <t>TAYLO000.7OB</t>
  </si>
  <si>
    <t>Newman Glover Road 50 Yds D/S Reelfoot-Indian Creek #7 Dam</t>
  </si>
  <si>
    <t>TNW000006221</t>
  </si>
  <si>
    <t>TAYLO002.4WH</t>
  </si>
  <si>
    <t>D/S Fanchers Mill Road.</t>
  </si>
  <si>
    <t>TAYLO000.2WH</t>
  </si>
  <si>
    <t>TNW000007459</t>
  </si>
  <si>
    <t>TAYLO003.2WH</t>
  </si>
  <si>
    <t>U/S Liberty Road Bridge</t>
  </si>
  <si>
    <t>TNW000006227</t>
  </si>
  <si>
    <t>TCAVE000.1MI</t>
  </si>
  <si>
    <t>Tate Cave Spring</t>
  </si>
  <si>
    <t>Off Lads Cove Road D/S of 2nd Pond</t>
  </si>
  <si>
    <t>TNW000006228</t>
  </si>
  <si>
    <t>TCAVE000.2MI</t>
  </si>
  <si>
    <t>Off Lads Cove Road U/S of 2nd Pond</t>
  </si>
  <si>
    <t>TNW000006229</t>
  </si>
  <si>
    <t>TCAVE000.3MI</t>
  </si>
  <si>
    <t>Off Lads Cove Road Mixing Zone</t>
  </si>
  <si>
    <t>TNW000006230</t>
  </si>
  <si>
    <t>TCAVE000.4MI</t>
  </si>
  <si>
    <t>Off Lads Cove Road D/S of 1st Pond Above Mixing Zone</t>
  </si>
  <si>
    <t>TNW000006231</t>
  </si>
  <si>
    <t>TCAVE000.5MI</t>
  </si>
  <si>
    <t>Off Lads Cove Road (In 1st Trout Pond)</t>
  </si>
  <si>
    <t>TNW000006232</t>
  </si>
  <si>
    <t>TCAVE000.6MI</t>
  </si>
  <si>
    <t>Off Lads Cove Road @ Mouth of Spring</t>
  </si>
  <si>
    <t>TNW000006233</t>
  </si>
  <si>
    <t>TEAGU001.4FA</t>
  </si>
  <si>
    <t>Teague Branch</t>
  </si>
  <si>
    <t>Highway 57 East</t>
  </si>
  <si>
    <t>TEAGU002.3FA</t>
  </si>
  <si>
    <t>TNW000006234</t>
  </si>
  <si>
    <t>TELLI022.0MO</t>
  </si>
  <si>
    <t>Tellico River</t>
  </si>
  <si>
    <t>Belltown off County Road 701</t>
  </si>
  <si>
    <t>TNW000006235</t>
  </si>
  <si>
    <t>TELLI028.5MO</t>
  </si>
  <si>
    <t>Rafter Road Gauging Station</t>
  </si>
  <si>
    <t>TNW000006236</t>
  </si>
  <si>
    <t>TELLI036.4MO</t>
  </si>
  <si>
    <t>Off River Road U/S Turkey Creek</t>
  </si>
  <si>
    <t>TNW000006237</t>
  </si>
  <si>
    <t>TELLI040.5MO</t>
  </si>
  <si>
    <t>TNW000006238</t>
  </si>
  <si>
    <t>TELLI049.6MO</t>
  </si>
  <si>
    <t>Rough Ridge Campground Near Nc Border</t>
  </si>
  <si>
    <t>TNW000006239</t>
  </si>
  <si>
    <t>TENMI000.1SH</t>
  </si>
  <si>
    <t>Tenmile Creek</t>
  </si>
  <si>
    <t>American Way</t>
  </si>
  <si>
    <t>003095; TMILE000.1SH</t>
  </si>
  <si>
    <t>TNW000006240</t>
  </si>
  <si>
    <t>TENNE060.0ST</t>
  </si>
  <si>
    <t>Tennessee River</t>
  </si>
  <si>
    <t>Ky Reservoir in Land Between the Lakes Near Panther Bay</t>
  </si>
  <si>
    <t>TISSUE07</t>
  </si>
  <si>
    <t>TNW000006241</t>
  </si>
  <si>
    <t>TENNE066.3HN</t>
  </si>
  <si>
    <t>Ky Reservoir at Paris Landing/Highway 79</t>
  </si>
  <si>
    <t>TENNE066.4HN; TENNESSEE066.4</t>
  </si>
  <si>
    <t>TNW000006242</t>
  </si>
  <si>
    <t>TENNE085.0HU</t>
  </si>
  <si>
    <t>Kentucky Reservoir D/S Turkey Creek</t>
  </si>
  <si>
    <t>TNW000006243</t>
  </si>
  <si>
    <t>TENNE089.0HU</t>
  </si>
  <si>
    <t>Ky Reservoir 1.1 Miles D/S From Mouth Of Bear Creek at Shirley Light</t>
  </si>
  <si>
    <t>TNW000006244</t>
  </si>
  <si>
    <t>TENNE097.0HU</t>
  </si>
  <si>
    <t>Ky Reservoir Downstream Of Dupont Johnsonville Plant - East Bank</t>
  </si>
  <si>
    <t>TNW000006245</t>
  </si>
  <si>
    <t>TENNE100.4HU</t>
  </si>
  <si>
    <t>Ky Reservoir Us Hwy 70 Bridge</t>
  </si>
  <si>
    <t>TNW000006246</t>
  </si>
  <si>
    <t>TENNE134.9PE</t>
  </si>
  <si>
    <t>York Bridge Hwy 100  Also Called Hwy 412 at Perryville</t>
  </si>
  <si>
    <t>TNW000006247</t>
  </si>
  <si>
    <t>TENNE158.0HD</t>
  </si>
  <si>
    <t>Clifton Waterworks Intake</t>
  </si>
  <si>
    <t>TNW000006248</t>
  </si>
  <si>
    <t>TENNE173.0HD</t>
  </si>
  <si>
    <t>Kentucky Reservoir at Pitts Bend/Saltillo</t>
  </si>
  <si>
    <t>TNW000006251</t>
  </si>
  <si>
    <t>TENNE189.9HD</t>
  </si>
  <si>
    <t>Bridge on Highway 64</t>
  </si>
  <si>
    <t>003430; TENNE190.9HD; 003440; TENNE189.6HD</t>
  </si>
  <si>
    <t>TNW000006250</t>
  </si>
  <si>
    <t>TENNE190.0HD</t>
  </si>
  <si>
    <t>Hwy 64 at Savannah</t>
  </si>
  <si>
    <t>TNW000006252</t>
  </si>
  <si>
    <t>TENNE192.9HD</t>
  </si>
  <si>
    <t>Tri-County Utility District Filtration Plant Intake</t>
  </si>
  <si>
    <t>TENNE197.1HD; 003412</t>
  </si>
  <si>
    <t>TNW000006253</t>
  </si>
  <si>
    <t>TENNE193.4HD</t>
  </si>
  <si>
    <t>U/S Wolf Island Near Crump Landing</t>
  </si>
  <si>
    <t>TNW000006254</t>
  </si>
  <si>
    <t>TENNE200.0HD</t>
  </si>
  <si>
    <t>Kentucky Reservoir Near Hamburg</t>
  </si>
  <si>
    <t>TNW000006255</t>
  </si>
  <si>
    <t>TENNE203.8HD</t>
  </si>
  <si>
    <t>Nash Landing</t>
  </si>
  <si>
    <t>TNW000006256</t>
  </si>
  <si>
    <t>TENNE206.0HD</t>
  </si>
  <si>
    <t>Kentucky Reservoir D/S Pickwick Landing Dam</t>
  </si>
  <si>
    <t>TNW000006257</t>
  </si>
  <si>
    <t>Pickwick Forebay (Dam)</t>
  </si>
  <si>
    <t>TVA TRM 207.3; 003360</t>
  </si>
  <si>
    <t>TNW000006258</t>
  </si>
  <si>
    <t>TENNE230.0_AL</t>
  </si>
  <si>
    <t>Pickwick Reservoir - Mid Reservoir in Alabama</t>
  </si>
  <si>
    <t>Colbert</t>
  </si>
  <si>
    <t>TNW000006259</t>
  </si>
  <si>
    <t>TENNE234.0_AL</t>
  </si>
  <si>
    <t>Pickwick Lake RM 234 in Alabama</t>
  </si>
  <si>
    <t>TNW000006261</t>
  </si>
  <si>
    <t>TENNE277.0_AL</t>
  </si>
  <si>
    <t>Joe Wheeler State Park Hwy 101 in Alabama</t>
  </si>
  <si>
    <t>TNW000006262</t>
  </si>
  <si>
    <t>TENNE416.5MI</t>
  </si>
  <si>
    <t>Crossing of Power Lines at State Lines in the Main Channel</t>
  </si>
  <si>
    <t>TNW000006263</t>
  </si>
  <si>
    <t>TENNE417.1MI</t>
  </si>
  <si>
    <t>South Pittsburgh Waterworks Intake</t>
  </si>
  <si>
    <t>TNW000006264</t>
  </si>
  <si>
    <t>TENNE424.0MI</t>
  </si>
  <si>
    <t>In Tailwaters of Nickajack Dam</t>
  </si>
  <si>
    <t>TNW000006265</t>
  </si>
  <si>
    <t>TENNE425.5MI</t>
  </si>
  <si>
    <t>Nickajack Reservoir Near Dam</t>
  </si>
  <si>
    <t>TNW000006266</t>
  </si>
  <si>
    <t>TENNE432.8MI</t>
  </si>
  <si>
    <t>Nickajack Reservoir at Pryor Island</t>
  </si>
  <si>
    <t>TNW000007303</t>
  </si>
  <si>
    <t>TENNE439.6T0.1MI</t>
  </si>
  <si>
    <t>Tennessee River Unnamed Tributary</t>
  </si>
  <si>
    <t>Hwy 41</t>
  </si>
  <si>
    <t>TNW000007209</t>
  </si>
  <si>
    <t>TENNE439.9T0.1MI</t>
  </si>
  <si>
    <t>TNW000007208</t>
  </si>
  <si>
    <t>TENNE440.6T0.1MI</t>
  </si>
  <si>
    <t>Off of Hwy US 41</t>
  </si>
  <si>
    <t>TNW000006267</t>
  </si>
  <si>
    <t>TENNE444.0MI</t>
  </si>
  <si>
    <t>In Nickajack Lake Below Raccoon Mountain</t>
  </si>
  <si>
    <t>TNW000006268</t>
  </si>
  <si>
    <t>TENNE448.0MI</t>
  </si>
  <si>
    <t>Nickajack Reservoir at the Pot</t>
  </si>
  <si>
    <t>TNW000006269</t>
  </si>
  <si>
    <t>TENNE457.2HM</t>
  </si>
  <si>
    <t>Nickajack Reservoir at Williams Island</t>
  </si>
  <si>
    <t>TNW000006270</t>
  </si>
  <si>
    <t>TENNE460.6HM</t>
  </si>
  <si>
    <t>Nickajack Reservoir D/S Chattanooga Creek</t>
  </si>
  <si>
    <t>TNW000006271</t>
  </si>
  <si>
    <t>TENNE462.1HM-LMC</t>
  </si>
  <si>
    <t>Below Moccasin Bend Outfall Left Middle Channel</t>
  </si>
  <si>
    <t>TNW000006272</t>
  </si>
  <si>
    <t>TENNE462.1HM-RDB</t>
  </si>
  <si>
    <t>Nickajack Reservoir Below Moccasin Bend Outfall Right Descending Bank</t>
  </si>
  <si>
    <t>TNW000006273</t>
  </si>
  <si>
    <t>TENNE462.6HM-LDB</t>
  </si>
  <si>
    <t>Nickajack Reservoir Below Moccasin Bend Outfall Left Middle Channel</t>
  </si>
  <si>
    <t>TNW000006274</t>
  </si>
  <si>
    <t>TENNE462.6HM-LMC</t>
  </si>
  <si>
    <t>TNW000006275</t>
  </si>
  <si>
    <t>TENNE462.6HM-RDB</t>
  </si>
  <si>
    <t>TNW000006276</t>
  </si>
  <si>
    <t>TENNE462.6HM-RMC</t>
  </si>
  <si>
    <t>Below Moccasin Bend Outfall Right Middle Channel</t>
  </si>
  <si>
    <t>TNW000006277</t>
  </si>
  <si>
    <t>TENNE462.8HM-LDB</t>
  </si>
  <si>
    <t>Nickajack Reservoir Below Moccasin Bend Outfall Left  Descending Bank</t>
  </si>
  <si>
    <t>TNW000006278</t>
  </si>
  <si>
    <t>TENNE462.8HM-LMC</t>
  </si>
  <si>
    <t>Nickajack Reservoir Below Moccasin Bend Outfall Left  Middle Channel</t>
  </si>
  <si>
    <t>TNW000006279</t>
  </si>
  <si>
    <t>TENNE462.8HM-RDB</t>
  </si>
  <si>
    <t>Nickajack Reservoir Below Moccasin Bend Outfall Right  Descending Bank</t>
  </si>
  <si>
    <t>TNW000006280</t>
  </si>
  <si>
    <t>TENNE462.8HM-RMC</t>
  </si>
  <si>
    <t>Nickajack Reservoir Below Moccasin Bend Outfall Right  Middle Channel</t>
  </si>
  <si>
    <t>TNW000006281</t>
  </si>
  <si>
    <t>TENNE462.9HM-LDB</t>
  </si>
  <si>
    <t>Nickajack Reservoir Below Moccasin Bend Outfall Left Descending Bank</t>
  </si>
  <si>
    <t>TNW000006282</t>
  </si>
  <si>
    <t>TENNE462.9HM-LMC</t>
  </si>
  <si>
    <t>TNW000006283</t>
  </si>
  <si>
    <t>TENNE462.9HM-RDB</t>
  </si>
  <si>
    <t>TNW000006284</t>
  </si>
  <si>
    <t>TENNE462.9HM-RMC</t>
  </si>
  <si>
    <t>Nickajack Reservoir Below Moccasin Bend Outfall Right Middle Channel</t>
  </si>
  <si>
    <t>TNW000006285</t>
  </si>
  <si>
    <t>TENNE464.1HM</t>
  </si>
  <si>
    <t>Nickajack Reservoir at Market Street Bridge and Tn Aquarium</t>
  </si>
  <si>
    <t>TNW000006286</t>
  </si>
  <si>
    <t>TENNE464.3HM</t>
  </si>
  <si>
    <t>Nickajack Reservoir D/S Audobon Island</t>
  </si>
  <si>
    <t>TNW000006287</t>
  </si>
  <si>
    <t>TENNE465.3HM</t>
  </si>
  <si>
    <t>Nickajack Reservoir D/S Citico Creek</t>
  </si>
  <si>
    <t>TNW000006288</t>
  </si>
  <si>
    <t>TENNE468.0HM</t>
  </si>
  <si>
    <t>Nickajack Reservoir D/S South Chickamauga Creek</t>
  </si>
  <si>
    <t>TNW000006289</t>
  </si>
  <si>
    <t>TENNE469.0HM</t>
  </si>
  <si>
    <t>Nickajack Reservoir at Dupont Hwy (Chickamauga Tailwater)</t>
  </si>
  <si>
    <t>TVA TRM 469</t>
  </si>
  <si>
    <t>TNW000006290</t>
  </si>
  <si>
    <t>TENNE470.6HM</t>
  </si>
  <si>
    <t>Nickajack Reservoir in Chickamauga Dam Tailwaters at Railroad Bridge</t>
  </si>
  <si>
    <t>TNW000006291</t>
  </si>
  <si>
    <t>TENNE472.3HM</t>
  </si>
  <si>
    <t>Chickamauga Forebay Near Lighted Buoy</t>
  </si>
  <si>
    <t>TVA TRM 472.3; 003210</t>
  </si>
  <si>
    <t>TNW000006292</t>
  </si>
  <si>
    <t>TENNE477.0HM</t>
  </si>
  <si>
    <t>Chickamauga Reservoir Below Waconda Bay Near Limestone Cliffs</t>
  </si>
  <si>
    <t>TNW000007109</t>
  </si>
  <si>
    <t>TENNE480.5T2.2HM</t>
  </si>
  <si>
    <t>Near Intersection of Daisy Dallas Road and Hwy 219 (Hixson Pike)</t>
  </si>
  <si>
    <t>TNW000006293</t>
  </si>
  <si>
    <t>TENNE489.8HM</t>
  </si>
  <si>
    <t>Chickamauga Reservoir at Opossum Creek Light</t>
  </si>
  <si>
    <t>TVA 490.5; 003180</t>
  </si>
  <si>
    <t>TNW000006294</t>
  </si>
  <si>
    <t>TENNE499.0ME</t>
  </si>
  <si>
    <t>Chickamauga Reservoir Near Hwy 60 Bridge</t>
  </si>
  <si>
    <t>TNW000006295</t>
  </si>
  <si>
    <t>TENNE501.9ME</t>
  </si>
  <si>
    <t>Chickamauga Reservoir at Garrison Light</t>
  </si>
  <si>
    <t>TNW000006296</t>
  </si>
  <si>
    <t>TENNE503.3RH</t>
  </si>
  <si>
    <t>Chickamauga Reservoir Below Dayton STP</t>
  </si>
  <si>
    <t>TNW000006297</t>
  </si>
  <si>
    <t>TENNE505.0ME</t>
  </si>
  <si>
    <t>Chickamauga Reservoir U/S Dayton  STP</t>
  </si>
  <si>
    <t>TENNESSEE505</t>
  </si>
  <si>
    <t>TNW000006298</t>
  </si>
  <si>
    <t>TENNE515.0ME</t>
  </si>
  <si>
    <t>Chickamauga Reservoir U/S Decatur STP</t>
  </si>
  <si>
    <t>TENNESSEE515</t>
  </si>
  <si>
    <t>TNW000006299</t>
  </si>
  <si>
    <t>TENNE518.0ME</t>
  </si>
  <si>
    <t>Chickamauga Reservoir at Hwy 30</t>
  </si>
  <si>
    <t>TNW000007110</t>
  </si>
  <si>
    <t>TENNE518T1.3RH</t>
  </si>
  <si>
    <t>Old Dixie Highway (Hwy 302) Crossing</t>
  </si>
  <si>
    <t>TNW000006300</t>
  </si>
  <si>
    <t>TENNE526.0RH</t>
  </si>
  <si>
    <t>Chickamauga Reservoir D/S Watts Bar Nuclear Plant</t>
  </si>
  <si>
    <t>TNW000006301</t>
  </si>
  <si>
    <t>TENNE527.4ME</t>
  </si>
  <si>
    <t>D/S Watts Bar Nuclear Plant</t>
  </si>
  <si>
    <t>TNW000006302</t>
  </si>
  <si>
    <t>TENNE528.8ME</t>
  </si>
  <si>
    <t>Chikcamauga Reservoir at Pinhook Ferry</t>
  </si>
  <si>
    <t>TNW000006303</t>
  </si>
  <si>
    <t>TENNE529.5RH</t>
  </si>
  <si>
    <t>Chickamauga Reservoir Below Watts Bar Dam</t>
  </si>
  <si>
    <t>TVA  TRM529; 003140</t>
  </si>
  <si>
    <t>TNW000006304</t>
  </si>
  <si>
    <t>TENNE531.0RH</t>
  </si>
  <si>
    <t>Watts Bar Reservoir Near Dam</t>
  </si>
  <si>
    <t>TNW000006305</t>
  </si>
  <si>
    <t>TENNE546.0RO</t>
  </si>
  <si>
    <t>Near Cane Hollow - Rodgers Lane ( Cane Creek)</t>
  </si>
  <si>
    <t>TNW000006306</t>
  </si>
  <si>
    <t>TENNE548.0RO</t>
  </si>
  <si>
    <t>Near Golden Branch - Irwinton Shores - River Road) Blue Springs</t>
  </si>
  <si>
    <t>TRM 548 TRM 547</t>
  </si>
  <si>
    <t>TNW000006307</t>
  </si>
  <si>
    <t>TENNE553.5RO</t>
  </si>
  <si>
    <t>Thief Neck Island</t>
  </si>
  <si>
    <t>TNW000006308</t>
  </si>
  <si>
    <t>TENNE557.0RO</t>
  </si>
  <si>
    <t>Bolden Branch Embayment (L &amp; J Hawn)</t>
  </si>
  <si>
    <t>TNW000006309</t>
  </si>
  <si>
    <t>TENNE558.0RO</t>
  </si>
  <si>
    <t>Watts Bar Reservoir (Hagler Cemetary- Lakeshore View Dr) Judge Simmons</t>
  </si>
  <si>
    <t>TNW000006310</t>
  </si>
  <si>
    <t>TENNE560.8RO</t>
  </si>
  <si>
    <t>Watts Bar Reservoir Near Bullet Branch</t>
  </si>
  <si>
    <t>TNW000006311</t>
  </si>
  <si>
    <t>TENNE564.0RO</t>
  </si>
  <si>
    <t>Chapman Branch (Marsh Spring)</t>
  </si>
  <si>
    <t>TNW000006312</t>
  </si>
  <si>
    <t>TENNE568.2RO</t>
  </si>
  <si>
    <t>Hwy 58 Bridge South of Kingston</t>
  </si>
  <si>
    <t>TNW000006313</t>
  </si>
  <si>
    <t>TENNE569.4RO</t>
  </si>
  <si>
    <t>James Ferry Road/Kingston TN</t>
  </si>
  <si>
    <t>TNW000006314</t>
  </si>
  <si>
    <t>TENNE572.0RO</t>
  </si>
  <si>
    <t>Long Island</t>
  </si>
  <si>
    <t>TNW000006315</t>
  </si>
  <si>
    <t>TENNE600.0LO</t>
  </si>
  <si>
    <t>Watts Bar Reservoir Inflow Near USGS Gaging Station</t>
  </si>
  <si>
    <t>TNW000006316</t>
  </si>
  <si>
    <t>TENNE602.0LO</t>
  </si>
  <si>
    <t>Ft Loudon Dam Tailrace</t>
  </si>
  <si>
    <t>TNW000006317</t>
  </si>
  <si>
    <t>TENNE604.0LO</t>
  </si>
  <si>
    <t>Ft Loudoun Reservoir Forebay</t>
  </si>
  <si>
    <t>TNW000006318</t>
  </si>
  <si>
    <t>TENNE616.0KN</t>
  </si>
  <si>
    <t>Fort Loudon Lake</t>
  </si>
  <si>
    <t>TISSUE53</t>
  </si>
  <si>
    <t>TNW000006319</t>
  </si>
  <si>
    <t>TENNE624.6KN</t>
  </si>
  <si>
    <t>Ft Loudoun Reservoir D/S Lackey Creek Near Lakeview</t>
  </si>
  <si>
    <t>TNW000006320</t>
  </si>
  <si>
    <t>TENNE628.0KN</t>
  </si>
  <si>
    <t>3 Miles N-NW of Carlton TN - Jackson Bend - Under Transmission Lines Over River</t>
  </si>
  <si>
    <t>KXPCB04; TISSUE34</t>
  </si>
  <si>
    <t>TNW000006321</t>
  </si>
  <si>
    <t>TENNE629.7KN</t>
  </si>
  <si>
    <t>TISSUE54</t>
  </si>
  <si>
    <t>TNW000006322</t>
  </si>
  <si>
    <t>TENNE643.3KN</t>
  </si>
  <si>
    <t>Marine Base Looney Island</t>
  </si>
  <si>
    <t>TNW000006323</t>
  </si>
  <si>
    <t>TENNE652.0KN</t>
  </si>
  <si>
    <t>TRM 652</t>
  </si>
  <si>
    <t>TNW000006324</t>
  </si>
  <si>
    <t>TERRA000.1ST</t>
  </si>
  <si>
    <t>Terrapin Run</t>
  </si>
  <si>
    <t>Upper Standing Rock Road</t>
  </si>
  <si>
    <t>TNW000006325</t>
  </si>
  <si>
    <t>TERRA000.4PE</t>
  </si>
  <si>
    <t>U/S Red Bank Creek Road</t>
  </si>
  <si>
    <t>TNW000006326</t>
  </si>
  <si>
    <t>TERRE000.6WY</t>
  </si>
  <si>
    <t>Terrell Branch</t>
  </si>
  <si>
    <t>D/S of Confluence with Garner Branch</t>
  </si>
  <si>
    <t>TNW000006327</t>
  </si>
  <si>
    <t>TERRE003.6MY</t>
  </si>
  <si>
    <t>U/S Gravel Hill Road</t>
  </si>
  <si>
    <t>TNW000006328</t>
  </si>
  <si>
    <t>TERRI000.8HS</t>
  </si>
  <si>
    <t>Terrill Creek</t>
  </si>
  <si>
    <t>Miller Bluff Road</t>
  </si>
  <si>
    <t>TNW000006329</t>
  </si>
  <si>
    <t>TFBIG000.6CO</t>
  </si>
  <si>
    <t>Old Fifteenth Road Bridge</t>
  </si>
  <si>
    <t>TNW000006330</t>
  </si>
  <si>
    <t>TFOEM001.8MM</t>
  </si>
  <si>
    <t>Tom Foeman Creek</t>
  </si>
  <si>
    <t>Off of State Road 30</t>
  </si>
  <si>
    <t>TNW000006331</t>
  </si>
  <si>
    <t>TFORK000.1HS</t>
  </si>
  <si>
    <t>Three Forks Branch</t>
  </si>
  <si>
    <t>Persia/Old Hwy 113</t>
  </si>
  <si>
    <t>TNW000006332</t>
  </si>
  <si>
    <t>THATC000.1HM</t>
  </si>
  <si>
    <t>Thatch Branch</t>
  </si>
  <si>
    <t>Thatch Road</t>
  </si>
  <si>
    <t>TNW000006333</t>
  </si>
  <si>
    <t>THE000.1MI</t>
  </si>
  <si>
    <t>The Lagoon</t>
  </si>
  <si>
    <t>U/S of Confluence with Owen Springs Branch</t>
  </si>
  <si>
    <t>TNW000006334</t>
  </si>
  <si>
    <t>THENR000.1BT</t>
  </si>
  <si>
    <t>Tom Henry Branch</t>
  </si>
  <si>
    <t>Hwy. 73 townsend</t>
  </si>
  <si>
    <t>TNW000006335</t>
  </si>
  <si>
    <t>THICK002.0ML</t>
  </si>
  <si>
    <t>Thick Creek</t>
  </si>
  <si>
    <t>100 Yards U/S Pyles Road</t>
  </si>
  <si>
    <t>TNW000006336</t>
  </si>
  <si>
    <t>THIRD001.0KN</t>
  </si>
  <si>
    <t>Third Creek</t>
  </si>
  <si>
    <t>Tyson Park just U/S of Cumberland Avenue</t>
  </si>
  <si>
    <t>TNW000006337</t>
  </si>
  <si>
    <t>THIRD001.5KN</t>
  </si>
  <si>
    <t>Concord St Immediately U/S of Confluence with East Fork Third Creek</t>
  </si>
  <si>
    <t>TNW000006338</t>
  </si>
  <si>
    <t>THIRD002.7KN</t>
  </si>
  <si>
    <t>D/S West High School</t>
  </si>
  <si>
    <t>TNW000006339</t>
  </si>
  <si>
    <t>THOMA000.1SU</t>
  </si>
  <si>
    <t>Thomas Creek</t>
  </si>
  <si>
    <t>U/S Old Bristol Water Treatment Plant.</t>
  </si>
  <si>
    <t>TNW000006340</t>
  </si>
  <si>
    <t>THOMA002.6SU</t>
  </si>
  <si>
    <t>Off Lakeview Dock Road (Hoot Owl Hollow Road)</t>
  </si>
  <si>
    <t>TNW000006341</t>
  </si>
  <si>
    <t>THOMP000.1WY</t>
  </si>
  <si>
    <t>Thompson Creek</t>
  </si>
  <si>
    <t>Jeans Road</t>
  </si>
  <si>
    <t>TNW000006342</t>
  </si>
  <si>
    <t>THOMP000.2WY</t>
  </si>
  <si>
    <t>TNW000006343</t>
  </si>
  <si>
    <t>THOMP000.6MM</t>
  </si>
  <si>
    <t>Thompson Branch</t>
  </si>
  <si>
    <t>Adjacent Cr 481 at Foot of Daugherty Knob and 0.3 Mi S-Se of Macedonia Church.</t>
  </si>
  <si>
    <t>ECO67I11</t>
  </si>
  <si>
    <t>TNW000006344</t>
  </si>
  <si>
    <t>THOMP001.0CA</t>
  </si>
  <si>
    <t>U/S Rocky Ford</t>
  </si>
  <si>
    <t>TNW000006345</t>
  </si>
  <si>
    <t>THOMP001.0HR</t>
  </si>
  <si>
    <t>U/S Burgess Road (Rogers Springs Road)</t>
  </si>
  <si>
    <t>TNW000006346</t>
  </si>
  <si>
    <t>THOMP001.0WY</t>
  </si>
  <si>
    <t>D/S Hwy 190</t>
  </si>
  <si>
    <t>TNW000006347</t>
  </si>
  <si>
    <t>THOMP001.4BE</t>
  </si>
  <si>
    <t>TNW000006348</t>
  </si>
  <si>
    <t>THOMP001.5CA</t>
  </si>
  <si>
    <t>Royal Blue WMA D/S Mitigation Area</t>
  </si>
  <si>
    <t>TNW000006349</t>
  </si>
  <si>
    <t>THOMP003.0CR</t>
  </si>
  <si>
    <t>TNW000006350</t>
  </si>
  <si>
    <t>THOMP003.0WY</t>
  </si>
  <si>
    <t>TNW000006351</t>
  </si>
  <si>
    <t>THOMP004.8PI</t>
  </si>
  <si>
    <t>Highway 154  D/S Pickett S.P. STP</t>
  </si>
  <si>
    <t>TNW000006352</t>
  </si>
  <si>
    <t>THOMP005.6BE</t>
  </si>
  <si>
    <t>U/S Hwy 130</t>
  </si>
  <si>
    <t>TNW000006353</t>
  </si>
  <si>
    <t>THOMP005.9WY</t>
  </si>
  <si>
    <t>Brann Road 80 Yds D/S Garret (Thompson Creek #4) Lake</t>
  </si>
  <si>
    <t>TNW000006354</t>
  </si>
  <si>
    <t>THOMP006.5BE</t>
  </si>
  <si>
    <t>Smith Chapel Road U/S Bennett Creek</t>
  </si>
  <si>
    <t>TNW000006355</t>
  </si>
  <si>
    <t>THOMP1.7T0.4HR</t>
  </si>
  <si>
    <t>Thompson Creek Unnamed Tributary</t>
  </si>
  <si>
    <t>Woodrun Drive 60 Yds D/S Dam</t>
  </si>
  <si>
    <t>THOMP1T0.4HR</t>
  </si>
  <si>
    <t>TNW000006356</t>
  </si>
  <si>
    <t>THREE000.1HN</t>
  </si>
  <si>
    <t>Threemile Branch</t>
  </si>
  <si>
    <t>Guthrie Branch</t>
  </si>
  <si>
    <t>TMILE000.1HN</t>
  </si>
  <si>
    <t>TNW000006357</t>
  </si>
  <si>
    <t>THREE000.4CU</t>
  </si>
  <si>
    <t>Threemile Creek</t>
  </si>
  <si>
    <t>TNW000006358</t>
  </si>
  <si>
    <t>THREE1.5T0.2HN</t>
  </si>
  <si>
    <t>Threemile Branch Unnamed Tributary</t>
  </si>
  <si>
    <t>Hwy 641/54 30 Yds D/S Smith Lake</t>
  </si>
  <si>
    <t>THREE1T0.3HN</t>
  </si>
  <si>
    <t>TNW000006359</t>
  </si>
  <si>
    <t>THURM000.3SE</t>
  </si>
  <si>
    <t>Thurman Creek</t>
  </si>
  <si>
    <t>Stone Cave Farm Drive</t>
  </si>
  <si>
    <t>TNW000006360</t>
  </si>
  <si>
    <t>TIDWE000.1WI</t>
  </si>
  <si>
    <t>Tidwell Branch</t>
  </si>
  <si>
    <t>Liberty Road</t>
  </si>
  <si>
    <t>TNW000006361</t>
  </si>
  <si>
    <t>TIGER000.1CT</t>
  </si>
  <si>
    <t>Tiger Creek</t>
  </si>
  <si>
    <t>East of Int. of Simerly Creek Road / US 19E</t>
  </si>
  <si>
    <t>TNW000006362</t>
  </si>
  <si>
    <t>TIGUE004.7RH</t>
  </si>
  <si>
    <t>Tigues Creek</t>
  </si>
  <si>
    <t>Riggs Road Crossing off Hwy 30</t>
  </si>
  <si>
    <t>TIGUE007.0RH</t>
  </si>
  <si>
    <t>TNW000006363</t>
  </si>
  <si>
    <t>TILLI000.1UC</t>
  </si>
  <si>
    <t>Tillison Branch</t>
  </si>
  <si>
    <t>River Hill Road</t>
  </si>
  <si>
    <t>TNW000006364</t>
  </si>
  <si>
    <t>TIMBE000.1SU</t>
  </si>
  <si>
    <t>Timbertree Branch</t>
  </si>
  <si>
    <t>300 Yds D/S Hwy 11W</t>
  </si>
  <si>
    <t>TNW000006365</t>
  </si>
  <si>
    <t>TIMBE000.3SU</t>
  </si>
  <si>
    <t>Bloomingdale Pike</t>
  </si>
  <si>
    <t>TNW000006366</t>
  </si>
  <si>
    <t>TIMOT000.1JO</t>
  </si>
  <si>
    <t>Timothy Branch</t>
  </si>
  <si>
    <t>Timothy Branch Road - off Old Stage Road</t>
  </si>
  <si>
    <t>TIMOT000.5JO</t>
  </si>
  <si>
    <t>TNW000006367</t>
  </si>
  <si>
    <t>TIPTO0.5T0.3BT</t>
  </si>
  <si>
    <t>Tipton Branch Unnamed Tributary</t>
  </si>
  <si>
    <t>100 Yds D/S Laurel Valley Road. (Cooper Hollow)</t>
  </si>
  <si>
    <t>LAURE2T0.1BT</t>
  </si>
  <si>
    <t>TNW000006368</t>
  </si>
  <si>
    <t>TIPTO0.8T0.1BT</t>
  </si>
  <si>
    <t>150 Yds U/S Laurel Lake Road. (Slate Quarry Hollow)</t>
  </si>
  <si>
    <t>LAURE1T0.1BT</t>
  </si>
  <si>
    <t>TNW000006369</t>
  </si>
  <si>
    <t>TIPTO000.1BT</t>
  </si>
  <si>
    <t>Tipton Branch</t>
  </si>
  <si>
    <t>TNW000006370</t>
  </si>
  <si>
    <t>TIPTO000.1GE</t>
  </si>
  <si>
    <t>Tipton Creek</t>
  </si>
  <si>
    <t>100 Yds U/S Hwy 350</t>
  </si>
  <si>
    <t>TNW000006371</t>
  </si>
  <si>
    <t>TIPTO000.4BT</t>
  </si>
  <si>
    <t>200 Yds D/S Laurel Lake Dam</t>
  </si>
  <si>
    <t>TNW000006372</t>
  </si>
  <si>
    <t>Tisdale Creek (Halls Creek)</t>
  </si>
  <si>
    <t>Dr. Parks Road. D/S</t>
  </si>
  <si>
    <t>TNW000006373</t>
  </si>
  <si>
    <t>Off John White Road 300 Yds D/S Curve-Concord Road.</t>
  </si>
  <si>
    <t>TISDA4.2T1.3LE; TISDA1T1.2LE</t>
  </si>
  <si>
    <t>TNW000006374</t>
  </si>
  <si>
    <t>TITUS000.1CA</t>
  </si>
  <si>
    <t>Titus Creek</t>
  </si>
  <si>
    <t>Royal Blue Near Confluence. Cove Cr</t>
  </si>
  <si>
    <t>TNW000006375</t>
  </si>
  <si>
    <t>TITUS1T0.1CA</t>
  </si>
  <si>
    <t>Royal Blue Wildlife Management Area</t>
  </si>
  <si>
    <t>TNW000006376</t>
  </si>
  <si>
    <t>TMILE0.5T0.2FR</t>
  </si>
  <si>
    <t>Two Mile Branch Unnamed Tributary</t>
  </si>
  <si>
    <t>Eva Road 60 Yds D/S Lake Eva</t>
  </si>
  <si>
    <t>TMILE1T0.2FR</t>
  </si>
  <si>
    <t>TNW000006377</t>
  </si>
  <si>
    <t>TMILE000.1ME</t>
  </si>
  <si>
    <t>Ten Mile Creek</t>
  </si>
  <si>
    <t>Womac Road Crossing</t>
  </si>
  <si>
    <t>TNW000006378</t>
  </si>
  <si>
    <t>TMILE000.3KN</t>
  </si>
  <si>
    <t>D/S of South Peters Road</t>
  </si>
  <si>
    <t>SINKI005.5KN</t>
  </si>
  <si>
    <t>TNW000006379</t>
  </si>
  <si>
    <t>TMILE001.3KN</t>
  </si>
  <si>
    <t>Ebenezer Road Bridge at Kingston Pike</t>
  </si>
  <si>
    <t>SINKI006.5KN</t>
  </si>
  <si>
    <t>TNW000006380</t>
  </si>
  <si>
    <t>TMILE002.5KN</t>
  </si>
  <si>
    <t>U/S of Bridgewater Road</t>
  </si>
  <si>
    <t>TNW000006381</t>
  </si>
  <si>
    <t>TMILE002.6ME</t>
  </si>
  <si>
    <t>At Russell Road Crossing</t>
  </si>
  <si>
    <t>TNW000006382</t>
  </si>
  <si>
    <t>TMILE002.8KN</t>
  </si>
  <si>
    <t>Creekview Lane and Kidder Lane</t>
  </si>
  <si>
    <t>TMILE000.7KN</t>
  </si>
  <si>
    <t>TNW000006383</t>
  </si>
  <si>
    <t>TMILE003.3KN</t>
  </si>
  <si>
    <t>At First Ud Pump StAtion At Gallaher View</t>
  </si>
  <si>
    <t>TMILE001.1KN</t>
  </si>
  <si>
    <t>TNW000006384</t>
  </si>
  <si>
    <t>TMILE010.0ME</t>
  </si>
  <si>
    <t>Old Ten Mile Road Crossing</t>
  </si>
  <si>
    <t>TNW000006385</t>
  </si>
  <si>
    <t>TODD000.7WY</t>
  </si>
  <si>
    <t>Todd Branch</t>
  </si>
  <si>
    <t>D/S Hwy 124 (0.2 Miles)</t>
  </si>
  <si>
    <t>TNW000006386</t>
  </si>
  <si>
    <t>TODD001.6SH</t>
  </si>
  <si>
    <t>Todd Creek</t>
  </si>
  <si>
    <t>Millington Road</t>
  </si>
  <si>
    <t>TNW000006387</t>
  </si>
  <si>
    <t>TODD002.2CR</t>
  </si>
  <si>
    <t>Hill Road</t>
  </si>
  <si>
    <t>TNW000006388</t>
  </si>
  <si>
    <t>TOEST002.6RH</t>
  </si>
  <si>
    <t>Toestring Branch</t>
  </si>
  <si>
    <t>Private Drive off toestring Valley Road</t>
  </si>
  <si>
    <t>TNW000006389</t>
  </si>
  <si>
    <t>TOETO000.1SM</t>
  </si>
  <si>
    <t>Toetown Branch</t>
  </si>
  <si>
    <t>Hwy 80/Pleasant Shady Hwy and Stone Branch Road</t>
  </si>
  <si>
    <t>TNW000006390</t>
  </si>
  <si>
    <t>TOLL000.3CT</t>
  </si>
  <si>
    <t>Toll Branch</t>
  </si>
  <si>
    <t>159 Warrior Lane of Milligan Hwy (SR 359) W. of Happy Valley Hs</t>
  </si>
  <si>
    <t>TNW000006391</t>
  </si>
  <si>
    <t>TOLL001.5CT</t>
  </si>
  <si>
    <t>Int of toll Branch Road and toll Branch Spur 0.7 Mi SE of Milligan College</t>
  </si>
  <si>
    <t>TNW000006392</t>
  </si>
  <si>
    <t>TOLL002.5CT</t>
  </si>
  <si>
    <t>#338 Toll Branch Road Spring Head</t>
  </si>
  <si>
    <t>TNW000006393</t>
  </si>
  <si>
    <t>TOLLG000.1PO</t>
  </si>
  <si>
    <t>Tollgate Branch</t>
  </si>
  <si>
    <t>Road off of Hwy  64 - Oswald Dome Road and to Ranger Station</t>
  </si>
  <si>
    <t>TNW000006394</t>
  </si>
  <si>
    <t>TOMMY002.0WY</t>
  </si>
  <si>
    <t>Tommy Creek</t>
  </si>
  <si>
    <t>TOMMY001.8WY</t>
  </si>
  <si>
    <t>TNW000006396</t>
  </si>
  <si>
    <t>TOMS001.1GI</t>
  </si>
  <si>
    <t>Toms Creek</t>
  </si>
  <si>
    <t>D/S Oliver Chapel Road</t>
  </si>
  <si>
    <t>TNW000006397</t>
  </si>
  <si>
    <t>TOMS002.3PE</t>
  </si>
  <si>
    <t>Tom's Creek</t>
  </si>
  <si>
    <t>D/S Bunker Hill Road.</t>
  </si>
  <si>
    <t>TNW000006398</t>
  </si>
  <si>
    <t>TOOLE000.9MA</t>
  </si>
  <si>
    <t>Tooley Branch</t>
  </si>
  <si>
    <t>500 Feet D/S New Zion Road/Sister Hollow Branch Road</t>
  </si>
  <si>
    <t>TNW000006399</t>
  </si>
  <si>
    <t>TOON000.4WI</t>
  </si>
  <si>
    <t>Toon Creek</t>
  </si>
  <si>
    <t>Arno Road 50' U/S</t>
  </si>
  <si>
    <t>TNW000006400</t>
  </si>
  <si>
    <t>TORYF000.5ML</t>
  </si>
  <si>
    <t>Tory Fork</t>
  </si>
  <si>
    <t>TNW000006401</t>
  </si>
  <si>
    <t>TOWEE005.9PO</t>
  </si>
  <si>
    <t>Towee Creek</t>
  </si>
  <si>
    <t>Off Fingerboard Road</t>
  </si>
  <si>
    <t>TNW000006402</t>
  </si>
  <si>
    <t>TOWHE000.5HR</t>
  </si>
  <si>
    <t>Towhead Branch</t>
  </si>
  <si>
    <t>D/S Pea Vine Road. U/S Field Road</t>
  </si>
  <si>
    <t>TNW000006403</t>
  </si>
  <si>
    <t>TOWN0.2T0.3JO</t>
  </si>
  <si>
    <t>Bef Confluence of town/Roan on Rainbow Road</t>
  </si>
  <si>
    <t>TOWN1T0.3JO</t>
  </si>
  <si>
    <t>TNW000006404</t>
  </si>
  <si>
    <t>TOWN0.5T0.8HN</t>
  </si>
  <si>
    <t>Greenacres Drive 50 Yds D/S Green Acres Lake</t>
  </si>
  <si>
    <t>TNW000006405</t>
  </si>
  <si>
    <t>TOWN000.1PI</t>
  </si>
  <si>
    <t>Town Branch</t>
  </si>
  <si>
    <t>TNW000006406</t>
  </si>
  <si>
    <t>TOWN000.1RU</t>
  </si>
  <si>
    <t>Town Creek</t>
  </si>
  <si>
    <t>Cannonsburg S Front St</t>
  </si>
  <si>
    <t>LYTLE1T0.1RU</t>
  </si>
  <si>
    <t>TNW000006407</t>
  </si>
  <si>
    <t>TOWN000.1TI</t>
  </si>
  <si>
    <t>Pilljerk Road</t>
  </si>
  <si>
    <t>TNW000007382</t>
  </si>
  <si>
    <t>TOWN000.2CU</t>
  </si>
  <si>
    <t>Near town Loop</t>
  </si>
  <si>
    <t>TNW000007322</t>
  </si>
  <si>
    <t>TOWN000.2HN</t>
  </si>
  <si>
    <t>U/S Fairgrounds Road</t>
  </si>
  <si>
    <t>TNW000006408</t>
  </si>
  <si>
    <t>TOWN000.2MI</t>
  </si>
  <si>
    <t>TNW000006409</t>
  </si>
  <si>
    <t>TOWN000.3JO</t>
  </si>
  <si>
    <t>D/S Mountain City WWTP off Lumpkin Branch Road</t>
  </si>
  <si>
    <t>TNW000006410</t>
  </si>
  <si>
    <t>TOWN000.3SR</t>
  </si>
  <si>
    <t>Lock Four Road 200 Yards Below Bridge  South Side</t>
  </si>
  <si>
    <t>TOWN000.3SR; TOWNCRISB04</t>
  </si>
  <si>
    <t>TNW000006411</t>
  </si>
  <si>
    <t>TOWN000.5LO</t>
  </si>
  <si>
    <t>150 Yards D/S Lenoir City Utilities Board</t>
  </si>
  <si>
    <t>TNW000006412</t>
  </si>
  <si>
    <t>TOWN000.5RH</t>
  </si>
  <si>
    <t>Off Hwy 302 - New Lake Road</t>
  </si>
  <si>
    <t>TNW000006413</t>
  </si>
  <si>
    <t>TOWN000.7OV</t>
  </si>
  <si>
    <t>TOWN000.5OV; TOWN000.9OV</t>
  </si>
  <si>
    <t>TNW000006414</t>
  </si>
  <si>
    <t>TOWN000.8ML</t>
  </si>
  <si>
    <t>D/S Cornersville STP Nr Hwy 129</t>
  </si>
  <si>
    <t>TOWN000.9ML</t>
  </si>
  <si>
    <t>TNW000006415</t>
  </si>
  <si>
    <t>TOWN000.8PI</t>
  </si>
  <si>
    <t>TNW000006416</t>
  </si>
  <si>
    <t>TOWN000.9JO</t>
  </si>
  <si>
    <t>Dotson Road  at Bridge at TDOT</t>
  </si>
  <si>
    <t>TOWN000.9; TOWN00.9</t>
  </si>
  <si>
    <t>TNW000006418</t>
  </si>
  <si>
    <t>TOWN001.1MA</t>
  </si>
  <si>
    <t>Town Hollow/Bradley  Road D/S Lafayette STP</t>
  </si>
  <si>
    <t>TOWN000.9MA</t>
  </si>
  <si>
    <t>TNW000006419</t>
  </si>
  <si>
    <t>TOWN001.2JO</t>
  </si>
  <si>
    <t>South of Shouns  - on Roan Creek Road</t>
  </si>
  <si>
    <t>TNW000006420</t>
  </si>
  <si>
    <t>TOWN001.2LO</t>
  </si>
  <si>
    <t>Rock Springs Road</t>
  </si>
  <si>
    <t>TNW000006421</t>
  </si>
  <si>
    <t>TOWN001.2MA</t>
  </si>
  <si>
    <t>Town Hollow Road Bradley Hollow Road (U/S Lafayette STP) Just Below Unnamed Tributary Enters the Stream</t>
  </si>
  <si>
    <t>TOWN001.3MA</t>
  </si>
  <si>
    <t>TNW000006422</t>
  </si>
  <si>
    <t>TOWN001.2OV</t>
  </si>
  <si>
    <t>U/S of Livingston STP at Hwy 111</t>
  </si>
  <si>
    <t>TOWN001.0OV</t>
  </si>
  <si>
    <t>TNW000006423</t>
  </si>
  <si>
    <t>town Hollow Road Bradley Hollow Road  (U/S Lafayette STP) just Upstream Unnamed Tributary</t>
  </si>
  <si>
    <t>TNW000006424</t>
  </si>
  <si>
    <t>TOWN001.4SR</t>
  </si>
  <si>
    <t>D/S Maple Street D/S Gallatin City</t>
  </si>
  <si>
    <t>TNW000006425</t>
  </si>
  <si>
    <t>TOWN001.7DI</t>
  </si>
  <si>
    <t>Petty Road (Corlew Cemetary Road)</t>
  </si>
  <si>
    <t>TOWNB003.4DI</t>
  </si>
  <si>
    <t>TNW000006426</t>
  </si>
  <si>
    <t>TOWN001.8MI</t>
  </si>
  <si>
    <t>Behind Sewer Lift Station</t>
  </si>
  <si>
    <t>TNW000006428</t>
  </si>
  <si>
    <t>TOWN002.0MI</t>
  </si>
  <si>
    <t>D/S of Browder Switch Road Culvert Browder Switch Road Crossing</t>
  </si>
  <si>
    <t>TNW000006429</t>
  </si>
  <si>
    <t>TOWN002.1LO</t>
  </si>
  <si>
    <t>Kingston Street D/S town Creek Road Intersection.</t>
  </si>
  <si>
    <t>TNW000007437</t>
  </si>
  <si>
    <t>TOWN002.2SR</t>
  </si>
  <si>
    <t>20 Yds D/S Spill Site (U/S RR Tracks Near Gallatin Cemetery)</t>
  </si>
  <si>
    <t>TNW000006430</t>
  </si>
  <si>
    <t>TOWN002.3TI</t>
  </si>
  <si>
    <t>TNW000006431</t>
  </si>
  <si>
    <t>TOWN002.6MI</t>
  </si>
  <si>
    <t>At the Second Bridge Crossing</t>
  </si>
  <si>
    <t>TNW000007438</t>
  </si>
  <si>
    <t>TOWN002.9SR</t>
  </si>
  <si>
    <t>100 Meters U/S Spill Site (End of Will Smith Road)</t>
  </si>
  <si>
    <t>TNW000006432</t>
  </si>
  <si>
    <t>TOWN005.6TI</t>
  </si>
  <si>
    <t>Leighs Chapel Road</t>
  </si>
  <si>
    <t>TNW000006433</t>
  </si>
  <si>
    <t>TOWN006.0LO</t>
  </si>
  <si>
    <t>20 Yards D/S Shaw Ferry Road</t>
  </si>
  <si>
    <t>NORTH001</t>
  </si>
  <si>
    <t>TNW000007241</t>
  </si>
  <si>
    <t>TOWN11.4T0.4TI</t>
  </si>
  <si>
    <t>D/S Hastings Road</t>
  </si>
  <si>
    <t>UTOWN000</t>
  </si>
  <si>
    <t>TNW000007240</t>
  </si>
  <si>
    <t>TOWN9.0T0.3T0.1TI</t>
  </si>
  <si>
    <t>Town Creek Unnamed Tributary To Unnamed Tributary</t>
  </si>
  <si>
    <t>Southern Unnamed Tributary Upstream Confluence with North Tributary U/S Mill Road</t>
  </si>
  <si>
    <t>SOUTH005</t>
  </si>
  <si>
    <t>TNW000007238</t>
  </si>
  <si>
    <t>TOWN9.0T0.3TI</t>
  </si>
  <si>
    <t>Downstream Confluence of North and South Unnamed Tributary U/S Mill Road</t>
  </si>
  <si>
    <t>NORTH006</t>
  </si>
  <si>
    <t>TNW000007239</t>
  </si>
  <si>
    <t>TOWN9.0T0.4TI</t>
  </si>
  <si>
    <t>Northern Tributary Upstream Confluence of South Tributary D/S East Street</t>
  </si>
  <si>
    <t>NORTH003</t>
  </si>
  <si>
    <t>TNW000006434</t>
  </si>
  <si>
    <t>TOWN9.0T0.5TI</t>
  </si>
  <si>
    <t>South Main Street Hwy 59</t>
  </si>
  <si>
    <t>TOWN1T0.5TI</t>
  </si>
  <si>
    <t>TNW000006435</t>
  </si>
  <si>
    <t>TRACE000.2LS</t>
  </si>
  <si>
    <t>U/S Cothan Road.</t>
  </si>
  <si>
    <t>TNW000006436</t>
  </si>
  <si>
    <t>TRACE000.3HI</t>
  </si>
  <si>
    <t>Whitson Bend Road</t>
  </si>
  <si>
    <t>TNW000006437</t>
  </si>
  <si>
    <t>Temple Road &amp; Hwy 100 (&amp; Temple Gate Road)</t>
  </si>
  <si>
    <t>TNW000006438</t>
  </si>
  <si>
    <t>TRACE001.1WI</t>
  </si>
  <si>
    <t>Bethany Court (@ Dead End off Court)</t>
  </si>
  <si>
    <t>TNW000006440</t>
  </si>
  <si>
    <t>TRACE002.0HU</t>
  </si>
  <si>
    <t>Trace Creek Embayment Of Ky Lake</t>
  </si>
  <si>
    <t>Upper End of Embayment</t>
  </si>
  <si>
    <t>TNW000006441</t>
  </si>
  <si>
    <t>TRACE002.3CY</t>
  </si>
  <si>
    <t>Old Gamaliel Road (Downstream of Hermitage Springs H.S. Outfall)</t>
  </si>
  <si>
    <t>TNW000006442</t>
  </si>
  <si>
    <t>TRACE003.5CY</t>
  </si>
  <si>
    <t>TNW000006443</t>
  </si>
  <si>
    <t>TRACE003.5DI</t>
  </si>
  <si>
    <t>Off Trace Creek Road (D/S White Bluff STP)</t>
  </si>
  <si>
    <t>TRACE003.3DI</t>
  </si>
  <si>
    <t>TNW000006444</t>
  </si>
  <si>
    <t>Happy Springs Road (Trace Creek Road) by Wilson Branch Influ</t>
  </si>
  <si>
    <t>TNW000006445</t>
  </si>
  <si>
    <t>TRACE004.4HU</t>
  </si>
  <si>
    <t>U/S Hwy 70 at Sheepskin Hollow</t>
  </si>
  <si>
    <t>TNW000006446</t>
  </si>
  <si>
    <t>TRACE005.1HU</t>
  </si>
  <si>
    <t>D/S Hwy 70 (off Victory Lane)</t>
  </si>
  <si>
    <t>TNW000006447</t>
  </si>
  <si>
    <t>TRACE005.4LS</t>
  </si>
  <si>
    <t>Hwy. 48</t>
  </si>
  <si>
    <t>TNW000006448</t>
  </si>
  <si>
    <t>TRACE005.9LS</t>
  </si>
  <si>
    <t>U/S Arkansas Br. Road.</t>
  </si>
  <si>
    <t>TNW000006449</t>
  </si>
  <si>
    <t>TRACE007.6HU</t>
  </si>
  <si>
    <t>Wallace Road 0.5 Mi D/S Waverly STP</t>
  </si>
  <si>
    <t>TRACE007.2HU</t>
  </si>
  <si>
    <t>TNW000006450</t>
  </si>
  <si>
    <t>TRACE008.2HU</t>
  </si>
  <si>
    <t>50 Feet U/S Waverly STP</t>
  </si>
  <si>
    <t>TRACE008.2</t>
  </si>
  <si>
    <t>TNW000006451</t>
  </si>
  <si>
    <t>TRACE012.0HU</t>
  </si>
  <si>
    <t>U/S S. Clydeton (U/S Waverly STP)</t>
  </si>
  <si>
    <t>TNW000006452</t>
  </si>
  <si>
    <t>TRACE016.0HU</t>
  </si>
  <si>
    <t>Riding Arena Lane  U/S Waverly</t>
  </si>
  <si>
    <t>TRACE015.9HU</t>
  </si>
  <si>
    <t>TNW000006453</t>
  </si>
  <si>
    <t>TRACE02.65CY</t>
  </si>
  <si>
    <t>Hwy 52 U/S Hermitage Springs H.S Outfall</t>
  </si>
  <si>
    <t>TNW000006454</t>
  </si>
  <si>
    <t>TRACY000.2CL</t>
  </si>
  <si>
    <t>Tracy Branch</t>
  </si>
  <si>
    <t>TRACY000.1CL</t>
  </si>
  <si>
    <t>TNW000006455</t>
  </si>
  <si>
    <t>TRAIL1.9T0.4CU</t>
  </si>
  <si>
    <t>Trail Branch Unnamed Tributary</t>
  </si>
  <si>
    <t>St George Road 20 Yds D/S Sherwood Lake</t>
  </si>
  <si>
    <t>TRAIL1T0.4CU</t>
  </si>
  <si>
    <t>TNW000006456</t>
  </si>
  <si>
    <t>TRAIN000.4HN</t>
  </si>
  <si>
    <t>Trainer Creek</t>
  </si>
  <si>
    <t>U/S Tyson Road. (Gum Springs)</t>
  </si>
  <si>
    <t>TRAIN000.2HN</t>
  </si>
  <si>
    <t>TNW000006457</t>
  </si>
  <si>
    <t>TRANB000.4SU</t>
  </si>
  <si>
    <t>Tranbarger Branch</t>
  </si>
  <si>
    <t>Behind Old Holiday Inn</t>
  </si>
  <si>
    <t>TRANB000.8SU; TRANS000.7SU</t>
  </si>
  <si>
    <t>TNW000006458</t>
  </si>
  <si>
    <t>TRANT000.5DA</t>
  </si>
  <si>
    <t>Trantham Creek</t>
  </si>
  <si>
    <t>U/S Old Hickory Blvd</t>
  </si>
  <si>
    <t>TNW000006460</t>
  </si>
  <si>
    <t>TRIPBLANKCHEFO</t>
  </si>
  <si>
    <t>Trip Blank For CHEFO</t>
  </si>
  <si>
    <t>TNW000006461</t>
  </si>
  <si>
    <t>TRIPBLANKCKEFO</t>
  </si>
  <si>
    <t>Trip Blank For CKEFO</t>
  </si>
  <si>
    <t>TNW000006462</t>
  </si>
  <si>
    <t>TRIPBLANKCLEFO</t>
  </si>
  <si>
    <t>Trip Blank For CLEFO</t>
  </si>
  <si>
    <t>TNW000006463</t>
  </si>
  <si>
    <t>TRIPBLANKDOEO</t>
  </si>
  <si>
    <t>Trip Blank DOE-O</t>
  </si>
  <si>
    <t>TNW000007665</t>
  </si>
  <si>
    <t>TRIPBLANKHCWQ</t>
  </si>
  <si>
    <t>Trip Blank For HCWQ</t>
  </si>
  <si>
    <t>TNW000006464</t>
  </si>
  <si>
    <t>TRIPBLANKJCEFO</t>
  </si>
  <si>
    <t>Trip Blank For JCEFO</t>
  </si>
  <si>
    <t>TNW000006465</t>
  </si>
  <si>
    <t>TRIPBLANKJEFO</t>
  </si>
  <si>
    <t>Trip Blank For JEFO</t>
  </si>
  <si>
    <t>TNW000006466</t>
  </si>
  <si>
    <t>TRIPBLANKKEFO</t>
  </si>
  <si>
    <t>Trip Blank For KEFO</t>
  </si>
  <si>
    <t>TNW000007263</t>
  </si>
  <si>
    <t>TRIPBLANKLAB</t>
  </si>
  <si>
    <t>Trip Blank For Lab</t>
  </si>
  <si>
    <t>TNW000006467</t>
  </si>
  <si>
    <t>TRIPBLANKMEFO</t>
  </si>
  <si>
    <t>Trip Blank For MEFO</t>
  </si>
  <si>
    <t>TNW000006468</t>
  </si>
  <si>
    <t>TRIPBLANKMS</t>
  </si>
  <si>
    <t>Trip Blank For  Mining Section</t>
  </si>
  <si>
    <t>TNW000006469</t>
  </si>
  <si>
    <t>TRIPBLANKNEFO</t>
  </si>
  <si>
    <t>Trip Blank For NEFO</t>
  </si>
  <si>
    <t>TNW000006470</t>
  </si>
  <si>
    <t>TRIPBLANKWMS</t>
  </si>
  <si>
    <t>Trip Blank Wms</t>
  </si>
  <si>
    <t>TNW000006471</t>
  </si>
  <si>
    <t>TROTT000.5LI</t>
  </si>
  <si>
    <t>Trotters Branch</t>
  </si>
  <si>
    <t>D/S M. Jones Road.</t>
  </si>
  <si>
    <t>TNW000006472</t>
  </si>
  <si>
    <t>TROUB001.2WY</t>
  </si>
  <si>
    <t>Trouble Creek</t>
  </si>
  <si>
    <t>U/S Jones Road</t>
  </si>
  <si>
    <t>TNW000006473</t>
  </si>
  <si>
    <t>TROY003.1OB</t>
  </si>
  <si>
    <t>Troy Creek</t>
  </si>
  <si>
    <t>U/S Bates Anderson Road</t>
  </si>
  <si>
    <t>TNW000006474</t>
  </si>
  <si>
    <t>TRUSS002.3GY</t>
  </si>
  <si>
    <t>Trussell Creek</t>
  </si>
  <si>
    <t>0.1 Mi U/S Cascade Falls  (150 Yds D/S Impoundment)</t>
  </si>
  <si>
    <t>TNW000006476</t>
  </si>
  <si>
    <t>TRUSS002.7FR</t>
  </si>
  <si>
    <t>Trussel Creek</t>
  </si>
  <si>
    <t>I-24 - Cascade Falls on Private Property Of Coolies Rift  Near Lake Louisa</t>
  </si>
  <si>
    <t>TNW000006477</t>
  </si>
  <si>
    <t>TRUSS1.7T0.7GY</t>
  </si>
  <si>
    <t>Trussel Creek Unnamed Tributary</t>
  </si>
  <si>
    <t>D/S of Monteagle STP2 Outfall</t>
  </si>
  <si>
    <t>TRUSS1T0.7GY</t>
  </si>
  <si>
    <t>TNW000006478</t>
  </si>
  <si>
    <t>TRUSS1.7T1.1GY</t>
  </si>
  <si>
    <t>Just U/S Monteagle STP#2 Outfall</t>
  </si>
  <si>
    <t>TNW000006479</t>
  </si>
  <si>
    <t>TSPRI000.3UC</t>
  </si>
  <si>
    <t>Tate  (Tapp) Spring</t>
  </si>
  <si>
    <t>Erwin City Park off Clinchfield Hwy</t>
  </si>
  <si>
    <t>TNW000006480</t>
  </si>
  <si>
    <t>TSPRI001.4HR</t>
  </si>
  <si>
    <t>Talley Springs Branch</t>
  </si>
  <si>
    <t>U/S Powell Chapel Road</t>
  </si>
  <si>
    <t>TNW000006481</t>
  </si>
  <si>
    <t>TTOWN000.6LW</t>
  </si>
  <si>
    <t>Tripp Town Branch</t>
  </si>
  <si>
    <t>Near 2nd Street - D/S Beuerlein Lane</t>
  </si>
  <si>
    <t>TTOWN000.9LW; TTOWN00.9LW; BDRY000.9LW</t>
  </si>
  <si>
    <t>TNW000006482</t>
  </si>
  <si>
    <t>TUCKA000.9KN</t>
  </si>
  <si>
    <t>Tuckahoe Creek</t>
  </si>
  <si>
    <t>Kodak Road Br</t>
  </si>
  <si>
    <t>TNW000006483</t>
  </si>
  <si>
    <t>TUCKA003.6KN</t>
  </si>
  <si>
    <t>Midway Road</t>
  </si>
  <si>
    <t>TNW000006484</t>
  </si>
  <si>
    <t>TUCKA005.1KN</t>
  </si>
  <si>
    <t>Dave Smith Road</t>
  </si>
  <si>
    <t>TNW000006485</t>
  </si>
  <si>
    <t>TUCKE000.5WE</t>
  </si>
  <si>
    <t>Tucker Branch</t>
  </si>
  <si>
    <t>Raspberry Road.</t>
  </si>
  <si>
    <t>TNW000006486</t>
  </si>
  <si>
    <t>TUCKE000.8CK</t>
  </si>
  <si>
    <t>Tucker Creek</t>
  </si>
  <si>
    <t>U/S Hwy 412</t>
  </si>
  <si>
    <t>TUCK000.4CK</t>
  </si>
  <si>
    <t>TNW000006488</t>
  </si>
  <si>
    <t>TUCKE001.3LI</t>
  </si>
  <si>
    <t>D/S Champ Road.</t>
  </si>
  <si>
    <t>TNW000006489</t>
  </si>
  <si>
    <t>TULL000.3OB</t>
  </si>
  <si>
    <t>Tull Creek</t>
  </si>
  <si>
    <t>Off Bane Road 50 Yds D/S Reelfoot-Indian Creek Lake #14</t>
  </si>
  <si>
    <t>TNW000006490</t>
  </si>
  <si>
    <t>TUMBL000.6HU</t>
  </si>
  <si>
    <t>U/S Wilhite Road</t>
  </si>
  <si>
    <t>TNW000006491</t>
  </si>
  <si>
    <t>TUMBL000.9PO</t>
  </si>
  <si>
    <t>TNW000006492</t>
  </si>
  <si>
    <t>TUMBL001.7PO</t>
  </si>
  <si>
    <t>Peavine Sheeds Creek Road Above Confluence with Carter Creek</t>
  </si>
  <si>
    <t>TNW000006493</t>
  </si>
  <si>
    <t>TUMBL002.0HU</t>
  </si>
  <si>
    <t>TNW000006494</t>
  </si>
  <si>
    <t>TUMBL002.0WY</t>
  </si>
  <si>
    <t>D/S Tumbling Creek Road.</t>
  </si>
  <si>
    <t>TNW000006495</t>
  </si>
  <si>
    <t>TUMBL002.1WY</t>
  </si>
  <si>
    <t>U/S Tumbling Creek Road</t>
  </si>
  <si>
    <t>TNW000006496</t>
  </si>
  <si>
    <t>TUMBL003.8HU</t>
  </si>
  <si>
    <t>TNW000006497</t>
  </si>
  <si>
    <t>TUMBL008.2HU</t>
  </si>
  <si>
    <t>Off Poplar Grove Road U/S Baptist Br. (@ Ford Area)</t>
  </si>
  <si>
    <t>TNW000006498</t>
  </si>
  <si>
    <t>TURKE0.6T0.2T0.1HD</t>
  </si>
  <si>
    <t>Turkey Creek Unnamed Tributary To Unnamed Tributary</t>
  </si>
  <si>
    <t>D/S Hard Rock Road</t>
  </si>
  <si>
    <t>TUR1T1T0.1HD; FECO65E02</t>
  </si>
  <si>
    <t>TNW000006499</t>
  </si>
  <si>
    <t>TURKE000.1HA</t>
  </si>
  <si>
    <t>Turkey Creek</t>
  </si>
  <si>
    <t>170 Yds U/S Bent Ridge Road (Glendale Road/Parrotsville Dr)</t>
  </si>
  <si>
    <t>TNW000007111</t>
  </si>
  <si>
    <t>TURKE000.1HI</t>
  </si>
  <si>
    <t>East Piney River Road/Buckner Ridge Road</t>
  </si>
  <si>
    <t>TNW000006500</t>
  </si>
  <si>
    <t>TURKE000.2MY</t>
  </si>
  <si>
    <t>U/S Hwy 247 (@ Turkey Cr. Road.)</t>
  </si>
  <si>
    <t>TNW000006501</t>
  </si>
  <si>
    <t>TURKE000.3DA</t>
  </si>
  <si>
    <t>Pettus Road.</t>
  </si>
  <si>
    <t>TNW000006502</t>
  </si>
  <si>
    <t>TURKE000.3HK</t>
  </si>
  <si>
    <t>Near Chestnut Ridge Road</t>
  </si>
  <si>
    <t>ECO67F01; TURKE000.3HK</t>
  </si>
  <si>
    <t>TNW000006503</t>
  </si>
  <si>
    <t>TURKE000.4MC</t>
  </si>
  <si>
    <t>D/S Bethesda-Purdy Road</t>
  </si>
  <si>
    <t>TURKE000.3MC</t>
  </si>
  <si>
    <t>TNW000006504</t>
  </si>
  <si>
    <t>TURKE000.4OV</t>
  </si>
  <si>
    <t>West Paron Road</t>
  </si>
  <si>
    <t>TNW000006505</t>
  </si>
  <si>
    <t>TURKE000.8BN</t>
  </si>
  <si>
    <t>Old SR 69/ Kelly Road</t>
  </si>
  <si>
    <t>TNW000006506</t>
  </si>
  <si>
    <t>TURKE000.8MN</t>
  </si>
  <si>
    <t>Mason Road</t>
  </si>
  <si>
    <t>TURKE00.74MN</t>
  </si>
  <si>
    <t>TNW000006507</t>
  </si>
  <si>
    <t>TURKE001.0CS</t>
  </si>
  <si>
    <t>Old Jackson Road. U/S</t>
  </si>
  <si>
    <t>TNW000006508</t>
  </si>
  <si>
    <t>TURKE001.1DE</t>
  </si>
  <si>
    <t>D/S Hwy 202</t>
  </si>
  <si>
    <t>TNW000007415</t>
  </si>
  <si>
    <t>TURKE001.3HA</t>
  </si>
  <si>
    <t>D/S Morristown STP</t>
  </si>
  <si>
    <t>TNW000006509</t>
  </si>
  <si>
    <t>TURKE001.4MN</t>
  </si>
  <si>
    <t>Turkey Branch</t>
  </si>
  <si>
    <t>U/S Estonallie Road</t>
  </si>
  <si>
    <t>TNW000006510</t>
  </si>
  <si>
    <t>TURKE001.7HA</t>
  </si>
  <si>
    <t>Fairview Road Bridge</t>
  </si>
  <si>
    <t>TNW000006511</t>
  </si>
  <si>
    <t>TURKE002.6KN</t>
  </si>
  <si>
    <t>D/S Kingston Pike</t>
  </si>
  <si>
    <t>TNW000006512</t>
  </si>
  <si>
    <t>TURKE003.0HU</t>
  </si>
  <si>
    <t>Turkey Creek Road</t>
  </si>
  <si>
    <t>TNW000006513</t>
  </si>
  <si>
    <t>TURKE003.0KN</t>
  </si>
  <si>
    <t>Above Kingston Pike  (Admiral Road)</t>
  </si>
  <si>
    <t>TNW000006514</t>
  </si>
  <si>
    <t>TURKE003.1HD</t>
  </si>
  <si>
    <t>TNW000006515</t>
  </si>
  <si>
    <t>TURKE003.4HA</t>
  </si>
  <si>
    <t>Cherokee Ave U/S of Road Crossing</t>
  </si>
  <si>
    <t>TNW000006516</t>
  </si>
  <si>
    <t>TURKE004.9HA</t>
  </si>
  <si>
    <t>Sunrise Avenue  U/S of Road Crossing</t>
  </si>
  <si>
    <t>TNW000006517</t>
  </si>
  <si>
    <t>TURKE009.0HD</t>
  </si>
  <si>
    <t>Camp Ground Road</t>
  </si>
  <si>
    <t>TNW000006518</t>
  </si>
  <si>
    <t>TURKE013.6HD</t>
  </si>
  <si>
    <t>Just U/S Pinhook Road/Highway 203 Crossing</t>
  </si>
  <si>
    <t>ECO65J02</t>
  </si>
  <si>
    <t>TNW000006519</t>
  </si>
  <si>
    <t>TURNB000.2CH</t>
  </si>
  <si>
    <t>Turnbull Creek</t>
  </si>
  <si>
    <t>D/S Hwy 249/ West Kingston Springs Road.</t>
  </si>
  <si>
    <t>TNW000006520</t>
  </si>
  <si>
    <t>TURNB005.6DE</t>
  </si>
  <si>
    <t>Turnbo Creek</t>
  </si>
  <si>
    <t>TURNB004.9DE</t>
  </si>
  <si>
    <t>TNW000006521</t>
  </si>
  <si>
    <t>TURNB013.1DI</t>
  </si>
  <si>
    <t>Off Hwy 96 (D/S SR 840)</t>
  </si>
  <si>
    <t>BTURN013.1DI</t>
  </si>
  <si>
    <t>TNW000006522</t>
  </si>
  <si>
    <t>TURNE001.0CH</t>
  </si>
  <si>
    <t>Turner Creek</t>
  </si>
  <si>
    <t>Cave Spring Scool Overpass (off Hwy 70)</t>
  </si>
  <si>
    <t>ECO71F32</t>
  </si>
  <si>
    <t>TNW000006523</t>
  </si>
  <si>
    <t>TURNI000.6CH</t>
  </si>
  <si>
    <t>Turnipseed Creek</t>
  </si>
  <si>
    <t>U/S Turnipseed Road Overpass</t>
  </si>
  <si>
    <t>TNW000006524</t>
  </si>
  <si>
    <t>TURTL000.1PO</t>
  </si>
  <si>
    <t>Turtletown Creek</t>
  </si>
  <si>
    <t>0.1 Mile U/S Confluence with Hiwassee</t>
  </si>
  <si>
    <t>TNW000006525</t>
  </si>
  <si>
    <t>TURTL004.6PO</t>
  </si>
  <si>
    <t>Old Farner Road Crossing</t>
  </si>
  <si>
    <t>TNW000006526</t>
  </si>
  <si>
    <t>TUSCU008.4MC</t>
  </si>
  <si>
    <t>Tuscumbia River</t>
  </si>
  <si>
    <t>Wolf Pen Road</t>
  </si>
  <si>
    <t>TNW000006527</t>
  </si>
  <si>
    <t>TWIN000.5KN</t>
  </si>
  <si>
    <t>Twin Creek</t>
  </si>
  <si>
    <t>40 Yds U/S Tipton Station Road.</t>
  </si>
  <si>
    <t>TNW000007388</t>
  </si>
  <si>
    <t>TWOMI000.3HN</t>
  </si>
  <si>
    <t>Twomile Branch</t>
  </si>
  <si>
    <t>D/S Jackson Road</t>
  </si>
  <si>
    <t>TNW000006528</t>
  </si>
  <si>
    <t>TYLER000.5HE</t>
  </si>
  <si>
    <t>Tyler Branch</t>
  </si>
  <si>
    <t>U/S Homes Road</t>
  </si>
  <si>
    <t>TNW000006529</t>
  </si>
  <si>
    <t>UTEMP000.1GE</t>
  </si>
  <si>
    <t>Union Temple Creek</t>
  </si>
  <si>
    <t>U/S Doty Chapel Road</t>
  </si>
  <si>
    <t>TNW000006530</t>
  </si>
  <si>
    <t>VALLE000.1CL</t>
  </si>
  <si>
    <t>Valley Creek</t>
  </si>
  <si>
    <t>D/S Bostica Cemetary Road Bridge</t>
  </si>
  <si>
    <t>TNW000006531</t>
  </si>
  <si>
    <t>VALLE001.0CL</t>
  </si>
  <si>
    <t>Valley Creek Road</t>
  </si>
  <si>
    <t>VALLE001.0CA; VALLEY001.0</t>
  </si>
  <si>
    <t>TNW000006532</t>
  </si>
  <si>
    <t>VALLE002.3CL</t>
  </si>
  <si>
    <t>U/S Bear Creek</t>
  </si>
  <si>
    <t>TNW000006533</t>
  </si>
  <si>
    <t>VALLE003.4CL</t>
  </si>
  <si>
    <t>100' U/S Hurricane Creek</t>
  </si>
  <si>
    <t>TNW000006534</t>
  </si>
  <si>
    <t>VANS000.6RH</t>
  </si>
  <si>
    <t>Vans Creek</t>
  </si>
  <si>
    <t>Off Hwy 29 on Vans Creek Road</t>
  </si>
  <si>
    <t>TNW000006535</t>
  </si>
  <si>
    <t>VAUGH000.1JO</t>
  </si>
  <si>
    <t>Vaught Creek</t>
  </si>
  <si>
    <t>Crackers Neck Road</t>
  </si>
  <si>
    <t>TNW000007707</t>
  </si>
  <si>
    <t>VAUGH001.6JO</t>
  </si>
  <si>
    <t>Crackers Neck Road and Dug Hill Road</t>
  </si>
  <si>
    <t>TNW000006536</t>
  </si>
  <si>
    <t>VFW001.1LW</t>
  </si>
  <si>
    <t>TNW000006537</t>
  </si>
  <si>
    <t>VGAP000.2DA</t>
  </si>
  <si>
    <t>Vaughns Gap</t>
  </si>
  <si>
    <t>Harding Place</t>
  </si>
  <si>
    <t>TNW000006538</t>
  </si>
  <si>
    <t>VGAP001.2DA</t>
  </si>
  <si>
    <t>Vaughns Gap Branch</t>
  </si>
  <si>
    <t>St. Henry's Road. (off Edwin Warner/Percy Warner Roads.)</t>
  </si>
  <si>
    <t>TNW000006539</t>
  </si>
  <si>
    <t>VHOIN000.1DA</t>
  </si>
  <si>
    <t>Vhoins Branch</t>
  </si>
  <si>
    <t>Briley Parkway  Fed Ex Driveway and Knight Road</t>
  </si>
  <si>
    <t>TNW000007274</t>
  </si>
  <si>
    <t>VICKR000.1ML</t>
  </si>
  <si>
    <t>Vickrey Creek</t>
  </si>
  <si>
    <t>U/S Mooresville Highway</t>
  </si>
  <si>
    <t>TNW000002078</t>
  </si>
  <si>
    <t>VICKR000.5ML</t>
  </si>
  <si>
    <t>EFGLO002.6T0.5ML</t>
  </si>
  <si>
    <t>TNW000002079</t>
  </si>
  <si>
    <t>VICKR001.1ML</t>
  </si>
  <si>
    <t>EFGLO002.6T1.1ML</t>
  </si>
  <si>
    <t>TNW000006540</t>
  </si>
  <si>
    <t>VINSO000.1CO</t>
  </si>
  <si>
    <t>Vinson Branch</t>
  </si>
  <si>
    <t>At Benson Hollow Road. (Vinson Hollow Road)</t>
  </si>
  <si>
    <t>TNW000006541</t>
  </si>
  <si>
    <t>WACON000.0HM</t>
  </si>
  <si>
    <t>Waconda Creek</t>
  </si>
  <si>
    <t>Waconda Bay Embayment in Chickamauga Lake Near TN River Mile 478.5</t>
  </si>
  <si>
    <t>WACONDABAY00.0</t>
  </si>
  <si>
    <t>TNW000007112</t>
  </si>
  <si>
    <t>WADDE_G0.2WI</t>
  </si>
  <si>
    <t>Woodell Hollow Tributary To West Harpeth River</t>
  </si>
  <si>
    <t>Upstream Hwy 96 off Waddell Hollow Road</t>
  </si>
  <si>
    <t>TNW000006542</t>
  </si>
  <si>
    <t>WADE002.2HR</t>
  </si>
  <si>
    <t>Wade Creek</t>
  </si>
  <si>
    <t>TNW000006543</t>
  </si>
  <si>
    <t>WADES000.1HI</t>
  </si>
  <si>
    <t>Wades Branch</t>
  </si>
  <si>
    <t>D/S Beaverdam Road</t>
  </si>
  <si>
    <t>TNW000006544</t>
  </si>
  <si>
    <t>WADES000.7RU</t>
  </si>
  <si>
    <t>Hwy 266 Overpass (U/S 0.25 Mile)</t>
  </si>
  <si>
    <t>ECO71I18</t>
  </si>
  <si>
    <t>TNW000006545</t>
  </si>
  <si>
    <t>WAGNE001.4FR</t>
  </si>
  <si>
    <t>Wagner Creek</t>
  </si>
  <si>
    <t>WAGNE001.6FR; WAGNERCRIS03</t>
  </si>
  <si>
    <t>TNW000006546</t>
  </si>
  <si>
    <t>WAGNE001.9FR</t>
  </si>
  <si>
    <t>Petty Lane ( 9th Ave South)</t>
  </si>
  <si>
    <t>WAGNE001.1FR</t>
  </si>
  <si>
    <t>TNW000006547</t>
  </si>
  <si>
    <t>WAGNE001.9SU</t>
  </si>
  <si>
    <t>U/S of Holston Drive Bridge</t>
  </si>
  <si>
    <t>TNW000006548</t>
  </si>
  <si>
    <t>WAGNE002.2FR</t>
  </si>
  <si>
    <t>4th Ave South</t>
  </si>
  <si>
    <t>WAGNE001.5FR</t>
  </si>
  <si>
    <t>TNW000006549</t>
  </si>
  <si>
    <t>WAGNE002.4FR</t>
  </si>
  <si>
    <t>WAGNERCRIS02</t>
  </si>
  <si>
    <t>TNW000006550</t>
  </si>
  <si>
    <t>WAGNE002.5FR</t>
  </si>
  <si>
    <t>200 Yards U/S Decherd STP Outfall (RM 2.4)</t>
  </si>
  <si>
    <t>WAGGNER002.5; WAGNE002.2FR</t>
  </si>
  <si>
    <t>TNW000006551</t>
  </si>
  <si>
    <t>WAGNE002.7FR</t>
  </si>
  <si>
    <t>75 Yards U/S Railroad Br</t>
  </si>
  <si>
    <t>WAGNERCRIS01</t>
  </si>
  <si>
    <t>TNW000006552</t>
  </si>
  <si>
    <t>WALDE000.0SV</t>
  </si>
  <si>
    <t>Walden Creek</t>
  </si>
  <si>
    <t>Near Mouth of Walden Creek and Confluence with West Prong Little Pigeon River off Tiger Road D/S of Old Bridge Crossing</t>
  </si>
  <si>
    <t>TNW000006553</t>
  </si>
  <si>
    <t>WALDE000.5SV</t>
  </si>
  <si>
    <t>Tiger Road  U/S of Pigeon Forge High School D/S of Old Br Crossing</t>
  </si>
  <si>
    <t>TNW000006554</t>
  </si>
  <si>
    <t>WALDE003.4SV</t>
  </si>
  <si>
    <t>100 Yds Above W.C. Campground (Wears Valley Road)</t>
  </si>
  <si>
    <t>TNW000006555</t>
  </si>
  <si>
    <t>WALDE005.3SV</t>
  </si>
  <si>
    <t>D/S Little Valley Road Lower Crossing; U/S Confluence with Cove Creek</t>
  </si>
  <si>
    <t>TNW000006556</t>
  </si>
  <si>
    <t>WALDE007.3SV</t>
  </si>
  <si>
    <t>North Clear Fork Road - Immediately D/S of Confluence with Clear Fork</t>
  </si>
  <si>
    <t>TNW000007113</t>
  </si>
  <si>
    <t>WALDE009.3SV</t>
  </si>
  <si>
    <t>Waldens Creek</t>
  </si>
  <si>
    <t>U/S Brothers Cove Development Entrance Bridge Near Confluence Lick Branch</t>
  </si>
  <si>
    <t>TNW000006557</t>
  </si>
  <si>
    <t>WALDE009.8SV</t>
  </si>
  <si>
    <t>Near Chinquapin Church and Confluence with Patty Br.</t>
  </si>
  <si>
    <t>TNW000007430</t>
  </si>
  <si>
    <t>WALDE010.8SV</t>
  </si>
  <si>
    <t>D/S of Creek Way Road</t>
  </si>
  <si>
    <t>TNW000006558</t>
  </si>
  <si>
    <t>WALDR002.0_MS</t>
  </si>
  <si>
    <t>Waldrop Creek</t>
  </si>
  <si>
    <t>Alcorn</t>
  </si>
  <si>
    <t>ECO65E15; WALDR001.7HD</t>
  </si>
  <si>
    <t>TNW000006560</t>
  </si>
  <si>
    <t>WALKE0.7G0.1BL</t>
  </si>
  <si>
    <t>Walker Cove To Keedy Cove Unnamed Tributary To Sequatchie Ri</t>
  </si>
  <si>
    <t>WCOVE000.1BL</t>
  </si>
  <si>
    <t>TNW000006561</t>
  </si>
  <si>
    <t>WALKE0.7T0.1PO</t>
  </si>
  <si>
    <t>Walkertown Branch Unnamed Tributary</t>
  </si>
  <si>
    <t>U/S off Cherokeee Trail Road</t>
  </si>
  <si>
    <t>WALKE1T0.1PO</t>
  </si>
  <si>
    <t>TNW000006562</t>
  </si>
  <si>
    <t>WALKE0.9T1.4T0.5HD</t>
  </si>
  <si>
    <t>Walker Branch Unnamed Tributary To Unnamed Tributary</t>
  </si>
  <si>
    <t>Mcginley Property West Of Sand Hill Church</t>
  </si>
  <si>
    <t>WAL1T1T0.5HD; FECO65J03; WALK0.9T1.3T0.5HD</t>
  </si>
  <si>
    <t>TNW000006563</t>
  </si>
  <si>
    <t>WALKE000.1DI</t>
  </si>
  <si>
    <t>Walker Branch</t>
  </si>
  <si>
    <t>Hicks Road</t>
  </si>
  <si>
    <t>TNW000006564</t>
  </si>
  <si>
    <t>WALKE000.1HS</t>
  </si>
  <si>
    <t>Walker Branch (Tributary To Whitehorn Creek)</t>
  </si>
  <si>
    <t>At Meadowview Road.</t>
  </si>
  <si>
    <t>TNW000006565</t>
  </si>
  <si>
    <t>WALKE000.1SU</t>
  </si>
  <si>
    <t>Walker Fork</t>
  </si>
  <si>
    <t>TNW000006566</t>
  </si>
  <si>
    <t>WALKE000.2DA</t>
  </si>
  <si>
    <t>Walkers Creek</t>
  </si>
  <si>
    <t>Lickton Pike</t>
  </si>
  <si>
    <t>TNW000006568</t>
  </si>
  <si>
    <t>WALKE000.2HS</t>
  </si>
  <si>
    <t>Walker Branch (Tributary To Robertson Creek)</t>
  </si>
  <si>
    <t>Longtown/Dyer Road</t>
  </si>
  <si>
    <t>TNW000006569</t>
  </si>
  <si>
    <t>WALKE000.4DA</t>
  </si>
  <si>
    <t>Lickton Creek</t>
  </si>
  <si>
    <t>TNW000006570</t>
  </si>
  <si>
    <t>WALKE000.4WS</t>
  </si>
  <si>
    <t>Coles Ferry Pike</t>
  </si>
  <si>
    <t>WALKE000.6WS</t>
  </si>
  <si>
    <t>TNW000006567</t>
  </si>
  <si>
    <t>WALKE000.6DB</t>
  </si>
  <si>
    <t>Walker Creek</t>
  </si>
  <si>
    <t>Hwy 264</t>
  </si>
  <si>
    <t>WALKE000.2DB</t>
  </si>
  <si>
    <t>TNW000006572</t>
  </si>
  <si>
    <t>WALKE000.6MM</t>
  </si>
  <si>
    <t>Adjacent to Heritage Park in Athens</t>
  </si>
  <si>
    <t>TNW000006573</t>
  </si>
  <si>
    <t>WALKE001.0HM</t>
  </si>
  <si>
    <t>On Bowater Property off Young Road</t>
  </si>
  <si>
    <t>TNW000006574</t>
  </si>
  <si>
    <t>WALKE001.2PO</t>
  </si>
  <si>
    <t>Walkertown Branch</t>
  </si>
  <si>
    <t>Off Community Center Road South of Hwy 64</t>
  </si>
  <si>
    <t>TNW000006575</t>
  </si>
  <si>
    <t>WALKE001.4PO</t>
  </si>
  <si>
    <t>Behind Ducktown STP</t>
  </si>
  <si>
    <t>TNW000006576</t>
  </si>
  <si>
    <t>WALKE002.4LI</t>
  </si>
  <si>
    <t>U/S Hauk Road</t>
  </si>
  <si>
    <t>TNW000006577</t>
  </si>
  <si>
    <t>WALKE002.8LI</t>
  </si>
  <si>
    <t>D/S Fish Hatchery</t>
  </si>
  <si>
    <t>TNW000006578</t>
  </si>
  <si>
    <t>WALKE003.1SU</t>
  </si>
  <si>
    <t>Walker Fork Church</t>
  </si>
  <si>
    <t>TNW000006579</t>
  </si>
  <si>
    <t>WALKE2.3T0.3DA</t>
  </si>
  <si>
    <t>Walkers Creek Unnamed Tributary</t>
  </si>
  <si>
    <t>Licton Pike 20 Yds D/S Lakewood Lake</t>
  </si>
  <si>
    <t>WALKE1T0.3DA</t>
  </si>
  <si>
    <t>TNW000006580</t>
  </si>
  <si>
    <t>WALL000.6MT</t>
  </si>
  <si>
    <t>Wall Branch</t>
  </si>
  <si>
    <t>Off Hwy 12 Via Neighborhood Off   41-1 bypass</t>
  </si>
  <si>
    <t>WALLS000.6MT</t>
  </si>
  <si>
    <t>TNW000006581</t>
  </si>
  <si>
    <t>WALL001.6ST</t>
  </si>
  <si>
    <t>Wall Creek</t>
  </si>
  <si>
    <t>Wall Hollow Road</t>
  </si>
  <si>
    <t>TNW000006582</t>
  </si>
  <si>
    <t>WALL002.1MT</t>
  </si>
  <si>
    <t>Rotary Park - off Shelter</t>
  </si>
  <si>
    <t>TNW000006583</t>
  </si>
  <si>
    <t>WALLA000.8WI</t>
  </si>
  <si>
    <t>Wallace Branch</t>
  </si>
  <si>
    <t>U/S Flat Creek Road</t>
  </si>
  <si>
    <t>TNW000006584</t>
  </si>
  <si>
    <t>WALLA001.0SR</t>
  </si>
  <si>
    <t>D/S Wallace Branch Road</t>
  </si>
  <si>
    <t>TNW000006585</t>
  </si>
  <si>
    <t>WALLS001.0GI</t>
  </si>
  <si>
    <t>Wallsmith Branch</t>
  </si>
  <si>
    <t>U/S Gibson Road.</t>
  </si>
  <si>
    <t>TNW000006586</t>
  </si>
  <si>
    <t>WAR000.2GE</t>
  </si>
  <si>
    <t>War Branch (East One)</t>
  </si>
  <si>
    <t>At Sam Riley Road</t>
  </si>
  <si>
    <t>TNW000006587</t>
  </si>
  <si>
    <t>WAR000.4GE</t>
  </si>
  <si>
    <t>War Branch (West One)</t>
  </si>
  <si>
    <t>U/S Brown Spring Road (Mcdonald Road)</t>
  </si>
  <si>
    <t>TNW000006588</t>
  </si>
  <si>
    <t>WAR000.6HK</t>
  </si>
  <si>
    <t>War Creek</t>
  </si>
  <si>
    <t>TNW000006589</t>
  </si>
  <si>
    <t>WAR000.9HS</t>
  </si>
  <si>
    <t>497 Malinda Ferry Road SW of Boat Ramp</t>
  </si>
  <si>
    <t>TNW000006590</t>
  </si>
  <si>
    <t>WAR002.1HK</t>
  </si>
  <si>
    <t>Clinch Mountain Road</t>
  </si>
  <si>
    <t>TNW000006591</t>
  </si>
  <si>
    <t>WARD001.0SM</t>
  </si>
  <si>
    <t>Ward Creek</t>
  </si>
  <si>
    <t>County House Road</t>
  </si>
  <si>
    <t>TNW000006592</t>
  </si>
  <si>
    <t>WARDL000.0LE</t>
  </si>
  <si>
    <t>Wardlow Pocket</t>
  </si>
  <si>
    <t>Chickasaw National Wildlife Refuge</t>
  </si>
  <si>
    <t>TNW000006593</t>
  </si>
  <si>
    <t>WARDL000.7_MS</t>
  </si>
  <si>
    <t>Wardlow Creek</t>
  </si>
  <si>
    <t>Hwy 350  Alcorn County MS in MS</t>
  </si>
  <si>
    <t>TNW000006594</t>
  </si>
  <si>
    <t>WARDL002.6MC</t>
  </si>
  <si>
    <t>ECO65A04</t>
  </si>
  <si>
    <t>TNW000006595</t>
  </si>
  <si>
    <t>WARDL004.8MC</t>
  </si>
  <si>
    <t>TNW000006596</t>
  </si>
  <si>
    <t>WARRE001.3CK</t>
  </si>
  <si>
    <t>Warren Ditch</t>
  </si>
  <si>
    <t>D/S Cypress Tree Road.</t>
  </si>
  <si>
    <t>TNW000006597</t>
  </si>
  <si>
    <t>WARRE003.1CK</t>
  </si>
  <si>
    <t>U/S Mason Grove Road.</t>
  </si>
  <si>
    <t>TNW000006598</t>
  </si>
  <si>
    <t>WARTR000.3RN</t>
  </si>
  <si>
    <t>Wartrace Creek</t>
  </si>
  <si>
    <t>U/S Hwy. 49 (D/S Wartrace Lake)</t>
  </si>
  <si>
    <t>WARTR000.2RN</t>
  </si>
  <si>
    <t>TNW000006599</t>
  </si>
  <si>
    <t>WARTR000.8RN</t>
  </si>
  <si>
    <t>E. Lake Road</t>
  </si>
  <si>
    <t>TNW000006600</t>
  </si>
  <si>
    <t>WARTR001.1RN</t>
  </si>
  <si>
    <t>Off Roy Pitt U/S Wartrace Lake</t>
  </si>
  <si>
    <t>TNW000006601</t>
  </si>
  <si>
    <t>WARTR001.2BE</t>
  </si>
  <si>
    <t>TNW000006602</t>
  </si>
  <si>
    <t>WARTR001.7RN</t>
  </si>
  <si>
    <t>Off Roy Pitt Road U/S Duncan Cemetary</t>
  </si>
  <si>
    <t>TNW000006603</t>
  </si>
  <si>
    <t>WARTR003.0JA</t>
  </si>
  <si>
    <t>Wartrace Creek Road (Hwy 262) &amp; Dry Br Lane</t>
  </si>
  <si>
    <t>TNW000006604</t>
  </si>
  <si>
    <t>WARTR005.6BE</t>
  </si>
  <si>
    <t>Fairfield Pike</t>
  </si>
  <si>
    <t>TNW000006605</t>
  </si>
  <si>
    <t>WARTR007.5BE</t>
  </si>
  <si>
    <t>Hwy 82</t>
  </si>
  <si>
    <t>TNW000006606</t>
  </si>
  <si>
    <t>WASHB000.2HS</t>
  </si>
  <si>
    <t>Washboard Creek</t>
  </si>
  <si>
    <t>Williams Lane at Holston RM 116</t>
  </si>
  <si>
    <t>TNW000006607</t>
  </si>
  <si>
    <t>WASHB000.8LI</t>
  </si>
  <si>
    <t>Washburn Branch</t>
  </si>
  <si>
    <t>U/S Belleview Road.</t>
  </si>
  <si>
    <t>TNW000006608</t>
  </si>
  <si>
    <t>WASHB002.5LI</t>
  </si>
  <si>
    <t>U/S Childress Road</t>
  </si>
  <si>
    <t>TNW000006609</t>
  </si>
  <si>
    <t>WASHB003.0LI</t>
  </si>
  <si>
    <t>Rebecca West Road 50 Yds D/S Rebecca Lake</t>
  </si>
  <si>
    <t>TNW000006610</t>
  </si>
  <si>
    <t>WASHI002.1RH</t>
  </si>
  <si>
    <t>Washington Creek</t>
  </si>
  <si>
    <t>Fraley Road Crossing</t>
  </si>
  <si>
    <t>TNW000006611</t>
  </si>
  <si>
    <t>WATAU001.7WN</t>
  </si>
  <si>
    <t>Watauga River</t>
  </si>
  <si>
    <t>Boone Reservoir (Watauga Embayment In) at Press Boat House - Surface</t>
  </si>
  <si>
    <t>WR1; WATAU001.7SUS</t>
  </si>
  <si>
    <t>TNW000006612</t>
  </si>
  <si>
    <t>WATAU001.7WNB</t>
  </si>
  <si>
    <t>Boone Reservoir (Watauga Embayment In) at Press Boat House - Bottom</t>
  </si>
  <si>
    <t>WR1; WATAU001.7SUB</t>
  </si>
  <si>
    <t>TNW000006613</t>
  </si>
  <si>
    <t>WATAU001.7WNS</t>
  </si>
  <si>
    <t>TNW000006614</t>
  </si>
  <si>
    <t>WATAU003.0SU</t>
  </si>
  <si>
    <t>Boone Reservoir Watauga Arm Near Deerlick Bend</t>
  </si>
  <si>
    <t>WATAUGA003.0</t>
  </si>
  <si>
    <t>TNW000006615</t>
  </si>
  <si>
    <t>WATAU006.0SU</t>
  </si>
  <si>
    <t>Boone Reservoir  (Watauga Embayment In)  at Pickens Bridge - Surface</t>
  </si>
  <si>
    <t>HGM080; WR2</t>
  </si>
  <si>
    <t>TNW000006616</t>
  </si>
  <si>
    <t>WATAU006.0SUB</t>
  </si>
  <si>
    <t>Boone Reservoir  (Watauga Embayment In)  at Pickens Bridge - Bottom</t>
  </si>
  <si>
    <t>TNW000006617</t>
  </si>
  <si>
    <t>WATAU006.0SUS</t>
  </si>
  <si>
    <t>TNW000006618</t>
  </si>
  <si>
    <t>WATAU008.6WN</t>
  </si>
  <si>
    <t>Boone Reservoir (Watauga Embayment In) at Boones Creek Mouth</t>
  </si>
  <si>
    <t>WATAUGA008.5; WR 8.2</t>
  </si>
  <si>
    <t>TNW000006619</t>
  </si>
  <si>
    <t>WATAU008.6WNB</t>
  </si>
  <si>
    <t>Boone Reservoir (Watauga Embayment In) at Boones Creek Mouth Bottom</t>
  </si>
  <si>
    <t>TNW000006620</t>
  </si>
  <si>
    <t>WATAU008.6WNS</t>
  </si>
  <si>
    <t>TNW000006621</t>
  </si>
  <si>
    <t>WATAU011.0WN</t>
  </si>
  <si>
    <t>WR4</t>
  </si>
  <si>
    <t>TNW000006622</t>
  </si>
  <si>
    <t>WATAU011.0WNB</t>
  </si>
  <si>
    <t>Boone Reservoir Devault Bridge - Bottom</t>
  </si>
  <si>
    <t>TNW000006623</t>
  </si>
  <si>
    <t>WATAU011.0WNS</t>
  </si>
  <si>
    <t>TNW000006624</t>
  </si>
  <si>
    <t>WATAU011.5WN</t>
  </si>
  <si>
    <t>TISSUE49</t>
  </si>
  <si>
    <t>TNW000006625</t>
  </si>
  <si>
    <t>WATAU013.0WN</t>
  </si>
  <si>
    <t>Austin Springs Road Bridge</t>
  </si>
  <si>
    <t>TNW000006626</t>
  </si>
  <si>
    <t>WATAU013.0WNB</t>
  </si>
  <si>
    <t>Watauga  Boone River</t>
  </si>
  <si>
    <t>Austin Springs Road Bridge Bottom Sample</t>
  </si>
  <si>
    <t>WATAU011.7WNB</t>
  </si>
  <si>
    <t>TNW000006627</t>
  </si>
  <si>
    <t>WATAU013.0WNS</t>
  </si>
  <si>
    <t>Watauga River Boone Lake</t>
  </si>
  <si>
    <t>Austin Springs Road Bridge Surface</t>
  </si>
  <si>
    <t>WATAUG11.7WNS</t>
  </si>
  <si>
    <t>TNW000006628</t>
  </si>
  <si>
    <t>WATAU014.6WN</t>
  </si>
  <si>
    <t>Riverstone Campground</t>
  </si>
  <si>
    <t>TNW000006629</t>
  </si>
  <si>
    <t>WATAU015.6WN</t>
  </si>
  <si>
    <t>Gibson Bridge D/S Brush Creek WWTP on Herb Hodge Road -</t>
  </si>
  <si>
    <t>WATAU015.5WN; WATAUGARIS04/14</t>
  </si>
  <si>
    <t>TNW000006630</t>
  </si>
  <si>
    <t>WATAU015.6WNB</t>
  </si>
  <si>
    <t>Gibson Bridge D/S Brush Creek WWTP on Herb Hodge Road - Bottom</t>
  </si>
  <si>
    <t>TNW000006631</t>
  </si>
  <si>
    <t>WATAU015.6WNS</t>
  </si>
  <si>
    <t>Gibson Bridge D/S Brush Creek WWTP on Herb Hodge Road - Surface</t>
  </si>
  <si>
    <t>TNW000006632</t>
  </si>
  <si>
    <t>WATAU016.0WN</t>
  </si>
  <si>
    <t>TNW000006633</t>
  </si>
  <si>
    <t>WATAU016.4CT</t>
  </si>
  <si>
    <t>U/S Saylor Island Near Brush Creek</t>
  </si>
  <si>
    <t>TNW000006634</t>
  </si>
  <si>
    <t>WATAU017.3CT</t>
  </si>
  <si>
    <t>D/S Watauga Road Bridge</t>
  </si>
  <si>
    <t>TNW000006635</t>
  </si>
  <si>
    <t>WATAU020.1CT</t>
  </si>
  <si>
    <t>Smalling Road Bridge</t>
  </si>
  <si>
    <t>WATAUGARIS06/13; WATAUGA020.1; TVA 21.3</t>
  </si>
  <si>
    <t>TNW000006636</t>
  </si>
  <si>
    <t>WATAU021.3CT</t>
  </si>
  <si>
    <t>Near Blevins Road</t>
  </si>
  <si>
    <t>TNW000006637</t>
  </si>
  <si>
    <t>WATAU023.4CT</t>
  </si>
  <si>
    <t>U/S Sycamore Shoals Sp</t>
  </si>
  <si>
    <t>TNW000006638</t>
  </si>
  <si>
    <t>WATAU024.7CT</t>
  </si>
  <si>
    <t>Bemberg Discharged Area and U/S Eliz WWTP</t>
  </si>
  <si>
    <t>WATAU024.6CT; WATAUGARIS05</t>
  </si>
  <si>
    <t>TNW000006639</t>
  </si>
  <si>
    <t>WATAU025.1CT</t>
  </si>
  <si>
    <t>Near Elizabethton Water Plant</t>
  </si>
  <si>
    <t>WATAUGA025.1</t>
  </si>
  <si>
    <t>TNW000006640</t>
  </si>
  <si>
    <t>WATAU026.9CT</t>
  </si>
  <si>
    <t>Hwy 19 East Bridge (Gilbert Peters)</t>
  </si>
  <si>
    <t>WATAU026.6CT; WATAUGA026.9</t>
  </si>
  <si>
    <t>TNW000006641</t>
  </si>
  <si>
    <t>WATAU028.3CT</t>
  </si>
  <si>
    <t>Brumit Island</t>
  </si>
  <si>
    <t>TNW000006642</t>
  </si>
  <si>
    <t>WATAU029.5CT</t>
  </si>
  <si>
    <t>Hunter Bridge</t>
  </si>
  <si>
    <t>WATAU029.2CT; WATAUGARIS08</t>
  </si>
  <si>
    <t>TNW000006643</t>
  </si>
  <si>
    <t>WATAU031.0CT</t>
  </si>
  <si>
    <t>Wagners Island</t>
  </si>
  <si>
    <t>TNW000006644</t>
  </si>
  <si>
    <t>WATAU031.5CT</t>
  </si>
  <si>
    <t>Steel Bridge Road</t>
  </si>
  <si>
    <t>TNW000006645</t>
  </si>
  <si>
    <t>WATAU032.5CT</t>
  </si>
  <si>
    <t>Off Wilbur Dam Road East of Bee Cliff</t>
  </si>
  <si>
    <t>TNW000006646</t>
  </si>
  <si>
    <t>WATAU034.0CT</t>
  </si>
  <si>
    <t>Wilbur Reservoir at Dam</t>
  </si>
  <si>
    <t>WILBUR01</t>
  </si>
  <si>
    <t>TNW000006647</t>
  </si>
  <si>
    <t>WATAU034.0CTB</t>
  </si>
  <si>
    <t>TNW000006648</t>
  </si>
  <si>
    <t>WATAU034.6CT</t>
  </si>
  <si>
    <t>Wilbur Reservoir at Bridge at Horseshoe (First Bridge After Wilbur Dam)</t>
  </si>
  <si>
    <t>WILBUR02</t>
  </si>
  <si>
    <t>TNW000006649</t>
  </si>
  <si>
    <t>WATAU034.6CTB</t>
  </si>
  <si>
    <t>TNW000006650</t>
  </si>
  <si>
    <t>WATAU036.6CT</t>
  </si>
  <si>
    <t>Watauga Lake at Dam</t>
  </si>
  <si>
    <t>TNW000006651</t>
  </si>
  <si>
    <t>WATAU045.6JO</t>
  </si>
  <si>
    <t>Watauga Lake Near Elk River Embayment</t>
  </si>
  <si>
    <t>TNW000006652</t>
  </si>
  <si>
    <t>WATAU053.6JO</t>
  </si>
  <si>
    <t>Watson Island Tester Road</t>
  </si>
  <si>
    <t>TNW000006653</t>
  </si>
  <si>
    <t>WATER000.1GE</t>
  </si>
  <si>
    <t>Water Fork</t>
  </si>
  <si>
    <t>100 Yds U/S Camp Cr. Road. (Sentelle Road)</t>
  </si>
  <si>
    <t>TNW000006654</t>
  </si>
  <si>
    <t>WATER000.1JO</t>
  </si>
  <si>
    <t>Waters Branch</t>
  </si>
  <si>
    <t>Waters Road</t>
  </si>
  <si>
    <t>TNW000006655</t>
  </si>
  <si>
    <t>U/S Oaks Road.</t>
  </si>
  <si>
    <t>TNW000006656</t>
  </si>
  <si>
    <t>WATER1.8T0.7GE</t>
  </si>
  <si>
    <t>Water Fork Unnamed Tributary</t>
  </si>
  <si>
    <t>U/S Graystone Road.</t>
  </si>
  <si>
    <t>WATER1T0.6GE</t>
  </si>
  <si>
    <t>TNW000006657</t>
  </si>
  <si>
    <t>WATKI002.6FA</t>
  </si>
  <si>
    <t>Watkins Creek</t>
  </si>
  <si>
    <t>TNW000006658</t>
  </si>
  <si>
    <t>WATSO000.9BN</t>
  </si>
  <si>
    <t>Watson Creek</t>
  </si>
  <si>
    <t>TNW000006659</t>
  </si>
  <si>
    <t>WATSO001.0WI</t>
  </si>
  <si>
    <t>Watson Branch</t>
  </si>
  <si>
    <t>Hwy 397 (Hwy 431/31 bypass)</t>
  </si>
  <si>
    <t>TNW000006660</t>
  </si>
  <si>
    <t>WATSO002.3WI</t>
  </si>
  <si>
    <t>TNW000006661</t>
  </si>
  <si>
    <t>WATTE000.1GE</t>
  </si>
  <si>
    <t>Wattenbarger Branch</t>
  </si>
  <si>
    <t>100 Yds U/S Horton Hwy (Baileyton)</t>
  </si>
  <si>
    <t>TNW000006662</t>
  </si>
  <si>
    <t>WATTS000.1UC</t>
  </si>
  <si>
    <t>Watts Branch</t>
  </si>
  <si>
    <t>100 Yds U/S Hwy 19W (Spivey Mountain Road)</t>
  </si>
  <si>
    <t>TNW000007114</t>
  </si>
  <si>
    <t>WATTS003.0ME</t>
  </si>
  <si>
    <t>Watts Creek</t>
  </si>
  <si>
    <t>Hwy 68 Crossing</t>
  </si>
  <si>
    <t>TNW000006663</t>
  </si>
  <si>
    <t>WATTW000.1SR</t>
  </si>
  <si>
    <t>Wattwood Branch</t>
  </si>
  <si>
    <t>Off Watt Wood Hollow Road</t>
  </si>
  <si>
    <t>TNW000007294</t>
  </si>
  <si>
    <t>WAUHA000.5_GA</t>
  </si>
  <si>
    <t>Wauhatchie Branch</t>
  </si>
  <si>
    <t>Off of SR 299 in GA</t>
  </si>
  <si>
    <t>TNW000006664</t>
  </si>
  <si>
    <t>WBEAV1C1.1SH</t>
  </si>
  <si>
    <t>West Beaver Creek Canal</t>
  </si>
  <si>
    <t>At Collierville-Arlington Road</t>
  </si>
  <si>
    <t>WBEAVRCKCAN01.1; WBEAV001.1SH</t>
  </si>
  <si>
    <t>TNW000006665</t>
  </si>
  <si>
    <t>WBEAV1C4.7SH</t>
  </si>
  <si>
    <t>Deadfall Road</t>
  </si>
  <si>
    <t>TNW000006666</t>
  </si>
  <si>
    <t>WBHUR000.1DA</t>
  </si>
  <si>
    <t>West Branch Hurricane Creek</t>
  </si>
  <si>
    <t>Bridgestone Gate #2 (off JP Hennessey Road.)</t>
  </si>
  <si>
    <t>TNW000006667</t>
  </si>
  <si>
    <t>WBLAC000.1JA</t>
  </si>
  <si>
    <t>West Blackburn Fork</t>
  </si>
  <si>
    <t>TNW000006668</t>
  </si>
  <si>
    <t>WBLAC002.2PU</t>
  </si>
  <si>
    <t>Hwy 290 (Cumby Road)</t>
  </si>
  <si>
    <t>TNW000006669</t>
  </si>
  <si>
    <t>WCANE000.6ML</t>
  </si>
  <si>
    <t>West Cane Creek</t>
  </si>
  <si>
    <t>Cheese Road (off Hwy 431)</t>
  </si>
  <si>
    <t>TNW000006670</t>
  </si>
  <si>
    <t>WCHIC000.1HM</t>
  </si>
  <si>
    <t>West Chickamauga Creek</t>
  </si>
  <si>
    <t>Camp Jordan U/S of Confluence with South Chickamauga Creek</t>
  </si>
  <si>
    <t>TNW000006671</t>
  </si>
  <si>
    <t>WCHIC000.5HM</t>
  </si>
  <si>
    <t>Camp Jordan</t>
  </si>
  <si>
    <t>TNW000006672</t>
  </si>
  <si>
    <t>WCHIC001.7HM</t>
  </si>
  <si>
    <t>Fred Pruett Parkway Br</t>
  </si>
  <si>
    <t>TNW000006673</t>
  </si>
  <si>
    <t>WCHIC002.8HM</t>
  </si>
  <si>
    <t>US Highway 41 Br (From Camp Jordan)</t>
  </si>
  <si>
    <t>TNW000006674</t>
  </si>
  <si>
    <t>WDREDGE1SH</t>
  </si>
  <si>
    <t>Wolf River Abandoned Dredge Pond</t>
  </si>
  <si>
    <t>North Hollywood Dump Abandoned Dredge Pond</t>
  </si>
  <si>
    <t>TNW000006675</t>
  </si>
  <si>
    <t>WEAKL000.2BE</t>
  </si>
  <si>
    <t>Weakly Creek</t>
  </si>
  <si>
    <t>Halls Mill Road.</t>
  </si>
  <si>
    <t>TNW000006676</t>
  </si>
  <si>
    <t>WEAKL000.6GS</t>
  </si>
  <si>
    <t>Weakley Creek</t>
  </si>
  <si>
    <t>Big Dry Creek Road</t>
  </si>
  <si>
    <t>WEAKL001.0GS</t>
  </si>
  <si>
    <t>TNW000006677</t>
  </si>
  <si>
    <t>WEAKL001.7BE</t>
  </si>
  <si>
    <t>TNW000006678</t>
  </si>
  <si>
    <t>WEAKL003.4GS</t>
  </si>
  <si>
    <t>Dento Road.</t>
  </si>
  <si>
    <t>TNW000006679</t>
  </si>
  <si>
    <t>WEAKL004.8BE</t>
  </si>
  <si>
    <t>150 Yards U/S Coopertown Road</t>
  </si>
  <si>
    <t>WEAKL005.2BE</t>
  </si>
  <si>
    <t>TNW000006680</t>
  </si>
  <si>
    <t>WEATH000.3WE</t>
  </si>
  <si>
    <t>Weatherford Creek</t>
  </si>
  <si>
    <t>Indian Creek Road</t>
  </si>
  <si>
    <t>TNW000006681</t>
  </si>
  <si>
    <t>WEATH000.6BR</t>
  </si>
  <si>
    <t>Weatherly Branch</t>
  </si>
  <si>
    <t>Mitchell Road SE</t>
  </si>
  <si>
    <t>TNW000006682</t>
  </si>
  <si>
    <t>WEATH003.7WE</t>
  </si>
  <si>
    <t>Pinhook Pike Road D/S Hunt Branch</t>
  </si>
  <si>
    <t>WEATH002.5WE</t>
  </si>
  <si>
    <t>TNW000006683</t>
  </si>
  <si>
    <t>WEATH005.5WE</t>
  </si>
  <si>
    <t>Pinhook Pike Road  Near County Road 203  (Horse Creek Road)</t>
  </si>
  <si>
    <t>TNW000006684</t>
  </si>
  <si>
    <t>WEAVE000.7SU</t>
  </si>
  <si>
    <t>Weaver Branch</t>
  </si>
  <si>
    <t>D/S of Eads Road Bridge</t>
  </si>
  <si>
    <t>TNW000006685</t>
  </si>
  <si>
    <t>WEAVE001.0LW</t>
  </si>
  <si>
    <t>Vfw Road 40 Yds D/S Vfw Lake Outflow</t>
  </si>
  <si>
    <t>TNW000006686</t>
  </si>
  <si>
    <t>WEBB000.0SV</t>
  </si>
  <si>
    <t>Webb Creek</t>
  </si>
  <si>
    <t>Mouth at Pittman Center Road</t>
  </si>
  <si>
    <t>LPIGEONIS25</t>
  </si>
  <si>
    <t>TNW000006687</t>
  </si>
  <si>
    <t>WEBB000.3SV</t>
  </si>
  <si>
    <t>Webb Creek Road</t>
  </si>
  <si>
    <t>TNW000006688</t>
  </si>
  <si>
    <t>WEBB001.3SV</t>
  </si>
  <si>
    <t>U/S of Confluence with Soak Ash Creek</t>
  </si>
  <si>
    <t>TNW000006689</t>
  </si>
  <si>
    <t>WEBB001.4SR</t>
  </si>
  <si>
    <t>Webb Branch</t>
  </si>
  <si>
    <t>Rapids Road</t>
  </si>
  <si>
    <t>WEBBBR001.4</t>
  </si>
  <si>
    <t>TNW000006690</t>
  </si>
  <si>
    <t>WEBB002.0CS</t>
  </si>
  <si>
    <t>Field Road off Old Friendship Road</t>
  </si>
  <si>
    <t>TNW000006691</t>
  </si>
  <si>
    <t>WEBB002.3SV</t>
  </si>
  <si>
    <t>Golf Creek Road</t>
  </si>
  <si>
    <t>LPIGEONIS24</t>
  </si>
  <si>
    <t>TNW000006692</t>
  </si>
  <si>
    <t>WEBB005.1SV</t>
  </si>
  <si>
    <t>Branam Hollow Road Br off Hwy 321</t>
  </si>
  <si>
    <t>TNW000006693</t>
  </si>
  <si>
    <t>WEBER001.3FA</t>
  </si>
  <si>
    <t>Weber Branch</t>
  </si>
  <si>
    <t>Hickory-with Road</t>
  </si>
  <si>
    <t>TNW000006694</t>
  </si>
  <si>
    <t>WELCH000.5SE</t>
  </si>
  <si>
    <t>Welch Branch</t>
  </si>
  <si>
    <t>TNW000006695</t>
  </si>
  <si>
    <t>WELLS000.5LI</t>
  </si>
  <si>
    <t>Wells Creek</t>
  </si>
  <si>
    <t>U/S Lincoln Road. (100') (Liberty Road)</t>
  </si>
  <si>
    <t>TNW000006696</t>
  </si>
  <si>
    <t>WELLS005.0HO</t>
  </si>
  <si>
    <t>Off Hwy 149</t>
  </si>
  <si>
    <t>TNW000006697</t>
  </si>
  <si>
    <t>WELLS006.2HO</t>
  </si>
  <si>
    <t>Marable Hollow Road.</t>
  </si>
  <si>
    <t>TNW000006698</t>
  </si>
  <si>
    <t>WELLS007.6HO</t>
  </si>
  <si>
    <t>TNW000006699</t>
  </si>
  <si>
    <t>WFBBI001.3MY</t>
  </si>
  <si>
    <t>West Fork Big Bigby Creek</t>
  </si>
  <si>
    <t>Ricketts Mill Road</t>
  </si>
  <si>
    <t>WFORK001.3MY</t>
  </si>
  <si>
    <t>TNW000006700</t>
  </si>
  <si>
    <t>WFBBI005.4LS</t>
  </si>
  <si>
    <t>End of Bigby Creek Road</t>
  </si>
  <si>
    <t>TNW000006701</t>
  </si>
  <si>
    <t>WFBEA001.0JO</t>
  </si>
  <si>
    <t>West Fork Beaverdam Creek</t>
  </si>
  <si>
    <t>Taylor Lane</t>
  </si>
  <si>
    <t>TNW000006702</t>
  </si>
  <si>
    <t>WFBRO000.1DA</t>
  </si>
  <si>
    <t>West Fork Browns Creek</t>
  </si>
  <si>
    <t>Park Terrace (U/S Brown Fork Confluence)</t>
  </si>
  <si>
    <t>TNW000006703</t>
  </si>
  <si>
    <t>WFBRU000.1CH</t>
  </si>
  <si>
    <t>West Fork Brush Creek</t>
  </si>
  <si>
    <t>Brush Creek Road</t>
  </si>
  <si>
    <t>TNW000006704</t>
  </si>
  <si>
    <t>WFBRU000.8CH</t>
  </si>
  <si>
    <t>Ford @ Knalls Hollow Road (D/S Fairview STP)</t>
  </si>
  <si>
    <t>TNW000006705</t>
  </si>
  <si>
    <t>WFBRU000.8RN</t>
  </si>
  <si>
    <t>TNW000007366</t>
  </si>
  <si>
    <t>WFBUF003.0LW</t>
  </si>
  <si>
    <t>West Fork Buffalo River</t>
  </si>
  <si>
    <t>U/S Brier Hill Road</t>
  </si>
  <si>
    <t>TNW000006706</t>
  </si>
  <si>
    <t>WFDRA033.3SR</t>
  </si>
  <si>
    <t>West Fork Drakes Creek</t>
  </si>
  <si>
    <t>Coker Ford</t>
  </si>
  <si>
    <t>WFDRA057.8SR; WFDRAKES057.8</t>
  </si>
  <si>
    <t>TNW000006707</t>
  </si>
  <si>
    <t>WFDRA034.9SR</t>
  </si>
  <si>
    <t>D/S Rapids Road</t>
  </si>
  <si>
    <t>WFDRA059.3SR</t>
  </si>
  <si>
    <t>TNW000006708</t>
  </si>
  <si>
    <t>WFDRA035.8SR</t>
  </si>
  <si>
    <t>Mitchellville-Oak Grove Road Hwy 259</t>
  </si>
  <si>
    <t>WFDRA060.1SR; WFDRAKES060.1</t>
  </si>
  <si>
    <t>TNW000006709</t>
  </si>
  <si>
    <t>WFDRA039.2SR</t>
  </si>
  <si>
    <t>West Fork Drake Creek</t>
  </si>
  <si>
    <t>Just U/S Caney Fork Creek Off N Leath Road</t>
  </si>
  <si>
    <t>WFDRA063.4SR</t>
  </si>
  <si>
    <t>TNW000006710</t>
  </si>
  <si>
    <t>WFDRA039.4SR</t>
  </si>
  <si>
    <t>Farm off of Leath Road</t>
  </si>
  <si>
    <t>WFDRA063.7SR; WFDRAKES063.7</t>
  </si>
  <si>
    <t>TNW000006711</t>
  </si>
  <si>
    <t>WFDRA040.4SR</t>
  </si>
  <si>
    <t>Hwy 52 and Leath Road</t>
  </si>
  <si>
    <t>WFDRA064.4SR</t>
  </si>
  <si>
    <t>TNW000006712</t>
  </si>
  <si>
    <t>WFDRA042.6SR</t>
  </si>
  <si>
    <t>Butler Bridge Road</t>
  </si>
  <si>
    <t>WFDRA066.4SR</t>
  </si>
  <si>
    <t>TNW000006713</t>
  </si>
  <si>
    <t>WFDRA046.0SR</t>
  </si>
  <si>
    <t>Keytown Road /Channelized Streambed Beside Railroad</t>
  </si>
  <si>
    <t>WFDRA069.9SR; WFDRAKES069.9</t>
  </si>
  <si>
    <t>TNW000006714</t>
  </si>
  <si>
    <t>WFDRA047.7SR</t>
  </si>
  <si>
    <t>Off Gallatin Road D/S RR</t>
  </si>
  <si>
    <t>WFDRA071.5SR</t>
  </si>
  <si>
    <t>TNW000006715</t>
  </si>
  <si>
    <t>WFDRA43.9T0.3SR</t>
  </si>
  <si>
    <t>West Fork Drakes Creek Unnamed Tributary</t>
  </si>
  <si>
    <t>D/S Old Gallatin Road</t>
  </si>
  <si>
    <t>WFDRA2T0.3SR</t>
  </si>
  <si>
    <t>TNW000006716</t>
  </si>
  <si>
    <t>WFDRA43.9T1.3SR</t>
  </si>
  <si>
    <t>Kaity-Brooke Road</t>
  </si>
  <si>
    <t>WFDRA2T1T0.1SR</t>
  </si>
  <si>
    <t>TNW000006717</t>
  </si>
  <si>
    <t>WFDRA43.9T1.4SR</t>
  </si>
  <si>
    <t>Butler Road @ Kaity-Brook Road</t>
  </si>
  <si>
    <t>WFDRA2T1.4SR</t>
  </si>
  <si>
    <t>TNW000006718</t>
  </si>
  <si>
    <t>WFDRA43.9T1.5SR</t>
  </si>
  <si>
    <t>Butler Road 80 Yds D/S Willow Lake</t>
  </si>
  <si>
    <t>WFDRA2T1.5SR</t>
  </si>
  <si>
    <t>TNW000006719</t>
  </si>
  <si>
    <t>WFHAM000.5DA</t>
  </si>
  <si>
    <t>West Fork Hamilton Creek</t>
  </si>
  <si>
    <t>Bell Road. &amp; Nashboro Blvd. (@ Golf Course &amp; Nashboro Village)</t>
  </si>
  <si>
    <t>TNW000006720</t>
  </si>
  <si>
    <t>WFHIC002.3WA</t>
  </si>
  <si>
    <t>West Fork Hickory Creek</t>
  </si>
  <si>
    <t>Hwy 287 @ Bridge</t>
  </si>
  <si>
    <t>TNW000006721</t>
  </si>
  <si>
    <t>WFHIC004.8WA</t>
  </si>
  <si>
    <t>Phillips King Road.</t>
  </si>
  <si>
    <t>TNW000006722</t>
  </si>
  <si>
    <t>WFHIC007.0CE</t>
  </si>
  <si>
    <t>Off Tic Tac Mill Road 0.4 Mi D/S Bryan Mill</t>
  </si>
  <si>
    <t>TNW000006723</t>
  </si>
  <si>
    <t>WFLON000.1MA</t>
  </si>
  <si>
    <t>West Fork Long Creek</t>
  </si>
  <si>
    <t>500 Feet Upstream Clifty Road</t>
  </si>
  <si>
    <t>TNW000006724</t>
  </si>
  <si>
    <t>WFLON001.8MA</t>
  </si>
  <si>
    <t>Off Long Creek Road/West Fork Creek Road</t>
  </si>
  <si>
    <t>TNW000006725</t>
  </si>
  <si>
    <t>WFLON004.0MA</t>
  </si>
  <si>
    <t>Westfork Creek Road South of Wixtown Road</t>
  </si>
  <si>
    <t>ECO71G11</t>
  </si>
  <si>
    <t>TNW000006726</t>
  </si>
  <si>
    <t>WFLON1.1T0.1MA</t>
  </si>
  <si>
    <t>West Fork Long Creek Unnamed Tributary</t>
  </si>
  <si>
    <t>From Lafayette West on Hwy 52 to Rocky Mound Road</t>
  </si>
  <si>
    <t>WFLON1T0.1MA</t>
  </si>
  <si>
    <t>TNW000006727</t>
  </si>
  <si>
    <t>WFMUL001.4LI</t>
  </si>
  <si>
    <t>West Fork Mulberry Creek</t>
  </si>
  <si>
    <t>Old Lynchburg Hwy (W Side of Old Fayetteville Road)</t>
  </si>
  <si>
    <t>TNW000006728</t>
  </si>
  <si>
    <t>WFMUL001.9LI</t>
  </si>
  <si>
    <t>U/S of Hwy 50 at Mulberry</t>
  </si>
  <si>
    <t>ECO71H12</t>
  </si>
  <si>
    <t>TNW000006729</t>
  </si>
  <si>
    <t>WFMUL008.1MR</t>
  </si>
  <si>
    <t>100' D/S Polecat Hollow Road. (off Hwy 129W)</t>
  </si>
  <si>
    <t>TNW000006730</t>
  </si>
  <si>
    <t>WFOBE008.0OV</t>
  </si>
  <si>
    <t>West Fork Obey River</t>
  </si>
  <si>
    <t>Highway 52</t>
  </si>
  <si>
    <t>TNW000006731</t>
  </si>
  <si>
    <t>WFOBE014.6OV</t>
  </si>
  <si>
    <t>Off Highway 85 0.7 Miles D/S From Cub Creek</t>
  </si>
  <si>
    <t>TNW000006732</t>
  </si>
  <si>
    <t>WFOBE016.5OV</t>
  </si>
  <si>
    <t>Shiloh Road Bridge</t>
  </si>
  <si>
    <t>WFOBE009.5OV</t>
  </si>
  <si>
    <t>TNW000006733</t>
  </si>
  <si>
    <t>WFOBE020.1OV</t>
  </si>
  <si>
    <t>D/S Dry Hollow Road</t>
  </si>
  <si>
    <t>TNW000006734</t>
  </si>
  <si>
    <t>WFORK000.4LW</t>
  </si>
  <si>
    <t>Water Fork Creek</t>
  </si>
  <si>
    <t>WFORK000.2LW</t>
  </si>
  <si>
    <t>TNW000006735</t>
  </si>
  <si>
    <t>WFORK000.8RN</t>
  </si>
  <si>
    <t>West Fork Creek</t>
  </si>
  <si>
    <t>TNW000006736</t>
  </si>
  <si>
    <t>WFORK001.8CU</t>
  </si>
  <si>
    <t>Browntown Road</t>
  </si>
  <si>
    <t>TNW000006737</t>
  </si>
  <si>
    <t>WFORK004.0HN</t>
  </si>
  <si>
    <t>Walnut Fork Creek</t>
  </si>
  <si>
    <t>TNW000006738</t>
  </si>
  <si>
    <t>WFPAN000.1HK</t>
  </si>
  <si>
    <t>West Fork Panther Creek</t>
  </si>
  <si>
    <t>SR Hwy 30/(Hwy 33)</t>
  </si>
  <si>
    <t>TNW000006739</t>
  </si>
  <si>
    <t>WFRED001.3MT</t>
  </si>
  <si>
    <t>West Fork Red River</t>
  </si>
  <si>
    <t>Ford Street/ Behind Clarksville STP End Of Vulcan Road</t>
  </si>
  <si>
    <t>WEST001.3MT; WFRED001.3MT</t>
  </si>
  <si>
    <t>TNW000006740</t>
  </si>
  <si>
    <t>WFRED005.0MT</t>
  </si>
  <si>
    <t>Hwy 374</t>
  </si>
  <si>
    <t>TNW000006741</t>
  </si>
  <si>
    <t>WFRED010.3MT</t>
  </si>
  <si>
    <t>Off Boy Scout Road in Billy Dunlop Park</t>
  </si>
  <si>
    <t>TNW000006742</t>
  </si>
  <si>
    <t>WFRED012.3MT</t>
  </si>
  <si>
    <t>Hwy 236 @ Tiny town Road - Near Peacher Mills Road</t>
  </si>
  <si>
    <t>WFRED012.8MT; WEST012.8MT; WFRED012.8MT</t>
  </si>
  <si>
    <t>TNW000006743</t>
  </si>
  <si>
    <t>WFSHO000.4GS</t>
  </si>
  <si>
    <t>West Fork Shoal Creek</t>
  </si>
  <si>
    <t>U/S Earl townsand Road.</t>
  </si>
  <si>
    <t>TNW000006744</t>
  </si>
  <si>
    <t>WFSHO006.8GS</t>
  </si>
  <si>
    <t>U/S Hwy. 11</t>
  </si>
  <si>
    <t>TNW000006745</t>
  </si>
  <si>
    <t>WFSPR000.4ML</t>
  </si>
  <si>
    <t>West Fork Of Spring Creek</t>
  </si>
  <si>
    <t>TNW000006746</t>
  </si>
  <si>
    <t>WFSPR000.7WS</t>
  </si>
  <si>
    <t>Hwy 266</t>
  </si>
  <si>
    <t>TNW000006747</t>
  </si>
  <si>
    <t>WFSTO006.2RU</t>
  </si>
  <si>
    <t>Nice Mill Dam Recreation Area - Sulphur Springs Rec Area</t>
  </si>
  <si>
    <t>3JPP10015(C0E); 003046</t>
  </si>
  <si>
    <t>TNW000006748</t>
  </si>
  <si>
    <t>WFSTO006.5RU</t>
  </si>
  <si>
    <t>200M U/S Nices Mill</t>
  </si>
  <si>
    <t>TNW000007456</t>
  </si>
  <si>
    <t>WFSTO007.7RU</t>
  </si>
  <si>
    <t>D/S Confluence West Overall Creek</t>
  </si>
  <si>
    <t>WF004</t>
  </si>
  <si>
    <t>TNW000006749</t>
  </si>
  <si>
    <t>WFSTO008.3RU</t>
  </si>
  <si>
    <t>Shacklett Road (D/S Murfreesboro STP)</t>
  </si>
  <si>
    <t>WFSTO008.1RU</t>
  </si>
  <si>
    <t>TNW000006750</t>
  </si>
  <si>
    <t>WFSTO009.7RU</t>
  </si>
  <si>
    <t>D/S 840</t>
  </si>
  <si>
    <t>TNW000006751</t>
  </si>
  <si>
    <t>WFSTO010.7RU</t>
  </si>
  <si>
    <t>Just D/S Murfreesboro STP  Outfall</t>
  </si>
  <si>
    <t>TNW000006752</t>
  </si>
  <si>
    <t>WFSTO010.8RU</t>
  </si>
  <si>
    <t>Murfreesboro STP  Outfall</t>
  </si>
  <si>
    <t>WFSTO010.5RU; WFSTO011.2RU</t>
  </si>
  <si>
    <t>TNW000006753</t>
  </si>
  <si>
    <t>WFSTO010.9RU</t>
  </si>
  <si>
    <t>Just U/S Murfreesboro STP  Outfall</t>
  </si>
  <si>
    <t>TNW000006754</t>
  </si>
  <si>
    <t>WFSTO011.4RU</t>
  </si>
  <si>
    <t>U/S Murfreesboro STP Blanton Road</t>
  </si>
  <si>
    <t>WSFTO011.5RU; WFSTO011.3RU</t>
  </si>
  <si>
    <t>TNW000006755</t>
  </si>
  <si>
    <t>WFSTO013.1RU</t>
  </si>
  <si>
    <t>Stones River Battle Field Memorial - 600 Yards D/S Compton Road/Thompson Lane</t>
  </si>
  <si>
    <t>WFSTO013.6RU; JPPWQ17</t>
  </si>
  <si>
    <t>TNW000007457</t>
  </si>
  <si>
    <t>WFSTO013.6RU</t>
  </si>
  <si>
    <t>North Thompson Lane - Murfreesboro Greenway</t>
  </si>
  <si>
    <t>WF005</t>
  </si>
  <si>
    <t>TNW000006756</t>
  </si>
  <si>
    <t>WFSTO022.4RU</t>
  </si>
  <si>
    <t>Ford off Barfield Road (1.4 Mi North of Barfield)</t>
  </si>
  <si>
    <t>WFSTO023.2RU</t>
  </si>
  <si>
    <t>TNW000006757</t>
  </si>
  <si>
    <t>Ford off Barfield Road (0.75 Mi North of Barfield)</t>
  </si>
  <si>
    <t>WFSTO022.9RU</t>
  </si>
  <si>
    <t>TNW000006758</t>
  </si>
  <si>
    <t>WFSTO024.0RU</t>
  </si>
  <si>
    <t>Veterans Parkway/East Barfield Road</t>
  </si>
  <si>
    <t>TNW000006759</t>
  </si>
  <si>
    <t>WFSTO029.2RU</t>
  </si>
  <si>
    <t>Stones River Road</t>
  </si>
  <si>
    <t>UWFST029.2RU</t>
  </si>
  <si>
    <t>TNW000006760</t>
  </si>
  <si>
    <t>WFSTO032.1RU</t>
  </si>
  <si>
    <t>0.25Mi D/S Rock Springs Road</t>
  </si>
  <si>
    <t>TNW000006761</t>
  </si>
  <si>
    <t>WFSTO032.3RU</t>
  </si>
  <si>
    <t>TNW000007115</t>
  </si>
  <si>
    <t>WFSTO20.5T0.8RU</t>
  </si>
  <si>
    <t>West Fork Stones River Unnamed Tributary</t>
  </si>
  <si>
    <t>TNW000006762</t>
  </si>
  <si>
    <t>WFSTO36.0T1.6RU</t>
  </si>
  <si>
    <t>U/S Harrison Road</t>
  </si>
  <si>
    <t>WFSTO037.6RU; FECO71I05</t>
  </si>
  <si>
    <t>TNW000006763</t>
  </si>
  <si>
    <t>WFSUG003.0LW</t>
  </si>
  <si>
    <t>West Fork Sugar Creek</t>
  </si>
  <si>
    <t>Peach Road.</t>
  </si>
  <si>
    <t>WFSUG004.0LW</t>
  </si>
  <si>
    <t>TNW000006764</t>
  </si>
  <si>
    <t>WFSUG012.9LW</t>
  </si>
  <si>
    <t>U/S  North Kile Road. (Prokesh Road)</t>
  </si>
  <si>
    <t>TNW000006765</t>
  </si>
  <si>
    <t>WGROV000.2OB</t>
  </si>
  <si>
    <t>Walnut Grove Creek</t>
  </si>
  <si>
    <t>Off Walnut Grove Church Road</t>
  </si>
  <si>
    <t>TNW000006766</t>
  </si>
  <si>
    <t>WHALE000.1UC</t>
  </si>
  <si>
    <t>Whaley Branch</t>
  </si>
  <si>
    <t>100 Yds U/S Pippin Hollow Road</t>
  </si>
  <si>
    <t>TNW000006767</t>
  </si>
  <si>
    <t>WHALL000.1DI</t>
  </si>
  <si>
    <t>Will Hall Creek</t>
  </si>
  <si>
    <t>Jones Creek Road</t>
  </si>
  <si>
    <t>WILLH000.1DI; FMILE000.1DI</t>
  </si>
  <si>
    <t>TNW000006768</t>
  </si>
  <si>
    <t>WHALL001.5DI</t>
  </si>
  <si>
    <t>Camp I Road D//S Confluence with Jackson Hollow Tributary (Acorn Branch) MBSP</t>
  </si>
  <si>
    <t>FMILE001.5DI</t>
  </si>
  <si>
    <t>TNW000006769</t>
  </si>
  <si>
    <t>WHALL001.6DI</t>
  </si>
  <si>
    <t>Camp I Road U/S Confluence with Jackson Hollow Tributary (Acorn Branch) MBSP</t>
  </si>
  <si>
    <t>FMILE001.6DI</t>
  </si>
  <si>
    <t>TNW000006770</t>
  </si>
  <si>
    <t>WHALL002.3DI</t>
  </si>
  <si>
    <t>Lake Woodhaven at Dam</t>
  </si>
  <si>
    <t>LAKEWOODHAVEN</t>
  </si>
  <si>
    <t>TNW000006771</t>
  </si>
  <si>
    <t>WHARP000.3WI</t>
  </si>
  <si>
    <t>West Harpeth River</t>
  </si>
  <si>
    <t>Del Rio Pike</t>
  </si>
  <si>
    <t>TNW000006772</t>
  </si>
  <si>
    <t>WHARP001.7WI</t>
  </si>
  <si>
    <t>D/S Magli Site</t>
  </si>
  <si>
    <t>TNW000006773</t>
  </si>
  <si>
    <t>WHARP009.7WI</t>
  </si>
  <si>
    <t>Old Hwy 96 Overpass</t>
  </si>
  <si>
    <t>TNW000007116</t>
  </si>
  <si>
    <t>WHARP013.2WI</t>
  </si>
  <si>
    <t>U/S Hwy 246 (Carters Creek Road)</t>
  </si>
  <si>
    <t>TNW000006774</t>
  </si>
  <si>
    <t>WHARP017.7WI</t>
  </si>
  <si>
    <t>Off West Harpeth Road D/S Sedberry Road</t>
  </si>
  <si>
    <t>TNW000007117</t>
  </si>
  <si>
    <t>WHARP019.6WI</t>
  </si>
  <si>
    <t>0.1 Mile Upstream Hwy 31</t>
  </si>
  <si>
    <t>TNW000006775</t>
  </si>
  <si>
    <t>WHARP020.2WI</t>
  </si>
  <si>
    <t>0.7 Mile U/S Hwy 31 Bridge</t>
  </si>
  <si>
    <t>TNW000006776</t>
  </si>
  <si>
    <t>WHARP022.4WI</t>
  </si>
  <si>
    <t>U/S Critz Lane &amp; Hwy 431</t>
  </si>
  <si>
    <t>ECO71H15; WHARP002.3WI</t>
  </si>
  <si>
    <t>TNW000007118</t>
  </si>
  <si>
    <t>WHARP18.1T0.7WI</t>
  </si>
  <si>
    <t>West Harpeth River Unnamed Tributary</t>
  </si>
  <si>
    <t>Downstream tollgate Village Club</t>
  </si>
  <si>
    <t>TNW000006777</t>
  </si>
  <si>
    <t>WHARP19.9T0.9WI</t>
  </si>
  <si>
    <t>West Fork Harpeth River Unnamed Tributary</t>
  </si>
  <si>
    <t>Tom Anderson Road</t>
  </si>
  <si>
    <t>WHARP20.6T0.9WI; WHARP1T0.9WI</t>
  </si>
  <si>
    <t>TNW000006778</t>
  </si>
  <si>
    <t>WHITE000.0RO</t>
  </si>
  <si>
    <t>Whiteoak Creek</t>
  </si>
  <si>
    <t>Mouth of Whiteoak Creek Accessed Via Jones Island Road</t>
  </si>
  <si>
    <t>TNW000006779</t>
  </si>
  <si>
    <t>WHITE000.1GS</t>
  </si>
  <si>
    <t>White Branch</t>
  </si>
  <si>
    <t>U/S Johnson Road.</t>
  </si>
  <si>
    <t>TNW000006780</t>
  </si>
  <si>
    <t>WHITE000.1KN</t>
  </si>
  <si>
    <t>Whites Creek</t>
  </si>
  <si>
    <t>Immediately U/S of Confluence with First Creek South of 1-649  West of Broadway</t>
  </si>
  <si>
    <t>TNW000006781</t>
  </si>
  <si>
    <t>WHITE000.2SU</t>
  </si>
  <si>
    <t>Whitetop Creek</t>
  </si>
  <si>
    <t>Beside Bristol International Raceway Campground D/S Hwy 394</t>
  </si>
  <si>
    <t>TNW000006782</t>
  </si>
  <si>
    <t>WHITE000.5KN</t>
  </si>
  <si>
    <t>TNW000006783</t>
  </si>
  <si>
    <t>WHITE000.5SU</t>
  </si>
  <si>
    <t>Beside Bristol International Raceway Campground U/S Hwy 394</t>
  </si>
  <si>
    <t>WHITE001.5SU</t>
  </si>
  <si>
    <t>TNW000007431</t>
  </si>
  <si>
    <t>WHITE000.6CR</t>
  </si>
  <si>
    <t>TNW000006784</t>
  </si>
  <si>
    <t>WHITE000.6RO</t>
  </si>
  <si>
    <t>Whitewing Road Hwy 95</t>
  </si>
  <si>
    <t>WCK 1.0 AND 1.5</t>
  </si>
  <si>
    <t>TNW000006785</t>
  </si>
  <si>
    <t>WHITE000.7DA</t>
  </si>
  <si>
    <t>County Hospital Road Park Terrace</t>
  </si>
  <si>
    <t>TNW000006786</t>
  </si>
  <si>
    <t>WHITE000.8MG</t>
  </si>
  <si>
    <t>TNW000006787</t>
  </si>
  <si>
    <t>WHITE000.9HA</t>
  </si>
  <si>
    <t>Whitehorn Creek</t>
  </si>
  <si>
    <t>At Whitehorn Creek Road Br</t>
  </si>
  <si>
    <t>WHITE001.0HA</t>
  </si>
  <si>
    <t>TNW000006788</t>
  </si>
  <si>
    <t>WHITE001.0SM</t>
  </si>
  <si>
    <t>U/S Hiwassee Road (off Murphy Road)</t>
  </si>
  <si>
    <t>TNW000006789</t>
  </si>
  <si>
    <t>WHITE001.2HS</t>
  </si>
  <si>
    <t>100 Ft U/S Bridge on County Line Road (Old Stage Road)</t>
  </si>
  <si>
    <t>WHITE000.1HS</t>
  </si>
  <si>
    <t>TNW000006790</t>
  </si>
  <si>
    <t>WHITE001.4RO</t>
  </si>
  <si>
    <t>U/S Whiteoak Lake</t>
  </si>
  <si>
    <t>WCK 2.3; WOAK001.4AN</t>
  </si>
  <si>
    <t>TNW000006791</t>
  </si>
  <si>
    <t>Behind New Sports Complex</t>
  </si>
  <si>
    <t>TNW000006792</t>
  </si>
  <si>
    <t>WHITE001.8RO</t>
  </si>
  <si>
    <t>U/S Melton Branch</t>
  </si>
  <si>
    <t>WCK 2.9; WOAK001.8AN</t>
  </si>
  <si>
    <t>TNW000006793</t>
  </si>
  <si>
    <t>WHITE002.0PE</t>
  </si>
  <si>
    <t>Whiteoak Creek Road</t>
  </si>
  <si>
    <t>TNW000006794</t>
  </si>
  <si>
    <t>WHITE002.1RO</t>
  </si>
  <si>
    <t>Melton Valley Dr</t>
  </si>
  <si>
    <t>WCK 3.4 AND 3.5; WOAK002.1AN</t>
  </si>
  <si>
    <t>TNW000006795</t>
  </si>
  <si>
    <t>WHITE002.3T0.1RO</t>
  </si>
  <si>
    <t>Whiteoak Creek Unnamed Tributary</t>
  </si>
  <si>
    <t>FCK 0.1</t>
  </si>
  <si>
    <t>TNW000006796</t>
  </si>
  <si>
    <t>WHITE002.6RO</t>
  </si>
  <si>
    <t>WHITE002.4RO; WCK 3.9</t>
  </si>
  <si>
    <t>TNW000006797</t>
  </si>
  <si>
    <t>WHITE002.8T0.1RO</t>
  </si>
  <si>
    <t>Off Fifth Street</t>
  </si>
  <si>
    <t>FFK 0.2</t>
  </si>
  <si>
    <t>TNW000006798</t>
  </si>
  <si>
    <t>WHITE003.4DA</t>
  </si>
  <si>
    <t>Hydes Ferry Pike</t>
  </si>
  <si>
    <t>TNW000006799</t>
  </si>
  <si>
    <t>WHITE003.8HO</t>
  </si>
  <si>
    <t>Whiteoak  Road</t>
  </si>
  <si>
    <t>TNW000006800</t>
  </si>
  <si>
    <t>WHITE004.2DA</t>
  </si>
  <si>
    <t>3CHE10044(C0E)</t>
  </si>
  <si>
    <t>TNW000006801</t>
  </si>
  <si>
    <t>WHITE004.2MG</t>
  </si>
  <si>
    <t>TNW000006802</t>
  </si>
  <si>
    <t>WHITE004.2RO</t>
  </si>
  <si>
    <t>WCK 6.8; WHITE004.2AN</t>
  </si>
  <si>
    <t>TNW000006803</t>
  </si>
  <si>
    <t>WHITE004.8PE</t>
  </si>
  <si>
    <t>Hwy 128N (Clifton Road.)</t>
  </si>
  <si>
    <t>TNW000006804</t>
  </si>
  <si>
    <t>WHITE005.7DA</t>
  </si>
  <si>
    <t>USGS Gauge @ Beuna Vista Pike</t>
  </si>
  <si>
    <t>TNW000006805</t>
  </si>
  <si>
    <t>WHITE006.1RO</t>
  </si>
  <si>
    <t>Hwy 27</t>
  </si>
  <si>
    <t>TNW000006806</t>
  </si>
  <si>
    <t>WHITE006.7HO</t>
  </si>
  <si>
    <t>Cooley Ford</t>
  </si>
  <si>
    <t>TNW000006807</t>
  </si>
  <si>
    <t>WHITE007.3RO</t>
  </si>
  <si>
    <t>At End of Black Creek Road</t>
  </si>
  <si>
    <t>WHITESCK007.3</t>
  </si>
  <si>
    <t>TNW000006808</t>
  </si>
  <si>
    <t>WHITE009.0DA</t>
  </si>
  <si>
    <t>Knight Road (D/S Earthman Fork)</t>
  </si>
  <si>
    <t>TNW000006809</t>
  </si>
  <si>
    <t>WHITE010.4DA</t>
  </si>
  <si>
    <t>Off Lickton Pike D/S Prock Hollow</t>
  </si>
  <si>
    <t>TNW000006810</t>
  </si>
  <si>
    <t>WHITE011.5RH</t>
  </si>
  <si>
    <t>Opossum Trot Road Br (Baker Br).</t>
  </si>
  <si>
    <t>TNW000006811</t>
  </si>
  <si>
    <t>WHITE012.8DA</t>
  </si>
  <si>
    <t>Off Lickton Pk at Confluence Shaw and Cummings</t>
  </si>
  <si>
    <t>TNW000006812</t>
  </si>
  <si>
    <t>WHITE013.5HU</t>
  </si>
  <si>
    <t>TNW000006813</t>
  </si>
  <si>
    <t>WHITE017.1HU</t>
  </si>
  <si>
    <t>TNW000006814</t>
  </si>
  <si>
    <t>WHITE1.5T0.3HS</t>
  </si>
  <si>
    <t>Whitehorn Cr Unnamed Tributary</t>
  </si>
  <si>
    <t>On U/S Fence Property in Bulls Gap</t>
  </si>
  <si>
    <t>WHITE3.2T0.3HS; WHITE1T0.1HS</t>
  </si>
  <si>
    <t>TNW000006815</t>
  </si>
  <si>
    <t>WHITS000.3SR</t>
  </si>
  <si>
    <t>Whitson Branch Creek</t>
  </si>
  <si>
    <t>Fowler Ford Road</t>
  </si>
  <si>
    <t>WHITSONBR000.3</t>
  </si>
  <si>
    <t>TNW000006816</t>
  </si>
  <si>
    <t>WHITS001.1CK</t>
  </si>
  <si>
    <t>Whitson Creek</t>
  </si>
  <si>
    <t>U/S Bolding Road</t>
  </si>
  <si>
    <t>WHITS</t>
  </si>
  <si>
    <t>TNW000006817</t>
  </si>
  <si>
    <t>WHITT001.0DA</t>
  </si>
  <si>
    <t>Whittemore Branch</t>
  </si>
  <si>
    <t>Tusculum Road</t>
  </si>
  <si>
    <t>TNW000006818</t>
  </si>
  <si>
    <t>WIDOW000.8PI</t>
  </si>
  <si>
    <t>Widow Creek</t>
  </si>
  <si>
    <t>Widow Creek Road</t>
  </si>
  <si>
    <t>TNW000006819</t>
  </si>
  <si>
    <t>WILBU000.1BT</t>
  </si>
  <si>
    <t>Wilburn Branch</t>
  </si>
  <si>
    <t>Hwy. 73</t>
  </si>
  <si>
    <t>TNW000006820</t>
  </si>
  <si>
    <t>WILBU001.3SM</t>
  </si>
  <si>
    <t>Wilburn Creek</t>
  </si>
  <si>
    <t>On Royster Road. (off Lover's Lane)</t>
  </si>
  <si>
    <t>TNW000006822</t>
  </si>
  <si>
    <t>WILDC000.1WH</t>
  </si>
  <si>
    <t>Wildcat Creek</t>
  </si>
  <si>
    <t>Blue Springs Rodd</t>
  </si>
  <si>
    <t>TNW000006823</t>
  </si>
  <si>
    <t>WILDC000.3GE</t>
  </si>
  <si>
    <t>Wildcat Branch</t>
  </si>
  <si>
    <t>50 Yds U/S Dodd Road</t>
  </si>
  <si>
    <t>TNW000006821</t>
  </si>
  <si>
    <t>WILDC_G1.2DI</t>
  </si>
  <si>
    <t>Wildcat Hollow Tributary</t>
  </si>
  <si>
    <t>Across Bridge From Ranger Station U/S Confluence with Creech Hollow (Meadow Branch)</t>
  </si>
  <si>
    <t>WHOLL001.2DI</t>
  </si>
  <si>
    <t>TNW000006824</t>
  </si>
  <si>
    <t>WILDE001.3FA</t>
  </si>
  <si>
    <t>Wilder Creek</t>
  </si>
  <si>
    <t>Williams Dr</t>
  </si>
  <si>
    <t>TNW000006825</t>
  </si>
  <si>
    <t>WILDW000.1BT</t>
  </si>
  <si>
    <t>Wildwood Branch.</t>
  </si>
  <si>
    <t>80 Yds U/S Private Dr off andy Harris Road.</t>
  </si>
  <si>
    <t>TNW000006826</t>
  </si>
  <si>
    <t>WILHI000.3SV</t>
  </si>
  <si>
    <t>Wilhite Creek</t>
  </si>
  <si>
    <t>U/S of Hwy 339 Br</t>
  </si>
  <si>
    <t>WILHI000.5SV</t>
  </si>
  <si>
    <t>TNW000006827</t>
  </si>
  <si>
    <t>WILHI004.0SV</t>
  </si>
  <si>
    <t>Near Alpine Drive  (U/S East Sevier Utility STP Discharge)</t>
  </si>
  <si>
    <t>TNW000006828</t>
  </si>
  <si>
    <t>WILKE000.1BR</t>
  </si>
  <si>
    <t>Wilkerson Branch</t>
  </si>
  <si>
    <t>TNW000006829</t>
  </si>
  <si>
    <t>WILKE000.3HM</t>
  </si>
  <si>
    <t>Across From Southern Adventist Univ. in the Student Park Prospect Church Road</t>
  </si>
  <si>
    <t>TNW000007119</t>
  </si>
  <si>
    <t>WILKE000.7BR</t>
  </si>
  <si>
    <t>At Royal Oaks Subdivision Bridge</t>
  </si>
  <si>
    <t>TNW000007659</t>
  </si>
  <si>
    <t>WILKE001.6HM</t>
  </si>
  <si>
    <t>Next to Prospect Church Road</t>
  </si>
  <si>
    <t>TNW000007693</t>
  </si>
  <si>
    <t>WILKE001.8CU</t>
  </si>
  <si>
    <t>Wilkerson Creek</t>
  </si>
  <si>
    <t>Downstream of Mayland Road near Pleasant Hill</t>
  </si>
  <si>
    <t>TNW000006830</t>
  </si>
  <si>
    <t>WILLI000.1WS</t>
  </si>
  <si>
    <t>Williams Branch</t>
  </si>
  <si>
    <t>Greenvale Road</t>
  </si>
  <si>
    <t>TNW000006831</t>
  </si>
  <si>
    <t>WILLI000.4GR</t>
  </si>
  <si>
    <t>Williams Creek</t>
  </si>
  <si>
    <t>TNW000006832</t>
  </si>
  <si>
    <t>WILLI000.4HO</t>
  </si>
  <si>
    <t>Williamson Branch</t>
  </si>
  <si>
    <t>Hayes Road</t>
  </si>
  <si>
    <t>TNW000006833</t>
  </si>
  <si>
    <t>WILLI000.5KN</t>
  </si>
  <si>
    <t>At Diggs Gap Road</t>
  </si>
  <si>
    <t>TNW000006834</t>
  </si>
  <si>
    <t>WILLI000.5PO</t>
  </si>
  <si>
    <t>Hwy 64 Crossing Near Ocoee River RM 27.5</t>
  </si>
  <si>
    <t>TNW000006835</t>
  </si>
  <si>
    <t>WILLI000.7HI</t>
  </si>
  <si>
    <t>Willie Branch</t>
  </si>
  <si>
    <t>Willie Br Road off Hwy 50</t>
  </si>
  <si>
    <t>TNW000006836</t>
  </si>
  <si>
    <t>WILLI000.7KN</t>
  </si>
  <si>
    <t>TNW000006837</t>
  </si>
  <si>
    <t>WILLO000.3HA</t>
  </si>
  <si>
    <t>Willow Creek</t>
  </si>
  <si>
    <t>At Springvale/Bell Road</t>
  </si>
  <si>
    <t>TNW000006838</t>
  </si>
  <si>
    <t>WILLO000.5KN</t>
  </si>
  <si>
    <t>Willow Fork</t>
  </si>
  <si>
    <t>Halls Crossroads  Vicinity of Hwy 131 Bridge</t>
  </si>
  <si>
    <t>TNW000006839</t>
  </si>
  <si>
    <t>WILLO000.6KN</t>
  </si>
  <si>
    <t>End of Willow Fork Lane</t>
  </si>
  <si>
    <t>TNW000006840</t>
  </si>
  <si>
    <t>WILLO000.9DI</t>
  </si>
  <si>
    <t>Willow Branch</t>
  </si>
  <si>
    <t>Willow Branch Road</t>
  </si>
  <si>
    <t>TNW000006841</t>
  </si>
  <si>
    <t>WILLS000.1JO</t>
  </si>
  <si>
    <t>Wills Branch</t>
  </si>
  <si>
    <t>4300 Cold Springs Road Just U/S Confluence Laurel Branch</t>
  </si>
  <si>
    <t>TNW000006842</t>
  </si>
  <si>
    <t>WILMO000.1CN</t>
  </si>
  <si>
    <t>Wilmouth Creek</t>
  </si>
  <si>
    <t>Off Wilmouth Cr. Road</t>
  </si>
  <si>
    <t>TNW000006843</t>
  </si>
  <si>
    <t>WILSO000.1CY</t>
  </si>
  <si>
    <t>Wilson Branch</t>
  </si>
  <si>
    <t>Off Wilson Road</t>
  </si>
  <si>
    <t>TNW000006844</t>
  </si>
  <si>
    <t>WILSO000.2WS</t>
  </si>
  <si>
    <t>Wilson Creek</t>
  </si>
  <si>
    <t>TNW000006845</t>
  </si>
  <si>
    <t>WILSO000.7ML</t>
  </si>
  <si>
    <t>Highway 270</t>
  </si>
  <si>
    <t>TNW000006846</t>
  </si>
  <si>
    <t>WILSO002.0MC</t>
  </si>
  <si>
    <t>D/S Fred  Johnson Road</t>
  </si>
  <si>
    <t>TNW000006847</t>
  </si>
  <si>
    <t>WILSO002.9BE</t>
  </si>
  <si>
    <t>Wright Road</t>
  </si>
  <si>
    <t>TNW000006848</t>
  </si>
  <si>
    <t>WILSO005.2BE</t>
  </si>
  <si>
    <t>U/S Chapel Hill/ Unionville Road(Manire Road) in Cedar Grove TN</t>
  </si>
  <si>
    <t>ECO71I06</t>
  </si>
  <si>
    <t>TNW000006849</t>
  </si>
  <si>
    <t>WITTY000.8WA</t>
  </si>
  <si>
    <t>Witty Creek</t>
  </si>
  <si>
    <t>Herman Lance Road</t>
  </si>
  <si>
    <t>TNW000006850</t>
  </si>
  <si>
    <t>WLAKE001.5SR</t>
  </si>
  <si>
    <t>Willow Lake Creek</t>
  </si>
  <si>
    <t>Old Gallatin Road</t>
  </si>
  <si>
    <t>WILLOWLK001.5</t>
  </si>
  <si>
    <t>TNW000006851</t>
  </si>
  <si>
    <t>WMILL000.8BR</t>
  </si>
  <si>
    <t>Woolen Mill Branch</t>
  </si>
  <si>
    <t>At 2nd and Worth Streets in Cleveland D/S Maytag</t>
  </si>
  <si>
    <t>TNW000006852</t>
  </si>
  <si>
    <t>WMILL001.3BR</t>
  </si>
  <si>
    <t>At 9th Street Before EncapsulAtion U/S of Maytag</t>
  </si>
  <si>
    <t>WMILL001.0BR</t>
  </si>
  <si>
    <t>TNW000006853</t>
  </si>
  <si>
    <t>WOAK000.1WI</t>
  </si>
  <si>
    <t>White Oak Branch</t>
  </si>
  <si>
    <t>Off Tayler Cemetary Road</t>
  </si>
  <si>
    <t>TNW000006854</t>
  </si>
  <si>
    <t>WOAK000.7CA</t>
  </si>
  <si>
    <t>White Oak Creek</t>
  </si>
  <si>
    <t>TNW000006855</t>
  </si>
  <si>
    <t>WOAK001.5WI</t>
  </si>
  <si>
    <t>WHITE001.5WI; S9(SP1)</t>
  </si>
  <si>
    <t>TNW000006856</t>
  </si>
  <si>
    <t>WOAK001.7HD</t>
  </si>
  <si>
    <t>White  Oak Creek</t>
  </si>
  <si>
    <t>Near Saltillo</t>
  </si>
  <si>
    <t>WOAK002.0HD; WHITE001.7HD</t>
  </si>
  <si>
    <t>TNW000006857</t>
  </si>
  <si>
    <t>WOAK003.3MA</t>
  </si>
  <si>
    <t>Manion Road</t>
  </si>
  <si>
    <t>WOAK003.1MA</t>
  </si>
  <si>
    <t>TNW000006858</t>
  </si>
  <si>
    <t>WOAK004.5_KY</t>
  </si>
  <si>
    <t>D/S East State Line Road 0.2 Mile in KY</t>
  </si>
  <si>
    <t>WOAK004.5_CW</t>
  </si>
  <si>
    <t>TNW000006859</t>
  </si>
  <si>
    <t>WOAK005.7MG</t>
  </si>
  <si>
    <t>Hwy 52 Bridge</t>
  </si>
  <si>
    <t>TNW000006860</t>
  </si>
  <si>
    <t>WOAK006.3MA</t>
  </si>
  <si>
    <t>Cozy Drive Lane</t>
  </si>
  <si>
    <t>TNW000006861</t>
  </si>
  <si>
    <t>WOAK011.5MA</t>
  </si>
  <si>
    <t>Galen Road/Hwy 261  (D/S town Creek)</t>
  </si>
  <si>
    <t>WOAK011.6MA</t>
  </si>
  <si>
    <t>TNW000006862</t>
  </si>
  <si>
    <t>WOAK011.8MA</t>
  </si>
  <si>
    <t>White Oak Creek Lane  U/S town Creek at Bridge</t>
  </si>
  <si>
    <t>WOAK012.0MA</t>
  </si>
  <si>
    <t>TNW000006863</t>
  </si>
  <si>
    <t>WOAK014.1MC</t>
  </si>
  <si>
    <t>TNW000006864</t>
  </si>
  <si>
    <t>WOAK015.4MC</t>
  </si>
  <si>
    <t>Enville Bottom Road</t>
  </si>
  <si>
    <t>WOAK018.8MC</t>
  </si>
  <si>
    <t>TNW000006865</t>
  </si>
  <si>
    <t>WOAK015.7MG</t>
  </si>
  <si>
    <t>Burrville Road/ Taylor Jack Road</t>
  </si>
  <si>
    <t>TNW000006866</t>
  </si>
  <si>
    <t>WOAK020.1MC</t>
  </si>
  <si>
    <t>Hwy 224 U/S Leapwood Enville Road Between Center Hill Road and Lee Roberts Road</t>
  </si>
  <si>
    <t>WOAK017.4MC</t>
  </si>
  <si>
    <t>TNW000006867</t>
  </si>
  <si>
    <t>WOLF000.1HM</t>
  </si>
  <si>
    <t>Old Logging Road Crossing off Old Hotwater Road</t>
  </si>
  <si>
    <t>TNW000006868</t>
  </si>
  <si>
    <t>WOLF000.2BT</t>
  </si>
  <si>
    <t>Wolf Branch</t>
  </si>
  <si>
    <t>Off Hesse Cr. Road.  0.75 Mi. D/S W. Millers Cove Road.</t>
  </si>
  <si>
    <t>TNW000006869</t>
  </si>
  <si>
    <t>WOLF000.2GE</t>
  </si>
  <si>
    <t>100 Yds U/S Ford off Oakwood Road</t>
  </si>
  <si>
    <t>TNW000006870</t>
  </si>
  <si>
    <t>WOLF000.3OB</t>
  </si>
  <si>
    <t>U/S Meadow Road</t>
  </si>
  <si>
    <t>TNW000006871</t>
  </si>
  <si>
    <t>WOLF000.4CO</t>
  </si>
  <si>
    <t>Hwy 25/70 Bridge</t>
  </si>
  <si>
    <t>TNW000006872</t>
  </si>
  <si>
    <t>WOLF000.5GE</t>
  </si>
  <si>
    <t>100 Yards U/S Fannin Road</t>
  </si>
  <si>
    <t>TNW000006873</t>
  </si>
  <si>
    <t>WOLF000.6GE</t>
  </si>
  <si>
    <t>Adjacent to Oakwood Road</t>
  </si>
  <si>
    <t>TNW000006874</t>
  </si>
  <si>
    <t>WOLF000.7HE</t>
  </si>
  <si>
    <t>Hwy 200</t>
  </si>
  <si>
    <t>TNW000006875</t>
  </si>
  <si>
    <t>WOLF000.7SH</t>
  </si>
  <si>
    <t>Second Street</t>
  </si>
  <si>
    <t>WOLF000.5SH; WOLF000.3SH; SHELBY208009</t>
  </si>
  <si>
    <t>TNW000006876</t>
  </si>
  <si>
    <t>WOLF000.9OB</t>
  </si>
  <si>
    <t>U/S Wolf Creek Road</t>
  </si>
  <si>
    <t>TNW000006877</t>
  </si>
  <si>
    <t>WOLF001.0BR</t>
  </si>
  <si>
    <t>Bridge Crossing on Poindexter Road</t>
  </si>
  <si>
    <t>TNW000006878</t>
  </si>
  <si>
    <t>WOLF001.2CE</t>
  </si>
  <si>
    <t>TNW000006881</t>
  </si>
  <si>
    <t>WOLF001.4BN</t>
  </si>
  <si>
    <t>Old SR 69 U/S Vulcan Materials</t>
  </si>
  <si>
    <t>TNW000006882</t>
  </si>
  <si>
    <t>WOLF001.4DB</t>
  </si>
  <si>
    <t>Wolf Cr. Road / Hwy. 141</t>
  </si>
  <si>
    <t>TNW000006879</t>
  </si>
  <si>
    <t>U/S Hwy 192 D/S Vulcan Materials</t>
  </si>
  <si>
    <t>TNW000006883</t>
  </si>
  <si>
    <t>WOLF001.5PO</t>
  </si>
  <si>
    <t>At Bridge on Forest Service Road 23</t>
  </si>
  <si>
    <t>TNW000006885</t>
  </si>
  <si>
    <t>WOLF001.6GI</t>
  </si>
  <si>
    <t>U/S Hwy 425</t>
  </si>
  <si>
    <t>WOLF001.3GI; WOLF002.0GI</t>
  </si>
  <si>
    <t>TNW000006886</t>
  </si>
  <si>
    <t>WOLF001.6LW</t>
  </si>
  <si>
    <t>U/S Greenhill Road</t>
  </si>
  <si>
    <t>TNW000006884</t>
  </si>
  <si>
    <t>WOLF001.8SH</t>
  </si>
  <si>
    <t>Hw 51 Bridge Near Mouth</t>
  </si>
  <si>
    <t>WOLF001.5SH; WOLF000.75SH; 003845  003843</t>
  </si>
  <si>
    <t>TNW000006888</t>
  </si>
  <si>
    <t>WOLF002.0MC</t>
  </si>
  <si>
    <t>U/S Ramer-Selmer Road</t>
  </si>
  <si>
    <t>TNW000007338</t>
  </si>
  <si>
    <t>WOLF002.7CO</t>
  </si>
  <si>
    <t>Off Hwy 25/70 Near Wolf Creek Road</t>
  </si>
  <si>
    <t>TNW000006889</t>
  </si>
  <si>
    <t>WOLF002.7RO</t>
  </si>
  <si>
    <t>Bridge on Holder Ford</t>
  </si>
  <si>
    <t>TNW000006890</t>
  </si>
  <si>
    <t>WOLF003.1RH</t>
  </si>
  <si>
    <t>Old Farm Road off Wolfcreek Road</t>
  </si>
  <si>
    <t>TNW000006891</t>
  </si>
  <si>
    <t>WOLF003.25SH</t>
  </si>
  <si>
    <t>Bridge on North Watkins Street</t>
  </si>
  <si>
    <t>TNW000006892</t>
  </si>
  <si>
    <t>WOLF003.2RO</t>
  </si>
  <si>
    <t>U/S of Harvey Road</t>
  </si>
  <si>
    <t>TNW000006893</t>
  </si>
  <si>
    <t>WOLF003.7RO</t>
  </si>
  <si>
    <t>609 Dogwood Valley Private Drive</t>
  </si>
  <si>
    <t>TNW000006894</t>
  </si>
  <si>
    <t>WOLF006.0SH</t>
  </si>
  <si>
    <t>North Hollywood Dump</t>
  </si>
  <si>
    <t>TNW000006895</t>
  </si>
  <si>
    <t>WOLF007.2SH</t>
  </si>
  <si>
    <t>Highland St Bridge</t>
  </si>
  <si>
    <t>TISSUE15</t>
  </si>
  <si>
    <t>TNW000006896</t>
  </si>
  <si>
    <t>WOLF009.3SH</t>
  </si>
  <si>
    <t>Austin Peay  Hwy 14</t>
  </si>
  <si>
    <t>WOLF09.3SH; WOLF09.3</t>
  </si>
  <si>
    <t>TNW000006897</t>
  </si>
  <si>
    <t>WOLF011.3SH</t>
  </si>
  <si>
    <t>U/S Covington Pike</t>
  </si>
  <si>
    <t>TNW000006898</t>
  </si>
  <si>
    <t>WOLF015.3SH</t>
  </si>
  <si>
    <t>TNW000006899</t>
  </si>
  <si>
    <t>WOLF018.9SH</t>
  </si>
  <si>
    <t>WOLF019.2SH; TISSUE08; SHELBY208012</t>
  </si>
  <si>
    <t>TNW000006900</t>
  </si>
  <si>
    <t>WOLF022.2PI</t>
  </si>
  <si>
    <t>Highway 259/Parker Road</t>
  </si>
  <si>
    <t>WOLF022.2PI; 3DAL10011</t>
  </si>
  <si>
    <t>TNW000006901</t>
  </si>
  <si>
    <t>WOLF031.4SH</t>
  </si>
  <si>
    <t>WOLF031.8SH; WOLF032.3FA; 003925</t>
  </si>
  <si>
    <t>TNW000006903</t>
  </si>
  <si>
    <t>WOLF032.9SH</t>
  </si>
  <si>
    <t>1 Mile D/S Hwy 205</t>
  </si>
  <si>
    <t>TNW000006904</t>
  </si>
  <si>
    <t>WOLF040.7FE</t>
  </si>
  <si>
    <t>Delk Creek Road  U/S From Blowing Wind Cave</t>
  </si>
  <si>
    <t>TNW000006905</t>
  </si>
  <si>
    <t>WOLF044.4FA</t>
  </si>
  <si>
    <t>Hwy 194 Bridge North of Rossville TN</t>
  </si>
  <si>
    <t>TNW000006906</t>
  </si>
  <si>
    <t>WOLF045.6T3.4FA</t>
  </si>
  <si>
    <t>Wolf River Unnamed Tributary</t>
  </si>
  <si>
    <t>South of Hwy 57; West of Knox; just D/S of SW31 Discharge into Stream 6</t>
  </si>
  <si>
    <t>WOLF1T03.4FA</t>
  </si>
  <si>
    <t>TNW000006907</t>
  </si>
  <si>
    <t>WOLF045.6T3.6FA</t>
  </si>
  <si>
    <t>Unnamed Tributary To Wolf River</t>
  </si>
  <si>
    <t>S. Hwy 57 W of Knox-just D/S of SW31 Discharge into Str 6</t>
  </si>
  <si>
    <t>TNW000006908</t>
  </si>
  <si>
    <t>WOLF057.5FA</t>
  </si>
  <si>
    <t>Moscow/Highway 57 Bridge</t>
  </si>
  <si>
    <t>WOLF57.5</t>
  </si>
  <si>
    <t>TNW000006909</t>
  </si>
  <si>
    <t>WOLF064.0FA</t>
  </si>
  <si>
    <t>Bateman Road</t>
  </si>
  <si>
    <t>003926; WOLF053.7FA</t>
  </si>
  <si>
    <t>TNW000006910</t>
  </si>
  <si>
    <t>WOLF072.6FA</t>
  </si>
  <si>
    <t>TNW000007439</t>
  </si>
  <si>
    <t>WOLF18.6T0.2SH</t>
  </si>
  <si>
    <t>D/S Germantown Road</t>
  </si>
  <si>
    <t>TNW000006911</t>
  </si>
  <si>
    <t>WOLF2.7T0.1LW</t>
  </si>
  <si>
    <t>Wolf Creek Unnamed Tributary</t>
  </si>
  <si>
    <t>Wolf Creek Road 150 Yards D/S Mckinney Lake</t>
  </si>
  <si>
    <t>WOLF1T0.1LW</t>
  </si>
  <si>
    <t>TNW000007220</t>
  </si>
  <si>
    <t>WOLF42.3T1.2SH</t>
  </si>
  <si>
    <t>Wolf River Boulevard</t>
  </si>
  <si>
    <t>TNW000006912</t>
  </si>
  <si>
    <t>WOLF45.6T0.4T0.9FA</t>
  </si>
  <si>
    <t>Wolf River Unnamed Tributary To Unnamed Tributary</t>
  </si>
  <si>
    <t>N of Ns Tracks; N of Hwy 57</t>
  </si>
  <si>
    <t>WOL1T1T1.3FA</t>
  </si>
  <si>
    <t>TNW000006913</t>
  </si>
  <si>
    <t>WOLF45.6T0.4T2.2FA</t>
  </si>
  <si>
    <t>S of Hwy 57; E of Neville Road</t>
  </si>
  <si>
    <t>WOLF1T1T2.5FA; IMP3; Stream 5</t>
  </si>
  <si>
    <t>TNW000006914</t>
  </si>
  <si>
    <t>WOLF45.6T0.4T2.5FA</t>
  </si>
  <si>
    <t>S of Hwy 57; W of Knox Road</t>
  </si>
  <si>
    <t>WOL1T1T2.7FA</t>
  </si>
  <si>
    <t>TNW000006915</t>
  </si>
  <si>
    <t>WOLF45.6T1.6FA</t>
  </si>
  <si>
    <t>WOLF1T1.1FA</t>
  </si>
  <si>
    <t>TNW000006916</t>
  </si>
  <si>
    <t>WOLF45.6T3.1FA</t>
  </si>
  <si>
    <t>S of Hwy 57; W of Knox Road; E of Pamell Road</t>
  </si>
  <si>
    <t>WOLF1T3.1FA</t>
  </si>
  <si>
    <t>TNW000006917</t>
  </si>
  <si>
    <t>WOLF45.6T3.8FA</t>
  </si>
  <si>
    <t>S of Hwy 57; W of Knox Road; D/S of Unnamed Tirbutaries Meeting; W of Proposed Railroad Site</t>
  </si>
  <si>
    <t>WOLF1T3.8FA; IMP2; Stream 6 lower</t>
  </si>
  <si>
    <t>TNW000006918</t>
  </si>
  <si>
    <t>WOLF45.6T4.5FA</t>
  </si>
  <si>
    <t>S of Hwy 57; W of Knox Road; Adair Property; Se Stream D/S of Proposed Railroad Site</t>
  </si>
  <si>
    <t>WOLF1T4.5FA; IMP1; Stream 6 upper</t>
  </si>
  <si>
    <t>TNW000006919</t>
  </si>
  <si>
    <t>WOLF69.4T1.6FA</t>
  </si>
  <si>
    <t>WOLF2T1.6FA</t>
  </si>
  <si>
    <t>TNW000006920</t>
  </si>
  <si>
    <t>WOLF72.5T1.0FA</t>
  </si>
  <si>
    <t>Beasley Drive</t>
  </si>
  <si>
    <t>WOLF3T00.9FA</t>
  </si>
  <si>
    <t>TNW000006921</t>
  </si>
  <si>
    <t>WOLFBORROW1SH</t>
  </si>
  <si>
    <t>Wolf River Borrow Pit</t>
  </si>
  <si>
    <t>Borrow Pit U/S Hwy 51 North of River</t>
  </si>
  <si>
    <t>TNW000006922</t>
  </si>
  <si>
    <t>WOLFBORROW2SH</t>
  </si>
  <si>
    <t>Borrow Pit off Wolf River at Warford Road</t>
  </si>
  <si>
    <t>TNW000006923</t>
  </si>
  <si>
    <t>WOLFE000.4HM</t>
  </si>
  <si>
    <t>Wolfe Branch</t>
  </si>
  <si>
    <t>Snow Hill Road Crossing</t>
  </si>
  <si>
    <t>WOLFE001.0HM</t>
  </si>
  <si>
    <t>TNW000006924</t>
  </si>
  <si>
    <t>WOLFH001.4SH</t>
  </si>
  <si>
    <t>Wolf River Harbor</t>
  </si>
  <si>
    <t>U/S of Harbortown Marina</t>
  </si>
  <si>
    <t>TNW000006925</t>
  </si>
  <si>
    <t>U/S Double Camp Creek/ Phillips Cemetary Road</t>
  </si>
  <si>
    <t>TNW000006927</t>
  </si>
  <si>
    <t>WOLFT003.0HM</t>
  </si>
  <si>
    <t>Wolftever Creek</t>
  </si>
  <si>
    <t>0.5 Miles U/S Hwy 58 Bridge- Embayment</t>
  </si>
  <si>
    <t>TNW000006928</t>
  </si>
  <si>
    <t>WOLFT004.2HM</t>
  </si>
  <si>
    <t>Wolfever Embayment D/S Confluence with Savannah Creek</t>
  </si>
  <si>
    <t>WOLFTEVER004.2</t>
  </si>
  <si>
    <t>TNW000006929</t>
  </si>
  <si>
    <t>WOLFT007.2HM</t>
  </si>
  <si>
    <t>Short Tail Springs Road</t>
  </si>
  <si>
    <t>WOLFTEVER007.2</t>
  </si>
  <si>
    <t>TNW000006930</t>
  </si>
  <si>
    <t>WOLFT010.8HM</t>
  </si>
  <si>
    <t>Bell Mill Road</t>
  </si>
  <si>
    <t>TNW000006931</t>
  </si>
  <si>
    <t>WOLFT013.8HM</t>
  </si>
  <si>
    <t>U/S Old Lee Hwy East Of I-75 Behind Cracker Barrel</t>
  </si>
  <si>
    <t>TNW000006932</t>
  </si>
  <si>
    <t>WOLFT014.0HM</t>
  </si>
  <si>
    <t>D/S Little Debbie Parkway</t>
  </si>
  <si>
    <t>TNW000007660</t>
  </si>
  <si>
    <t>WOLFT014.3HM</t>
  </si>
  <si>
    <t>D/S From Jac Cate Road</t>
  </si>
  <si>
    <t>TNW000007232</t>
  </si>
  <si>
    <t>WOLFT014.4HM</t>
  </si>
  <si>
    <t>Just Upstream Confluence with Little Wolftever Creek</t>
  </si>
  <si>
    <t>TNW000006926</t>
  </si>
  <si>
    <t>WOLFT016.3HM</t>
  </si>
  <si>
    <t>At Ooltewah Ringgold Road</t>
  </si>
  <si>
    <t>TNW000006933</t>
  </si>
  <si>
    <t>WOLFT017.3HM</t>
  </si>
  <si>
    <t>Apison Pk</t>
  </si>
  <si>
    <t>TNW000007223</t>
  </si>
  <si>
    <t>WOLFT020.0HM</t>
  </si>
  <si>
    <t>Mcdonald Road Crossing</t>
  </si>
  <si>
    <t>WOLFT019.5HM</t>
  </si>
  <si>
    <t>TNW000007224</t>
  </si>
  <si>
    <t>WOLFT14.0T0.5HM</t>
  </si>
  <si>
    <t>Wolftever Creek Unnamed Tributary</t>
  </si>
  <si>
    <t>Off of Old Lee Highway</t>
  </si>
  <si>
    <t>WOLFT14.6T0.5HM</t>
  </si>
  <si>
    <t>TNW000006934</t>
  </si>
  <si>
    <t>WOODC003.4SE</t>
  </si>
  <si>
    <t>Woodcock Creek</t>
  </si>
  <si>
    <t>Off Bailey Road</t>
  </si>
  <si>
    <t>TNW000006935</t>
  </si>
  <si>
    <t>WOODC006.0SE</t>
  </si>
  <si>
    <t>25 Yards D/S Unnamed Tributary</t>
  </si>
  <si>
    <t>TNW000006936</t>
  </si>
  <si>
    <t>WOODC006.1SE</t>
  </si>
  <si>
    <t>50 Yards U/S Unnamed Tributary.</t>
  </si>
  <si>
    <t>TNW000006937</t>
  </si>
  <si>
    <t>WOODC5.7T0.5SE</t>
  </si>
  <si>
    <t>Woodcock Creek Unnamed Tributary</t>
  </si>
  <si>
    <t>Logging Road off Daus Mtn Road Descends Down and Crosses the Tributary Sample Taken D/S of Crossing</t>
  </si>
  <si>
    <t>WOODC1T0.5SE; WOODC1T0.2SE</t>
  </si>
  <si>
    <t>TNW000006938</t>
  </si>
  <si>
    <t>WOODS000.5SU</t>
  </si>
  <si>
    <t>Woods Branch</t>
  </si>
  <si>
    <t>D/S Lyons Road  Behind Lyons Log Cabin</t>
  </si>
  <si>
    <t>TNW000006939</t>
  </si>
  <si>
    <t>WOODS002.0KN</t>
  </si>
  <si>
    <t>Woods Creek</t>
  </si>
  <si>
    <t>D/S Of Rushland Park @ Harris Creek Road</t>
  </si>
  <si>
    <t>TNW000006940</t>
  </si>
  <si>
    <t>WOODS002.1KN</t>
  </si>
  <si>
    <t>200 Yards U/S Rushland Park</t>
  </si>
  <si>
    <t>TNW000006944</t>
  </si>
  <si>
    <t>WORKH000.3SH</t>
  </si>
  <si>
    <t>Workhouse Bayou</t>
  </si>
  <si>
    <t>TNW000006945</t>
  </si>
  <si>
    <t>WPCFO000.3SR</t>
  </si>
  <si>
    <t>West Prong Caney Fork Creek</t>
  </si>
  <si>
    <t>TNW000006946</t>
  </si>
  <si>
    <t>WPDOE001.4HD</t>
  </si>
  <si>
    <t>West Prong Doe Creek</t>
  </si>
  <si>
    <t>Doe Creek Road</t>
  </si>
  <si>
    <t>TNW000006947</t>
  </si>
  <si>
    <t>WPDOE003.9HE</t>
  </si>
  <si>
    <t>U/S Bridge Presley Road.</t>
  </si>
  <si>
    <t>TNW000006948</t>
  </si>
  <si>
    <t>WPGUN000.8HM</t>
  </si>
  <si>
    <t>West Prong Gunstocker Creek</t>
  </si>
  <si>
    <t>TNW000006949</t>
  </si>
  <si>
    <t>WPINE001.2DI</t>
  </si>
  <si>
    <t>West Piney River</t>
  </si>
  <si>
    <t>TNW000006950</t>
  </si>
  <si>
    <t>WPINE003.3DI</t>
  </si>
  <si>
    <t>0.5 Mile D/S Springer Work Road</t>
  </si>
  <si>
    <t>TNW000006951</t>
  </si>
  <si>
    <t>West Prong Little Pigeon River</t>
  </si>
  <si>
    <t>U/S Tremont Road in GSMNP (Laurel Creek Road)</t>
  </si>
  <si>
    <t>WPLIT000.1BT</t>
  </si>
  <si>
    <t>TNW000006952</t>
  </si>
  <si>
    <t>WPLPI001.7SV</t>
  </si>
  <si>
    <t>Sevierville City Park</t>
  </si>
  <si>
    <t>TNW000006953</t>
  </si>
  <si>
    <t>WPLPI003.0SV</t>
  </si>
  <si>
    <t>Near Norton Branch</t>
  </si>
  <si>
    <t>TNW000006954</t>
  </si>
  <si>
    <t>WPLPI004.6SV</t>
  </si>
  <si>
    <t>At Apple Barn Winery</t>
  </si>
  <si>
    <t>TNW000006955</t>
  </si>
  <si>
    <t>WPLPI007.6SV</t>
  </si>
  <si>
    <t>WPLPI007.7SV; LPIGEONIS17</t>
  </si>
  <si>
    <t>TNW000006957</t>
  </si>
  <si>
    <t>WPLPI008.7SV</t>
  </si>
  <si>
    <t>At Hwy 441 Bridge Below Pigeon Forge Business District</t>
  </si>
  <si>
    <t>TNW000007225</t>
  </si>
  <si>
    <t>WPLPI009.9SV</t>
  </si>
  <si>
    <t>U/S Bridgeidge on Jake Thomas Road in Pigeon Forge</t>
  </si>
  <si>
    <t>TNW000006958</t>
  </si>
  <si>
    <t>WPLPI011.0SV</t>
  </si>
  <si>
    <t>U/S Old Mill</t>
  </si>
  <si>
    <t>TNW000006959</t>
  </si>
  <si>
    <t>WPLPI012.6SV</t>
  </si>
  <si>
    <t>U/S Pigeon Forge Hwy 441 Last Pulloff on Spur Pigeon Forge City Limit U/S of 441 Bridge</t>
  </si>
  <si>
    <t>WPLPI013.0SV</t>
  </si>
  <si>
    <t>TNW000006960</t>
  </si>
  <si>
    <t>WPLPI013.6SV</t>
  </si>
  <si>
    <t>Bridge Over West Prong on Spur just D/S of King Branch U/S of Gnatty Branch</t>
  </si>
  <si>
    <t>TNW000006961</t>
  </si>
  <si>
    <t>WPLPI015.8SV</t>
  </si>
  <si>
    <t>D/S Gatlinburg STP Outfall (Head of Spur)</t>
  </si>
  <si>
    <t>WPLPI016.3SV; LPIGEONIS13</t>
  </si>
  <si>
    <t>TNW000006962</t>
  </si>
  <si>
    <t>WPLPI016.1SV</t>
  </si>
  <si>
    <t>100 Yds U/S of Gatlinburg WWTP</t>
  </si>
  <si>
    <t>WPLPI016.4SV; LPIGEONIS11</t>
  </si>
  <si>
    <t>TNW000006963</t>
  </si>
  <si>
    <t>WPLPI017.1SV</t>
  </si>
  <si>
    <t>Gatlinburg City Park</t>
  </si>
  <si>
    <t>TNW000007226</t>
  </si>
  <si>
    <t>WPLPI017.5SV</t>
  </si>
  <si>
    <t>Hwy 441 South ~ .25 Mi South of Red Light #1 (Dudley Creek Road Int) Turn Rt on to Bridge of Hemlock St U/S</t>
  </si>
  <si>
    <t>TNW000007227</t>
  </si>
  <si>
    <t>WPLPI017.9SV</t>
  </si>
  <si>
    <t>Hwy 441 300 Feet Upstream Hwy 321 Intersection.</t>
  </si>
  <si>
    <t>TNW000007228</t>
  </si>
  <si>
    <t>WPLPI018.5SV</t>
  </si>
  <si>
    <t>Maple Lane in Christus Gardens</t>
  </si>
  <si>
    <t>TNW000006964</t>
  </si>
  <si>
    <t>WPLPI020.0SV</t>
  </si>
  <si>
    <t>GSMNP U/S Gatlinburg</t>
  </si>
  <si>
    <t>WPLPI020.5SV</t>
  </si>
  <si>
    <t>TNW000006965</t>
  </si>
  <si>
    <t>WPMUR000.3WI</t>
  </si>
  <si>
    <t>West Prong Murfrees Fork</t>
  </si>
  <si>
    <t>Thompsons Station Road 50' D/S</t>
  </si>
  <si>
    <t>TNW000006966</t>
  </si>
  <si>
    <t>WPMUR001.3WI</t>
  </si>
  <si>
    <t>Off Carter Creek Pike</t>
  </si>
  <si>
    <t>S41(SP1)</t>
  </si>
  <si>
    <t>TNW000006967</t>
  </si>
  <si>
    <t>WPMUR1.7T1.9T0.2WI</t>
  </si>
  <si>
    <t>West Prong Murfrees Fork 1 Unnamed Tributary To 1 Unnamed Tributary</t>
  </si>
  <si>
    <t>WPM1T1T0.2WI; S37(SP1)</t>
  </si>
  <si>
    <t>TNW000006968</t>
  </si>
  <si>
    <t>WRIGH000.1ML</t>
  </si>
  <si>
    <t>Wright Branch</t>
  </si>
  <si>
    <t>Verona-Caney Road</t>
  </si>
  <si>
    <t>WRIGB00.1ML</t>
  </si>
  <si>
    <t>TNW000006969</t>
  </si>
  <si>
    <t>WRIGH000.6WS</t>
  </si>
  <si>
    <t>100 M U/Smt Juliet Road</t>
  </si>
  <si>
    <t>TNW000007678</t>
  </si>
  <si>
    <t>WRIGH000.9ML</t>
  </si>
  <si>
    <t>Downstream John Lunn Road</t>
  </si>
  <si>
    <t>TNW000006970</t>
  </si>
  <si>
    <t>WRIGH001.0AN</t>
  </si>
  <si>
    <t>Wright Creek</t>
  </si>
  <si>
    <t>U/S of Cove Road</t>
  </si>
  <si>
    <t>TNW000006971</t>
  </si>
  <si>
    <t>WRINK000.3WY</t>
  </si>
  <si>
    <t>Wrinkley Branch</t>
  </si>
  <si>
    <t>Off Old SR 22</t>
  </si>
  <si>
    <t>TNW000006973</t>
  </si>
  <si>
    <t>WRIVE001.3SH</t>
  </si>
  <si>
    <t>Wolf River Lagoon</t>
  </si>
  <si>
    <t>Near A.W. Willis Avenue</t>
  </si>
  <si>
    <t>WRIVE000.5SH; WRIVE001.3SH</t>
  </si>
  <si>
    <t>TNW000006974</t>
  </si>
  <si>
    <t>WRIVE003.0SH</t>
  </si>
  <si>
    <t>Near North End</t>
  </si>
  <si>
    <t>TNW000007703</t>
  </si>
  <si>
    <t>WSAND002.5HN</t>
  </si>
  <si>
    <t>West Sandy Creek</t>
  </si>
  <si>
    <t>Downstream West Sandy Dike</t>
  </si>
  <si>
    <t>TNW000006975</t>
  </si>
  <si>
    <t>WSAND004.4HN</t>
  </si>
  <si>
    <t>TNW000007702</t>
  </si>
  <si>
    <t>WSAND006.8HN</t>
  </si>
  <si>
    <t>TNW000006976</t>
  </si>
  <si>
    <t>WSAND008.2HN</t>
  </si>
  <si>
    <t>Hwy 69A</t>
  </si>
  <si>
    <t>TNW000006977</t>
  </si>
  <si>
    <t>WSAND010.5HN</t>
  </si>
  <si>
    <t>Hwy 69/641</t>
  </si>
  <si>
    <t>TNW000006978</t>
  </si>
  <si>
    <t>WSAND012.4HN</t>
  </si>
  <si>
    <t>Reynoldsburg Road</t>
  </si>
  <si>
    <t>TNW000006979</t>
  </si>
  <si>
    <t>WUSSE002.2HR</t>
  </si>
  <si>
    <t>Welcome Ussery Creek</t>
  </si>
  <si>
    <t>D/S tom Cove (Inside Hardeman Lake Estates)</t>
  </si>
  <si>
    <t>TNW000006980</t>
  </si>
  <si>
    <t>WWEAK000.1GS</t>
  </si>
  <si>
    <t>Wet Weakley Creek</t>
  </si>
  <si>
    <t>D/S Dry Weakley Creek Road.</t>
  </si>
  <si>
    <t>TNW000006981</t>
  </si>
  <si>
    <t>WWEAK002.4LW</t>
  </si>
  <si>
    <t>Behind 978 Weakley Creek Road</t>
  </si>
  <si>
    <t>TNW000006982</t>
  </si>
  <si>
    <t>WWEAK3.2T0.1LW</t>
  </si>
  <si>
    <t>Wet Weakley Unnamed Tributary</t>
  </si>
  <si>
    <t>D/S Benefield Hog Waste Pond off byrd Road</t>
  </si>
  <si>
    <t>TNW000007673</t>
  </si>
  <si>
    <t>WWEAK3.2T0.1T0.1LW</t>
  </si>
  <si>
    <t>Wet Weakley Creek Unnamed Tributary To Unnamed Tributary</t>
  </si>
  <si>
    <t>D/S Benefield Hog Waste Lagoon</t>
  </si>
  <si>
    <t>TNW000007674</t>
  </si>
  <si>
    <t>WWEAK3.2T0.1T0.2LW</t>
  </si>
  <si>
    <t>U/S Benefield Hog Waste Lagoon</t>
  </si>
  <si>
    <t>TNW000006983</t>
  </si>
  <si>
    <t>WWEAK3.2T0.2LW</t>
  </si>
  <si>
    <t>Wet Weakley Creek Unnamed Tributary</t>
  </si>
  <si>
    <t>U/S Benefield Hog Farm Waste Lagoon</t>
  </si>
  <si>
    <t>TNW000006984</t>
  </si>
  <si>
    <t>YARNE000.0AN</t>
  </si>
  <si>
    <t>Yarnell Branch</t>
  </si>
  <si>
    <t>Off Ridge View Drive Near Clinch River Mile 55 SW of Clinton</t>
  </si>
  <si>
    <t>TNW000007279</t>
  </si>
  <si>
    <t>YELLO000.2HK</t>
  </si>
  <si>
    <t>Yellow Branch</t>
  </si>
  <si>
    <t>Yellow Branch Road off SR 31</t>
  </si>
  <si>
    <t>TNW000006985</t>
  </si>
  <si>
    <t>YELLO000.8FR</t>
  </si>
  <si>
    <t>Wilder Chapel Road (U/S 50')</t>
  </si>
  <si>
    <t>TNW000006986</t>
  </si>
  <si>
    <t>YELLO001.3CU</t>
  </si>
  <si>
    <t>Yellow Creek</t>
  </si>
  <si>
    <t>Hebbertsburg Road</t>
  </si>
  <si>
    <t>TNW000006987</t>
  </si>
  <si>
    <t>YELLO002.3FE</t>
  </si>
  <si>
    <t>TNW000006988</t>
  </si>
  <si>
    <t>YELLO002.5RH</t>
  </si>
  <si>
    <t>Old Dixie Highway</t>
  </si>
  <si>
    <t>TNW000006989</t>
  </si>
  <si>
    <t>YELLO003.6CU</t>
  </si>
  <si>
    <t>D/S Confluence W/ Rodgers Cr</t>
  </si>
  <si>
    <t>TNW000006990</t>
  </si>
  <si>
    <t>YELLO009.0MT</t>
  </si>
  <si>
    <t>3BAR10047 (COE)</t>
  </si>
  <si>
    <t>TNW000006991</t>
  </si>
  <si>
    <t>YELLO011.5HO</t>
  </si>
  <si>
    <t>Off Ellis Mills Road D/S Sparkman Road</t>
  </si>
  <si>
    <t>TNW000006992</t>
  </si>
  <si>
    <t>YELLO013.1HO</t>
  </si>
  <si>
    <t>Sparkman Road @ Gauge</t>
  </si>
  <si>
    <t>TNW000006993</t>
  </si>
  <si>
    <t>YELLO018.8HO</t>
  </si>
  <si>
    <t>Off Bear Creek Road Near Hwy 49</t>
  </si>
  <si>
    <t>TNW000006994</t>
  </si>
  <si>
    <t>YELLO020.6HO</t>
  </si>
  <si>
    <t>Off Hwy 46  0.2 Mile U/S Shoulder Strap Bridge.</t>
  </si>
  <si>
    <t>TNW000006995</t>
  </si>
  <si>
    <t>YELLO024.5DI</t>
  </si>
  <si>
    <t>Maysville Road</t>
  </si>
  <si>
    <t>YELLO024.9DI</t>
  </si>
  <si>
    <t>TNW000006996</t>
  </si>
  <si>
    <t>YELLO029.2DI</t>
  </si>
  <si>
    <t>Off Hwy 46 U/S Browns Hollow</t>
  </si>
  <si>
    <t>TNW000006997</t>
  </si>
  <si>
    <t>YELLO031.3DI</t>
  </si>
  <si>
    <t>Walnut  Grove Springs Road</t>
  </si>
  <si>
    <t>TNW000006998</t>
  </si>
  <si>
    <t>YELLO2.1T2.0RH</t>
  </si>
  <si>
    <t>Yellow Creek Unnamed Tributary</t>
  </si>
  <si>
    <t>D/S of Wetland and Outfall of Watts Bar Utility District</t>
  </si>
  <si>
    <t>YELLO1T2.0RH</t>
  </si>
  <si>
    <t>TNW000006999</t>
  </si>
  <si>
    <t>YOKLE000.1GS</t>
  </si>
  <si>
    <t>Yokley Creek</t>
  </si>
  <si>
    <t>U/S Alexander Road</t>
  </si>
  <si>
    <t>TNW000007000</t>
  </si>
  <si>
    <t>YOKLE003.6GS</t>
  </si>
  <si>
    <t>U/S Yokley Creek Road (U/S Crossing Near Morrow Branch Road)</t>
  </si>
  <si>
    <t>TNW000007001</t>
  </si>
  <si>
    <t>YORK000.1MA</t>
  </si>
  <si>
    <t>York Branch</t>
  </si>
  <si>
    <t>Bugtussle Road/ Salt Lick Road /Gas Hollow Road</t>
  </si>
  <si>
    <t>TNW000007002</t>
  </si>
  <si>
    <t>YOUNG000.1HI</t>
  </si>
  <si>
    <t>Younger Creek</t>
  </si>
  <si>
    <t>Mcfarlin Road (Old Hadley School Road)</t>
  </si>
  <si>
    <t>TNW000007003</t>
  </si>
  <si>
    <t>YOUNG000.1WS</t>
  </si>
  <si>
    <t>Big Springs Road-North of Old Rome Road Intersection</t>
  </si>
  <si>
    <t>TNW000007692</t>
  </si>
  <si>
    <t>YOUNG000.9RH</t>
  </si>
  <si>
    <t>Young Creek</t>
  </si>
  <si>
    <t>300 yards upstream of junk yard at end of Kaufman Drive</t>
  </si>
  <si>
    <t>Antidegradation</t>
  </si>
  <si>
    <t>TNPR0004</t>
  </si>
  <si>
    <t>ARAP</t>
  </si>
  <si>
    <t>TNPR0005</t>
  </si>
  <si>
    <t>ATV Park</t>
  </si>
  <si>
    <t>TNPR0082</t>
  </si>
  <si>
    <t>Auburn University</t>
  </si>
  <si>
    <t>Construction</t>
  </si>
  <si>
    <t>TNPR0020</t>
  </si>
  <si>
    <t>Copperhill</t>
  </si>
  <si>
    <t>TNPR0044</t>
  </si>
  <si>
    <t>Corridor K</t>
  </si>
  <si>
    <t>EPA</t>
  </si>
  <si>
    <t>Fish Kill</t>
  </si>
  <si>
    <t>TNPR0088</t>
  </si>
  <si>
    <t>Landfill</t>
  </si>
  <si>
    <t>TNPR0083</t>
  </si>
  <si>
    <t>MS4</t>
  </si>
  <si>
    <t>TNPR0027</t>
  </si>
  <si>
    <t>Pre Excavation</t>
  </si>
  <si>
    <t>TNPR0077</t>
  </si>
  <si>
    <t>Recreational Area</t>
  </si>
  <si>
    <t>TNPR0068</t>
  </si>
  <si>
    <t>Restoration</t>
  </si>
  <si>
    <t>TNPR0062</t>
  </si>
  <si>
    <t>SEMN</t>
  </si>
  <si>
    <t>Spill</t>
  </si>
  <si>
    <t>TNPR0023</t>
  </si>
  <si>
    <t>Surface Mining</t>
  </si>
  <si>
    <t>TNPR0028</t>
  </si>
  <si>
    <t>TDOT</t>
  </si>
  <si>
    <t>TNPR0012</t>
  </si>
  <si>
    <t>Unknown</t>
  </si>
  <si>
    <t>Metals</t>
  </si>
  <si>
    <t>TDH ABS</t>
  </si>
  <si>
    <t>State Lab</t>
  </si>
  <si>
    <t>FEDEX</t>
  </si>
  <si>
    <t>Routine</t>
  </si>
  <si>
    <t>Nutrient</t>
  </si>
  <si>
    <t>E. coli</t>
  </si>
  <si>
    <t>County:</t>
  </si>
  <si>
    <t>DWR Station ID:</t>
  </si>
  <si>
    <t>Samplers:</t>
  </si>
  <si>
    <t xml:space="preserve">Date:                                                          </t>
  </si>
  <si>
    <t xml:space="preserve">Time: </t>
  </si>
  <si>
    <t>Drainage Area:</t>
  </si>
  <si>
    <t>Ecoregion:</t>
  </si>
  <si>
    <t>u/s ECO:</t>
  </si>
  <si>
    <t>Latitude:</t>
  </si>
  <si>
    <t>HUC:</t>
  </si>
  <si>
    <t>Longitude:</t>
  </si>
  <si>
    <t>WBID:</t>
  </si>
  <si>
    <t>Project Name:</t>
  </si>
  <si>
    <t>Weather:</t>
  </si>
  <si>
    <t>Channel Characteristics:</t>
  </si>
  <si>
    <t>Riffle</t>
  </si>
  <si>
    <t>Run</t>
  </si>
  <si>
    <t>Pool</t>
  </si>
  <si>
    <t>Collected</t>
  </si>
  <si>
    <t>Yes</t>
  </si>
  <si>
    <t>Dry</t>
  </si>
  <si>
    <t>None</t>
  </si>
  <si>
    <t>Sunny</t>
  </si>
  <si>
    <t>Flat</t>
  </si>
  <si>
    <t>Clear</t>
  </si>
  <si>
    <t>Chattanooga EFO</t>
  </si>
  <si>
    <t>No</t>
  </si>
  <si>
    <t>Isolated Pools</t>
  </si>
  <si>
    <t>Overcast</t>
  </si>
  <si>
    <t>Low</t>
  </si>
  <si>
    <t>Slight</t>
  </si>
  <si>
    <t>Columbia EFO</t>
  </si>
  <si>
    <t>Stagnant</t>
  </si>
  <si>
    <t>Rain</t>
  </si>
  <si>
    <t>Moderate</t>
  </si>
  <si>
    <t>Cookeville EFO</t>
  </si>
  <si>
    <t>Snow</t>
  </si>
  <si>
    <t>High</t>
  </si>
  <si>
    <t>Blue-green</t>
  </si>
  <si>
    <t>Jackson EFO</t>
  </si>
  <si>
    <t>Heavy</t>
  </si>
  <si>
    <t>Cascade</t>
  </si>
  <si>
    <t>Excessive</t>
  </si>
  <si>
    <t>Choking</t>
  </si>
  <si>
    <t>Johnson City EFO</t>
  </si>
  <si>
    <t>Organics</t>
  </si>
  <si>
    <t>Flooding</t>
  </si>
  <si>
    <t>Blanket</t>
  </si>
  <si>
    <t>Knoxville EFO</t>
  </si>
  <si>
    <t>Bankful</t>
  </si>
  <si>
    <t>Other</t>
  </si>
  <si>
    <t>Memphis EFO</t>
  </si>
  <si>
    <t>Nashville EFO</t>
  </si>
  <si>
    <t>Mining Section</t>
  </si>
  <si>
    <t>Posted</t>
  </si>
  <si>
    <t>A &amp; L AL</t>
  </si>
  <si>
    <t>ADVENT</t>
  </si>
  <si>
    <t>AEDC</t>
  </si>
  <si>
    <t>AIR</t>
  </si>
  <si>
    <t>ARC</t>
  </si>
  <si>
    <t>ARCADIS</t>
  </si>
  <si>
    <t>ARI</t>
  </si>
  <si>
    <t>AUB</t>
  </si>
  <si>
    <t>BDY</t>
  </si>
  <si>
    <t>BOWATER</t>
  </si>
  <si>
    <t>BSC</t>
  </si>
  <si>
    <t>CAS</t>
  </si>
  <si>
    <t>CEC</t>
  </si>
  <si>
    <t>CRWA</t>
  </si>
  <si>
    <t>DEPA</t>
  </si>
  <si>
    <t>DOE-O</t>
  </si>
  <si>
    <t>DOR</t>
  </si>
  <si>
    <t>DOR-OR</t>
  </si>
  <si>
    <t>DRAA</t>
  </si>
  <si>
    <t>DWR</t>
  </si>
  <si>
    <t>EASTMAN</t>
  </si>
  <si>
    <t>ENSAFE</t>
  </si>
  <si>
    <t>ENVIRON</t>
  </si>
  <si>
    <t>ESC</t>
  </si>
  <si>
    <t>FLLA</t>
  </si>
  <si>
    <t>G&amp;M</t>
  </si>
  <si>
    <t>GSH</t>
  </si>
  <si>
    <t>HCWQ</t>
  </si>
  <si>
    <t>MBEL</t>
  </si>
  <si>
    <t>MDEQ</t>
  </si>
  <si>
    <t>MEAD</t>
  </si>
  <si>
    <t>NAL</t>
  </si>
  <si>
    <t>NASHVILLE ZOO</t>
  </si>
  <si>
    <t>NC</t>
  </si>
  <si>
    <t>NCO</t>
  </si>
  <si>
    <t>NEWFIELDS</t>
  </si>
  <si>
    <t>OCEAN</t>
  </si>
  <si>
    <t>OLIN</t>
  </si>
  <si>
    <t>ORNL</t>
  </si>
  <si>
    <t>PAI</t>
  </si>
  <si>
    <t>PAS</t>
  </si>
  <si>
    <t>PCC</t>
  </si>
  <si>
    <t>SBC</t>
  </si>
  <si>
    <t>SLI</t>
  </si>
  <si>
    <t>SME</t>
  </si>
  <si>
    <t>TA</t>
  </si>
  <si>
    <t>TDA</t>
  </si>
  <si>
    <t>TDEC</t>
  </si>
  <si>
    <t>TLI</t>
  </si>
  <si>
    <t>TRIAD</t>
  </si>
  <si>
    <t>TVA</t>
  </si>
  <si>
    <t>TVR</t>
  </si>
  <si>
    <t>TWL</t>
  </si>
  <si>
    <t>TWRA</t>
  </si>
  <si>
    <t>UNION U</t>
  </si>
  <si>
    <t>URS</t>
  </si>
  <si>
    <t>USACE</t>
  </si>
  <si>
    <t>USGS</t>
  </si>
  <si>
    <t>UTC</t>
  </si>
  <si>
    <t>UTK</t>
  </si>
  <si>
    <t>VA</t>
  </si>
  <si>
    <t>WMS</t>
  </si>
  <si>
    <t>WPC</t>
  </si>
  <si>
    <t>Sample Status:</t>
  </si>
  <si>
    <t>Open (0-10)</t>
  </si>
  <si>
    <t>Partly Shaded (11-45)</t>
  </si>
  <si>
    <t>Mostly Shaded (46-80)</t>
  </si>
  <si>
    <t>Shaded (&gt;80)</t>
  </si>
  <si>
    <t>Algae Type:</t>
  </si>
  <si>
    <t>Optimal</t>
  </si>
  <si>
    <t>Suboptimal</t>
  </si>
  <si>
    <t>Marginal</t>
  </si>
  <si>
    <t>Poor</t>
  </si>
  <si>
    <t>1.  Epifaunal Substrate/ Available Cover</t>
  </si>
  <si>
    <t>Score</t>
  </si>
  <si>
    <t xml:space="preserve">Over 70% of stream reach has natural stable habitat suitable for colonization by fish and/or macroinvertebrates.  Four or more productive habitats are present. </t>
  </si>
  <si>
    <t>Natural stable habitat covers 40-70% of stream reach. Three or more productive habitats present. (If near 70% and more than 3 go to optimal.)</t>
  </si>
  <si>
    <t>Natural stable habitat covers 20 -40% of stream reach or only 1-2 productive habitats present.  (If near 40% and more than 2 go to suboptimal.)</t>
  </si>
  <si>
    <t>Less than 20% stable habitat; lack of habitat is obvious; substrate unstable or lacking.</t>
  </si>
  <si>
    <t>Comment</t>
  </si>
  <si>
    <t>Gravel, cobble, and boulders 0-25% surrounded by fine sediment.  Layering of cobble provides diversity of niche space. If near 25% drop to suboptimal if riffle not layered cobble.</t>
  </si>
  <si>
    <t>Gravel, cobble and boulders 25-50% surrounded by fine sediment. Niches in bottom layers of cobble compromised.  If near 50% &amp; riffles not layered cobble drop to marginal.</t>
  </si>
  <si>
    <t>Gravel, cobble, and boulder s are 50-75% surrounded by fine sediment.  Niche space in middle layers of cobble is starting to fill with fine sediment.</t>
  </si>
  <si>
    <t>Gravel, cobble, and boulders are more than 75% surrounded by fine sediment.  Niche space is reduced to a single layer or is absent.</t>
  </si>
  <si>
    <t>4.  Sediment Deposition</t>
  </si>
  <si>
    <t>Sediment deposition affects less than 5% of stream bottom in quiet areas.  New deposition on islands and point bars is absent or minimal.</t>
  </si>
  <si>
    <t>Sediment deposition affects 5-30% of stream bottom.  Slight deposition in pool or slow areas. Some new deposition on islands and point bars.  Move to marginal if build-up approaches 30%.</t>
  </si>
  <si>
    <t>Sediment deposition affects 30-50% of stream bottom.  Sediment deposits at obstruction, constrictions and bends.  Moderate pool deposition.</t>
  </si>
  <si>
    <t>Heavy deposits of fine material, increased bar development; more than 50% of the bottom changing frequently; pools almost absent due to substantial sediment deposition.</t>
  </si>
  <si>
    <t>3.  Velocity/ Depth Regime</t>
  </si>
  <si>
    <t xml:space="preserve">All four velocity/depth regimes present (slow-deep, slow-shallow, fast-deep, fast-shallow). </t>
  </si>
  <si>
    <t>Only 3 of the 4 regimes present (if fast-shallow is missing score lower).  If slow-deep missing score 15.</t>
  </si>
  <si>
    <t>Only 2 of the 4 habitat regimes present (if fast-shallow or slow-shallow are missing, score low).</t>
  </si>
  <si>
    <t>Dominated by 1 velocity/depth regime. Others regimes too small or infrequent to support aquatic populations.</t>
  </si>
  <si>
    <t>Water reaches base of both lower banks and streambed is covered by water throughout reach. Minimal productive habitat is exposed.</t>
  </si>
  <si>
    <t>Water covers &gt; 75% of streambed or 25% of productive habitat is exposed.</t>
  </si>
  <si>
    <t>Water covers 25-75% of streambed and/or productive habitat is mostly exposed.</t>
  </si>
  <si>
    <t>Very little water in channel and mostly present as standing pools.  Little or no productive habitat due to lack of water.</t>
  </si>
  <si>
    <t>6.  Channel Alteration</t>
  </si>
  <si>
    <t>Channelization, dredging rock removal or 4-wheel activity (past or present) absent or minimal; natural meander pattern.  NO artificial structures in reach.  Upstream or downstream structures do not affect reach.</t>
  </si>
  <si>
    <t>Channelization, dredging or 4-wheel activity up to 40%.  Channel has stabilized.  If larger reach, channelization is historic and stable.  Artificial structures in or out of reach do not affect natural flow patterns.</t>
  </si>
  <si>
    <t>Channelization, dredging or 4-wheel activity 40-80% (or less that has not stabilized.)  Artificial structures in or out of reach may have slight affect.</t>
  </si>
  <si>
    <t>Over 80% of reach channelized, dredged or affected by 4-wheelers.  Instream habitat greatly altered or removed.  Artificial structures have greatly affected flow pattern.</t>
  </si>
  <si>
    <t>Occurrence of re-oxygenation zones relatively frequent; ratio of distance between areas divided by average stream width &lt;7:1.</t>
  </si>
  <si>
    <t>Occurrence of re-oxygenation zones infrequent; distance between areas divided by average stream width is 7 - 15.</t>
  </si>
  <si>
    <t>Occasional re-oxygenation area.  The distance between areas divided by average stream width is over 15 and up to 25.</t>
  </si>
  <si>
    <t>Generally all flat water or flat bedrock; little opportunity for re-oxygenation. Distance between areas divided by average stream width &gt;25.</t>
  </si>
  <si>
    <t>Banks stable; evidence of erosion or bank failure absent or minimal; little potential for future problems &lt;5% of bank affected.</t>
  </si>
  <si>
    <t>Moderately stable; infrequent, small areas of erosion mostly healed over. 5-30% of bank in reach has areas of erosion.  If approaching 30% score marginal if banks steep.</t>
  </si>
  <si>
    <t>Moderately unstable; 30-60 % of bank in reach has areas of erosion; high erosion potential during floods, If approaching 60% score poor if banks steep.</t>
  </si>
  <si>
    <t>Unstable; many eroded area; raw areas frequent along straight sections and bends; obvious bank sloughing; 60-100% of bank has erosional scars.</t>
  </si>
  <si>
    <t>70-90% of the bank covered by undisturbed vegetation.  One class may not be well represented.  Disruption evident but not effecting full plant growth.  Non-natives are rare (&lt; 30%)</t>
  </si>
  <si>
    <t xml:space="preserve">50-70% of the bank covered by undisturbed vegetation.  Two classes of vegetation may not be well represented. Non-native vegetation may be common (30-50%).  </t>
  </si>
  <si>
    <t>Less than 50% of the bank covered by undisturbed vegetation or more than 2 classes are not well represented or most vegetation has been cropped.  Non-native vegetation may dominate (&gt; 50%)</t>
  </si>
  <si>
    <t>Average width of riparian zone &gt; 18 meters. Unpaved footpaths may score 9 if run-off potential is negligible.</t>
  </si>
  <si>
    <t>Average width of riparian zone 12-18 meters.  Score high if areas &lt; 18 meters are small or are minimally disturbed.</t>
  </si>
  <si>
    <t>Average width of riparian zone 6-11 meters.  Score high if areas less than 12 meters are small or are minimally disturbed.</t>
  </si>
  <si>
    <t>Average width of riparian zone &lt;6 meters.  Score high if areas less than 6 meters are small or are minimally disturbed.</t>
  </si>
  <si>
    <t>Family</t>
  </si>
  <si>
    <r>
      <t xml:space="preserve">10.  Riparian Vegetative Zone Width </t>
    </r>
    <r>
      <rPr>
        <sz val="11"/>
        <color theme="1"/>
        <rFont val="Times New Roman"/>
        <family val="1"/>
      </rPr>
      <t>(score each bank.) 
 Zone begins at top of bank.</t>
    </r>
  </si>
  <si>
    <t>Total Score:</t>
  </si>
  <si>
    <t>SCORE (Left Bank)</t>
  </si>
  <si>
    <t>SCORE (Right Bank)</t>
  </si>
  <si>
    <t>2. Embeddedness of Riffles</t>
  </si>
  <si>
    <t>Date:</t>
  </si>
  <si>
    <t>Time:</t>
  </si>
  <si>
    <t>Habitat Assessment By:</t>
  </si>
  <si>
    <t xml:space="preserve">QC: </t>
  </si>
  <si>
    <t>Duplicate</t>
  </si>
  <si>
    <t>S</t>
  </si>
  <si>
    <t>M</t>
  </si>
  <si>
    <t>H</t>
  </si>
  <si>
    <t>Type in blue cells</t>
  </si>
  <si>
    <t>Over 50% of reach has natural, stable habitat for colonization by macroinvertebrates and/or fish.   Three or more productive habitats are present.</t>
  </si>
  <si>
    <t>Natural stable habitat covers 30-50% of stream reach or less than three habitats are present.</t>
  </si>
  <si>
    <t>Natural stable habitat 10-30% of stream reach.  Availability less than desirable, substrate frequently disturbed or removed.  Habitat diversity is reduced.</t>
  </si>
  <si>
    <t>Less than 10% stable habitat; lack of habitat is obvious; substrate unstable or lacking.</t>
  </si>
  <si>
    <t>Comments</t>
  </si>
  <si>
    <t>2.  Channel Substrate Characterization</t>
  </si>
  <si>
    <t>Good mixture of substrate materials, with gravel and firm sand prevalent; root mats and submerged vegetation common.</t>
  </si>
  <si>
    <t>Mixture of soft sand, mud or clay; or substrate is fissured bedrock, some root mats and submerged vegetation present.</t>
  </si>
  <si>
    <t>All mud, clay, soft sand or fissured bedrock bottom, little or no root mat, no submerged vegetation present.</t>
  </si>
  <si>
    <t>Hard-pan clay, conglomerate or predominantly flat bedrock; no root mat or submerged vegetation.</t>
  </si>
  <si>
    <t>3.  Pool Variability</t>
  </si>
  <si>
    <t xml:space="preserve">Even mix of large-shallow, large-deep, small-shallow, small-deep pools present. </t>
  </si>
  <si>
    <t>Majority of pools are large-deep very few shallow.</t>
  </si>
  <si>
    <t>Shallow pools much more prevalent than deep pools.</t>
  </si>
  <si>
    <t>Majority of pools small-shallow or pools absent.</t>
  </si>
  <si>
    <t>Sediment deposition affects less than 20% of stream bottom in quiet areas.  New deposition on islands and point bars is absent or minimal.</t>
  </si>
  <si>
    <t>Some new increase in bar formation, mostly from gravel, sand or fine sediment; 20-50% of bottom affected.  Slight deposition in pools.</t>
  </si>
  <si>
    <t>Moderate deposition of fine material on old and new bars, 50-80% of bottom affected; sediment deposits at obstructions, constrictions and bends; moderate deposition of pools.</t>
  </si>
  <si>
    <t>Heavy deposits of fine material, increased bar development; more than 80% of the bottom changing frequently; pools almost absent due to substantial sediment deposition.</t>
  </si>
  <si>
    <t>Water reaches base of both lower banks throughout reach.  Streambed is covered.  Minimal productive habitat is exposed.</t>
  </si>
  <si>
    <t>Water covers &gt; 75% of streambed and/or &lt; 25% of productive habitat is exposed.</t>
  </si>
  <si>
    <t>Water covers 25-75% of streambed and/or stable habitat is mostly exposed.</t>
  </si>
  <si>
    <t>Channelization, dredging or 4-wheel activity  absent or minimal; natural meander pattern.  NO artificial structures in reach.  Upstream or downstream structures do not affect reach.</t>
  </si>
  <si>
    <t>Over 80% of reach channelized, dredged or affected by 4-wheelers.  Instream habitat greatly altered or removed.  Artificial structures may have greatly affected flow pattern.</t>
  </si>
  <si>
    <r>
      <t xml:space="preserve">7.  Channel Sinuosity </t>
    </r>
    <r>
      <rPr>
        <sz val="11"/>
        <color theme="1"/>
        <rFont val="Times New Roman"/>
        <family val="1"/>
      </rPr>
      <t>(Entire meander sequence not limited to sampling reach)</t>
    </r>
  </si>
  <si>
    <t>The bends in the stream increase the stream length 3-4 times longer than if it was in a straight line.</t>
  </si>
  <si>
    <t>The bends in the stream increase the stream length 2-3 times longer than if it was in a straight line.</t>
  </si>
  <si>
    <t>The bends in the stream increase the stream length 1 to 2 times longer than if it was in a straight line.</t>
  </si>
  <si>
    <t>Channel straight; waterway has been channelized for a long distance.</t>
  </si>
  <si>
    <t>Moderately stable; infrequent, small areas of erosion o 5-30% of bank eroded.  If approaching 30% score marginal if banks steep.</t>
  </si>
  <si>
    <t>Consensus</t>
  </si>
  <si>
    <t>More than 90% of the bank covered by undisturbed vegetation. All 4 classes (mature trees, understory trees, shrubs, groundcover) are represented and allowed to grow naturally.  All plants are native.</t>
  </si>
  <si>
    <t>Total Low Gradient Score:</t>
  </si>
  <si>
    <t>Type in blue cells.</t>
  </si>
  <si>
    <t>HABITAT ASSESSMENT FIELD SHEET- MODERATE TO HIGH GRADIENT STREAMS</t>
  </si>
  <si>
    <r>
      <t xml:space="preserve">5.  Channel Flow Status.  </t>
    </r>
    <r>
      <rPr>
        <sz val="11"/>
        <color theme="1"/>
        <rFont val="Times New Roman"/>
        <family val="1"/>
      </rPr>
      <t xml:space="preserve"> If water backed up by obstructions ( beaver dam, log jams, bedrock during low flow) move assessment reach above or below affected area or consider postponing sampling until accurate assessment of stream can be achieved.</t>
    </r>
  </si>
  <si>
    <r>
      <t xml:space="preserve">8. Bank Stability 
</t>
    </r>
    <r>
      <rPr>
        <sz val="11"/>
        <color theme="1"/>
        <rFont val="Times New Roman"/>
        <family val="1"/>
      </rPr>
      <t>(score each bank)  Determine left or right side by facing downstream.</t>
    </r>
  </si>
  <si>
    <r>
      <t xml:space="preserve">9.  Vegetative Protective 
</t>
    </r>
    <r>
      <rPr>
        <sz val="11"/>
        <color theme="1"/>
        <rFont val="Times New Roman"/>
        <family val="1"/>
      </rPr>
      <t>(score each bank) includes vegetation from top of bank to base of bank.  Determine left or right side by facing downstream</t>
    </r>
  </si>
  <si>
    <t>(See Protocol E for detailed descriptions and rank information)</t>
  </si>
  <si>
    <t>Samples Collected:</t>
  </si>
  <si>
    <t>BR</t>
  </si>
  <si>
    <t>SQKICK</t>
  </si>
  <si>
    <t>QK</t>
  </si>
  <si>
    <t>SQBANK</t>
  </si>
  <si>
    <t>QB</t>
  </si>
  <si>
    <t>P</t>
  </si>
  <si>
    <t>BR-D</t>
  </si>
  <si>
    <t>QK-D</t>
  </si>
  <si>
    <t>QB-D</t>
  </si>
  <si>
    <t>P-D</t>
  </si>
  <si>
    <t>Monitoring Location  Name:</t>
  </si>
  <si>
    <t>Monitoring Location:</t>
  </si>
  <si>
    <t>Field Log Number:</t>
  </si>
  <si>
    <t>WS Group:</t>
  </si>
  <si>
    <t>Very Small (&lt;1.5 yd.)</t>
  </si>
  <si>
    <t>Medium (3-10 yd.)</t>
  </si>
  <si>
    <t>Small (1.5-3 yd.)</t>
  </si>
  <si>
    <t>Large (10-25 yd.)</t>
  </si>
  <si>
    <t>Very Large (&gt;25 yd.)</t>
  </si>
  <si>
    <t>Shallow (&lt;0.3 yd.)</t>
  </si>
  <si>
    <t>Medium (0.3-0.6 yd.)</t>
  </si>
  <si>
    <t>Deep (0.6-1 yd yd.)</t>
  </si>
  <si>
    <t>Very Deep (&gt;1 yd.)</t>
  </si>
  <si>
    <t>Field Duplicate Sample</t>
  </si>
  <si>
    <t>Taxonomic Verification</t>
  </si>
  <si>
    <t>Genera</t>
  </si>
  <si>
    <t>Notes</t>
  </si>
  <si>
    <r>
      <t xml:space="preserve">10.  Riparian Vegetative Zone Width </t>
    </r>
    <r>
      <rPr>
        <sz val="11"/>
        <color theme="1"/>
        <rFont val="Times New Roman"/>
        <family val="1"/>
      </rPr>
      <t>(score each bank.)  Zone begins at top of bank.</t>
    </r>
  </si>
  <si>
    <t>Describe:</t>
  </si>
  <si>
    <t>DWR_STATION_ID</t>
  </si>
  <si>
    <t>SAMPLER</t>
  </si>
  <si>
    <t>ACTIVITY_START_DATE</t>
  </si>
  <si>
    <t>ACTIVITY_START_TIME</t>
  </si>
  <si>
    <t>ORGANIZATION</t>
  </si>
  <si>
    <t>PROJECT_NAME</t>
  </si>
  <si>
    <t>SAMPLE_STATUS</t>
  </si>
  <si>
    <t>FLOW_CONDITION</t>
  </si>
  <si>
    <t>ACTIVITY_ID</t>
  </si>
  <si>
    <t>01</t>
  </si>
  <si>
    <t>02</t>
  </si>
  <si>
    <t>03</t>
  </si>
  <si>
    <t>04</t>
  </si>
  <si>
    <t>05</t>
  </si>
  <si>
    <t>06</t>
  </si>
  <si>
    <t>07</t>
  </si>
  <si>
    <t>08</t>
  </si>
  <si>
    <t>09</t>
  </si>
  <si>
    <t>10</t>
  </si>
  <si>
    <t>Activity Type:</t>
  </si>
  <si>
    <t>Flow Condition:</t>
  </si>
  <si>
    <t>Meters Used:</t>
  </si>
  <si>
    <t>pH (su):</t>
  </si>
  <si>
    <t>Conductivity (umhos):</t>
  </si>
  <si>
    <t>Dissolved Oxygen %:</t>
  </si>
  <si>
    <t>Turbidity (NTU):</t>
  </si>
  <si>
    <t>TDS (mg/L):</t>
  </si>
  <si>
    <t>Flow (cfs):</t>
  </si>
  <si>
    <t>Photos Taken?</t>
  </si>
  <si>
    <t>Photo Description:</t>
  </si>
  <si>
    <t>Previous 48 hours precipitation:</t>
  </si>
  <si>
    <t>Physical Characteristics:</t>
  </si>
  <si>
    <t>Gradient:</t>
  </si>
  <si>
    <t>Light Penetration:</t>
  </si>
  <si>
    <t>% Canopy Cover Estimated for Reach:</t>
  </si>
  <si>
    <t>%</t>
  </si>
  <si>
    <t>u/s +</t>
  </si>
  <si>
    <t>d/s +</t>
  </si>
  <si>
    <t>LDB +</t>
  </si>
  <si>
    <t>Manmade Modifications:</t>
  </si>
  <si>
    <t>Sediment Type:</t>
  </si>
  <si>
    <t>Turbidity:</t>
  </si>
  <si>
    <t>Foam/Surface Sheen:</t>
  </si>
  <si>
    <t>Landuse 1</t>
  </si>
  <si>
    <t>Landuse 2</t>
  </si>
  <si>
    <t>Landuse 3</t>
  </si>
  <si>
    <t>Landuse 4</t>
  </si>
  <si>
    <t>Field Msr/Obs</t>
  </si>
  <si>
    <t>Field Msr/Obs-Habitat Assessment</t>
  </si>
  <si>
    <t>Quality Control Field Replicate Habitat Assessment</t>
  </si>
  <si>
    <t>Quality Control Field Replicate Msr/Obs</t>
  </si>
  <si>
    <t>Quality Control Sample-Field Replicate</t>
  </si>
  <si>
    <t>Sample-Routine</t>
  </si>
  <si>
    <t>Quality Control Sample-Lab Duplicate</t>
  </si>
  <si>
    <t>SAMPLE_COLLECTION_METHOD_ID</t>
  </si>
  <si>
    <t>RESULT_VALUE_TYPE</t>
  </si>
  <si>
    <t>ANALYTICAL_METHOD_ID</t>
  </si>
  <si>
    <t>ANALYTICAL_METHOD_CONTEXT</t>
  </si>
  <si>
    <t>ACTIVITY_MEDIA_NAME</t>
  </si>
  <si>
    <t>CHARACTERISTIC_NAME</t>
  </si>
  <si>
    <t>RESULT_UNIT</t>
  </si>
  <si>
    <t>HG</t>
  </si>
  <si>
    <t>LG</t>
  </si>
  <si>
    <t>FIELD_LOG_NUMBER</t>
  </si>
  <si>
    <t>MONITORING_LOCATION_ID</t>
  </si>
  <si>
    <t>PROJECT_ID</t>
  </si>
  <si>
    <t>HABITAT_ASSESSOR</t>
  </si>
  <si>
    <t>HABITAT_TYPE</t>
  </si>
  <si>
    <t>RESULT_VALUE</t>
  </si>
  <si>
    <t>ACTIVITY_TYPE</t>
  </si>
  <si>
    <t xml:space="preserve">5.  Channel Flow Status  </t>
  </si>
  <si>
    <t>Habitat Type:</t>
  </si>
  <si>
    <t>LDB Bank Slope:</t>
  </si>
  <si>
    <t>RDB Bank Slope:</t>
  </si>
  <si>
    <t>"Yes"  if collected:</t>
  </si>
  <si>
    <t xml:space="preserve">FIELD_LOG_NUMBER </t>
  </si>
  <si>
    <t>ACTIVITY_START_TIME_ZONE</t>
  </si>
  <si>
    <t>SAMPLE_COLLECTION_EQUIPMENT</t>
  </si>
  <si>
    <t>METHOD_SPECIATION</t>
  </si>
  <si>
    <t>RESULT_DETECTION_CONDITION</t>
  </si>
  <si>
    <t>RESULT_QUALIFIER</t>
  </si>
  <si>
    <t>RESULT_SAMPLE_FRACTION</t>
  </si>
  <si>
    <t>RESULT_STATUS_ID</t>
  </si>
  <si>
    <t>MQL_RDQ_LIMIT_TYPE1</t>
  </si>
  <si>
    <t>MQL_RDQ_LIMIT_MEASURE1</t>
  </si>
  <si>
    <t>MQL_RDQ_LIMIT_UNIT1</t>
  </si>
  <si>
    <t>MDL_RDQ_LIMIT_TYPE2</t>
  </si>
  <si>
    <t>MDL_RDQ_LIMIT_MEASURE2</t>
  </si>
  <si>
    <t>MDL_RDQ_LIMIT_UNIT2</t>
  </si>
  <si>
    <t>RESULT_COMMENT</t>
  </si>
  <si>
    <t>BILLING_CODE</t>
  </si>
  <si>
    <t>LAB_ORG</t>
  </si>
  <si>
    <t>TNPR0002</t>
  </si>
  <si>
    <t>Agriculture</t>
  </si>
  <si>
    <t>TNPR0007</t>
  </si>
  <si>
    <t>TNPR0086</t>
  </si>
  <si>
    <t>Drinking Water Lake Study</t>
  </si>
  <si>
    <t>TNPR0059</t>
  </si>
  <si>
    <t>HRWA</t>
  </si>
  <si>
    <t>TNPR0053</t>
  </si>
  <si>
    <t>NPDES Permit</t>
  </si>
  <si>
    <t>TNPR0058</t>
  </si>
  <si>
    <t>NRCS</t>
  </si>
  <si>
    <t>TNPR0055</t>
  </si>
  <si>
    <t>RESERVOIR</t>
  </si>
  <si>
    <t>TNPR0060</t>
  </si>
  <si>
    <t>Superfund - External</t>
  </si>
  <si>
    <t>TNPR0014</t>
  </si>
  <si>
    <t>TNPR0078</t>
  </si>
  <si>
    <t>URS Corporation</t>
  </si>
  <si>
    <t>TNPR0017</t>
  </si>
  <si>
    <t>EPIFAUNAL_SUBSTRATE</t>
  </si>
  <si>
    <t>EMBEDDEDNESS</t>
  </si>
  <si>
    <t>VELOCITY_DEPTH_REGIME</t>
  </si>
  <si>
    <t>SEDIMENT_DEPOSITION</t>
  </si>
  <si>
    <t>CHANNEL_FLOW_STATUS</t>
  </si>
  <si>
    <t>CHANNEL_ALTERATION</t>
  </si>
  <si>
    <t>FREQUENCY_OF_REOXYGENATION</t>
  </si>
  <si>
    <t>BANK_STABILITY_LDB</t>
  </si>
  <si>
    <t>VEGETATIVE_PROTECTION_RDB</t>
  </si>
  <si>
    <t>RIPARIAN_WIDTH_LDB</t>
  </si>
  <si>
    <t>RIPARIAN_WIDTH_RDB</t>
  </si>
  <si>
    <t>CHANNEL_SUBSTRATE_CHAR</t>
  </si>
  <si>
    <t>POOL_VARIABILITY</t>
  </si>
  <si>
    <t>CHANNEL_SINUOSITY</t>
  </si>
  <si>
    <t>TOTAL_HABITAT_SCORE</t>
  </si>
  <si>
    <t>CHEMICALS_BACTERIA</t>
  </si>
  <si>
    <t>PHOTOS_TAKEN</t>
  </si>
  <si>
    <t>PREVIOUS_48_HRS_PRECIP</t>
  </si>
  <si>
    <t>AIR_TEMP</t>
  </si>
  <si>
    <t>AVG_WIDTH</t>
  </si>
  <si>
    <t>MAX_DEPTH</t>
  </si>
  <si>
    <t>CANOPY_EST</t>
  </si>
  <si>
    <t>CANOPY_MEASURE</t>
  </si>
  <si>
    <t>BANK_HEIGHT</t>
  </si>
  <si>
    <t>HIGH_WATER_MARK</t>
  </si>
  <si>
    <t>LDB_SLOPE</t>
  </si>
  <si>
    <t>RDB_SLOPE</t>
  </si>
  <si>
    <t>MANMADE_MODS</t>
  </si>
  <si>
    <t>SED_DEPO</t>
  </si>
  <si>
    <t>SED_TYPE</t>
  </si>
  <si>
    <t>TURBIDITY</t>
  </si>
  <si>
    <t>FOAM_SHEEN</t>
  </si>
  <si>
    <t>ALGAE</t>
  </si>
  <si>
    <t>ALGAE_TYPE</t>
  </si>
  <si>
    <t>RIFFLE_DOMINATE_SUB</t>
  </si>
  <si>
    <t>RUN_DOMINATE_SUB</t>
  </si>
  <si>
    <t>POOL_DOMINATE_SUB</t>
  </si>
  <si>
    <t>LANDUSE</t>
  </si>
  <si>
    <t>SLIGHT_HUMAN_DISTURB</t>
  </si>
  <si>
    <t>MOD_HUMAN_DISTURB</t>
  </si>
  <si>
    <t>HIGH_HUMAN_DISTURB</t>
  </si>
  <si>
    <t>OTHER_INFO_STRESSORS</t>
  </si>
  <si>
    <t>REVISIT</t>
  </si>
  <si>
    <t>GRADIENT</t>
  </si>
  <si>
    <t>Comparison to Ecoregion Guidelines:</t>
  </si>
  <si>
    <t>Above</t>
  </si>
  <si>
    <t>Below</t>
  </si>
  <si>
    <t>If score is below guidelines, result of</t>
  </si>
  <si>
    <t xml:space="preserve">Natural Condition or </t>
  </si>
  <si>
    <t>Human Disturbance</t>
  </si>
  <si>
    <t xml:space="preserve">              Describe:</t>
  </si>
  <si>
    <t>Tennessee-Pickwick Lake</t>
  </si>
  <si>
    <t>TN</t>
  </si>
  <si>
    <t>River/Stream</t>
  </si>
  <si>
    <t>CST</t>
  </si>
  <si>
    <t>Hatchie-Upper</t>
  </si>
  <si>
    <t>TN08010207035_0611</t>
  </si>
  <si>
    <t>Little Tennessee</t>
  </si>
  <si>
    <t>TN06010204039_1000</t>
  </si>
  <si>
    <t>EST</t>
  </si>
  <si>
    <t>Harpeth</t>
  </si>
  <si>
    <t>Acorn</t>
  </si>
  <si>
    <t>Reservoir</t>
  </si>
  <si>
    <t>Cumberland-Lower-Barkley Lake</t>
  </si>
  <si>
    <t>Forked Deer-South Fork</t>
  </si>
  <si>
    <t>Duck-Lower</t>
  </si>
  <si>
    <t>Hiwassee</t>
  </si>
  <si>
    <t>TN06020002001_0100</t>
  </si>
  <si>
    <t>Elk-Lower</t>
  </si>
  <si>
    <t>Nolichucky</t>
  </si>
  <si>
    <t>TN06010108088_0200</t>
  </si>
  <si>
    <t>TN06010104011_0800</t>
  </si>
  <si>
    <t>Duck-Upper</t>
  </si>
  <si>
    <t>Wolf</t>
  </si>
  <si>
    <t>TN08010210021_0100</t>
  </si>
  <si>
    <t>Buffalo</t>
  </si>
  <si>
    <t>Tennessee Western Valley (Kentucky Lake)</t>
  </si>
  <si>
    <t>TN06040004008_0400</t>
  </si>
  <si>
    <t>TN06040005047_1000</t>
  </si>
  <si>
    <t>TN08010205012_0600</t>
  </si>
  <si>
    <t>TN06030004026_0111</t>
  </si>
  <si>
    <t>Stones</t>
  </si>
  <si>
    <t>TN05130203026_0300</t>
  </si>
  <si>
    <t>TNW000007773</t>
  </si>
  <si>
    <t>ANTHO0.7T0.1WS</t>
  </si>
  <si>
    <t>Anthony Creek  Unnamed Tributary</t>
  </si>
  <si>
    <t>D/S 2  Hole 2 Pine Hills Golf Course</t>
  </si>
  <si>
    <t>TN05130203232_0100</t>
  </si>
  <si>
    <t>TNW000007774</t>
  </si>
  <si>
    <t>ANTHO0.8T0.1WS</t>
  </si>
  <si>
    <t>D/S 3  Spillway NW of Creek on Golf Course</t>
  </si>
  <si>
    <t>TNW000007775</t>
  </si>
  <si>
    <t>ANTHO1.8T0.1WS</t>
  </si>
  <si>
    <t>U/S  Adenus Lagoons</t>
  </si>
  <si>
    <t>TN05130205015T_1910</t>
  </si>
  <si>
    <t>TN05130204010_0600</t>
  </si>
  <si>
    <t>TN05130204010_0800</t>
  </si>
  <si>
    <t>Tennessee Western Valley-Beech</t>
  </si>
  <si>
    <t>Obion-South Fork</t>
  </si>
  <si>
    <t>TN08010203015_1300</t>
  </si>
  <si>
    <t>TN08010203015_1100</t>
  </si>
  <si>
    <t>TN06010104011_1100</t>
  </si>
  <si>
    <t>TN06010108010_1100</t>
  </si>
  <si>
    <t>Obey</t>
  </si>
  <si>
    <t>Dale Hollow</t>
  </si>
  <si>
    <t>Red</t>
  </si>
  <si>
    <t>TN05130206024_0300</t>
  </si>
  <si>
    <t>TN06010108035_1110</t>
  </si>
  <si>
    <t>TN06010102042_0200</t>
  </si>
  <si>
    <t>Cumberland-Lower-Sycamore (Cheatham Lake)</t>
  </si>
  <si>
    <t>TN06010201015_0100</t>
  </si>
  <si>
    <t>TN06020002008_0100</t>
  </si>
  <si>
    <t>TN05130205020_0200</t>
  </si>
  <si>
    <t>Emory</t>
  </si>
  <si>
    <t>TN06010208015_0900</t>
  </si>
  <si>
    <t>Cumberland-Upper-Clear Fork</t>
  </si>
  <si>
    <t>TNW000007824</t>
  </si>
  <si>
    <t>BAIRD001.9SC</t>
  </si>
  <si>
    <t>Upstream unnamed tributary off Baird Creek Road</t>
  </si>
  <si>
    <t>French Broad-Upper</t>
  </si>
  <si>
    <t>TN06010105003_1110</t>
  </si>
  <si>
    <t>TN05130202220_0220</t>
  </si>
  <si>
    <t>TN06040001149_0100</t>
  </si>
  <si>
    <t>TN06010201721_1000</t>
  </si>
  <si>
    <t>Ocoee</t>
  </si>
  <si>
    <t>TN06010204043_1000</t>
  </si>
  <si>
    <t>TN06010204043_0200</t>
  </si>
  <si>
    <t>Clinch-Upper</t>
  </si>
  <si>
    <t>Mississippi</t>
  </si>
  <si>
    <t>TN08010100001_0500</t>
  </si>
  <si>
    <t>TNW000007862</t>
  </si>
  <si>
    <t>BANDY004.4SC</t>
  </si>
  <si>
    <t>Bandy Creek</t>
  </si>
  <si>
    <t>Big South Fork NRRA</t>
  </si>
  <si>
    <t>TN05130104013_0300</t>
  </si>
  <si>
    <t>TN06020001041_0500</t>
  </si>
  <si>
    <t>Loosahatchie</t>
  </si>
  <si>
    <t>TN08010209004_0100</t>
  </si>
  <si>
    <t>TN08010209007_1000</t>
  </si>
  <si>
    <t>TN06040003017_0120</t>
  </si>
  <si>
    <t>TN06010102012_0810</t>
  </si>
  <si>
    <t>Forked Deer-North Fork</t>
  </si>
  <si>
    <t>TN08010204010_0100</t>
  </si>
  <si>
    <t>Guntersville Reservoir</t>
  </si>
  <si>
    <t>TN06030001067_0410</t>
  </si>
  <si>
    <t>Collins</t>
  </si>
  <si>
    <t>TN05130107006_1000</t>
  </si>
  <si>
    <t>TN05130107006_2000</t>
  </si>
  <si>
    <t>TN05130205110_0300</t>
  </si>
  <si>
    <t>TN05130205024_1000</t>
  </si>
  <si>
    <t>Cumberland-Old Hickory Lake</t>
  </si>
  <si>
    <t>TN05130201055_1000</t>
  </si>
  <si>
    <t>TN05130201055_2000</t>
  </si>
  <si>
    <t>TNW000007776</t>
  </si>
  <si>
    <t>BARTO4.9T1.3T0.2WS</t>
  </si>
  <si>
    <t>Bartons Creek Unnamed Tributary to Unnamed Tributary</t>
  </si>
  <si>
    <t>D/S 1  Clay Estates south of Drip field</t>
  </si>
  <si>
    <t>TNW000007778</t>
  </si>
  <si>
    <t>BARTO4.9T1.3T0.3WS</t>
  </si>
  <si>
    <t>U/S Clay Estates behind house with pool</t>
  </si>
  <si>
    <t>TNW000007777</t>
  </si>
  <si>
    <t>BARTO4.9T1.4T0.1WS</t>
  </si>
  <si>
    <t>D/S 2  Clay Estates (In drip field)</t>
  </si>
  <si>
    <t>French Broad-Lower</t>
  </si>
  <si>
    <t>TN06010107010_0600</t>
  </si>
  <si>
    <t>TN06010208015_0600</t>
  </si>
  <si>
    <t>TN06010204004_1000</t>
  </si>
  <si>
    <t>TN06010204004_2000</t>
  </si>
  <si>
    <t>TN06030001057_1000</t>
  </si>
  <si>
    <t>TN08010209016_0310</t>
  </si>
  <si>
    <t>TN08010100001_0200</t>
  </si>
  <si>
    <t>TN06010205069_1000</t>
  </si>
  <si>
    <t>TN06040003019_2000</t>
  </si>
  <si>
    <t>TN06040003019_0999</t>
  </si>
  <si>
    <t>Hatchie-Lower</t>
  </si>
  <si>
    <t>TN05130202015_1000</t>
  </si>
  <si>
    <t>Beech</t>
  </si>
  <si>
    <t>TN06020004009_1000</t>
  </si>
  <si>
    <t>TN06020004009_2000</t>
  </si>
  <si>
    <t>TN06040002033_0300</t>
  </si>
  <si>
    <t>Cumberland-South Fork</t>
  </si>
  <si>
    <t>TN06020001064_0400</t>
  </si>
  <si>
    <t>TN05130206003_0400</t>
  </si>
  <si>
    <t>TN06010208013_0400</t>
  </si>
  <si>
    <t>TNW000007726</t>
  </si>
  <si>
    <t>BDROW001.4CU</t>
  </si>
  <si>
    <t>End of Crossroads Dr, behind soccer field</t>
  </si>
  <si>
    <t>Watauga</t>
  </si>
  <si>
    <t>TN06010103338_1000</t>
  </si>
  <si>
    <t>TN05130105002T_0400</t>
  </si>
  <si>
    <t>Barren</t>
  </si>
  <si>
    <t>Elk-Upper</t>
  </si>
  <si>
    <t>TN06030003012_1000</t>
  </si>
  <si>
    <t>TN06030003049_1000</t>
  </si>
  <si>
    <t>KY</t>
  </si>
  <si>
    <t>Cumberland-Upper-Cordell Hull Lake</t>
  </si>
  <si>
    <t>TN06010102003_0500</t>
  </si>
  <si>
    <t>TN05130205019_0400</t>
  </si>
  <si>
    <t>Clinch-Lower</t>
  </si>
  <si>
    <t>TN08010205031_0200</t>
  </si>
  <si>
    <t>TN05130203023_0310</t>
  </si>
  <si>
    <t>TN08010203032_0100</t>
  </si>
  <si>
    <t>TN08010203001_0500</t>
  </si>
  <si>
    <t>TNW000000205</t>
  </si>
  <si>
    <t>TN08010100001_0700</t>
  </si>
  <si>
    <t>TN08010208011_1000</t>
  </si>
  <si>
    <t>TN08010208011_2000</t>
  </si>
  <si>
    <t>TN06040003024_0100</t>
  </si>
  <si>
    <t>TN06020002005_1100</t>
  </si>
  <si>
    <t>Boone</t>
  </si>
  <si>
    <t>TN05130204006_1200</t>
  </si>
  <si>
    <t>TN06010104001_0900</t>
  </si>
  <si>
    <t>TN06010102042_1000</t>
  </si>
  <si>
    <t>TN05130108033_0200</t>
  </si>
  <si>
    <t>TN06040003007_1000</t>
  </si>
  <si>
    <t>TN06010207011_1000</t>
  </si>
  <si>
    <t>TN08010203010_1000</t>
  </si>
  <si>
    <t>TN08010203010_2000</t>
  </si>
  <si>
    <t>TN06010102042_2000</t>
  </si>
  <si>
    <t>TN060101020231.0_2000</t>
  </si>
  <si>
    <t>TN06010207011_2000</t>
  </si>
  <si>
    <t>TN06010207011_3000</t>
  </si>
  <si>
    <t>TN08010209016_1000</t>
  </si>
  <si>
    <t>TN05130204013_0600</t>
  </si>
  <si>
    <t>TN06020001109_0400</t>
  </si>
  <si>
    <t>TN08010204020_0500</t>
  </si>
  <si>
    <t>TN05130108033_2000</t>
  </si>
  <si>
    <t>TN05130108033_3000</t>
  </si>
  <si>
    <t>TN05130108033_0600</t>
  </si>
  <si>
    <t>TN06010107010_0300</t>
  </si>
  <si>
    <t>Kentucky</t>
  </si>
  <si>
    <t>TN05130204009_1100</t>
  </si>
  <si>
    <t>TN08010204010_1200</t>
  </si>
  <si>
    <t>TN060400011163_1000</t>
  </si>
  <si>
    <t>TN06040001802_1000</t>
  </si>
  <si>
    <t>TN060400011163_3000</t>
  </si>
  <si>
    <t>TN060400011163_2000</t>
  </si>
  <si>
    <t>TNW000007788</t>
  </si>
  <si>
    <t>BEECH029.6HE</t>
  </si>
  <si>
    <t>1500 feet downstream Lexington WWTP</t>
  </si>
  <si>
    <t>TN06040001802_2000</t>
  </si>
  <si>
    <t>TNW000007787</t>
  </si>
  <si>
    <t>BEECH029.8HE</t>
  </si>
  <si>
    <t>400 feet downtream Lexington WWTP</t>
  </si>
  <si>
    <t>TN06030001057_0140</t>
  </si>
  <si>
    <t>TN06030001057_0200</t>
  </si>
  <si>
    <t>TN06010102041_1000</t>
  </si>
  <si>
    <t>TNW000007880</t>
  </si>
  <si>
    <t>BELK002.0ST</t>
  </si>
  <si>
    <t>Big Elk Creek</t>
  </si>
  <si>
    <t>Elk Creek Road 200 yards u/s bridge/church</t>
  </si>
  <si>
    <t>TN06020003014_0210</t>
  </si>
  <si>
    <t>TN08010209012_1000</t>
  </si>
  <si>
    <t>TN05130101046_0200</t>
  </si>
  <si>
    <t>TN06010108042_1000</t>
  </si>
  <si>
    <t>TN08010204004_0200</t>
  </si>
  <si>
    <t>TN06030001057_0950</t>
  </si>
  <si>
    <t>Tracy CIty</t>
  </si>
  <si>
    <t>TN06020002082_1300</t>
  </si>
  <si>
    <t>TN06030003016_1000</t>
  </si>
  <si>
    <t>Tims Ford</t>
  </si>
  <si>
    <t>TN06040005024_0100</t>
  </si>
  <si>
    <t>TN06030003030_1000</t>
  </si>
  <si>
    <t>TN06020002005_0100</t>
  </si>
  <si>
    <t>TNW000007782</t>
  </si>
  <si>
    <t>BFSHO000.5LW</t>
  </si>
  <si>
    <t>U/S Quail Dr</t>
  </si>
  <si>
    <t>TN05130205110_1000</t>
  </si>
  <si>
    <t>TN06010208015_1200</t>
  </si>
  <si>
    <t>TN05130107023_0232</t>
  </si>
  <si>
    <t>TNW000007863</t>
  </si>
  <si>
    <t>BHOUS000.1SC</t>
  </si>
  <si>
    <t>Black House Branch</t>
  </si>
  <si>
    <t>NA</t>
  </si>
  <si>
    <t>Tennessee-Wheeler</t>
  </si>
  <si>
    <t>TN060300021149_0600</t>
  </si>
  <si>
    <t>TN08010202054_1000</t>
  </si>
  <si>
    <t>TN05130105002T_0430</t>
  </si>
  <si>
    <t>TN06010204056_1000</t>
  </si>
  <si>
    <t>Dropped</t>
  </si>
  <si>
    <t>TN06030004026_0300</t>
  </si>
  <si>
    <t>Norris</t>
  </si>
  <si>
    <t>TN06010205064_1000</t>
  </si>
  <si>
    <t>TN06010205064_2000</t>
  </si>
  <si>
    <t>TN06010205064_3000</t>
  </si>
  <si>
    <t>TN08010209021_3000</t>
  </si>
  <si>
    <t>TN08010209021_4000</t>
  </si>
  <si>
    <t>TN08010209021_1000</t>
  </si>
  <si>
    <t>TN06020002083_0100</t>
  </si>
  <si>
    <t>TN06010108030_0410</t>
  </si>
  <si>
    <t>Nonconnah</t>
  </si>
  <si>
    <t>Conasauga</t>
  </si>
  <si>
    <t>TN06010103020T_0510</t>
  </si>
  <si>
    <t>TN06020001003_0300</t>
  </si>
  <si>
    <t>TN05130201013_0300</t>
  </si>
  <si>
    <t>TN08010205031_1000</t>
  </si>
  <si>
    <t>TNW000007739</t>
  </si>
  <si>
    <t>BLACK001.7BR</t>
  </si>
  <si>
    <t>Lou Manor Drive SE crossing</t>
  </si>
  <si>
    <t>TN03150101021_0500</t>
  </si>
  <si>
    <t>TN05130106008_1000</t>
  </si>
  <si>
    <t>TN06010201040_0600</t>
  </si>
  <si>
    <t>Powell</t>
  </si>
  <si>
    <t>TN06010206006_0300</t>
  </si>
  <si>
    <t>TN06010206006_0310</t>
  </si>
  <si>
    <t>TN05130105019_1300</t>
  </si>
  <si>
    <t>Old Hickory</t>
  </si>
  <si>
    <t>TN05130201035_1000</t>
  </si>
  <si>
    <t>TN06010108030_1000</t>
  </si>
  <si>
    <t>TN06010108030_2000</t>
  </si>
  <si>
    <t>TN05130201021_0400</t>
  </si>
  <si>
    <t>TN06040005019_1000</t>
  </si>
  <si>
    <t>TN06030003053_0100</t>
  </si>
  <si>
    <t>TN06040003062_1000</t>
  </si>
  <si>
    <t>TN06040003062_3000</t>
  </si>
  <si>
    <t>TN05130205038_1000</t>
  </si>
  <si>
    <t>TN08010208007_1000</t>
  </si>
  <si>
    <t>TN08010208007_2000</t>
  </si>
  <si>
    <t>TNW000007814</t>
  </si>
  <si>
    <t>BMUDD3.3T0.8HY</t>
  </si>
  <si>
    <t>Field Road u/s Hwy 79 East of Big Muddy Creek</t>
  </si>
  <si>
    <t>TN08010208007_0400</t>
  </si>
  <si>
    <t>TN08010203016_0400</t>
  </si>
  <si>
    <t>Normandy</t>
  </si>
  <si>
    <t>TN08010205012_0700</t>
  </si>
  <si>
    <t>TNW000007835</t>
  </si>
  <si>
    <t>BOND001.2WY</t>
  </si>
  <si>
    <t>D/S Union Church Rd.</t>
  </si>
  <si>
    <t>TN06010102237_0100</t>
  </si>
  <si>
    <t>TN06040004025_0200</t>
  </si>
  <si>
    <t>TN06010103006_1000</t>
  </si>
  <si>
    <t>TN06010102046_1100</t>
  </si>
  <si>
    <t>TN06030003044_0300</t>
  </si>
  <si>
    <t>TN05130204013_0800</t>
  </si>
  <si>
    <t>TN06020001067_0500</t>
  </si>
  <si>
    <t>TN06010107003_1000</t>
  </si>
  <si>
    <t>TN05130108033_0420</t>
  </si>
  <si>
    <t>Woods</t>
  </si>
  <si>
    <t>TN06010104011_0500</t>
  </si>
  <si>
    <t>TN06030003051_1000</t>
  </si>
  <si>
    <t>TN05130203029_1000</t>
  </si>
  <si>
    <t>TNW000007877</t>
  </si>
  <si>
    <t>BRADL003.4CE</t>
  </si>
  <si>
    <t>USGS Gage 3578500</t>
  </si>
  <si>
    <t>TN06030003064_1000</t>
  </si>
  <si>
    <t>TN05130203027_0200</t>
  </si>
  <si>
    <t>TN08010205005_0210</t>
  </si>
  <si>
    <t>TN06040005056_1000</t>
  </si>
  <si>
    <t>TNW000007851</t>
  </si>
  <si>
    <t>BRIDG001.2UN</t>
  </si>
  <si>
    <t>Big Ridge Creek</t>
  </si>
  <si>
    <t>Big Ridge State Park</t>
  </si>
  <si>
    <t>TN05130104038_1000</t>
  </si>
  <si>
    <t>TN08010100001_0800</t>
  </si>
  <si>
    <t>TN06040002012_3000</t>
  </si>
  <si>
    <t>TNW000007812</t>
  </si>
  <si>
    <t>BROWN000.1CU</t>
  </si>
  <si>
    <t>u/s Chestnut Hill Road</t>
  </si>
  <si>
    <t>TN06010208015_1110</t>
  </si>
  <si>
    <t>TN05130204009_0700</t>
  </si>
  <si>
    <t>TN06010108510_0100</t>
  </si>
  <si>
    <t>TN06010201026_0420</t>
  </si>
  <si>
    <t>TN05130202023_2000</t>
  </si>
  <si>
    <t>TN08010208062_0100</t>
  </si>
  <si>
    <t>TN08010205028_0600</t>
  </si>
  <si>
    <t>TN06040001802_1650</t>
  </si>
  <si>
    <t>Pin Oak</t>
  </si>
  <si>
    <t>TN06040001802_1600</t>
  </si>
  <si>
    <t>TN05130202001T_0300</t>
  </si>
  <si>
    <t>TN08010202009_2200</t>
  </si>
  <si>
    <t>TN05130201001T_0999</t>
  </si>
  <si>
    <t>TN06020002087_0200</t>
  </si>
  <si>
    <t>TN06040005024_0600</t>
  </si>
  <si>
    <t>TNW000007790</t>
  </si>
  <si>
    <t>BRUSH000.6MC</t>
  </si>
  <si>
    <t>d/s Hwy 45</t>
  </si>
  <si>
    <t>TN06010103009_1000</t>
  </si>
  <si>
    <t>TN06040003010_0800</t>
  </si>
  <si>
    <t>TN06020001057_0220</t>
  </si>
  <si>
    <t>TN05130202024_1000</t>
  </si>
  <si>
    <t>TN05130205015T_1300</t>
  </si>
  <si>
    <t>TNW000007794</t>
  </si>
  <si>
    <t>BRUSH005.2WN</t>
  </si>
  <si>
    <t>BRUSH CREEK</t>
  </si>
  <si>
    <t>Elm St</t>
  </si>
  <si>
    <t>TNW000007795</t>
  </si>
  <si>
    <t>BRUSH005.9WN</t>
  </si>
  <si>
    <t>Commerce St at Founders Park</t>
  </si>
  <si>
    <t>TNW000007791</t>
  </si>
  <si>
    <t>BRUSH008.1WN</t>
  </si>
  <si>
    <t>u/s L P  Auer Road</t>
  </si>
  <si>
    <t>TN06040005027_1000</t>
  </si>
  <si>
    <t>TN06040005032_2000</t>
  </si>
  <si>
    <t>TN06020001041_2000</t>
  </si>
  <si>
    <t>TN05130104013_1000</t>
  </si>
  <si>
    <t>TNW000007852</t>
  </si>
  <si>
    <t>BSPRI_G1.8UN</t>
  </si>
  <si>
    <t>Big Spring Hollow</t>
  </si>
  <si>
    <t>Chuck Swan State Forest</t>
  </si>
  <si>
    <t>TN05130108043_0500</t>
  </si>
  <si>
    <t>TN06010103008_0600</t>
  </si>
  <si>
    <t>TN05130202314_0300</t>
  </si>
  <si>
    <t>TN06030003051_0200</t>
  </si>
  <si>
    <t>TN06040003050_0800</t>
  </si>
  <si>
    <t>TN05130202014_0800</t>
  </si>
  <si>
    <t>TN06040003010_1000</t>
  </si>
  <si>
    <t>TN06010205059_1000</t>
  </si>
  <si>
    <t>TN05110002010_1000</t>
  </si>
  <si>
    <t>TN05130204006_2000</t>
  </si>
  <si>
    <t>TN06030004018_1000</t>
  </si>
  <si>
    <t>TN06010103013_0200</t>
  </si>
  <si>
    <t>TN06010208015_0700</t>
  </si>
  <si>
    <t>TN08010204017_1000</t>
  </si>
  <si>
    <t>TN08010204007_0100</t>
  </si>
  <si>
    <t>TN08010204005_1000</t>
  </si>
  <si>
    <t>TN06040003001_0200</t>
  </si>
  <si>
    <t>TN08010209002_0500</t>
  </si>
  <si>
    <t>TN08010203015_1800</t>
  </si>
  <si>
    <t>TN05130205015T_1900</t>
  </si>
  <si>
    <t>TN06010108033_0100</t>
  </si>
  <si>
    <t>TN06010103011_1000</t>
  </si>
  <si>
    <t>TN06010104001_0600</t>
  </si>
  <si>
    <t>TN06010207016_0100</t>
  </si>
  <si>
    <t>TN06010103011_2000</t>
  </si>
  <si>
    <t>TN06040004002_1000</t>
  </si>
  <si>
    <t>TN06040004019_1000</t>
  </si>
  <si>
    <t>TN06010103034_0500</t>
  </si>
  <si>
    <t>TN05130107006_0420</t>
  </si>
  <si>
    <t>TN06010207014_1000</t>
  </si>
  <si>
    <t>TN06010207014_2000</t>
  </si>
  <si>
    <t>TN06010207014_3000</t>
  </si>
  <si>
    <t>TN05130201055_0999</t>
  </si>
  <si>
    <t>TN05130206024_0200</t>
  </si>
  <si>
    <t>TN05130204013_0820</t>
  </si>
  <si>
    <t>Burrell Creek</t>
  </si>
  <si>
    <t>TN08010203011_0110</t>
  </si>
  <si>
    <t>Butcher</t>
  </si>
  <si>
    <t>TN05130206002_0400</t>
  </si>
  <si>
    <t>TN06030003044_0100</t>
  </si>
  <si>
    <t>TN06010207016_0200</t>
  </si>
  <si>
    <t>TNW000007871</t>
  </si>
  <si>
    <t>Bryans Fork UT</t>
  </si>
  <si>
    <t>Standing Stone State Park</t>
  </si>
  <si>
    <t>TN05130106018_0500</t>
  </si>
  <si>
    <t>TN06010208015_0800</t>
  </si>
  <si>
    <t>Byrd</t>
  </si>
  <si>
    <t>TN06010103034_0800</t>
  </si>
  <si>
    <t>TN08010204003_0100</t>
  </si>
  <si>
    <t>TN08010204020_0900</t>
  </si>
  <si>
    <t>TN06020001067_0800</t>
  </si>
  <si>
    <t>TN06030003044_0700</t>
  </si>
  <si>
    <t>TN08010203016_0200</t>
  </si>
  <si>
    <t>TN05130108045_0100</t>
  </si>
  <si>
    <t>TN08010203032_1900</t>
  </si>
  <si>
    <t>TNW000007738</t>
  </si>
  <si>
    <t>CAMP001.4RH</t>
  </si>
  <si>
    <t>D/S of Hwy 27 crossing</t>
  </si>
  <si>
    <t>Watts Bar, Ft Loudoun, Little River (Upper Tennessee)</t>
  </si>
  <si>
    <t>TN06010201533_1000</t>
  </si>
  <si>
    <t>TN08010208033_0100</t>
  </si>
  <si>
    <t>TN06010103037_0400</t>
  </si>
  <si>
    <t>TN06010103008_0200</t>
  </si>
  <si>
    <t>Chickamauga</t>
  </si>
  <si>
    <t>TN06020002005_1000</t>
  </si>
  <si>
    <t>TN06020002005_2000</t>
  </si>
  <si>
    <t>TN06020002005_3000</t>
  </si>
  <si>
    <t>TN06020002005_1400</t>
  </si>
  <si>
    <t>TN06020002005_1300</t>
  </si>
  <si>
    <t>TN06020002005_1200</t>
  </si>
  <si>
    <t>TN06010102006T_0300</t>
  </si>
  <si>
    <t>TN06040005870_0210</t>
  </si>
  <si>
    <t>TN06010204044_0100</t>
  </si>
  <si>
    <t>TN0801021100711_0200</t>
  </si>
  <si>
    <t>TN06040005870_0300</t>
  </si>
  <si>
    <t>TN06020002081_0100</t>
  </si>
  <si>
    <t>TN08010203020_0100</t>
  </si>
  <si>
    <t>TN08010208002_0600</t>
  </si>
  <si>
    <t>TN08010204014_0500</t>
  </si>
  <si>
    <t>TN08010208034_1000</t>
  </si>
  <si>
    <t>TN06030003060_1000</t>
  </si>
  <si>
    <t>TN05130108027_1000</t>
  </si>
  <si>
    <t>TN06020002081_0150</t>
  </si>
  <si>
    <t>TN05130108045_0150</t>
  </si>
  <si>
    <t>TN08010208034_2000</t>
  </si>
  <si>
    <t>TN08010208034_3000</t>
  </si>
  <si>
    <t>TN08010208002_0500</t>
  </si>
  <si>
    <t>TN06010201026_0110</t>
  </si>
  <si>
    <t>TN06010107010_1700</t>
  </si>
  <si>
    <t>TN06010207028_1000</t>
  </si>
  <si>
    <t>TN06010104004T_1250</t>
  </si>
  <si>
    <t>TN06040002048_1000</t>
  </si>
  <si>
    <t>Watts Bar</t>
  </si>
  <si>
    <t>TN08010203015_0630</t>
  </si>
  <si>
    <t>TN05130101007_0100</t>
  </si>
  <si>
    <t>TNW000007821</t>
  </si>
  <si>
    <t>CAPUC002.6CA</t>
  </si>
  <si>
    <t>Upstream confluence with Hatfield Branch</t>
  </si>
  <si>
    <t>TNW000007818</t>
  </si>
  <si>
    <t>CAPUC005.5SC</t>
  </si>
  <si>
    <t>Near Capuchin Creek Rd east of Angel Gap</t>
  </si>
  <si>
    <t>TNW000007819</t>
  </si>
  <si>
    <t>CAPUC007.0SC</t>
  </si>
  <si>
    <t>Between Lawson and Trammel Branches</t>
  </si>
  <si>
    <t>TNW000007820</t>
  </si>
  <si>
    <t>CAPUC009.0SC</t>
  </si>
  <si>
    <t>Below Jeffers Hollow</t>
  </si>
  <si>
    <t>TN05130106007_0700</t>
  </si>
  <si>
    <t>TN05130206003_1200</t>
  </si>
  <si>
    <t>TNW000007743</t>
  </si>
  <si>
    <t>CARR006.7OV</t>
  </si>
  <si>
    <t>D/S Bethlehm Road crossing</t>
  </si>
  <si>
    <t>TN06010103006_0100</t>
  </si>
  <si>
    <t>TN06010108030_0220</t>
  </si>
  <si>
    <t>TN06020002082_0800</t>
  </si>
  <si>
    <t>TN06020002014_0110</t>
  </si>
  <si>
    <t>TN06040003034_0200</t>
  </si>
  <si>
    <t>TN080102081866_1000</t>
  </si>
  <si>
    <t>TN05130204009_0500</t>
  </si>
  <si>
    <t>TN06010103635_0100</t>
  </si>
  <si>
    <t>TN08010208019_0520</t>
  </si>
  <si>
    <t>TN06010201066_0100</t>
  </si>
  <si>
    <t>TN06010103046_0100</t>
  </si>
  <si>
    <t>TN06040003017_1000</t>
  </si>
  <si>
    <t>TN08010208007_0200</t>
  </si>
  <si>
    <t>TN06010206026_0100</t>
  </si>
  <si>
    <t>TN05130204013_0720</t>
  </si>
  <si>
    <t>TNW000007753</t>
  </si>
  <si>
    <t>CCSOU000.1SH</t>
  </si>
  <si>
    <t>At mouth Cypress Creek</t>
  </si>
  <si>
    <t>TNW000007754</t>
  </si>
  <si>
    <t>CCSOU000.2SH</t>
  </si>
  <si>
    <t>Midpoint of spill in Cypress Creek</t>
  </si>
  <si>
    <t>TNW000007755</t>
  </si>
  <si>
    <t>CCSOU000.3SH</t>
  </si>
  <si>
    <t>TNW000007783</t>
  </si>
  <si>
    <t>CCSOU000.5SH</t>
  </si>
  <si>
    <t>Upstream of Sewer Line Repair</t>
  </si>
  <si>
    <t>TN08010211007_1000</t>
  </si>
  <si>
    <t>TN06010108009_0300</t>
  </si>
  <si>
    <t>TN05130203032_0200</t>
  </si>
  <si>
    <t>TN06010102042_0500</t>
  </si>
  <si>
    <t>TN06010108030_0100</t>
  </si>
  <si>
    <t>TN05130205019_0500</t>
  </si>
  <si>
    <t>TN06010108043_0400</t>
  </si>
  <si>
    <t>TN06040002008_1000</t>
  </si>
  <si>
    <t>TN06010102702_1000</t>
  </si>
  <si>
    <t>TN060400011122_1000</t>
  </si>
  <si>
    <t>TN06010206028_1000</t>
  </si>
  <si>
    <t>TN05130201011_1000</t>
  </si>
  <si>
    <t>TN05130201015_1000</t>
  </si>
  <si>
    <t>TN06010204042_0100</t>
  </si>
  <si>
    <t>TN08010205012_0500</t>
  </si>
  <si>
    <t>TN06010206008_0100</t>
  </si>
  <si>
    <t>TN05110002008_0200</t>
  </si>
  <si>
    <t>TN05130104026_1000</t>
  </si>
  <si>
    <t>TN05130108001_1000</t>
  </si>
  <si>
    <t>TN05130108012_1000</t>
  </si>
  <si>
    <t>Center Hill</t>
  </si>
  <si>
    <t>TN08010202009_2400</t>
  </si>
  <si>
    <t>TN06040001043_0100</t>
  </si>
  <si>
    <t>TN08010205001_0300</t>
  </si>
  <si>
    <t>TN06040001060_2000</t>
  </si>
  <si>
    <t>TN05130105019_0800</t>
  </si>
  <si>
    <t>TN05130107004_1000</t>
  </si>
  <si>
    <t>TN06040005870_0415</t>
  </si>
  <si>
    <t>TN06020002012_1000</t>
  </si>
  <si>
    <t>TN060200011244_1000</t>
  </si>
  <si>
    <t>TN060200011244_2000</t>
  </si>
  <si>
    <t>TN060200011244_0200</t>
  </si>
  <si>
    <t>TN05130204018_0500</t>
  </si>
  <si>
    <t>TN06010108536_1000</t>
  </si>
  <si>
    <t>TN06010108536_2000</t>
  </si>
  <si>
    <t>TN05130108043_0100</t>
  </si>
  <si>
    <t>TN06020001889_0200</t>
  </si>
  <si>
    <t>TN06020002082_2000</t>
  </si>
  <si>
    <t>TN06040004013_0100</t>
  </si>
  <si>
    <t>TN06030003085_1000</t>
  </si>
  <si>
    <t>Chilhowee</t>
  </si>
  <si>
    <t>TN06030005087_1000</t>
  </si>
  <si>
    <t>TN05130203018_0210</t>
  </si>
  <si>
    <t>TN060200011240_0100</t>
  </si>
  <si>
    <t>TN060200011240_1000</t>
  </si>
  <si>
    <t>TN05130202007_1490</t>
  </si>
  <si>
    <t>TN06010102046_0700</t>
  </si>
  <si>
    <t>TN06010107029T_0600</t>
  </si>
  <si>
    <t>TN08010202014_0400</t>
  </si>
  <si>
    <t>TN06010108035_1900</t>
  </si>
  <si>
    <t>TN06010108030_0400</t>
  </si>
  <si>
    <t>TN06040002032_0300</t>
  </si>
  <si>
    <t>TN06010105001_0100</t>
  </si>
  <si>
    <t>TN08010209003_1000</t>
  </si>
  <si>
    <t>TN08010203001_0910</t>
  </si>
  <si>
    <t>TN08010203001_0900</t>
  </si>
  <si>
    <t>TN06010208008_2000</t>
  </si>
  <si>
    <t>TN05130101015_1000</t>
  </si>
  <si>
    <t>TN06010208008_3000</t>
  </si>
  <si>
    <t>TN05130101015_2000</t>
  </si>
  <si>
    <t>TN06010108030_0420</t>
  </si>
  <si>
    <t>TN08010208019_0300</t>
  </si>
  <si>
    <t>TN05130108025_0400</t>
  </si>
  <si>
    <t>TN05130108036_0100</t>
  </si>
  <si>
    <t>TN06040005023_0500</t>
  </si>
  <si>
    <t>TN06010207001_1000</t>
  </si>
  <si>
    <t>Melton Hill</t>
  </si>
  <si>
    <t>TN06010205013_1000</t>
  </si>
  <si>
    <t>TN06010205016_1000</t>
  </si>
  <si>
    <t>TN06020003001_0200</t>
  </si>
  <si>
    <t>TN06010104004T_0700</t>
  </si>
  <si>
    <t>TN08010202028_1000</t>
  </si>
  <si>
    <t>TN08010202048_1000</t>
  </si>
  <si>
    <t>TN08010202028_0100</t>
  </si>
  <si>
    <t>TN060102011015_1000</t>
  </si>
  <si>
    <t>TN06030001065_0100</t>
  </si>
  <si>
    <t>TN06010207029_1000</t>
  </si>
  <si>
    <t>TN06010207029_2000</t>
  </si>
  <si>
    <t>TN06010103635_0200</t>
  </si>
  <si>
    <t>TN06010103052_1000</t>
  </si>
  <si>
    <t>TN06030004043_0600</t>
  </si>
  <si>
    <t>TN06020002018_0950</t>
  </si>
  <si>
    <t>TN06020002018_0900</t>
  </si>
  <si>
    <t>TN06020002018_2000</t>
  </si>
  <si>
    <t>TN08010100001_0320</t>
  </si>
  <si>
    <t>TN06010108042_0612</t>
  </si>
  <si>
    <t>TN06030003006_1000</t>
  </si>
  <si>
    <t>TN06040003034_0260</t>
  </si>
  <si>
    <t>TN06010108010_0300</t>
  </si>
  <si>
    <t>TN05130202007_0600</t>
  </si>
  <si>
    <t>TNW000007744</t>
  </si>
  <si>
    <t>COLLI000.8OV</t>
  </si>
  <si>
    <t>End of Johnson Lane</t>
  </si>
  <si>
    <t>TN06040002012_0400</t>
  </si>
  <si>
    <t>TN05130107016_1000</t>
  </si>
  <si>
    <t>TN05130107016_2000</t>
  </si>
  <si>
    <t>TN08010207003_0100</t>
  </si>
  <si>
    <t>TN06020002081_1000</t>
  </si>
  <si>
    <t>TN05130204018_0200</t>
  </si>
  <si>
    <t>TN06020001421_0220</t>
  </si>
  <si>
    <t>TN06020003001_0400</t>
  </si>
  <si>
    <t>TN06040004029_1000</t>
  </si>
  <si>
    <t>TN05130206002_0600</t>
  </si>
  <si>
    <t>TN05130202209_1000</t>
  </si>
  <si>
    <t>TN06010103020T_0100</t>
  </si>
  <si>
    <t>TN06010208020_1000</t>
  </si>
  <si>
    <t>TN06010208020_2000</t>
  </si>
  <si>
    <t>TN06010208020_3000</t>
  </si>
  <si>
    <t>TNW000007779</t>
  </si>
  <si>
    <t>CORIN1.8T0.3WS</t>
  </si>
  <si>
    <t>Corinth Branch Unnamed Tributary</t>
  </si>
  <si>
    <t>D/S Adenus Lagoon (Dry) d/s</t>
  </si>
  <si>
    <t>TN05130203232_1000</t>
  </si>
  <si>
    <t>TN06010103034_0312</t>
  </si>
  <si>
    <t>TN06030004043_0300</t>
  </si>
  <si>
    <t>TN06030003044_0620</t>
  </si>
  <si>
    <t>TN060101020250_0700</t>
  </si>
  <si>
    <t>Pigeon</t>
  </si>
  <si>
    <t>TN06010106004_1000</t>
  </si>
  <si>
    <t>TN06010106004_2000</t>
  </si>
  <si>
    <t>TN08010204014_0900</t>
  </si>
  <si>
    <t>TN06010108009_1000</t>
  </si>
  <si>
    <t>TN06010107010_1910</t>
  </si>
  <si>
    <t>TN06010205305_1000</t>
  </si>
  <si>
    <t>TN08010208019_0200</t>
  </si>
  <si>
    <t>TN08010204021_0200</t>
  </si>
  <si>
    <t>TN06010207020_0500</t>
  </si>
  <si>
    <t>TN06010207011_0400</t>
  </si>
  <si>
    <t>TN06010205001T_0800</t>
  </si>
  <si>
    <t>TN05130204002_0410</t>
  </si>
  <si>
    <t>TN06010108043_0200</t>
  </si>
  <si>
    <t>TN05130203025_2000</t>
  </si>
  <si>
    <t>TN06010104004T_1300</t>
  </si>
  <si>
    <t>TN06010103034_0311</t>
  </si>
  <si>
    <t>TN06040003034_0700</t>
  </si>
  <si>
    <t>TN08010204010_0400</t>
  </si>
  <si>
    <t>TN06010205001T_1400</t>
  </si>
  <si>
    <t>TN08010203011_1000</t>
  </si>
  <si>
    <t>TN060400011011_1000</t>
  </si>
  <si>
    <t>TN06010208004_1000</t>
  </si>
  <si>
    <t>TN08010207031_1300</t>
  </si>
  <si>
    <t>TN06010201028_1000</t>
  </si>
  <si>
    <t>TN08010203011_2000</t>
  </si>
  <si>
    <t>TNW000007725</t>
  </si>
  <si>
    <t>CROOK006.3MG</t>
  </si>
  <si>
    <t>TNW000007746</t>
  </si>
  <si>
    <t>CROOK006.8MG</t>
  </si>
  <si>
    <t>Approx. 300 m U/S of Flat Fork</t>
  </si>
  <si>
    <t>TN06010208004_2000</t>
  </si>
  <si>
    <t>TN08010209021_0600</t>
  </si>
  <si>
    <t>TN060300021149_0100</t>
  </si>
  <si>
    <t>TN06010205011_0100</t>
  </si>
  <si>
    <t>TN08010202003_0100</t>
  </si>
  <si>
    <t>TN05130206003_0100</t>
  </si>
  <si>
    <t>TN08010208001_0200</t>
  </si>
  <si>
    <t>TN05130108019_0100</t>
  </si>
  <si>
    <t>TN05130105015_0300</t>
  </si>
  <si>
    <t>TN05130202001T_0999</t>
  </si>
  <si>
    <t>TN08010208001_1100</t>
  </si>
  <si>
    <t>TN08010205012_1200</t>
  </si>
  <si>
    <t>TN05130205015T_0500</t>
  </si>
  <si>
    <t>TN08010208001_1150</t>
  </si>
  <si>
    <t>TN06010205001T_0200</t>
  </si>
  <si>
    <t>TN06010201026_0431</t>
  </si>
  <si>
    <t>TN06010201026_0430</t>
  </si>
  <si>
    <t>Barkley</t>
  </si>
  <si>
    <t>TNW000007803</t>
  </si>
  <si>
    <t>u/s Highway 79 bridge</t>
  </si>
  <si>
    <t>TN05130205015_1000</t>
  </si>
  <si>
    <t>TN05130205015_2000</t>
  </si>
  <si>
    <t>TNW000007822</t>
  </si>
  <si>
    <t>CUMBE129.4T0.6MT</t>
  </si>
  <si>
    <t>TN05130202001_1000</t>
  </si>
  <si>
    <t>TNW000007804</t>
  </si>
  <si>
    <t>CUMBE158.0CH</t>
  </si>
  <si>
    <t>d/s Highway 49 bridge;  Ashland City</t>
  </si>
  <si>
    <t>3CHE20004</t>
  </si>
  <si>
    <t>TNW000007805</t>
  </si>
  <si>
    <t>CUMBE172.5DA</t>
  </si>
  <si>
    <t>Near Harpeth Valley Utility intake</t>
  </si>
  <si>
    <t>3CHE20006</t>
  </si>
  <si>
    <t>TN05130202001_2000</t>
  </si>
  <si>
    <t>TN05130202001_3000</t>
  </si>
  <si>
    <t>TN05130202001T_0600</t>
  </si>
  <si>
    <t>TNW000007833</t>
  </si>
  <si>
    <t>CUMBE193.4T0.4DA</t>
  </si>
  <si>
    <t>d/s Lebanon Road Landfill</t>
  </si>
  <si>
    <t>TN05130202001_4000</t>
  </si>
  <si>
    <t>TNW000007807</t>
  </si>
  <si>
    <t>CUMBE194.0DA</t>
  </si>
  <si>
    <t>3CHE20009</t>
  </si>
  <si>
    <t>TNW000007809</t>
  </si>
  <si>
    <t>CUMBE206.7DA</t>
  </si>
  <si>
    <t>3CHE20011</t>
  </si>
  <si>
    <t>TN05130202001_5000</t>
  </si>
  <si>
    <t>Cordell Hull</t>
  </si>
  <si>
    <t>Cumberland-Upper-Lake Cumberland, TN</t>
  </si>
  <si>
    <t>TN05130103001_1000</t>
  </si>
  <si>
    <t>TN08010203032_2200</t>
  </si>
  <si>
    <t>TN08010208029_0400</t>
  </si>
  <si>
    <t>TN08010204009_1000</t>
  </si>
  <si>
    <t>TN08010210032_1000</t>
  </si>
  <si>
    <t>TN08010207031_1000</t>
  </si>
  <si>
    <t>TN08010202500_1000</t>
  </si>
  <si>
    <t>TN08010202014_1000</t>
  </si>
  <si>
    <t>TN08010208032_1000</t>
  </si>
  <si>
    <t>TN08010210032_2000</t>
  </si>
  <si>
    <t>TN08010207031_2000</t>
  </si>
  <si>
    <t>TN08010209003_0200</t>
  </si>
  <si>
    <t>TN06040005870_0100</t>
  </si>
  <si>
    <t>TN08010207031_3000</t>
  </si>
  <si>
    <t>TN08010207031_4000</t>
  </si>
  <si>
    <t>TN08010204009_0200</t>
  </si>
  <si>
    <t>TN06020002018_0200</t>
  </si>
  <si>
    <t>TN06020004014_0100</t>
  </si>
  <si>
    <t>TN06010103001T_0100</t>
  </si>
  <si>
    <t>TN06020001041_0400</t>
  </si>
  <si>
    <t>TN05130101016_0200</t>
  </si>
  <si>
    <t>TN05110002010_0300</t>
  </si>
  <si>
    <t>TN06010103008_0400</t>
  </si>
  <si>
    <t>TN08010204017_0100</t>
  </si>
  <si>
    <t>TN06010108035_2320</t>
  </si>
  <si>
    <t>TN06010206026_1000</t>
  </si>
  <si>
    <t>TN06010206026_2000</t>
  </si>
  <si>
    <t>TN06010206026_3000</t>
  </si>
  <si>
    <t>TN06010206026_4000</t>
  </si>
  <si>
    <t>TN06010206026_5000</t>
  </si>
  <si>
    <t>TN0801021100711_0600</t>
  </si>
  <si>
    <t>TN06020001038_1000</t>
  </si>
  <si>
    <t>TN08010202025_0100</t>
  </si>
  <si>
    <t>TN05130106005T_0100</t>
  </si>
  <si>
    <t>TN05130201035_0100</t>
  </si>
  <si>
    <t>TN05110002008_0300</t>
  </si>
  <si>
    <t>TN06020001041_0600</t>
  </si>
  <si>
    <t>TN05130202137_1000</t>
  </si>
  <si>
    <t>TN05130201001T_1500</t>
  </si>
  <si>
    <t>TN05130205033_0400</t>
  </si>
  <si>
    <t>TN05130203018_0300</t>
  </si>
  <si>
    <t>TN06030005074_0200</t>
  </si>
  <si>
    <t>TN05130201027_1000</t>
  </si>
  <si>
    <t>TN08010204010_0900</t>
  </si>
  <si>
    <t>TN08010204022_1000</t>
  </si>
  <si>
    <t>TN08010204022_0200</t>
  </si>
  <si>
    <t>TN060200011244_0100</t>
  </si>
  <si>
    <t>TN06040002030_0200</t>
  </si>
  <si>
    <t>Cherokee</t>
  </si>
  <si>
    <t>TN06010103013_1000</t>
  </si>
  <si>
    <t>TN06010103037_1000</t>
  </si>
  <si>
    <t>TN06010103013_2000</t>
  </si>
  <si>
    <t>TN06040003041_1100</t>
  </si>
  <si>
    <t>TN08010203016_1200</t>
  </si>
  <si>
    <t>TN06010102003_0610</t>
  </si>
  <si>
    <t>Bays Mt Kingsport</t>
  </si>
  <si>
    <t>TN05130204016_1300</t>
  </si>
  <si>
    <t>TN05110002008_0600</t>
  </si>
  <si>
    <t>TN06010206030_1000</t>
  </si>
  <si>
    <t>TN05130202010_0200</t>
  </si>
  <si>
    <t>TN05130201047_1000</t>
  </si>
  <si>
    <t>TN05130201047_0100</t>
  </si>
  <si>
    <t>TN05130201047_0200</t>
  </si>
  <si>
    <t>TN05130203035_0400</t>
  </si>
  <si>
    <t>TN08010202009_1100</t>
  </si>
  <si>
    <t>TNW000007800</t>
  </si>
  <si>
    <t>DRY000.3DA</t>
  </si>
  <si>
    <t>Myatt Drive</t>
  </si>
  <si>
    <t>DRY004.3DA</t>
  </si>
  <si>
    <t>TN08010204021_0100</t>
  </si>
  <si>
    <t>TN08010204014_0100</t>
  </si>
  <si>
    <t>TN05130202010_0300</t>
  </si>
  <si>
    <t>TNW000007789</t>
  </si>
  <si>
    <t>DRY000.5OB</t>
  </si>
  <si>
    <t>u/s East Black Lane</t>
  </si>
  <si>
    <t>TN06020002081_0700</t>
  </si>
  <si>
    <t>TN06010108456_0200</t>
  </si>
  <si>
    <t>TN08010205023_0110</t>
  </si>
  <si>
    <t>East Fork Clark's River</t>
  </si>
  <si>
    <t>TN06040006014_0200</t>
  </si>
  <si>
    <t>TN08010202001_0900</t>
  </si>
  <si>
    <t>TN08010208001_0600</t>
  </si>
  <si>
    <t>TN06010102012_0700</t>
  </si>
  <si>
    <t>TN05130202027_2000</t>
  </si>
  <si>
    <t>TN06040004013_0300</t>
  </si>
  <si>
    <t>TN05130203023_0300</t>
  </si>
  <si>
    <t>TN08010208029_0100</t>
  </si>
  <si>
    <t>TN08010204010_0300</t>
  </si>
  <si>
    <t>TN06010102012_0750</t>
  </si>
  <si>
    <t>TN06010103011_0300</t>
  </si>
  <si>
    <t>Pickwick</t>
  </si>
  <si>
    <t>TN06040004013_0999</t>
  </si>
  <si>
    <t>TN05130107023_0200</t>
  </si>
  <si>
    <t>TN06030003026_1000</t>
  </si>
  <si>
    <t>TN05130108004_0100</t>
  </si>
  <si>
    <t>TN06040005027_0350</t>
  </si>
  <si>
    <t>TN05130108027_0850</t>
  </si>
  <si>
    <t>TN05130201028_0700</t>
  </si>
  <si>
    <t>TN06040001060_0300</t>
  </si>
  <si>
    <t>Travis McNatt</t>
  </si>
  <si>
    <t>TN06010205013_0800</t>
  </si>
  <si>
    <t>TN06040003005_2000</t>
  </si>
  <si>
    <t>TN06040003009_1000</t>
  </si>
  <si>
    <t>TN06040003016_1000</t>
  </si>
  <si>
    <t>TN06040003024_1000</t>
  </si>
  <si>
    <t>TN06040003026_1000</t>
  </si>
  <si>
    <t>TN06040003026_2000</t>
  </si>
  <si>
    <t>TNW000007829</t>
  </si>
  <si>
    <t>DUCK133.5MY</t>
  </si>
  <si>
    <t>just downstream of Columbia Dam</t>
  </si>
  <si>
    <t>TNW000007828</t>
  </si>
  <si>
    <t>DUCK156.0MY</t>
  </si>
  <si>
    <t>at Sowell Mill Pike</t>
  </si>
  <si>
    <t>TN06040002001_1000</t>
  </si>
  <si>
    <t>TNW000007830</t>
  </si>
  <si>
    <t>DUCK179.1ML</t>
  </si>
  <si>
    <t>downstream Lillard Mill</t>
  </si>
  <si>
    <t>TN06040002010_1000</t>
  </si>
  <si>
    <t>TN06040002020_1000</t>
  </si>
  <si>
    <t>TN06040002030_1000</t>
  </si>
  <si>
    <t>TNW000007823</t>
  </si>
  <si>
    <t>DUCK245.0BE</t>
  </si>
  <si>
    <t>D/S Courtner Mill Dam</t>
  </si>
  <si>
    <t>TN06040002032_1000</t>
  </si>
  <si>
    <t>TN06040002032_2000</t>
  </si>
  <si>
    <t>TN06010107010_0400</t>
  </si>
  <si>
    <t>TN06010107010_4000</t>
  </si>
  <si>
    <t>TN08010204010_0200</t>
  </si>
  <si>
    <t>TN06010103037_0200</t>
  </si>
  <si>
    <t>TN05130107006_0331</t>
  </si>
  <si>
    <t>TN06010107038_1000</t>
  </si>
  <si>
    <t>TN05130206002_0100</t>
  </si>
  <si>
    <t>TN06010201026_0421</t>
  </si>
  <si>
    <t>TN05130108036_0600</t>
  </si>
  <si>
    <t>TNW000007736</t>
  </si>
  <si>
    <t>DUNLA004.2BL</t>
  </si>
  <si>
    <t>D/S of Sabo Road Crossing</t>
  </si>
  <si>
    <t>TN06010107025_0400</t>
  </si>
  <si>
    <t>TN05110002009_0100</t>
  </si>
  <si>
    <t>TN06020002084_0500</t>
  </si>
  <si>
    <t>TN06010205001T_0900</t>
  </si>
  <si>
    <t>TN08010204010_0700</t>
  </si>
  <si>
    <t>TN05130205015T_0400</t>
  </si>
  <si>
    <t>TNW000007868</t>
  </si>
  <si>
    <t>DYEST_G0.2LS</t>
  </si>
  <si>
    <t>Dyestone Hollow (Little Swan Creek UT)</t>
  </si>
  <si>
    <t>Natchez Trace Parkway</t>
  </si>
  <si>
    <t>TNW000007867</t>
  </si>
  <si>
    <t>DYEST_G0.4T0.1LS</t>
  </si>
  <si>
    <t>Dyestone Hollow (Little Swan Creek UT (no creek on map)</t>
  </si>
  <si>
    <t>TN060400011219_0100</t>
  </si>
  <si>
    <t>TN05130202010_0400</t>
  </si>
  <si>
    <t>TN05130202010_0100</t>
  </si>
  <si>
    <t>TN08010209016_0300</t>
  </si>
  <si>
    <t>TN05130201041_1000</t>
  </si>
  <si>
    <t>TN05130201041_0200</t>
  </si>
  <si>
    <t>TN05130201028_0310</t>
  </si>
  <si>
    <t>TN08010207072_1000</t>
  </si>
  <si>
    <t>Active</t>
  </si>
  <si>
    <t>TN06040005027_0900</t>
  </si>
  <si>
    <t>TN08010204014_0400</t>
  </si>
  <si>
    <t>TN08010205028_0200</t>
  </si>
  <si>
    <t>TN08010208019_0610</t>
  </si>
  <si>
    <t>TN08010208019_0500</t>
  </si>
  <si>
    <t>TN06030005560_1000</t>
  </si>
  <si>
    <t>TN06030005566_1000</t>
  </si>
  <si>
    <t>TN06010103013_0155</t>
  </si>
  <si>
    <t>TN06010103013_3000</t>
  </si>
  <si>
    <t>TN060101020250_0400</t>
  </si>
  <si>
    <t>TN06010108010_3200</t>
  </si>
  <si>
    <t>TN06010108013_1300</t>
  </si>
  <si>
    <t>TN06010201027_0130</t>
  </si>
  <si>
    <t>TN06010201032_3000</t>
  </si>
  <si>
    <t>TN06010204018_1000</t>
  </si>
  <si>
    <t>TN03150101012_0500</t>
  </si>
  <si>
    <t>TN06010104015_2000</t>
  </si>
  <si>
    <t>TN06010104015_0100</t>
  </si>
  <si>
    <t>TN06010205014_1000</t>
  </si>
  <si>
    <t>TN06010205011_1000</t>
  </si>
  <si>
    <t>TN06010108043_0300</t>
  </si>
  <si>
    <t>TN06010107029T_1200</t>
  </si>
  <si>
    <t>TN05130104016_0100</t>
  </si>
  <si>
    <t>TN06010208008_1000</t>
  </si>
  <si>
    <t>TN06020001397_1000</t>
  </si>
  <si>
    <t>TN06020004007_2300</t>
  </si>
  <si>
    <t>TN06020004007_1500</t>
  </si>
  <si>
    <t>TN06030003043_1000</t>
  </si>
  <si>
    <t>Inactive</t>
  </si>
  <si>
    <t>TN06030001067_1000</t>
  </si>
  <si>
    <t>TN05130104037_3000</t>
  </si>
  <si>
    <t>TN05130104037_0610</t>
  </si>
  <si>
    <t>TN05130101016_0500</t>
  </si>
  <si>
    <t>TN05130206003_1500</t>
  </si>
  <si>
    <t>TN05130206003_0500</t>
  </si>
  <si>
    <t>TN05130206003_1300</t>
  </si>
  <si>
    <t>TN05130204010_0700</t>
  </si>
  <si>
    <t>TN06040003005_0500</t>
  </si>
  <si>
    <t>TN06040004013_0400</t>
  </si>
  <si>
    <t>TN06030005093_0700</t>
  </si>
  <si>
    <t>TN06040003061_1000</t>
  </si>
  <si>
    <t>TN05130106007_0500</t>
  </si>
  <si>
    <t>TN05130106010_2000</t>
  </si>
  <si>
    <t>TN06030003055_1000</t>
  </si>
  <si>
    <t>TN05130108004_0200</t>
  </si>
  <si>
    <t>TN05130203027_2000</t>
  </si>
  <si>
    <t>TN05130108004_0220</t>
  </si>
  <si>
    <t>TN06040002049_2000</t>
  </si>
  <si>
    <t>TN06040002049_0200</t>
  </si>
  <si>
    <t>TN05130204018_1000</t>
  </si>
  <si>
    <t>TN05130201013_3000</t>
  </si>
  <si>
    <t>TN08010100001_0400</t>
  </si>
  <si>
    <t>TN08010100001_0300</t>
  </si>
  <si>
    <t>TN08010202041_1000</t>
  </si>
  <si>
    <t>TN08010202029_0100</t>
  </si>
  <si>
    <t>TN08010202009_0800</t>
  </si>
  <si>
    <t>TN08010202009_0600</t>
  </si>
  <si>
    <t>TN08010210009_1000</t>
  </si>
  <si>
    <t>TN08010203032_2300</t>
  </si>
  <si>
    <t>TN06040006014_1000</t>
  </si>
  <si>
    <t>TN06040002002_0310</t>
  </si>
  <si>
    <t>TN06040002002_0315</t>
  </si>
  <si>
    <t>TN05130203539_1000</t>
  </si>
  <si>
    <t>TN08010208002_0910</t>
  </si>
  <si>
    <t>TN06030003056_0200</t>
  </si>
  <si>
    <t>TN06030003056_0250</t>
  </si>
  <si>
    <t>TN06020002084_0300</t>
  </si>
  <si>
    <t>TN05130105019_1000</t>
  </si>
  <si>
    <t>TN05130105019_2000</t>
  </si>
  <si>
    <t>TN05130205020_1000</t>
  </si>
  <si>
    <t>TN06010205013_1120</t>
  </si>
  <si>
    <t>TN05130104048_0400</t>
  </si>
  <si>
    <t>TN06010207026_2000</t>
  </si>
  <si>
    <t>TN06010207026_1000</t>
  </si>
  <si>
    <t>TN06010108102_0400</t>
  </si>
  <si>
    <t>TN06030004032_0200</t>
  </si>
  <si>
    <t>TN08010208019_0400</t>
  </si>
  <si>
    <t>TNW000007729</t>
  </si>
  <si>
    <t>EFSTO009.1RU</t>
  </si>
  <si>
    <t>Off Central Valley Road</t>
  </si>
  <si>
    <t>EF005</t>
  </si>
  <si>
    <t>TN05130203023_1000</t>
  </si>
  <si>
    <t>TN05130203026_2000</t>
  </si>
  <si>
    <t>TN05130203026_3000</t>
  </si>
  <si>
    <t>TN06030004036_0400</t>
  </si>
  <si>
    <t>TN06010201067_0100</t>
  </si>
  <si>
    <t>TN08010203032_1510</t>
  </si>
  <si>
    <t>TN06040003060_1000</t>
  </si>
  <si>
    <t>Elaine</t>
  </si>
  <si>
    <t>TN08010204004_0500</t>
  </si>
  <si>
    <t>TN05130101091_1000</t>
  </si>
  <si>
    <t>TN05130206002_0200</t>
  </si>
  <si>
    <t>TN05130206002_0250</t>
  </si>
  <si>
    <t>TN06010103027_1000</t>
  </si>
  <si>
    <t>AL</t>
  </si>
  <si>
    <t>TN06030004013_1000</t>
  </si>
  <si>
    <t>TN06030003010_1000</t>
  </si>
  <si>
    <t>TN06030003015_1000</t>
  </si>
  <si>
    <t>TN06030003044_1000</t>
  </si>
  <si>
    <t>TN06010201033_1000</t>
  </si>
  <si>
    <t>TN06010201033_2000</t>
  </si>
  <si>
    <t>TN06020003014_0120</t>
  </si>
  <si>
    <t>TN06010106001_1100</t>
  </si>
  <si>
    <t>TN06040001041_0200</t>
  </si>
  <si>
    <t>TN06040003050_0600</t>
  </si>
  <si>
    <t>TN051302051735_0400</t>
  </si>
  <si>
    <t>TN06040002012_0100</t>
  </si>
  <si>
    <t>Phillips Road</t>
  </si>
  <si>
    <t>TN08010204014_1300</t>
  </si>
  <si>
    <t>TN05130202010_0800</t>
  </si>
  <si>
    <t>TN06010102045_1000</t>
  </si>
  <si>
    <t>TN06010102003_0300</t>
  </si>
  <si>
    <t>TN06010205001T_1300</t>
  </si>
  <si>
    <t>TN06010104004T_1800</t>
  </si>
  <si>
    <t>TN06010102045_2000</t>
  </si>
  <si>
    <t>TN05130108684_1000</t>
  </si>
  <si>
    <t>TN05130108684_2000</t>
  </si>
  <si>
    <t>TN06010201040_0510</t>
  </si>
  <si>
    <t>TN05130203032_1000</t>
  </si>
  <si>
    <t>TNW000007859</t>
  </si>
  <si>
    <t>FALLS0.2T0.1VA</t>
  </si>
  <si>
    <t>Falls Creek UT (Coon Creek)</t>
  </si>
  <si>
    <t>TN05130108027_0600</t>
  </si>
  <si>
    <t>TN06030001057_0400</t>
  </si>
  <si>
    <t>TN06030004026_0112</t>
  </si>
  <si>
    <t>TN06010107001_1000</t>
  </si>
  <si>
    <t>TN06010107006_2000</t>
  </si>
  <si>
    <t>Douglas</t>
  </si>
  <si>
    <t>TN06010105001_1000</t>
  </si>
  <si>
    <t>TN06010105001_4000</t>
  </si>
  <si>
    <t>TN06010205001T_0500</t>
  </si>
  <si>
    <t>Forked Deer-Middle Fork</t>
  </si>
  <si>
    <t>TN06010108013_0230</t>
  </si>
  <si>
    <t>TN06010103020T_0600</t>
  </si>
  <si>
    <t>TN06010103338_0200</t>
  </si>
  <si>
    <t>TN060101020231.0_0200</t>
  </si>
  <si>
    <t>TN06010107007_0440</t>
  </si>
  <si>
    <t>TN06010206007_0400</t>
  </si>
  <si>
    <t>TN06020001029_0400</t>
  </si>
  <si>
    <t>TN06020002005_0600</t>
  </si>
  <si>
    <t>TN06010104011_1200</t>
  </si>
  <si>
    <t>TN05130107016_0720</t>
  </si>
  <si>
    <t>TN06010208007_0300</t>
  </si>
  <si>
    <t>TN05130107016_0300</t>
  </si>
  <si>
    <t>TN06020001001T_0100</t>
  </si>
  <si>
    <t>TN06020001057_0300</t>
  </si>
  <si>
    <t>TN05130104037_0999</t>
  </si>
  <si>
    <t>TN06010205305_0110</t>
  </si>
  <si>
    <t>TN05130206003_0600</t>
  </si>
  <si>
    <t>TN06040003060_0600</t>
  </si>
  <si>
    <t>TN05130202001T_0100</t>
  </si>
  <si>
    <t>TN060300021149_0110</t>
  </si>
  <si>
    <t>TN05130201015_0300</t>
  </si>
  <si>
    <t>TN05130203026_0200</t>
  </si>
  <si>
    <t>TN08010202041_0100</t>
  </si>
  <si>
    <t>TN08010202029_0200</t>
  </si>
  <si>
    <t>TN08010202029_0300</t>
  </si>
  <si>
    <t>TN08010202036_0400</t>
  </si>
  <si>
    <t>TN05130201047_0500</t>
  </si>
  <si>
    <t>TN06010108510_0300</t>
  </si>
  <si>
    <t>TN05130108001_0200</t>
  </si>
  <si>
    <t>TN06010205014_0400</t>
  </si>
  <si>
    <t>GA</t>
  </si>
  <si>
    <t>TN06020002009_0200</t>
  </si>
  <si>
    <t>TN05130203003T_0100</t>
  </si>
  <si>
    <t>TN06010106001_1130</t>
  </si>
  <si>
    <t>TN05130202007_0300</t>
  </si>
  <si>
    <t>TN05130107016_0730</t>
  </si>
  <si>
    <t>TN06010201080_1000</t>
  </si>
  <si>
    <t>TN060101020540_0700</t>
  </si>
  <si>
    <t>TN05130204016_1200</t>
  </si>
  <si>
    <t>TN06010201028_0500</t>
  </si>
  <si>
    <t>TN06030003044_0610</t>
  </si>
  <si>
    <t>TN06010104019_1000</t>
  </si>
  <si>
    <t>TN05130204009_0400</t>
  </si>
  <si>
    <t>TN06010208004_0200</t>
  </si>
  <si>
    <t>TN06010108001_0100</t>
  </si>
  <si>
    <t>TN06040001802_0300</t>
  </si>
  <si>
    <t>TN08010208056_1000</t>
  </si>
  <si>
    <t>TN06010104019_2000</t>
  </si>
  <si>
    <t>TNW000007861</t>
  </si>
  <si>
    <t>FLATR000.1AN</t>
  </si>
  <si>
    <t>TN05130104037_2000</t>
  </si>
  <si>
    <t>TN060101020250_0800</t>
  </si>
  <si>
    <t>TNW000007727</t>
  </si>
  <si>
    <t>FLATW000.7BL</t>
  </si>
  <si>
    <t>d/s Alvin York Hwy bridge crossing</t>
  </si>
  <si>
    <t>TN05130206034_0100</t>
  </si>
  <si>
    <t>TN08010210023_0200</t>
  </si>
  <si>
    <t>TN08010210023_0100</t>
  </si>
  <si>
    <t>TN060300021149_1000</t>
  </si>
  <si>
    <t>TN06010201083_1000</t>
  </si>
  <si>
    <t>TN05130108036_0920</t>
  </si>
  <si>
    <t>TN06020002012_0100</t>
  </si>
  <si>
    <t>TN06010208020_0500</t>
  </si>
  <si>
    <t>TN06040005020T_0510</t>
  </si>
  <si>
    <t>TN06010102047_0100</t>
  </si>
  <si>
    <t>TN06010103034_0400</t>
  </si>
  <si>
    <t>TN06010104011_0200</t>
  </si>
  <si>
    <t>TN06010204002_1000</t>
  </si>
  <si>
    <t>TN08010208019_0320</t>
  </si>
  <si>
    <t>TNW000007878</t>
  </si>
  <si>
    <t>FOUNT007.0MY</t>
  </si>
  <si>
    <t>USGS Gage 3599450</t>
  </si>
  <si>
    <t>TN06040002002_1000</t>
  </si>
  <si>
    <t>TN06040002002_3000</t>
  </si>
  <si>
    <t>TN06010206007_0500</t>
  </si>
  <si>
    <t>TN06020003001_0100</t>
  </si>
  <si>
    <t>TN06010201697_1000</t>
  </si>
  <si>
    <t>TN06010108035_2900</t>
  </si>
  <si>
    <t>TN05130206019_0321</t>
  </si>
  <si>
    <t>TNW000007815</t>
  </si>
  <si>
    <t>FREY002.3RN</t>
  </si>
  <si>
    <t>U/S White House STP</t>
  </si>
  <si>
    <t>TN06020001007_0100</t>
  </si>
  <si>
    <t>TN06020001109_0300</t>
  </si>
  <si>
    <t>TNW000007735</t>
  </si>
  <si>
    <t>FRY002.5PO</t>
  </si>
  <si>
    <t>D/S Old Federal Road Bridage Crossing</t>
  </si>
  <si>
    <t>TN05130107012_0200</t>
  </si>
  <si>
    <t>TN05130205024_0400</t>
  </si>
  <si>
    <t>TN06010103034_0320</t>
  </si>
  <si>
    <t>Burgess Falls</t>
  </si>
  <si>
    <t>TN05130108045_1000</t>
  </si>
  <si>
    <t>TNW000007825</t>
  </si>
  <si>
    <t>FWATE025.5PU</t>
  </si>
  <si>
    <t>Jefferson Avenue upstream Pigeon Roost Creek</t>
  </si>
  <si>
    <t>TN05130108045_2000</t>
  </si>
  <si>
    <t>TN06020004007_0200</t>
  </si>
  <si>
    <t>TN06010102046_0800</t>
  </si>
  <si>
    <t>Gamble Branch</t>
  </si>
  <si>
    <t>TN08010208001_1700</t>
  </si>
  <si>
    <t>TN06010102006T_0100</t>
  </si>
  <si>
    <t>TN06010103008_0800</t>
  </si>
  <si>
    <t>TN06010206006_0250</t>
  </si>
  <si>
    <t>TN06010108035_1400</t>
  </si>
  <si>
    <t>TN05130108027_0300</t>
  </si>
  <si>
    <t>TN06040003050_0300</t>
  </si>
  <si>
    <t>TN05130204013_0830</t>
  </si>
  <si>
    <t>TN06020004007_1100</t>
  </si>
  <si>
    <t>TN06020002018_0500</t>
  </si>
  <si>
    <t>TN06010105003_1300</t>
  </si>
  <si>
    <t>TN06010105003_1305</t>
  </si>
  <si>
    <t>TNW000007801</t>
  </si>
  <si>
    <t>GIBSO002.4DA</t>
  </si>
  <si>
    <t>Gibson Creek</t>
  </si>
  <si>
    <t>Goodpasture Christian School</t>
  </si>
  <si>
    <t>GIBSO000.1DA</t>
  </si>
  <si>
    <t>TN08010204013_1000</t>
  </si>
  <si>
    <t>TN06010107007_1700</t>
  </si>
  <si>
    <t>TN05130108033_0300</t>
  </si>
  <si>
    <t>TN06020004009_0500</t>
  </si>
  <si>
    <t>TN06020004009_0510</t>
  </si>
  <si>
    <t>TN08010203015_0640</t>
  </si>
  <si>
    <t>TN06040002002_0300</t>
  </si>
  <si>
    <t>TN06010107010_0100</t>
  </si>
  <si>
    <t>TN06020001038_0200</t>
  </si>
  <si>
    <t>TN06010103034_0310</t>
  </si>
  <si>
    <t>TN05130108002_0200</t>
  </si>
  <si>
    <t>TN06010201723_1000</t>
  </si>
  <si>
    <t>TN05130201028_1000</t>
  </si>
  <si>
    <t>TNW000007836</t>
  </si>
  <si>
    <t>GOOSE4.1T0.2TR</t>
  </si>
  <si>
    <t>Goose Creek Unnamed Tributary</t>
  </si>
  <si>
    <t>off Lattie Reese Road</t>
  </si>
  <si>
    <t>TN05130201028_0999</t>
  </si>
  <si>
    <t>TN05130204006_0900</t>
  </si>
  <si>
    <t>TN06010208008_0200</t>
  </si>
  <si>
    <t>TN06040003050_0620</t>
  </si>
  <si>
    <t>TN06010207004_0100</t>
  </si>
  <si>
    <t>TN06030001055T_0100</t>
  </si>
  <si>
    <t>TN06010201066_0500</t>
  </si>
  <si>
    <t>TN06010105003_1360</t>
  </si>
  <si>
    <t>TN06010108035_2600</t>
  </si>
  <si>
    <t>TN06010207011_0700</t>
  </si>
  <si>
    <t>TN08010202001_0700</t>
  </si>
  <si>
    <t>TN06020001020T_0100</t>
  </si>
  <si>
    <t>TN06040003034_0410</t>
  </si>
  <si>
    <t>TN06020001086_1000</t>
  </si>
  <si>
    <t>TN06010102046_0200</t>
  </si>
  <si>
    <t>TN06020001064_0200</t>
  </si>
  <si>
    <t>TN08010210022_0100</t>
  </si>
  <si>
    <t>TN08010210022_1000</t>
  </si>
  <si>
    <t>Lajoie</t>
  </si>
  <si>
    <t>TN08010208028_0100</t>
  </si>
  <si>
    <t>TN06010201013_1000</t>
  </si>
  <si>
    <t>TNW000007832</t>
  </si>
  <si>
    <t>GREAS001.0PO</t>
  </si>
  <si>
    <t>Great Falls</t>
  </si>
  <si>
    <t>TN06040003024_0200</t>
  </si>
  <si>
    <t>TN06040004007_1000</t>
  </si>
  <si>
    <t>TN06040004007_2000</t>
  </si>
  <si>
    <t>TN06040004007_3000</t>
  </si>
  <si>
    <t>TN06010108005_0500</t>
  </si>
  <si>
    <t>TN06010103020T_0400</t>
  </si>
  <si>
    <t>TN06040004024_1000</t>
  </si>
  <si>
    <t>TN08010210005_1000</t>
  </si>
  <si>
    <t>TN06010205013_0500</t>
  </si>
  <si>
    <t>TN060200011244_0400</t>
  </si>
  <si>
    <t>TN05130205121_1000</t>
  </si>
  <si>
    <t>TN08010203011_0100</t>
  </si>
  <si>
    <t>TN05130204006_1230</t>
  </si>
  <si>
    <t>TN06030003552_1000</t>
  </si>
  <si>
    <t>TN06010201066_1200</t>
  </si>
  <si>
    <t>TN06020002001_0200</t>
  </si>
  <si>
    <t>TN06010108042_0100</t>
  </si>
  <si>
    <t>TN06040003009_0200</t>
  </si>
  <si>
    <t>Cedar</t>
  </si>
  <si>
    <t>TN06020004007_0400</t>
  </si>
  <si>
    <t>TN08010203007_0200</t>
  </si>
  <si>
    <t>TN08010205036_1000</t>
  </si>
  <si>
    <t>HALLS003.4LE</t>
  </si>
  <si>
    <t>HALLS008.0LE</t>
  </si>
  <si>
    <t>TN08010205036_0110</t>
  </si>
  <si>
    <t>TNW000007870</t>
  </si>
  <si>
    <t>HAM000.4LW</t>
  </si>
  <si>
    <t>Ham Branch</t>
  </si>
  <si>
    <t>Laurel Hill WMA</t>
  </si>
  <si>
    <t>TN08010208019_0700</t>
  </si>
  <si>
    <t>TN06010103013_0300</t>
  </si>
  <si>
    <t>TN060300021216_0221</t>
  </si>
  <si>
    <t>TN06010107003_0120</t>
  </si>
  <si>
    <t>TN060300021149_0200</t>
  </si>
  <si>
    <t>TN06020001038_0100</t>
  </si>
  <si>
    <t>TN060400011219_2000</t>
  </si>
  <si>
    <t>TN06040001802_1400</t>
  </si>
  <si>
    <t>TN06040005913_1000</t>
  </si>
  <si>
    <t>TN060300021216_0211</t>
  </si>
  <si>
    <t>TN05130204001_1000</t>
  </si>
  <si>
    <t>TN05130204009_1000</t>
  </si>
  <si>
    <t>TN05130204009_2000</t>
  </si>
  <si>
    <t>TN05130204009_3000</t>
  </si>
  <si>
    <t>TN05130204016_1000</t>
  </si>
  <si>
    <t>TN05130204016_2000</t>
  </si>
  <si>
    <t>TNW000007740</t>
  </si>
  <si>
    <t>HARPE089.7WI</t>
  </si>
  <si>
    <t>Off US431, 0.5 miles u/s Frankin WTP intake</t>
  </si>
  <si>
    <t>TN05130204016_3000</t>
  </si>
  <si>
    <t>TN05130204016_4000</t>
  </si>
  <si>
    <t>TN05130204018_3000</t>
  </si>
  <si>
    <t>TN05130204018_0400</t>
  </si>
  <si>
    <t>TN05130204009_0800</t>
  </si>
  <si>
    <t>TN05130204016_1400</t>
  </si>
  <si>
    <t>TN08010100001_0100</t>
  </si>
  <si>
    <t>TN08010210001_0200</t>
  </si>
  <si>
    <t>TN08010210001_0100</t>
  </si>
  <si>
    <t>TN05130203010_0300</t>
  </si>
  <si>
    <t>TN06010102012_0500</t>
  </si>
  <si>
    <t>TN08010208001_1000</t>
  </si>
  <si>
    <t>TN08010208001_2000</t>
  </si>
  <si>
    <t>TN08010208001_3000</t>
  </si>
  <si>
    <t>TN08010207001_1000</t>
  </si>
  <si>
    <t>TN08010207001_2000</t>
  </si>
  <si>
    <t>TN08010208001_0300</t>
  </si>
  <si>
    <t>TN08010208001_0400</t>
  </si>
  <si>
    <t>TNW000007817</t>
  </si>
  <si>
    <t>HATFI000.5CA</t>
  </si>
  <si>
    <t>Hatfield Creek</t>
  </si>
  <si>
    <t>Between Capuchin and Bair Creeks</t>
  </si>
  <si>
    <t>TN060400011704_1000</t>
  </si>
  <si>
    <t>TN06020002018_0100</t>
  </si>
  <si>
    <t>TN08010203010_0500</t>
  </si>
  <si>
    <t>TN08010208001_0700</t>
  </si>
  <si>
    <t>TN06010201066_0600</t>
  </si>
  <si>
    <t>TN05130107023_0230</t>
  </si>
  <si>
    <t>TN06010103013_0400</t>
  </si>
  <si>
    <t>TN06010103027_0300</t>
  </si>
  <si>
    <t>TN08010207031_0500</t>
  </si>
  <si>
    <t>TN06010201031_1000</t>
  </si>
  <si>
    <t>TN06030003567_1000</t>
  </si>
  <si>
    <t>TN060300021124_1000</t>
  </si>
  <si>
    <t>TN06030001067_0600</t>
  </si>
  <si>
    <t>TN08010202025_1000</t>
  </si>
  <si>
    <t>Habitat</t>
  </si>
  <si>
    <t>TN05130107004_0100</t>
  </si>
  <si>
    <t>TN06010108010_0800</t>
  </si>
  <si>
    <t>TN06020001057_0400</t>
  </si>
  <si>
    <t>TN05130205015T_2900</t>
  </si>
  <si>
    <t>TN05130108002_2000</t>
  </si>
  <si>
    <t>TN05130107012_1000</t>
  </si>
  <si>
    <t>TN05130101016_2000</t>
  </si>
  <si>
    <t>TN08010208001_1800</t>
  </si>
  <si>
    <t>TN06010207004_1000</t>
  </si>
  <si>
    <t>TN05130101016_1000</t>
  </si>
  <si>
    <t>TN08010205012_0900</t>
  </si>
  <si>
    <t>TN08010202025_0200</t>
  </si>
  <si>
    <t>TN08010205012_1000</t>
  </si>
  <si>
    <t>TN05130107023_1000</t>
  </si>
  <si>
    <t>TN06010207016_1000</t>
  </si>
  <si>
    <t>TN06010207016_2000</t>
  </si>
  <si>
    <t>TN06010207016_3000</t>
  </si>
  <si>
    <t>TN06010207011_0500</t>
  </si>
  <si>
    <t>TN06010201087_1000</t>
  </si>
  <si>
    <t>TN06020002008_1000</t>
  </si>
  <si>
    <t>TN06020002008_2000</t>
  </si>
  <si>
    <t>TN06020002018_3000</t>
  </si>
  <si>
    <t>TN08010211001_1000</t>
  </si>
  <si>
    <t>TN08010211001_2000</t>
  </si>
  <si>
    <t>TN08010204020_0600</t>
  </si>
  <si>
    <t>TN05130201001T_1100</t>
  </si>
  <si>
    <t>TNW000007826</t>
  </si>
  <si>
    <t>HOGAN001.8SR</t>
  </si>
  <si>
    <t>Off Hogans Branch Rd beteen Frey Lane and McMurly Road</t>
  </si>
  <si>
    <t>TN06020001067_1100</t>
  </si>
  <si>
    <t>TN06010205001T_1200</t>
  </si>
  <si>
    <t>TN06010108010_0200</t>
  </si>
  <si>
    <t>TN05130202014_0300</t>
  </si>
  <si>
    <t>TN06010201026_0300</t>
  </si>
  <si>
    <t>TN06010104001_1000</t>
  </si>
  <si>
    <t>TN06010104001_2000</t>
  </si>
  <si>
    <t>TN06010104004_2000</t>
  </si>
  <si>
    <t>TN06010104009_1000</t>
  </si>
  <si>
    <t>John Sevier</t>
  </si>
  <si>
    <t>TN06010104011_1000</t>
  </si>
  <si>
    <t>TN06010104011_2000</t>
  </si>
  <si>
    <t>TN05130202007_1100</t>
  </si>
  <si>
    <t>TN06010107010_1300</t>
  </si>
  <si>
    <t>TN06010108510_0400</t>
  </si>
  <si>
    <t>TN05130206019_0300</t>
  </si>
  <si>
    <t>TN06010108035_2400</t>
  </si>
  <si>
    <t>TN06010206007_0800</t>
  </si>
  <si>
    <t>TN08010202419_1000</t>
  </si>
  <si>
    <t>TN05130206019_0400</t>
  </si>
  <si>
    <t>TN06010104011_0700</t>
  </si>
  <si>
    <t>TN06020001060_0200</t>
  </si>
  <si>
    <t>TN06010102003_1000</t>
  </si>
  <si>
    <t>TN06010108035_2300</t>
  </si>
  <si>
    <t>TN06010108088_1000</t>
  </si>
  <si>
    <t>TN06010102003_3000</t>
  </si>
  <si>
    <t>TN06010108088_2000</t>
  </si>
  <si>
    <t>TN06010102003_2000</t>
  </si>
  <si>
    <t>TN06040001064_2000</t>
  </si>
  <si>
    <t>TN06010102003_0200</t>
  </si>
  <si>
    <t>TN08010209002_0700</t>
  </si>
  <si>
    <t>TN05130205033_1000</t>
  </si>
  <si>
    <t>TN06040005027_1310</t>
  </si>
  <si>
    <t>TN05130204013_0100</t>
  </si>
  <si>
    <t>TN05130206024_0400</t>
  </si>
  <si>
    <t>TN05130108045_0300</t>
  </si>
  <si>
    <t>TN08010208024_0210</t>
  </si>
  <si>
    <t>TN06010104011_1600</t>
  </si>
  <si>
    <t>TN06040005027_0700</t>
  </si>
  <si>
    <t>TN08010202009_0710</t>
  </si>
  <si>
    <t>TN06040002002_0700</t>
  </si>
  <si>
    <t>TN0801021100711_0500</t>
  </si>
  <si>
    <t>TN08010208002_0900</t>
  </si>
  <si>
    <t>TN05130203036_1000</t>
  </si>
  <si>
    <t>TN06020001041_0110</t>
  </si>
  <si>
    <t>TN05130205015T_1700</t>
  </si>
  <si>
    <t>TN05130203021_0100</t>
  </si>
  <si>
    <t>TN06040001043_0700</t>
  </si>
  <si>
    <t>TN06020002018_0600</t>
  </si>
  <si>
    <t>TN08010208034_0300</t>
  </si>
  <si>
    <t>TN06010206024_1000</t>
  </si>
  <si>
    <t>TN08010202040T_0500</t>
  </si>
  <si>
    <t>TN05130202007_0800</t>
  </si>
  <si>
    <t>TN06030003065_1000</t>
  </si>
  <si>
    <t>TN06010102012_0800</t>
  </si>
  <si>
    <t>TN05130202001T_0900</t>
  </si>
  <si>
    <t>TN06010207020_0400</t>
  </si>
  <si>
    <t>TN060400011303_1000</t>
  </si>
  <si>
    <t>TNW000007811</t>
  </si>
  <si>
    <t>INDIA1C10.0T1.1TI</t>
  </si>
  <si>
    <t>Indian Creek Canal Unnamed Tributary</t>
  </si>
  <si>
    <t>Near Hawkins Road u/s confluence with adjacent unnamed tributary</t>
  </si>
  <si>
    <t>TN08010208002_0200</t>
  </si>
  <si>
    <t>TN08010208002_1000</t>
  </si>
  <si>
    <t>TN06010103013_0700</t>
  </si>
  <si>
    <t>TN06010204065_1000</t>
  </si>
  <si>
    <t>TN08010205010_0200</t>
  </si>
  <si>
    <t>TN08010205010_1000</t>
  </si>
  <si>
    <t>TN08010209021_0100</t>
  </si>
  <si>
    <t>Jamestown</t>
  </si>
  <si>
    <t>TN05130203029_0100</t>
  </si>
  <si>
    <t>TN08010208062_1000</t>
  </si>
  <si>
    <t>TN05130101007_1000</t>
  </si>
  <si>
    <t>TN05130201021_0800</t>
  </si>
  <si>
    <t>TN05130106021_1000</t>
  </si>
  <si>
    <t>TN05130202314_0800</t>
  </si>
  <si>
    <t>TN06010205011_0200</t>
  </si>
  <si>
    <t>TN06010108030_0200</t>
  </si>
  <si>
    <t>TN06010108001_0400</t>
  </si>
  <si>
    <t>TN05130204013_0730</t>
  </si>
  <si>
    <t>TN06010105003_1100</t>
  </si>
  <si>
    <t>TN05130201015_0200</t>
  </si>
  <si>
    <t>TNW000007831</t>
  </si>
  <si>
    <t>JOHNS000.2GY</t>
  </si>
  <si>
    <t>TN08010211176_1000</t>
  </si>
  <si>
    <t>TN06020001007_0410</t>
  </si>
  <si>
    <t>TN08010204010_0600</t>
  </si>
  <si>
    <t>TN08010205012_1100</t>
  </si>
  <si>
    <t>TN08010203032_1400</t>
  </si>
  <si>
    <t>TN08010202001_0200</t>
  </si>
  <si>
    <t>TN08010210003_0100</t>
  </si>
  <si>
    <t>TN05130205031_1000</t>
  </si>
  <si>
    <t>TN05130206019_0310</t>
  </si>
  <si>
    <t>TN08010204023_0200</t>
  </si>
  <si>
    <t>TN08010202024_0400</t>
  </si>
  <si>
    <t>TN08010209010_1000</t>
  </si>
  <si>
    <t>TN05130204002_1000</t>
  </si>
  <si>
    <t>TN05130204002_3000</t>
  </si>
  <si>
    <t>TN05130204002_2000</t>
  </si>
  <si>
    <t>TN05130204002_0600</t>
  </si>
  <si>
    <t>TN05130204002_0200</t>
  </si>
  <si>
    <t>TN05130206034_0210</t>
  </si>
  <si>
    <t>TN05130204002_0300</t>
  </si>
  <si>
    <t>Percy Priest</t>
  </si>
  <si>
    <t>TN08010205010_0100</t>
  </si>
  <si>
    <t>TN06010108010_3100</t>
  </si>
  <si>
    <t>TN06030003030_0100</t>
  </si>
  <si>
    <t>TN06010108030_0300</t>
  </si>
  <si>
    <t>TN05130204018_0300</t>
  </si>
  <si>
    <t>TN05130204010_0710</t>
  </si>
  <si>
    <t>TN08010209016_0210</t>
  </si>
  <si>
    <t>TN06030003003_1000</t>
  </si>
  <si>
    <t>TN06010102057_1000</t>
  </si>
  <si>
    <t>TN06010102057_0100</t>
  </si>
  <si>
    <t>TN05130204013_0500</t>
  </si>
  <si>
    <t>TN06010108010_1300</t>
  </si>
  <si>
    <t>TN06040001064_0300</t>
  </si>
  <si>
    <t>TN06010107010_0200</t>
  </si>
  <si>
    <t>TN08010209011_0200</t>
  </si>
  <si>
    <t>TN06010108010_1200</t>
  </si>
  <si>
    <t>TN06010207011_0600</t>
  </si>
  <si>
    <t>TN06040003039_1000</t>
  </si>
  <si>
    <t>TN06010103635_1000</t>
  </si>
  <si>
    <t>TN06010107003_0100</t>
  </si>
  <si>
    <t>TN06010108005_0800</t>
  </si>
  <si>
    <t>TNW000007842</t>
  </si>
  <si>
    <t>LACKE1.8T1.5BT</t>
  </si>
  <si>
    <t>Lackey Creek Unnamed Tributary</t>
  </si>
  <si>
    <t>d/s Proffitt Springs Road</t>
  </si>
  <si>
    <t>TN08010208033_1000</t>
  </si>
  <si>
    <t>Catherine</t>
  </si>
  <si>
    <t>TNW000007850</t>
  </si>
  <si>
    <t>LAMB_G0.1UN</t>
  </si>
  <si>
    <t>Lamb Hollow (UT White Creek)</t>
  </si>
  <si>
    <t>TN06010205001T_0300</t>
  </si>
  <si>
    <t>TN06040003010_0500</t>
  </si>
  <si>
    <t>TN05130101016_0600</t>
  </si>
  <si>
    <t>TN06010208020_0700</t>
  </si>
  <si>
    <t>TN06010103013_0100</t>
  </si>
  <si>
    <t>TN05130107016_0740</t>
  </si>
  <si>
    <t>TN060101020250_1000</t>
  </si>
  <si>
    <t>TN060101020250_2000</t>
  </si>
  <si>
    <t>TN060101020250_0900</t>
  </si>
  <si>
    <t>TN08010209014_1000</t>
  </si>
  <si>
    <t>TN08010203015_0800</t>
  </si>
  <si>
    <t>TN06010204043_0400</t>
  </si>
  <si>
    <t>TN05130205024_0600</t>
  </si>
  <si>
    <t>TN06040005032_0720</t>
  </si>
  <si>
    <t>TN060400011163_0110</t>
  </si>
  <si>
    <t>TN06040003027_1000</t>
  </si>
  <si>
    <t>TN06040003027_0100</t>
  </si>
  <si>
    <t>TNW000007802</t>
  </si>
  <si>
    <t>LBLUE008.8LW</t>
  </si>
  <si>
    <t>d/s Fairview Rd</t>
  </si>
  <si>
    <t>TN06030005074_0100</t>
  </si>
  <si>
    <t>TN06040004013_1000</t>
  </si>
  <si>
    <t>TNW000007876</t>
  </si>
  <si>
    <t>LBUFF013.0LW</t>
  </si>
  <si>
    <t>TN05130206002_0410</t>
  </si>
  <si>
    <t>TN06020002012_0200</t>
  </si>
  <si>
    <t>TN06010108536_0200</t>
  </si>
  <si>
    <t>TN06020002082_0900</t>
  </si>
  <si>
    <t>TN08010209015_1000</t>
  </si>
  <si>
    <t>TN06010103013_0800</t>
  </si>
  <si>
    <t>TN06010103020T_0300</t>
  </si>
  <si>
    <t>TN06040002502_1000</t>
  </si>
  <si>
    <t>TN06010107029T_0400</t>
  </si>
  <si>
    <t>TN05130204001_0800</t>
  </si>
  <si>
    <t>TN05130205019_0100</t>
  </si>
  <si>
    <t>TN06010108010_1400</t>
  </si>
  <si>
    <t>TNW000007847</t>
  </si>
  <si>
    <t>LEE000.2ST</t>
  </si>
  <si>
    <t>off Lee Hollow Road</t>
  </si>
  <si>
    <t>TN08010207001_0200</t>
  </si>
  <si>
    <t>TN06010108030_0431</t>
  </si>
  <si>
    <t>TN06040003040_2000</t>
  </si>
  <si>
    <t>TN06040003040_1000</t>
  </si>
  <si>
    <t>TN06010201033_0100</t>
  </si>
  <si>
    <t>TN08010204023_1000</t>
  </si>
  <si>
    <t>TN06030001057_0925</t>
  </si>
  <si>
    <t>Big Grundy</t>
  </si>
  <si>
    <t>TN06030001057_0922</t>
  </si>
  <si>
    <t>TN06010104019_0100</t>
  </si>
  <si>
    <t>TN05130201028_0100</t>
  </si>
  <si>
    <t>TN05130201028_0150</t>
  </si>
  <si>
    <t>TN06040003010_0700</t>
  </si>
  <si>
    <t>TN05130204021_1000</t>
  </si>
  <si>
    <t>TN05130204021_2000</t>
  </si>
  <si>
    <t>TN05130107023_0231</t>
  </si>
  <si>
    <t>TN05130107012_0300</t>
  </si>
  <si>
    <t>Laurel Hill</t>
  </si>
  <si>
    <t>TN05110002027_0300</t>
  </si>
  <si>
    <t>TNW000007837</t>
  </si>
  <si>
    <t>LIBER000.7MM</t>
  </si>
  <si>
    <t>off of CR 247 D/S of discharge TN0028886</t>
  </si>
  <si>
    <t>TNW000007838</t>
  </si>
  <si>
    <t>LIBER000.8MM</t>
  </si>
  <si>
    <t>off of CR 247 U/S of discharge TN0028886</t>
  </si>
  <si>
    <t>TN05130201041_0100</t>
  </si>
  <si>
    <t>TN05130201027_0100</t>
  </si>
  <si>
    <t>TN06020001067_1300</t>
  </si>
  <si>
    <t>TN06010103008_0100</t>
  </si>
  <si>
    <t>TN06010108035_0700</t>
  </si>
  <si>
    <t>TN06010108035_1000</t>
  </si>
  <si>
    <t>TN06040003041_1000</t>
  </si>
  <si>
    <t>TN05130105033_0100</t>
  </si>
  <si>
    <t>TN08010203001_1600</t>
  </si>
  <si>
    <t>TN08010205031_0100</t>
  </si>
  <si>
    <t>TN06040002047_0300</t>
  </si>
  <si>
    <t>TNW000007879</t>
  </si>
  <si>
    <t>LICK001.9CR</t>
  </si>
  <si>
    <t>Big Buck Road d/s</t>
  </si>
  <si>
    <t>TN06020002002_1000</t>
  </si>
  <si>
    <t>TN06010108035_2000</t>
  </si>
  <si>
    <t>TN05130205015T_2800</t>
  </si>
  <si>
    <t>TN06010108035_3000</t>
  </si>
  <si>
    <t>TN06010108035_4000</t>
  </si>
  <si>
    <t>TN06010108035_8000</t>
  </si>
  <si>
    <t>TN06010108035_9000</t>
  </si>
  <si>
    <t>TN05130201046_0200</t>
  </si>
  <si>
    <t>TN08010204023_0210</t>
  </si>
  <si>
    <t>TN05130104037_0700</t>
  </si>
  <si>
    <t>Lindsey</t>
  </si>
  <si>
    <t>TN05110002031_1000</t>
  </si>
  <si>
    <t>TN06010206007_0100</t>
  </si>
  <si>
    <t>TN05130202010_0700</t>
  </si>
  <si>
    <t>TN05130104032_0600</t>
  </si>
  <si>
    <t>TN06010102042_0400</t>
  </si>
  <si>
    <t>TN06020004007_0600</t>
  </si>
  <si>
    <t>Fort Loudoun</t>
  </si>
  <si>
    <t>TN08010208011_0100</t>
  </si>
  <si>
    <t>TN05130201001T_1700</t>
  </si>
  <si>
    <t>TN06010201026_1000</t>
  </si>
  <si>
    <t>TN06010201026_2000</t>
  </si>
  <si>
    <t>TN05130104048_0300</t>
  </si>
  <si>
    <t>TN05130204002_1100</t>
  </si>
  <si>
    <t>TN06010208020_0600</t>
  </si>
  <si>
    <t>TN06010108510_1000</t>
  </si>
  <si>
    <t>TN06010108510_2000</t>
  </si>
  <si>
    <t>TN05130202011_0200</t>
  </si>
  <si>
    <t>TN05130205038_0100</t>
  </si>
  <si>
    <t>TN06010108007_0100</t>
  </si>
  <si>
    <t>TN08010208946_1000</t>
  </si>
  <si>
    <t>TN08010205005_0100</t>
  </si>
  <si>
    <t>TN06020002084_0400</t>
  </si>
  <si>
    <t>TN06010208013_0200</t>
  </si>
  <si>
    <t>TN05130107012_0100</t>
  </si>
  <si>
    <t>TN06040003041_0600</t>
  </si>
  <si>
    <t>TN08010208009_0100</t>
  </si>
  <si>
    <t>Lone Rock</t>
  </si>
  <si>
    <t>TN05130202014_0700</t>
  </si>
  <si>
    <t>TN05130206003_0900</t>
  </si>
  <si>
    <t>TN06010108043_1000</t>
  </si>
  <si>
    <t>TN06010105001_0200</t>
  </si>
  <si>
    <t>TN05130203021_0300</t>
  </si>
  <si>
    <t>TN05130205015T_2700</t>
  </si>
  <si>
    <t>TN05110002024_1000</t>
  </si>
  <si>
    <t>TN06020001889_0110</t>
  </si>
  <si>
    <t>TN06020004001_0200</t>
  </si>
  <si>
    <t>TN05130105019_0721</t>
  </si>
  <si>
    <t>TN08010209001_1000</t>
  </si>
  <si>
    <t>TNW000007747</t>
  </si>
  <si>
    <t>LOOSA008.1SH</t>
  </si>
  <si>
    <t>Loosahatchie Downstream of Hwy 51</t>
  </si>
  <si>
    <t>TNW000007748</t>
  </si>
  <si>
    <t>LOOSA008.4SH</t>
  </si>
  <si>
    <t>Loosahatchie Upstream of Hwy 51</t>
  </si>
  <si>
    <t>TNW000007749</t>
  </si>
  <si>
    <t>LOOSA009.1SH</t>
  </si>
  <si>
    <t>Loosahatchie Upstream of Dupont</t>
  </si>
  <si>
    <t>TNW000007750</t>
  </si>
  <si>
    <t>LOOSA009.4SH-LDB</t>
  </si>
  <si>
    <t>Loosahatchie at Powerlines LDB</t>
  </si>
  <si>
    <t>TNW000007751</t>
  </si>
  <si>
    <t>LOOSA009.4SH-RDB</t>
  </si>
  <si>
    <t>Loosahatchie at Powerlines RDB</t>
  </si>
  <si>
    <t>TNW000007752</t>
  </si>
  <si>
    <t>LOOSA010.1SH</t>
  </si>
  <si>
    <t>Loosahatchie Upstream of Railroad Upstream of Sewer Line Break</t>
  </si>
  <si>
    <t>TN08010209002_0100</t>
  </si>
  <si>
    <t>TN08010209002_1000</t>
  </si>
  <si>
    <t>TN08010209002_2000</t>
  </si>
  <si>
    <t>TN08010209004_1000</t>
  </si>
  <si>
    <t>TN08010209008_1000</t>
  </si>
  <si>
    <t>TN08010209011_2000</t>
  </si>
  <si>
    <t>Borrow Pit</t>
  </si>
  <si>
    <t>TN06020002018_0800</t>
  </si>
  <si>
    <t>TN06010104001_0800</t>
  </si>
  <si>
    <t>TN08010205005_0400</t>
  </si>
  <si>
    <t>TN05130205024_0700</t>
  </si>
  <si>
    <t>TN06010104001_0100</t>
  </si>
  <si>
    <t>TN06010108536_0100</t>
  </si>
  <si>
    <t>TN06010107007_2000</t>
  </si>
  <si>
    <t>TN06010107007_3000</t>
  </si>
  <si>
    <t>TN06010107007_4000</t>
  </si>
  <si>
    <t>TN06040003009_0900</t>
  </si>
  <si>
    <t>TN06040003005_0200</t>
  </si>
  <si>
    <t>TN05130105019_0710</t>
  </si>
  <si>
    <t>TNW000007737</t>
  </si>
  <si>
    <t>LPINE003.7RH</t>
  </si>
  <si>
    <t>U/S of Hwy 68 Crossing</t>
  </si>
  <si>
    <t>TN08010204003_0200</t>
  </si>
  <si>
    <t>TN06020001062_0200</t>
  </si>
  <si>
    <t>TN06020001049_1000</t>
  </si>
  <si>
    <t>TN06020002014_0100</t>
  </si>
  <si>
    <t>TN06020004015_1000</t>
  </si>
  <si>
    <t>TN06020001041_0300</t>
  </si>
  <si>
    <t>LSLIC001.5MA; ECO71G17</t>
  </si>
  <si>
    <t>TN06020002009_0100</t>
  </si>
  <si>
    <t>TN06020001107_1000</t>
  </si>
  <si>
    <t>TN06020002084_0200</t>
  </si>
  <si>
    <t>TN05130203022_0200</t>
  </si>
  <si>
    <t>TNW000007869</t>
  </si>
  <si>
    <t>LSWAN6.4T0.6LS</t>
  </si>
  <si>
    <t>TN06010205061_1000</t>
  </si>
  <si>
    <t>Tellico</t>
  </si>
  <si>
    <t>TN05110002031_0250</t>
  </si>
  <si>
    <t>TN05110002010_0500</t>
  </si>
  <si>
    <t>TN05110002010_0550</t>
  </si>
  <si>
    <t>TNW000007724</t>
  </si>
  <si>
    <t>LTURK002.4KN</t>
  </si>
  <si>
    <t>Off Virture Road below private drive and Willow Creek Golf Course</t>
  </si>
  <si>
    <t>TN05130202220_0100</t>
  </si>
  <si>
    <t>TNW000007874</t>
  </si>
  <si>
    <t>LUTHE_G0.4DI</t>
  </si>
  <si>
    <t>Luther Hollow (UT Woodhaven Lake)</t>
  </si>
  <si>
    <t>Montgomery Bell State Park</t>
  </si>
  <si>
    <t>TN05130204002_0450</t>
  </si>
  <si>
    <t>TN06010206001T_0200</t>
  </si>
  <si>
    <t>TN05130206034_1000</t>
  </si>
  <si>
    <t>TN05130206034_2000</t>
  </si>
  <si>
    <t>TN06020001889_0100</t>
  </si>
  <si>
    <t>TN06010102003_0410</t>
  </si>
  <si>
    <t>TN05130204016_0100</t>
  </si>
  <si>
    <t>TNW000007816</t>
  </si>
  <si>
    <t>LYNNW001.0WI</t>
  </si>
  <si>
    <t>u/s 115 Stable Road</t>
  </si>
  <si>
    <t>TN06040003030_1000</t>
  </si>
  <si>
    <t>TN05130203022_1000</t>
  </si>
  <si>
    <t>TN05130203022_2000</t>
  </si>
  <si>
    <t>TN06040003030_0100</t>
  </si>
  <si>
    <t>TN06020001007_0300</t>
  </si>
  <si>
    <t>TN06010102001_0100</t>
  </si>
  <si>
    <t>TN05130202220_0400</t>
  </si>
  <si>
    <t>TN06020004008_0200</t>
  </si>
  <si>
    <t>TN06010201040_0520</t>
  </si>
  <si>
    <t>TN06020004007_1200</t>
  </si>
  <si>
    <t>TN05130202220_1000</t>
  </si>
  <si>
    <t>TN05130202220_2000</t>
  </si>
  <si>
    <t>TN06040005032_0150</t>
  </si>
  <si>
    <t>TNW000007846</t>
  </si>
  <si>
    <t>MAROO001.3BR</t>
  </si>
  <si>
    <t>Off Weatherly Switch Trail (Hwy 317)</t>
  </si>
  <si>
    <t>TNW000007827</t>
  </si>
  <si>
    <t>MARRO004.0CH</t>
  </si>
  <si>
    <t>Hwy 12</t>
  </si>
  <si>
    <t>TN060400011105_1000</t>
  </si>
  <si>
    <t>TN06010108010_1900</t>
  </si>
  <si>
    <t>TN05130106043_1000</t>
  </si>
  <si>
    <t>TN08010210022_0300</t>
  </si>
  <si>
    <t>TN08010210022_0350</t>
  </si>
  <si>
    <t>TN08010208065_1000</t>
  </si>
  <si>
    <t>TN08010204010_1100</t>
  </si>
  <si>
    <t>TN05130206019_0100</t>
  </si>
  <si>
    <t>TN08010202009_1900</t>
  </si>
  <si>
    <t>TN08010209016_0200</t>
  </si>
  <si>
    <t>TN06020003092_1000</t>
  </si>
  <si>
    <t>McCool Lake 1</t>
  </si>
  <si>
    <t>McCool Lake 2</t>
  </si>
  <si>
    <t>TN05130204016_0800</t>
  </si>
  <si>
    <t>TN05130203021_1000</t>
  </si>
  <si>
    <t>TN06040003034_0300</t>
  </si>
  <si>
    <t>TN06040003034_0310</t>
  </si>
  <si>
    <t>TNW000007732</t>
  </si>
  <si>
    <t>MCCUT2.1T1.0MY</t>
  </si>
  <si>
    <t>TN06020001057_0100</t>
  </si>
  <si>
    <t>TNW000007784</t>
  </si>
  <si>
    <t>MCKEL001.5SH</t>
  </si>
  <si>
    <t>TN08010100001_1100</t>
  </si>
  <si>
    <t>TNW000007756</t>
  </si>
  <si>
    <t>MCKEL002.2SH</t>
  </si>
  <si>
    <t>In Bay</t>
  </si>
  <si>
    <t>TNW000007786</t>
  </si>
  <si>
    <t>MCKEL002.4SH</t>
  </si>
  <si>
    <t>at Allen Fossil Plant</t>
  </si>
  <si>
    <t>TNW000007757</t>
  </si>
  <si>
    <t>MCKEL002.5SH</t>
  </si>
  <si>
    <t>Upstream of Allen Fossil Plant</t>
  </si>
  <si>
    <t>TNW000007758</t>
  </si>
  <si>
    <t>MCKEL002.9SH</t>
  </si>
  <si>
    <t>Downstream of USACE dock</t>
  </si>
  <si>
    <t>TNW000007759</t>
  </si>
  <si>
    <t>MCKEL003.6SH</t>
  </si>
  <si>
    <t>West End of Treasure Island</t>
  </si>
  <si>
    <t>TNW000007760</t>
  </si>
  <si>
    <t>MCKEL004.0SH</t>
  </si>
  <si>
    <t>Upstream of USACE dock</t>
  </si>
  <si>
    <t>TNW000007761</t>
  </si>
  <si>
    <t>MCKEL004.3SH</t>
  </si>
  <si>
    <t>Downstream of Cypress Creek 2</t>
  </si>
  <si>
    <t>TNW000007762</t>
  </si>
  <si>
    <t>Downstream of Cypress Creek 1</t>
  </si>
  <si>
    <t>TNW000007763</t>
  </si>
  <si>
    <t>MCKEL004.5SH</t>
  </si>
  <si>
    <t>At mouth of Cypress Creek</t>
  </si>
  <si>
    <t>TNW000007764</t>
  </si>
  <si>
    <t>MCKEL004.6SH</t>
  </si>
  <si>
    <t>TNW000007765</t>
  </si>
  <si>
    <t>MCKEL005.2SH</t>
  </si>
  <si>
    <t>TNW000007785</t>
  </si>
  <si>
    <t>MCKEL005.5SH</t>
  </si>
  <si>
    <t>South of Nonconnah</t>
  </si>
  <si>
    <t>TNW000007766</t>
  </si>
  <si>
    <t>MCKEL006.0SH</t>
  </si>
  <si>
    <t>South of Marina 1</t>
  </si>
  <si>
    <t>TNW000007767</t>
  </si>
  <si>
    <t>MCKEL006.7SH</t>
  </si>
  <si>
    <t>North of Marina 1</t>
  </si>
  <si>
    <t>TNW000007768</t>
  </si>
  <si>
    <t>MCKEL4.8T0.1SH</t>
  </si>
  <si>
    <t>McKellar Lake Inlet</t>
  </si>
  <si>
    <t>TNW000007769</t>
  </si>
  <si>
    <t>MCKEL4.8T0.6SH</t>
  </si>
  <si>
    <t>Inlet midpoint</t>
  </si>
  <si>
    <t>TNW000007770</t>
  </si>
  <si>
    <t>MCKEL4.8T0.9SH</t>
  </si>
  <si>
    <t>Inlet between Nonconnah Cr. and Cypress Creek</t>
  </si>
  <si>
    <t>TNW000007771</t>
  </si>
  <si>
    <t>MCKELHARB0.9SH</t>
  </si>
  <si>
    <t>McKellar Lake Habor Channel</t>
  </si>
  <si>
    <t>TNW000007772</t>
  </si>
  <si>
    <t>MCKELHARB2.3SH</t>
  </si>
  <si>
    <t>TN08010210020_0300</t>
  </si>
  <si>
    <t>TN06040003034_0240</t>
  </si>
  <si>
    <t>TN06020004005_0500</t>
  </si>
  <si>
    <t>TN06010208013_0410</t>
  </si>
  <si>
    <t>TN06010207011_0800</t>
  </si>
  <si>
    <t>TN06010108007_1000</t>
  </si>
  <si>
    <t>TN05130107012_0410</t>
  </si>
  <si>
    <t>TN05130105019_0900</t>
  </si>
  <si>
    <t>TN05130105019_0950</t>
  </si>
  <si>
    <t>TN08010205017_2000</t>
  </si>
  <si>
    <t>TN08010205005_0200</t>
  </si>
  <si>
    <t>TNW000007834</t>
  </si>
  <si>
    <t>MERID007.5MN</t>
  </si>
  <si>
    <t>Meridan Creek</t>
  </si>
  <si>
    <t>Off Hwy. 18, u/s impoundment #1</t>
  </si>
  <si>
    <t>TN08010205017_3000</t>
  </si>
  <si>
    <t>Metro Center</t>
  </si>
  <si>
    <t>TN05130202023_0200</t>
  </si>
  <si>
    <t>TN05130201011_0200</t>
  </si>
  <si>
    <t>TN05110002009_2000</t>
  </si>
  <si>
    <t>TN05110002009_0200</t>
  </si>
  <si>
    <t>TN08010204007_1000</t>
  </si>
  <si>
    <t>TN08010204010_1000</t>
  </si>
  <si>
    <t>TN08010204010_2000</t>
  </si>
  <si>
    <t>TN08010204014_1000</t>
  </si>
  <si>
    <t>TN08010203015_1000</t>
  </si>
  <si>
    <t>TN08010203015_2000</t>
  </si>
  <si>
    <t>TN08010203015_3000</t>
  </si>
  <si>
    <t>TN06020002083_0200</t>
  </si>
  <si>
    <t>TN06010107007_1600</t>
  </si>
  <si>
    <t>TN06020002082_0300</t>
  </si>
  <si>
    <t>TN06020001109_1000</t>
  </si>
  <si>
    <t>TN06010107007_1650</t>
  </si>
  <si>
    <t>TN06010102003_0100</t>
  </si>
  <si>
    <t>TN06010107010_1800</t>
  </si>
  <si>
    <t>TN06010103034_1300</t>
  </si>
  <si>
    <t>TN05130108033_0410</t>
  </si>
  <si>
    <t>TN08010208066_1000</t>
  </si>
  <si>
    <t>TN08010205001_0200</t>
  </si>
  <si>
    <t>TN06040003050_1200</t>
  </si>
  <si>
    <t>TN08010202948_1000</t>
  </si>
  <si>
    <t>TN05130202007_3000</t>
  </si>
  <si>
    <t>TN05130106018_2000</t>
  </si>
  <si>
    <t>TN05130202007_4000</t>
  </si>
  <si>
    <t>TN05130202007_5000</t>
  </si>
  <si>
    <t>Big Ridge</t>
  </si>
  <si>
    <t>TN06010102046_0400</t>
  </si>
  <si>
    <t>TN05130206003_1400</t>
  </si>
  <si>
    <t>TNW000007840</t>
  </si>
  <si>
    <t>MILLE000.9SU</t>
  </si>
  <si>
    <t>Elie Rd:Off Mt Holston Rd</t>
  </si>
  <si>
    <t>TN08010204005_0300</t>
  </si>
  <si>
    <t>TN06010108035_2800</t>
  </si>
  <si>
    <t>MS</t>
  </si>
  <si>
    <t>TN08010100001_1000</t>
  </si>
  <si>
    <t>TN08010100001_2000</t>
  </si>
  <si>
    <t>TN08010100001_3000</t>
  </si>
  <si>
    <t>TN08010100001_4000</t>
  </si>
  <si>
    <t>TN05130108097_2000</t>
  </si>
  <si>
    <t>TN08010204010_0800</t>
  </si>
  <si>
    <t>TN05130105002T_0410</t>
  </si>
  <si>
    <t>TN05130104037_0400</t>
  </si>
  <si>
    <t>TN08010210019_0300</t>
  </si>
  <si>
    <t>TN06010108010_0400</t>
  </si>
  <si>
    <t>TN06010108010_3600</t>
  </si>
  <si>
    <t>TN08010208024_0100</t>
  </si>
  <si>
    <t>TN06020001048_0100</t>
  </si>
  <si>
    <t>TNW000007873</t>
  </si>
  <si>
    <t>MORGA1.7T0.1OV</t>
  </si>
  <si>
    <t>Morgan Creek UT</t>
  </si>
  <si>
    <t>TN05130106018_0400</t>
  </si>
  <si>
    <t>TN06040005032_0300</t>
  </si>
  <si>
    <t>TN08010208009_0200</t>
  </si>
  <si>
    <t>TN08010203015_1500</t>
  </si>
  <si>
    <t>TN06030003063_0300</t>
  </si>
  <si>
    <t>TN06020001067_0810</t>
  </si>
  <si>
    <t>TN05130107002_1000</t>
  </si>
  <si>
    <t>TN06020001426_1000</t>
  </si>
  <si>
    <t>TN06020001064_0120</t>
  </si>
  <si>
    <t>TN05130202314_0200</t>
  </si>
  <si>
    <t>TN08010210009_0200</t>
  </si>
  <si>
    <t>TN06010108035_0400</t>
  </si>
  <si>
    <t>TN06040001043_0200</t>
  </si>
  <si>
    <t>TN06010108042_0600</t>
  </si>
  <si>
    <t>TN08010205011_1000</t>
  </si>
  <si>
    <t>TN06010201013_0100</t>
  </si>
  <si>
    <t>TN08010204021_1000</t>
  </si>
  <si>
    <t>TN08010203020_1000</t>
  </si>
  <si>
    <t>TN06040005032_0900</t>
  </si>
  <si>
    <t>TN08010203020_2000</t>
  </si>
  <si>
    <t>TN06040002032_0310</t>
  </si>
  <si>
    <t>TN06010102237_1000</t>
  </si>
  <si>
    <t>TN06010108030_0430</t>
  </si>
  <si>
    <t>TN08010207031_1640</t>
  </si>
  <si>
    <t>TN06010206007_0700</t>
  </si>
  <si>
    <t>TN05130204013_0700</t>
  </si>
  <si>
    <t>TN05130204013_0750</t>
  </si>
  <si>
    <t>TN05130204013_0840</t>
  </si>
  <si>
    <t>TN06010206008_0200</t>
  </si>
  <si>
    <t>TN05130204009_0600</t>
  </si>
  <si>
    <t>TN06040002033_0600</t>
  </si>
  <si>
    <t>TN05130204006_1100</t>
  </si>
  <si>
    <t>TN06010201034_1000</t>
  </si>
  <si>
    <t>TN05130101016_0700</t>
  </si>
  <si>
    <t>TN06020001067_4000</t>
  </si>
  <si>
    <t>TN06020001067_2000</t>
  </si>
  <si>
    <t>TN06020001067_0100</t>
  </si>
  <si>
    <t>TN05130201021_0300</t>
  </si>
  <si>
    <t>TN05130206024_0700</t>
  </si>
  <si>
    <t>TN08010207034_0400</t>
  </si>
  <si>
    <t>TN05130204018_0100</t>
  </si>
  <si>
    <t>TN08010208034_0200</t>
  </si>
  <si>
    <t>TN05130104037_1000</t>
  </si>
  <si>
    <t>TNW000007855</t>
  </si>
  <si>
    <t>NEW56.7T0.2T0.1MG</t>
  </si>
  <si>
    <t>New River UT (East fork of FECO69d01)</t>
  </si>
  <si>
    <t>TN05130104037_1300</t>
  </si>
  <si>
    <t>TN05130204009_0200</t>
  </si>
  <si>
    <t>TN06010207014_0400</t>
  </si>
  <si>
    <t>TN05130201011_0100</t>
  </si>
  <si>
    <t>TN08010204001_1000</t>
  </si>
  <si>
    <t>TN08010204004_1000</t>
  </si>
  <si>
    <t>TN08010204004_2000</t>
  </si>
  <si>
    <t>TN08010204020_1000</t>
  </si>
  <si>
    <t>TN08010204020_3000</t>
  </si>
  <si>
    <t>TN08010204020_0100</t>
  </si>
  <si>
    <t>TN08010204020_0300</t>
  </si>
  <si>
    <t>Holston-North Fork</t>
  </si>
  <si>
    <t>TN06010101001_1000</t>
  </si>
  <si>
    <t>TN08010202009_1000</t>
  </si>
  <si>
    <t>TN08010202009_2000</t>
  </si>
  <si>
    <t>TN08010202009_3000</t>
  </si>
  <si>
    <t>TN08010202009_4000</t>
  </si>
  <si>
    <t>TN08010202009_0100</t>
  </si>
  <si>
    <t>TN08010209021_0300</t>
  </si>
  <si>
    <t>TN08010210020_0400</t>
  </si>
  <si>
    <t>TN05130104048_0200</t>
  </si>
  <si>
    <t>TN05130202014_0500</t>
  </si>
  <si>
    <t>TN08010210020_2000</t>
  </si>
  <si>
    <t>TN06010108029_1000</t>
  </si>
  <si>
    <t>TN06020001067_0210</t>
  </si>
  <si>
    <t>TN06010204042_1000</t>
  </si>
  <si>
    <t>TN08010205005_1000</t>
  </si>
  <si>
    <t>TN06020002084_1000</t>
  </si>
  <si>
    <t>TN06020002084_2000</t>
  </si>
  <si>
    <t>TN06020001001T_0200</t>
  </si>
  <si>
    <t>TN06010108001_1000</t>
  </si>
  <si>
    <t>TN06010108001_3000</t>
  </si>
  <si>
    <t>TN06010108005_1000</t>
  </si>
  <si>
    <t>TN06010108005_2000</t>
  </si>
  <si>
    <t>TN06010108005_3000</t>
  </si>
  <si>
    <t>Davy Crockett</t>
  </si>
  <si>
    <t>TN06010108010_1000</t>
  </si>
  <si>
    <t>TN06010108010_2000</t>
  </si>
  <si>
    <t>TN06010108010_3000</t>
  </si>
  <si>
    <t>TN06010108010_4000</t>
  </si>
  <si>
    <t>TN06010108010_5000</t>
  </si>
  <si>
    <t>TN06010108010_6000</t>
  </si>
  <si>
    <t>TN0801021100711_1000</t>
  </si>
  <si>
    <t>TN0801021100711_3000</t>
  </si>
  <si>
    <t>TN0801021100720_1000</t>
  </si>
  <si>
    <t>TN0801021100720_0100</t>
  </si>
  <si>
    <t>TN0801021100720_0200</t>
  </si>
  <si>
    <t>TN0801021100720_0500</t>
  </si>
  <si>
    <t>TN0801021100720_0400</t>
  </si>
  <si>
    <t>TN0801021100720_3000</t>
  </si>
  <si>
    <t>TN0801021100720_0300</t>
  </si>
  <si>
    <t>TNW000007798</t>
  </si>
  <si>
    <t>NONCO27.7T0.5T0.0SH</t>
  </si>
  <si>
    <t>Nonconnah Creek Unnamed Tributary to Unnamed Tributary</t>
  </si>
  <si>
    <t>d/s farm road bridge</t>
  </si>
  <si>
    <t>TNW000007797</t>
  </si>
  <si>
    <t>NONCO27.7T0.5T0.2SH</t>
  </si>
  <si>
    <t>u/s farm road bridge</t>
  </si>
  <si>
    <t>TN06030003059_1000</t>
  </si>
  <si>
    <t>TN05130203230_0100</t>
  </si>
  <si>
    <t>TN06010107010_1600</t>
  </si>
  <si>
    <t>TN06010205001T_0600</t>
  </si>
  <si>
    <t>TN06010204045_1000</t>
  </si>
  <si>
    <t>TN05130107006_0400</t>
  </si>
  <si>
    <t>TN05130104026_0700</t>
  </si>
  <si>
    <t>TNW000007864</t>
  </si>
  <si>
    <t>NPFLA001.4MG</t>
  </si>
  <si>
    <t>TN06010208004_0220</t>
  </si>
  <si>
    <t>TN06020003014_0100</t>
  </si>
  <si>
    <t>TN08010202036_0100</t>
  </si>
  <si>
    <t>TN08010202036_1000</t>
  </si>
  <si>
    <t>TN05130206034_0300</t>
  </si>
  <si>
    <t>TN06020001421_0200</t>
  </si>
  <si>
    <t>TN05130107006_0700</t>
  </si>
  <si>
    <t>TN06010208013_1000</t>
  </si>
  <si>
    <t>TN06010208007_2000</t>
  </si>
  <si>
    <t>TNW000007866</t>
  </si>
  <si>
    <t>OBED024.9CU</t>
  </si>
  <si>
    <t>TN06010208013_2000</t>
  </si>
  <si>
    <t>TNW000007857</t>
  </si>
  <si>
    <t>OBED23.8T0.8CU</t>
  </si>
  <si>
    <t>Obed River UT (near Bee Ridge)</t>
  </si>
  <si>
    <t>Catoosa WMA</t>
  </si>
  <si>
    <t>TN05130105001_1000</t>
  </si>
  <si>
    <t>TN08010202001_1000</t>
  </si>
  <si>
    <t>TN08010202001_2000</t>
  </si>
  <si>
    <t>TN08010202001_3000</t>
  </si>
  <si>
    <t>TN08010202001_4000</t>
  </si>
  <si>
    <t>TN08010202001_0100</t>
  </si>
  <si>
    <t>TN06020003001_1000</t>
  </si>
  <si>
    <t>Parksville Ocoee 1</t>
  </si>
  <si>
    <t>TN06020003013_1000</t>
  </si>
  <si>
    <t>TNW000007733</t>
  </si>
  <si>
    <t>OCOEE024.8PO</t>
  </si>
  <si>
    <t>D/S of USFS Thunder Rock Campground on LDB</t>
  </si>
  <si>
    <t>TN06020003013.5_1000</t>
  </si>
  <si>
    <t>Ocoee 3</t>
  </si>
  <si>
    <t>TNW000007839</t>
  </si>
  <si>
    <t>OCOEE037.8_GA</t>
  </si>
  <si>
    <t>Across Hwy 60/Tocoa Ave From Rolling Thunder Tubing Office</t>
  </si>
  <si>
    <t>Fannin</t>
  </si>
  <si>
    <t>TN08010208015_0100</t>
  </si>
  <si>
    <t>TN08010204005_0100</t>
  </si>
  <si>
    <t>O'Donnell</t>
  </si>
  <si>
    <t>TNW000007810</t>
  </si>
  <si>
    <t>OFORT003.7PO</t>
  </si>
  <si>
    <t>u/s of SE Ladd Spring Road Crossing</t>
  </si>
  <si>
    <t>TNW000007734</t>
  </si>
  <si>
    <t>OFORT004.1PO</t>
  </si>
  <si>
    <t>U/S of Boanerges Church Road Bridge</t>
  </si>
  <si>
    <t>TN08010100001_0110</t>
  </si>
  <si>
    <t>TN05130203010_0200</t>
  </si>
  <si>
    <t>TN08010209002_0400</t>
  </si>
  <si>
    <t>TN06040005032_0600</t>
  </si>
  <si>
    <t>TN08010208034_0100</t>
  </si>
  <si>
    <t>TN06040001802_1100</t>
  </si>
  <si>
    <t>TN06010108510_0500</t>
  </si>
  <si>
    <t>TN06020002083_1000</t>
  </si>
  <si>
    <t>TN06020002083_2000</t>
  </si>
  <si>
    <t>TN06020002083_3000</t>
  </si>
  <si>
    <t>TN06020002083_4000</t>
  </si>
  <si>
    <t>TN05130104026_0800</t>
  </si>
  <si>
    <t>TN06010206006_0100</t>
  </si>
  <si>
    <t>TN08010203015_0700</t>
  </si>
  <si>
    <t>TN06010206006_0150</t>
  </si>
  <si>
    <t>Barrs Chapel</t>
  </si>
  <si>
    <t>TN05130204021_0100</t>
  </si>
  <si>
    <t>TN06010208007_0100</t>
  </si>
  <si>
    <t>TN08010203032_2100</t>
  </si>
  <si>
    <t>TN08010202014_0500</t>
  </si>
  <si>
    <t>TN05130202007_0900</t>
  </si>
  <si>
    <t>TN06040001054_0100</t>
  </si>
  <si>
    <t>TN06010102012_0200</t>
  </si>
  <si>
    <t>TN06040005027_1610</t>
  </si>
  <si>
    <t>TN08010205012_1400</t>
  </si>
  <si>
    <t>TN05130204006_0800</t>
  </si>
  <si>
    <t>TN08010202003_0200</t>
  </si>
  <si>
    <t>TN08010204004_0100</t>
  </si>
  <si>
    <t>TN08010204020_0800</t>
  </si>
  <si>
    <t>TN06010205013_0100</t>
  </si>
  <si>
    <t>TN06040003019_0200</t>
  </si>
  <si>
    <t>TN06030003044_0200</t>
  </si>
  <si>
    <t>TN05130206003_0910</t>
  </si>
  <si>
    <t>Ridgetop</t>
  </si>
  <si>
    <t>TN06010108035_0900</t>
  </si>
  <si>
    <t>TN06010205001T_0700</t>
  </si>
  <si>
    <t>TN05130201046_0300</t>
  </si>
  <si>
    <t>TN08010205012_0100</t>
  </si>
  <si>
    <t>TN06020004001_1300</t>
  </si>
  <si>
    <t>TN08010203016_1100</t>
  </si>
  <si>
    <t>TN05130206003_0300</t>
  </si>
  <si>
    <t>TN06010201027_0400</t>
  </si>
  <si>
    <t>TN05130201026_1000</t>
  </si>
  <si>
    <t>TN06040006014_0300</t>
  </si>
  <si>
    <t>TN06010108033_1000</t>
  </si>
  <si>
    <t>TN06010106001_0999</t>
  </si>
  <si>
    <t>TN06010106001_1000</t>
  </si>
  <si>
    <t>TN06010106001_2000</t>
  </si>
  <si>
    <t>TN06010106001_3000</t>
  </si>
  <si>
    <t>TNW000007723</t>
  </si>
  <si>
    <t>PIGEO016.9CO</t>
  </si>
  <si>
    <t>At Brown Island</t>
  </si>
  <si>
    <t>TN06010106001_4000</t>
  </si>
  <si>
    <t>TN05130104048_2000</t>
  </si>
  <si>
    <t>TN05130104048_3000</t>
  </si>
  <si>
    <t>TN05130204013_0860</t>
  </si>
  <si>
    <t>TN05130206034_0200</t>
  </si>
  <si>
    <t>TN05130108027_0700</t>
  </si>
  <si>
    <t>TN06010201041_1000</t>
  </si>
  <si>
    <t>Pine</t>
  </si>
  <si>
    <t>TN06010201041_2000</t>
  </si>
  <si>
    <t>TN06040003050_1000</t>
  </si>
  <si>
    <t>TN08010208027_2000</t>
  </si>
  <si>
    <t>Placid</t>
  </si>
  <si>
    <t>TN06040003050_3000</t>
  </si>
  <si>
    <t>TN06010201026_0400</t>
  </si>
  <si>
    <t>TN06010201033_0200</t>
  </si>
  <si>
    <t>TN06020001067_0200</t>
  </si>
  <si>
    <t>TN06010207011_0900</t>
  </si>
  <si>
    <t>TN05130201001T_1300</t>
  </si>
  <si>
    <t>TN05130108045_0500</t>
  </si>
  <si>
    <t>TN05130108045_0450</t>
  </si>
  <si>
    <t>TN06020001048_0200</t>
  </si>
  <si>
    <t>TN05130204013_0200</t>
  </si>
  <si>
    <t>TN06010108035_2810</t>
  </si>
  <si>
    <t>TN05130202041_1000</t>
  </si>
  <si>
    <t>TN08010204003_1000</t>
  </si>
  <si>
    <t>TN08010205005_0300</t>
  </si>
  <si>
    <t>TN06010201013_2000</t>
  </si>
  <si>
    <t>TN06010208015_1100</t>
  </si>
  <si>
    <t>TN08010205005_0310</t>
  </si>
  <si>
    <t>TN06010207020_0423</t>
  </si>
  <si>
    <t>TN08010204010_0500</t>
  </si>
  <si>
    <t>TN06010207020_1000</t>
  </si>
  <si>
    <t>TN08010208009_1000</t>
  </si>
  <si>
    <t>Portland</t>
  </si>
  <si>
    <t>TN06010108035_2521</t>
  </si>
  <si>
    <t>TN06010102702_0100</t>
  </si>
  <si>
    <t>TN06020001062_1000</t>
  </si>
  <si>
    <t>TN06020001062_0300</t>
  </si>
  <si>
    <t>TN06010108035_0200</t>
  </si>
  <si>
    <t>TN08010208017_0100</t>
  </si>
  <si>
    <t>TN06040003041_0800</t>
  </si>
  <si>
    <t>TN06010103011_0100</t>
  </si>
  <si>
    <t>TN06010206007_2000</t>
  </si>
  <si>
    <t>TN06020002088_1000</t>
  </si>
  <si>
    <t>TN08010208007_0100</t>
  </si>
  <si>
    <t>TN06010108005_0310</t>
  </si>
  <si>
    <t>TN05130104037_0300</t>
  </si>
  <si>
    <t>TN06010201011_1000</t>
  </si>
  <si>
    <t>TN05130108045_0400</t>
  </si>
  <si>
    <t>TN06030004017_0800</t>
  </si>
  <si>
    <t>TN060101020540_0800</t>
  </si>
  <si>
    <t>Poplar Tree</t>
  </si>
  <si>
    <t>TN06010108010_0500</t>
  </si>
  <si>
    <t>TN08010208066_0100</t>
  </si>
  <si>
    <t>TN05130108036_1100</t>
  </si>
  <si>
    <t>TN06010108035_1800</t>
  </si>
  <si>
    <t>TN06040003023_0100</t>
  </si>
  <si>
    <t>TN06040005019_0100</t>
  </si>
  <si>
    <t>TN06010207014_0200</t>
  </si>
  <si>
    <t>TN05130205033_0300</t>
  </si>
  <si>
    <t>TN05130206034_0110</t>
  </si>
  <si>
    <t>TN06010207001T_0600</t>
  </si>
  <si>
    <t>TN05130201001T_0100</t>
  </si>
  <si>
    <t>TN05130204013_0710</t>
  </si>
  <si>
    <t>TN06020002012_0300</t>
  </si>
  <si>
    <t>TN06040002502_0230</t>
  </si>
  <si>
    <t>TN08010204017_0110</t>
  </si>
  <si>
    <t>TN05130206002_1000</t>
  </si>
  <si>
    <t>TN06010102047_0200</t>
  </si>
  <si>
    <t>TN05130206002_2000</t>
  </si>
  <si>
    <t>TN05130206002_3000</t>
  </si>
  <si>
    <t>TN05130206002_4000</t>
  </si>
  <si>
    <t>TN05130206002_5000</t>
  </si>
  <si>
    <t>TN05130206024_1000</t>
  </si>
  <si>
    <t>TN05130206024_2000</t>
  </si>
  <si>
    <t>TN06010103034_1100</t>
  </si>
  <si>
    <t>TN08010202003_1000</t>
  </si>
  <si>
    <t>TN06010102046_1000</t>
  </si>
  <si>
    <t>TN08010203007_1000</t>
  </si>
  <si>
    <t>TN06010103061_1000</t>
  </si>
  <si>
    <t>TN06010102046_2000</t>
  </si>
  <si>
    <t>TN08010203007_2000</t>
  </si>
  <si>
    <t>TN06010102046_3000</t>
  </si>
  <si>
    <t>TN06010102046_0500</t>
  </si>
  <si>
    <t>TN06010102046_0600</t>
  </si>
  <si>
    <t>TN08010202040_1000</t>
  </si>
  <si>
    <t>Reelfoot</t>
  </si>
  <si>
    <t>TN08010202040_2000</t>
  </si>
  <si>
    <t>TN08010202040_3000</t>
  </si>
  <si>
    <t>TN06030003001_0100</t>
  </si>
  <si>
    <t>TN08010203032_1000</t>
  </si>
  <si>
    <t>TN08010203032_2000</t>
  </si>
  <si>
    <t>TN08010203032_3000</t>
  </si>
  <si>
    <t>TN06030004023_1000</t>
  </si>
  <si>
    <t>TN05130203010_0100</t>
  </si>
  <si>
    <t>TN06010104004T_0600</t>
  </si>
  <si>
    <t>TN05130204006_0710</t>
  </si>
  <si>
    <t>TN08010204005_0200</t>
  </si>
  <si>
    <t>TN06040002010_0100</t>
  </si>
  <si>
    <t>TN06010205014_0300</t>
  </si>
  <si>
    <t>TN06010104018_1000</t>
  </si>
  <si>
    <t>TN06010108102_1000</t>
  </si>
  <si>
    <t>TN08010208072_1000</t>
  </si>
  <si>
    <t>TN08010208073_1000</t>
  </si>
  <si>
    <t>TN05130202314_1000</t>
  </si>
  <si>
    <t>TN06030004017_1000</t>
  </si>
  <si>
    <t>TN08010202024_1000</t>
  </si>
  <si>
    <t>TN08010202027_1000</t>
  </si>
  <si>
    <t>TN06020001048_1000</t>
  </si>
  <si>
    <t>TN05130202314_2000</t>
  </si>
  <si>
    <t>TN05130202314_3000</t>
  </si>
  <si>
    <t>TN06030004017_2000</t>
  </si>
  <si>
    <t>TN06030004043_1000</t>
  </si>
  <si>
    <t>TN06010108102_0100</t>
  </si>
  <si>
    <t>TN06030004017_0999</t>
  </si>
  <si>
    <t>TN06030004017_0700</t>
  </si>
  <si>
    <t>TN06010108010_0600</t>
  </si>
  <si>
    <t>TN05130201021_2000</t>
  </si>
  <si>
    <t>TN05130201021_3000</t>
  </si>
  <si>
    <t>TN06010103034_1000</t>
  </si>
  <si>
    <t>TN06010103034_2000</t>
  </si>
  <si>
    <t>TN06010103034_3000</t>
  </si>
  <si>
    <t>TNW000007813</t>
  </si>
  <si>
    <t>ROARI000.1CT</t>
  </si>
  <si>
    <t>U/S of US 19E at the Peach Shed</t>
  </si>
  <si>
    <t>TN06010103034_0410</t>
  </si>
  <si>
    <t>TN06020001057_0200</t>
  </si>
  <si>
    <t>TN06010107010_0500</t>
  </si>
  <si>
    <t>TN06020001057_0250</t>
  </si>
  <si>
    <t>TN05130106007_1000</t>
  </si>
  <si>
    <t>TN08010208024_0300</t>
  </si>
  <si>
    <t>TN06030003012_0400</t>
  </si>
  <si>
    <t>TN06010108001_0110</t>
  </si>
  <si>
    <t>TN05130204013_0810</t>
  </si>
  <si>
    <t>TNW000007796</t>
  </si>
  <si>
    <t>ROBIN002.7HD</t>
  </si>
  <si>
    <t>u/s Hwy 57</t>
  </si>
  <si>
    <t>TN06040001155_1000</t>
  </si>
  <si>
    <t>TN06020002087_0500</t>
  </si>
  <si>
    <t>TN05130101015_0610</t>
  </si>
  <si>
    <t>TN08010203010_0800</t>
  </si>
  <si>
    <t>TN06030003053_2000</t>
  </si>
  <si>
    <t>TN05130104010_1000</t>
  </si>
  <si>
    <t>TN06010108029_1100</t>
  </si>
  <si>
    <t>TN05130105019_0300</t>
  </si>
  <si>
    <t>TNW000007865</t>
  </si>
  <si>
    <t>ROCKH000.2VA</t>
  </si>
  <si>
    <t>TN05130108027_2000</t>
  </si>
  <si>
    <t>TN06040004059_1000</t>
  </si>
  <si>
    <t>TN06040004025_2000</t>
  </si>
  <si>
    <t>TN06010201027_0300</t>
  </si>
  <si>
    <t>TN08010209002_0200</t>
  </si>
  <si>
    <t>TN05130201001T_0700</t>
  </si>
  <si>
    <t>TN05130108024_1000</t>
  </si>
  <si>
    <t>TN05130108024_4000</t>
  </si>
  <si>
    <t>TN06010201026_0100</t>
  </si>
  <si>
    <t>TN06020001067_0400</t>
  </si>
  <si>
    <t>TN06020001067_1400</t>
  </si>
  <si>
    <t>TN06020001880_1000</t>
  </si>
  <si>
    <t>TN08010204020_0200</t>
  </si>
  <si>
    <t>TN06020002087_1000</t>
  </si>
  <si>
    <t>TN06030003435_1000</t>
  </si>
  <si>
    <t>TN05130101015_0300</t>
  </si>
  <si>
    <t>TN08010207035_0600</t>
  </si>
  <si>
    <t>TN06010104001_0500</t>
  </si>
  <si>
    <t>TN08010202009_1500</t>
  </si>
  <si>
    <t>TN08010209021_0200</t>
  </si>
  <si>
    <t>TN08010202029_1000</t>
  </si>
  <si>
    <t>TN06020001029_0300</t>
  </si>
  <si>
    <t>TN06010102729_1000</t>
  </si>
  <si>
    <t>TN05130203010_0310</t>
  </si>
  <si>
    <t>TN06010206026_0200</t>
  </si>
  <si>
    <t>TN06010206008_1000</t>
  </si>
  <si>
    <t>TN06010201026_0500</t>
  </si>
  <si>
    <t>TN08010210004_0500</t>
  </si>
  <si>
    <t>TN06010206008_2000</t>
  </si>
  <si>
    <t>TN06040003034_1000</t>
  </si>
  <si>
    <t>TN06040003034_2000</t>
  </si>
  <si>
    <t>TNW000007731</t>
  </si>
  <si>
    <t>RUTHE6.2T0.1MY</t>
  </si>
  <si>
    <t>D/S North Pointe Road</t>
  </si>
  <si>
    <t>TN060200011441_1000</t>
  </si>
  <si>
    <t>TN05130205042_1000</t>
  </si>
  <si>
    <t>TN05130205019_1400</t>
  </si>
  <si>
    <t>TN08010204009_0100</t>
  </si>
  <si>
    <t>TN05130201026_0500</t>
  </si>
  <si>
    <t>TN06040002012_0500</t>
  </si>
  <si>
    <t>TN08010205012_0400</t>
  </si>
  <si>
    <t>TN08010208029_0200</t>
  </si>
  <si>
    <t>TNW000007843</t>
  </si>
  <si>
    <t>SANDY002.4MN</t>
  </si>
  <si>
    <t>d/s Agin Road</t>
  </si>
  <si>
    <t>TN05130107016_0100</t>
  </si>
  <si>
    <t>TN05130107016_0150</t>
  </si>
  <si>
    <t>TN06020001029_1000</t>
  </si>
  <si>
    <t>TN06020001029_0200</t>
  </si>
  <si>
    <t>TN06020001064_0210</t>
  </si>
  <si>
    <t>TN05130201046_1000</t>
  </si>
  <si>
    <t>TN06010208007_0200</t>
  </si>
  <si>
    <t>TN06010207006T_0900</t>
  </si>
  <si>
    <t>TN06020002014_1000</t>
  </si>
  <si>
    <t>TN06020002014_2000</t>
  </si>
  <si>
    <t>TN06020001007_1000</t>
  </si>
  <si>
    <t>TN06020001007_0200</t>
  </si>
  <si>
    <t>TN06010108029_0300</t>
  </si>
  <si>
    <t>TN05130205042_0100</t>
  </si>
  <si>
    <t>TN05130203035_0100</t>
  </si>
  <si>
    <t>TN08010209002_0300</t>
  </si>
  <si>
    <t>TN05130107016_1100</t>
  </si>
  <si>
    <t>TN06010103013_0821</t>
  </si>
  <si>
    <t>TN08010202036_0220</t>
  </si>
  <si>
    <t>TN05130205015T_2600</t>
  </si>
  <si>
    <t>TN06010201097_1000</t>
  </si>
  <si>
    <t>TN05130201001T_0800</t>
  </si>
  <si>
    <t>TN06030002103_1000</t>
  </si>
  <si>
    <t>TN06010101001_0100</t>
  </si>
  <si>
    <t>TN06020004001_1000</t>
  </si>
  <si>
    <t>TN06020004001_2000</t>
  </si>
  <si>
    <t>TN06020004005_1000</t>
  </si>
  <si>
    <t>TN06020004007_1000</t>
  </si>
  <si>
    <t>TN06020004001_1100</t>
  </si>
  <si>
    <t>TN06020004001_0600</t>
  </si>
  <si>
    <t>TN06020004007_2800</t>
  </si>
  <si>
    <t>TN06020004007_1400</t>
  </si>
  <si>
    <t>TN05130202007_1400</t>
  </si>
  <si>
    <t>TN05130202007_1450</t>
  </si>
  <si>
    <t>TN06010104011_0600</t>
  </si>
  <si>
    <t>TN06020001041_1000</t>
  </si>
  <si>
    <t>TN06040005019_0200</t>
  </si>
  <si>
    <t>TN05130201011_0300</t>
  </si>
  <si>
    <t>TN06010201028_0300</t>
  </si>
  <si>
    <t>TN06040001643_1000</t>
  </si>
  <si>
    <t>TN08010205001_1000</t>
  </si>
  <si>
    <t>TN08010205003_1000</t>
  </si>
  <si>
    <t>TN08010205018_1000</t>
  </si>
  <si>
    <t>TN08010205018_1200</t>
  </si>
  <si>
    <t>TN06010102001_1000</t>
  </si>
  <si>
    <t>TN06010102001_2000</t>
  </si>
  <si>
    <t>Fort Patrick Henry</t>
  </si>
  <si>
    <t>TN06010102012_1000</t>
  </si>
  <si>
    <t>TN06010102014_1000</t>
  </si>
  <si>
    <t>TN06010102015_1000</t>
  </si>
  <si>
    <t>South Holston</t>
  </si>
  <si>
    <t>TN06010102012_0100</t>
  </si>
  <si>
    <t>TN06010102012_0300</t>
  </si>
  <si>
    <t>TN06040001043_0210</t>
  </si>
  <si>
    <t>TN08010203001_1000</t>
  </si>
  <si>
    <t>TN08010203001_2000</t>
  </si>
  <si>
    <t>TN05130104048_0500</t>
  </si>
  <si>
    <t>TN05130206019_1000</t>
  </si>
  <si>
    <t>TN05130206019_2000</t>
  </si>
  <si>
    <t>TN05130202014_0600</t>
  </si>
  <si>
    <t>TN06010205059_0100</t>
  </si>
  <si>
    <t>TN05130203026_0900</t>
  </si>
  <si>
    <t>TN06040002502_0220</t>
  </si>
  <si>
    <t>TNW000007741</t>
  </si>
  <si>
    <t>SHANK002.6CY</t>
  </si>
  <si>
    <t>TN05130204010_1000</t>
  </si>
  <si>
    <t>TN05130204016_1600</t>
  </si>
  <si>
    <t>TN05130204010_0200</t>
  </si>
  <si>
    <t>TN06030005089_0100</t>
  </si>
  <si>
    <t>TN08010210021_1000</t>
  </si>
  <si>
    <t>TN06010205016_0200</t>
  </si>
  <si>
    <t>TN06010103013_0210</t>
  </si>
  <si>
    <t>TN06020004001_0910</t>
  </si>
  <si>
    <t>TN06010108005_0710</t>
  </si>
  <si>
    <t>TN06030003010_0400</t>
  </si>
  <si>
    <t>TN08010202009_1700</t>
  </si>
  <si>
    <t>TN06020002087_0300</t>
  </si>
  <si>
    <t>TN06020001087_1000</t>
  </si>
  <si>
    <t>TN06030005078_1000</t>
  </si>
  <si>
    <t>TN06030005081_1000</t>
  </si>
  <si>
    <t>TN06030005082_1000</t>
  </si>
  <si>
    <t>TN06030005082_2000</t>
  </si>
  <si>
    <t>TN06010201032_0800</t>
  </si>
  <si>
    <t>TN06020001109_0100</t>
  </si>
  <si>
    <t>TN06020002087_0100</t>
  </si>
  <si>
    <t>TN08010208001_1550</t>
  </si>
  <si>
    <t>TN06020002018_0300</t>
  </si>
  <si>
    <t>TN06030004017_1200</t>
  </si>
  <si>
    <t>TN06010103013_0820</t>
  </si>
  <si>
    <t>TN08010204014_0800</t>
  </si>
  <si>
    <t>TN06010108102_0200</t>
  </si>
  <si>
    <t>TN08010207031_0400</t>
  </si>
  <si>
    <t>TN05130202007_0100</t>
  </si>
  <si>
    <t>TN05130202007_0150</t>
  </si>
  <si>
    <t>TN06010103020T_0200</t>
  </si>
  <si>
    <t>TN05130108021_1000</t>
  </si>
  <si>
    <t>SINKI000.1WS</t>
  </si>
  <si>
    <t>TN05130203018_0100</t>
  </si>
  <si>
    <t>TN06010103046_1000</t>
  </si>
  <si>
    <t>TN06010106002_1000</t>
  </si>
  <si>
    <t>TN05130201055_0200</t>
  </si>
  <si>
    <t>TN06010104011_0100</t>
  </si>
  <si>
    <t>TN06040004027_1000</t>
  </si>
  <si>
    <t>TN06010106002_0999</t>
  </si>
  <si>
    <t>TN06010108064_2000</t>
  </si>
  <si>
    <t>TN060102011334_1000</t>
  </si>
  <si>
    <t>Off Afton Road 1.3 miles north of Old Stage Road</t>
  </si>
  <si>
    <t>TN06010106002_0100</t>
  </si>
  <si>
    <t>TN06010204042_0300</t>
  </si>
  <si>
    <t>TN06020004007_2200</t>
  </si>
  <si>
    <t>TN08010207001_0100</t>
  </si>
  <si>
    <t>TN06010103037_0600</t>
  </si>
  <si>
    <t>TN05130202220_0300</t>
  </si>
  <si>
    <t>TN06010207029_0100</t>
  </si>
  <si>
    <t>TN06040002001_0999</t>
  </si>
  <si>
    <t>TN06010108042_0110</t>
  </si>
  <si>
    <t>TN08010208007_0300</t>
  </si>
  <si>
    <t>TN06010208020_0100</t>
  </si>
  <si>
    <t>TN05130206019_0600</t>
  </si>
  <si>
    <t>TN06010104011_0900</t>
  </si>
  <si>
    <t>TN060400011303_1200</t>
  </si>
  <si>
    <t>TN05130108004_0999</t>
  </si>
  <si>
    <t>TN05130104037_1800</t>
  </si>
  <si>
    <t>TN06020001007_0999</t>
  </si>
  <si>
    <t>TN06020002009_1000</t>
  </si>
  <si>
    <t>TN06020002009_2000</t>
  </si>
  <si>
    <t>TN06040001054_1000</t>
  </si>
  <si>
    <t>TN06010108010_0900</t>
  </si>
  <si>
    <t>TN05130108001_0100</t>
  </si>
  <si>
    <t>TN06020001064_1000</t>
  </si>
  <si>
    <t>TN05130206024_0600</t>
  </si>
  <si>
    <t>TN05130202007_1300</t>
  </si>
  <si>
    <t>TN05130107006_0300</t>
  </si>
  <si>
    <t>TN05130204016_0200</t>
  </si>
  <si>
    <t>TN05130204002_0700</t>
  </si>
  <si>
    <t>TN06010108030_0210</t>
  </si>
  <si>
    <t>TN06010104011_0400</t>
  </si>
  <si>
    <t>TN05130106010_1000</t>
  </si>
  <si>
    <t>TN06010108010_1910</t>
  </si>
  <si>
    <t>TN06010201026_0410</t>
  </si>
  <si>
    <t>TN05130206039_0100</t>
  </si>
  <si>
    <t>TN05130202014_0100</t>
  </si>
  <si>
    <t>TN06020001007_0510</t>
  </si>
  <si>
    <t>TN08010204014_0600</t>
  </si>
  <si>
    <t>TN060400011085_1000</t>
  </si>
  <si>
    <t>TN06040002047_1000</t>
  </si>
  <si>
    <t>TN05130206002_0300</t>
  </si>
  <si>
    <t>TN08010203016_1000</t>
  </si>
  <si>
    <t>TN06020002085_1000</t>
  </si>
  <si>
    <t>TN05130201013_2000</t>
  </si>
  <si>
    <t>TN05130206039_0150</t>
  </si>
  <si>
    <t>TN06020002018_0550</t>
  </si>
  <si>
    <t>TNW000007780</t>
  </si>
  <si>
    <t>SPRIN4.1T3.0T0.1WS</t>
  </si>
  <si>
    <t>Spring Creek Unnamed Tributary  to Unnamed Tributary</t>
  </si>
  <si>
    <t>D/S Adenus property off Koble Dr.</t>
  </si>
  <si>
    <t>TN05130201013_0400</t>
  </si>
  <si>
    <t>TNW000007781</t>
  </si>
  <si>
    <t>SPRIN4.1T3.0T0.3WS</t>
  </si>
  <si>
    <t>D/S  Culvert on Jonathan Dr.</t>
  </si>
  <si>
    <t>TN06010103037_0700</t>
  </si>
  <si>
    <t>TN05130204016_0210</t>
  </si>
  <si>
    <t>TN06040004013_0110</t>
  </si>
  <si>
    <t>TN08010204004_0300</t>
  </si>
  <si>
    <t>TN05130206002_0700</t>
  </si>
  <si>
    <t>TN06020001421_0100</t>
  </si>
  <si>
    <t>TN06020004001_0120</t>
  </si>
  <si>
    <t>TN06010104015_0300</t>
  </si>
  <si>
    <t>TN05130204016_0900</t>
  </si>
  <si>
    <t>TN06010206024_0100</t>
  </si>
  <si>
    <t>TN06010201065_1000</t>
  </si>
  <si>
    <t>TN06010102042_0300</t>
  </si>
  <si>
    <t>TN08010203015_0500</t>
  </si>
  <si>
    <t>TN06020004007_0900</t>
  </si>
  <si>
    <t>TN08010202009_2300</t>
  </si>
  <si>
    <t>TN08010208024_0400</t>
  </si>
  <si>
    <t>TN05130203010_1000</t>
  </si>
  <si>
    <t>TN06010104004T_1100</t>
  </si>
  <si>
    <t>TN06010201066_1000</t>
  </si>
  <si>
    <t>TN06010201066_2000</t>
  </si>
  <si>
    <t>TN05130201001T_1400</t>
  </si>
  <si>
    <t>TN05130203035_1000</t>
  </si>
  <si>
    <t>TN05130203001_1000</t>
  </si>
  <si>
    <t>TN06010103038_1000</t>
  </si>
  <si>
    <t>TN06010103037_0800</t>
  </si>
  <si>
    <t>TN06010103034_1200</t>
  </si>
  <si>
    <t>TN05130101015_0600</t>
  </si>
  <si>
    <t>TN06010102057_0200</t>
  </si>
  <si>
    <t>TN05130104044_0500</t>
  </si>
  <si>
    <t>TN06020001426_0100</t>
  </si>
  <si>
    <t>TN05130201046_0400</t>
  </si>
  <si>
    <t>TN05130206002_0500</t>
  </si>
  <si>
    <t>TN05130202314_0400</t>
  </si>
  <si>
    <t>TN06040003023_0200</t>
  </si>
  <si>
    <t>TN06020002002_0100</t>
  </si>
  <si>
    <t>TN08010204016_1000</t>
  </si>
  <si>
    <t>TN06040003059_1000</t>
  </si>
  <si>
    <t>TN08010208031_1000</t>
  </si>
  <si>
    <t>TN06040003023_1000</t>
  </si>
  <si>
    <t>TN06040003023_0250</t>
  </si>
  <si>
    <t>TNW000007799</t>
  </si>
  <si>
    <t>SUGAR004.8HY</t>
  </si>
  <si>
    <t>off Windrow Road in proposed industral park</t>
  </si>
  <si>
    <t>Arrow</t>
  </si>
  <si>
    <t>TN03150101012_0100</t>
  </si>
  <si>
    <t>TN06030004036_1000</t>
  </si>
  <si>
    <t>TN05130204006_1300</t>
  </si>
  <si>
    <t>TN05130205020_0300</t>
  </si>
  <si>
    <t>TN05130201011_0500</t>
  </si>
  <si>
    <t>Sullivans Pond</t>
  </si>
  <si>
    <t>TN05130206003_1000</t>
  </si>
  <si>
    <t>TN05130202001T_0500</t>
  </si>
  <si>
    <t>TN05130206003_3000</t>
  </si>
  <si>
    <t>TN05130206003_4000</t>
  </si>
  <si>
    <t>TN05130206003_5000</t>
  </si>
  <si>
    <t>TN05130206003_6000</t>
  </si>
  <si>
    <t>TN05130206024_0100</t>
  </si>
  <si>
    <t>TN08010203015_1400</t>
  </si>
  <si>
    <t>TN05130206024_0150</t>
  </si>
  <si>
    <t>TN08010205036_0200</t>
  </si>
  <si>
    <t>TN06010104011_0300</t>
  </si>
  <si>
    <t>TN06020004007_0800</t>
  </si>
  <si>
    <t>TN06030003063_1000</t>
  </si>
  <si>
    <t>TN06030003063_2000</t>
  </si>
  <si>
    <t>Swan</t>
  </si>
  <si>
    <t>TN06010104001_1400</t>
  </si>
  <si>
    <t>TN06030001057_0100</t>
  </si>
  <si>
    <t>TN06010201015_1000</t>
  </si>
  <si>
    <t>TN06010201015_2000</t>
  </si>
  <si>
    <t>TN06010201015_3000</t>
  </si>
  <si>
    <t>TN05130202014_1000</t>
  </si>
  <si>
    <t>TN05130101015_0700</t>
  </si>
  <si>
    <t>TN05130101015_0850</t>
  </si>
  <si>
    <t>TN06020001047_0100</t>
  </si>
  <si>
    <t>TN06020001029_0500</t>
  </si>
  <si>
    <t>TN08010205023_0200</t>
  </si>
  <si>
    <t>TN08010202036_0160</t>
  </si>
  <si>
    <t>TN05130108053_1000</t>
  </si>
  <si>
    <t>TN08010210005_0100</t>
  </si>
  <si>
    <t>TN06010204044_1000</t>
  </si>
  <si>
    <t>TN06010204044_2000</t>
  </si>
  <si>
    <t>TN0801021100711_0400</t>
  </si>
  <si>
    <t>TN06040005020_1000</t>
  </si>
  <si>
    <t>TN06040001001_1000</t>
  </si>
  <si>
    <t>Wheeler</t>
  </si>
  <si>
    <t>Guntersville</t>
  </si>
  <si>
    <t>Nickajack</t>
  </si>
  <si>
    <t>TN06020001001_1000</t>
  </si>
  <si>
    <t>TNW000007848</t>
  </si>
  <si>
    <t>TENNE651.0T0.3KN</t>
  </si>
  <si>
    <t>Ijams Nature Center (off oxbow d/s Island Airport)</t>
  </si>
  <si>
    <t>TNW000007853</t>
  </si>
  <si>
    <t>Ijams Nature Center</t>
  </si>
  <si>
    <t>TNW000007849</t>
  </si>
  <si>
    <t>TENNE651.6T0.5KN</t>
  </si>
  <si>
    <t>Forks of the River WMA</t>
  </si>
  <si>
    <t>TNW000007854</t>
  </si>
  <si>
    <t>TENNE653.5T0.6KN</t>
  </si>
  <si>
    <t>Tennessee River UT Forks Creek (4)</t>
  </si>
  <si>
    <t>TN08010203015_0100</t>
  </si>
  <si>
    <t>TN06010105003_1000</t>
  </si>
  <si>
    <t>TN06020002082_1200</t>
  </si>
  <si>
    <t>TN06010104004T_1510</t>
  </si>
  <si>
    <t>TN06020001020T_0200</t>
  </si>
  <si>
    <t>TN06040002048_0100</t>
  </si>
  <si>
    <t>TN06010201067_1000</t>
  </si>
  <si>
    <t>TN06010102014_0100</t>
  </si>
  <si>
    <t>TN08010203015_0600</t>
  </si>
  <si>
    <t>TN08010208024_0200</t>
  </si>
  <si>
    <t>TN06010205064_0110</t>
  </si>
  <si>
    <t>TN08010203001_1100</t>
  </si>
  <si>
    <t>TN05130104010_0100</t>
  </si>
  <si>
    <t>TN06010103013_0810</t>
  </si>
  <si>
    <t>TN06020001048_0110</t>
  </si>
  <si>
    <t>TN06010102046_0900</t>
  </si>
  <si>
    <t>TN06010103037_0300</t>
  </si>
  <si>
    <t>TN06010201032_0820</t>
  </si>
  <si>
    <t>TN06010108102_0300</t>
  </si>
  <si>
    <t>TISDA001.0LE</t>
  </si>
  <si>
    <t>TN08010205036_0100</t>
  </si>
  <si>
    <t>TISDA005.1LE; TISDA001.1LE</t>
  </si>
  <si>
    <t>TN06030001067_0421</t>
  </si>
  <si>
    <t>TN060102011334_0100</t>
  </si>
  <si>
    <t>TN06020001041_0100</t>
  </si>
  <si>
    <t>TN08010209001_0100</t>
  </si>
  <si>
    <t>TN08010203001_0700</t>
  </si>
  <si>
    <t>TN06010103011_0200</t>
  </si>
  <si>
    <t>TN08010202009_0200</t>
  </si>
  <si>
    <t>TN060400011035_1000</t>
  </si>
  <si>
    <t>TN06020002018_0700</t>
  </si>
  <si>
    <t>TNW000007845</t>
  </si>
  <si>
    <t>TOWN00.1T0.2PI</t>
  </si>
  <si>
    <t>Town Branch Unnamed Tributary</t>
  </si>
  <si>
    <t>Just downstream Byrdstown STP discharge</t>
  </si>
  <si>
    <t>TNW000007844</t>
  </si>
  <si>
    <t>TOWN00.1T0.3PI</t>
  </si>
  <si>
    <t>Just upstream Byrdstown STP discharge</t>
  </si>
  <si>
    <t>TN05130105033_1400</t>
  </si>
  <si>
    <t>TN05130203022_0100</t>
  </si>
  <si>
    <t>TN06020004001_0100</t>
  </si>
  <si>
    <t>TN06010103034_0300</t>
  </si>
  <si>
    <t>TN05130201001T_0200</t>
  </si>
  <si>
    <t>TN05130106007_0710</t>
  </si>
  <si>
    <t>TN06030004043_0400</t>
  </si>
  <si>
    <t>TN05110002027_0431</t>
  </si>
  <si>
    <t>TN05130204002_1300</t>
  </si>
  <si>
    <t>TN08010208896_1000</t>
  </si>
  <si>
    <t>TN05130204009_0900</t>
  </si>
  <si>
    <t>TN05110002031_0300</t>
  </si>
  <si>
    <t>TN05130204001_0600</t>
  </si>
  <si>
    <t>TN06040005050_2000</t>
  </si>
  <si>
    <t>TN06040005050_3000</t>
  </si>
  <si>
    <t>TN06010208015_0999</t>
  </si>
  <si>
    <t>TN06010102046_0100</t>
  </si>
  <si>
    <t>TN05130202010_0500</t>
  </si>
  <si>
    <t>TN060300021149_0300</t>
  </si>
  <si>
    <t>TN08010202024_0300</t>
  </si>
  <si>
    <t>TN08010202026_0100</t>
  </si>
  <si>
    <t>Lake Lousia</t>
  </si>
  <si>
    <t>TN06010108029_0900</t>
  </si>
  <si>
    <t>TN08010207072_0200</t>
  </si>
  <si>
    <t>TN06030005082_0100</t>
  </si>
  <si>
    <t>TN06010107039_1000</t>
  </si>
  <si>
    <t>TN08010204003_0300</t>
  </si>
  <si>
    <t>TN08010202036_0120</t>
  </si>
  <si>
    <t>TN08010203015_1200</t>
  </si>
  <si>
    <t>TN06010108001_0200</t>
  </si>
  <si>
    <t>TN05130202007_0700</t>
  </si>
  <si>
    <t>TN08010207031_1100</t>
  </si>
  <si>
    <t>TN08010204015_1000</t>
  </si>
  <si>
    <t>TN06040001802_0100</t>
  </si>
  <si>
    <t>TN08010208030_0100</t>
  </si>
  <si>
    <t>TN06010201340_1000</t>
  </si>
  <si>
    <t>TN08010207044_1000</t>
  </si>
  <si>
    <t>TN06010201066_0200</t>
  </si>
  <si>
    <t>TN08010204014_0700</t>
  </si>
  <si>
    <t>TNW000007858</t>
  </si>
  <si>
    <t>UNDER000.7CU</t>
  </si>
  <si>
    <t>Underwood Branch</t>
  </si>
  <si>
    <t>TN06010108035_2310</t>
  </si>
  <si>
    <t>TN05130101015_0500</t>
  </si>
  <si>
    <t>TN06010103034_0900</t>
  </si>
  <si>
    <t>VFW</t>
  </si>
  <si>
    <t>TN05130202314_0700</t>
  </si>
  <si>
    <t>TN06040002002_0311</t>
  </si>
  <si>
    <t>TN05130204013_0900</t>
  </si>
  <si>
    <t>TN08010208001_0800</t>
  </si>
  <si>
    <t>TN05130203023_0100</t>
  </si>
  <si>
    <t>TN06030003032_1000</t>
  </si>
  <si>
    <t>TN06010102006T_0200</t>
  </si>
  <si>
    <t>TN06010107010_1950</t>
  </si>
  <si>
    <t>TN06010102003_0400</t>
  </si>
  <si>
    <t>TN06010104004T_1610</t>
  </si>
  <si>
    <t>TN05130202220_0200</t>
  </si>
  <si>
    <t>TN060300021216_0200</t>
  </si>
  <si>
    <t>TN05130202220_0210</t>
  </si>
  <si>
    <t>TN05130205015T_1100</t>
  </si>
  <si>
    <t>TN05130205042_0400</t>
  </si>
  <si>
    <t>TN06040002049_0400</t>
  </si>
  <si>
    <t>TN08010204020_0700</t>
  </si>
  <si>
    <t>TN06010104004T_1700</t>
  </si>
  <si>
    <t>TN05130201001T_1200</t>
  </si>
  <si>
    <t>TN08010204010_1300</t>
  </si>
  <si>
    <t>TN05130206003_1100</t>
  </si>
  <si>
    <t>TN05130206003_1150</t>
  </si>
  <si>
    <t>TN060300021216_0210</t>
  </si>
  <si>
    <t>TN06010103001_1000</t>
  </si>
  <si>
    <t>TN06010103008_1000</t>
  </si>
  <si>
    <t>TNW000007841</t>
  </si>
  <si>
    <t>WATAU016.4WN</t>
  </si>
  <si>
    <t>D/S of SR400 but U/S of Brush Creek Confluence</t>
  </si>
  <si>
    <t>Wilbur</t>
  </si>
  <si>
    <t>TN06010103020_1000</t>
  </si>
  <si>
    <t>TN06010103029_1000</t>
  </si>
  <si>
    <t>TN060101020250_1300</t>
  </si>
  <si>
    <t>TN05130204016_0400</t>
  </si>
  <si>
    <t>TN06010108035_1410</t>
  </si>
  <si>
    <t>TN06020001003_0200</t>
  </si>
  <si>
    <t>TN08010209016_0100</t>
  </si>
  <si>
    <t>TN05130203036_0200</t>
  </si>
  <si>
    <t>TN05130106008_0300</t>
  </si>
  <si>
    <t>Abandoned Dredge Pond</t>
  </si>
  <si>
    <t>TN06030004029_1000</t>
  </si>
  <si>
    <t>TNW000007856</t>
  </si>
  <si>
    <t>WEAVE0.7T0.1CU</t>
  </si>
  <si>
    <t>TN06010102012_0900</t>
  </si>
  <si>
    <t>TNW000007860</t>
  </si>
  <si>
    <t>WEAVE000.9CU</t>
  </si>
  <si>
    <t>TN06040004013_0200</t>
  </si>
  <si>
    <t>TN06010107007_0400</t>
  </si>
  <si>
    <t>TN051302051735_1000</t>
  </si>
  <si>
    <t>TN05130202023_0300</t>
  </si>
  <si>
    <t>TN05130204009_1210</t>
  </si>
  <si>
    <t>TN05110002008_1000</t>
  </si>
  <si>
    <t>TN05110002008_2000</t>
  </si>
  <si>
    <t>TN05110002008_0550</t>
  </si>
  <si>
    <t>TN05130203539_0100</t>
  </si>
  <si>
    <t>TN05130107012_0400</t>
  </si>
  <si>
    <t>TN06030003056_0100</t>
  </si>
  <si>
    <t>TN05130105015_2000</t>
  </si>
  <si>
    <t>TN05130206039_1000</t>
  </si>
  <si>
    <t>TN05130206039_2000</t>
  </si>
  <si>
    <t>TN06030004032_0100</t>
  </si>
  <si>
    <t>TN06040002047_0100</t>
  </si>
  <si>
    <t>TN05130203018_1000</t>
  </si>
  <si>
    <t>TN05130203018_2000</t>
  </si>
  <si>
    <t>TNW000007730</t>
  </si>
  <si>
    <t>WFSTO010.0RU</t>
  </si>
  <si>
    <t>TN05130203018_3000</t>
  </si>
  <si>
    <t>TN05130203018_5000</t>
  </si>
  <si>
    <t>TN05130203018_7000</t>
  </si>
  <si>
    <t>TN05130203018_0400</t>
  </si>
  <si>
    <t>TN06030004036_0300</t>
  </si>
  <si>
    <t>TN08010202024_0200</t>
  </si>
  <si>
    <t>TN05130204002_0400</t>
  </si>
  <si>
    <t>Woodhaven</t>
  </si>
  <si>
    <t>TNW000007875</t>
  </si>
  <si>
    <t>WHALL003.7DI</t>
  </si>
  <si>
    <t>TNW000007872</t>
  </si>
  <si>
    <t>WHALL3.0T0.8DI</t>
  </si>
  <si>
    <t>TN05130204013_1000</t>
  </si>
  <si>
    <t>TN05130204013_2000</t>
  </si>
  <si>
    <t>TN05130204013_3000</t>
  </si>
  <si>
    <t>TN05130204013_0300</t>
  </si>
  <si>
    <t>TN06010201080_0100</t>
  </si>
  <si>
    <t>TN06010102042_0700</t>
  </si>
  <si>
    <t>TNW000007745</t>
  </si>
  <si>
    <t>WHITE000.6CU</t>
  </si>
  <si>
    <t>End of Yorkshire Ter</t>
  </si>
  <si>
    <t>TN05130202010_1000</t>
  </si>
  <si>
    <t>TN06010108042_0610</t>
  </si>
  <si>
    <t>TN06040005059_1000</t>
  </si>
  <si>
    <t>TN05130202010_3000</t>
  </si>
  <si>
    <t>TN05130202007_1200</t>
  </si>
  <si>
    <t>TN05130105033_1300</t>
  </si>
  <si>
    <t>TN05130201001T_0900</t>
  </si>
  <si>
    <t>TN05130108043_0600</t>
  </si>
  <si>
    <t>TN06010201034_0200</t>
  </si>
  <si>
    <t>TN06020001889_0300</t>
  </si>
  <si>
    <t>TN05130205019_0200</t>
  </si>
  <si>
    <t>TN06010207011_0300</t>
  </si>
  <si>
    <t>TN05130201011_0400</t>
  </si>
  <si>
    <t>TN06020002009_0300</t>
  </si>
  <si>
    <t>TN05130101016_0100</t>
  </si>
  <si>
    <t>TN06040006014_0100</t>
  </si>
  <si>
    <t>TN05130104032_1000</t>
  </si>
  <si>
    <t>TN06020001064_0110</t>
  </si>
  <si>
    <t>TN06010108035_3100</t>
  </si>
  <si>
    <t>TN08010202024_0100</t>
  </si>
  <si>
    <t>TN06010105001_0500</t>
  </si>
  <si>
    <t>TN06010108010_3800</t>
  </si>
  <si>
    <t>TN08010210001_1000</t>
  </si>
  <si>
    <t>TN08010203032_1500</t>
  </si>
  <si>
    <t>TN06010201001T_0100</t>
  </si>
  <si>
    <t>TNW000007728</t>
  </si>
  <si>
    <t>WOLF003.1T0.0RO</t>
  </si>
  <si>
    <t>U/S of driveway culvert (120 Harvey Rd)</t>
  </si>
  <si>
    <t>TN05130105033_1000</t>
  </si>
  <si>
    <t>TN08010210003_1000</t>
  </si>
  <si>
    <t>TN08010210004_1000</t>
  </si>
  <si>
    <t>TN08010210009_2000</t>
  </si>
  <si>
    <t>TN06030005078_0410</t>
  </si>
  <si>
    <t>TN08010210004_0400</t>
  </si>
  <si>
    <t>TN06020001029_0100</t>
  </si>
  <si>
    <t>TN06020001889_1000</t>
  </si>
  <si>
    <t>TN06020004012_0100</t>
  </si>
  <si>
    <t>TN06010102012_0820</t>
  </si>
  <si>
    <t>TN08010210001_0300</t>
  </si>
  <si>
    <t>TN06040003050_0500</t>
  </si>
  <si>
    <t>TN06010107010_1000</t>
  </si>
  <si>
    <t>TN06010107010_2000</t>
  </si>
  <si>
    <t>TN06010107010_3000</t>
  </si>
  <si>
    <t>TN06040002012_0800</t>
  </si>
  <si>
    <t>TN08010208019_0100</t>
  </si>
  <si>
    <t>TN06030004029_0410</t>
  </si>
  <si>
    <t>Yarnell Pond</t>
  </si>
  <si>
    <t>TN06030003041_0100</t>
  </si>
  <si>
    <t>TN06020001717_1000</t>
  </si>
  <si>
    <t>TN05130205019_1000</t>
  </si>
  <si>
    <t>TN05130205019_2000</t>
  </si>
  <si>
    <t xml:space="preserve">Disturbance 1:  </t>
  </si>
  <si>
    <t xml:space="preserve">Disturbance 2:  </t>
  </si>
  <si>
    <t xml:space="preserve">Disturbance 3:  </t>
  </si>
  <si>
    <t xml:space="preserve">Disturbance 4:  </t>
  </si>
  <si>
    <t>If applicable, choose up to 4 disturbances from the dropdown boxes below the appropriate severity of the impact.</t>
  </si>
  <si>
    <r>
      <t xml:space="preserve">7.  Frequency of re-oxygenation zones 
</t>
    </r>
    <r>
      <rPr>
        <sz val="11"/>
        <color theme="1"/>
        <rFont val="Times New Roman"/>
        <family val="1"/>
      </rPr>
      <t>Use frequency of riffle or bends for category.  Rank by quality.</t>
    </r>
  </si>
  <si>
    <r>
      <t xml:space="preserve">8. Bank Stability </t>
    </r>
    <r>
      <rPr>
        <sz val="11"/>
        <color theme="1"/>
        <rFont val="Times New Roman"/>
        <family val="1"/>
      </rPr>
      <t>(score each bank) 
Determine left or right side by facing downstream.</t>
    </r>
  </si>
  <si>
    <r>
      <t xml:space="preserve">9.  Vegetative Protective
</t>
    </r>
    <r>
      <rPr>
        <sz val="11"/>
        <color theme="1"/>
        <rFont val="Times New Roman"/>
        <family val="1"/>
      </rPr>
      <t xml:space="preserve"> (score each bank)
 includes vegetation from top of bank to base of bank.  Determine left or right side by facing downstream</t>
    </r>
  </si>
  <si>
    <t>COMMENTS</t>
  </si>
  <si>
    <t>BANK_STABILITY_RDB</t>
  </si>
  <si>
    <t>VEGETATIVE_PROTECTION_LDB</t>
  </si>
  <si>
    <t>EPIFAUNAL_SUBSTRATE_COMMENTS</t>
  </si>
  <si>
    <t>EMBEDDEDNESS_COMMENTS</t>
  </si>
  <si>
    <t>VELOCITY_DEPTH_REGIME_COMMENTS</t>
  </si>
  <si>
    <t>SEDIMENT_DEPOSITION_COMMENTS</t>
  </si>
  <si>
    <t>CHANNEL_FLOW_STATUS_COMMENTS</t>
  </si>
  <si>
    <t>CHANNEL_ALTERATION_COMMENTS</t>
  </si>
  <si>
    <t>FREQUENCY_OF_REOX_COMMENTS</t>
  </si>
  <si>
    <t>BANK_STABILITY_LDB_COMMENTS</t>
  </si>
  <si>
    <t>BANK_STABILITY_RDB_COMMENTS</t>
  </si>
  <si>
    <t>VEG_PROTECTION_LDB_COMMENTS</t>
  </si>
  <si>
    <t>VEG_PROTECTION_RDB_COMMENTS</t>
  </si>
  <si>
    <t>RIPARIAN_WIDTH_LDB_COMMENTS</t>
  </si>
  <si>
    <t>RIPARIAN_WIDTH_RDB_COMMENTS</t>
  </si>
  <si>
    <t>CHANNEL_SUB_CHAR_COMMENTS</t>
  </si>
  <si>
    <t>POOL_VARIABILITY_COMMENTS</t>
  </si>
  <si>
    <t>CHANNEL_SINUOSITY_COMMENTS</t>
  </si>
  <si>
    <t>PHOTOS_DESCRIPTION</t>
  </si>
  <si>
    <t>Stream/Channel Characteristics:</t>
  </si>
  <si>
    <t>Photos and descriptions may be attached below:</t>
  </si>
  <si>
    <t>MONITORING_LOCATION_NAME</t>
  </si>
  <si>
    <t>MONITORING_LOCATION</t>
  </si>
  <si>
    <t>REF_STATUS</t>
  </si>
  <si>
    <t>ECO_IV</t>
  </si>
  <si>
    <t>US_ECO_IV</t>
  </si>
  <si>
    <t>DRAINAGE_AREA</t>
  </si>
  <si>
    <t>COUNTY</t>
  </si>
  <si>
    <t>LATITUDE</t>
  </si>
  <si>
    <t>LONGITUDE</t>
  </si>
  <si>
    <t>HYDROCODE</t>
  </si>
  <si>
    <t>HUC_8_NAME</t>
  </si>
  <si>
    <t>HUC_12</t>
  </si>
  <si>
    <t>WATERSHED_GROUP</t>
  </si>
  <si>
    <t>WATERBODY_ID</t>
  </si>
  <si>
    <t>STATE_NAME</t>
  </si>
  <si>
    <t>RESERVOIR_NAME</t>
  </si>
  <si>
    <t>WATER_TYPE</t>
  </si>
  <si>
    <t>COUNTY_NAME</t>
  </si>
  <si>
    <t>FIPS_COUNTY_CODE</t>
  </si>
  <si>
    <t>STATE_COUNTY_CODE</t>
  </si>
  <si>
    <t>DWR_COUNTY_ABBREVIATION</t>
  </si>
  <si>
    <t>STATE</t>
  </si>
  <si>
    <t>AN</t>
  </si>
  <si>
    <t>BE</t>
  </si>
  <si>
    <t>BN</t>
  </si>
  <si>
    <t>BL</t>
  </si>
  <si>
    <t>BT</t>
  </si>
  <si>
    <t>CA</t>
  </si>
  <si>
    <t>CN</t>
  </si>
  <si>
    <t>CR</t>
  </si>
  <si>
    <t>CT</t>
  </si>
  <si>
    <t>CH</t>
  </si>
  <si>
    <t>CS</t>
  </si>
  <si>
    <t>CL</t>
  </si>
  <si>
    <t>CY</t>
  </si>
  <si>
    <t>CO</t>
  </si>
  <si>
    <t>CE</t>
  </si>
  <si>
    <t>CK</t>
  </si>
  <si>
    <t>CU</t>
  </si>
  <si>
    <t>DA</t>
  </si>
  <si>
    <t>DE</t>
  </si>
  <si>
    <t>DB</t>
  </si>
  <si>
    <t>DI</t>
  </si>
  <si>
    <t>DY</t>
  </si>
  <si>
    <t>FA</t>
  </si>
  <si>
    <t>FE</t>
  </si>
  <si>
    <t>FR</t>
  </si>
  <si>
    <t>GI</t>
  </si>
  <si>
    <t>GS</t>
  </si>
  <si>
    <t>GR</t>
  </si>
  <si>
    <t>GE</t>
  </si>
  <si>
    <t>GY</t>
  </si>
  <si>
    <t>HA</t>
  </si>
  <si>
    <t>HM</t>
  </si>
  <si>
    <t>HK</t>
  </si>
  <si>
    <t>HR</t>
  </si>
  <si>
    <t>HD</t>
  </si>
  <si>
    <t>HS</t>
  </si>
  <si>
    <t>HY</t>
  </si>
  <si>
    <t>HE</t>
  </si>
  <si>
    <t>HN</t>
  </si>
  <si>
    <t>HI</t>
  </si>
  <si>
    <t>HO</t>
  </si>
  <si>
    <t>HU</t>
  </si>
  <si>
    <t>JA</t>
  </si>
  <si>
    <t>JE</t>
  </si>
  <si>
    <t>JO</t>
  </si>
  <si>
    <t>KN</t>
  </si>
  <si>
    <t>LA</t>
  </si>
  <si>
    <t>LE</t>
  </si>
  <si>
    <t>LW</t>
  </si>
  <si>
    <t>LS</t>
  </si>
  <si>
    <t>LI</t>
  </si>
  <si>
    <t>LO</t>
  </si>
  <si>
    <t>MM</t>
  </si>
  <si>
    <t>MC</t>
  </si>
  <si>
    <t>MA</t>
  </si>
  <si>
    <t>MN</t>
  </si>
  <si>
    <t>MI</t>
  </si>
  <si>
    <t>ML</t>
  </si>
  <si>
    <t>MY</t>
  </si>
  <si>
    <t>ME</t>
  </si>
  <si>
    <t>MO</t>
  </si>
  <si>
    <t>MT</t>
  </si>
  <si>
    <t>MR</t>
  </si>
  <si>
    <t>MG</t>
  </si>
  <si>
    <t>OB</t>
  </si>
  <si>
    <t>OV</t>
  </si>
  <si>
    <t>PE</t>
  </si>
  <si>
    <t>PI</t>
  </si>
  <si>
    <t>PO</t>
  </si>
  <si>
    <t>PU</t>
  </si>
  <si>
    <t>RH</t>
  </si>
  <si>
    <t>RO</t>
  </si>
  <si>
    <t>RN</t>
  </si>
  <si>
    <t>RU</t>
  </si>
  <si>
    <t>SC</t>
  </si>
  <si>
    <t>SE</t>
  </si>
  <si>
    <t>SV</t>
  </si>
  <si>
    <t>SH</t>
  </si>
  <si>
    <t>SM</t>
  </si>
  <si>
    <t>ST</t>
  </si>
  <si>
    <t>SU</t>
  </si>
  <si>
    <t>SR</t>
  </si>
  <si>
    <t>TI</t>
  </si>
  <si>
    <t>TR</t>
  </si>
  <si>
    <t>UC</t>
  </si>
  <si>
    <t>UN</t>
  </si>
  <si>
    <t>WA</t>
  </si>
  <si>
    <t>WN</t>
  </si>
  <si>
    <t>WE</t>
  </si>
  <si>
    <t>WY</t>
  </si>
  <si>
    <t>WH</t>
  </si>
  <si>
    <t>WI</t>
  </si>
  <si>
    <t>WS</t>
  </si>
  <si>
    <t>ECOREGION NAME</t>
  </si>
  <si>
    <t>65a</t>
  </si>
  <si>
    <t>Blackland Prairie</t>
  </si>
  <si>
    <t>65b</t>
  </si>
  <si>
    <t>Flatwoods/Alluvial Prairie Margins</t>
  </si>
  <si>
    <t xml:space="preserve">65e </t>
  </si>
  <si>
    <t>Northern Hilly Gulf Coastal Plain</t>
  </si>
  <si>
    <t>65i</t>
  </si>
  <si>
    <t>Fall Line Hills</t>
  </si>
  <si>
    <t>65j</t>
  </si>
  <si>
    <t>Transition Hills</t>
  </si>
  <si>
    <t xml:space="preserve">66d </t>
  </si>
  <si>
    <t>Southern Crystaline Ridges and Mountains</t>
  </si>
  <si>
    <t>66e</t>
  </si>
  <si>
    <t>Southern Sedimentary Ridges</t>
  </si>
  <si>
    <t>66f</t>
  </si>
  <si>
    <t>Limestone Valleys and Coves</t>
  </si>
  <si>
    <t>66g</t>
  </si>
  <si>
    <t>Southern Metasedimentary Mountains</t>
  </si>
  <si>
    <t xml:space="preserve">66i </t>
  </si>
  <si>
    <t>High Mountains</t>
  </si>
  <si>
    <t xml:space="preserve">66j </t>
  </si>
  <si>
    <t>Broad Basins</t>
  </si>
  <si>
    <t xml:space="preserve">66k </t>
  </si>
  <si>
    <t>Amphibolite Mountains</t>
  </si>
  <si>
    <t>Southern Limestone/Dolomite Valleys and Low Rolling Hills</t>
  </si>
  <si>
    <t>67g</t>
  </si>
  <si>
    <t>Southern Shale Valleys</t>
  </si>
  <si>
    <t>67h</t>
  </si>
  <si>
    <t>Southern Sandstone Ridges</t>
  </si>
  <si>
    <t>67i</t>
  </si>
  <si>
    <t>Southern Dissected Ridges &amp; Knobs</t>
  </si>
  <si>
    <t xml:space="preserve">68a </t>
  </si>
  <si>
    <t>Cumberland Plateau</t>
  </si>
  <si>
    <t xml:space="preserve">68b </t>
  </si>
  <si>
    <t>Sequatchie Valley</t>
  </si>
  <si>
    <t xml:space="preserve">68c </t>
  </si>
  <si>
    <t>Plateau Escarpment</t>
  </si>
  <si>
    <t xml:space="preserve">68d </t>
  </si>
  <si>
    <t>Southern Table Plateaus</t>
  </si>
  <si>
    <t xml:space="preserve">69d </t>
  </si>
  <si>
    <t>Dissected Appalachian Plateau</t>
  </si>
  <si>
    <t>69e</t>
  </si>
  <si>
    <t>Cumberland Mountain Thrust Block</t>
  </si>
  <si>
    <t xml:space="preserve">71e </t>
  </si>
  <si>
    <t>Western Pennyroyal Karst</t>
  </si>
  <si>
    <t xml:space="preserve">71f </t>
  </si>
  <si>
    <t>Western Highland Rim</t>
  </si>
  <si>
    <t xml:space="preserve">71g </t>
  </si>
  <si>
    <t>Eastern Highland Rim</t>
  </si>
  <si>
    <t xml:space="preserve">71h </t>
  </si>
  <si>
    <t>Outer Nashville Basin</t>
  </si>
  <si>
    <t xml:space="preserve">71i </t>
  </si>
  <si>
    <t>Inner Nashville Basin</t>
  </si>
  <si>
    <t xml:space="preserve">73a </t>
  </si>
  <si>
    <t>Northern Holocene Meander Belts</t>
  </si>
  <si>
    <t>73b</t>
  </si>
  <si>
    <t>Northern Pleistocene Valley Trains</t>
  </si>
  <si>
    <t xml:space="preserve">Bluff Hills </t>
  </si>
  <si>
    <t xml:space="preserve">74b </t>
  </si>
  <si>
    <t>Loess Plains</t>
  </si>
  <si>
    <t>HUC_ 8</t>
  </si>
  <si>
    <t>HUC_GROUP</t>
  </si>
  <si>
    <t>Holston-South Fork</t>
  </si>
  <si>
    <t xml:space="preserve"> (u/s Boone Dam)</t>
  </si>
  <si>
    <t xml:space="preserve"> (d/s Boone Dam)</t>
  </si>
  <si>
    <r>
      <t xml:space="preserve">Watts Bar, </t>
    </r>
    <r>
      <rPr>
        <b/>
        <sz val="11"/>
        <color theme="1"/>
        <rFont val="Calibri"/>
        <family val="2"/>
        <scheme val="minor"/>
      </rPr>
      <t>Ft Loudoun,</t>
    </r>
    <r>
      <rPr>
        <sz val="11"/>
        <color theme="1"/>
        <rFont val="Calibri"/>
        <family val="2"/>
        <scheme val="minor"/>
      </rPr>
      <t xml:space="preserve"> Little River (Upper Tennessee)</t>
    </r>
  </si>
  <si>
    <t xml:space="preserve">Ft Loudoun </t>
  </si>
  <si>
    <r>
      <rPr>
        <b/>
        <sz val="11"/>
        <color theme="1"/>
        <rFont val="Calibri"/>
        <family val="2"/>
        <scheme val="minor"/>
      </rPr>
      <t>Watts Bar</t>
    </r>
    <r>
      <rPr>
        <sz val="11"/>
        <color theme="1"/>
        <rFont val="Calibri"/>
        <family val="2"/>
        <scheme val="minor"/>
      </rPr>
      <t>, Ft Loudoun, Little River (Upper Tennessee)</t>
    </r>
  </si>
  <si>
    <t xml:space="preserve">Watts Bar </t>
  </si>
  <si>
    <r>
      <t xml:space="preserve">Nickajack, </t>
    </r>
    <r>
      <rPr>
        <b/>
        <sz val="11"/>
        <color theme="1"/>
        <rFont val="Calibri"/>
        <family val="2"/>
        <scheme val="minor"/>
      </rPr>
      <t>Chickamauga</t>
    </r>
    <r>
      <rPr>
        <sz val="11"/>
        <color theme="1"/>
        <rFont val="Calibri"/>
        <family val="2"/>
        <scheme val="minor"/>
      </rPr>
      <t xml:space="preserve"> Reservoirs (Lower Tennessee)</t>
    </r>
  </si>
  <si>
    <r>
      <rPr>
        <b/>
        <sz val="11"/>
        <color theme="1"/>
        <rFont val="Calibri"/>
        <family val="2"/>
        <scheme val="minor"/>
      </rPr>
      <t>Nickajack</t>
    </r>
    <r>
      <rPr>
        <sz val="11"/>
        <color theme="1"/>
        <rFont val="Calibri"/>
        <family val="2"/>
        <scheme val="minor"/>
      </rPr>
      <t>, Chickamauga Reservoirs (Lower Tennessee)</t>
    </r>
  </si>
  <si>
    <t>Data Type</t>
  </si>
  <si>
    <t>Activity Type</t>
  </si>
  <si>
    <t>Field Parameters</t>
  </si>
  <si>
    <t>Invert Taxa</t>
  </si>
  <si>
    <t>Periphyton Taxa</t>
  </si>
  <si>
    <t>New Stations</t>
  </si>
  <si>
    <t>HUC Name:</t>
  </si>
  <si>
    <t>HUC 12:</t>
  </si>
  <si>
    <t>Water Type:</t>
  </si>
  <si>
    <t>Reservior</t>
  </si>
  <si>
    <t>River Mile:</t>
  </si>
  <si>
    <t>X</t>
  </si>
  <si>
    <t>RM</t>
  </si>
  <si>
    <t>COORDINATE_DATUM</t>
  </si>
  <si>
    <t>COORDINATE_METHOD</t>
  </si>
  <si>
    <t>PREVIOUS_DWR_STATION_IDS</t>
  </si>
  <si>
    <t>DWR Station ID</t>
  </si>
  <si>
    <t>Monitoring Location</t>
  </si>
  <si>
    <t>Drainage Area</t>
  </si>
  <si>
    <t>Latitude</t>
  </si>
  <si>
    <t>Longitude</t>
  </si>
  <si>
    <t>HUC</t>
  </si>
  <si>
    <t>HUC 12</t>
  </si>
  <si>
    <t>Watershed Group</t>
  </si>
  <si>
    <t>Organization</t>
  </si>
  <si>
    <t>State</t>
  </si>
  <si>
    <t>Water Type</t>
  </si>
  <si>
    <t>Previous DWR Station ID</t>
  </si>
  <si>
    <t>HABITAT ASSESSMENT FIELD SHEET- MODERATE TO HIGH GRADIENT STREAMS - QC Duplicate 1 (Only upload the Consensus to Waterlog</t>
  </si>
  <si>
    <t>HABITAT ASSESSMENT FIELD SHEET- MODERATE TO HIGH GRADIENT STREAMS - QC Duplicate 2 (Only upload the Consensus to Waterlog</t>
  </si>
  <si>
    <t>HABITAT ASSESSMENT FIELD SHEET - LOW GRADIENT STREAMS</t>
  </si>
  <si>
    <t>HABITAT ASSESSMENT FIELD SHEET - LOW GRADIENT STREAMS - QC DUPLICATE 1 (ONLY UPLOAD CONSENSUS TO WATERLOG)</t>
  </si>
  <si>
    <t>Duplicate 1</t>
  </si>
  <si>
    <t>HABITAT ASSESSMENT FIELD SHEET - LOW GRADIENT STREAMS - QC DUPLICATE 2 (ONLY UPLOAD CONSENSUS TO WATERLOG)</t>
  </si>
  <si>
    <t>Duplicate 2</t>
  </si>
  <si>
    <t>SPRING</t>
  </si>
  <si>
    <t>FALL</t>
  </si>
  <si>
    <t>Index Period:</t>
  </si>
  <si>
    <t>SQKICK:</t>
  </si>
  <si>
    <t>SQBANK:</t>
  </si>
  <si>
    <t>BIORECON</t>
  </si>
  <si>
    <t>PERIPHYTON</t>
  </si>
  <si>
    <t>OTHER</t>
  </si>
  <si>
    <t>71f</t>
  </si>
  <si>
    <t>Nickajack, Chickamauga Reservoirs (Lower Tennessee)</t>
  </si>
  <si>
    <t>ARMST004.4GY</t>
  </si>
  <si>
    <t>71g</t>
  </si>
  <si>
    <t>ASPRI001.0MM</t>
  </si>
  <si>
    <t>71e</t>
  </si>
  <si>
    <t>68c</t>
  </si>
  <si>
    <t>66d</t>
  </si>
  <si>
    <t>Off Hwy 33 just upstream Molly Hollow Road</t>
  </si>
  <si>
    <t>Off Hwy 33 downstream Carr Creek just downstream Coker Lane</t>
  </si>
  <si>
    <t>U/S Confluence W/ Glady Fork</t>
  </si>
  <si>
    <t>Off Hwy 95 D/S Mcnew Hollow Tributary</t>
  </si>
  <si>
    <t>BEAR002.8RO</t>
  </si>
  <si>
    <t>TNW000000227</t>
  </si>
  <si>
    <t>100 yards u/s Hwy 95</t>
  </si>
  <si>
    <t>TN06010207026_0600</t>
  </si>
  <si>
    <t>BCK 4.5 ORNL; BCK 4.55</t>
  </si>
  <si>
    <t>U/S Hwy 104; U/S Lexington WWTP</t>
  </si>
  <si>
    <t>66j</t>
  </si>
  <si>
    <t>TN05130107016_0750</t>
  </si>
  <si>
    <t>BLACK000.3MM</t>
  </si>
  <si>
    <t>TNW000007902</t>
  </si>
  <si>
    <t>D/S of Union Hill Rd. crossing</t>
  </si>
  <si>
    <t>TN06020002083_0500</t>
  </si>
  <si>
    <t>TN06040004001_0200</t>
  </si>
  <si>
    <t>BLACK001.8BR</t>
  </si>
  <si>
    <t>BLACK014.5JA; ECO71G14</t>
  </si>
  <si>
    <t>BLUE000.7MI</t>
  </si>
  <si>
    <t>BLUE000.0MI;FECO68B01</t>
  </si>
  <si>
    <t>Big McAdoo Creek</t>
  </si>
  <si>
    <t>TN06020001062_0100</t>
  </si>
  <si>
    <t>BRADL008.4T0.2RU</t>
  </si>
  <si>
    <t>TNW000007911</t>
  </si>
  <si>
    <t>Off Weatherly Road. Access site from pasture adjacent to Bradley Creek</t>
  </si>
  <si>
    <t>BRUSH008.4WN</t>
  </si>
  <si>
    <t>BRUSH009.0RN</t>
  </si>
  <si>
    <t>TN06040005038_1000</t>
  </si>
  <si>
    <t>Big Sandy River Hwy 69A Crossing (in dewatering area)</t>
  </si>
  <si>
    <t>TN06040005032_1000</t>
  </si>
  <si>
    <t>TN06020001041_0999</t>
  </si>
  <si>
    <t>BUCK001.4DE</t>
  </si>
  <si>
    <t>TNW000007883</t>
  </si>
  <si>
    <t>Downstream WSD  Outfalls</t>
  </si>
  <si>
    <t>TN06040001840_0100</t>
  </si>
  <si>
    <t>BUCK001.5DE</t>
  </si>
  <si>
    <t>TNW000007884</t>
  </si>
  <si>
    <t>Upstream UNT at WSD</t>
  </si>
  <si>
    <t>BUCK001.8DE</t>
  </si>
  <si>
    <t>TNW000007885</t>
  </si>
  <si>
    <t>Upstream of WSD</t>
  </si>
  <si>
    <t>BUCK1.5T0.2DE</t>
  </si>
  <si>
    <t>TNW000007886</t>
  </si>
  <si>
    <t>Buck Branch UNT</t>
  </si>
  <si>
    <t>Downstream WSD SW02</t>
  </si>
  <si>
    <t>BUCK1.5T0.6DE</t>
  </si>
  <si>
    <t>TNW000007887</t>
  </si>
  <si>
    <t>Downstream WSD SW01</t>
  </si>
  <si>
    <t>BUCK1.5T0.8T0.4DE</t>
  </si>
  <si>
    <t>TNW000007888</t>
  </si>
  <si>
    <t>Buck Branch UNT to UNT</t>
  </si>
  <si>
    <t>Upstream WSD SW01</t>
  </si>
  <si>
    <t>South of  Biltmore community</t>
  </si>
  <si>
    <t>Off Capuchin Road approx. 0.5 mi downstream of Scott/Campbell County Line</t>
  </si>
  <si>
    <t>Downstream of sewage line repair</t>
  </si>
  <si>
    <t>TN06040005870_0410</t>
  </si>
  <si>
    <t>TN06040005027_1300</t>
  </si>
  <si>
    <t>CHEST041.4MM</t>
  </si>
  <si>
    <t>TNW000007903</t>
  </si>
  <si>
    <t>At County Road 500 Bridge Crossing</t>
  </si>
  <si>
    <t>CITIC005.2MO</t>
  </si>
  <si>
    <t>CLEAR001.7CU</t>
  </si>
  <si>
    <t>TNW000007897</t>
  </si>
  <si>
    <t>Old Grassy Cove Road</t>
  </si>
  <si>
    <t>CLEAR001.8SH</t>
  </si>
  <si>
    <t>TNW000007919</t>
  </si>
  <si>
    <t>TN06020001047_1000</t>
  </si>
  <si>
    <t>CLEAR2.4T1.3CR</t>
  </si>
  <si>
    <t>CLEAR2.4T2.7CR</t>
  </si>
  <si>
    <t>TN06010207006_1000</t>
  </si>
  <si>
    <t>TN06010207019_1000</t>
  </si>
  <si>
    <t>TN06010207019_2000</t>
  </si>
  <si>
    <t>CMILL000.5LI</t>
  </si>
  <si>
    <t>TNW000007893</t>
  </si>
  <si>
    <t>Cotton Mill Branch</t>
  </si>
  <si>
    <t>u/s Brookside Drive</t>
  </si>
  <si>
    <t>U/S Old Knob Creek WWTP off Austin Springs Road</t>
  </si>
  <si>
    <t>293 Austin Springs Road Austin Springs Terrace Apts.</t>
  </si>
  <si>
    <t>CONAS006.8MM</t>
  </si>
  <si>
    <t>TNW000007909</t>
  </si>
  <si>
    <t>County Road 854 Bridge Crossing</t>
  </si>
  <si>
    <t>CORCH013.0MG</t>
  </si>
  <si>
    <t>TNW000007891</t>
  </si>
  <si>
    <t>Seed Tick Road at bridge crossing</t>
  </si>
  <si>
    <t>COUNC000.3BR</t>
  </si>
  <si>
    <t>CRABA002.2CU</t>
  </si>
  <si>
    <t>TN06040005948_1000</t>
  </si>
  <si>
    <t>CROOK006.3RO</t>
  </si>
  <si>
    <t>At mouth just above the confluence with Oostanaula Creek</t>
  </si>
  <si>
    <t>CSPRI026.6MM; OOSTAN026.6MM</t>
  </si>
  <si>
    <t>CUMBE245.0WS</t>
  </si>
  <si>
    <t>TNW000007882</t>
  </si>
  <si>
    <t>One mile upstream Gallatin Steam Plant Uptake</t>
  </si>
  <si>
    <t>3OLD20006</t>
  </si>
  <si>
    <t>CYPRE005.5HR</t>
  </si>
  <si>
    <t>TN06040005870_1000</t>
  </si>
  <si>
    <t>Piney Flats Warren Drive North of Pickens Bridge Road</t>
  </si>
  <si>
    <t>TN06020001064_0100</t>
  </si>
  <si>
    <t>DLEAF000.9JO</t>
  </si>
  <si>
    <t>Off Okalona Road to Laurels Road (SR 361) to McIntyre Lane on Left (before Vests)</t>
  </si>
  <si>
    <t>TN06020001020T_0999</t>
  </si>
  <si>
    <t>TN05130107023_0240</t>
  </si>
  <si>
    <t>TN06040001060_0310</t>
  </si>
  <si>
    <t>TN06040003001_1000</t>
  </si>
  <si>
    <t>Upstream McKee Levee Road</t>
  </si>
  <si>
    <t>TN06010204039_2000</t>
  </si>
  <si>
    <t>TN06010204044_0500</t>
  </si>
  <si>
    <t>TN06010207019_0100</t>
  </si>
  <si>
    <t>McDowell Shoal just D/S From Fourmile Creek</t>
  </si>
  <si>
    <t>TN06010204056_0100</t>
  </si>
  <si>
    <t>Buzzard Creek Road</t>
  </si>
  <si>
    <t>125 Yards D/S McDaniel Road</t>
  </si>
  <si>
    <t>At McLains Levee Road</t>
  </si>
  <si>
    <t>EFHUR002.2WS</t>
  </si>
  <si>
    <t>TNW000007914</t>
  </si>
  <si>
    <t>Murfreesboro WTP intake</t>
  </si>
  <si>
    <t>At McHenry Road Br (Near Munsey Hatcher Road)</t>
  </si>
  <si>
    <t>Approximately 1 mile upstream confluence with Clinch River</t>
  </si>
  <si>
    <t>ENGLIS005.6HD</t>
  </si>
  <si>
    <t>1301 Riverfront Parkway, Suite 206</t>
  </si>
  <si>
    <t>EVANS_G1.0GS</t>
  </si>
  <si>
    <t>TNW000007881</t>
  </si>
  <si>
    <t>UNT East Fork Lynn Creek</t>
  </si>
  <si>
    <t>u/s Ella West Circle</t>
  </si>
  <si>
    <t>TN06030004023_0120</t>
  </si>
  <si>
    <t>TN06010207028_0100</t>
  </si>
  <si>
    <t>TN06010207026_0300</t>
  </si>
  <si>
    <t>TN06040003010_1110</t>
  </si>
  <si>
    <t>Eve Mills near Loudon Road Crossing</t>
  </si>
  <si>
    <t>FOX002.1CU</t>
  </si>
  <si>
    <t>TNW000007901</t>
  </si>
  <si>
    <t>Fox Creek</t>
  </si>
  <si>
    <t>Fox Creek Trail</t>
  </si>
  <si>
    <t>TN06020001067_0300</t>
  </si>
  <si>
    <t>GRASS0.4T0.3SH</t>
  </si>
  <si>
    <t>TN06010207001T_0300</t>
  </si>
  <si>
    <t>off Hwy 30 DS of confluence with Clear Creek.</t>
  </si>
  <si>
    <t>68d</t>
  </si>
  <si>
    <t>TN06010207026_0400</t>
  </si>
  <si>
    <t>GHK2.9; GHOLL001.8RO</t>
  </si>
  <si>
    <t>HALL000.8SH</t>
  </si>
  <si>
    <t>TNW000007917</t>
  </si>
  <si>
    <t>upstream of Highway 385</t>
  </si>
  <si>
    <t>TN06020001060_0300</t>
  </si>
  <si>
    <t>HARRI002.2MN</t>
  </si>
  <si>
    <t>HARRI004.8BR</t>
  </si>
  <si>
    <t>TN06040001064_1000</t>
  </si>
  <si>
    <t>HORTO002.4PO</t>
  </si>
  <si>
    <t>TNW000007904</t>
  </si>
  <si>
    <t>George Bates Rd Bridge Crossing</t>
  </si>
  <si>
    <t>TN06020002018_1900</t>
  </si>
  <si>
    <t>HUDGE000.1HM</t>
  </si>
  <si>
    <t>TNW000007296</t>
  </si>
  <si>
    <t>Hudgen Creek</t>
  </si>
  <si>
    <t>Hwy 64/41 near Tennessee River RM 141</t>
  </si>
  <si>
    <t>TN06020001889_0400</t>
  </si>
  <si>
    <t>HURRI003.2RU</t>
  </si>
  <si>
    <t>TNW000007915</t>
  </si>
  <si>
    <t>U/S parking lot at LaVergne Greenway project</t>
  </si>
  <si>
    <t>HURRI10T0.1MR</t>
  </si>
  <si>
    <t>FECO71H05; ECO71H18</t>
  </si>
  <si>
    <t>Indian Creek Canal  Unnamed Tributary to Unnamed Trib</t>
  </si>
  <si>
    <t>ITRAI000.2SR</t>
  </si>
  <si>
    <t>US of confluence with Sewanee Creek.</t>
  </si>
  <si>
    <t>U/S Knob Creek WWTP off Austin Springs Road</t>
  </si>
  <si>
    <t>TN06020001060_1000</t>
  </si>
  <si>
    <t>LIBER000.5WI</t>
  </si>
  <si>
    <t>TNW000007918</t>
  </si>
  <si>
    <t>u/s Old Liberty Pike-U/S</t>
  </si>
  <si>
    <t>LICK001.5GY</t>
  </si>
  <si>
    <t>TN05130107016_0320</t>
  </si>
  <si>
    <t>LMARR6.6T0.1DA</t>
  </si>
  <si>
    <t>LONDO002.2BR</t>
  </si>
  <si>
    <t>TNW000007905</t>
  </si>
  <si>
    <t>Clearcreek Rd NE Bridge Crossing</t>
  </si>
  <si>
    <t>TN06020002014_0200</t>
  </si>
  <si>
    <t>LOOSA017.0SH</t>
  </si>
  <si>
    <t>Loosahatchie River Unnamed Tributary</t>
  </si>
  <si>
    <t>Near Old Millington Road</t>
  </si>
  <si>
    <t>LOOSA1T2.3SH; LOOSA27.0T2.2SH</t>
  </si>
  <si>
    <t>LOOSA1T1.9FA; LOOSATRIB01.9; LOOSA38.3T1.9FA</t>
  </si>
  <si>
    <t>LPINE002.7CS</t>
  </si>
  <si>
    <t>LSUGA1.9T0.8CS</t>
  </si>
  <si>
    <t>Little Swan Creek UT</t>
  </si>
  <si>
    <t>0.5 Miles D/S Hwy 12</t>
  </si>
  <si>
    <t>MASON002.1LI</t>
  </si>
  <si>
    <t>McBride Branch</t>
  </si>
  <si>
    <t>McCall Branch</t>
  </si>
  <si>
    <t>McCamy Branch</t>
  </si>
  <si>
    <t>McCann Branch</t>
  </si>
  <si>
    <t>McCool Lake #1 (Small Lake)</t>
  </si>
  <si>
    <t>McCool Lake #2 (Large Lake)</t>
  </si>
  <si>
    <t>McCoy Branch</t>
  </si>
  <si>
    <t>TN06010207006T_0700</t>
  </si>
  <si>
    <t>McCrory Creek</t>
  </si>
  <si>
    <t>McDaniel Road 75-150' U/S</t>
  </si>
  <si>
    <t>MCCRO001.7DA</t>
  </si>
  <si>
    <t>TNW000007912</t>
  </si>
  <si>
    <t>U/S of small tributary</t>
  </si>
  <si>
    <t>McCutcheon Creek</t>
  </si>
  <si>
    <t>McDaniel Slough</t>
  </si>
  <si>
    <t>McElroy Branch</t>
  </si>
  <si>
    <t>McFarland Branch</t>
  </si>
  <si>
    <t>McFarland Creek</t>
  </si>
  <si>
    <t>McFarland Road in KY</t>
  </si>
  <si>
    <t>McGill Creek</t>
  </si>
  <si>
    <t>McHaney Branch</t>
  </si>
  <si>
    <t>Upstream of Cypress Creek</t>
  </si>
  <si>
    <t>Inlet at mouth at Mitsubishi</t>
  </si>
  <si>
    <t>McKellar Lake Harbor Channel</t>
  </si>
  <si>
    <t>McKinnie Creek</t>
  </si>
  <si>
    <t>McKnight Branch</t>
  </si>
  <si>
    <t>McMahan Creek</t>
  </si>
  <si>
    <t>McMeen Branch</t>
  </si>
  <si>
    <t>McNew Branch</t>
  </si>
  <si>
    <t>McReynolds Branch Unnamed Tributary</t>
  </si>
  <si>
    <t>McWilliams Creek</t>
  </si>
  <si>
    <t>MEADO000.8CU</t>
  </si>
  <si>
    <t>TNW000007890</t>
  </si>
  <si>
    <t>TN06010207247_0100</t>
  </si>
  <si>
    <t>TN08010204010_3000</t>
  </si>
  <si>
    <t>MILL000.4BL</t>
  </si>
  <si>
    <t>U/S Matlock Ford on Piney River (Hike in)/ Old Mill Crrek Road</t>
  </si>
  <si>
    <t>TN06010207020_1300</t>
  </si>
  <si>
    <t>Downstream of Russell Avenue</t>
  </si>
  <si>
    <t>MPLPI000.5SV</t>
  </si>
  <si>
    <t>MULLE005.0MI</t>
  </si>
  <si>
    <t>MURFR000.3WI</t>
  </si>
  <si>
    <t>TNW000007900</t>
  </si>
  <si>
    <t>Murfrees Branch</t>
  </si>
  <si>
    <t>Carters Creek Rd u/s confluence w/ trib</t>
  </si>
  <si>
    <t>NEAL001.5FR</t>
  </si>
  <si>
    <t>D/S Smoky Junction</t>
  </si>
  <si>
    <t>1998; NFOBI010.7OB</t>
  </si>
  <si>
    <t>NFOBIO046.9HN</t>
  </si>
  <si>
    <t>Bowater Property (McGinnis Road)</t>
  </si>
  <si>
    <t>OCOMD035.6PO; OCOEE035.5POMID</t>
  </si>
  <si>
    <t>OOSTA018.0MM</t>
  </si>
  <si>
    <t>TNW000007908</t>
  </si>
  <si>
    <t>Clayhill Rd Bridge Crossing</t>
  </si>
  <si>
    <t>Bridge crossing at County Road 669 (Larry Ellis Road). D/S confluence with Cedar Springs Cr</t>
  </si>
  <si>
    <t>OOSTA031.8PO</t>
  </si>
  <si>
    <t>TNW000007907</t>
  </si>
  <si>
    <t>Off Sunset Dr. in Athens Veteran Park</t>
  </si>
  <si>
    <t>OOSTA041.0MM</t>
  </si>
  <si>
    <t>TNW000007906</t>
  </si>
  <si>
    <t>County Rd 364 Bridge Crossing</t>
  </si>
  <si>
    <t>OOSTA18.4T0.3MM</t>
  </si>
  <si>
    <t>PARKE001.4HS</t>
  </si>
  <si>
    <t>ECO67H08; FECO67H08</t>
  </si>
  <si>
    <t>PELL001.4PO</t>
  </si>
  <si>
    <t>TNW000007910</t>
  </si>
  <si>
    <t>U/S of Bridge crossing on Lillard Rd</t>
  </si>
  <si>
    <t>TN06020002018_1700</t>
  </si>
  <si>
    <t>TN05130107016_0731</t>
  </si>
  <si>
    <t>100 Yds U/S Brown Springs Road/McDonald Road</t>
  </si>
  <si>
    <t>TN06010207001_0100</t>
  </si>
  <si>
    <t>PROCK005.0RO</t>
  </si>
  <si>
    <t>TNW000007889</t>
  </si>
  <si>
    <t>0.25 mi. downstream of Paint Rock Creek Road</t>
  </si>
  <si>
    <t>TN05130107016_0710</t>
  </si>
  <si>
    <t>REELF00004OB;REELF000.4OB; REELFOOTLKIS04; REELFS01OB</t>
  </si>
  <si>
    <t>RFWHI3.4T0.1HD</t>
  </si>
  <si>
    <t>RFWHI1T0.1HD; ECO65J11</t>
  </si>
  <si>
    <t>RICHA000.1HK</t>
  </si>
  <si>
    <t>TN05130107016_0400</t>
  </si>
  <si>
    <t>Bridge at Church U/S Town Creek (Mountain City STP)</t>
  </si>
  <si>
    <t>ROCK000.8OB</t>
  </si>
  <si>
    <t>ECO74A10; ROCK000.8OB; FECO74A03</t>
  </si>
  <si>
    <t>ROCK001.8MG</t>
  </si>
  <si>
    <t>TNW0005785, REELF00010LA</t>
  </si>
  <si>
    <t>RREEL15.8T1.3OB</t>
  </si>
  <si>
    <t>TN06040001809_1000</t>
  </si>
  <si>
    <t>TN06040003034_3000</t>
  </si>
  <si>
    <t>TN06020001020_1000</t>
  </si>
  <si>
    <t>TN06020001057_1000</t>
  </si>
  <si>
    <t>SANDY005.0CU</t>
  </si>
  <si>
    <t>TNW000007892</t>
  </si>
  <si>
    <t>Alloway Road</t>
  </si>
  <si>
    <t>Webb  Bridge (Old Weaver Pike)</t>
  </si>
  <si>
    <t>D/S Hwy 44 (Above Hickory Tree Bridge)</t>
  </si>
  <si>
    <t>Intersection Of Silver Grove and Riverside Road</t>
  </si>
  <si>
    <t>SHARP000.7WI</t>
  </si>
  <si>
    <t>TNW000007898</t>
  </si>
  <si>
    <t>11th Ave/Boyd Mill</t>
  </si>
  <si>
    <t>SHOAL055.7LW</t>
  </si>
  <si>
    <t>TN06040001054_2000</t>
  </si>
  <si>
    <t>SPRIN019.2WS</t>
  </si>
  <si>
    <t>SPRING019.2WS; ECO71I17</t>
  </si>
  <si>
    <t>STEWA004.0RU</t>
  </si>
  <si>
    <t>TNW000007913</t>
  </si>
  <si>
    <t>Volunteer Park</t>
  </si>
  <si>
    <t>STEWA004.4RU</t>
  </si>
  <si>
    <t>TNW000007916</t>
  </si>
  <si>
    <t>Off G St. D/S Vi-Jon</t>
  </si>
  <si>
    <t>D/S Sam Davis Dam (U/S Smyrna STP) behind Sam Davis Home</t>
  </si>
  <si>
    <t>TN06040003023_2000</t>
  </si>
  <si>
    <t>TN06040003023_0255</t>
  </si>
  <si>
    <t>TN06040005932_1000</t>
  </si>
  <si>
    <t>TACKE9.3T0.1CL</t>
  </si>
  <si>
    <t>TALIA1T0.1HM; TALLA1T0.1HM; TALIF1T0.1HM; TALIA2.3T0.1HM</t>
  </si>
  <si>
    <t>TN05130107016_0800</t>
  </si>
  <si>
    <t>TAYLO001.2BR</t>
  </si>
  <si>
    <t>TN06020001497_1000</t>
  </si>
  <si>
    <t>TERRA001.6HN</t>
  </si>
  <si>
    <t>U/S Mt. Lebanon R</t>
  </si>
  <si>
    <t>3690; TOWNCR10; TOWN002.0TI; TOWN001.8TI</t>
  </si>
  <si>
    <t>TOWN1.1T0.5PU</t>
  </si>
  <si>
    <t>TN06040005050_1000</t>
  </si>
  <si>
    <t>TRACE005.7CY</t>
  </si>
  <si>
    <t>TNW000007894</t>
  </si>
  <si>
    <t>Leonard Road</t>
  </si>
  <si>
    <t>TRACE006.0CY</t>
  </si>
  <si>
    <t>TNW000007895</t>
  </si>
  <si>
    <t>Trace Creek Rd/Leonard Rd</t>
  </si>
  <si>
    <t>TRACE006.1CY</t>
  </si>
  <si>
    <t>TNW000007896</t>
  </si>
  <si>
    <t>TUMBL5.0T0.1PO</t>
  </si>
  <si>
    <t>TN06010103008_2000</t>
  </si>
  <si>
    <t>TN06010103008_3000</t>
  </si>
  <si>
    <t>WFSTO030.4RU</t>
  </si>
  <si>
    <t>WFSTO032.3RU-2</t>
  </si>
  <si>
    <t>ECO71i09; WFSTO032.3RU</t>
  </si>
  <si>
    <t>Will Hollow Creek UT Woodhaven Lake</t>
  </si>
  <si>
    <t>WHARP21.5T0.5WI</t>
  </si>
  <si>
    <t>TNW000007899</t>
  </si>
  <si>
    <t>TN06010207247_1000</t>
  </si>
  <si>
    <t>WOLF000.1BT</t>
  </si>
  <si>
    <t>WOLF000.7HI</t>
  </si>
  <si>
    <t>TN08010210002_1000</t>
  </si>
  <si>
    <t>TN08010210002_0999</t>
  </si>
  <si>
    <t>TN06020001889_2000</t>
  </si>
  <si>
    <t>TN06020001889_0999</t>
  </si>
  <si>
    <t>LOW_SCORE_CAUSE</t>
  </si>
  <si>
    <t>Watershed Group:</t>
  </si>
  <si>
    <t>RDB =</t>
  </si>
  <si>
    <t>Bank Height:</t>
  </si>
  <si>
    <t>yards</t>
  </si>
  <si>
    <t>High Water Mark:</t>
  </si>
  <si>
    <t>In the sections below select all that apply:</t>
  </si>
  <si>
    <t>Sediment Deposits:</t>
  </si>
  <si>
    <t/>
  </si>
  <si>
    <t>Avg. Stream Width:</t>
  </si>
  <si>
    <t>Max. Stream Depth:</t>
  </si>
  <si>
    <t>Field Log No:</t>
  </si>
  <si>
    <t>EnSafe</t>
  </si>
  <si>
    <t>Time zone</t>
  </si>
  <si>
    <t>Algae:</t>
  </si>
  <si>
    <t>Observed Human Disturbances:</t>
  </si>
  <si>
    <t>18</t>
  </si>
  <si>
    <t>17</t>
  </si>
  <si>
    <t>Organization Full Name</t>
  </si>
  <si>
    <t>Advent Consulting Group, LLC</t>
  </si>
  <si>
    <t>Arnold Engineering Development Center - U.S. Air Force</t>
  </si>
  <si>
    <t>AIRL, INC</t>
  </si>
  <si>
    <t>Aquatic Resource Center</t>
  </si>
  <si>
    <t>ARCADIS Consulting</t>
  </si>
  <si>
    <t>ARI Environmental Inc.</t>
  </si>
  <si>
    <t>BDY Environmental LLC</t>
  </si>
  <si>
    <t>Bowater Paper Mill</t>
  </si>
  <si>
    <t>Biological Systems Consultants</t>
  </si>
  <si>
    <t>C&amp;EC</t>
  </si>
  <si>
    <t>Columbia Analytical Services</t>
  </si>
  <si>
    <t>Copperhead Environmental Consulting Inc.</t>
  </si>
  <si>
    <t>CGS</t>
  </si>
  <si>
    <t>CG Services Corporation</t>
  </si>
  <si>
    <t>CH2M</t>
  </si>
  <si>
    <t>CH2M Hill Companies Ltd</t>
  </si>
  <si>
    <t>CHSW</t>
  </si>
  <si>
    <t>City of Chattanooga Storm Water</t>
  </si>
  <si>
    <t>CLEVESW</t>
  </si>
  <si>
    <t>Cleveland Stormwater</t>
  </si>
  <si>
    <t>Clinch River Watershed Association</t>
  </si>
  <si>
    <t>DBC</t>
  </si>
  <si>
    <t>Dinkins Biological Consulting, LLC</t>
  </si>
  <si>
    <t>Development and Environmental Planning Association</t>
  </si>
  <si>
    <t>D.R. Allen and Associates</t>
  </si>
  <si>
    <t>Eastman Chemical Company</t>
  </si>
  <si>
    <t>ENSAFE consulting</t>
  </si>
  <si>
    <t>Environmental Science Corporation</t>
  </si>
  <si>
    <t>ETC</t>
  </si>
  <si>
    <t>Environmental Testing Laboratories</t>
  </si>
  <si>
    <t>Fort Loudoun Lake Association</t>
  </si>
  <si>
    <t>Griggs &amp; Maloney Incorporated</t>
  </si>
  <si>
    <t>Glenn Springs Holding, Inc.</t>
  </si>
  <si>
    <t>Hamilton County Water Quality</t>
  </si>
  <si>
    <t>KDOW</t>
  </si>
  <si>
    <t>Kentucky Division of Water</t>
  </si>
  <si>
    <t>Moccasin Bend Environmental Lab</t>
  </si>
  <si>
    <t>Mississippi Department of Environmental Quality</t>
  </si>
  <si>
    <t>Mead Paper</t>
  </si>
  <si>
    <t>Microbac</t>
  </si>
  <si>
    <t>National Analytical Laboratories (aka NWA &amp; NWALAB)</t>
  </si>
  <si>
    <t>Nashville Zoo</t>
  </si>
  <si>
    <t>National Coal</t>
  </si>
  <si>
    <t>NCDWQ</t>
  </si>
  <si>
    <t>North Carolina Division of Water Quality</t>
  </si>
  <si>
    <t>Newfields Consulting</t>
  </si>
  <si>
    <t>Oceana</t>
  </si>
  <si>
    <t>Olin Corporation</t>
  </si>
  <si>
    <t>Pennington and Associates Inc.</t>
  </si>
  <si>
    <t>Premium Coal Company</t>
  </si>
  <si>
    <t>PFWD</t>
  </si>
  <si>
    <t>RE</t>
  </si>
  <si>
    <t>Ramboll Environ</t>
  </si>
  <si>
    <t>S. Bradford Cook Consultant</t>
  </si>
  <si>
    <t>S&amp;ME Inc.</t>
  </si>
  <si>
    <t>SSG</t>
  </si>
  <si>
    <t>Sevier Stormwater Group</t>
  </si>
  <si>
    <t>Test America</t>
  </si>
  <si>
    <t>Tennessee Department of Agriculture</t>
  </si>
  <si>
    <t>Tennessee Department of Transportation</t>
  </si>
  <si>
    <t>TEC</t>
  </si>
  <si>
    <t>TEC Environmental Laboratories Inc</t>
  </si>
  <si>
    <t>TRC</t>
  </si>
  <si>
    <t>Third Rock Consultants,LLC</t>
  </si>
  <si>
    <t>Triad Environmental Consultants</t>
  </si>
  <si>
    <t>TUB</t>
  </si>
  <si>
    <t>Tullahoma Utility Board</t>
  </si>
  <si>
    <t>Tennessee Valley Authority</t>
  </si>
  <si>
    <t>Tennessee Valley Recycling</t>
  </si>
  <si>
    <t>Technical Water Laboratories</t>
  </si>
  <si>
    <t>Tennessee Wildlife Resources Agency</t>
  </si>
  <si>
    <t>Union University</t>
  </si>
  <si>
    <t>University of Tennessee Chattanooga</t>
  </si>
  <si>
    <t>University of Tennessee Knoxville</t>
  </si>
  <si>
    <t>Historical data - organization not recorded</t>
  </si>
  <si>
    <t>Time Zone</t>
  </si>
  <si>
    <t>TN06030005087_0300</t>
  </si>
  <si>
    <t>Corrected Lat/Long LKC 2/9/12</t>
  </si>
  <si>
    <t>Corrected Ecoregion Stream Order  LE 9/13/13</t>
  </si>
  <si>
    <t>Acorn Lake - First Inflow on North Side of Lake Heading East From Dam</t>
  </si>
  <si>
    <t>TN05130204002_0411</t>
  </si>
  <si>
    <t>1991 Clean Lakes Statewide Assessment Site; Clean Lakes Grant Awarded July 15 1980 By EPA.  Diagnostic/Feasibility Study</t>
  </si>
  <si>
    <t>TN05130205015T_3600</t>
  </si>
  <si>
    <t>TN08010205012_0300</t>
  </si>
  <si>
    <t>TN06040003034_0400</t>
  </si>
  <si>
    <t>TN05130108002_0400</t>
  </si>
  <si>
    <t>Added to Location CW 6/17/13   Station Influenced by Reservoir</t>
  </si>
  <si>
    <t>Station Moved 0.2 Mile Upstream to avoid embayment influence</t>
  </si>
  <si>
    <t>TN06030004029_0100</t>
  </si>
  <si>
    <t>TN06020001064_0999</t>
  </si>
  <si>
    <t>Changed Location per REC  5/13/04 LKC; Corrected Lat/Long</t>
  </si>
  <si>
    <t>Combined 0.4 with 0.6  added Location Description REC  LKC  3/25/11</t>
  </si>
  <si>
    <t>Unionville-Deason Road</t>
  </si>
  <si>
    <t>TN06040002039_0300</t>
  </si>
  <si>
    <t>303(D); No Flow; No Samples Collected; RBP III BR; Bacti Nutrients</t>
  </si>
  <si>
    <t>TN06010104011_0950</t>
  </si>
  <si>
    <t>54; 1; BR In 2001</t>
  </si>
  <si>
    <t>Take 41A To To Coopertown Rd. Take A Left Onto Longview Road Take First; Right Onto Pepper Hill Road.  Site Is 1/4 Mile U/S From Where Pepper Hill Road; Crosses Alexander Creek.</t>
  </si>
  <si>
    <t>Corrected Stream Name/RM  AW  LKC PAS 2/11/11</t>
  </si>
  <si>
    <t>TN05130204010_0900</t>
  </si>
  <si>
    <t>TN06040004008_0500</t>
  </si>
  <si>
    <t>U/S Bruceton-Vale Road</t>
  </si>
  <si>
    <t>TN06040005027_1400</t>
  </si>
  <si>
    <t>TN08010205018_0910</t>
  </si>
  <si>
    <t>ALLFO000.1ME</t>
  </si>
  <si>
    <t>TNW000007946</t>
  </si>
  <si>
    <t>Allford Branch</t>
  </si>
  <si>
    <t>Off of Rockholt Lane boat dock in Hiwassee embayment</t>
  </si>
  <si>
    <t>TN06020002001_1000</t>
  </si>
  <si>
    <t>TN06020004001_0500</t>
  </si>
  <si>
    <t>Take Highway 21 To Powells Crossroads Take 283 Alvin C. York Highway North; Just Over the Marion/Sequatchie County Line At the Bridge Crossing Sample; Just Upstream Of Bridge</t>
  </si>
  <si>
    <t>TN06040005047_1100</t>
  </si>
  <si>
    <t>Corrected Lat/Long per REC Using GIS  LKC 4/4/05; Combined 0.6 with 0.5 3/31/11 LKC Af BS</t>
  </si>
  <si>
    <t>TN06040002028_0200</t>
  </si>
  <si>
    <t>Combined 0.2 and 0.6 LKC 8/11; All Samples Collected + BR QC; RBP III BR</t>
  </si>
  <si>
    <t>TN06030004026_0110</t>
  </si>
  <si>
    <t>Schoolhouse Hollow (Near Lawrence/Giles  Co. Line)-Anderson Cr Road</t>
  </si>
  <si>
    <t>Corrected Description To Giles County Line Not Wayne County  4/9/12 LKC</t>
  </si>
  <si>
    <t>Corrected County and Station ID CA  1/30/13</t>
  </si>
  <si>
    <t>TN05130203232_0110</t>
  </si>
  <si>
    <t>TN06040002028_0100</t>
  </si>
  <si>
    <t>Differant Creek Than ANTHO001.3BE; BR Collected; No BR QC; BR</t>
  </si>
  <si>
    <t>Bell Buckle-Wartrace Road</t>
  </si>
  <si>
    <t>TN06040002033_0200</t>
  </si>
  <si>
    <t>Different Creek Than ANTHO000.2BE; No Flow; No BR; BR</t>
  </si>
  <si>
    <t>In Barkley Reservoir embayment during summer pool.</t>
  </si>
  <si>
    <t>TN05130204010_0720</t>
  </si>
  <si>
    <t>TN06040001802_1900</t>
  </si>
  <si>
    <t>TN05130203015_0110</t>
  </si>
  <si>
    <t>Dropped 6/9/2017 during SOP calibration. Candidate 12/13/12</t>
  </si>
  <si>
    <t>TN06040003009_0800</t>
  </si>
  <si>
    <t>Middle Fork Obion #11; 27; 927023</t>
  </si>
  <si>
    <t>TN06010104011_1300</t>
  </si>
  <si>
    <t>Corrected RM Description and Lat/Long per REC JCEFO 1/4/10</t>
  </si>
  <si>
    <t>TN06010104011_1350</t>
  </si>
  <si>
    <t>Drains 71H</t>
  </si>
  <si>
    <t>TN05130105002_1000</t>
  </si>
  <si>
    <t>EPA Study</t>
  </si>
  <si>
    <t>TN06040002024_0300</t>
  </si>
  <si>
    <t>No Flow; No BR; BR</t>
  </si>
  <si>
    <t>TN06020002083_0610</t>
  </si>
  <si>
    <t>TN060101020250_0500</t>
  </si>
  <si>
    <t>TN06020004005_0200</t>
  </si>
  <si>
    <t>Corrected Station ID and RM JCEFO Rich C GMD 5/15/13; Corrected Station ID and Creek Name AW LKC 2/28/12; Nhd Layer Shows Saylor Creek Flows Farther North Than It May Look On Topo</t>
  </si>
  <si>
    <t>TN06010108009_0100</t>
  </si>
  <si>
    <t>From Bristol Take 11E South.  Turn Right On Exide Road then Right On Old CArden; Hollow Road. Good Parking Place At This Corner. the Site Is About 200 Yards; Upstream Of the Exide Road Bridge</t>
  </si>
  <si>
    <t>TN05130202001T_0400</t>
  </si>
  <si>
    <t>Only Habitat Ag 2006</t>
  </si>
  <si>
    <t>Access W/ Boat From Pinhook Estates</t>
  </si>
  <si>
    <t>TN06010108510_0200</t>
  </si>
  <si>
    <t>Corrected RM  REC 1/11/11</t>
  </si>
  <si>
    <t>TN06040005032_1200</t>
  </si>
  <si>
    <t>Estimated Lat/Long LKC 10/26/04</t>
  </si>
  <si>
    <t>TN06010208015_1111</t>
  </si>
  <si>
    <t>Corrected Lat /Long Lab 7/23/09; Corrected Stream Name/RM  AW LKC PAS 2/11/11</t>
  </si>
  <si>
    <t>TN06010108043_0600</t>
  </si>
  <si>
    <t>TN05130101007_0110</t>
  </si>
  <si>
    <t>Posted Bact Water Contact Advisory</t>
  </si>
  <si>
    <t>Just U/S Crossing - Hebbertsburg Road</t>
  </si>
  <si>
    <t>TN06010208015_0300</t>
  </si>
  <si>
    <t>TN06020003010_1000</t>
  </si>
  <si>
    <t>TN06010204043_2000</t>
  </si>
  <si>
    <t>Corrected Stream Name/RM  AW LKC PAS 2/11/11</t>
  </si>
  <si>
    <t>Not Assessed Fal Or REC; Fecal Coliform E. Coli</t>
  </si>
  <si>
    <t>Site Added 4/2/01 By MEAC</t>
  </si>
  <si>
    <t>TN06010204015_1000</t>
  </si>
  <si>
    <t>Combined 0.3 with 4.0 Da 3/17/11</t>
  </si>
  <si>
    <t>DEIDS NR GRANT</t>
  </si>
  <si>
    <t>TN06020001041_0700</t>
  </si>
  <si>
    <t>TNW000008038</t>
  </si>
  <si>
    <t>Relocated Area south of Black Ankle Drive</t>
  </si>
  <si>
    <t>Northwoods Branch</t>
  </si>
  <si>
    <t>TN06040003060_0200</t>
  </si>
  <si>
    <t>TN08010203032_0900</t>
  </si>
  <si>
    <t>Proposed Ecoregion  2008</t>
  </si>
  <si>
    <t>Combined BARM000.5SU Same Location AW LKC 5/14/12</t>
  </si>
  <si>
    <t>BARNE000.1MO</t>
  </si>
  <si>
    <t>TNW000007954</t>
  </si>
  <si>
    <t>Barney Creek</t>
  </si>
  <si>
    <t>U/S of Hwy 68</t>
  </si>
  <si>
    <t>Corrected Lat/Long Lab 7/23/09</t>
  </si>
  <si>
    <t>BARNI2.4T0.5SH</t>
  </si>
  <si>
    <t>TNW000008027</t>
  </si>
  <si>
    <t>UT Barnishee Bayou</t>
  </si>
  <si>
    <t>Jackson Hill Rd In Meeman-Shelby Forest State Park</t>
  </si>
  <si>
    <t>TN08010100001_0810</t>
  </si>
  <si>
    <t>BARNI2.5T0.9T0.1SH</t>
  </si>
  <si>
    <t>TNW000008024</t>
  </si>
  <si>
    <t>Unnamed Trib to unnamed Trib to Barnishee Bayou</t>
  </si>
  <si>
    <t>Unnamed Trib just above confluence with ecoreference trib off Reddick Rd in Meeman-Shelby Forest State Park</t>
  </si>
  <si>
    <t>BARNI4.5T0.4SH</t>
  </si>
  <si>
    <t>TNW000008026</t>
  </si>
  <si>
    <t>Jackson Hill Road, Meeman-Shelby Forest State Park</t>
  </si>
  <si>
    <t>TN06040003041_0400</t>
  </si>
  <si>
    <t>Corrected Lat/Long per Bl 7/7/08</t>
  </si>
  <si>
    <t>TN05130205015T_3400</t>
  </si>
  <si>
    <t>TN05130204006_0700</t>
  </si>
  <si>
    <t>TN05130108090_0300</t>
  </si>
  <si>
    <t>Corrected Station Name and ID per GMD 9/16/09</t>
  </si>
  <si>
    <t>Boat Ramp At Park D/S Of WWTP; Corrected Station Name and ID per GMD 9/16/09</t>
  </si>
  <si>
    <t>Background Modeling U/S STP Discharge.  Barren Fork Creek 3Q20=44 Cfs (Summer); and 65 Cfs (Winter).  Sampled 100 Ft U/S Mc Minnville STP Discharge Mi 4.5; 0n Barren Fork Creek Which Flows To Collins River Mi 21.5 That Flows To; Caney Fork River Mile 91.2 That Flows To Cumberland River Mile 309.2.; Corrected Station Name and ID per GMD 9.16.09</t>
  </si>
  <si>
    <t>Bact  Concerns Ag Related; Corrected Station Name and ID per GMD 9.16.09</t>
  </si>
  <si>
    <t>Landowner Did Not Allow DWR To Access Creek For 2014 DWR Moved Site To 16.0; Corrected Station Name and ID per GMD 9.16.09</t>
  </si>
  <si>
    <t>BARRE017.2WA</t>
  </si>
  <si>
    <t>BARRE018.1WA</t>
  </si>
  <si>
    <t>BARRE016.5WA; BFORK016.5WA; BARRENFORK016.5WA</t>
  </si>
  <si>
    <t>Corrected Station Name and ID per GMD 9.16.09</t>
  </si>
  <si>
    <t>TN05130108090_0310</t>
  </si>
  <si>
    <t>Corrected Lat Long LKC REC4/4/05</t>
  </si>
  <si>
    <t>Corrected Long Ag 2/9/11</t>
  </si>
  <si>
    <t>Accidently Sampled In 2010 JRS</t>
  </si>
  <si>
    <t>TN06040002032_0100</t>
  </si>
  <si>
    <t>305(B); All Samples Collected; RBP III BR; Metals Nutrients Solids Bacteria</t>
  </si>
  <si>
    <t>Posted Bact Water Contact Advisory 2010</t>
  </si>
  <si>
    <t>TN06010204004_0110</t>
  </si>
  <si>
    <t>BATEM000.1HO</t>
  </si>
  <si>
    <t>TNW000007921</t>
  </si>
  <si>
    <t>Bateman Branch</t>
  </si>
  <si>
    <t>Off SR 13</t>
  </si>
  <si>
    <t>TN051302051735_0200</t>
  </si>
  <si>
    <t>TN06040001060_0100</t>
  </si>
  <si>
    <t>Air Deposition Study</t>
  </si>
  <si>
    <t>West Of Sequatchie Valley Golf and Country Club</t>
  </si>
  <si>
    <t>TN06030001057_2000</t>
  </si>
  <si>
    <t>U/S Big Ferry Creek (Bridge on Hwy 2-Dixie)</t>
  </si>
  <si>
    <t>Corrected HUC Code per REC Using GIS LKC 4/4/05</t>
  </si>
  <si>
    <t>TN06030001057_0999</t>
  </si>
  <si>
    <t>Corrected Stream Mile 2/28/12 AW LKC; Corrected Stream Name 7/1/11 AW/LKC; At Road Crossing On Martin Springs Road</t>
  </si>
  <si>
    <t>Corrected Stream Mile 2/28/12 AW LKC; Corrected Stream Name 7/1/11 AW/LKC</t>
  </si>
  <si>
    <t>JB Changed County</t>
  </si>
  <si>
    <t>Located 1/4 Mile Up Bayou Du Chien Heading NE From Walnut Log Ditch; This Station Part Of RECWP Monitoring Network</t>
  </si>
  <si>
    <t>TN06010108013_0240</t>
  </si>
  <si>
    <t>TN06040005032_0700</t>
  </si>
  <si>
    <t>BBIG000.3MY</t>
  </si>
  <si>
    <t>TNW000008053</t>
  </si>
  <si>
    <t>off Southall Rd</t>
  </si>
  <si>
    <t>TN06040003019_1000</t>
  </si>
  <si>
    <t>TN06040003019_3000</t>
  </si>
  <si>
    <t>Corrected Lat/Long per Cl CA EFO</t>
  </si>
  <si>
    <t>SQSH Collected In Woods U/S Of Hwy 43 (17.8)</t>
  </si>
  <si>
    <t>BBIGB12.9T0.5MY</t>
  </si>
  <si>
    <t>TNW000008052</t>
  </si>
  <si>
    <t>Unnamed Trib to Big Bigby Creek</t>
  </si>
  <si>
    <t>TN06040003019_0300</t>
  </si>
  <si>
    <t>TN08010208030_1000</t>
  </si>
  <si>
    <t>Contract Benthic</t>
  </si>
  <si>
    <t>TN06040001BEECHLK_1000</t>
  </si>
  <si>
    <t>Reservoir Sample Corrected Station Name To Be. .  Embayment Of Beech Lake GMD; BS LKC 1/31/11</t>
  </si>
  <si>
    <t>East Of Dunlap At Bridge Crossing On Highway 111</t>
  </si>
  <si>
    <t>Cagle  TN - Sequatchie/Bledsoe County Line</t>
  </si>
  <si>
    <t>Big Brush Creek Flows Into the Sequatchie River Which Enters the; Tennessee River.  Station Located Downstream Coal Slurry; Impoundments  and Will Be Used To Monitor Improving Conditions.; Samples Collected Quarterly.; Corrected Lat/Long 2/28/12 AW LKC</t>
  </si>
  <si>
    <t>PAI Collected 07 For Llc permit  Sm Collected BR In 2001</t>
  </si>
  <si>
    <t>Not Sampled In 2011 Used 1.9 and 17.0 JR CHEFO; Corrected Lat/Long Combined with 18.1 Dm 2/28/12 U/S Access Problems Due To; Beavers</t>
  </si>
  <si>
    <t>TN06020004009_3000</t>
  </si>
  <si>
    <t>PAI Collected For LKCC permit</t>
  </si>
  <si>
    <t>TN06040003010_0100</t>
  </si>
  <si>
    <t>STP Below Hazel Cemetary On Topo; All Samples Collected; RBP III; Bacti Solids</t>
  </si>
  <si>
    <t>TN05130104037_1900</t>
  </si>
  <si>
    <t>U/S Confluence with Big Soddy Creek</t>
  </si>
  <si>
    <t>TN06040002502_0200</t>
  </si>
  <si>
    <t>TN05130104032_0500</t>
  </si>
  <si>
    <t>TN05130201021_0600</t>
  </si>
  <si>
    <t>Dry In 6/10/10 Will Not Resample For Bio</t>
  </si>
  <si>
    <t>TN06010108013_0200</t>
  </si>
  <si>
    <t>TN06010108010_2800</t>
  </si>
  <si>
    <t>TN05130107023_0255</t>
  </si>
  <si>
    <t>Corrected Stream Name and ID BC LKC 6/7/11</t>
  </si>
  <si>
    <t>TN05130105033_0700</t>
  </si>
  <si>
    <t>TN05110002031_0310</t>
  </si>
  <si>
    <t>TN05130104050_1000</t>
  </si>
  <si>
    <t>TN06010108001_0500</t>
  </si>
  <si>
    <t>TN06040002002_0330</t>
  </si>
  <si>
    <t>TN05130106010_0300</t>
  </si>
  <si>
    <t>Lat/Long Corrected By REC 6/2/11</t>
  </si>
  <si>
    <t>TN06040003050_0700</t>
  </si>
  <si>
    <t>TN06040003062_0300</t>
  </si>
  <si>
    <t>D/S Hwy 58 - Oak Ridge Turnpike</t>
  </si>
  <si>
    <t>TVA Fish Tissue Station</t>
  </si>
  <si>
    <t>TN05130204013_0740</t>
  </si>
  <si>
    <t>Habitat Only</t>
  </si>
  <si>
    <t>Corrected RM BS 5/24/11</t>
  </si>
  <si>
    <t>TN06040005027_1600</t>
  </si>
  <si>
    <t>TN06040005020T_0200</t>
  </si>
  <si>
    <t>TN08010205018_0900</t>
  </si>
  <si>
    <t>TN06040003033_1000</t>
  </si>
  <si>
    <t>TN08010203032_0200</t>
  </si>
  <si>
    <t>Corrected Lat BS 2/10</t>
  </si>
  <si>
    <t>U/S Hwy 58 - Oak Ridge Turnpike</t>
  </si>
  <si>
    <t>TN08010209021_0110</t>
  </si>
  <si>
    <t>Close To 1.5</t>
  </si>
  <si>
    <t>TN08010205028_0300</t>
  </si>
  <si>
    <t>Site Added 4/2/01 By MEAC.</t>
  </si>
  <si>
    <t>Corrected HUC Code 12/8/08 LKC</t>
  </si>
  <si>
    <t>TWRA Site</t>
  </si>
  <si>
    <t>Bear Creek Road 40 Yds D/S Weatherford-Bear Creek #2 Dam</t>
  </si>
  <si>
    <t>TN060400011303_0920</t>
  </si>
  <si>
    <t>TN06010207026_0650</t>
  </si>
  <si>
    <t>TN05130205015T_3100</t>
  </si>
  <si>
    <t>TVA Fish Station Bear Creek RM 8.4</t>
  </si>
  <si>
    <t>Interstate 40 Right (South) On Dancyville Road (Hwy 179); Straight Across Hwy 76 To Fayette Corner Road</t>
  </si>
  <si>
    <t>ORNL Site</t>
  </si>
  <si>
    <t>BEARW_G0.2CT</t>
  </si>
  <si>
    <t>TNW000008019</t>
  </si>
  <si>
    <t>Bearwallow Hollow trib o Doe River</t>
  </si>
  <si>
    <t>Access Rd of HWY 143, Roan Mountain State Park</t>
  </si>
  <si>
    <t>TN06010103013_0999</t>
  </si>
  <si>
    <t>TN06010201027_0140</t>
  </si>
  <si>
    <t>BEARW000.5SV</t>
  </si>
  <si>
    <t>TNW000008016</t>
  </si>
  <si>
    <t>Bearwallow Creek</t>
  </si>
  <si>
    <t>Upstream Little River Road off  Little River Trail, GSMNP</t>
  </si>
  <si>
    <t>TN06010201032_0999</t>
  </si>
  <si>
    <t>Corrected Station ID and Name 5/09 LKC; TWRA; Williams Port (Shellcracker)</t>
  </si>
  <si>
    <t>TN06040005023_0200</t>
  </si>
  <si>
    <t>TN08010210020_0600</t>
  </si>
  <si>
    <t>TN06040001118_1000</t>
  </si>
  <si>
    <t>Corrected Station ID Name Location Lat/Long LKC GMD Mb 11/13/09</t>
  </si>
  <si>
    <t>Boone Reservoir - Beaver Creek Embayment at Davis Dock</t>
  </si>
  <si>
    <t>TN06010102006_1000</t>
  </si>
  <si>
    <t>Area Facing Increasing Development and Widely Used; Recreational Area. Samples Taken In Boat.</t>
  </si>
  <si>
    <t>BEAVE000.5BR</t>
  </si>
  <si>
    <t>TNW000007924</t>
  </si>
  <si>
    <t>Eureka Rd NW bridge crossing</t>
  </si>
  <si>
    <t>TN06040003050_0200</t>
  </si>
  <si>
    <t>TN06040005024_0700</t>
  </si>
  <si>
    <t>Lat Long Corrected per REC Using GIS LKC 4/4/05; Lat/Long Corrected ALW 10/18/11</t>
  </si>
  <si>
    <t>569; 1</t>
  </si>
  <si>
    <t>TN060101020231.0_1000</t>
  </si>
  <si>
    <t>Corrected Lat/Long LKC AW 6/1/12</t>
  </si>
  <si>
    <t>Corrected Lat/ Long BS 3/29/11</t>
  </si>
  <si>
    <t>Dissolved Oxygen Study</t>
  </si>
  <si>
    <t>Corrected RM AW/LKC 3/24/11</t>
  </si>
  <si>
    <t>Corrected Long 11/8/06 LKC</t>
  </si>
  <si>
    <t>Corrected FY 12/04   Added HUC Code LKC REC 4/4/05</t>
  </si>
  <si>
    <t>TN06040003007_2000</t>
  </si>
  <si>
    <t>County Changed per REC 6/21/02</t>
  </si>
  <si>
    <t>BEAVE016.3JO</t>
  </si>
  <si>
    <t>TNW000008048</t>
  </si>
  <si>
    <t>Off Hwy 91 upstream Locust Knob Branch in Shady Valley</t>
  </si>
  <si>
    <t>TMDL Monitoring By UT Samples Thru State Lab</t>
  </si>
  <si>
    <t>Bob Collier Property -  Granville Conner Road</t>
  </si>
  <si>
    <t>U/S I-75</t>
  </si>
  <si>
    <t>Corrected Lat/Long 4/25/05 LKC</t>
  </si>
  <si>
    <t>Site Collected Before Knox Co Channel Restoration Work; Will Be Resampled After</t>
  </si>
  <si>
    <t>TMDL Monitoring By UT Samples Thru State Lab; Corrected FY Collected 12/04</t>
  </si>
  <si>
    <t>Site Dammed Up</t>
  </si>
  <si>
    <t>At Gallaway-Levee Road</t>
  </si>
  <si>
    <t>TN060101020231.0_0100</t>
  </si>
  <si>
    <t>TN05130202014_0400</t>
  </si>
  <si>
    <t>TN05130108024_0999</t>
  </si>
  <si>
    <t>Special Project Signal Mountain Geomean</t>
  </si>
  <si>
    <t>Town of Signal Mountain</t>
  </si>
  <si>
    <t>TN08010203010_0900</t>
  </si>
  <si>
    <t>Sampled Due To No Access In 2/27/08 To Bee007.0Bl   High Water; Keep Station and Data Separate From 7.0  LKC 9/10/10</t>
  </si>
  <si>
    <t>Off TN 301 - d/s Newton Lane</t>
  </si>
  <si>
    <t>Special Study May Not Happen</t>
  </si>
  <si>
    <t>Pennington and Associates For Proposed Dam; Corrected Stream Name/RM  AW LKC PAS 2/11/11</t>
  </si>
  <si>
    <t>TN05130104037_0600</t>
  </si>
  <si>
    <t>TN06040003082_0200</t>
  </si>
  <si>
    <t>TN05130204021_0400</t>
  </si>
  <si>
    <t>TDEC Fish Tissue Station</t>
  </si>
  <si>
    <t>MS4 Bacteriological Station Collected By Sevier County</t>
  </si>
  <si>
    <t>Newsom Station Road 50-100' D/S Culvert</t>
  </si>
  <si>
    <t>TN06010104012_1000</t>
  </si>
  <si>
    <t>664; 2</t>
  </si>
  <si>
    <t>Corrected Lat/Long REC  4/11/11</t>
  </si>
  <si>
    <t>Mercury Study</t>
  </si>
  <si>
    <t>Mercury Study; W.Q.  Lib #Bp0.01</t>
  </si>
  <si>
    <t>AMBIENT TN; Beech River Flows Into Tennessee RM 135.7. Station Located Near Bridge; On Hwy 69 South Of Parsons TN Upstream Parsons Water Filter Plant; and Sewage Lagoon Outfalls  and Downstream Riverside School Sewage; Lagoon. Sampling Format=Quarterly For Three Years. After Evaluation; RM Changed Back To 10.0 per B.M. BS JEFO 10/13/08</t>
  </si>
  <si>
    <t>Mercury Study Was 12.7 Incorrect By Cl</t>
  </si>
  <si>
    <t>W.Q.  Lib #Bp0.01</t>
  </si>
  <si>
    <t>AW Says Old Channel3/23/11; 000285  Very Old Data1992; AW BS LKC Corrected RM 3/23/11</t>
  </si>
  <si>
    <t>TN06040001643_1100</t>
  </si>
  <si>
    <t>AW BS LKC Corrected RM 3/23/11; Channel Has Changed Can Not Get Drainage Area ALW 10/20/11</t>
  </si>
  <si>
    <t>AW BS LKC Corrected RM 3/23/11</t>
  </si>
  <si>
    <t>Corrected RM and Lat/Long BS 3/21/11</t>
  </si>
  <si>
    <t>Corrected Lat/Long  RM   BS AW LKC 3/24/11</t>
  </si>
  <si>
    <t>TN06040001802_0999</t>
  </si>
  <si>
    <t>Reservoir Sample; AW BS LKC Corrected RM 3/23/11</t>
  </si>
  <si>
    <t>Nrda; Change 8/11/11 ALW per JKR</t>
  </si>
  <si>
    <t>Nrda Jackson Po; Change 8/11/11 ALW per JKR</t>
  </si>
  <si>
    <t>Nrda Project; Change 8/11/11 ALW per JKR</t>
  </si>
  <si>
    <t>REC TR Change Back To 0.8  Combined with 0.8 AW LKC 5/14/12</t>
  </si>
  <si>
    <t>From Bristol Take Highway 421 South. Turn Right On Highway 44 Turn Left On; Beidleman Creek Road. Site Is 500 Feet Upstream Of Clark Hill Road.</t>
  </si>
  <si>
    <t>TN06040002012_0140</t>
  </si>
  <si>
    <t>TN05130205015T_2500</t>
  </si>
  <si>
    <t>TN06040003050_1220</t>
  </si>
  <si>
    <t>TN08010205028_0500</t>
  </si>
  <si>
    <t>TN06010204039_0200</t>
  </si>
  <si>
    <t>Combined 1.0 AW LKC 6/1/12</t>
  </si>
  <si>
    <t>U/S Of Green Drive Culvert</t>
  </si>
  <si>
    <t>TN06040002038_0200</t>
  </si>
  <si>
    <t>TN06040002028_0300</t>
  </si>
  <si>
    <t>303(D); All Samples Collected; RBP III BR; Solids Fe Mn</t>
  </si>
  <si>
    <t>TN06040005020T_0800</t>
  </si>
  <si>
    <t>Collected By Technical Water Lab For Appolo Fuels</t>
  </si>
  <si>
    <t>2015 BENNE07.7CL</t>
  </si>
  <si>
    <t>TN05130101046_0210</t>
  </si>
  <si>
    <t>TN08010209012_0110</t>
  </si>
  <si>
    <t>U/S Confluence with Tackett Creek - Tackett Creek Surface Min 2 @ Rich Mtn Coal Seam</t>
  </si>
  <si>
    <t>TN05130101015_0899</t>
  </si>
  <si>
    <t>Banks-Turner Road</t>
  </si>
  <si>
    <t>TN06030001057_0900</t>
  </si>
  <si>
    <t>South Cumberland State Park - From Park Hike U/S to Power Line</t>
  </si>
  <si>
    <t>Metals Study</t>
  </si>
  <si>
    <t>South Cumberland State Park - From Park Hike U/S to Old Culvert</t>
  </si>
  <si>
    <t>From Hwy 41 Turn Right Onto Bay Dr and Take Left Onto Old RR Bed Ato About 400; Feet To Creek</t>
  </si>
  <si>
    <t>Metals Study; Through Fence Over Dam To Outfall At Base Of Dam</t>
  </si>
  <si>
    <t>Sampled At Different Depths Lake Profile Study</t>
  </si>
  <si>
    <t>BFGIZ014.7GY-10</t>
  </si>
  <si>
    <t>BFGIZ014.7GY-15</t>
  </si>
  <si>
    <t>BFGIZ014.7GY-20</t>
  </si>
  <si>
    <t>BFGIZ014.7GY-25</t>
  </si>
  <si>
    <t>BFGIZ014.7GY-5</t>
  </si>
  <si>
    <t>At Riffle On Bedrock Shelf 200 Yds U/S Of Road; Metals Study</t>
  </si>
  <si>
    <t>Corrected Creek To Branch 11/3/09 GMD LKC</t>
  </si>
  <si>
    <t>TN05130201035_0300</t>
  </si>
  <si>
    <t>TN06040005023_0400</t>
  </si>
  <si>
    <t>Dropped From 2014 Samling Due To Access Difficulty; Updated HUC/Group # ALW 4/5/2011 (Channel May Have Moved); Corrected Lat/Long LKC AW 6/1/12</t>
  </si>
  <si>
    <t>TN06010207020_1200</t>
  </si>
  <si>
    <t>Changed Name LKC 3/03; RM Changed 4/17/08 CJB</t>
  </si>
  <si>
    <t>Changed RM 4/19/11 ALW</t>
  </si>
  <si>
    <t>Wb TN 06030003030; Corrected Station ID 4/20/04 LKC</t>
  </si>
  <si>
    <t>TN06030005082_0200</t>
  </si>
  <si>
    <t>TN06010102003_0420</t>
  </si>
  <si>
    <t>TN06010207029_0200</t>
  </si>
  <si>
    <t>Corrected Station Name 5/14/03</t>
  </si>
  <si>
    <t>TN06010208015_1410</t>
  </si>
  <si>
    <t>Lake Pomeroy; 116; 187040</t>
  </si>
  <si>
    <t>From Sequatchie Valley Coal Water Assessment Report; Estimated Coordinates ALW 5/27/11   Corrected Lat/Longs per Report LKC 8/12</t>
  </si>
  <si>
    <t>Mid-Watershed Point Along Big He Creek within Svc Main Mine Area</t>
  </si>
  <si>
    <t>From Sequatchie Valley Coal Water Assessment Report; Estimated Coordinates ALW 5/27/11Corrected Lat/Longs per Report LKC 8/12</t>
  </si>
  <si>
    <t>From Sequatchie Valley Coal Water Assessment Report; Estimated Coordinates ALW 5/27/11 Corrected Lat/Longs per Report LKC 8/12</t>
  </si>
  <si>
    <t>TN06010205013_0400</t>
  </si>
  <si>
    <t>Big Springs Road-South of Old Rome Pike Intersection</t>
  </si>
  <si>
    <t>TN05130201015_0400</t>
  </si>
  <si>
    <t>This Is A Spring</t>
  </si>
  <si>
    <t>TN06020003045_1000</t>
  </si>
  <si>
    <t>TN06010108013_1100</t>
  </si>
  <si>
    <t>Corrected RM CW CHEFO 3/1/11</t>
  </si>
  <si>
    <t>TN06020002081_0200</t>
  </si>
  <si>
    <t>TN06040001802_1800</t>
  </si>
  <si>
    <t>TN06010104015_1000</t>
  </si>
  <si>
    <t>TN06030004026_1000</t>
  </si>
  <si>
    <t>Corrected County Abbrev and Station ID Combined with 3.4Gs  AW LKC 5/12; TVA Station</t>
  </si>
  <si>
    <t>Samples Collected Off Hiking Trail</t>
  </si>
  <si>
    <t>Corrected HUC Code per REC Using GIS LKC 4/4/05; Corrected RM AW 3/29/11.  May be influenced by Norris Reservoir during summer pool.</t>
  </si>
  <si>
    <t>Corrected RM AW 3/29/11</t>
  </si>
  <si>
    <t>Corrected RM and Lat/Long LKC AW 3/29/11</t>
  </si>
  <si>
    <t>TN08010209021_2000</t>
  </si>
  <si>
    <t>Millington-Arlington Road</t>
  </si>
  <si>
    <t>Hwy 51 North To Millington Right On Navy Road Left On Armour Road; Right On Millington Arlington Road.</t>
  </si>
  <si>
    <t>Boat Access</t>
  </si>
  <si>
    <t>BIG1C21.5TI</t>
  </si>
  <si>
    <t>TNW000007929</t>
  </si>
  <si>
    <t>Tracy Road</t>
  </si>
  <si>
    <t>Special Study Ms River Flood 2011; Sampled Here Because Site At Fite Road Was Flooded and Not Accessible; Not Sampled As Watershed Site But Flood Site.</t>
  </si>
  <si>
    <t>TN06010104015_0700</t>
  </si>
  <si>
    <t>1991 Clean Lakes Statewide Assessment Site</t>
  </si>
  <si>
    <t>TN06020002005_0800</t>
  </si>
  <si>
    <t>TN08010205023_0320</t>
  </si>
  <si>
    <t>TN05130105019_1600</t>
  </si>
  <si>
    <t>US COE HESS ??</t>
  </si>
  <si>
    <t>TN06040001043_0820</t>
  </si>
  <si>
    <t>Corrected Lat/Long BS LKC 9/18/10</t>
  </si>
  <si>
    <t>TN08010204014_0200</t>
  </si>
  <si>
    <t>TN06010108DCTRIBS_0300</t>
  </si>
  <si>
    <t>TN06010107007_1400</t>
  </si>
  <si>
    <t>Fish Ibi In May 2001</t>
  </si>
  <si>
    <t>TN06040003050_1300</t>
  </si>
  <si>
    <t>U/S Osage-Whitlock Road</t>
  </si>
  <si>
    <t>TN08010202009_1600</t>
  </si>
  <si>
    <t>Corrected RM and Lat/Long AW 3/29/11</t>
  </si>
  <si>
    <t>Corrected Lat/Long 3/24/04 LKC</t>
  </si>
  <si>
    <t>TN06010208041_0100</t>
  </si>
  <si>
    <t>TN06020001041_0520</t>
  </si>
  <si>
    <t>Corrected Stream Name/RM  AW LKC PAS 2/11/11; Corrected HUC Code REC Using GIS LKC 4/4/05; Sampled Due To Heavy Impact From Dairy</t>
  </si>
  <si>
    <t>Sampled Due To Heavy Impact From Dairy; Corrected HUC Code REC Using GIS LKC 4/4/05; Corrected Stream Name/RM  AW LKC PAS 2/11/11</t>
  </si>
  <si>
    <t>Sampled Due To Heavy Impact From Dairy; Corrected HUC Code per REC Using GIS LKC 4/4/05</t>
  </si>
  <si>
    <t>TN060101020540_0300</t>
  </si>
  <si>
    <t>1/22/13 Corrected RM and Lat/Long Again! REC 12/12; Corrected RM REC LKC 10/12   County  Changed per REC 6/21/02</t>
  </si>
  <si>
    <t>TN06020001003_0400</t>
  </si>
  <si>
    <t>TN06020001001T_0999</t>
  </si>
  <si>
    <t>TN06040003041_0999</t>
  </si>
  <si>
    <t>Sample Collected By Pennington As Part Of ARAP permit; Corrected Stream Name/RM  AW/ LKC PAS 2/11/11</t>
  </si>
  <si>
    <t>Dead End Of Alford Street Behind the Aub WWTP @ Oostanaula Creek  RM 29.9; Corrected Creek To Branch Corrected Lat/Long LKC 10/10/09; Corrected Lat Long CHEFO AY JD AUB  12/18/09</t>
  </si>
  <si>
    <t>TN06010205057_1000</t>
  </si>
  <si>
    <t>Corrected Station Name and Description. REC. 12/2/04</t>
  </si>
  <si>
    <t>Stopped Sampling In Oct 2010 per REC  5/2/11  High Ecoli Results</t>
  </si>
  <si>
    <t>TN0801021100711_0300</t>
  </si>
  <si>
    <t>Billboard Advertising  Mlgw and City Of Memphis Entrance Off 240E; Getwell Road</t>
  </si>
  <si>
    <t>TN06040005059_0999</t>
  </si>
  <si>
    <t>Sampled By NEFO By Mistake During WSA Runs In Feb and April 08</t>
  </si>
  <si>
    <t>Park on Union Hill Ln in Union Hill Subdivision</t>
  </si>
  <si>
    <t>TN06010108035_0100</t>
  </si>
  <si>
    <t>Sample Collected By Pennington As Part Of ARAP permit</t>
  </si>
  <si>
    <t>Cummings Road at I-24; 150 M U/S of U.S. Hwy 11 Crossing</t>
  </si>
  <si>
    <t>TN06020002005_0810</t>
  </si>
  <si>
    <t>ECO67H04;FECO67H04</t>
  </si>
  <si>
    <t>TN08010202009_0500</t>
  </si>
  <si>
    <t>Corrected Stream Name GMD 4/13  Combined 2.2 with 1.8 LKC AW 5/3/11</t>
  </si>
  <si>
    <t>Corrected Lat/Long LKC. VS 4/1/05</t>
  </si>
  <si>
    <t>Corrected Lat/Long and Description AW LKC 4/6/11</t>
  </si>
  <si>
    <t>Corrected Lat/Long LKC VS 4/1/05</t>
  </si>
  <si>
    <t>Dropped 11/20/03  Bl   Black Branch No Longer Has An Established Stream Bed.; Has Been Grated At Some Point In Time.Stream Dispersed Into A Bog Neac Got; Stuck and Had To Be Towed Out!</t>
  </si>
  <si>
    <t>Corrected Lat/Long LKC 2/3/12</t>
  </si>
  <si>
    <t>Highway 70 Near the Va- TN Line</t>
  </si>
  <si>
    <t>TN06010205057_2000</t>
  </si>
  <si>
    <t>1075; 4</t>
  </si>
  <si>
    <t>Not Assessed REC KEFO Request BR; Fecal Coliform E. Coli; Corrected Lat/Long ALW 5/27/11</t>
  </si>
  <si>
    <t>Not Assessed REC; Corrected Stream Name/RM  AW  LKC PAS 2/11/11</t>
  </si>
  <si>
    <t>TN05130201001_1000</t>
  </si>
  <si>
    <t>6/22/10 Will Not Resample For Bio; Access Data Base Changed But Data As Old ID In Storet</t>
  </si>
  <si>
    <t>TN06020002018_1500</t>
  </si>
  <si>
    <t>TN06030004043_0200</t>
  </si>
  <si>
    <t>TN06020004001_0110</t>
  </si>
  <si>
    <t>Correc RM and Lat/Long PAS NEFO 6/29/12  Habitat Only   BR Not In Db 8/11</t>
  </si>
  <si>
    <t>BLUE007.9HU</t>
  </si>
  <si>
    <t>TNW000008056</t>
  </si>
  <si>
    <t>U/S E Blue Creek Road bridge</t>
  </si>
  <si>
    <t>TN06040003062_2000</t>
  </si>
  <si>
    <t>Corrected RM and Description JRS/LKC 3/3/10; 15.8 and 16.1 Should Have Been 15.0 Chem data; 2010 Post Flood Sampling</t>
  </si>
  <si>
    <t>TN06040002024_0200</t>
  </si>
  <si>
    <t>No Flow; No BR Or BR QC; BR</t>
  </si>
  <si>
    <t>TN06040003007_0600</t>
  </si>
  <si>
    <t>TN06030005074_1000</t>
  </si>
  <si>
    <t>TN05130108001_0999</t>
  </si>
  <si>
    <t>TN05130108004_0130</t>
  </si>
  <si>
    <t>Chemicals In 2012 per JRS 7/19/10</t>
  </si>
  <si>
    <t>Chemical In 2010 per JRS 7/19/10</t>
  </si>
  <si>
    <t>Need To Correct Station Name If Sampled Again LKC 9/24/03; Name Changed LKC 6/1/05 JRS</t>
  </si>
  <si>
    <t>TN08010202001_0500</t>
  </si>
  <si>
    <t>TN06020003014_0400</t>
  </si>
  <si>
    <t>Corrected RM Of 3.8 AW LKC 4/6/11</t>
  </si>
  <si>
    <t>Take Hwy 64 East Go North On Hwy 76 Left On Joyner Campground Drive.</t>
  </si>
  <si>
    <t>TN08010208007_0999</t>
  </si>
  <si>
    <t>Corrected RM and ID AW LKC 4/6/11</t>
  </si>
  <si>
    <t>TN06040002026_0100</t>
  </si>
  <si>
    <t>BR Collected; BR</t>
  </si>
  <si>
    <t>TN06040002582_1000</t>
  </si>
  <si>
    <t>1992 Clean Lakes Phase 1 Project Site; Normandy All Samples Collected; RBP III BR</t>
  </si>
  <si>
    <t>TN08010202036_0300</t>
  </si>
  <si>
    <t>TN05130108001_0500</t>
  </si>
  <si>
    <t>TN06040002027_0200</t>
  </si>
  <si>
    <t>305(B); All Samples Collected; RBP III BR; Nutrient</t>
  </si>
  <si>
    <t>Deleted BOND001.2MN Lat/Long Incorrect Combined Data 3/2/10 LKC</t>
  </si>
  <si>
    <t>TN08010203016_0700</t>
  </si>
  <si>
    <t>Corrected  Stream Name GMD 3/27/13; Corrected Stream Name/RM  AW LKC PAS 2/11/11; Corrected HUC Code per REC Using GIS  LKC 4/4/05</t>
  </si>
  <si>
    <t>Continue 2010 Sampling Into 2011 Due To Accident; Hohewald To Begin Discharging To Spray Fields Not To Booker Hollow CLEFO Will; Reassess Need For Sampling and Removal From 303D List  CA 7/19/10; Corrected Station ID and Stream Name 5/09 LKC; Booke000.6Ls</t>
  </si>
  <si>
    <t>Corrected Stream Name JRS Mg LKC 9/12/11; Corrected Stream Name/RM  AW LKC PAS 2/11/11</t>
  </si>
  <si>
    <t>TN06040002049_0500</t>
  </si>
  <si>
    <t>Combine 0.2 with 0.1 LKC DA 8/19/11 Chem In 2000</t>
  </si>
  <si>
    <t>TN06040004008_0100</t>
  </si>
  <si>
    <t>BOPOS000.7WE</t>
  </si>
  <si>
    <t>Big Opossum Creek Road</t>
  </si>
  <si>
    <t>TDOT 840 Unlet; Corrected Stream Name/RM  AW LKC PAS 2/11/11; Upper Calfkiller River Is Stocked For Trout But Not Reach Around Sparta</t>
  </si>
  <si>
    <t>Boston Branch Subdivision</t>
  </si>
  <si>
    <t>TDOT 840 Unlet; Corrected Stream Name From Boyton To Boston</t>
  </si>
  <si>
    <t>TDOT 840 Unlet; Corrected Stream Name/RM  AW LKC PAS 2/11/11; Corrected Stream Name From Boyton To Boston</t>
  </si>
  <si>
    <t>TDOT; Corrected Stream Name/RM  AW LKC PAS 2/11/11; Corrected Stream Name From Boyton To Boston</t>
  </si>
  <si>
    <t>TN06020004007_3200</t>
  </si>
  <si>
    <t>Take 111 To Lower East Valley Road. Exit Turn Right Go Norlht To Bowman Branch; South Of Stephen Chapel</t>
  </si>
  <si>
    <t>TN06010201001_1000</t>
  </si>
  <si>
    <t>Corrected Description LKC 2/27/13 Corrected RM  AW LKC 5/6/11</t>
  </si>
  <si>
    <t>TN05130105019_1400</t>
  </si>
  <si>
    <t>TN03150101012_0300</t>
  </si>
  <si>
    <t>East On Ball Play Road Off 411 S Right On J. Wilson Roadsite At 1St Bridge; Crossing At River Mile 00.26</t>
  </si>
  <si>
    <t>Jenkins Road Off Retro Huges Road</t>
  </si>
  <si>
    <t>TN06030003036_1000</t>
  </si>
  <si>
    <t>BR By TVA</t>
  </si>
  <si>
    <t>D/S 303(D)</t>
  </si>
  <si>
    <t>D/S US Hwy 11-W U/S Burlington Road</t>
  </si>
  <si>
    <t>Corrected  RM per REC TR BD 6/19/09</t>
  </si>
  <si>
    <t>Private Drive- S of Cross Valley Road</t>
  </si>
  <si>
    <t>Corrected RM REC JCEFO AW LKC 4/6/11</t>
  </si>
  <si>
    <t>TN05130203029_0200</t>
  </si>
  <si>
    <t>TN05130203029_0300</t>
  </si>
  <si>
    <t>Corrected Lat/Long ALW 10/21/11</t>
  </si>
  <si>
    <t>TN06040003062_0100</t>
  </si>
  <si>
    <t>TN06040001802_0800</t>
  </si>
  <si>
    <t>TN05130202007_1460</t>
  </si>
  <si>
    <t>TN06010201032_1000</t>
  </si>
  <si>
    <t>Corrected Lat/Long and Description AW LKC 5/15/12</t>
  </si>
  <si>
    <t>Changed RM and Lat/Long BS 5/26/11</t>
  </si>
  <si>
    <t>TN05130108043_0300</t>
  </si>
  <si>
    <t>About 2 Miles Northeast Of Taylors  TN In Cumberland Cove Management Area.; Flows To CAlfkiller River. About 8 Miles South Of Monterey TN. About 1 Mile Due; West Of White and Putnam County Line.  An EPA Candidate Based On Map Info.</t>
  </si>
  <si>
    <t>TN060101020231.0_1100</t>
  </si>
  <si>
    <t>Check</t>
  </si>
  <si>
    <t>TN06010205001T_0999</t>
  </si>
  <si>
    <t>TN06010205013_0700</t>
  </si>
  <si>
    <t>Off Hwy 33 Old Tazewell Hwy Proceed North To Back Valley Rd</t>
  </si>
  <si>
    <t>TN08010203011_0300</t>
  </si>
  <si>
    <t>Corrected Station Location  AW LKC 4/6/11</t>
  </si>
  <si>
    <t>TN05130106020_1000</t>
  </si>
  <si>
    <t>TN05130104038_2000</t>
  </si>
  <si>
    <t>TN05130201046_0100</t>
  </si>
  <si>
    <t>Corrected Station Name LKC 9/30/11</t>
  </si>
  <si>
    <t>TN06040005027_0500</t>
  </si>
  <si>
    <t>TN06040002012_1000</t>
  </si>
  <si>
    <t>303(D) 305(B); All Samples Collected; RBP III BR; Solids Nutrients</t>
  </si>
  <si>
    <t>BROCK011.5ML</t>
  </si>
  <si>
    <t>TNW000008003</t>
  </si>
  <si>
    <t>Osborn Ford, McBride Rd</t>
  </si>
  <si>
    <t>TN06040002012_2000</t>
  </si>
  <si>
    <t>Highway 11/31-A D/S Lewisburg</t>
  </si>
  <si>
    <t>303(D) 305(B); All Samples &amp; QCs Collected; RBP III BR; Solids Nutrients</t>
  </si>
  <si>
    <t>Background Modeling Upstream STP.  Big Rock Creek 3Q20=Zero Cfs. Big Rock; Creek Flows To Duck RM 180.5 To Tennessee RM 110.8. Samples Collected; At Water Pipe (1St Pipe) Crossing Creek Across the Street From the Library; Sampled Yearly For Ambient Parameters with Plans To Increase Frequency.</t>
  </si>
  <si>
    <t>Changed Name At Some Point In Sampling</t>
  </si>
  <si>
    <t>TN06030004026_0200</t>
  </si>
  <si>
    <t>Corrected HUC Cod per REC Using GIS  LKC 4/4/05</t>
  </si>
  <si>
    <t>Posted Bact Water Contact Advisory  2010</t>
  </si>
  <si>
    <t>TN05130206003_1360</t>
  </si>
  <si>
    <t>TN08010205028_0100</t>
  </si>
  <si>
    <t>Beech Bluff Quad</t>
  </si>
  <si>
    <t>TN06020004007_0640</t>
  </si>
  <si>
    <t>Take Hwy 127 N From  Pikeville Turn Right Onto Lone Oak Road; Loan Oak Road Is the First Road North Of Ninemile Cross Road On Hwy 127 North; Corrected Lat/Long Location and Desc CW CHEFO 3/1/11; Brown000.4Bl Mistyped On Some Data</t>
  </si>
  <si>
    <t>BROWN001.8T0.7OB</t>
  </si>
  <si>
    <t>TNW000008065</t>
  </si>
  <si>
    <t>UNT to Browns Creek</t>
  </si>
  <si>
    <t>south of ECM landfill sediment basin</t>
  </si>
  <si>
    <t>TN08010202029_0400</t>
  </si>
  <si>
    <t>Posted Bact Water Contact Advisory 2010; 2010 Post Flood Sampling</t>
  </si>
  <si>
    <t>TN08010205028_0150</t>
  </si>
  <si>
    <t>TN06040001PINOAKLK_1000</t>
  </si>
  <si>
    <t>BROWN2.5T1.0MN</t>
  </si>
  <si>
    <t>TNW000007939</t>
  </si>
  <si>
    <t>Brown Creek Unnamed Tributary</t>
  </si>
  <si>
    <t>u/s Browns Church Rd.</t>
  </si>
  <si>
    <t>BROWN004.8MN</t>
  </si>
  <si>
    <t>TN06010205COVELAKET_0100</t>
  </si>
  <si>
    <t>Near I-75     and Strip Mine South of Flatwoods</t>
  </si>
  <si>
    <t>TN06030003441_1000</t>
  </si>
  <si>
    <t>TN05130201001T_1600</t>
  </si>
  <si>
    <t>TN06040003007_0200</t>
  </si>
  <si>
    <t>TN06020002018_1100</t>
  </si>
  <si>
    <t>TN05130108002_0300</t>
  </si>
  <si>
    <t>TN06040004013_0600</t>
  </si>
  <si>
    <t>TN05130204009_1200</t>
  </si>
  <si>
    <t>TN08010207031_1630</t>
  </si>
  <si>
    <t>Brush Creek Enters Watauga RM 16.5.  Station Is Below Johnson City and; Is Impacted By Urban and Stormwater Runoff From Johnson City In Its Upper; Watershed and By Agricultural Runoff In Its Lower Watershed.</t>
  </si>
  <si>
    <t>TN06040004030_1000</t>
  </si>
  <si>
    <t>TN05130206003_1361</t>
  </si>
  <si>
    <t>TN06040003010_1120</t>
  </si>
  <si>
    <t>Corrected Station ID 2/7/06 LKC</t>
  </si>
  <si>
    <t>TN05130206003_1700</t>
  </si>
  <si>
    <t>Corrected RM AW LKC 4/6/11; Brush001.0Rn   Eco71E08 Dropped As Ecosite Early On  Was RM 1.0 Correct Is 1.8</t>
  </si>
  <si>
    <t>Corrected Lat per REC Using GIS LKC 4/4/05</t>
  </si>
  <si>
    <t>TN06020003013.7T_0100</t>
  </si>
  <si>
    <t>River Mile Changed and Lat/Long Eac Could Not Get Through Brush At RM 4.3  /per; REC 10/703</t>
  </si>
  <si>
    <t>Burlington Mills - Mckinley Road</t>
  </si>
  <si>
    <t>Corrected HUC Code per REC Using GIS  LKC 4/4/05</t>
  </si>
  <si>
    <t>Dropped 6/9/2017 during SOP calibration. Candidate 6/8/09</t>
  </si>
  <si>
    <t>TN05130204009_1220</t>
  </si>
  <si>
    <t>Sample Collected By Pennington and Assoc. For Nov; Corrected Stream Name/RM  AW LKC PAS 2/11/11</t>
  </si>
  <si>
    <t>BRUSH5.6T0.1WN</t>
  </si>
  <si>
    <t>TNW000007978</t>
  </si>
  <si>
    <t>Brush Creek Unamed Tributary</t>
  </si>
  <si>
    <t>King Street</t>
  </si>
  <si>
    <t>BRUSH005.6T0.1WN</t>
  </si>
  <si>
    <t>BRYAN0.7T0.1OV</t>
  </si>
  <si>
    <t>TN03150101021_0999</t>
  </si>
  <si>
    <t>TN06020002005_0400</t>
  </si>
  <si>
    <t>Fish Tissue Station</t>
  </si>
  <si>
    <t>Combined Data From 12.5 AW LKC 5/31/12</t>
  </si>
  <si>
    <t>USGS Station Set Up At Big Sandy River Mile 31.6.  Station Is In Carroll County; Original Station 000310 Said Benton County Which Is Wrong.; Combined 29.7 with 31.5 BS JEFO 9/28/10</t>
  </si>
  <si>
    <t>Corrected RM BS 9/28/10; Dissolved Oxygen Study</t>
  </si>
  <si>
    <t>Corrected Eco  BS 5/28/13   Corrected RM and Lat/Long 9/28/10  BS LKC</t>
  </si>
  <si>
    <t>Corrected RM and Lat Long BS 9/28/10</t>
  </si>
  <si>
    <t>Corrected RM BS 9/28/10; Corrected County  BS 11/20/08</t>
  </si>
  <si>
    <t>Close To the Headwaters  Near Big Sandy River (Drainage CAnal); Mile 56.0.  Go To Bridge On Hwy 22 About 6.5 Miles North From the; Hwy 22 and 20 Intersection In Lexington.  Sampling Format = Quarterly; For Three Years.; Corrected Lat/Long Combined with 52.9 BS 9/28/10</t>
  </si>
  <si>
    <t>Corrected RM In Station ID AW LKC 5/31/12; Corrected River Mile In RM Field DHA 0</t>
  </si>
  <si>
    <t>Huntsville STP Spill; HUC Includes South Fork Cumberland River</t>
  </si>
  <si>
    <t>Huntsville STP Spill</t>
  </si>
  <si>
    <t>TN06010204042_0311</t>
  </si>
  <si>
    <t>L. Everett KEFO Graduate Study Impounded Stream Study; Corrected RM Le 9/12; Corrected Stream Name/RM  AW  LKC PAS 2/11/11</t>
  </si>
  <si>
    <t>TN06010204042_0315</t>
  </si>
  <si>
    <t>TN05130107002_0400</t>
  </si>
  <si>
    <t>TN06020002084_0100</t>
  </si>
  <si>
    <t>Near Intersection Road 225 Crossing</t>
  </si>
  <si>
    <t>TN06010108042_0400</t>
  </si>
  <si>
    <t>TN06040002032_0400</t>
  </si>
  <si>
    <t>Changed Name per GMD/REC 8/20/07</t>
  </si>
  <si>
    <t>TN05130202014_0900</t>
  </si>
  <si>
    <t>Corrected Creek Name and Station ID AW LKC 5/3/11</t>
  </si>
  <si>
    <t>TN05130203021_0120</t>
  </si>
  <si>
    <t>TN05130205015T_3200</t>
  </si>
  <si>
    <t>BSWAN001.7HI</t>
  </si>
  <si>
    <t>TNW000008004</t>
  </si>
  <si>
    <t>off of Murphy Road</t>
  </si>
  <si>
    <t>TN06040003010_2000</t>
  </si>
  <si>
    <t>TN06010205001_1000</t>
  </si>
  <si>
    <t>Changed Station ID To Big Trammel /JRS KJS 9/14/06</t>
  </si>
  <si>
    <t>Changed Station  and Data TRAMM007.3MA To BTRAM007.6MA / JRS and KJS 9/14/06</t>
  </si>
  <si>
    <t>Corrected River Mile NEFO PAS 3/15/12</t>
  </si>
  <si>
    <t>Corrected River Mile NEFO PAS 3/15/12; Was BTURN021.2DI.  Changed per AMG and CJB 6/1/07</t>
  </si>
  <si>
    <t>Corrected River Mile NEFO PAS 3/15/12; LKC Added Lat/Long 3/8/12; Sampled In Place Of Bturn25.6T0.2Wi and Btrun26.4T0.4Wi JRS 12/13/11 Others Dry</t>
  </si>
  <si>
    <t>Corrected River Mile NEFO PAS 3/15/12; BTURN2T0.2WI Corrected Stream Name/RM  AW LKC PAS 2/11/11; Corrected RM AW Js LKC 5/31/11; TDOT 840 Vaughn  PUS1(Sp1)</t>
  </si>
  <si>
    <t>Corrected River Mile NEFO PAS 3/15/12; Corrected Stream Name/RM  AW LKC PAS 2/11/11; BTURN1T0.4WI; TDOT 840 Vaughn  S1(Sp1</t>
  </si>
  <si>
    <t>TN06010108001_0600</t>
  </si>
  <si>
    <t>Sw Of Bruner Grove</t>
  </si>
  <si>
    <t>TN06040001064_1500</t>
  </si>
  <si>
    <t>Corrected Creek To Branch 1/20/11 GMD</t>
  </si>
  <si>
    <t>Private Drive off US 19E - at Cloudland Hs (W. of Miller Hollow Road)</t>
  </si>
  <si>
    <t>TN06040003016_0500</t>
  </si>
  <si>
    <t>TN06040005027_1620</t>
  </si>
  <si>
    <t>Corrected Lat/Long LKC 4/27/11</t>
  </si>
  <si>
    <t>Corrected Lat /Long per Lab 7/24/09</t>
  </si>
  <si>
    <t>BUCK001.2WY</t>
  </si>
  <si>
    <t>TNW000007987</t>
  </si>
  <si>
    <t>Upstream Bean Switch Road</t>
  </si>
  <si>
    <t>Watershed Screening Long Term Analysis</t>
  </si>
  <si>
    <t>Watershed Screening Long Term Analysis; Corrected Lat/Long</t>
  </si>
  <si>
    <t>TN06010107010_1400</t>
  </si>
  <si>
    <t>TN06030003056_0120</t>
  </si>
  <si>
    <t>Dry at RM 1.1.</t>
  </si>
  <si>
    <t>Also Known As Franks Branch</t>
  </si>
  <si>
    <t>Ecoli</t>
  </si>
  <si>
    <t>TN05130101015_0400</t>
  </si>
  <si>
    <t>TN05130104044_1000</t>
  </si>
  <si>
    <t>Lat Corrected per REC Using GIS LKC 4/4/05; HUC Includes Buffalo Creek Incl Straight Fork</t>
  </si>
  <si>
    <t>TN05130108048_0200</t>
  </si>
  <si>
    <t>Falling Water Rv @ 25.2 &gt; Caney Fork @ 53.4</t>
  </si>
  <si>
    <t>TN05130204009_0300</t>
  </si>
  <si>
    <t>Corrected Station Location REC JCEFO 5/11/10</t>
  </si>
  <si>
    <t>Confluence Dry Creek (Okalona Est-Old Buffalo Road)</t>
  </si>
  <si>
    <t>TN06040004001_1000</t>
  </si>
  <si>
    <t>Peoples Farm Road - off Erwin Hwy(S Roan St) Near one Stop Market</t>
  </si>
  <si>
    <t>BUFFA008.0HU</t>
  </si>
  <si>
    <t>TNW000008055</t>
  </si>
  <si>
    <t>U/S Bakerville Road Bridge</t>
  </si>
  <si>
    <t>Added 10/98</t>
  </si>
  <si>
    <t>Background Modeling.  Buffalo River 3Q20=105 cfs; Linden STP Is A Lagoon System. No Current Data Under 40.0</t>
  </si>
  <si>
    <t>AMBIENT TN; Fish TWRA?; EPA 2</t>
  </si>
  <si>
    <t>TN06040004008_1000</t>
  </si>
  <si>
    <t>TWRA Collected For TDEC</t>
  </si>
  <si>
    <t>Posted For Mercury</t>
  </si>
  <si>
    <t>TN06040004019_2000</t>
  </si>
  <si>
    <t>Summertown-Brace Road. (just D/S of Confluence. of N &amp; S Forks)</t>
  </si>
  <si>
    <t>BUFFA40.2T0.4PE</t>
  </si>
  <si>
    <t>TNW000007928</t>
  </si>
  <si>
    <t>Unnamed Tributary to Buffalo River</t>
  </si>
  <si>
    <t>u/s Hwy 13</t>
  </si>
  <si>
    <t>TN06040004002_0999</t>
  </si>
  <si>
    <t>TN06030004017_0400</t>
  </si>
  <si>
    <t>TN060400020306.7T_0100</t>
  </si>
  <si>
    <t>TN06020002018_0510</t>
  </si>
  <si>
    <t>Intern Study</t>
  </si>
  <si>
    <t>Changed County From Knox To Anderson 11/19/04 DHA</t>
  </si>
  <si>
    <t>Changed County From Unicoi To Knox 4/09/02 KJS</t>
  </si>
  <si>
    <t>Corrected Lat/Long and Description Combined 32.2 AW LKC 5/6/11</t>
  </si>
  <si>
    <t>TN05130201001T_2100</t>
  </si>
  <si>
    <t>Antideg For TDOT</t>
  </si>
  <si>
    <t>TN06010201041_0500</t>
  </si>
  <si>
    <t>Sample Taken U/S Of Culvert</t>
  </si>
  <si>
    <t>TN060400011303_0400</t>
  </si>
  <si>
    <t>TN05130106018_0200</t>
  </si>
  <si>
    <t>Unnamed Trib Goes Straight To Mill Creek Creek Was Rerouted Looks Different On; Topo Map Vs Stream Stat Map</t>
  </si>
  <si>
    <t>TN06020002082_1100</t>
  </si>
  <si>
    <t>TN06010107001_0500</t>
  </si>
  <si>
    <t>TVA Station</t>
  </si>
  <si>
    <t>TN06040005870_0500</t>
  </si>
  <si>
    <t>TDOT 840 Unlet</t>
  </si>
  <si>
    <t>TDOT 840 Unlet; Corrected Stream Name/RM  AW LKC PAS 2/11/11</t>
  </si>
  <si>
    <t>TN06020003014_0110</t>
  </si>
  <si>
    <t>Burra-Burra Creek</t>
  </si>
  <si>
    <t>TN05130101046_0220</t>
  </si>
  <si>
    <t>BURRO_G0.1JA</t>
  </si>
  <si>
    <t>TNW000008032</t>
  </si>
  <si>
    <t>Burroughs Hollow Triburary</t>
  </si>
  <si>
    <t>Gentry School Lane</t>
  </si>
  <si>
    <t>TN05130106008_0999</t>
  </si>
  <si>
    <t>TN06020001717_0100</t>
  </si>
  <si>
    <t>Corrected County Code JR 7/13</t>
  </si>
  <si>
    <t>TN08010205023_0310</t>
  </si>
  <si>
    <t>TN05130203023_0200</t>
  </si>
  <si>
    <t>From Nashville I 40 East To 840 South.  Exit840 On 266 East.  Go South On 231; To Osborne Road On Your Left.  Bushman Creek Bridge Is About  2 Miles; Site Is About 100 Meters Upstream F Bridge.</t>
  </si>
  <si>
    <t>TN05130203023_0210</t>
  </si>
  <si>
    <t>TN06010207006T_0999</t>
  </si>
  <si>
    <t>Near Clinch RM 50 Oak Ridge</t>
  </si>
  <si>
    <t>TN06040002027_0300</t>
  </si>
  <si>
    <t>305(B); BR</t>
  </si>
  <si>
    <t>TN06030005093_1000</t>
  </si>
  <si>
    <t>TN05130203021_0200</t>
  </si>
  <si>
    <t>Corrected RM AW LKC 4/6/11</t>
  </si>
  <si>
    <t>In CLEFO Area?</t>
  </si>
  <si>
    <t>TN05130104032_0100</t>
  </si>
  <si>
    <t>TN06010205013_1320</t>
  </si>
  <si>
    <t>Corrected RM LKC AW BC 6/9/11</t>
  </si>
  <si>
    <t>TN06040005497_1000</t>
  </si>
  <si>
    <t>TN06010208015_0910</t>
  </si>
  <si>
    <t>TN06010208BYRDLAKE_1000</t>
  </si>
  <si>
    <t>1991 Clean Lakes Statewide Assessment Location In Cumberland State Park</t>
  </si>
  <si>
    <t>Chattanooga EFO Due To Sewage Treatment Plant Failure</t>
  </si>
  <si>
    <t>ARAP Expanding Mining permit Fo Pelham Quarry; Turn Off Bells Mills Road Onto Brown Road Turns In the Gravel Farm Road</t>
  </si>
  <si>
    <t>TN08010203016_0300</t>
  </si>
  <si>
    <t>TN05130108043_1000</t>
  </si>
  <si>
    <t>Also Called HUC 05130108043</t>
  </si>
  <si>
    <t>TN05130108043_2000</t>
  </si>
  <si>
    <t>Changed Lat ALW 10/25/11</t>
  </si>
  <si>
    <t>TN05130108043_3000</t>
  </si>
  <si>
    <t>TN06040004001_0100</t>
  </si>
  <si>
    <t>TN06010108456_1000</t>
  </si>
  <si>
    <t>TDEC and TVA Station</t>
  </si>
  <si>
    <t>Zion Church Bridge- Sentelle Road</t>
  </si>
  <si>
    <t>TN05130104019_0110</t>
  </si>
  <si>
    <t>Pandora - Campbell Road  (D/S Church - After Confluence - at Fence)</t>
  </si>
  <si>
    <t>Corrected Lat/Long REC 5/11/12  Corrected RM REC 8/11  Campb000.6Bt; Combined 0.1 and 0.6 Lat/Long Description All Same Place.  LKC 5/6/11; (3Rd Lot U/S From Sw Corner Of Mobile Home Park; Mobile Home Park Near Biltmore  Watauga River Sm25.9</t>
  </si>
  <si>
    <t>Updated HUC ALW 4/5/2011</t>
  </si>
  <si>
    <t>TN06020002001_2000</t>
  </si>
  <si>
    <t>MS4 Site By City Of Cleveland</t>
  </si>
  <si>
    <t>CANDI017.6BR</t>
  </si>
  <si>
    <t>TNW000007925</t>
  </si>
  <si>
    <t>100 yards U/S of Candies Ln NW</t>
  </si>
  <si>
    <t>Just D/S of lift station and above old golf cart bridge</t>
  </si>
  <si>
    <t>Corrected Ecoregion CW 8/13</t>
  </si>
  <si>
    <t>Mc Donald TN</t>
  </si>
  <si>
    <t>TN06020002005_0999</t>
  </si>
  <si>
    <t>Behind Dirt Race Track Parking Lot</t>
  </si>
  <si>
    <t>Possibly Sample  periphyton; Corrected Stream Name/RM  AW LKC PAS 2/11/11</t>
  </si>
  <si>
    <t>Corrected Stream Name/RM  AW LKC PAS 2/11/11; Dry During Drought Season Not Able To Be Sampled 2008</t>
  </si>
  <si>
    <t>Corrected Group # per Robin Cooper JCEFO 7/23/12; Updated Group# ALW 4/5/2011</t>
  </si>
  <si>
    <t>TN06010207270_1000</t>
  </si>
  <si>
    <t>Corrected Creek Name and Station ID  AW LKC 6/14/11</t>
  </si>
  <si>
    <t>TN08010203001_0400</t>
  </si>
  <si>
    <t>TN06040005870_0400</t>
  </si>
  <si>
    <t>Replaces CANE000.6SH Saftey Reasons  SH MEFO 5/11/12</t>
  </si>
  <si>
    <t>TN08010203015_1700</t>
  </si>
  <si>
    <t>Gallaway-Center Point Dr</t>
  </si>
  <si>
    <t>TN08010209015_0100</t>
  </si>
  <si>
    <t>TN06040001802_0400</t>
  </si>
  <si>
    <t>Corrected Lat/Long BS LKC 1/25/10</t>
  </si>
  <si>
    <t>TN06040004031_1000</t>
  </si>
  <si>
    <t>TN08010203032_0800</t>
  </si>
  <si>
    <t>TN08010202018_1000</t>
  </si>
  <si>
    <t>TN08010205012_0800</t>
  </si>
  <si>
    <t>DHA Corrected lat and long per AJF on 30-20-18</t>
  </si>
  <si>
    <t>TN06040005061_1000</t>
  </si>
  <si>
    <t>Go North On Hwy 51 West On Hwy 87 Left On Hwy 371</t>
  </si>
  <si>
    <t>Corrected RM AW LKC 5/5/11</t>
  </si>
  <si>
    <t>Corrected RM  Lat/Long 4/20/12 JEFO/PAS</t>
  </si>
  <si>
    <t>Wsa Se Comparability Study</t>
  </si>
  <si>
    <t>Corrected County Name LKC 5/13/04</t>
  </si>
  <si>
    <t>TVA BR In 2001</t>
  </si>
  <si>
    <t>Highlands Park Blvd south of I-40</t>
  </si>
  <si>
    <t>Contract Benthic; Old 1988 Data 000430</t>
  </si>
  <si>
    <t>Verified RM 4/19/11 ALW</t>
  </si>
  <si>
    <t>Corrected Lat/Long and Description BES JEFO 3/24/14; Same As CANE17.9LE Corrected 11/12/10; Corrected Lat/Long per REC Using GIS LKC 4/4/05</t>
  </si>
  <si>
    <t>CANE017.8T0.6LE</t>
  </si>
  <si>
    <t>TNW000007976</t>
  </si>
  <si>
    <t>UNT to Cane Creek</t>
  </si>
  <si>
    <t>Country Club Road</t>
  </si>
  <si>
    <t>TN08010208034_0999</t>
  </si>
  <si>
    <t>New Site For QC</t>
  </si>
  <si>
    <t>TVA Sample For Wpc Coalfields Project</t>
  </si>
  <si>
    <t>SQSH Not Done In 2008; Lab BR 2000</t>
  </si>
  <si>
    <t>TN06020003013_0300</t>
  </si>
  <si>
    <t>TN06010108035_1600</t>
  </si>
  <si>
    <t>Drains 67I</t>
  </si>
  <si>
    <t>TN05130105033_0200</t>
  </si>
  <si>
    <t>Carpenter Road - off Hwy 31</t>
  </si>
  <si>
    <t>TN06010104004T_0500</t>
  </si>
  <si>
    <t>TN05130107006_0200</t>
  </si>
  <si>
    <t>TN06010104004T_1200</t>
  </si>
  <si>
    <t>1918; 1</t>
  </si>
  <si>
    <t>TN08010207031_1700</t>
  </si>
  <si>
    <t>TN06010201621_1000</t>
  </si>
  <si>
    <t>TN06010104015_0500</t>
  </si>
  <si>
    <t>Off Caney Valley Road; Different Caney Creek Than CANEY006.0HS and CANEY003.0HS</t>
  </si>
  <si>
    <t>CANEY009.2ML</t>
  </si>
  <si>
    <t>Candidate 2012; Dropped 6/9/2017 KJL</t>
  </si>
  <si>
    <t>TN05130108036_2000</t>
  </si>
  <si>
    <t>CANEY8.9T0.3SM</t>
  </si>
  <si>
    <t>TNW000007964</t>
  </si>
  <si>
    <t>UT to Caney Fork @ Gordonsville</t>
  </si>
  <si>
    <t>Nyrstar Gordonsville Mitigation Reach</t>
  </si>
  <si>
    <t>CANEY9.2T0.3SM</t>
  </si>
  <si>
    <t>TN06020004008_1000</t>
  </si>
  <si>
    <t>Take Highway 127 N To PAIlo Turn Right Onto Howard Beavert Road Take Sample At; Bridge Crossing</t>
  </si>
  <si>
    <t>TN06010108088_0100</t>
  </si>
  <si>
    <t>TN06040002027_0400</t>
  </si>
  <si>
    <t>TN06010206007_0200</t>
  </si>
  <si>
    <t>Tributary To Powell River Mile 78.6 Near Poplar Grove TN</t>
  </si>
  <si>
    <t>TN06040002012_0999</t>
  </si>
  <si>
    <t>ARAP Antid</t>
  </si>
  <si>
    <t>TN06010201032_0100</t>
  </si>
  <si>
    <t>TN06010201620_1000</t>
  </si>
  <si>
    <t>Consultant Survey For Roane Alloys Superfund Site</t>
  </si>
  <si>
    <t>TN06010201041_0999</t>
  </si>
  <si>
    <t>TN06010201032_0300</t>
  </si>
  <si>
    <t>TN06040002030_0320</t>
  </si>
  <si>
    <t>Chlorophyll; BR Collected; BR</t>
  </si>
  <si>
    <t>TN05130201028_0320</t>
  </si>
  <si>
    <t>Fish Ibi</t>
  </si>
  <si>
    <t>Dropped Due To Access</t>
  </si>
  <si>
    <t>TN06030003001_0300</t>
  </si>
  <si>
    <t>TN06010206026_0210</t>
  </si>
  <si>
    <t>Not Assessed Fal Or REC; Not Able To Be Sampled</t>
  </si>
  <si>
    <t>2010 Post Flood Sampling</t>
  </si>
  <si>
    <t>TN05130206003_1350</t>
  </si>
  <si>
    <t>TN05130106007_0750</t>
  </si>
  <si>
    <t>TN05130206003_1355</t>
  </si>
  <si>
    <t>TN05130206003_1320</t>
  </si>
  <si>
    <t>TN05130104037_0710</t>
  </si>
  <si>
    <t>Mouth-Carroll Creek Road From Confluence of Boones Creek</t>
  </si>
  <si>
    <t>TN060400020306.7_1000</t>
  </si>
  <si>
    <t>1992 Clean Lakes Phase 1 Project Site; All Samples Collected; RBP III BR; Normandy List</t>
  </si>
  <si>
    <t>TN06040002064_1000</t>
  </si>
  <si>
    <t>1992 Clean Lakes Phase 1 Project Site; All Samples Collected Normandy List; RBP III BR</t>
  </si>
  <si>
    <t>TN05130203027_1000</t>
  </si>
  <si>
    <t>Antideg Study For the 411 Road Project; Corrected Lat/Long Ds CHEFO 3/15/10</t>
  </si>
  <si>
    <t>Corrected Lat/Long per Lab 7/24/09</t>
  </si>
  <si>
    <t>Corrected Lat/Long Eco Location REC 9.1.11</t>
  </si>
  <si>
    <t>TN06020002014_0111</t>
  </si>
  <si>
    <t>TN06010201033_0500</t>
  </si>
  <si>
    <t>TN06010108013_0500</t>
  </si>
  <si>
    <t>TN08010208001_1300</t>
  </si>
  <si>
    <t>Benthic By AJF</t>
  </si>
  <si>
    <t>TN08010203011_0200</t>
  </si>
  <si>
    <t>TN06040002030_0310</t>
  </si>
  <si>
    <t>Take Lakeview Drive East Turn Left Onto CAsh Hollow Road. Site Is At the; Intersecton.; Corrected Station ID and Name 5/09 LKC</t>
  </si>
  <si>
    <t>TN08010209021_0400</t>
  </si>
  <si>
    <t>Hwy 51 North To Millington  Right On Navy Road (Just Past Bethuel Road)</t>
  </si>
  <si>
    <t>O.O. Moore Road- Bill Mauk Road</t>
  </si>
  <si>
    <t>TN06010108010_3500</t>
  </si>
  <si>
    <t>Different Site Than CAtbi000.2Wn  REC 8/25/11 Leave Separate Large Interstate; Separates the Sites</t>
  </si>
  <si>
    <t>Corrected Creek Name Spelling and Station ID GMD 6/1/11</t>
  </si>
  <si>
    <t>CATRO000.2SV</t>
  </si>
  <si>
    <t>TNW000008015</t>
  </si>
  <si>
    <t>Catron Branch</t>
  </si>
  <si>
    <t>Off Elkmont Cemetery Access Rd, GSMNP</t>
  </si>
  <si>
    <t>Take Hwy 64 East North On Hwy 76 Right On Old Jackson Left On Old; Brownsville</t>
  </si>
  <si>
    <t>TN05130203033_1000</t>
  </si>
  <si>
    <t>TN05130203026_0700</t>
  </si>
  <si>
    <t>TN06040003041_0211</t>
  </si>
  <si>
    <t>Take 63 East From La Follete To CAwood Lane. Turn Right On Old 63 Highway and; Left On Black Valley Road.</t>
  </si>
  <si>
    <t>TN06020004013_0300</t>
  </si>
  <si>
    <t>Take Highway 29 To Cartwright North At Bridge Crossing Cookston CAve Creek</t>
  </si>
  <si>
    <t>U/S of Alabama Cr-298</t>
  </si>
  <si>
    <t>TN06030001057_0700</t>
  </si>
  <si>
    <t>McKellar</t>
  </si>
  <si>
    <t>Sampled due to Cypress Creek sewer break summer 2016</t>
  </si>
  <si>
    <t>Cypress Creek South Drains Into  Lake Mckellar HUC 08010100002 At Mile 4.4; Mile Changed From 1.6 To 1.1 By MEAC On 1/23/01; Creek Is Actually Cypress Creek and Is South Of Memphis But Since there Are 3; Cypress Creeks In County We Will Designate This As CCSOU LKC TT; MEFO Says In 08010100 ADB USGS Says 08010211</t>
  </si>
  <si>
    <t>Creek Is Actually Cypress Creek and Is South Of Memphis But Since there Are 3; Cypress Creeks In County We Will Designate This As CCSOU  LKC TT; MEFO Says In 08010100 ADB USGS Says 08010211</t>
  </si>
  <si>
    <t>TN06020002083_0300</t>
  </si>
  <si>
    <t>SE West Allens Bridge Over Nolichucky Bridge</t>
  </si>
  <si>
    <t>TN06010201032_0400</t>
  </si>
  <si>
    <t>REC Keep Separate From 0.4 Better Access At 0.5 1/11/11</t>
  </si>
  <si>
    <t>River Mile Corrected per REC 6/20/2007; REC Keep Separate From 0.5 Better Access At 0.5 1/11/11; Corrected Lat/Long AW LKC 5/5/11</t>
  </si>
  <si>
    <t>NW Of White Pine; Dry In Fall Will Be Collected Spring 2012</t>
  </si>
  <si>
    <t>CEDAR001.5HA</t>
  </si>
  <si>
    <t>TNW000007971</t>
  </si>
  <si>
    <t>150 m. D/S drive at 1685 Cedar Creek Rd</t>
  </si>
  <si>
    <t>TN06010104004T_2100</t>
  </si>
  <si>
    <t>Corrected Lat/Long  and Description AW REC 6/21/11</t>
  </si>
  <si>
    <t>TN05130108025_0100</t>
  </si>
  <si>
    <t>Combined  2.0 REC AW LKC 6/21/11</t>
  </si>
  <si>
    <t>Corrected RM AW LKC 5/6/11</t>
  </si>
  <si>
    <t>Corrected Lat/Long and RM AW LKC 5/6/11</t>
  </si>
  <si>
    <t>Not Assessed REC JEB Request BR; Fecal Coliform E.Coli; Corrected Lat/Long per Cp Lab and RM Wsm</t>
  </si>
  <si>
    <t>2Old10055 COE HESS</t>
  </si>
  <si>
    <t>Corrected RM  AW JRS  9/ 16/11</t>
  </si>
  <si>
    <t>TN05130201011_1100</t>
  </si>
  <si>
    <t>TN05130201011_0900</t>
  </si>
  <si>
    <t>Corrected Location Info 3/31/11 LKC</t>
  </si>
  <si>
    <t>Corrected Lat/Long Combined with 0.4 BS 1/12/11</t>
  </si>
  <si>
    <t>TN06010201033_0700</t>
  </si>
  <si>
    <t>Combined 0.1 and 0.05 per JRS 8/26/11; CANEY000.2SR; Changed Creek Name per GMD 10/19/06</t>
  </si>
  <si>
    <t>Not Assessed FAL or REC; Fecal Coliform E. Coli; Lat Long Changed per DD LKC 4/5/05</t>
  </si>
  <si>
    <t>Correct RM per JRS 8.26.11</t>
  </si>
  <si>
    <t>Correct RM per JRS 8/26/11; Corrected Station ID LKC 8.29.07</t>
  </si>
  <si>
    <t>Correct RM per JRS 8/26/11</t>
  </si>
  <si>
    <t>TN05130108013_1000</t>
  </si>
  <si>
    <t>TN05130108036_1000</t>
  </si>
  <si>
    <t>Rejected Candidate Headwater Reference; Corrected Stream Name/RM  AW LKC PAS 2/11/11</t>
  </si>
  <si>
    <t>TN08010205028_0210</t>
  </si>
  <si>
    <t>TN06040004007_0300</t>
  </si>
  <si>
    <t>Corrected Lat/Long BS 6/7/11</t>
  </si>
  <si>
    <t>TN06040001060_1000</t>
  </si>
  <si>
    <t>Corrected Description  Lat/Long BS/LKC 2/1/11</t>
  </si>
  <si>
    <t>TN08010207035_0620</t>
  </si>
  <si>
    <t>TN05130105033_1100</t>
  </si>
  <si>
    <t>CHAPM000.7FE</t>
  </si>
  <si>
    <t>TNW000008054</t>
  </si>
  <si>
    <t>Chapman Branch</t>
  </si>
  <si>
    <t>Chapman Branch Hollow Road</t>
  </si>
  <si>
    <t>TN05130104037_0800</t>
  </si>
  <si>
    <t>Dropped Due To Accesss Corrected Lat /Long Lab 7/23/09</t>
  </si>
  <si>
    <t>N07 (S-1)  Collected U/S of the Basin 006 Discharge - Site Is the Headwaters of Charley's Branch</t>
  </si>
  <si>
    <t>Shannon; 129; 96.474</t>
  </si>
  <si>
    <t>TN05130104037_0810</t>
  </si>
  <si>
    <t>Corrected Lat/Long LKC 2/26/10; Plus Get Au Data</t>
  </si>
  <si>
    <t>Corrected Lat/Long 2/26/10 LKC</t>
  </si>
  <si>
    <t>Corrected Location AW LKC 5/15/12</t>
  </si>
  <si>
    <t>CHATT0.4T0.7HM</t>
  </si>
  <si>
    <t>TNW000007961</t>
  </si>
  <si>
    <t>Behind Football Field at Chattanooga Christian School</t>
  </si>
  <si>
    <t>Chattanooga MS4 site</t>
  </si>
  <si>
    <t>Posted Bact Water Contact Advisory 2010; Corrected RM and Location Mb LKC 4/15/11</t>
  </si>
  <si>
    <t>Turn Right On W. Gordan Veer Right Onto Hooker  Turn At Junk Yard On Right; Corrected Lat per REC Using GIS LKC 4/4/05; Corrected Stream Name/RM  AW LKC PAS 2/11/11</t>
  </si>
  <si>
    <t>0500 In ADB</t>
  </si>
  <si>
    <t>Bruceton-Vale Road</t>
  </si>
  <si>
    <t>Third Rock Consultants For Hamilton County</t>
  </si>
  <si>
    <t>TN06020002082_1000</t>
  </si>
  <si>
    <t>Corrected RM LKC 5/17/12; From 411 Go Left Onto 163 Cross Chestuee Creek and Turn Rt Onto Jones Chapel Rd \; Cr 775)</t>
  </si>
  <si>
    <t>Corrected Location 5/17/12 LKC AW Mb</t>
  </si>
  <si>
    <t>TN06020002082_0200</t>
  </si>
  <si>
    <t>Different Un Trib 1 Than Chest1T0.5Mo; Corrected Stream Name/RM  AW LKC PAS 2/11/11</t>
  </si>
  <si>
    <t>TN06020002082_0400</t>
  </si>
  <si>
    <t>Corrected Stream Name/RM  AW LKC PAS 2/11/11; Next Stream Crossing On Hwy 411 From County; Line Going North To Monroe Co. U/S Of Culvert; Corrected Desc Ds LKC 11/4/09  Antideg Study For the 411 Road Project</t>
  </si>
  <si>
    <t>Antideg Study For the 411 Road Project  Diff Un Trib 1 Than Chest1T0.1Mm; First Road Crossing Across County Line U/S Of Culvert; Corrected Lat/Long Desc/ LKC Ds 11/04/09; Corrected Stream Name/RM  AW LKC PAS 2/11/11</t>
  </si>
  <si>
    <t>4th Stream Crossing From County Line Going North Into Monroe County; Corrected Descr Ds/LKC 11/4/09; Antid Hwy 11 Road Project; Corrected Stream Name/RM  AW LKC PAS 2/11/11</t>
  </si>
  <si>
    <t>TN06020002082_0700</t>
  </si>
  <si>
    <t>5Th Stream Crossing From County Line Going North Into Monroe Co/ U/S Of Culvert; Antid Hwy 411 Road Project; Corrected Stream Name/RM  AW LKC PAS 2/11/11</t>
  </si>
  <si>
    <t>Antideg Study For the 411 Road Project; 6Th Stream Crossing From County Line Going North Into Monroe County; Corrected Stream ID 12/6/05 LKC Corrected Stream Location From 5Th To 6Th Stream; 2/14/06 LKC; Corrected Stream Name/RM  AW LKC PAS 2/11/11</t>
  </si>
  <si>
    <t>TN06030004017_0500</t>
  </si>
  <si>
    <t>TN05110002031_0400</t>
  </si>
  <si>
    <t>Corrected Lat/Long JRS LKC 12/6/11</t>
  </si>
  <si>
    <t>Old Railroad Road 160 Yds D/S Chief Creek Lake - Napier Road</t>
  </si>
  <si>
    <t>TN06040004013_0150</t>
  </si>
  <si>
    <t>Corrected Lat /Long Lab 7/24/09</t>
  </si>
  <si>
    <t>Also TVA BR 2004</t>
  </si>
  <si>
    <t>TN06010204CHILHOWEE_1000</t>
  </si>
  <si>
    <t>1991 Clean Lakes Statewide Assessment Location</t>
  </si>
  <si>
    <t>CHILO000.8BT</t>
  </si>
  <si>
    <t>TNW000008031</t>
  </si>
  <si>
    <t>Chilogate Branch</t>
  </si>
  <si>
    <t>Off Happy Valley Road</t>
  </si>
  <si>
    <t>TN06010204CHILHOWEET_0999</t>
  </si>
  <si>
    <t>TN06030004029_0210</t>
  </si>
  <si>
    <t>Corrected Station ID LKC 12/19/11</t>
  </si>
  <si>
    <t>TN06030004029_0200</t>
  </si>
  <si>
    <t>TN05130107016_0999</t>
  </si>
  <si>
    <t>Willamette Clear Cutting Project</t>
  </si>
  <si>
    <t>TN05130108024_0310</t>
  </si>
  <si>
    <t>Bridge Crossing off Cove Creek Road - Hwy 56</t>
  </si>
  <si>
    <t>Splits School Property In 2; Corrected Stream Name and Mileage LKC 2/7/12</t>
  </si>
  <si>
    <t>This Is the Farthest Downstream Sampling Site Just Below the CArver REC. Center; Stormwater Data Management; Collected By City Of Chattanooga In 2000; Corrected Stream Name/RM  AW LKC PAS 2/11/11</t>
  </si>
  <si>
    <t>Cleveland and CArver Upstream Of CArver REC Center; Stormwater Data Management; Corrected Stream Name/RM  AW LKC PAS 2/11/11</t>
  </si>
  <si>
    <t>Wpa Above the CArver REC. Center.  Mostly Dry During Summer Months.; Stormwater Data Management; Corrected Stream Name/RM  AW LKC PAS 2/11/11</t>
  </si>
  <si>
    <t>Sample In the Wpa At 3Rd St. and Orchard Knob Ave. Just D/S Of Orchard Knob Elem; Stormwater Data Management; Corrected Stream Name/RM  AW LKC PAS 2/11/11</t>
  </si>
  <si>
    <t>Located In the Trib. At CArver RECreation Center Near To Church On 3Rd Street; Stormwater Data Management; Corrected Lat/Long and Description 5/16/06 Ds; Corrected Stream Name/RM  AW LKC PAS 2/11/11; Combined Citic002.0Hm BR</t>
  </si>
  <si>
    <t>Wpa At Willow and 3Rd Just Upstream Of Orchard Knob Elem. D/S Of Pruett's; Stormwater Data Management; Corrected Stream Name/RM  AW LKC PAS 2/11/11</t>
  </si>
  <si>
    <t>Just Upstream Of Orchard Knob Elem. School; Stormwater Data Management; Corrected Stream Name/RM  AW LKC PAS 2/11/11</t>
  </si>
  <si>
    <t>Wpa Just Upstream Of Orange Grove Park and D/S Of Memorial Hospital; Stormwater Data Management; Corrected Stream Name/RM  AW LKC PAS 2/11/11</t>
  </si>
  <si>
    <t>Sample Taken In the Orange Grove Center Park Locked Area/ Key At Office; Stormwater Data Management; Corrected Stream Name/RM  AW LKC PAS 2/11/11</t>
  </si>
  <si>
    <t>Wpa At the Parkridge Hospital Back Parking Lot Behind Out Patient Surgery; Stormwater Data Management; Corrected Stream Name/RM  AW LKC PAS 2/11/11</t>
  </si>
  <si>
    <t>In Wpa Just Across From Parkridge Hospital  Small Unnamed Trib; Stormwater Data Management; Corrected Stream Name/RM  AW LKC PAS 2/11/11</t>
  </si>
  <si>
    <t>Incorrect As Ambient Ch Heavily Impacted Stream Above Water Supply Chattanooga; Replaces Old Ambient Site 000640 Cicitc000.1Hm Kh 5/05; Go To the Left Through Gate Of CAnnon Equipment.; the Employee Walkway Crosses Citico Creek.; Posted Bact Water Contact Advisory 2010</t>
  </si>
  <si>
    <t>Pcb Study Sample Site Is Through Spruce Trees To the RR Tracks</t>
  </si>
  <si>
    <t>Corrected Lat Long per Ds CHEFO 2/24/06</t>
  </si>
  <si>
    <t>Dropped 6/9/2017 during SOP calibration. Near Mile 7.0 On Citico Creek; Dissolved Oxygen Study</t>
  </si>
  <si>
    <t>Nashville Zoo Collected As Required For NPDES TN0080630</t>
  </si>
  <si>
    <t>TN06030005078_0200</t>
  </si>
  <si>
    <t>Loretto STP Discharge Into Golf Course Pond Drains Into UT Compliance Monitoring; Corrected Stream Name/RM  AW LKC PAS 2/11/11</t>
  </si>
  <si>
    <t>TN06020004005_0300</t>
  </si>
  <si>
    <t>Take Highway 127N Past Dunlap Just South Of PAIlo the Sequatchie River Is Seen; From Highway 127 After Crossing Clark Branch Turn In To Right and Follow the; Telephone Poles Down To the Creek.; Corrected Stream Name GMD 12/20/12</t>
  </si>
  <si>
    <t>TN06020002014_0999</t>
  </si>
  <si>
    <t>Sample A</t>
  </si>
  <si>
    <t>TN08010205018_0500</t>
  </si>
  <si>
    <t>In Wooded Area U/S Of Crossing; Sample B</t>
  </si>
  <si>
    <t>TN06010107029T_0700</t>
  </si>
  <si>
    <t>Corrected HUC Code 2/26/13 LKC</t>
  </si>
  <si>
    <t>TN05130202010_0600</t>
  </si>
  <si>
    <t>Combined 0.4 and 0.2 NEFO PAS  9/16/11; 0.2 2011 Chem Monthly; Not A New Eco Site 9/21/10 JRS Majority Of Ws In Eco71F</t>
  </si>
  <si>
    <t>TN08010202014_0300</t>
  </si>
  <si>
    <t>Corrected Stream Name and  ID 4/29/10 LKC; Corrected Lat/Long and Description per AJF 3/16/2011 ALW</t>
  </si>
  <si>
    <t>Lat Corrected 8/12/04 LKC; Begin Sampling 10/13/05</t>
  </si>
  <si>
    <t>TN06020003035_0100</t>
  </si>
  <si>
    <t>TN06010108013_0300</t>
  </si>
  <si>
    <t>TN06030004036_0420</t>
  </si>
  <si>
    <t>TN06010207019_0200</t>
  </si>
  <si>
    <t>L. Everett KEFO Graduate Study Impounded Stream Study</t>
  </si>
  <si>
    <t>TN08010202009_1300</t>
  </si>
  <si>
    <t>(D/S Of Site 3 Near Confluence with Lake); Lat Long Est LKC 1/3/06</t>
  </si>
  <si>
    <t>TN08010210009_0400</t>
  </si>
  <si>
    <t>Annual Monthly Collection In Jan.</t>
  </si>
  <si>
    <t>TN06010208015_0400</t>
  </si>
  <si>
    <t>upstream of Memphis-Arlington Road</t>
  </si>
  <si>
    <t>TN06040001054_0400</t>
  </si>
  <si>
    <t>TN08010208015_1000</t>
  </si>
  <si>
    <t>TN06010107029T_1250</t>
  </si>
  <si>
    <t>Corrected Lat/Long 11/8/06 LKC; Monitored For Enforcement/Damages  Pryor Oil Spill</t>
  </si>
  <si>
    <t>TVA Site</t>
  </si>
  <si>
    <t>Changed Watershed Group From 3 To 4 KJL 11/20/15</t>
  </si>
  <si>
    <t>Clear Fork Of the Cumberland In Ky; RM Corrected AW LKC 4/14/11</t>
  </si>
  <si>
    <t>Corrected RM BC LKC 6/7/11</t>
  </si>
  <si>
    <t>Biological Systems Consultant For; Mountainside Coal Co. NPDES permit#TN0079715; Corrected RM AW 4/14/11</t>
  </si>
  <si>
    <t>TN05130101015_3000</t>
  </si>
  <si>
    <t>Collected By Technical Water Lab For Appolo Fuels permit; Corrected RM  AW LKC 4/19/11</t>
  </si>
  <si>
    <t>Collected By Technical Water Lab For Appolo Fuels; Corrected RM AW LKC 4/19/11</t>
  </si>
  <si>
    <t>Corrected RM  Aq LKC 4/19/11; Collected By Technical Water Lab For Appolo Fuels</t>
  </si>
  <si>
    <t>CLEAR2.4T3.2CR</t>
  </si>
  <si>
    <t>TNW000007989</t>
  </si>
  <si>
    <t>Approximately 300 feet upstream HWY 79.</t>
  </si>
  <si>
    <t>TN06040002039_0100</t>
  </si>
  <si>
    <t>I 65 South To Highyway 96 East To 41A South To Halls Mill Road In Unionville.; Turn Right Onto Old Pencil Mill Road.  This Road Crosses the Creek. Go 200 Yards; Downstream; 303(D) No Flow Samples Taken For Upper Duck Survey 10/01</t>
  </si>
  <si>
    <t>TN05130201015_0100</t>
  </si>
  <si>
    <t>TN05130108025_0200</t>
  </si>
  <si>
    <t>TN05110002024_0300</t>
  </si>
  <si>
    <t>About 2 Miles Due North Of Oakdale   TN.  Clifty Creek Flows To Long Creek Mile; 17.3 and then To Barren River Mile 105.</t>
  </si>
  <si>
    <t>TN06010208021_1000</t>
  </si>
  <si>
    <t>TN06010104015_0400</t>
  </si>
  <si>
    <t>Corrected Lat/Long RM and and Location 3/23/11 AW  BS</t>
  </si>
  <si>
    <t>TWRA ID Clinc001.2Ro; Corrected HUC/Group #/Eco ALW 4/5/2011</t>
  </si>
  <si>
    <t>Fish Tissue Station Downstream Aec-K2 to Gallaher Bridge</t>
  </si>
  <si>
    <t>TVA Tailwater Monitoring Station</t>
  </si>
  <si>
    <t>TVA and TDEC Fish Tissue Station</t>
  </si>
  <si>
    <t>TWRA Paddlefish Project</t>
  </si>
  <si>
    <t>TN06010205013_0999</t>
  </si>
  <si>
    <t>2648 Jackson Ridge Off Caney Valley Clinch Rv RM 164; Dry Not Accessible Not Sampling In 2010 JCEFO; Corrected Stream Name/RM  AW LKC PAS 2/11/11</t>
  </si>
  <si>
    <t>TN06010205013_0200</t>
  </si>
  <si>
    <t>TN06010205013_0300</t>
  </si>
  <si>
    <t>Corrected Lat/Long 2/3/12 LKC; TVA Fish Station</t>
  </si>
  <si>
    <t>From Sr 33 Go 1.1 Mi To Gravel Road; Dry Not Sampling In 2010 JCEFO; Corrected Stream Name/RM  AW LKC PAS 2/11/11</t>
  </si>
  <si>
    <t>Dry Not Sampling In 2010 JCEFO; Corrected Stream Name/RM  AW LKC PAS 2/11/11</t>
  </si>
  <si>
    <t>TN06010205016_0100</t>
  </si>
  <si>
    <t>Corrected Station Location LKC Bb 8/17/11</t>
  </si>
  <si>
    <t>CLINC51.0T1.6AN</t>
  </si>
  <si>
    <t>TNW000008064</t>
  </si>
  <si>
    <t>Clinch River UT</t>
  </si>
  <si>
    <t>Warehouse Road Bridge</t>
  </si>
  <si>
    <t>TN06010207006T_1100</t>
  </si>
  <si>
    <t>DHA Corrected Location per Field Notes 01/09/13</t>
  </si>
  <si>
    <t>Sample Taken U/S Of Bridge</t>
  </si>
  <si>
    <t>Near 11-W Choptack Road</t>
  </si>
  <si>
    <t>Corrected Stream Name/RM  AW LKC PAS 2/11/11; HUC Corrected per Tr 11/8/06; Lat/Long Provided By REC 10/18/05</t>
  </si>
  <si>
    <t>Corrected Station ID and Name 5/09 LKC</t>
  </si>
  <si>
    <t>TN06010204043_0300</t>
  </si>
  <si>
    <t>Stream Not Named On Topomap  JEB LKC Station ID Ok</t>
  </si>
  <si>
    <t>BR  Collected At RM 2.0 Instead In 5/05 Really FY05</t>
  </si>
  <si>
    <t>TN08010208029_1000</t>
  </si>
  <si>
    <t>Corrected Lat/Long LKC 6/89/11</t>
  </si>
  <si>
    <t>Part Of Old Veliscol Study; the Name Was Changed 2/02 To Accomodate A New Site On the South Old Channel</t>
  </si>
  <si>
    <t>Cross Loudon Dam On Highway 321 North.  Turn Left On Kiser Station Road; Go O.2 Miles Park At Gate To the Field.  Cross the Gatewalk Up the Hill and; Creek Is At the Bottom Of the Hill . Samples Were Collected At the Bottom; Of the Hill and To the Left Above the Big Bend  In the Creek.</t>
  </si>
  <si>
    <t>perkey Road Formerly Cloyd Road</t>
  </si>
  <si>
    <t>Changed ALW 8/11/11 per JKR</t>
  </si>
  <si>
    <t>Corrected Stream Name/RM  AW LKC PAS 2/11/11; Changed ALW 8/11/11</t>
  </si>
  <si>
    <t>Corrected Stream Name/RM  AW LKC PAS 2/11/11; Changed ALW 8/11/11 per JKR</t>
  </si>
  <si>
    <t>TN06010108035_0600</t>
  </si>
  <si>
    <t>TN03150101021_1000</t>
  </si>
  <si>
    <t>Corrected RM AW 6/3/11; Sample Taken From Bridge Crossing</t>
  </si>
  <si>
    <t>TN03150101021_2000</t>
  </si>
  <si>
    <t>Starts In Ga At Conasauga River; Corrected RM AW 6/3/11</t>
  </si>
  <si>
    <t>Corrected RM AW 6/3/11</t>
  </si>
  <si>
    <t>TN03150101021_0900</t>
  </si>
  <si>
    <t>TN03150101021_0700</t>
  </si>
  <si>
    <t>Posted Bact Water Contact Advisory 2010; Corrected Lat/Long  LKC 1/31/11</t>
  </si>
  <si>
    <t>TN06020001048_0310</t>
  </si>
  <si>
    <t>Corrected Stream Name/RM  AW LKC PAS 2/11/11; Corrected Long ALW 6/7/2011</t>
  </si>
  <si>
    <t>Coffe000.5Ml; Corrected RM Of 3 Stations  AW LKC 3/31/11; Bacti Corrected Spelling Of Creek Coffey 5/1/06</t>
  </si>
  <si>
    <t>Corrected County Name and Station ID LKC 9/1/10   First Typed In Wrong; Solids Mercury Study</t>
  </si>
  <si>
    <t>COKER002.7PO</t>
  </si>
  <si>
    <t>Changed station ID suffix from MO to PO per CW 7/25/2017. KJL 7/25/2017</t>
  </si>
  <si>
    <t>Corrected Lat/Long AW LKC 5/15/12</t>
  </si>
  <si>
    <t>Doc Roger'S Field Off Joe Brown Highway (Copper Hollow Road - Forest Service Road 40)</t>
  </si>
  <si>
    <t>TN06020002018_0955</t>
  </si>
  <si>
    <t>Doc Roger'S Field Off Joe Brown Highway (Copper Hollow Road  -Forest Road 40</t>
  </si>
  <si>
    <t>Solids Mercury Study Ch Gold Mining Activiites 2010; Different Than Coker012.2Mo KEFO Site</t>
  </si>
  <si>
    <t>U/S of Unicoi Lakes Road Crossing Over Coker Creek - 100 Meters U/S of Crossing</t>
  </si>
  <si>
    <t>Different Than Coker012.1Mo Ch Site</t>
  </si>
  <si>
    <t>Grassy Pulloff Lower Smithfield Where Coker Creek Is Closest To Road; Info From KEFO</t>
  </si>
  <si>
    <t>One Mile Upstream From Eco73A03</t>
  </si>
  <si>
    <t>Corrected Stream ID and Name</t>
  </si>
  <si>
    <t>TN06020001038_0210</t>
  </si>
  <si>
    <t>TVA BR 2001</t>
  </si>
  <si>
    <t>COLE002.7TI</t>
  </si>
  <si>
    <t>TNW000008037</t>
  </si>
  <si>
    <t>Cole Creek</t>
  </si>
  <si>
    <t>At end of Cole Rd</t>
  </si>
  <si>
    <t>Updated Wsgroup# ALW 4/5/2011</t>
  </si>
  <si>
    <t>TN06040002026_0200</t>
  </si>
  <si>
    <t>TN08010203015_0400</t>
  </si>
  <si>
    <t>TN06020001041_0532</t>
  </si>
  <si>
    <t>TN06040001643_0100</t>
  </si>
  <si>
    <t>TN05130107001_1000</t>
  </si>
  <si>
    <t>Caney Fork River Watershed Survey Spring 1977.  Station Took the Name; Of the Survey.; First In 1977 ?? At 13.8 Changed To 13.6 4/30/01 LKC</t>
  </si>
  <si>
    <t>Also Called HUC 05130107016</t>
  </si>
  <si>
    <t>Changed River Mile per Js Neac 4/21/04 Creek AWare Of Change</t>
  </si>
  <si>
    <t>COLLI047.0WA</t>
  </si>
  <si>
    <t>TNW000008061</t>
  </si>
  <si>
    <t>TWRA Wanamaker Landing, Hwy 56 at county line</t>
  </si>
  <si>
    <t>Ch Did Not Do BR Or Chem Sampling For 303(D) In 2008</t>
  </si>
  <si>
    <t>TN05130107001_0999</t>
  </si>
  <si>
    <t>Stream Resurfaces At RR Track On Ms. Hill's Farm; Corrected Stream Name/RM  AW LKC PAS 2/11/11</t>
  </si>
  <si>
    <t>TN08010207003_0120</t>
  </si>
  <si>
    <t>Measured Channel  BS LKC</t>
  </si>
  <si>
    <t>TN06040002049_0300</t>
  </si>
  <si>
    <t>Corrected From Branch To Creek AW 6/10/2011; BR Collected</t>
  </si>
  <si>
    <t>DS of bridge on RDB then back under the bridge</t>
  </si>
  <si>
    <t>Below Cane Creek Confluence with Conasauga Creek.; Original Station Setup To Monitor For Wasteload Allocation.</t>
  </si>
  <si>
    <t>Taking Place Of 10.4 JR Difficult To Reach 10/8/12</t>
  </si>
  <si>
    <t>Orig. Collected By Aquatic Resources Center For Huber permit</t>
  </si>
  <si>
    <t>Collected By Aquatic Resources Center For Huber permit</t>
  </si>
  <si>
    <t>CONAS032.4MO</t>
  </si>
  <si>
    <t>CONASAUGACRIS03; CONAS024.1MO</t>
  </si>
  <si>
    <t>CONAS037.2MO</t>
  </si>
  <si>
    <t>TNW000007956</t>
  </si>
  <si>
    <t>150 m. U/S of last house above Steer Creek Rd</t>
  </si>
  <si>
    <t>TN06020002081_2000</t>
  </si>
  <si>
    <t>TN03150101012_1000</t>
  </si>
  <si>
    <t>TN03150101012_2000</t>
  </si>
  <si>
    <t>It Is In the Cherokee National Forest. Access Is Off the Conasauga River; Trail # 61 and Below Taylor Branch; Confluence with Jacks River and Taylor Branch; Mileage Measured From USGS Gage At Mile 42.7 Hwy 286 5.2 Mi West Of Eton Ga; Sampled Fall 1997 For Wqs Onrw Listing</t>
  </si>
  <si>
    <t>Sample Taken Where Road Runs Along River</t>
  </si>
  <si>
    <t>TN05130204018_0220</t>
  </si>
  <si>
    <t>TN05130108004_0230</t>
  </si>
  <si>
    <t>TN08010205012_0200</t>
  </si>
  <si>
    <t>Special Project Signal Mountain Geomean; Corrected Stream Name/RM  AW LKC PAS 2/11/11</t>
  </si>
  <si>
    <t>TN06010208008_0410</t>
  </si>
  <si>
    <t>Benthics and Bact In Summer 2002</t>
  </si>
  <si>
    <t>TN06020003001_0300</t>
  </si>
  <si>
    <t>Corrected County  LKC 11/06</t>
  </si>
  <si>
    <t>TN05130206002_0610</t>
  </si>
  <si>
    <t>TN06020003035_0200</t>
  </si>
  <si>
    <t>Rejected Candidate Headwater Reference</t>
  </si>
  <si>
    <t>TN06010108001_0999</t>
  </si>
  <si>
    <t>TN06020001067_0900</t>
  </si>
  <si>
    <t>Off Poe Road - Up Logging Road</t>
  </si>
  <si>
    <t>Dropped From 2010 Sampling Ds 10/27/09 Difficult To Access Site  Mb 4/15/11; Sampled Stream At 0.3; Corrected County LKC 4/15/11; Unnamed Dirt Road On Bowater Property; Off Barker Camp Rd On Mowbray Mountain In Soddy Daisy</t>
  </si>
  <si>
    <t>TN06020004005_0100</t>
  </si>
  <si>
    <t>Highway 28 North To Dunlap Turn Right On Alvin C. York Highway Turn Right; Jerrel Road Sampled In Riffle Below Bridge Across From Plant Entrance; Investigation Of Collection System Failure</t>
  </si>
  <si>
    <t>Just U/S Of the Old Road Bridge Above the UT On the Ldb; Corrected Lat/Long and Combined with 2.0 AW LKC 3/1/12</t>
  </si>
  <si>
    <t>TN06020004005_0150</t>
  </si>
  <si>
    <t>TN06010208013_0420</t>
  </si>
  <si>
    <t>Corrected Location 3/5/14</t>
  </si>
  <si>
    <t>Combined 0.6 and 1.4 per REC 5/11/10; Name Spelling Corrected REC 6/7/04</t>
  </si>
  <si>
    <t>TN05130204010_0731</t>
  </si>
  <si>
    <t>TDOT 840 Vaughn</t>
  </si>
  <si>
    <t>TVA Benthic Monitoring Station</t>
  </si>
  <si>
    <t>TN06010208020_4000</t>
  </si>
  <si>
    <t>Corrected Station Location Noah Hamby Rd Bridge</t>
  </si>
  <si>
    <t>U/S Crab Orchard Creek-4</t>
  </si>
  <si>
    <t>Corrected Lat/Long  LKC 5/11/12  Name Changed Misspelled. LKC 12/02</t>
  </si>
  <si>
    <t>Benthics Collected At 0.1 Not 0.4 Due To Mostly Bedrock  At 0.4 2010 Ch</t>
  </si>
  <si>
    <t>TN06030004043_0350</t>
  </si>
  <si>
    <t>Drinking Water Lake Study; Corrected Stream Name</t>
  </si>
  <si>
    <t>TN08010203001_0200</t>
  </si>
  <si>
    <t>COTTO002.0CR</t>
  </si>
  <si>
    <t>TNW000008057</t>
  </si>
  <si>
    <t>U/S Eden Farm Road/Deles Lane</t>
  </si>
  <si>
    <t>TN06040005027_0800</t>
  </si>
  <si>
    <t>antideg</t>
  </si>
  <si>
    <t>TN06030002103_0200</t>
  </si>
  <si>
    <t>TN03150101021_0110</t>
  </si>
  <si>
    <t>Dropped 6/9/2017 during SOP calibration. Walk Down To Council Spring To 2nd Foot Bridge; Candidate 6/10/10</t>
  </si>
  <si>
    <t>TN06010107010_1920</t>
  </si>
  <si>
    <t>Turn Right Onto Hidden Hollow 140 Ft From Hwy 321</t>
  </si>
  <si>
    <t>Solomon Lutheran Church-Cedar Creek Road</t>
  </si>
  <si>
    <t>TVA Station; Cove003.1Ge; Corrected RM AW LKC 4/6/11</t>
  </si>
  <si>
    <t>TN06010107010_1925</t>
  </si>
  <si>
    <t>TN06010205COVELAKE_1000</t>
  </si>
  <si>
    <t>Cove</t>
  </si>
  <si>
    <t>U/S I-75 Along Caryville Hwy</t>
  </si>
  <si>
    <t>Enforcement/Assessment Associated with Ohv Landuse At Windrock</t>
  </si>
  <si>
    <t>TN05130105015_0100</t>
  </si>
  <si>
    <t>Combined 0.8Kn AW LKC 5/31/12</t>
  </si>
  <si>
    <t>TN05130202220_0500</t>
  </si>
  <si>
    <t>TN06010208015_0200</t>
  </si>
  <si>
    <t>Dropped 6/9/2017 during SOP calibration. Corrected Creek Name BC  1/15/14 Candidate 2012</t>
  </si>
  <si>
    <t>Not Assessed Fal Or REC</t>
  </si>
  <si>
    <t>TN06010204004_0200</t>
  </si>
  <si>
    <t>Corrected Lat/Long AW LKC 5/31/12</t>
  </si>
  <si>
    <t>TN06030003060_0200</t>
  </si>
  <si>
    <t>Corrected Long ALW 11/2/2011</t>
  </si>
  <si>
    <t>TN05130206003_1330</t>
  </si>
  <si>
    <t>TN06030005084_0100</t>
  </si>
  <si>
    <t>TN06010108034_0999</t>
  </si>
  <si>
    <t>Corrected Lat/Long; Corrected Stream Name/RM Lat/Long  AW LKC PAS 2/11/11</t>
  </si>
  <si>
    <t>TN05130204002_0415</t>
  </si>
  <si>
    <t>Dry In Fall 2011 Will Be Collected Spring 2012 JEB 7/10</t>
  </si>
  <si>
    <t>TN05130203025_1000</t>
  </si>
  <si>
    <t>Combined 0.4 and 0.5 LKC 5/3/11</t>
  </si>
  <si>
    <t>About 2 Miles Northwest Of Kittrell  TN; Corrected Lat/Long Bl 8/12</t>
  </si>
  <si>
    <t>TN05130203025_3000</t>
  </si>
  <si>
    <t>Take 11W; To Morgan Estate Road</t>
  </si>
  <si>
    <t>TN05130205015T_3700</t>
  </si>
  <si>
    <t>Able To Sample 3 Times then Creek Dried Up  12/1/11 REC</t>
  </si>
  <si>
    <t>CROOK000.2UN</t>
  </si>
  <si>
    <t>TNW000007983</t>
  </si>
  <si>
    <t>D/S SR 61</t>
  </si>
  <si>
    <t>TN06010104019_0999</t>
  </si>
  <si>
    <t>TN06040002026_0500</t>
  </si>
  <si>
    <t>BR Collected</t>
  </si>
  <si>
    <t>From Maryville East On Sevierville Road (411) Right On Davis Ford Roadpast; Hitch Road To Site; In Old Storet This Station Also Crooked00.1 Which Was Set Up At; the Wrong River Mile.  No Data Collected At This Old Station Number.</t>
  </si>
  <si>
    <t>TN06010205001T_1500</t>
  </si>
  <si>
    <t>TN05130101091_0500</t>
  </si>
  <si>
    <t>Combined Stations 2.3 and 2.6 AW LKC 5/5/11</t>
  </si>
  <si>
    <t>Corrected Lat/Long AW/LKC 5/31/12</t>
  </si>
  <si>
    <t>Corrected Lat Long per REC Using GIS LKC 4/4/05; 000709</t>
  </si>
  <si>
    <t>U/S Wartburg STP For Expanded Discharge</t>
  </si>
  <si>
    <t>corrected county name to Morgan   4/27/17  LKC</t>
  </si>
  <si>
    <t>Br at Liberty Road - Cf-2</t>
  </si>
  <si>
    <t>Combined Stations Corrected RM 5/5/11 AW/ LKC</t>
  </si>
  <si>
    <t>Same Segment As  CROOK016.9MG</t>
  </si>
  <si>
    <t>TN06010208004_2999</t>
  </si>
  <si>
    <t>RBP III To Be Collected In Summer 2002</t>
  </si>
  <si>
    <t>TN06010208004_0600</t>
  </si>
  <si>
    <t>Corrected RM AW LKC 3/1/12Corrected Lat/Long 4/1/11</t>
  </si>
  <si>
    <t>CROWF001.4WA</t>
  </si>
  <si>
    <t>TNW000008062</t>
  </si>
  <si>
    <t>Crowfoot Branch</t>
  </si>
  <si>
    <t>Vervila Road (0.1 mile NE of Taylor Ln.)</t>
  </si>
  <si>
    <t>TN05130107012_0500</t>
  </si>
  <si>
    <t>TN06030005085_1000</t>
  </si>
  <si>
    <t>1992 Clean Lakes Phase 1 Project Site Normandy; All Samples Collected; RBP III; Normandy List</t>
  </si>
  <si>
    <t>TN06040002571_1000</t>
  </si>
  <si>
    <t>Take 127 N  To Highway 30 Turn Right Take To Lower East Valley Road Turn Right; Go To Manderley Farms On Left To Second Stream Crossing; Corrected Stream Name/RM  AW LKC PAS 2/11/11</t>
  </si>
  <si>
    <t>Take 127N At College Station Turn Right On College Station Cross Road. Turn Left; On  Lower East Valley Road. Go North To Unnamed Trib To the South Of Crystal; Creek North Of Keedy Cove; Corrected Stream Name/RM  AW LKC PAS 2/11/11</t>
  </si>
  <si>
    <t>TN06020004007_0500</t>
  </si>
  <si>
    <t>Take Highway 127N To Old State Highway 28 Above Pikeville On the Right; Turn On Heartbeat Lane To the Right Take First Road To Left (Unnamed Farm Road); Site At Bridge Crossing</t>
  </si>
  <si>
    <t>Flows To Sequatchie River Mile 90.1.</t>
  </si>
  <si>
    <t>Plots At 0.5</t>
  </si>
  <si>
    <t>Co. Rd 700 South To Co. Road 669 3/4 Mile To A Briar Patch On the Right; 1/2 Mile Walk Down To the Sampling Point.; Corrected Lat Long CHEFO AY JD AUB  12/18/09</t>
  </si>
  <si>
    <t>Broken Valley Road  (Mine Creek - Road)</t>
  </si>
  <si>
    <t>Not Assessed Fal Or REC; Fecal Coliform E Coli</t>
  </si>
  <si>
    <t>TN06020002082_0500</t>
  </si>
  <si>
    <t>Antideg Study For the 411 Road Project; 3Rd Stream Crossing From County Line Going North Into Monroe County</t>
  </si>
  <si>
    <t>TN08010207072_0100</t>
  </si>
  <si>
    <t>TN06020004015_0100</t>
  </si>
  <si>
    <t>Take 28 N To Lassiter Road South Of Sequatchie Turn Left. Go To Clear Spring; Branch At Road Crossing</t>
  </si>
  <si>
    <t>CSPRI001.8MI</t>
  </si>
  <si>
    <t>Candidate 6/10/10; Dropped 6/9/2017 KJL</t>
  </si>
  <si>
    <t>Go North On Hwy 51 To Cooper Creek Road</t>
  </si>
  <si>
    <t>TN05130202001T_1200</t>
  </si>
  <si>
    <t>Corrected BS 2/10</t>
  </si>
  <si>
    <t>Cub Creek #2A; Corrected Station ID and RM per Da BS and Pa Lab</t>
  </si>
  <si>
    <t>TN06040001CUBCKRES_1000</t>
  </si>
  <si>
    <t>TN08010208001_1110</t>
  </si>
  <si>
    <t>TN06040001643_0900</t>
  </si>
  <si>
    <t>Jacksboro?  - towe String Road</t>
  </si>
  <si>
    <t>Barkley Reservoir-TN/KY Line</t>
  </si>
  <si>
    <t>Auburn Unv Lake Study</t>
  </si>
  <si>
    <t>CUMBE088.7ST</t>
  </si>
  <si>
    <t>3BAR20010; CUMBE088.7CH</t>
  </si>
  <si>
    <t>USACE STATION; Changed the county to Stewart per Jordan Fey- KJL 11/1/2017; Changed Eco from 71h to 71f</t>
  </si>
  <si>
    <t>CUMBE102.5ST-LDB</t>
  </si>
  <si>
    <t>CUMBE102.5ST-MC</t>
  </si>
  <si>
    <t>D/S Cumberland City Island Mid-Channel</t>
  </si>
  <si>
    <t>CUMBE102.5ST-RDB</t>
  </si>
  <si>
    <t>CUMBE124.8MT-LDB</t>
  </si>
  <si>
    <t>CUMBE124.8MT-MC</t>
  </si>
  <si>
    <t>D/S Red River @ Trices Landing  Mid-Channel</t>
  </si>
  <si>
    <t>CUMBE124.8MT-RDB</t>
  </si>
  <si>
    <t>TN05130205015T_0999</t>
  </si>
  <si>
    <t>CUMBE157.8CH-LDB</t>
  </si>
  <si>
    <t>CUMBE157.8CH-MC</t>
  </si>
  <si>
    <t>Ashland City Mid-Channel</t>
  </si>
  <si>
    <t>CUMBE157.8CH-RDB</t>
  </si>
  <si>
    <t>USACE STATION</t>
  </si>
  <si>
    <t>TN05130202001T_0200</t>
  </si>
  <si>
    <t>Corrected Location  JRS 4/27/10; Changed Station 2/2/2010 per JRS and ALW</t>
  </si>
  <si>
    <t>CUMBE174.2DA-MC</t>
  </si>
  <si>
    <t>Cleece's Ferry Mid-Channel</t>
  </si>
  <si>
    <t>CUMBE189.0DA</t>
  </si>
  <si>
    <t>I-265 Bridge Mid-Channel</t>
  </si>
  <si>
    <t>CUMBE189.0DA-LDB</t>
  </si>
  <si>
    <t>I-265 Bridge Left  Descending Bank</t>
  </si>
  <si>
    <t>CUMBE189.0DA-RDB</t>
  </si>
  <si>
    <t>I-265 Bridge  Right  Descending Bank</t>
  </si>
  <si>
    <t>Posted Bact Water Contact Advisory 2010; Post Flood Sampling; Corrected Lat/Long Mg LKC 5/18/12</t>
  </si>
  <si>
    <t>TN05130202001T_0700</t>
  </si>
  <si>
    <t>Changed 2/2/2010 per JRS and ALW</t>
  </si>
  <si>
    <t>CUMBE193.7DA-LDB</t>
  </si>
  <si>
    <t>Corrected Station ID LKC Da 9/7/11; 000765</t>
  </si>
  <si>
    <t>CUMBE193.7DA-MC</t>
  </si>
  <si>
    <t>Nashville Waterworks Intake Mid-Channel</t>
  </si>
  <si>
    <t>Corrected Station ID LKC Da 9/7/11</t>
  </si>
  <si>
    <t>CUMBE193.7DA-RDB</t>
  </si>
  <si>
    <t>2 miles u/s of 1-24 bridge</t>
  </si>
  <si>
    <t>CUMBE215.5DA-LDB</t>
  </si>
  <si>
    <t>Corrected Station ID LKC Da 9/7/11; Cm101L</t>
  </si>
  <si>
    <t>CUMBE215.5DA-MC</t>
  </si>
  <si>
    <t>Below Old Hickory Dam    Mid-Channel</t>
  </si>
  <si>
    <t>Corrected Station ID LKC Da 9/7/11; Cm102M</t>
  </si>
  <si>
    <t>CUMBE215.5DA-RDB</t>
  </si>
  <si>
    <t>USACE site</t>
  </si>
  <si>
    <t>TN05130201001T_0300</t>
  </si>
  <si>
    <t>TN05130201001T_0310</t>
  </si>
  <si>
    <t>TN05130201001T_0400</t>
  </si>
  <si>
    <t>AMBIENT TN; In Original Group Of 22 Ambient Monitoring Stations Prior To 1982 Changes</t>
  </si>
  <si>
    <t>TN05130106005_1000</t>
  </si>
  <si>
    <t>Changed Original Site Location Due To Stream Entry Location Bl 11/29/05</t>
  </si>
  <si>
    <t>TN08010202018_0400</t>
  </si>
  <si>
    <t>TN06040003017_0110</t>
  </si>
  <si>
    <t>CVALL001.4SU</t>
  </si>
  <si>
    <t>TNW000007991</t>
  </si>
  <si>
    <t>Cooks Valley Branch</t>
  </si>
  <si>
    <t>TN06010102004T_0999</t>
  </si>
  <si>
    <t>Corrected Long 10/10/05 LKC</t>
  </si>
  <si>
    <t>Corrected Long 5/3/11 LKC; Dropped Station For 2012 MEFO GMD</t>
  </si>
  <si>
    <t>TN08010205012_1300</t>
  </si>
  <si>
    <t>Will Be Sampled For Hab Assess If Time Allows</t>
  </si>
  <si>
    <t>TN060400011090_1000</t>
  </si>
  <si>
    <t>U/S I-40</t>
  </si>
  <si>
    <t>TN08010209003_0220</t>
  </si>
  <si>
    <t>Upstream of I-40</t>
  </si>
  <si>
    <t>TN08010209003_0210</t>
  </si>
  <si>
    <t>Combined To 3.8 AW LKC 5/5/11</t>
  </si>
  <si>
    <t>Benthic By AJF In 2000</t>
  </si>
  <si>
    <t>Memphis Outlet Station 154+10; Started Sampling In Spring  After FY Started; Entering In Database So To Show Significant Impact On Cypress Creek</t>
  </si>
  <si>
    <t>Started Sampling In Fall  After FY Started; Entering In Database So To Show Significant Impact On Cypress Creek</t>
  </si>
  <si>
    <t>CYPRE005.1HR</t>
  </si>
  <si>
    <t>TNW000008028</t>
  </si>
  <si>
    <t>Off HWY 100</t>
  </si>
  <si>
    <t>Contract Benthic If Able To Wade Stream</t>
  </si>
  <si>
    <t>CYPRE008.6HR</t>
  </si>
  <si>
    <t>TNW000007951</t>
  </si>
  <si>
    <t>Old Tow Rd.</t>
  </si>
  <si>
    <t>Use A Boat To Get To Site 5/21/12</t>
  </si>
  <si>
    <t>Changed From Trib 1 To Trib 2 (Separate Tribs To Cypress Creek In Benton Co); Corrected Stream Name/RM  AW LKC PAS 2/11/11</t>
  </si>
  <si>
    <t>Mining Site; Corrected Stream Name/RM  AW LKC PAS 2/11/11</t>
  </si>
  <si>
    <t>Falcon New Bethel Road-Roberts Road</t>
  </si>
  <si>
    <t>Contract Benthic; Cypress Creek Not Including Tributary</t>
  </si>
  <si>
    <t>TN06030005099_1000</t>
  </si>
  <si>
    <t>CORRECTED PER BS 1/24/17</t>
  </si>
  <si>
    <t>CYPRE1.8T0.5BN</t>
  </si>
  <si>
    <t>TNW000007986</t>
  </si>
  <si>
    <t>Unnamed tributary to Cypress Creek</t>
  </si>
  <si>
    <t>Upstream Bivens-Cypress Creek Road</t>
  </si>
  <si>
    <t>TN06040005020T_0999</t>
  </si>
  <si>
    <t>CYPRE001.8T0.3BN</t>
  </si>
  <si>
    <t>Corrected Stream Name/RM  AWlkc PAS 2/11/11</t>
  </si>
  <si>
    <t>TN06040005032_0400</t>
  </si>
  <si>
    <t>I-40 Bridge Gaging Station</t>
  </si>
  <si>
    <t>TN06010208015_2000</t>
  </si>
  <si>
    <t>KEFO Sampling For Creek</t>
  </si>
  <si>
    <t>TN06010108035_0999</t>
  </si>
  <si>
    <t>Corrected Lat/Long AW LKC 6/14/11</t>
  </si>
  <si>
    <t>Additional REConnaissance Work Upstream. Comparable To; 1990 TVA Embayment Study Data Near TN River Mile 480.  3/99</t>
  </si>
  <si>
    <t>TN05130101091_0123</t>
  </si>
  <si>
    <t>TN06040005059_0100</t>
  </si>
  <si>
    <t>Take Hwy 28 N Past Whitwell To Daniel Creek At Bridge Just South Of Condra; Corrected Station ID CW 3/11/11</t>
  </si>
  <si>
    <t>TN05130106010_0100</t>
  </si>
  <si>
    <t>DARDI000.7BN</t>
  </si>
  <si>
    <t>TNW000007985</t>
  </si>
  <si>
    <t>Dardin Branch</t>
  </si>
  <si>
    <t>DARDI000.3BN</t>
  </si>
  <si>
    <t>Changed To 1.2 REC 8/11</t>
  </si>
  <si>
    <t>TNW000007972</t>
  </si>
  <si>
    <t>Davidson Branch</t>
  </si>
  <si>
    <t>At Downey Drive</t>
  </si>
  <si>
    <t>TN05130202001T_0800</t>
  </si>
  <si>
    <t>Metro Nashville MS4 monitoring site</t>
  </si>
  <si>
    <t>Troy-Polk Station Road</t>
  </si>
  <si>
    <t>TN06010201032_1100</t>
  </si>
  <si>
    <t>TN06040002024_0100</t>
  </si>
  <si>
    <t>TN06010205013_1200</t>
  </si>
  <si>
    <t>Changed RM to 1.0 and corrected Lat/Long LKC AW 3/1/12.  Changed RM to 0.3 dha 01-22-18 (Davis Branch starts at confluence of Union Temple Creek - Horse Fork is downstream.)</t>
  </si>
  <si>
    <t>TN06010108456_0210</t>
  </si>
  <si>
    <t>Corrected RM  AW LKC 3/1/12</t>
  </si>
  <si>
    <t>TN05130201026_0100</t>
  </si>
  <si>
    <t>Corrected Long 5/09  JRS</t>
  </si>
  <si>
    <t>Stream Survey Done By Copperhead Environmental Consulting For permit</t>
  </si>
  <si>
    <t>Stream Survey Done By Copperhead Environmental Consulting For permit Requirement</t>
  </si>
  <si>
    <t>2982; 1</t>
  </si>
  <si>
    <t>Take 63 East From La Follete Turn Right On CAwood Lane. Turn Left On Old Highway; 63. Site Located About 0.5 Mile West Of CAwood Lane.  Turn Left On Dirt Path; Which Leads To Ford. Site Is Located About 50 Feet Upstream From Ford.; Formerly Dc5 Nonpoint Source Project 1992; Corrected Lat Long Le 5/09</t>
  </si>
  <si>
    <t>Take Old Highway 63 East From La Follete. Turn Right On Black Valley Road; Left On Russell Mill Road. Site Locate Upstream Russell Mill Road Bridge</t>
  </si>
  <si>
    <t>Formerly Dc4 Nonpoint Source Project 1992</t>
  </si>
  <si>
    <t>Take 63 East From La Follete. Turn Right Onto Ausmus Lane. Turn Left On Old; Highway 63. Turn Right On Davis Lane Go Across Small Bridge. Park Across From; Trailer On Dirt Path BESide Stream. Crawl Under Fence. Was TMDL Site; Formerly Dc2 In Nonpoint Source Project 1992</t>
  </si>
  <si>
    <t>Take 63 East From La Follete To Sharp Lane After Mile Marker 9 Turn Left On; Sharp Lane.  Sample Site 50 Feet Downstream Of Culvert.; Formerly Dc1 Nonpoint Source Project 1992</t>
  </si>
  <si>
    <t>Set Up To Monitor Runoff From Business In the Airport Area.  Take Airways; South (Airport) Exit Turn Right On Directors Row and Proceed To Bridge</t>
  </si>
  <si>
    <t>TN06010108010_1800</t>
  </si>
  <si>
    <t>TN05130204006_0600</t>
  </si>
  <si>
    <t>3014; 1</t>
  </si>
  <si>
    <t>Corrected RM AW LKC 5/31/12</t>
  </si>
  <si>
    <t>TN06040005056_0300</t>
  </si>
  <si>
    <t>TN06040003009_0100</t>
  </si>
  <si>
    <t>Addded Location Info Corrected RM AW LKC 4/14/11</t>
  </si>
  <si>
    <t>TN05130105033_0600</t>
  </si>
  <si>
    <t>TN08010203001_1200</t>
  </si>
  <si>
    <t>TN05130105019_1700</t>
  </si>
  <si>
    <t>TN06030001067_0400</t>
  </si>
  <si>
    <t>50-100' D/S/ Bright Lane</t>
  </si>
  <si>
    <t>Corrected Station ID AW 4/14/11; Correced Lat /Long JRS 5/22/09</t>
  </si>
  <si>
    <t>TN06010108013_0800</t>
  </si>
  <si>
    <t>Corrected Stream Name GMD 3/12/13 Corrected Lat/Long From Field Form ALW 2/27/12</t>
  </si>
  <si>
    <t>TN05130201035_0200</t>
  </si>
  <si>
    <t>Off Pig Branch Road U/S I-40</t>
  </si>
  <si>
    <t>TN05130108001_0610</t>
  </si>
  <si>
    <t>Ten Mile Road Crossing - Tributary to Big Sewee Creek</t>
  </si>
  <si>
    <t>TN06020001041_0200</t>
  </si>
  <si>
    <t>TN05130205015T_0610</t>
  </si>
  <si>
    <t>At Centerpoint Road Crossing - Tributary to Sewee Creek</t>
  </si>
  <si>
    <t>TN06020001041_0800</t>
  </si>
  <si>
    <t>Corrected Road Name 9/4/13 LKC</t>
  </si>
  <si>
    <t>Dry Fork Creek Road (Tributary to Marrowbone Creek - Cheatham Reservoir)</t>
  </si>
  <si>
    <t>42% Of Watershed Is In 71H  58% Of Watershed Is In 71I</t>
  </si>
  <si>
    <t>TN05130201021_0700</t>
  </si>
  <si>
    <t>Albright Road ( Gazeteer Says Will Hand Road) - Tributary to Lake Barkley</t>
  </si>
  <si>
    <t>TN05130206034_0400</t>
  </si>
  <si>
    <t>TN06010201027_0200</t>
  </si>
  <si>
    <t>TN06010108029_0700</t>
  </si>
  <si>
    <t>TN05130108004_0700</t>
  </si>
  <si>
    <t>TN06020004015_0400</t>
  </si>
  <si>
    <t>CORRECTED DIXON0000.9MI TO DIXON000.9MI</t>
  </si>
  <si>
    <t>TN06010108009_0120</t>
  </si>
  <si>
    <t>TN06030005082_0300</t>
  </si>
  <si>
    <t>Dropped 6/9/2017 during SOP calibration. East Of Big Dry Run Road Candidate 7/15/11</t>
  </si>
  <si>
    <t>Corrected Lat/Long BS 4/27/12</t>
  </si>
  <si>
    <t>Exit I 24 On Rossville Blvd/Central Ave Go Right Take Right On CAnnon Street; Just Before Hys' Park On Other Side Of Overpass</t>
  </si>
  <si>
    <t>TN06010108035_1700</t>
  </si>
  <si>
    <t>303(D); All Samples Collected; RBP III BR; Nutrients</t>
  </si>
  <si>
    <t>Green Cemetary Rd 20 Yds D/S Bedford Lake; 190; 027004</t>
  </si>
  <si>
    <t>Doddy Creek - Bedford Lake</t>
  </si>
  <si>
    <t>TN05130106010_0500</t>
  </si>
  <si>
    <t>TN06010104004T_1400</t>
  </si>
  <si>
    <t>3145; 1</t>
  </si>
  <si>
    <t>TN06010104004T_1450</t>
  </si>
  <si>
    <t>Sampled By D.R. Allen &amp; Associates For East TN Natural Gas</t>
  </si>
  <si>
    <t>DOE000.6HD</t>
  </si>
  <si>
    <t>TNW000007923</t>
  </si>
  <si>
    <t xml:space="preserve"> Hwy. 69</t>
  </si>
  <si>
    <t>TN06040001041_1000</t>
  </si>
  <si>
    <t>non-wadeable</t>
  </si>
  <si>
    <t>Picnic Area - Doe Cr Road</t>
  </si>
  <si>
    <t>Combined 0.7 and 1.2 AW 5/14/12</t>
  </si>
  <si>
    <t>Checked Lat/Long and RM REC AW LKC  4/11/11  REC Leave As Separate Sites; Minor Facility Issues</t>
  </si>
  <si>
    <t>Corrected RM AW 4/8/11; Corrected Location Combined 6.2 and 6.3 REC AW 4/8/11</t>
  </si>
  <si>
    <t>TVA Site; Corrected HUC Info</t>
  </si>
  <si>
    <t>Hogum Hollow Road Bridge - West of Roan Mountain</t>
  </si>
  <si>
    <t>TN06040003019_0700</t>
  </si>
  <si>
    <t>TN05130204001_0500</t>
  </si>
  <si>
    <t>TN05130107006_0500</t>
  </si>
  <si>
    <t>River Mile Changed per JRS 8/17/11</t>
  </si>
  <si>
    <t>TN06030003056_0230</t>
  </si>
  <si>
    <t>TN08010208001_0810</t>
  </si>
  <si>
    <t>TN08010203016_1300</t>
  </si>
  <si>
    <t>TN08010203001_1400</t>
  </si>
  <si>
    <t>Dolan Branch- Kings Mountain Reservoir/Bays Mountain Lake</t>
  </si>
  <si>
    <t>TN06030004017_0200</t>
  </si>
  <si>
    <t>TN05130203026_0600</t>
  </si>
  <si>
    <t>TN08010205036_0211</t>
  </si>
  <si>
    <t>TN06040003034_0800</t>
  </si>
  <si>
    <t>Corrected Lat/Long and County Name Cb LKC 8/27/07</t>
  </si>
  <si>
    <t>TN05130101091_0199</t>
  </si>
  <si>
    <t>Wq Lib Index No. Ad0.01</t>
  </si>
  <si>
    <t>Periphyton Collected Also By Usace.  Corrected water type to reservoir.</t>
  </si>
  <si>
    <t>Drakesis01  4.7   Water Quality Library Index No. Ak0.06  Updated water type to reservoir.</t>
  </si>
  <si>
    <t>TNW000007990</t>
  </si>
  <si>
    <t>Upstream Hwy 31E in Hendersonville</t>
  </si>
  <si>
    <t>DRAKE04.28T0.2SR</t>
  </si>
  <si>
    <t>Drakes Creek Unnamed Tributary  - Mallard Point Park</t>
  </si>
  <si>
    <t>DRAKE5.3T1.5SR</t>
  </si>
  <si>
    <t>TNW000008049</t>
  </si>
  <si>
    <t>Drakes Creek UT</t>
  </si>
  <si>
    <t>Off Forest Retreat Road near off ramp for Vietnam Veterans Blvd Hwy 386</t>
  </si>
  <si>
    <t>HCA</t>
  </si>
  <si>
    <t>TN05130201047_0300</t>
  </si>
  <si>
    <t>Hunter Beech School Discharge; Corrected Stream Name/RM  AW LKC PAS 2/11/11</t>
  </si>
  <si>
    <t>TN05130101091_0121</t>
  </si>
  <si>
    <t>DRIVE000.3DB</t>
  </si>
  <si>
    <t>TNW000007998</t>
  </si>
  <si>
    <t>Drivers Branch</t>
  </si>
  <si>
    <t>U/S Dry Creek Road</t>
  </si>
  <si>
    <t>TN05130108004_0110</t>
  </si>
  <si>
    <t>TN06010201032_0700</t>
  </si>
  <si>
    <t>Dry Fork  -Tributary To Stoners Creek</t>
  </si>
  <si>
    <t>TN05130203035_0300</t>
  </si>
  <si>
    <t>ADB and 303D List Has This As Dry Fork Creek  Topo Has Dry Fork</t>
  </si>
  <si>
    <t>TN06010108035_2510</t>
  </si>
  <si>
    <t>TN06010108043_0700</t>
  </si>
  <si>
    <t>TN06010104004T_1620</t>
  </si>
  <si>
    <t>TN06040003017_0200</t>
  </si>
  <si>
    <t>TN05130202003_0100</t>
  </si>
  <si>
    <t>Dry When Visited Only Narrative Info. Ag; Corrected Lat/Long per JRS 8/17/11</t>
  </si>
  <si>
    <t>TN06010108005_0700</t>
  </si>
  <si>
    <t>TN06020002082_0999</t>
  </si>
  <si>
    <t>TN06010201033_0300</t>
  </si>
  <si>
    <t>TN05130202027_1000</t>
  </si>
  <si>
    <t>TN05130105033_1200</t>
  </si>
  <si>
    <t>TN08010208024_0500</t>
  </si>
  <si>
    <t>TN06010108029_0800</t>
  </si>
  <si>
    <t>TN06010108010_1600</t>
  </si>
  <si>
    <t>Corrected Lat  LKC 3/1/12</t>
  </si>
  <si>
    <t>Dry Fork - Tributary To Whites Creek</t>
  </si>
  <si>
    <t>TN06010108009_0320</t>
  </si>
  <si>
    <t>TN05130203029_0400</t>
  </si>
  <si>
    <t>TN05130106016_1000</t>
  </si>
  <si>
    <t>TN06040003009_0400</t>
  </si>
  <si>
    <t>TN08010202001_0600</t>
  </si>
  <si>
    <t>TN05130203021_0110</t>
  </si>
  <si>
    <t>TN05110002010_0100</t>
  </si>
  <si>
    <t>Site Is In 67F But 30% Of Drainage 66E and 55% 66G</t>
  </si>
  <si>
    <t>TN06040005027_0300</t>
  </si>
  <si>
    <t>Dry Fork  -Tributary To Whites Creek</t>
  </si>
  <si>
    <t>Corrected RM JRS/LKC 9/1/10Old ID   Dfork000.4Da  Name Changed 6/3/02 LKC Bl</t>
  </si>
  <si>
    <t>Corrected Description 3/1/12 LKC; 2000 Wq; 2011?</t>
  </si>
  <si>
    <t>TN08010203001_1500</t>
  </si>
  <si>
    <t>Dry Creek Road (Across From Mailbox #1238)- U/S From Short Road</t>
  </si>
  <si>
    <t>Dry000.2Ch Was Dry During Sampling</t>
  </si>
  <si>
    <t>Corrected RM and Location BS 5/24/11</t>
  </si>
  <si>
    <t>TN06040001802_1610</t>
  </si>
  <si>
    <t>Corrected Lat/Long and Location BS 2/2/11</t>
  </si>
  <si>
    <t>TN08010207034_0200</t>
  </si>
  <si>
    <t>U/S Poplar Springs-Juno Road</t>
  </si>
  <si>
    <t>TN08010204014_1100</t>
  </si>
  <si>
    <t>Dry Creek Tributary - To Cumberland River</t>
  </si>
  <si>
    <t>Will Not Sample Chemicals In 2014 Cl 9/13; Corrected Creek To Branch and Ws Group  CA/Sw 1/12/11</t>
  </si>
  <si>
    <t>Corrected Lat/Long per REC Using GIS LKC 4/4/05</t>
  </si>
  <si>
    <t>TN06040002012_0200</t>
  </si>
  <si>
    <t>Name Changed 6/3/03   LKC   Bl</t>
  </si>
  <si>
    <t>TN05130107001_0400</t>
  </si>
  <si>
    <t>TN05130106005T_0600</t>
  </si>
  <si>
    <t>Corrected Lat/Long LKC 3/3/10</t>
  </si>
  <si>
    <t>TN06040003019_0400</t>
  </si>
  <si>
    <t>TN06030004043_0100</t>
  </si>
  <si>
    <t>TN06040005052_1000</t>
  </si>
  <si>
    <t>Dry Creek Road - Embayment to Pickwick Reservoir</t>
  </si>
  <si>
    <t>TN06030005001_1000</t>
  </si>
  <si>
    <t>Corrected Station ID Switched with 1.8 CA LKC 6/11/12</t>
  </si>
  <si>
    <t>TN06010104004T_0999</t>
  </si>
  <si>
    <t>Corrected Station ID Switched with 1.7 CA LKC 6/11/12</t>
  </si>
  <si>
    <t>Payne Cove Road - Leo Sanders Road intersection</t>
  </si>
  <si>
    <t>TN06030003044_0600</t>
  </si>
  <si>
    <t>TN06030001065_1000</t>
  </si>
  <si>
    <t>TN06020001020T_0500</t>
  </si>
  <si>
    <t>Corrected Stream Name PAS 3/16/12</t>
  </si>
  <si>
    <t>No 2010 SQSH In Db</t>
  </si>
  <si>
    <t>Cedar Lake #2; 168; 037008; Corrected HUC Code REC 5/2/11</t>
  </si>
  <si>
    <t>TN05130108027_0800</t>
  </si>
  <si>
    <t>TN05130107023_0250</t>
  </si>
  <si>
    <t>From Sequatchie Valley Coal Water Assessment Report; Corrected Lat/Longs per Report LKC 8/12</t>
  </si>
  <si>
    <t>DRY008.4VA</t>
  </si>
  <si>
    <t>TNW000007941</t>
  </si>
  <si>
    <t>2234 R T Davis Road</t>
  </si>
  <si>
    <t>UDRY000.9VA</t>
  </si>
  <si>
    <t>Mid-Watershed Location Along Dry Creek Along Svc Main Mine Area</t>
  </si>
  <si>
    <t>Sampled By Skelly and Loy Eng and Env Consultants</t>
  </si>
  <si>
    <t>Sampled By Skelly and Loy Eng and Env Consultants; Corrected Lat/Longs per Report LKC 8/12</t>
  </si>
  <si>
    <t>Sequatchie Valley Coal; Corrected Station ID and Creek Name Dm AW LKC 6/21/11</t>
  </si>
  <si>
    <t>Grunge Creek U/W 3-004A (Also Known As Grunge Creek)</t>
  </si>
  <si>
    <t>TN06020001020T_0510</t>
  </si>
  <si>
    <t>Corrected Station ID 5/8/09 LKC; Corrected Stream Name/RM  AW LKC PAS 2/11/11</t>
  </si>
  <si>
    <t>Sampled By Mistake By NEFO; Corrected Stream Name/RM  AW LKC PAS 2/11/11</t>
  </si>
  <si>
    <t>TN05110002027_0410</t>
  </si>
  <si>
    <t>Named This Way Due To To Streams Same River Mile Same County 9/10 JRS PAS</t>
  </si>
  <si>
    <t>TN060101020250_0600</t>
  </si>
  <si>
    <t>Combined with 0.7  AW LKC 5/15/12</t>
  </si>
  <si>
    <t>TN06030001057_0600</t>
  </si>
  <si>
    <t>TMDL Sampling By Little River Watershed Assc. and TDEC Beginning April 2004; KEFO Still Using Old ID Number On Forms</t>
  </si>
  <si>
    <t>TN05130105019_0910</t>
  </si>
  <si>
    <t>TN08010207044_0100</t>
  </si>
  <si>
    <t>TN06010205013_1400</t>
  </si>
  <si>
    <t>Au Lake Study; TWRA Collected Fish For TDEC</t>
  </si>
  <si>
    <t>TN06040003001_2000</t>
  </si>
  <si>
    <t>No Chemical Sampling In 2014 CA 9/13</t>
  </si>
  <si>
    <t>Will Not Sample In 2014 CA 9/13; Close To Old Site 001080   Duck River 72.7</t>
  </si>
  <si>
    <t>Station created for Duck River study with EPA</t>
  </si>
  <si>
    <t>Originally RM73.8; Changed To RM 173.8 per JCA</t>
  </si>
  <si>
    <t>TN06040002027_1000</t>
  </si>
  <si>
    <t>303(D); All Samples Collected; RBP III BR; Bacti Solids</t>
  </si>
  <si>
    <t>Tennessee Rv 110.8</t>
  </si>
  <si>
    <t>Tennessee River 110.8</t>
  </si>
  <si>
    <t>TN06040002027_2000</t>
  </si>
  <si>
    <t>TN06040003001_0400</t>
  </si>
  <si>
    <t>Corrected Stream Name/RM  AW/ LKC PAS 2/11/11</t>
  </si>
  <si>
    <t>1992 Phase 1 Clean Lakes Project Site; All Samples Collected; RBP III BR; Normandy List</t>
  </si>
  <si>
    <t>Duck River - Normandy Res.</t>
  </si>
  <si>
    <t>Normandy Reservoir Mid-Lake Near Riley Creek Bridge</t>
  </si>
  <si>
    <t>1992 Phase 1 Clean Lakes Project Site.  This Station Was Not Used Possibly; Influenced By Carroll Creek Embayment.  River Mile Is Approximate.; All Samples Collected and All QC's Collected; RBP III BR Normandy List</t>
  </si>
  <si>
    <t>1992 Clean Lakes Phase 1 Project Site; Normandy All Samples Collected; RBP III BR; Normandy List</t>
  </si>
  <si>
    <t>1992 Clean Lakes Phase 1 Project Site; Duck River Free Flowing At This Point; Combined 265.5 Data</t>
  </si>
  <si>
    <t>303(D); All Samples Collected; RBP III BR; Bacti</t>
  </si>
  <si>
    <t>TN06040002032_3000</t>
  </si>
  <si>
    <t>TVA RM 275.9</t>
  </si>
  <si>
    <t>TN06040003005_0600</t>
  </si>
  <si>
    <t>Park Service and City Of Gatlinburg Will Collect Bact Samples; Analysis By State</t>
  </si>
  <si>
    <t>Posted Bact Water Contact Advisory 2010; Site Close To Wplpi016.1Sv</t>
  </si>
  <si>
    <t>TN06010107010_0450</t>
  </si>
  <si>
    <t>5/3/05 Corrected Station ID For County; RBP III Sample Collected For Enf. CAse Vs. Presidential CAbins Development; Collected 200 M U/S Of Sw Discharge From Presidential CAbins On 10/2/02</t>
  </si>
  <si>
    <t>Duffy</t>
  </si>
  <si>
    <t>Left On Dugger Hollow Road ( Go 0.3 Mi Go To Bridge @ #169; Dry At Mouth</t>
  </si>
  <si>
    <t>TN06030003010_0500</t>
  </si>
  <si>
    <t>Corrected Lat/Long and RM</t>
  </si>
  <si>
    <t>TN06010108034_0300</t>
  </si>
  <si>
    <t>0.5 Mil U/S of Hwy 92</t>
  </si>
  <si>
    <t>Dumplin Crek West Of Jeff. Farmers Coop</t>
  </si>
  <si>
    <t>Originally Set Up As  Dunba000.9Mt July00 and August 00 Samples As 0.9 Others As; Noted Changes with Barbara Loudermilk/Jimmy Smith; Lat Changed; Trib Flows To Red River But Better Description To Keep Dunbar Lake.</t>
  </si>
  <si>
    <t>TN06010201026_0440</t>
  </si>
  <si>
    <t>Different Creek Than Dunca001.0Bt</t>
  </si>
  <si>
    <t>TN06040003016_0400</t>
  </si>
  <si>
    <t>TN06010201041_0820</t>
  </si>
  <si>
    <t>Benthics Once In June Or July 2001; Fish Ibi In May 2001 No Data In Db; Corrected RM Dunn000.4Sv</t>
  </si>
  <si>
    <t>TVA Station Dunn000.6Sv In Db Incorrect; Corrected Lat/Long RM AW LKC 4/1/11</t>
  </si>
  <si>
    <t>Corrected Lat Long LKC AW 3/1/12 Benthics Once In June Or July 2001</t>
  </si>
  <si>
    <t>TN06010201041_0600</t>
  </si>
  <si>
    <t>Red/Barren Screening Project P. Ch0623 Hb 2461/Sb 2911; Near Scott Rippy Road</t>
  </si>
  <si>
    <t>TN06030004029_0500</t>
  </si>
  <si>
    <t>Leave Separate From Dyers004.0St per JRS 6/7/11</t>
  </si>
  <si>
    <t>Combined Dyer004.1St JRS LKC 6/7/11</t>
  </si>
  <si>
    <t>TN06040003010_1100</t>
  </si>
  <si>
    <t>TN06040005098_1000</t>
  </si>
  <si>
    <t>Changed River Mile and Lat/Long per BES 8/7/08</t>
  </si>
  <si>
    <t>TN06040001364_1000</t>
  </si>
  <si>
    <t>11.3 DO Site Lab; TWRA Site</t>
  </si>
  <si>
    <t>Mcillwain Road  (Old Highway 69)  North of I -40</t>
  </si>
  <si>
    <t>TN06040001364_2000</t>
  </si>
  <si>
    <t>Corrected RM  Lat/Long Added Description BS LKC 9/21/10</t>
  </si>
  <si>
    <t>Gossett Road North of I-40 South of Mcillwain Road</t>
  </si>
  <si>
    <t>Corrected RM and Lat/Long BRs 9/16/10</t>
  </si>
  <si>
    <t>Corrected RM and Location / Lat/Long BS LKC 9/21/10</t>
  </si>
  <si>
    <t>TN05130201035_0700</t>
  </si>
  <si>
    <t>Combined EFBLE000.1SR 9/29/11 LKC</t>
  </si>
  <si>
    <t>TN06040003027_0200</t>
  </si>
  <si>
    <t>New Site Established On 05/10/02</t>
  </si>
  <si>
    <t>Hwy 70 (Just North Of Fayette/ Tipton County Line)</t>
  </si>
  <si>
    <t>TN060102011334_0130</t>
  </si>
  <si>
    <t>TN05130106008_0200</t>
  </si>
  <si>
    <t>TN06010205COVELAKET_0210</t>
  </si>
  <si>
    <t>U/S of Eagle Bluff Lake Near Forest Lane Cul-De-Sac</t>
  </si>
  <si>
    <t>TN05130201041_0999</t>
  </si>
  <si>
    <t>Corrected Lat /Long JRS 5/22/09; Corrected Stream Name/RM  AW LKC PAS 2/11/11</t>
  </si>
  <si>
    <t>TN08010205028_0220</t>
  </si>
  <si>
    <t>TN06040001064_1320</t>
  </si>
  <si>
    <t>Waterbody # TN06010103013.; D/S Of Campbell Pen Branch; RM and Stream Location Corrected REC.; Lat/Long Corrected Jc 5/18/06</t>
  </si>
  <si>
    <t>Roan Mtn Sp - Above Picnic Area  (off SR 143)</t>
  </si>
  <si>
    <t>WBIDtn060101020250.5 Take 91 Hwy From Mountain City To; Laurel Bloomery TN. Take A Right At Gentry Creek Road Below Grindstone Bridge; and Follow To Road's End.  On National Forest Property. Station Is To the Left; A Few Hundred Feet Upstream.  Stream Covers Quads 213Se and 219Sw Jc BR Rbp3; Dissolved Oxygen Study Corrected Lat/Long REC 6/11/12</t>
  </si>
  <si>
    <t>2268-1 (TVA)</t>
  </si>
  <si>
    <t>Chilhowee Mountain Wma; Lab RBP III; Dissolved Oxygen Study</t>
  </si>
  <si>
    <t>TN03150101012_0510</t>
  </si>
  <si>
    <t>Waterbody # TN03150101014.  Site Is Located 1.8 Mi Upstream Confluence with the; Conasuaga River.  6 Miles East Of Conasauga TN.; Done Group 1 Dropped As Eco For Group 1 Lt Only; Dissolved Oxygen Study</t>
  </si>
  <si>
    <t>TN06020003013.55_0400</t>
  </si>
  <si>
    <t>Added 4th Qu FY 98</t>
  </si>
  <si>
    <t>TN06010102012_0600</t>
  </si>
  <si>
    <t>Corrected Lat/Long 6/12 REC JCEFO and 2/15 REC JCEFO; Corrected Lat/Long REC 1/5/11</t>
  </si>
  <si>
    <t>Tributary To Powell River Mile 78.1; Dissolved Oxygen Study</t>
  </si>
  <si>
    <t>Station Is In the Chuck Swan State Forest and Wildlife Management Area.; Habitat Assessment Score = 186.; Dissolved Oxygen Study</t>
  </si>
  <si>
    <t>Added 4th Qu FY 98 About 0.5 Mi Sw Of Flatwood School.; Hardy Creek Flows Into Powell River Mile 127.46; Corrected Lat/Long and RM per RM KJS 10/26/05</t>
  </si>
  <si>
    <t>Sampled In 2014 Not 2015. Corrected Lat/Long REC 1/5/11; June 07 Heavy Equipment In Creek Just Upstream; Dissolved Oxygen Study</t>
  </si>
  <si>
    <t>Added 4th Qu FY 98.  Hopkins Road Goes North Off Of Powell River Road.; Martin Creek Flows To Powell River Mile 112.5.  Site Is About 6 Mi Northeast Of; Mulberry Gap TN.; Dissolved Oxygen Study</t>
  </si>
  <si>
    <t>TN06010107029T_1300</t>
  </si>
  <si>
    <t>TN06020002005_0300</t>
  </si>
  <si>
    <t>TN06010208015_1000</t>
  </si>
  <si>
    <t>K Sampling For Creek; Dissolved Oxygen Study</t>
  </si>
  <si>
    <t>TN06010208005_0100</t>
  </si>
  <si>
    <t>Candidate 2012</t>
  </si>
  <si>
    <t>TN06010208004_0250</t>
  </si>
  <si>
    <t>TN05130101016_0550</t>
  </si>
  <si>
    <t>Changed To Eco Ref Site 9/19/06</t>
  </si>
  <si>
    <t>TN05130106004_1000</t>
  </si>
  <si>
    <t>2 Miles NE of Bradyville Along Side Burt- Burgen Road</t>
  </si>
  <si>
    <t>TN08010100001_0450</t>
  </si>
  <si>
    <t>Ecoregion Reference Stream First Collection 8/98. Lab Located Station; Located On Edge Of Reelfoot Wildlife Refuge In Walnut Log TN.</t>
  </si>
  <si>
    <t>TN08010100001_0600</t>
  </si>
  <si>
    <t>Hwy 59 West Of Covington To Copper Road (South) Bridge Is Located 100; Feet South Of Hwy 59 On Copper Road Site Is then About 200 Feet Upstream; Maybe Quad 408Nw????</t>
  </si>
  <si>
    <t>D/S Eco74B12 In Ghost Rv Sna; Da Said MEFO Does Not Have To Sample In FY 09  5/08</t>
  </si>
  <si>
    <t>Replaces Edmun002.1Gi Too Deep To Wade   BS JEFO 2/24/11</t>
  </si>
  <si>
    <t>TN06010108013_1200</t>
  </si>
  <si>
    <t>Ninety Degree Bend on Sluder Road - Farm Entrance</t>
  </si>
  <si>
    <t>TN060101020231.0_0700</t>
  </si>
  <si>
    <t>TN06030003064_0400</t>
  </si>
  <si>
    <t>TN05130202023_0100</t>
  </si>
  <si>
    <t>TN06040004031_0400</t>
  </si>
  <si>
    <t>Corrected Station ID and Data LKC  AW 5/31/12; Efcla007.0_CW</t>
  </si>
  <si>
    <t>Corrected Station ID and Data LKC  AW 5/31/12</t>
  </si>
  <si>
    <t>U/S Gupton Road (D/S I-65)</t>
  </si>
  <si>
    <t>SQSH Ch By Lab In 2001 Combining Stations. 9.9.10LKC</t>
  </si>
  <si>
    <t>Cedar Ridge Landfill</t>
  </si>
  <si>
    <t>Cedar Ridge Landfill; On Datasheet N00001144002 As North Fork Globe Creek/ U/S Of Spring Confluence</t>
  </si>
  <si>
    <t>Cedar Ridge Landfill; Garret Seep Not Named On Topo Name Of Landowner</t>
  </si>
  <si>
    <t>Cedar Rideg Landfill</t>
  </si>
  <si>
    <t>TN05130203033_0200</t>
  </si>
  <si>
    <t>TN06040005548_0200</t>
  </si>
  <si>
    <t>Changed East000.1St To Eflea000.1St  East Fork Leatherwood Creek</t>
  </si>
  <si>
    <t>TN06010107025_1000</t>
  </si>
  <si>
    <t>Corrected Road Name  Lat/Long Combined 6.2 and 6.3   LKC 1/19/10; Water Quality Lib Index No Bm0.04 Data From 70's</t>
  </si>
  <si>
    <t>Background Modeling U/S STP Discharge.  East Fork Mulberry Creek 3Q20=1.2 Cfs.; Enters Mulberry Creek Mile 1.5 Which Enters the Elk RM 101.7 That Enters; Tennessee RM 284.3  Sampled Yearly For Ambient Parameters with Plans; To Increase Frequency.</t>
  </si>
  <si>
    <t>Corrected RM and Data LKC Mg 1/19/10</t>
  </si>
  <si>
    <t>Combined 14.1 and 14.3 1/19/10 LKC Mg; Water Quality Lib Index No Bm0.04 14.3 Old Old Data</t>
  </si>
  <si>
    <t>TN06030003056_0255</t>
  </si>
  <si>
    <t>Dropped Due To Access; TVA Sampled For Wpc Coalfields</t>
  </si>
  <si>
    <t>TN05130105019_3000</t>
  </si>
  <si>
    <t>TN05130101091_0100</t>
  </si>
  <si>
    <t>Changed Name To Elk Fork Creek per Da 5/17/10; Different Creek Than Elk002.0CA</t>
  </si>
  <si>
    <t>TN05130204010_0500</t>
  </si>
  <si>
    <t>TVA Sampled For Wpc Coalfields Project</t>
  </si>
  <si>
    <t>0.2 Mi S Of Int Of Sr 33 and Panther Creek Rd</t>
  </si>
  <si>
    <t>TVA and EPA Fish Tissue Site</t>
  </si>
  <si>
    <t>Doe Fish Tissue Station</t>
  </si>
  <si>
    <t>Corrected Stream Name and Station Name REC 8/4/05</t>
  </si>
  <si>
    <t>TN06040002047_0200</t>
  </si>
  <si>
    <t>BR &amp; BR QC Collected; BR</t>
  </si>
  <si>
    <t>Dropped; Corrected RM As 4/15/11</t>
  </si>
  <si>
    <t>TN08010208019_0410</t>
  </si>
  <si>
    <t>Aquaeter For Murfreesboro</t>
  </si>
  <si>
    <t>Diurnal Study</t>
  </si>
  <si>
    <t>TN05130203023_2000</t>
  </si>
  <si>
    <t>TN05130203026_1000</t>
  </si>
  <si>
    <t>Background Modeling.  East Fork Stones River 3Q20=3.8 Cfs.; Station Located About 50 Ft U/S Hwy 45 Bridge.  East Fork Stones River Flows; To Stones RM 38.6 Above percy Priest Resevoir.  Stones River Flows To; Cumberland RM 205.9.  Sampled Yearly For Ambient Parameters; with Plans To Increase Frequency.</t>
  </si>
  <si>
    <t>Posted Bact Water Contact Advisory 2010; Corrected Lat/Long AW LKC 4/6/11</t>
  </si>
  <si>
    <t>Corrected Lat/Long BS 9/10</t>
  </si>
  <si>
    <t>TN06040003005_0510</t>
  </si>
  <si>
    <t>Special Project Willamette Clearcutting Project; SQSH BR Surber</t>
  </si>
  <si>
    <t>TN05130205019_0600</t>
  </si>
  <si>
    <t>TN08010210009_0300</t>
  </si>
  <si>
    <t>Hwy 57 East; Right On Yager Road</t>
  </si>
  <si>
    <t>TN060200011441_0100</t>
  </si>
  <si>
    <t>Corrected Stream Namd and Location 6/13/13; Corrected Station ID and Name 5/09 LKC</t>
  </si>
  <si>
    <t>TN06040003060_0700</t>
  </si>
  <si>
    <t>Different Site Than Egypt_G3.0Hu; Corrected Station ID and Name 5/09 LKC</t>
  </si>
  <si>
    <t>Corrected Lat/Long So Name Egypt Hollow  JRS LKC 6/16/11</t>
  </si>
  <si>
    <t>TN05130108004_0120</t>
  </si>
  <si>
    <t>EPA National Lake Study</t>
  </si>
  <si>
    <t>TN08010203001_0710</t>
  </si>
  <si>
    <t>TN08010204004_0400</t>
  </si>
  <si>
    <t>Corrected Creek Name and Data Added Lat/Long LKC Js 10/23/09</t>
  </si>
  <si>
    <t>Combined 5.0 AW LKC 5/14/12   Corrected RM REC 8/11</t>
  </si>
  <si>
    <t>Corrected Lat/Long Mg 7/12/12 Corrected County LKC 4/28/14</t>
  </si>
  <si>
    <t>TVA Site; Corrected HUC Code REC 1/5/10</t>
  </si>
  <si>
    <t>Corrected Lat/Long Be LKC 7/20/09</t>
  </si>
  <si>
    <t>TN06030003001_1000</t>
  </si>
  <si>
    <t>TN06030003010_2000</t>
  </si>
  <si>
    <t>TVA Fixed Station Monitoring</t>
  </si>
  <si>
    <t>TVA Fish Tissue Station 2006</t>
  </si>
  <si>
    <t>TN06030003041_1000</t>
  </si>
  <si>
    <t>Corrected Long per REC Using GIS LKC 4/4/05</t>
  </si>
  <si>
    <t>TN06030003044_0999</t>
  </si>
  <si>
    <t>Expanding Mining permit For Pelham Quarry</t>
  </si>
  <si>
    <t>Dec/Deg Adjusted 10/19/09 Sample Collected By Dps/Mrg ID 195.0 Site Near 195.3</t>
  </si>
  <si>
    <t>TN06020003014_0140</t>
  </si>
  <si>
    <t>ELMOR000.1CU</t>
  </si>
  <si>
    <t>TNW000007999</t>
  </si>
  <si>
    <t>Elmore Creek</t>
  </si>
  <si>
    <t>upstream Obed River</t>
  </si>
  <si>
    <t>TN06010208001_1000</t>
  </si>
  <si>
    <t>Fishing Station</t>
  </si>
  <si>
    <t>TWRA Sample Split TVA/ORNL/State Lab; TWRA ERM2 Fish  Or ERM1 Turtle (Not Fish) Runs From 0.5 To 1.2 D/S Ash Spill</t>
  </si>
  <si>
    <t>TN06010208001_2000</t>
  </si>
  <si>
    <t>Sampling For Kingston Incident</t>
  </si>
  <si>
    <t>TN06010208001_3000</t>
  </si>
  <si>
    <t>TVA Fish Tissue Station; TWRA ERM1 Fish (Not Turtles)</t>
  </si>
  <si>
    <t>TN06010208001_4000</t>
  </si>
  <si>
    <t>Corrected Lat/Long AW LKC 5/14/12</t>
  </si>
  <si>
    <t>TN06010208001_5000</t>
  </si>
  <si>
    <t>TN06010208005_1000</t>
  </si>
  <si>
    <t>TN06010208005_2000</t>
  </si>
  <si>
    <t>TN05130206019_0320</t>
  </si>
  <si>
    <t>Corrected HUC Code per JRS GMD 8/24/07</t>
  </si>
  <si>
    <t>TN06040001064_0260</t>
  </si>
  <si>
    <t>Combined Stations  9/15/11 PAS NEFO; TVA BR; 2010 Post Flood Sampling</t>
  </si>
  <si>
    <t>Corrected Lat;Long LKC</t>
  </si>
  <si>
    <t>Chemicals In 2010 per JRS 7/19/10</t>
  </si>
  <si>
    <t>305(B); All Samples Collected; RBP III BR; Solids</t>
  </si>
  <si>
    <t>TN06040002012_0150</t>
  </si>
  <si>
    <t>EVANS_G1.5GS</t>
  </si>
  <si>
    <t>TNW000007962</t>
  </si>
  <si>
    <t>Unnamed Tributary East Fork Lynn Creek</t>
  </si>
  <si>
    <t>TSMP evalution site</t>
  </si>
  <si>
    <t>TN06010102042_0110</t>
  </si>
  <si>
    <t>EVANS001.2SU</t>
  </si>
  <si>
    <t>TNW000007926</t>
  </si>
  <si>
    <t>Upstream Hwy 394</t>
  </si>
  <si>
    <t>TN06030004017_0300</t>
  </si>
  <si>
    <t>TN05130202010_0900</t>
  </si>
  <si>
    <t>TN06030004026_0100</t>
  </si>
  <si>
    <t>TN06030005089_1000</t>
  </si>
  <si>
    <t>TN060101020231.0_0300</t>
  </si>
  <si>
    <t>Behind Mill Creek Subdivision Fall Creek Road East Of Warrior Fall Road</t>
  </si>
  <si>
    <t>TN06010201028_0200</t>
  </si>
  <si>
    <t>TN06040004009_0110</t>
  </si>
  <si>
    <t>TN06040002038_1000</t>
  </si>
  <si>
    <t>Combined 1.1 and 1.2 LKC 8/11; All Samples Collected; RBP III BR; Nps 303(D) 305(B)</t>
  </si>
  <si>
    <t>Corrected Name 9/5/03 LKC; Fish Ibi In April 2002</t>
  </si>
  <si>
    <t>Take Hwy 41A South To Hickory Hill Road and Take A Left.  then Take A Right On; Gregory Mill Road.  Gregory Mill Road Crosses Fall Creek. Go D/S 100 Yards.</t>
  </si>
  <si>
    <t>TN06010104004T_1900</t>
  </si>
  <si>
    <t>Neac Collected Here In 1998 and 2002 Was Listed As the 4.7 Site Changing Data; In Database To Reflect This  Outfall Is At 4.7 per Waterlog BC LKC 8/8/12</t>
  </si>
  <si>
    <t>River Mile Changed per Be/ Bl/LKC</t>
  </si>
  <si>
    <t>Between Evins Mill Dam and Outfall; Outfall Is At 4.7 per Waterlog (BC LKC 8/8/12 Discussed )</t>
  </si>
  <si>
    <t>Nps 303(D) 305(B); All Samples Collected; RBP III BR; Nps List</t>
  </si>
  <si>
    <t>Ozone; 200; 187027</t>
  </si>
  <si>
    <t>TN05130203032_2000</t>
  </si>
  <si>
    <t>TN05130203032_0300</t>
  </si>
  <si>
    <t>TN06030001057_0510</t>
  </si>
  <si>
    <t>TN06040003010_0300</t>
  </si>
  <si>
    <t>Corrected Lat/Long 8/11 LKC</t>
  </si>
  <si>
    <t>Name Change 6/10/03  Ks Da  per Topo; Corrected Lat/Long 8/20/08 LKC Data In Storet As Both Station IDs.; Corrected Lat/Lon per Lab 7/24/09</t>
  </si>
  <si>
    <t>Corrected County and Station  ID CA 1/30/13</t>
  </si>
  <si>
    <t>TN06010205013_0900</t>
  </si>
  <si>
    <t>TN06030003015_0100</t>
  </si>
  <si>
    <t>TN06040003016_0200</t>
  </si>
  <si>
    <t>TN06040003010_0900</t>
  </si>
  <si>
    <t>TN06040002027_0310</t>
  </si>
  <si>
    <t>4123-2 (TVA mile 26.9 and 29.6)</t>
  </si>
  <si>
    <t>Corrected  RM Lb Le KEFO LKC 8/17/11; Changed Lat/Long per JEB 9/2/05; Changed RM To Correct RM 7/11/03 LKC</t>
  </si>
  <si>
    <t>TN06010107029_1000</t>
  </si>
  <si>
    <t>TN06010105001_2000</t>
  </si>
  <si>
    <t>TN06030005093_0400</t>
  </si>
  <si>
    <t>TN08010206001_0999</t>
  </si>
  <si>
    <t>TN06040005032_0410</t>
  </si>
  <si>
    <t>TN06040001643_0300</t>
  </si>
  <si>
    <t>Candidate 10/8/08</t>
  </si>
  <si>
    <t>Candidate 8/18/09</t>
  </si>
  <si>
    <t>TN06030005001T_0200</t>
  </si>
  <si>
    <t>First Order Reference Candidate 12/5/06</t>
  </si>
  <si>
    <t>TN06040001064_0700</t>
  </si>
  <si>
    <t>Corre/ Lat/Long  RM PAS 3/14/11Corrected Lat/Long REC 12/6/10; Station Dropped FY 1998.  Jc Sampled In 1998 1Q For Benthics; and Chemistry As An Ecoregion Site.  Take Hwy 23 Out Of Erwin To Flag Pond TN.; Turn Left At Spivey Mountain Rd/Hwy.19W To Tumbling Creek Road. Take Rt On Tumbl; Ing Road.  Go To End Of the Road.  Site Is A Few Meters Upstream.</t>
  </si>
  <si>
    <t>TN06010108010_3210</t>
  </si>
  <si>
    <t>Candidate 7/15/10</t>
  </si>
  <si>
    <t>TN060101020231.0_0400</t>
  </si>
  <si>
    <t>TN060101020250_0200</t>
  </si>
  <si>
    <t>TN06010204044_0510</t>
  </si>
  <si>
    <t>TN06010201032_0641</t>
  </si>
  <si>
    <t>TN06020002018_1220</t>
  </si>
  <si>
    <t>U/S Of the Intersection Of Hwy 68 and the New Stansbury Road; Candidate 9/1/11</t>
  </si>
  <si>
    <t>Candidate 9/1/11</t>
  </si>
  <si>
    <t>TN06020002018_1210</t>
  </si>
  <si>
    <t>Park By the 2nd Telephone Pole and Enter Woods On the Left Side Of the Road; Candidate 2012</t>
  </si>
  <si>
    <t>Candidate 6/9/08</t>
  </si>
  <si>
    <t>TN06010201070_0100</t>
  </si>
  <si>
    <t>Access Via Cate Road Through Locked CAble Maintained By J. BRent Vanvoorhis; Candidate 9/1/11; Corrected lat KEFO LE 3/21/16</t>
  </si>
  <si>
    <t>Le Da  Site To Be Determined In 2013 and To Be Sampled In 2014; Candidate 08/09/2013</t>
  </si>
  <si>
    <t>TN060101020540_0600</t>
  </si>
  <si>
    <t>Corrected Ws Group 3/26/12 Candidate 2011; Candidate Headwater Reference</t>
  </si>
  <si>
    <t>TN06010208008_0431</t>
  </si>
  <si>
    <t>Corrected Lat/Long  LE KEFO 9/4/12; Parking Place Is On East Side Of Barnett Bridge Road /North Of Green Branch.; Take ATV/Footpath From Parking Area To the Station On Douglas Branch U/S Of; Confluence Sith Green Branch</t>
  </si>
  <si>
    <t>TN06010208007_0310</t>
  </si>
  <si>
    <t>Candidate 6/9/11</t>
  </si>
  <si>
    <t>TN06030001067_0500</t>
  </si>
  <si>
    <t>FECO68C13</t>
  </si>
  <si>
    <t>GILBR000.1RH; ECO68C21</t>
  </si>
  <si>
    <t>TN05130104037_1400</t>
  </si>
  <si>
    <t>TN05130104037_0411</t>
  </si>
  <si>
    <t>TN06010205305_0210</t>
  </si>
  <si>
    <t>Candidate 6/8/09</t>
  </si>
  <si>
    <t>Updated HUC and Group per CAp ALW10/20/11; Candidate 10/3/2011</t>
  </si>
  <si>
    <t>TN06040003060_0610</t>
  </si>
  <si>
    <t>Per KJS/NEFO Site Is U/S Hwy 230.  the Old Road Has Been Relocated (Topo Wrong); Candidate 6/8/09</t>
  </si>
  <si>
    <t>TN05130204010_0730</t>
  </si>
  <si>
    <t>TN05130106007_0550</t>
  </si>
  <si>
    <t>Extensive Flooding Altered Dowstream Charac That Don't Depict Normal Condition; Will Be Sampled In FY 11; Candidate 6/12/09</t>
  </si>
  <si>
    <t>TN05110002027_0420</t>
  </si>
  <si>
    <t>TN06040002053_0100</t>
  </si>
  <si>
    <t>Candidate 4/12/11</t>
  </si>
  <si>
    <t>TN05130203027_0100</t>
  </si>
  <si>
    <t>TN05130108004_0221</t>
  </si>
  <si>
    <t>Candidate 11/29/12</t>
  </si>
  <si>
    <t>TN05130203026_0210</t>
  </si>
  <si>
    <t>Corrected HUC Code  3/6/14 Sh  Chem 2011 Candidate 6/18/10</t>
  </si>
  <si>
    <t>TN08010209021_0500</t>
  </si>
  <si>
    <t>TN06040004001_0700</t>
  </si>
  <si>
    <t>TN06010205014_0500</t>
  </si>
  <si>
    <t>Do Not Combine with 0.4 per Robin Cooper 6/11; Corrected Station Location12/04 per REC</t>
  </si>
  <si>
    <t>TN06010205014_0550</t>
  </si>
  <si>
    <t>TN06040003050_0510</t>
  </si>
  <si>
    <t>TN06020003014_0300</t>
  </si>
  <si>
    <t>Corrected Stream Name 11/20/14  Corrected RM LKC 9/12</t>
  </si>
  <si>
    <t>Corrected Stream Name 11/2014 LKC; Just D/S Of Bridge Crossing On Hwy 11/2 (Keith St NW)</t>
  </si>
  <si>
    <t>TN06020002018_1600</t>
  </si>
  <si>
    <t>TN05130203003T_0200</t>
  </si>
  <si>
    <t>TN08010205018_0300</t>
  </si>
  <si>
    <t>Corrected Street Names  4/27/10; Corrected Typo On Station Name and ID 5/05 LKC JRS</t>
  </si>
  <si>
    <t>Posted Bact Water Contact Advisory 2010; Corrected Lat Long 8/12/04 LKC</t>
  </si>
  <si>
    <t>Combined 0.3 and 0.5  AW LKC 6/3/11</t>
  </si>
  <si>
    <t>TN05130204006_1240</t>
  </si>
  <si>
    <t>TN05130204016_1350</t>
  </si>
  <si>
    <t>TN06010108DCTRIBS_0600</t>
  </si>
  <si>
    <t>TN06010201031_0400</t>
  </si>
  <si>
    <t>TN05130206003_1310</t>
  </si>
  <si>
    <t>Combined 1.0 Mg LKC 5/21/12</t>
  </si>
  <si>
    <t>Corrected RM  PAS 3/14/12</t>
  </si>
  <si>
    <t>TN06040002026_1000</t>
  </si>
  <si>
    <t>Corrected lat/long KEFO LEE 3/22/16</t>
  </si>
  <si>
    <t>TN06040002049_1000</t>
  </si>
  <si>
    <t>305(B); 8/2=No Flow; No Samples Collected; 9/12=All Samples Collected; RBP III BR; Nutrients</t>
  </si>
  <si>
    <t>FLAT001.2MG</t>
  </si>
  <si>
    <t>TNW000008045</t>
  </si>
  <si>
    <t>0.5 miles u/s Knoxville HWY SR62, U/S Jones Branch in relocated reach.</t>
  </si>
  <si>
    <t>Interstate 240 East To Hwy 14 North; Take Hwy 14 North To Hwy 54 West; Turn Right Onto Cotton Lake Road and Continue To Antioch Road.; Combined Flat001.8Ti and 2.0Ti Lat/Longs the Same 9/8/10  LKC</t>
  </si>
  <si>
    <t>3963; 1</t>
  </si>
  <si>
    <t>Corrected Lat/Lon per Lab 7/24/09</t>
  </si>
  <si>
    <t>TN06010108001_0150</t>
  </si>
  <si>
    <t>Corrected RM AW LKC 6/9/11; Dropped As EMAP Site 10/31/07 DA</t>
  </si>
  <si>
    <t>About 2 Miles Down CArryton Road</t>
  </si>
  <si>
    <t>Corrected County Name 8.27.07 LKC Cb</t>
  </si>
  <si>
    <t>TN06010104019_3000</t>
  </si>
  <si>
    <t>FLAT17.2T0.1UN</t>
  </si>
  <si>
    <t>TNW000007982</t>
  </si>
  <si>
    <t>Flat Creek Unnamed Tributary</t>
  </si>
  <si>
    <t>U/S SR 131</t>
  </si>
  <si>
    <t>TN05130204009_1212</t>
  </si>
  <si>
    <t>Discharge Incorrect In Water Log per NEFO Should Be At RM 1.55 1/5/09</t>
  </si>
  <si>
    <t>TN06040001043_0800</t>
  </si>
  <si>
    <t>Take Highway 127N Just South Of Pikeville At Bridge Crossing Just South Of; Hubbard Farms Facility. Upstream Of Bridge</t>
  </si>
  <si>
    <t>More Into To Be Added</t>
  </si>
  <si>
    <t>TN06010201089_0110</t>
  </si>
  <si>
    <t>Assessed For Impacts From Superfund Site At Request Of EPA</t>
  </si>
  <si>
    <t>TN06010201089_0100</t>
  </si>
  <si>
    <t>Assessement Requested By EPA As A Reference Site For Superfund/Remediation Site</t>
  </si>
  <si>
    <t>TN08010210023_1000</t>
  </si>
  <si>
    <t>Interstate 40 East To Whitten Road Exit; Take A Left (North) On Whitten Road; Go North For Approx. 1 Mile</t>
  </si>
  <si>
    <t>Interstate 40 East To Appling Road Exit; Take A Left (North) On Appling Road</t>
  </si>
  <si>
    <t>Corrected Lat/Long 9/23/10 LKC; Corrected Stream Name/RM  AW  LKC PAS 2/11/11</t>
  </si>
  <si>
    <t>Interstate 40 East To Appling Road Exit; Take A Right (South) On Appling Road; Take A Right Onto Dexter Road; Corrected Stream Name/RM  AW  LKC PAS 2/11/11</t>
  </si>
  <si>
    <t>Interstate 40 East To Appling Road Exit; Take A Left (North) On Appling Road; Corrected Stream Name/RM  AW  LKC PAS 2/11/11</t>
  </si>
  <si>
    <t>TN06010108013_0900</t>
  </si>
  <si>
    <t>TN08010203032_1600</t>
  </si>
  <si>
    <t>Corrected Lat 8/12/04</t>
  </si>
  <si>
    <t>TN05130203032_0500</t>
  </si>
  <si>
    <t>Added To Do List</t>
  </si>
  <si>
    <t>Full BR Not Done Low Flow</t>
  </si>
  <si>
    <t>Near Chatata Valley Golf and Country Club</t>
  </si>
  <si>
    <t>FORD001.3BN</t>
  </si>
  <si>
    <t>TNW000007997</t>
  </si>
  <si>
    <t>Upstream TVA powerline crossing; 1.2 miles downstream Birdsong Road</t>
  </si>
  <si>
    <t>TN06040005020T_0500</t>
  </si>
  <si>
    <t>FORD003.8BN</t>
  </si>
  <si>
    <t>TN06030004013_0500</t>
  </si>
  <si>
    <t>LEE 9/13 Not Sampling In 2014 TVA Level 1 station.</t>
  </si>
  <si>
    <t>Near Ford Off Eve Mill Road</t>
  </si>
  <si>
    <t>U/S Of Glenlock Road Bridge</t>
  </si>
  <si>
    <t>TN06040004009_1000</t>
  </si>
  <si>
    <t>TN06040004009_2000</t>
  </si>
  <si>
    <t>TN06040004009_0200</t>
  </si>
  <si>
    <t>TN06040005047_0800</t>
  </si>
  <si>
    <t>PP Wants Name As FOSEV000.4BN Not FOURT000.4BN; Name Changed From Seventeen Creek To Fourteen Creek  To Match ADB; 6/2/03 Da/LKC Changed Back Because Pat Didn't Want To  Change Name</t>
  </si>
  <si>
    <t>TN06010207014_0110</t>
  </si>
  <si>
    <t>TN06020001041_0510</t>
  </si>
  <si>
    <t>303(D) 305(B); All Samples Collected; RBP III BR; Solids Bacti</t>
  </si>
  <si>
    <t>TN06040002002_2000</t>
  </si>
  <si>
    <t>Combined 13.0/ 13.2   LKC 8/11; All Samples Collected; RBP III BR; Solids Bacti</t>
  </si>
  <si>
    <t>TN06010206007_0600</t>
  </si>
  <si>
    <t>Not Assessed REC JCEAC Request RBP III; Fecal Coliform E. Coli; Corrected Lat/Long REC 3/15/10</t>
  </si>
  <si>
    <t>Accessed Via John Boat From Ocoee River.</t>
  </si>
  <si>
    <t>CAn Access Creek At A Location Far Enough Upstream While; Still On the Benton STP Property.  Gain Access Through Locked Gate.</t>
  </si>
  <si>
    <t>TN06010204062_1000</t>
  </si>
  <si>
    <t>Corrected Lat/Long RM per LEE KEFO 1/25/11</t>
  </si>
  <si>
    <t>TN06010204063_1000</t>
  </si>
  <si>
    <t>TN06020003001_0150</t>
  </si>
  <si>
    <t>TN060300021216_0100</t>
  </si>
  <si>
    <t>TN06040005059_0200</t>
  </si>
  <si>
    <t>4126; 1</t>
  </si>
  <si>
    <t>Correced Lat/Lon DA 6/13/13; Corrected RM10/7//04; Corrected WS Group 2/22/06 LKC</t>
  </si>
  <si>
    <t>Behind Practice Green</t>
  </si>
  <si>
    <t>Corrected Ws Group 2/22/06 LKC</t>
  </si>
  <si>
    <t>TN06020001007_0120</t>
  </si>
  <si>
    <t>TN06020001020T_0800</t>
  </si>
  <si>
    <t>TN06010104018_0100</t>
  </si>
  <si>
    <t>TN06020001109_0200</t>
  </si>
  <si>
    <t>TN06030004023_0110</t>
  </si>
  <si>
    <t>Corrected Lat/Long Jc 8/11 Separate Site Than 0.3</t>
  </si>
  <si>
    <t>TN06040004009_0400</t>
  </si>
  <si>
    <t>Corrected Lat/Long REC 8/25/11 Separate Site Than 0.1; Had To Sample In 2003 Because SM0.1 Sank So Site Moved U/S</t>
  </si>
  <si>
    <t>Corrected Lat/Long 8/12/04 LKC</t>
  </si>
  <si>
    <t>TN06010108005_0300</t>
  </si>
  <si>
    <t>TN05130108045_3000</t>
  </si>
  <si>
    <t>Corrected Long REC 6/2/11</t>
  </si>
  <si>
    <t>Corrected Lat and HUC Code LKC 11/7/06</t>
  </si>
  <si>
    <t>TN06010201022_1000</t>
  </si>
  <si>
    <t>TN06010107039_0999</t>
  </si>
  <si>
    <t>Between</t>
  </si>
  <si>
    <t>TN06010206006_0200</t>
  </si>
  <si>
    <t>Chem 2001 Jc</t>
  </si>
  <si>
    <t>TN06010107001_0200</t>
  </si>
  <si>
    <t>NPDES Comliance/Enfo 0.6 Miles D/S Of Cumberland Gap STP</t>
  </si>
  <si>
    <t>NPDES Compliance/Enforcement U/S Of Cumberland Gap STP; Corrected Lat/Long 9/2/11 LKC</t>
  </si>
  <si>
    <t>GARNE000.3WA</t>
  </si>
  <si>
    <t>TNW000008063</t>
  </si>
  <si>
    <t>Garner Branch</t>
  </si>
  <si>
    <t>Old Wells Road</t>
  </si>
  <si>
    <t>TN05130107006_0100</t>
  </si>
  <si>
    <t>Not Samlping In 204 CA 9/13; Corrected Lat 8/11 LKC</t>
  </si>
  <si>
    <t>TN05110002010_0510</t>
  </si>
  <si>
    <t>Corrected Creek Name Spelling and Branch To Creek LKC 12/21/11</t>
  </si>
  <si>
    <t>TN06040002034_1000</t>
  </si>
  <si>
    <t>TN05130105019_1100</t>
  </si>
  <si>
    <t>TN06040002034_2000</t>
  </si>
  <si>
    <t>TDOT 840 Unlet Construction; Corrected Stream Name/RM  AW LKC PAS 2/11/11</t>
  </si>
  <si>
    <t>TN06010108035_2520</t>
  </si>
  <si>
    <t>TN06020003013.5T_0200</t>
  </si>
  <si>
    <t>TN05130107002_0100</t>
  </si>
  <si>
    <t>TN08010208027_0100</t>
  </si>
  <si>
    <t>Corrected Lat Long Af RM LKC</t>
  </si>
  <si>
    <t>TN05130101091_0122</t>
  </si>
  <si>
    <t>TN06020002018_0400</t>
  </si>
  <si>
    <t>TN06010103013_0500</t>
  </si>
  <si>
    <t>TN06040003009_0600</t>
  </si>
  <si>
    <t>TN08010203032_1200</t>
  </si>
  <si>
    <t>Corrected RM 6/13/11 AW LKC; Combined 0.7 with This Station Lab BR</t>
  </si>
  <si>
    <t>GIBSO001.3DA</t>
  </si>
  <si>
    <t>TNW000008000</t>
  </si>
  <si>
    <t>at Gibson Drive</t>
  </si>
  <si>
    <t>TN05130202212_1000</t>
  </si>
  <si>
    <t>Metro Nashville MS4 site</t>
  </si>
  <si>
    <t>GILLE001.3HM</t>
  </si>
  <si>
    <t>TN06030001057_1100</t>
  </si>
  <si>
    <t>TN06030003044_0710</t>
  </si>
  <si>
    <t>Highway 41 North From Monteagle.  Left On Partin Springs Road. Take First Right.; Park At Road's End .  Gilliam Creek Will Be On Your Right.  Follow Gilliam; U/S  Until You Are 20 Yards U/S Of the Confluence with Dry Fork</t>
  </si>
  <si>
    <t>North On Highway 41 From Monteagle.  Left On Partin Springs Road After Dry; Fork.  Gilliam Creek Originated with 4 Springs Running Together At the Bluff; On the Left Side Of the Road.  Sample Was Taken Upstream Of the Road After; the 4 Springs Join.</t>
  </si>
  <si>
    <t>TN06030003044_0712</t>
  </si>
  <si>
    <t>Wb TN 06030003010; Corrected Stream Name/RM  AW LKC PAS 2/11/11; Juani002.3Gy Old Name</t>
  </si>
  <si>
    <t>Corrected Lat/Long Stream Name LKC AW 6/20/11; Will Be Sampled For Hab Assess If Time Allows</t>
  </si>
  <si>
    <t>TN06030004029_0300</t>
  </si>
  <si>
    <t>TN08010203032_0700</t>
  </si>
  <si>
    <t>TN06040003041_0300</t>
  </si>
  <si>
    <t>Habitat Assessment Only</t>
  </si>
  <si>
    <t>TN06040005027_1700</t>
  </si>
  <si>
    <t>Benthics Once In July Or August 2001</t>
  </si>
  <si>
    <t>TN06010107007_1750</t>
  </si>
  <si>
    <t>TN05130203033_0110</t>
  </si>
  <si>
    <t>TN05130108033_0400</t>
  </si>
  <si>
    <t>GLADE011.7BL</t>
  </si>
  <si>
    <t>TNW000008009</t>
  </si>
  <si>
    <t>US of Hwy 30 crossing</t>
  </si>
  <si>
    <t>TN05130108033_0450</t>
  </si>
  <si>
    <t>No Data In Database</t>
  </si>
  <si>
    <t>PAI Collected 07 For LLC permit SM Collected 03</t>
  </si>
  <si>
    <t>Corrected Station ID AW/LKC 2/24/11; Property Owner Is Ollie and Liz Owner Contact CHEFO For Phone #; 527 Black Mountain Road East</t>
  </si>
  <si>
    <t>Corrected Street Name and Lat Long AW LKC 6/20/11</t>
  </si>
  <si>
    <t>TN060102011334_0120</t>
  </si>
  <si>
    <t>TN06010108013_0100</t>
  </si>
  <si>
    <t>Lab Collected Under 1.7 Changed This To 1.6 Data 9/03/07 LKC</t>
  </si>
  <si>
    <t>Turn Left Just Before WWTP Go Through Iron Gate</t>
  </si>
  <si>
    <t>TN06020004001_0999</t>
  </si>
  <si>
    <t>Take State Route 27 To Powells Crossroads Turn Right On East Valley Road.; Go North To Marion/Sequatchie County Line Stream Is At the County Line Of East; Valley Road</t>
  </si>
  <si>
    <t>TN06020003013_0400</t>
  </si>
  <si>
    <t>Corrected RM 0.1 To 0.2 JR LKC 11/23/11</t>
  </si>
  <si>
    <t>TN08010210009_0500</t>
  </si>
  <si>
    <t>TN05130205015T_2100</t>
  </si>
  <si>
    <t>Dry 08/16/01</t>
  </si>
  <si>
    <t>TN06010208020_0400</t>
  </si>
  <si>
    <t>TN08010207034_0100</t>
  </si>
  <si>
    <t>4386; 1</t>
  </si>
  <si>
    <t>TN06040001651_1000</t>
  </si>
  <si>
    <t>Arnold; 53; NRS01.158</t>
  </si>
  <si>
    <t>TN06010108005_1120</t>
  </si>
  <si>
    <t>TN06040002026_0400</t>
  </si>
  <si>
    <t>TN06040002001_0300</t>
  </si>
  <si>
    <t>Dropped 2//05 Bl River Backing Up Influencing Goose Creek Data.; Replaced with GOOSE008.0TR Jan 05 Sampling</t>
  </si>
  <si>
    <t>GOOSE4.1T0.1TR</t>
  </si>
  <si>
    <t>TNW000007994</t>
  </si>
  <si>
    <t>Latti Reese Road</t>
  </si>
  <si>
    <t>GOOSE004.1T0.1TR</t>
  </si>
  <si>
    <t>anti-deg</t>
  </si>
  <si>
    <t>GOOSE6.9T0.2TR</t>
  </si>
  <si>
    <t>TNW000007995</t>
  </si>
  <si>
    <t>Hwy 10 near Purvis Lane</t>
  </si>
  <si>
    <t>GOOSE006.9T0.2TR</t>
  </si>
  <si>
    <t>Anti-deg</t>
  </si>
  <si>
    <t>TN06010103013_0811</t>
  </si>
  <si>
    <t>303D List Says Creek Topo Has Branch</t>
  </si>
  <si>
    <t>TN06030001057_0121</t>
  </si>
  <si>
    <t>Combined with 1.3   8/11 LKC</t>
  </si>
  <si>
    <t>TN05110002008_0700</t>
  </si>
  <si>
    <t>TN06010201066_0400</t>
  </si>
  <si>
    <t>TN06030005086_0300</t>
  </si>
  <si>
    <t>TN08010100001_0820</t>
  </si>
  <si>
    <t>Dropped 6/9/2017 during SOP calibration. Chems 2011 Candidate 6/18/10</t>
  </si>
  <si>
    <t>TN06010108035_1200</t>
  </si>
  <si>
    <t>LKC Added Lat/Long Check with KEFO</t>
  </si>
  <si>
    <t>Corrected Location REC 2/4/11</t>
  </si>
  <si>
    <t>Ogden Site Check ADB; Sus Res Turbidity; Correctec Lat/Long LKC 11/28/06</t>
  </si>
  <si>
    <t>TN06030005106_0100</t>
  </si>
  <si>
    <t>TN06010104012_0110</t>
  </si>
  <si>
    <t>Changed Name per REC 5/14/04</t>
  </si>
  <si>
    <t>2004TMDL Monitoring By UT Samples Thru State Lab; Corrected FY 12/04; Corrected Lat/Long 11/06 LKC</t>
  </si>
  <si>
    <t>TN06020003013.7T_0300</t>
  </si>
  <si>
    <t>Sample Taken U/S Of Culvert; Replacae Grass001.0Po In 2012</t>
  </si>
  <si>
    <t>TN06040003001_0500</t>
  </si>
  <si>
    <t>Habitat Only Ag</t>
  </si>
  <si>
    <t>12/6/11 JR Dropped From Workplan Site Not Suitable For Assessment</t>
  </si>
  <si>
    <t>4463; 1</t>
  </si>
  <si>
    <t>GRASS1.6T0.7T0.6KN</t>
  </si>
  <si>
    <t>TNW000008039</t>
  </si>
  <si>
    <t>Grassy Creek UT to UT</t>
  </si>
  <si>
    <t>Off Summerfield Drive NW</t>
  </si>
  <si>
    <t>TDOT 15:332 STR3</t>
  </si>
  <si>
    <t>US Hw 11 Near Gibson Mill Road</t>
  </si>
  <si>
    <t>TN06040005059_0900</t>
  </si>
  <si>
    <t>Corrected Location Description GMD LKC 2/2/11   Reservoir Sample</t>
  </si>
  <si>
    <t>u/s Lewis Chapel Road</t>
  </si>
  <si>
    <t>TN06020004001_0700</t>
  </si>
  <si>
    <t>TN06020004015_1100</t>
  </si>
  <si>
    <t>Corrected Lat/ LKC 6/30/11</t>
  </si>
  <si>
    <t>Take Canada Road Exit South To Houston Levee Road; Take Houston Levee Road South To Pisgah Road ( On Left)</t>
  </si>
  <si>
    <t>Highway 27 To Powells Crossroads Take East Valley Road Right North; To Intersection John Dempsey Road and East Valley Road.; Corrected Stream Name/RM  AW LKC PAS 2/11/11</t>
  </si>
  <si>
    <t>TN06040002002_0600</t>
  </si>
  <si>
    <t>TN06020003035_1000</t>
  </si>
  <si>
    <t>Corrected Lat/Long 5/17/12 LKC</t>
  </si>
  <si>
    <t>TN06010208005_0500</t>
  </si>
  <si>
    <t>TN06010201013_0200</t>
  </si>
  <si>
    <t>TN08010208027_0400</t>
  </si>
  <si>
    <t>TN06020002005_0900</t>
  </si>
  <si>
    <t>TDOT Assessment</t>
  </si>
  <si>
    <t>Per TDOT Request Due To Road Going Through Area</t>
  </si>
  <si>
    <t>TN0513010802217.6_1000</t>
  </si>
  <si>
    <t>TN06040005027_0211</t>
  </si>
  <si>
    <t>Corrected Long ALW 6/14/2011</t>
  </si>
  <si>
    <t>Corrected Location LKC 8 /11; Could Not Sample In 2014  Moved Site To 3.8</t>
  </si>
  <si>
    <t>TN060101020250_0300</t>
  </si>
  <si>
    <t>Corrected Street Name LKC 6/20/11</t>
  </si>
  <si>
    <t>TN06020004014_1000</t>
  </si>
  <si>
    <t>Highway 28 Approximately 4 Miles North Of Whitwell TN</t>
  </si>
  <si>
    <t>Highway 57 East; Right (South) On Mt.  Pleasant Road</t>
  </si>
  <si>
    <t>TN06040002502_0100</t>
  </si>
  <si>
    <t>Corrected Lat/Long LKC AW 6/20/11; BR &amp; BR QC Collected</t>
  </si>
  <si>
    <t>Local Landowner Said Crek Name In U/S Reach Is Giuce and Lower Reach Near; Cumberland City Is Ruice.  Road Sign Says Guice and Topo Says Gruices</t>
  </si>
  <si>
    <t>Site Moved Due To Influence Of Woods Reservoir</t>
  </si>
  <si>
    <t>Site Replacing GUM000.8FR DS 10/26/09 Sampled Bugs D/S Of Bridge</t>
  </si>
  <si>
    <t>Gum Hollow</t>
  </si>
  <si>
    <t>Road Named Changed Corrected Lat/Long 10/21/10 MB LKC</t>
  </si>
  <si>
    <t>Ecoli Study</t>
  </si>
  <si>
    <t>Ecoli Study; Corrected Long ALW 6/15/2011</t>
  </si>
  <si>
    <t>TN08010204014_1200</t>
  </si>
  <si>
    <t>TN06040001364_0200</t>
  </si>
  <si>
    <t>TN060400020306.7T_0200</t>
  </si>
  <si>
    <t>TN06040001802_1500</t>
  </si>
  <si>
    <t>TN05130201021_0200</t>
  </si>
  <si>
    <t>TN06040001CEDARLK_1000</t>
  </si>
  <si>
    <t>TN05130204002_1310</t>
  </si>
  <si>
    <t>Take Highway 127N Above Pikeville Turn At the Unnamed Farm Road To the South; Of Junk Shop On the Right Site At Bridge Crossing</t>
  </si>
  <si>
    <t>TN08010209003_0100</t>
  </si>
  <si>
    <t>TN06020004015_1300</t>
  </si>
  <si>
    <t>Take 28 North To Jones; Crossing Road Turn Left Sample From Bridge Crossing</t>
  </si>
  <si>
    <t>TN06020001060_0400</t>
  </si>
  <si>
    <t>Added Quad #</t>
  </si>
  <si>
    <t>TN06040005056_0100</t>
  </si>
  <si>
    <t>Corrected County Name and Codes LKC</t>
  </si>
  <si>
    <t>TN08010202036_0110</t>
  </si>
  <si>
    <t>TN08010207035_0300</t>
  </si>
  <si>
    <t>TN06030004017_0100</t>
  </si>
  <si>
    <t>TN06040003017_0100</t>
  </si>
  <si>
    <t>Take Old Sr 143 (Sawdust Tri) First Drive On Left Just South Of Hampton Creek Rd; Corrected Drainage Area PAS Lab 4/10/13</t>
  </si>
  <si>
    <t>TN06030004029_0700</t>
  </si>
  <si>
    <t>Childress Lake (Circle H Ranch Lake); 189; 527004; Corrected Stream Name/RM  AW LKC PAS 2/11/11</t>
  </si>
  <si>
    <t>TN06040003005_0100</t>
  </si>
  <si>
    <t>Some Forest Cover Cattle Impact</t>
  </si>
  <si>
    <t>Corrected Latlong LKC 2/4/09</t>
  </si>
  <si>
    <t>TN060400011219_1000</t>
  </si>
  <si>
    <t>Corrected Lat/Long AW LKC 6/20/11</t>
  </si>
  <si>
    <t>Some Data Under 14.2 Changed To 13.9</t>
  </si>
  <si>
    <t>TN060400011219_0999</t>
  </si>
  <si>
    <t>TN08010210020_0100</t>
  </si>
  <si>
    <t>Hwy 72 East; Hwy 57 East To Moscow; Take Hwy (Sr) 76 North To Watkins Drive; Turn Left Onto Watkins Drive</t>
  </si>
  <si>
    <t>TN06040005001_0100</t>
  </si>
  <si>
    <t>TN060101020540_0310</t>
  </si>
  <si>
    <t>Outfall At Mile 1.3</t>
  </si>
  <si>
    <t>Dropped As 2012 Stream JRS 12/13/11</t>
  </si>
  <si>
    <t>Replaced 9.7 As Sample Site In 2012 JRS</t>
  </si>
  <si>
    <t>South Of Confluence W/  Dog Creek; 2010 Post Flood Sampling</t>
  </si>
  <si>
    <t>Corrected RM JRS AW 5/31/11; Corrected Lat/Long and Location per Bl 10/16/06</t>
  </si>
  <si>
    <t>Corrected RM JRS 1/26/10; 2010 Post Flood Sampling</t>
  </si>
  <si>
    <t>Corrected Lat/Long JRS 6/6/11</t>
  </si>
  <si>
    <t>Too Hard To Access JRS Replaced W 72.4 8/11</t>
  </si>
  <si>
    <t>Corrected RM   JRS 12/14/10; Sampled By Environ For Franklin STP NPDES permit Compliance</t>
  </si>
  <si>
    <t>Background Modeling U/S STP Discharge.  Harpeth River 3Q20=0.3 Cfs.; Sampled 300 Ft Upstream Franklin STP Discharge Mile 85.2 (Just Below Spencer; Creek Confluence) Which Enters Cumberland River At Mile 12.9.; Sampled Yearly For Ambient Parameters with Plans To Increase Frequency.; Corrected RM JRS 12/14/10</t>
  </si>
  <si>
    <t>Behind CVS Pharmacy U/S Spencer Creek; Station In 1975</t>
  </si>
  <si>
    <t>Corrected Lat/Long Mg LKC 5/18/12</t>
  </si>
  <si>
    <t>TN05130204016_0700</t>
  </si>
  <si>
    <t>Corrected Stream Name/RM  AW/ LKC PAS 2/11/11; Last BR In 2002</t>
  </si>
  <si>
    <t>TN05130204016_0999</t>
  </si>
  <si>
    <t>Lat/Long Corrected per JRS/ALW 1/26/11; Corrected Stream Name/RM  AW LKC PAS 2/11/11</t>
  </si>
  <si>
    <t>TN05130204018_2000</t>
  </si>
  <si>
    <t>Name Changed per NEFO 1/4/07; Dissolved Oxygen Study</t>
  </si>
  <si>
    <t>TN05130204001_1100</t>
  </si>
  <si>
    <t>Investigation Of ARAP Impacts Impoundment Built Spring 2007; Corrected Stream Name/RM  AW LKC PAS 2/11/11</t>
  </si>
  <si>
    <t>U/S Of Impoundment Built Spring 2007; Corrected Stream Name/RM  AW/LKC PAS 2/11/11</t>
  </si>
  <si>
    <t>TN05130204016_1500</t>
  </si>
  <si>
    <t>TN06010108005_0200</t>
  </si>
  <si>
    <t>AMBIENT TN;</t>
  </si>
  <si>
    <t>TN08010204022_0100</t>
  </si>
  <si>
    <t>TN06020002005_0500</t>
  </si>
  <si>
    <t>Dropped 6/9/2017 during SOP calibration. This Station Added 1St Quarter FY 98.  Remains On List.; Station Located Slightly  Upstream; From Where Creek PASses Under Bancroft Road. Take Side Road; Up About 1000 Feet.; Dissolved Oxygen Study</t>
  </si>
  <si>
    <t>TN06010108034_0500</t>
  </si>
  <si>
    <t>TN06040003041_0100</t>
  </si>
  <si>
    <t>TN06010201031_0600</t>
  </si>
  <si>
    <t>TWRA Fish Tissue Monitoring Station; Corrected RM LKC/AW 2/14/12</t>
  </si>
  <si>
    <t>AMBIENT TN; Corrected RM 3/6/12 PAS/MEFO</t>
  </si>
  <si>
    <t>Corrected RM 3/6/12 PAS/MEFO</t>
  </si>
  <si>
    <t>Proposed TDOT Burrow Pit Nearby</t>
  </si>
  <si>
    <t>TN08010207001_0999</t>
  </si>
  <si>
    <t>About 5.5 Mi Downstream Confluence with Muddy Creek and 10 Mi Dowstream; Confluence Of Tuscumbia River.  Go To Bridge On Powell Chapel Rd About; 0.5 Mi Sw Of Powell Chapel.  Replaces Station 001450 Near Pocahontas TN.; Sampling Format = Quarterly For Three Years.  After Evaluation; Corrected RM and Lat/Long 3/6/12 PAS/MEFO</t>
  </si>
  <si>
    <t>100 Yards Upstream An Old Ambient Site Called Hatch184.8Mc; Added To 2010 Sampling per BS 10/09; Hatchieris07; Corrected RM 3/6/12 PAS/MEFO</t>
  </si>
  <si>
    <t>HATCH20.4T0.5LE</t>
  </si>
  <si>
    <t>TNW000007942</t>
  </si>
  <si>
    <t>UNT to Hatchie #1</t>
  </si>
  <si>
    <t>south of Fort Pillow Prison WW lagoon</t>
  </si>
  <si>
    <t>TN08010208001_0999</t>
  </si>
  <si>
    <t>HATCH20.4T0.6LE</t>
  </si>
  <si>
    <t>TNW000007944</t>
  </si>
  <si>
    <t>UNT to hatchie #1</t>
  </si>
  <si>
    <t>us of Prison WW outfall</t>
  </si>
  <si>
    <t>for comparison to HATCH20.4T0.5LE</t>
  </si>
  <si>
    <t>HATCH21.1T0.7LE</t>
  </si>
  <si>
    <t>TNW000007943</t>
  </si>
  <si>
    <t>UNT to Hatchie #2</t>
  </si>
  <si>
    <t>west of WW lagoon @ Fort Pillow State Prison</t>
  </si>
  <si>
    <t>HATCH22.6T0.7LE</t>
  </si>
  <si>
    <t>TNW000007945</t>
  </si>
  <si>
    <t>UNT to Hatchie #3</t>
  </si>
  <si>
    <t>Hoghouse field #32 field road crossing</t>
  </si>
  <si>
    <t>TN06040005870_0600</t>
  </si>
  <si>
    <t>Corrected Long Af LKC 6/24/11</t>
  </si>
  <si>
    <t>TN05130204010_1100</t>
  </si>
  <si>
    <t>TN06030001057_0800</t>
  </si>
  <si>
    <t>From Sequatchie Valley Coal Water Assessment Report S; Corrected Lat/Longs per Report LKC 8/12</t>
  </si>
  <si>
    <t>TN05130108004_0800</t>
  </si>
  <si>
    <t>TN06040005054_0100</t>
  </si>
  <si>
    <t>TN06020001048_0300</t>
  </si>
  <si>
    <t>Corrected RM AW LKC 5/23/11; Corrected Station ID Data and Creek Name Vs Mb LKC 11/17/09</t>
  </si>
  <si>
    <t>Corrected RM AW LKC 5/23/11</t>
  </si>
  <si>
    <t>TN08010207031_0600</t>
  </si>
  <si>
    <t>TN06010108035_1300</t>
  </si>
  <si>
    <t>TN05130203021_0320</t>
  </si>
  <si>
    <t>TN06020004005_0600</t>
  </si>
  <si>
    <t>Take 111 To Lower East Valley Road. Turn Left Go South To Henson Creek. Just; North Of Henson Gap Road</t>
  </si>
  <si>
    <t>Corrected Lat/Long and RM LKC AW 6/20/11</t>
  </si>
  <si>
    <t>TN06010201031_2000</t>
  </si>
  <si>
    <t>TN06010201031_0999</t>
  </si>
  <si>
    <t>Combined 3.0Li    5/15/11 LKC AW</t>
  </si>
  <si>
    <t>TN060300021124_0200</t>
  </si>
  <si>
    <t>TN06010107029T_1320</t>
  </si>
  <si>
    <t>TN06030001067_0700</t>
  </si>
  <si>
    <t>TN06040002502_0300</t>
  </si>
  <si>
    <t>TN05130205015T_0300</t>
  </si>
  <si>
    <t>TN06040005024_1000</t>
  </si>
  <si>
    <t>TN06040005020T_0700</t>
  </si>
  <si>
    <t>Corrected Stream Name/RM  AW/ LKC PAS 2/11/11and  4/29/11</t>
  </si>
  <si>
    <t>Corrected Stream Name/RM  AW/ LKC PAS 2/11/11 and 4/29/11</t>
  </si>
  <si>
    <t>TN06020001057_0500</t>
  </si>
  <si>
    <t>Corrected RM LKC Mg 5/17/12</t>
  </si>
  <si>
    <t>TN05130108002_1000</t>
  </si>
  <si>
    <t>Access Site Behind Residence On Hickory Blvd (First Residence On Rt @ Chancery; Street Intersection); Combined 0.8  AW LKC 6/21/11</t>
  </si>
  <si>
    <t>Combined 1.5 3/24/11 LKC; HUC Includes Stinking Cr Incl Hickory Davis</t>
  </si>
  <si>
    <t>Corrected Des 3/24/11LKC</t>
  </si>
  <si>
    <t>Corrected RM AW LKC 6/21/11</t>
  </si>
  <si>
    <t>Corrected Station ID LKC AW 6/21/11</t>
  </si>
  <si>
    <t>TN06020004013_1000</t>
  </si>
  <si>
    <t>TN03150101021_0800</t>
  </si>
  <si>
    <t>Corrected RM BS 2/10</t>
  </si>
  <si>
    <t>Corrected Stream Namd and ID AW/LKC 7/1/11</t>
  </si>
  <si>
    <t>TN06010108013_0610</t>
  </si>
  <si>
    <t>TN08010203015_0900</t>
  </si>
  <si>
    <t>TN05130203026_1300</t>
  </si>
  <si>
    <t>HILLS001.0SV</t>
  </si>
  <si>
    <t>TNW000007979</t>
  </si>
  <si>
    <t>150 m. U/S of Hwy 321</t>
  </si>
  <si>
    <t>TN06010107007_0999</t>
  </si>
  <si>
    <t>Site just upstream of Hwy 321 and below park boundary.</t>
  </si>
  <si>
    <t>TVA Will Monitor In 9/04</t>
  </si>
  <si>
    <t>Ogden Site Check ADB; TMDL Monitoring By UT Samples Thru State Lab; Changed County 4/12/04 LKC</t>
  </si>
  <si>
    <t>HINES001.1KN</t>
  </si>
  <si>
    <t>TNW000007950</t>
  </si>
  <si>
    <t>D/S Hopewell Rd</t>
  </si>
  <si>
    <t>TN06010107001_0400</t>
  </si>
  <si>
    <t>U/S Eco 67h (25%), 67i (19%), &amp; 67f (4%)</t>
  </si>
  <si>
    <t>TN06040003010_1210</t>
  </si>
  <si>
    <t>Corrected Station ID and Name 5/09  LKC</t>
  </si>
  <si>
    <t>TN06010108009_0200</t>
  </si>
  <si>
    <t>HM10.8-Olin</t>
  </si>
  <si>
    <t>AMBIENT TN; In Original Group Of 22 Ambient Monitoring Stations Prior To 1982 Changes; As RM 15 In Original; Corrected Lat/Long DS CHEFO 3/15/10</t>
  </si>
  <si>
    <t>Recommended Site Above Cleveland  UTilities STP Discharge; Into the Hiwassee River.</t>
  </si>
  <si>
    <t>Recommended Site U/S Of Bowater Discharge Outfall 001; On the Hiwassee River.</t>
  </si>
  <si>
    <t>TN06020002008_3000</t>
  </si>
  <si>
    <t>Access with Boat From Pinhook Estates</t>
  </si>
  <si>
    <t>TN06020002018_1000</t>
  </si>
  <si>
    <t>TN06020002018_4000</t>
  </si>
  <si>
    <t>TN06020002008_0999</t>
  </si>
  <si>
    <t>TN06020002008_0200</t>
  </si>
  <si>
    <t>TN08010211001_0100</t>
  </si>
  <si>
    <t>Located Off Of Horn Lake Creek; Station ID Corrected LKC/JEB 3/16/05 Adjusted Name Using Cutoff; JEB 9/26/05 HUC Code Is 08010100 Hl Creek Flow Into Ms River Not Nonconah; ADB States Different</t>
  </si>
  <si>
    <t>TN06010201027_0110</t>
  </si>
  <si>
    <t>TN05130201047_0400</t>
  </si>
  <si>
    <t>TN05130101016_0210</t>
  </si>
  <si>
    <t>TN06020004001_1400</t>
  </si>
  <si>
    <t>Take Highway 28 N To Jasper Take the Jasper Exit Turn Right On Highway 41 To; Pleasant Grove Road Turn Left Go To Ebenezer Road Turn Right Go To Hoge; Branch At Road Crossing</t>
  </si>
  <si>
    <t>TN06010108013_0999</t>
  </si>
  <si>
    <t>Corrected Lat/Long 2/3/12 LKC</t>
  </si>
  <si>
    <t>HOGWA001.8MC</t>
  </si>
  <si>
    <t>TN08010205023_0330</t>
  </si>
  <si>
    <t>HOGGW001.8MC; HWALL001.3MC; HOGGW001.3MC; HOGW001.8MC</t>
  </si>
  <si>
    <t>TN06040001064_1400</t>
  </si>
  <si>
    <t>72% Forested</t>
  </si>
  <si>
    <t>TN05130203026_1400</t>
  </si>
  <si>
    <t>TN06030005092_1000</t>
  </si>
  <si>
    <t>TVA Monitoring Station; Corrected County and Lat/Long AW LKC 5/15/12</t>
  </si>
  <si>
    <t>Corrected County AW LKC 5/15/12</t>
  </si>
  <si>
    <t>TN06040005038_0150</t>
  </si>
  <si>
    <t>5178; 6</t>
  </si>
  <si>
    <t>5178; 7</t>
  </si>
  <si>
    <t>5178; 8</t>
  </si>
  <si>
    <t>TN06010104004_1000</t>
  </si>
  <si>
    <t>Corrected Lat/Long Jc 6/11/09; Collecting Bottom Sample Also</t>
  </si>
  <si>
    <t>Collecting Bottom Sample Also</t>
  </si>
  <si>
    <t>Corrected Lat/Long LKC 2/1/12; Collecting Bottom Sample Also; Lake Station Near Jim Hollow On Jim Town Road Off Of Hwy 1 (11W).</t>
  </si>
  <si>
    <t>Lake Station Near Jim Hollow On Jim Town Road Off Of Hwy 1 (11W).; Collecting Bottom Sample Also; Corrected Lat/Long LKC 2/1/12</t>
  </si>
  <si>
    <t>Olin Fish Tissue Station</t>
  </si>
  <si>
    <t>Malinda Bridge Located On Hwy 344 (Malinda Ferry Road); Also Collecting Bottom Sample; TWRA Paddlefish Project</t>
  </si>
  <si>
    <t>Malinda Bridge Located On Hwy 344 (Malinda Ferry Road); Also Collecting Bottom Sample</t>
  </si>
  <si>
    <t>Olin and TWRA Fish Tissue Station</t>
  </si>
  <si>
    <t>Corrected Lat/Long per JC 6/11/09    Olin Fish Tissue Station</t>
  </si>
  <si>
    <t>001630 = Old Lat 3625040; Old Long 08255550; 1997 Fish TVA</t>
  </si>
  <si>
    <t>Lat/Long Corrected 4/8/04 LKC</t>
  </si>
  <si>
    <t>At Serendipity Bakery  U/S Of Church Hill WWTP; Corrected RM per REC 8/24/09; Corrected Stream Name/RM Lat/Long  AW LKC PAS 2/11/11</t>
  </si>
  <si>
    <t>HOLST142.0SU</t>
  </si>
  <si>
    <t>TNW000008066</t>
  </si>
  <si>
    <t>Adj. to Phipps Island</t>
  </si>
  <si>
    <t>At Bell Hollow On Ferry Road Off Of LEE Valley Road; Corrected Stream Name/RM  AW LKC PAS 2/11/11</t>
  </si>
  <si>
    <t>Corrected Station ID and Name LKC JRS 5/09</t>
  </si>
  <si>
    <t>TN06010104011_2200</t>
  </si>
  <si>
    <t>TN06010104004T_1500</t>
  </si>
  <si>
    <t>Added To Location 2/2/12</t>
  </si>
  <si>
    <t>TN05130206019_0350</t>
  </si>
  <si>
    <t>TN05130206003_1370</t>
  </si>
  <si>
    <t>TN06010206007_0900</t>
  </si>
  <si>
    <t>Not Sampling In 2010 Not Assessed Fal Or REC; Fecal Coliform E. Coli; Corrected Lat Long 10/26/04 LKC; Sampled As 0.3 In 2010 Once Data Under HOOP000.5CL</t>
  </si>
  <si>
    <t>TN06040001060_0500</t>
  </si>
  <si>
    <t>3/13/04  Bobby Depriest Changing For Chemical Location Due To Road Condition; Changes</t>
  </si>
  <si>
    <t>TN05130107012_0420</t>
  </si>
  <si>
    <t>Replaced   HOOVE000.1HD Due To Road Conditions   Bd  3/12/04; Previously there Was Also A Station Called HOOVE000.3HD But That Was Actually; At River Mile 0.9.  Corrected 8/08/08 per BES</t>
  </si>
  <si>
    <t>TN05130106007_0200</t>
  </si>
  <si>
    <t>TN06020003001_0310</t>
  </si>
  <si>
    <t>TN08010205023_0400</t>
  </si>
  <si>
    <t>181 Take Wilcox Dr.Exit Take Left On Hwy 93.  Take Shady View Left To Bridge</t>
  </si>
  <si>
    <t>Corrected Location</t>
  </si>
  <si>
    <t>Corrected Long per REC 6/2/11; 181 Take Wilcox Dr Exit Left On Hwy 93 Turn Left At Mill Creek Road</t>
  </si>
  <si>
    <t>Hwy 93 South 1St Bridge After Magic Wand CAr Wash</t>
  </si>
  <si>
    <t>Hwy 93 South/ 81 Intersection</t>
  </si>
  <si>
    <t>Corrected Stream Name/RM  AW/LKC PAS 2/11/11</t>
  </si>
  <si>
    <t>TN06010201088_1000</t>
  </si>
  <si>
    <t>State Route 14 (Austin Peay Hwy ) North; Right On Old Brownsville Road</t>
  </si>
  <si>
    <t>TN08010209011_0100</t>
  </si>
  <si>
    <t>Hwy 64 East ( 5 Miles East Of Sommerville Town Spring)</t>
  </si>
  <si>
    <t>TN05130206003_1510</t>
  </si>
  <si>
    <t>Correct Creek Name per USGS Topo and Acmemapper LKC 5/08/09; Maynard Rd/Turnersville Road</t>
  </si>
  <si>
    <t>Last BR 2006</t>
  </si>
  <si>
    <t>TN05130106021_0600</t>
  </si>
  <si>
    <t>TN06010108034_0800</t>
  </si>
  <si>
    <t>HUGDE000.1MI</t>
  </si>
  <si>
    <t>Hugden Branch</t>
  </si>
  <si>
    <t>TN06020001001T_0500</t>
  </si>
  <si>
    <t>HAYDE000.1HM; HUDGE000.1MI</t>
  </si>
  <si>
    <t>Corrected dwr station id and waterbody name REC 2/8/17; corrected DWR station id and name 7/31/2017 KJL</t>
  </si>
  <si>
    <t>TN08010205023_0300</t>
  </si>
  <si>
    <t>TN06010108035_1500</t>
  </si>
  <si>
    <t>TN06030004036_0500</t>
  </si>
  <si>
    <t>TN06010204044_1200</t>
  </si>
  <si>
    <t>TN06010104011_1900</t>
  </si>
  <si>
    <t>HUNT1.2T1.7CE</t>
  </si>
  <si>
    <t>TNW000008033</t>
  </si>
  <si>
    <t>Hunt Creek UT</t>
  </si>
  <si>
    <t>Downtream Willow Oak Road</t>
  </si>
  <si>
    <t>TN06040002502_0400</t>
  </si>
  <si>
    <t>May Prairie</t>
  </si>
  <si>
    <t>TN08010205018_1100</t>
  </si>
  <si>
    <t>Corrected RM AW LKC 6/24/11; HURRI000.4WY; River Mile Changed per Brad Smith JEFO Never A Site At 0.4</t>
  </si>
  <si>
    <t>Sampling For Fedex permit TN0072940</t>
  </si>
  <si>
    <t>TN05130108004_0310</t>
  </si>
  <si>
    <t>TN05110002031_0100</t>
  </si>
  <si>
    <t>TN05130204018_0600</t>
  </si>
  <si>
    <t>Take 89 North From Palmersville.  Turn Left On Boydsville Road.; Take Right Fork In Road.  This Is Donoho Road.; Sample Site Located 1/4 Mile Upstream  Of Donoho Levee Road Bridge.; River Mile Changed per Brad Smith JEFO; Corrected RM AW LKC 6/24/11</t>
  </si>
  <si>
    <t>TN06040004007_0200</t>
  </si>
  <si>
    <t>TN06040004028_1000</t>
  </si>
  <si>
    <t>Combined 0.9 and 1.0 AW LKC 5/31/12</t>
  </si>
  <si>
    <t>TN06040002038_0300</t>
  </si>
  <si>
    <t>305(B); All Samples Collected; RBP III BR; Solids Bacteria Nutrients</t>
  </si>
  <si>
    <t>TN08010210004_0100</t>
  </si>
  <si>
    <t>Hwy 57 East; Right On Hwy 194 North</t>
  </si>
  <si>
    <t>TN06020001067_0999</t>
  </si>
  <si>
    <t>Corrected RM AW LKC 6/30/11; RM Changed/BS JEFO ( Also Was HURRI002.0WY) 3/30/07; HURRI002.7WY</t>
  </si>
  <si>
    <t>Corrected Location and Lat/Long 5/31/12 AW LKC</t>
  </si>
  <si>
    <t>TN06040005063_1000</t>
  </si>
  <si>
    <t>TN05130105019_0700</t>
  </si>
  <si>
    <t>Correted RM and Lat/Long AW LKC 5/31/12</t>
  </si>
  <si>
    <t>Corrected Location JRS 10/31; 2010 Post Flood Sampling</t>
  </si>
  <si>
    <t>Corrected RM AW LKC 6/30/11; Rickman Road Unsure Where This Road Des Came From</t>
  </si>
  <si>
    <t>Take Hwy 24 East To Hwy 231 Near Murfreesboro/Turn Right(South); Turn Right On Shaw Road and then Right On Midland Road.; Midland Road Crosses Hurricane Creek. Go 200 Yards U/S.</t>
  </si>
  <si>
    <t>TN06020001007_0400</t>
  </si>
  <si>
    <t>Corrected Lat/Long</t>
  </si>
  <si>
    <t>2000 BR</t>
  </si>
  <si>
    <t>TWRA Site; Corrected Lat/Long AW LKC 4/6/11</t>
  </si>
  <si>
    <t>TN08010202009_0711</t>
  </si>
  <si>
    <t>River Mile Corrected per Brad Smith JEFO; Corrected Stream Name/RM  AW LKC PAS 2/11/11</t>
  </si>
  <si>
    <t>TN06030003055_0100</t>
  </si>
  <si>
    <t>Hurricane Creek RM 10 UT 0.1 Candidate 03/13</t>
  </si>
  <si>
    <t>TN06010201027_0120</t>
  </si>
  <si>
    <t>TN06020001041_0810</t>
  </si>
  <si>
    <t>Corrected Station ID LKC 12/20/11; Twin Lake #1</t>
  </si>
  <si>
    <t>Most Of Flow Is Tennessee Electroplating</t>
  </si>
  <si>
    <t>TN06040003040_0500</t>
  </si>
  <si>
    <t>Corrected Stream Name To Branch GMD 6/2/11</t>
  </si>
  <si>
    <t>TN06020003004T_0400</t>
  </si>
  <si>
    <t>Same Stream Name and County As INDIA000.1PO But Different Creek</t>
  </si>
  <si>
    <t>TN06020003013.7T_0400</t>
  </si>
  <si>
    <t>Sample  Taken U/S Of Culvert; ; Same Stream Name and County As INDIA000.1APO But Different Creek</t>
  </si>
  <si>
    <t>TN06040003060_0300</t>
  </si>
  <si>
    <t>TN06040003010_1200</t>
  </si>
  <si>
    <t>TN05130104037_1600</t>
  </si>
  <si>
    <t>TN05130108048_1000</t>
  </si>
  <si>
    <t>TN05130202001T_1100</t>
  </si>
  <si>
    <t>Take 11E/19W North East. Turn Right South On 19E.  Turn Left On Mt. View Road.; Turn Left On Old Elizabethton Road. Site Is About 250 Yards Upstream Of Old; Elizabethton Road Bridge.</t>
  </si>
  <si>
    <t>TN08010207031_1800</t>
  </si>
  <si>
    <t>TVA Staion</t>
  </si>
  <si>
    <t>TN06040005020T_0400</t>
  </si>
  <si>
    <t>Station Dropped FY 1998 WBID#TN05130108048; Bugs Only</t>
  </si>
  <si>
    <t>Take Kingston Ave South Out Of Oliver Springs Go Past School Turn Left Into; Field On Dirt Road Just Past Archie Raby Memorial Bridge Follow Back To Ford At; Creek</t>
  </si>
  <si>
    <t>Combined 2.3 AW LKC 6/24/11</t>
  </si>
  <si>
    <t>Combined India003.6Cl TVA   BR 2/7/12 LKC; Benthics Only 4th Quarter 97 Compare with Big War Creek; Big War Creek Is Possible Replacement; 1 Mi Due East Of  Shawnanee TN Station Dropped FY 1998</t>
  </si>
  <si>
    <t>TN08010210019_1000</t>
  </si>
  <si>
    <t>Hwy 72 East/ Hwy 57 East  To Grand Junction; Take A Right (South) On Onto Park Swan Road; In Jacksons County But MEAC Sampling; Combined 6.0 and 4.7 8/3/11 Da LKC</t>
  </si>
  <si>
    <t>TN06010207020_0450</t>
  </si>
  <si>
    <t>Corrected County AW LKC 5/31/12; Enforcement/Assessment Associated with Ohv Landuse At Windrock</t>
  </si>
  <si>
    <t>TN060400011303_2000</t>
  </si>
  <si>
    <t>TWRA Site Corrected RM BS 9/17/10</t>
  </si>
  <si>
    <t>Corrected Stream Name/RM  AW/LKC PAS 3/9/11</t>
  </si>
  <si>
    <t>Antideg Info; Corrected Stream Name/RM  AW/LKC PAS 3/9/11; Changed station ID 7/21/2016 KJL/DHA.</t>
  </si>
  <si>
    <t>Go North On Hwy 51 West On Hwy 59</t>
  </si>
  <si>
    <t>TN05130101091_0999</t>
  </si>
  <si>
    <t>1991 Clean Lakes Statewide Assessment Location; Located In Indian Mountain State Park; This Is A Reclaimed Strip Mining Pit</t>
  </si>
  <si>
    <t>TN06020002081_0710</t>
  </si>
  <si>
    <t>TN06010108029_0400</t>
  </si>
  <si>
    <t>Habitat PAI; W.Q. Library File Index No. Bf0.04; Chemical Data For Tribs To Island Cr Are Included In Survey But Not; Entered Into Storet Due To Inability To Adequately Define Stations</t>
  </si>
  <si>
    <t>TN06010208015_0110</t>
  </si>
  <si>
    <t>TN060400011000_0100</t>
  </si>
  <si>
    <t>Named Acorn Branch On Montgomery Bell State Park Map  QC Workshop Site</t>
  </si>
  <si>
    <t>Sample Taken U/S Of Crossing</t>
  </si>
  <si>
    <t>TN08010205023_0100</t>
  </si>
  <si>
    <t>Changed Station ID &amp; county 1/13/16 per DHA</t>
  </si>
  <si>
    <t>5/30 During June and September</t>
  </si>
  <si>
    <t>TN06040002034_0400</t>
  </si>
  <si>
    <t>Hwy 51 North To Millington; Left On Shelby Road; Left On Shake Rag Road</t>
  </si>
  <si>
    <t>TN05130104019_2000</t>
  </si>
  <si>
    <t>No Chemical Sampling Due To Inaccesibility JRS 7/24/06; Dissolved Oxygen Study</t>
  </si>
  <si>
    <t>Corrected Lat/Long Bl 8/12</t>
  </si>
  <si>
    <t>TN06030004013_0300</t>
  </si>
  <si>
    <t>TN06010108456_0110</t>
  </si>
  <si>
    <t>Corrected Lat/Long JRS 5/22/09; Dry In 6/10/10  Will Not Be Resampled JRS</t>
  </si>
  <si>
    <t>TN06040002034_0800</t>
  </si>
  <si>
    <t>8/15=BR Collected; 8/16= BR QC Collected; BR</t>
  </si>
  <si>
    <t>TN03150101021_0300</t>
  </si>
  <si>
    <t>TN08010208009_0400</t>
  </si>
  <si>
    <t>BS JEFO 2/14/12 Different Site Than PRAIR001.3HY Even Though Very Close Lat/Long</t>
  </si>
  <si>
    <t>Corrected Name 6/1/05 LKC JRS</t>
  </si>
  <si>
    <t>TN06020001001T_0300</t>
  </si>
  <si>
    <t>TVA Raccoon Mtn Pump Storage</t>
  </si>
  <si>
    <t>TVA Raccoon Mtn Pump Storage; Ecoregion On Map Is 68C But Ground Truthing &amp; Gradient Indicate 68A U/S Of Falls</t>
  </si>
  <si>
    <t>TN05130104037_1610</t>
  </si>
  <si>
    <t>Changed Name Due To Confusion In O7 Data Entered Under Wrong Station ID Changed; In 11/07 LKC JEB</t>
  </si>
  <si>
    <t>Corrected Station ID and Name 5/09 LKC; Changed Station ID KJS 4/7/05 WPMUR1T0.2WI; To W Prong Murfrees Fk; TDOT 840 Unlet</t>
  </si>
  <si>
    <t>TN06010108DCTRIBS_0200</t>
  </si>
  <si>
    <t>TN05110002024_0200</t>
  </si>
  <si>
    <t>JOHNS000.1MM</t>
  </si>
  <si>
    <t>TNW000008047</t>
  </si>
  <si>
    <t>D/S County Road 375</t>
  </si>
  <si>
    <t>Oostanaula</t>
  </si>
  <si>
    <t>TN06020004015_0700</t>
  </si>
  <si>
    <t>Behind locked gate off B Mine Rd, Tracy City, TN 37387.  Go to end of gravel road and then use ATV to access creek at bottom of gorge.</t>
  </si>
  <si>
    <t>TN06030002090_0100</t>
  </si>
  <si>
    <t>Topo Is Labeled As Hurricane Creek Incorrectly; Gazeteer and 1946 Topo  Label This As Johnson Branch  Pc CW 8/21/14</t>
  </si>
  <si>
    <t>Combined JOHNS001.4CR and HALLS000.1CR To JOHNS001.5CR  AW LKC 6/30/11</t>
  </si>
  <si>
    <t>One Time For Overflow</t>
  </si>
  <si>
    <t>TN08010211176_0100</t>
  </si>
  <si>
    <t>Sampled Due To Overflow</t>
  </si>
  <si>
    <t>Corrected Lat/Long ALW 11/18/11</t>
  </si>
  <si>
    <t>D/S Of Bfi</t>
  </si>
  <si>
    <t>Sampled As EMAP then Dropped/ Wms Site; Corrected Stream Name/RM  AW  LKC PAS 2/11/11</t>
  </si>
  <si>
    <t>TN05130107016_0200</t>
  </si>
  <si>
    <t>TN06010108010_2100</t>
  </si>
  <si>
    <t>TN06040003041_0210</t>
  </si>
  <si>
    <t>TN08010205028_0230</t>
  </si>
  <si>
    <t>Corrected Lat/Long AW LKC 6/24/11 Different Jones Creek Than JONES002.0MN</t>
  </si>
  <si>
    <t>TN08010205018_0400</t>
  </si>
  <si>
    <t>TN08010205018_0100</t>
  </si>
  <si>
    <t>Different Jones Creek Than JONES001.0MN</t>
  </si>
  <si>
    <t>Corrected Station Location LKC 6/6/11; Ecoregion 7/14/08. CJB</t>
  </si>
  <si>
    <t>Corrected RM For 10.1 and 10.0 In Access Database To 11.2 per NEFO and PAS; In Storet Stations and Data As 10.1 and 10.0  LKC 1/22/09</t>
  </si>
  <si>
    <t>Ps RM 21.7; Keep Separate From JONES019.8DI per JRS 6/7/11</t>
  </si>
  <si>
    <t>Keep Separate From Jones019.6Di per JRS 6/7/11</t>
  </si>
  <si>
    <t>Background Modeling U/S STP Discharge.  Jones Creek 3Q20=0.6 Cfs.; Dickson STP Discharge = Jones Creek Mile 21.7.  Jones Creek Flows To; To Harpeth RM 10.6 Which Enters Cumberland RM 152.9; Sampled Yearly For Ambient Parameters with Plans To Increase Frequency.</t>
  </si>
  <si>
    <t>Corrected Lat/Long  per Bl 9/27/11; 2010 Post Flood Sampling</t>
  </si>
  <si>
    <t>Corrected Spelling Of Location GMD 1/14</t>
  </si>
  <si>
    <t>TN05130104051_0100</t>
  </si>
  <si>
    <t>Take Highway 27 To Winfield.  Highway 27 Crosses the Unnamed Tributary Turn; Left Onto Tate Road.  Go About 1/4 Mile and Park At STP.; Corrected Stream Name/RM  AW  LKC PAS 2/11/11</t>
  </si>
  <si>
    <t>TN05130104051_0110</t>
  </si>
  <si>
    <t>Take Highway 27 To Winfield.  Highway 27 Crosses the Unnamed Tributary By the; Chamber Of Commerce Park.  Walk Upstream 200 Yards; Corrected Stream Name/RM  AW  LKC PAS 2/11/11</t>
  </si>
  <si>
    <t>Corrected Lat Long; Corrected Stream Name/RM  AW LKC PAS 2/11/11</t>
  </si>
  <si>
    <t>Corrected Lat/Long per Lab 7/24/09; Corrected Stream Name/RM  AW LKC PAS 2/11/11</t>
  </si>
  <si>
    <t>Corrected Stream Name/RM  AW LKC PAS 2/11/11; Corrected Lat/Lon per Lab 7/24/09; Last SQSH 2004</t>
  </si>
  <si>
    <t>TN05130204006_1220</t>
  </si>
  <si>
    <t>TN05130203003_1000</t>
  </si>
  <si>
    <t>TN05130203032_0400</t>
  </si>
  <si>
    <t>Near Reliance TN Hiwassee River Mile 47.9</t>
  </si>
  <si>
    <t>Correct Lat per REC Using GIS LKC 4/ 4/05</t>
  </si>
  <si>
    <t>TN060101020231.0_0600</t>
  </si>
  <si>
    <t>Corrected RM BS 5/26/11</t>
  </si>
  <si>
    <t>Not Named On Topo But On 2010 Overall Use Layer In GIS per JR CHEFO 10/26/11</t>
  </si>
  <si>
    <t>Corrected Creek Name GMD 3/19/13</t>
  </si>
  <si>
    <t>TN06020004007_2400</t>
  </si>
  <si>
    <t>Take 127N @ College Station Turn Right On To College Station Road. Turn Left On; To Lower East Valley Road Go North To Keedy Cove Just South Of Crystal Creek; At Lower East Valley Road Crossing; Changes 8/11/11 ALW per JKR</t>
  </si>
  <si>
    <t>KELLE000.1SE</t>
  </si>
  <si>
    <t>TNW000007981</t>
  </si>
  <si>
    <t>Just upstream confluence with Stonecoal Bank Creek</t>
  </si>
  <si>
    <t>TN06020004013_0100</t>
  </si>
  <si>
    <t>TN Consolidated Coal</t>
  </si>
  <si>
    <t>Corrected Lat/Long LKC 5/18/12; Changed Lat/Long Bl 9/27/11; Corrected Lat ALW 6/20/2011</t>
  </si>
  <si>
    <t>TDOT 840 Vaughn; Corrected Stream Name/RM  AW LKC PAS 2/11/11</t>
  </si>
  <si>
    <t>TN06010108009_0110</t>
  </si>
  <si>
    <t>Corrected Lat/Long Sh 5/29/12; State Route 14 North Right On Mt. CArmel Road</t>
  </si>
  <si>
    <t>TN06010102057_2000</t>
  </si>
  <si>
    <t>Corrected Data To Be 0.7 per REC 1/9/06; Corrected Stream Name/RM  AW LKC PAS 2/11/11</t>
  </si>
  <si>
    <t>TN08010202018_0200</t>
  </si>
  <si>
    <t>Correcetd Lat/Long LKC 7/1/11</t>
  </si>
  <si>
    <t>TN06040001064_0400</t>
  </si>
  <si>
    <t>1991 Clean Lakes Statewide Assessment Location; TWRA Watershed Lake #2.</t>
  </si>
  <si>
    <t>Hwy 64 East (Approxiamately 5.3 Miles Past Somerville); Right On Rehoboth Armour Drive</t>
  </si>
  <si>
    <t>TN06010201032_0900</t>
  </si>
  <si>
    <t>TN06040002026_0310</t>
  </si>
  <si>
    <t>TN08010207035_0200</t>
  </si>
  <si>
    <t>TN06010108001_0800</t>
  </si>
  <si>
    <t>TN06010207011_0999</t>
  </si>
  <si>
    <t>Corrected Lat/Long Le KEFO 7/26/13; Sus Res Turbidity; Ogden Site Check ADB</t>
  </si>
  <si>
    <t>TN06040002034_1400</t>
  </si>
  <si>
    <t>Knob Fork U/S Of Irwin Road Adj To Central Avenue Pike; Sus Res Turbidity; Ogden Site Check ADB</t>
  </si>
  <si>
    <t>TN06030005086_1000</t>
  </si>
  <si>
    <t>Combined 1.0  LKC 7/1/11</t>
  </si>
  <si>
    <t>TN05130106005T_0700</t>
  </si>
  <si>
    <t>TN08010100001_0310</t>
  </si>
  <si>
    <t>Corrected Road Name AW LKC 5/12  Corrected Stream Name/RM  AW/LKC PAS 2/11/11</t>
  </si>
  <si>
    <t>Corrected Stream Name/RM Lat/Long  AW/LKC PAS 2/11/11</t>
  </si>
  <si>
    <t>TN08010205012_1110</t>
  </si>
  <si>
    <t>TN06010201090_1000</t>
  </si>
  <si>
    <t>TN06010201020_1000</t>
  </si>
  <si>
    <t>TN06010201020T_0999</t>
  </si>
  <si>
    <t>TVA Site; Corrected Stream Name/RM  AW  LKC PAS 2/11/11</t>
  </si>
  <si>
    <t>TN06040004001_0600</t>
  </si>
  <si>
    <t>ECO74B06; Combined 2.0LE with 3.0HY  AW BS 4/15/11</t>
  </si>
  <si>
    <t>Corrected RM AW BS 4/15/11</t>
  </si>
  <si>
    <t>LAGOO017.3T0.8HY</t>
  </si>
  <si>
    <t>TNW000007980</t>
  </si>
  <si>
    <t>TN08010208033_0999</t>
  </si>
  <si>
    <t>LAGOO017.3T1.5HY</t>
  </si>
  <si>
    <t>TNW000007977</t>
  </si>
  <si>
    <t>Unamed Tributary to Lagoon Creek</t>
  </si>
  <si>
    <t>Nunn Road</t>
  </si>
  <si>
    <t>LAGOO17.3T1.3T0.2HY</t>
  </si>
  <si>
    <t>TNW000007975</t>
  </si>
  <si>
    <t>UNT to UNT to Lagoon Creek</t>
  </si>
  <si>
    <t>Will Brackin Road</t>
  </si>
  <si>
    <t>TN06020004005_0400</t>
  </si>
  <si>
    <t>Take 127 N To PAIlo Take Right Onto Howard Beavert Road Just Past Bridge; Crossing Turn Right On Gravel Road Access Site Just Below Bridge</t>
  </si>
  <si>
    <t>TN05130101046_0230</t>
  </si>
  <si>
    <t>TN0801021100711_0100</t>
  </si>
  <si>
    <t>TN06010104018_0200</t>
  </si>
  <si>
    <t>LAURE0.2T0.1MO</t>
  </si>
  <si>
    <t>TNW000008017</t>
  </si>
  <si>
    <t>UT Laurel Creek</t>
  </si>
  <si>
    <t>Off Turkey Creek Rd, Cherokee National Forest</t>
  </si>
  <si>
    <t>TN06030001057_0611</t>
  </si>
  <si>
    <t>Cliff Tops Hoa Property</t>
  </si>
  <si>
    <t>TN06010107010_1960</t>
  </si>
  <si>
    <t>Dropped Eco Site  Trib To Walden Creek Chilhowee Mtn; 6 Miles W Of Dollywood; Impact From Resid Riparin Zone Destruct.; and Channelization</t>
  </si>
  <si>
    <t>HUC Includes Stinking Creek Incl Hickory Davis</t>
  </si>
  <si>
    <t>TN06020003013.55_0200</t>
  </si>
  <si>
    <t>LAURE000.2MO</t>
  </si>
  <si>
    <t>TNW000008021</t>
  </si>
  <si>
    <t>Upstream unnamed tributary U/S Turkey Creek Rd, Cherokee National Forest</t>
  </si>
  <si>
    <t>Changed Name REC To LKC</t>
  </si>
  <si>
    <t>Near Holston River Mile 134.4</t>
  </si>
  <si>
    <t>TN06030001LAURELLK_1000</t>
  </si>
  <si>
    <t>Laurel</t>
  </si>
  <si>
    <t>TN05130108024_0100</t>
  </si>
  <si>
    <t>TN05130104026_0640</t>
  </si>
  <si>
    <t>TN06010204056_0150</t>
  </si>
  <si>
    <t>Laurel Mountain Lake; 10; 627006</t>
  </si>
  <si>
    <t>TN06020001048_0450</t>
  </si>
  <si>
    <t>303 Dlisted For Stream Flow Alt Low Do</t>
  </si>
  <si>
    <t>RM/ Lat/Long  Incorrect From Co Corrected 12/14/07</t>
  </si>
  <si>
    <t>RM Corrected per GIS 12/14/07; Corrected Lat/Long per REC 2/26/08 Which Changed RM Back To 7.0</t>
  </si>
  <si>
    <t>TN05130108036_0900</t>
  </si>
  <si>
    <t>TN060101020250_1100</t>
  </si>
  <si>
    <t>TN06040002034_0700</t>
  </si>
  <si>
    <t>TN06040005032_1210</t>
  </si>
  <si>
    <t>TN06010108013_0220</t>
  </si>
  <si>
    <t>Changed RM To 0.8 per JEB 9/12/05; Changed Creek To Branch 9/26/05 LKC</t>
  </si>
  <si>
    <t>Different Location Than LBART000.8MT per JRS 7/20/10; Changed 0.8 To 1.1</t>
  </si>
  <si>
    <t>Corrected RM Mg LKC 5/18/12; Different Location Than Lbart000.9Mt per JRS 7/20/10</t>
  </si>
  <si>
    <t>TN08010203010_0200</t>
  </si>
  <si>
    <t>TN05130108033_0210</t>
  </si>
  <si>
    <t>Corrected Station ID Added 0</t>
  </si>
  <si>
    <t>TN060400011163_0100</t>
  </si>
  <si>
    <t>Corrected RM  AW/LKC PAS 5/31/12; Corrected Stream Name/RM  AW/LKC PAS 2/11/11</t>
  </si>
  <si>
    <t>TN06010108001_0300</t>
  </si>
  <si>
    <t>Corrected Lat/Long/ Location 8/11 LKC</t>
  </si>
  <si>
    <t>Corrected Lat/Long 8/11/LKC</t>
  </si>
  <si>
    <t>Corrected Stream Name/RM  AW/LKC PAS 2/11/11; N 2003 BR</t>
  </si>
  <si>
    <t>TN06040005047_1200</t>
  </si>
  <si>
    <t>TN06040003062_0400</t>
  </si>
  <si>
    <t>TN06020004009_0100</t>
  </si>
  <si>
    <t>Corrected HUC Code   3/26/04 per DD</t>
  </si>
  <si>
    <t>TN06030005093_0600</t>
  </si>
  <si>
    <t>TN05130108033_0100</t>
  </si>
  <si>
    <t>Go Across Low Water Crossing On Newton Lane and Park Walk; Through the Woods To the Mouth Of Little Cane Creek</t>
  </si>
  <si>
    <t>TN06020003013_0200</t>
  </si>
  <si>
    <t>TN08010202018_0300</t>
  </si>
  <si>
    <t>TN06030003060_0700</t>
  </si>
  <si>
    <t>Cleveland Airport Construction; New Channel; Location CAn Not Be Seen On Topo</t>
  </si>
  <si>
    <t>Correct Lat/Long Channel Built In Last 1 1/2 Years Does Not Show On Topo.; 5/15/12 CW</t>
  </si>
  <si>
    <t>Cleveland Airport Constuction</t>
  </si>
  <si>
    <t>Near RR Trackes Power Lines Off Skylar Dr</t>
  </si>
  <si>
    <t>TN06010108034_1000</t>
  </si>
  <si>
    <t>TN06010208008_0500</t>
  </si>
  <si>
    <t>TN05130105019_0100</t>
  </si>
  <si>
    <t>TN08010202500_0100</t>
  </si>
  <si>
    <t>TN06030005095_1000</t>
  </si>
  <si>
    <t>TN06010207019_0400</t>
  </si>
  <si>
    <t>Corrected RM AW LKC 5/15/12</t>
  </si>
  <si>
    <t>TN06040005020T_0300</t>
  </si>
  <si>
    <t>Cleared Up Location Info LKC 5/14/12</t>
  </si>
  <si>
    <t>TN06040002502_2000</t>
  </si>
  <si>
    <t>Tenn Division Of Water Management Library File Index No. Bq0.04</t>
  </si>
  <si>
    <t>Posted Bact Water Contact Advisory 2010??</t>
  </si>
  <si>
    <t>Bact Posted Water Contact Advisory 2010??</t>
  </si>
  <si>
    <t>TN05130105002T_0420</t>
  </si>
  <si>
    <t>TN06040005020T_0900</t>
  </si>
  <si>
    <t>TN06030004018_0100</t>
  </si>
  <si>
    <t>TN06040001060_0600</t>
  </si>
  <si>
    <t>Corrected Lat/Long Bl 9/17/11</t>
  </si>
  <si>
    <t>TN06040003016_0100</t>
  </si>
  <si>
    <t>TN06040005548_1000</t>
  </si>
  <si>
    <t>TN06040002034_0200</t>
  </si>
  <si>
    <t>TN05130205015T_0700</t>
  </si>
  <si>
    <t>TN06030003010_0600</t>
  </si>
  <si>
    <t>Pre 840; Combined  LEIPE003.1WI JRS 9/27/11</t>
  </si>
  <si>
    <t>Corrected Lat/Long per REC/LKC 12/16/05</t>
  </si>
  <si>
    <t>TN06040003040_0100</t>
  </si>
  <si>
    <t>TN05130101091_0200</t>
  </si>
  <si>
    <t>Benthic Sampling Set For July 2000; HUC Includes Elk Fork Creek</t>
  </si>
  <si>
    <t>TN06010208041_1000</t>
  </si>
  <si>
    <t>TN06010208041_2000</t>
  </si>
  <si>
    <t>TN06040005059_0300</t>
  </si>
  <si>
    <t>TN06020001029_0450</t>
  </si>
  <si>
    <t>TN08010204023_0100</t>
  </si>
  <si>
    <t>TN06030001057_0920</t>
  </si>
  <si>
    <t>Flows Across Pasture with A Couple Of Hores At Back Side Of Property; (Pyro Area); Corrected Stream Name/RM  AW LKC PAS 2/11/11</t>
  </si>
  <si>
    <t>Hike the Main Trail In the Grundy Forest State Natural Area.; Sample Just Above the Small Falls and Swimming Hole.; Bypass From Tracy City Elementary School Drains Into L. Fiery Gizzard In Sna; Fecal Has Exceeded During and Right After Rain Events</t>
  </si>
  <si>
    <t>Metals Field Parameters; RM and Lat/Long Verified 10/30/07 Cb PAS</t>
  </si>
  <si>
    <t>Site Off Of Lake Rd. At Hwy 41 Upstream Of Confluence with Unnamed Tributary.; Downstream Of permitted Discharge At Tag Manufacturing; Combined LFGIZ002.3GY; RM  and Data Corrected per Lat/Long By Cb PAS 10/30/07; Posted Bact Water Contact Advisory 2010</t>
  </si>
  <si>
    <t>Combined LFIGZ003.0GY AW LKC 6/30/11; Corrected RM /per Lat/Long CB PAS 10/30/07</t>
  </si>
  <si>
    <t>TN06030001GRUNDY1_1000</t>
  </si>
  <si>
    <t>1991 Clean Lakes Statewide Assessment Location; Located In Grundy Lakes Game Preserve Also Known As Grundy Lake #1; Sampled Once By Ch Name Changed 8/24/01; LKC Da/ Added River Mile Changed ID 3/7/12 LKC</t>
  </si>
  <si>
    <t>Posted Bact Water Contact Advisory; Trib To Heddon Branch Sampled Above Confuence Site Just U/S Of Road Crossing; Paved Road On the Left.  Go Thru Gates Onto Mining Land. Road Splits At Creek; Go Forth At Fork.  there Will Be A Pond On the Left.  Sample Just Down Stream Of; This Pond.Corrected Station ID PAS Ch 3/13/12</t>
  </si>
  <si>
    <t>TN06030001057_0921</t>
  </si>
  <si>
    <t>Posted Station Is Downstream Of Us 41; Corrected Station ID and Creek Name  PAS CH 3/13/12; Tributary To Little Fiery Gizzard Drains Mostly the Area Around 10Th Street.</t>
  </si>
  <si>
    <t>TN06030001057_0923</t>
  </si>
  <si>
    <t>Tributary Into Little Fiery Gizzard.; Hollow Not Named Corrected Station ID and Name 5/09 LKC Was Slaugter Pen Hollow; Corrected Stream Name/RM  AW LKC PAS 2/11/11</t>
  </si>
  <si>
    <t>TN06030001057_0924</t>
  </si>
  <si>
    <t>Sampled Just Upstream Of Conflu. with Little Fiery Gizzard Off Of Myers Hill Rd.; Corrected Stream Name/RM  AW LKC PAS 2/11/11</t>
  </si>
  <si>
    <t>TN06040002027_0500</t>
  </si>
  <si>
    <t>TN06010201462_0100</t>
  </si>
  <si>
    <t>TN06040004009_0100</t>
  </si>
  <si>
    <t>TN06020001067_0310</t>
  </si>
  <si>
    <t>TN06030001057_0930</t>
  </si>
  <si>
    <t>Corrected Descr Bl 11/12/14; Corrected RM Da 6/13/13; Changed Location Des. Lat/Long JRS 7/30/04; 2010 Post Flood Sampling</t>
  </si>
  <si>
    <t>Corrected RM Da 6/13/13</t>
  </si>
  <si>
    <t>TDOT Sample For Antidegradation Evaluation; Corrected Lat/Long 9/2/11 LKC</t>
  </si>
  <si>
    <t>Different Than LHARP009.7WI JRS 6/7/11</t>
  </si>
  <si>
    <t>Combined LHARP9.4T0.1WI  Habitat   AW LKC Js 6/21/11 Different Than Tributary</t>
  </si>
  <si>
    <t>RM Incorrect For Description Corrected LKC 2/10</t>
  </si>
  <si>
    <t>TN05130204021_0300</t>
  </si>
  <si>
    <t>Corrected RM JRS 4/23/12; Corrected Stream Name/RM  AW/ LKC PAS 2/11/11</t>
  </si>
  <si>
    <t>TN08010207035_1000</t>
  </si>
  <si>
    <t>TN06040004LAURELHILL_1000</t>
  </si>
  <si>
    <t>TN06010201001T_0999</t>
  </si>
  <si>
    <t>TN06010102003_0600</t>
  </si>
  <si>
    <t>Sampling Site North Of Vernon Heights Eastside Of Hwy 93</t>
  </si>
  <si>
    <t>TN060300021149_0610</t>
  </si>
  <si>
    <t>Corrected HUC Code Cp CA 3/6/13</t>
  </si>
  <si>
    <t>Corrected Lat/Long LKC 9/27/11</t>
  </si>
  <si>
    <t>TN06040003061_0400</t>
  </si>
  <si>
    <t>Biological Station At  River Mile 0.1</t>
  </si>
  <si>
    <t>TN06040002020_0100</t>
  </si>
  <si>
    <t>TN05130105019_0720</t>
  </si>
  <si>
    <t>TN05130204016_0300</t>
  </si>
  <si>
    <t>Organics Data; Corrected Info Bl LKC 12/15/11</t>
  </si>
  <si>
    <t>LIBER000.4WI</t>
  </si>
  <si>
    <t>Corrected station 7/31/2017 KJL</t>
  </si>
  <si>
    <t>TN05130204016_0350</t>
  </si>
  <si>
    <t>TN05130107006_0320</t>
  </si>
  <si>
    <t>Tdh Lab For CKEFO</t>
  </si>
  <si>
    <t>TN06040001058_0100</t>
  </si>
  <si>
    <t>TN06010201032_0821</t>
  </si>
  <si>
    <t>Lrwa</t>
  </si>
  <si>
    <t>TN05110002804_0100</t>
  </si>
  <si>
    <t>TN06020002005_0700</t>
  </si>
  <si>
    <t>Replaced 2.0</t>
  </si>
  <si>
    <t>TN05130101091_0120</t>
  </si>
  <si>
    <t>TN06040005027_0400</t>
  </si>
  <si>
    <t>Not Sampling In 2014  Cl 9/13  Corrected Lat/Long per Bl 7/7/08</t>
  </si>
  <si>
    <t>TN05130108024_0110</t>
  </si>
  <si>
    <t>TN05130201001T_0500</t>
  </si>
  <si>
    <t>Corrected Lat Ag RMlc</t>
  </si>
  <si>
    <t>TN08010203001_1800</t>
  </si>
  <si>
    <t>Combined 1.1Gi</t>
  </si>
  <si>
    <t>Priority CAse For Spencer STP</t>
  </si>
  <si>
    <t>Corrected Lat/ and River Mile BS 5/24/11</t>
  </si>
  <si>
    <t>TN06020001020T_0400</t>
  </si>
  <si>
    <t>Corrected River Mile JR</t>
  </si>
  <si>
    <t>305(B); All Samples Collected; RBP III BR; Bacteria</t>
  </si>
  <si>
    <t>TN08010203007_0300</t>
  </si>
  <si>
    <t>TN060400011066_1000</t>
  </si>
  <si>
    <t>Relocated To Lick000.5Cu BC 11/30/11</t>
  </si>
  <si>
    <t>TN06040001054_0900</t>
  </si>
  <si>
    <t>TN06040001058_1000</t>
  </si>
  <si>
    <t>TN06040005956_1000</t>
  </si>
  <si>
    <t>Combined 2.5 AW LKC 5/31/12</t>
  </si>
  <si>
    <t>TN06040003041_2000</t>
  </si>
  <si>
    <t>Corrected Lat/Long Bl 6/8/08</t>
  </si>
  <si>
    <t>TN06010108035_5000</t>
  </si>
  <si>
    <t>From Mosheim Take Old Hwy 34/11E To Blue Spring Road Turn Right Park At Bridge; Walk Downstream To Site</t>
  </si>
  <si>
    <t>TN06010108035_6000</t>
  </si>
  <si>
    <t>TN06010108035_7000</t>
  </si>
  <si>
    <t>Priority CAse For Spencer STP; Corrected Stream Name/RM  AW LKC PAS 2/11/11</t>
  </si>
  <si>
    <t>TN08010203001_1811</t>
  </si>
  <si>
    <t>TN08010203001_1810</t>
  </si>
  <si>
    <t>Corrected Lat/Long  and County Name  LKC 8.28</t>
  </si>
  <si>
    <t>Corrected Station ID 1/6/12 LKC; Corrected Lat ALW 6/23/2010</t>
  </si>
  <si>
    <t>TN06020002018_1800</t>
  </si>
  <si>
    <t>TN06030002089_1000</t>
  </si>
  <si>
    <t>Combined 42.4  AW/LKC 7/5/11</t>
  </si>
  <si>
    <t>TN05130108048_0100</t>
  </si>
  <si>
    <t>TN05130106005T_1400</t>
  </si>
  <si>
    <t>TN08010207031_1810</t>
  </si>
  <si>
    <t>Changed Name</t>
  </si>
  <si>
    <t>TN06030005dcrockettl_1000</t>
  </si>
  <si>
    <t>1991 Clean Lakes Statewide Assessment Location; Located In David Crockett State Park; No Data</t>
  </si>
  <si>
    <t>TN05130105019_0400</t>
  </si>
  <si>
    <t>Corrected Stream ID Stream In Cove Geologic Feature 1/6/12 LKC; Corrected Station ID Not A Trib But  Main Stream</t>
  </si>
  <si>
    <t>TN08010203015_1900</t>
  </si>
  <si>
    <t>TN06020004007_0610</t>
  </si>
  <si>
    <t>Take Highway 127N Past Cold Spring Take A Right Turn Onto Alvin C. York Highway; Just South Of Tollett Lake Take A Right Onto Tollett Road. (the Road Is Unmarked; and Looks Like A Driveway)  Follow Back To the Right.  Access Creek As Road; Parallels</t>
  </si>
  <si>
    <t>TN06040001058_0400</t>
  </si>
  <si>
    <t>TN05130106008_0310</t>
  </si>
  <si>
    <t>Combined 1.2Da  LKC AW 6/30/11</t>
  </si>
  <si>
    <t>Take Hwy 64 East North On Hwy 76 Right On Old Jackson Road; Creek Not Named On Topo But Name On Nhd Layer Leave As Little Creek; LKC/AW/Da/7/6/11</t>
  </si>
  <si>
    <t>TN06010104019_0200</t>
  </si>
  <si>
    <t>TN05130201001T_1900</t>
  </si>
  <si>
    <t>Corrected Lat AGRLC; Combined LITTL001.8WS LKC 9/30/11</t>
  </si>
  <si>
    <t>Posted PCBS Sediment Fish Advisory</t>
  </si>
  <si>
    <t>From Knoxville 129 South To Singleton Road Left On Singleton Road. Turn Right; On Williams Mill Road River Is To  Left Of Road; Corrected Name To River Not Creek 10/30/09 LKC GMD</t>
  </si>
  <si>
    <t>TN06010201027_1000</t>
  </si>
  <si>
    <t>From Maryville Sevierville Rd (411) East  Turn Right On Davis Ford Rd. To Ford</t>
  </si>
  <si>
    <t>Downstream Townsend and Walland.  these Towns Are Facing Increased; Development In the Near Future.  This Segment Should Be Considered An; Exceptional National Resource.   It Is Located Downstream A Station At; Little River Mile 35.6.; Fish Ibi Changed Psr per KEFO</t>
  </si>
  <si>
    <t>Special Bact Project Tubing Industry</t>
  </si>
  <si>
    <t>From Maryville Hwy 73 (321) East and South Past Foothills Pkwy Past Kinzel BR.; To Site</t>
  </si>
  <si>
    <t>TN06010201032_2000</t>
  </si>
  <si>
    <t>Special Bact Project Tubing Industry; Added To Location AW LKC 5/15/12</t>
  </si>
  <si>
    <t>Corrected RM and Location AW LKC 5/12</t>
  </si>
  <si>
    <t>Special Bact Project Tubing Industry This Segment Is; Facing Increased Development In the Near Future.  This Segment Could Be; An Exceptional National Resource.  Just Below the Confluence Of Laurel Creek; and the Little River Just Inside the Great Smokey Mountains National; Park Boundary.</t>
  </si>
  <si>
    <t>Posted Bact Water Contact Advisory 2010; Corrected Lat per REC</t>
  </si>
  <si>
    <t>TN060101020540_0400</t>
  </si>
  <si>
    <t>Corrected Lat/Long Bl 9/27/11</t>
  </si>
  <si>
    <t>TN05130105019_1310</t>
  </si>
  <si>
    <t>TN05130108033_0999</t>
  </si>
  <si>
    <t>TN06040001058_0300</t>
  </si>
  <si>
    <t>NPDES permit (Mistakenly Combined with Llime0012.1Wn In Past); Approved To Collect SQBANK</t>
  </si>
  <si>
    <t>Corrected RM and Location REC AW LKC 1/27/12</t>
  </si>
  <si>
    <t>TN06010108510_3000</t>
  </si>
  <si>
    <t>Corrected Lat/Long 3/15/10 Ds CHEFO; Corridor K</t>
  </si>
  <si>
    <t>TN05130202011_0220</t>
  </si>
  <si>
    <t>Corrected Station ID and Stream Name 5/09 LKC; Corrected Stream Name/RM  AW LKC PAS 2/11/11</t>
  </si>
  <si>
    <t>TN05130202011_0210</t>
  </si>
  <si>
    <t>Dropped 6/9/2017 during SOP calibration. JRS Stream Damaged In 2010 Flood JRS Wants To Sample In 2012 8/11; New FECO Site Inactive 12/29/10 Da Ks NEFO</t>
  </si>
  <si>
    <t>Corrected Lat/Long REC 5/23/13; Corrected Lat/Long REC 7/1/11</t>
  </si>
  <si>
    <t>TN06010208005_0111</t>
  </si>
  <si>
    <t>TN05130106010_0400</t>
  </si>
  <si>
    <t>TN08010207031_1650</t>
  </si>
  <si>
    <t>TN06010206007_0810</t>
  </si>
  <si>
    <t>Corrected RM Da 6/13/13  Corrected Lat Long 3/12/10 REC</t>
  </si>
  <si>
    <t>TN06010204042_0200</t>
  </si>
  <si>
    <t>TN06030003059_0100</t>
  </si>
  <si>
    <t>TN06040003041_0620</t>
  </si>
  <si>
    <t>TN05130203026_0400</t>
  </si>
  <si>
    <t>Corrected Station  ID; Corrected Stream Name/RM  AW/LKC PAS 2/11/11</t>
  </si>
  <si>
    <t>Corrected Station ID Lkd 8/11; Corrected Stream Name/RM  AW/ LKC PAS 2/11/11</t>
  </si>
  <si>
    <t>TN06040003041_0410</t>
  </si>
  <si>
    <t>Corrected Lat/Long  per Bl 7/7/08</t>
  </si>
  <si>
    <t>TN06010108035_0500</t>
  </si>
  <si>
    <t>DS from old fish hatchery ponds</t>
  </si>
  <si>
    <t>1991 Clean Lakes Statewide Assessment Location; Located In Grundy Lakes Game Preserve; Also Known As Grundy Lake #2</t>
  </si>
  <si>
    <t>TN06010104015_0200</t>
  </si>
  <si>
    <t>Corrected Stream Name/RM  AW LKC PAS 2/11/11; Correted Station ID DA 6/13/13</t>
  </si>
  <si>
    <t>TN06010208015_0610</t>
  </si>
  <si>
    <t>Corrected RM and ID 6/7/11 BC LKC</t>
  </si>
  <si>
    <t>Corrected Lat/Long JRS Bl 6/16/10</t>
  </si>
  <si>
    <t>TN06020004009_0400</t>
  </si>
  <si>
    <t>TN06030005081_0100</t>
  </si>
  <si>
    <t>Take Buell Chapel Road South Spencer Hale Road Turn Left Next Right Is River R; RM 0.7 Is U/S Of River Road Nw Of White Pine</t>
  </si>
  <si>
    <t>TN06010108035_2100</t>
  </si>
  <si>
    <t>TN06040005059_0400</t>
  </si>
  <si>
    <t>Changed Name From Long Fork Creek REC To LKC</t>
  </si>
  <si>
    <t>Distillery Road Outside Of Greenbrier Community</t>
  </si>
  <si>
    <t>TN05110002027_0400</t>
  </si>
  <si>
    <t>6/7/11 Bl  Will Verify Lat/Long; Corrected  RM &amp; Lat/Long JRS NEFO  AW PAS  6/6/11</t>
  </si>
  <si>
    <t>Accidentally Sampled By NEFO  In Fall 08 4 Times  Bl 12/1/08</t>
  </si>
  <si>
    <t>Corrected Street Name LKC AW 5/6/11</t>
  </si>
  <si>
    <t>High Priority Named For Road Ds CHEFO 12/5/07; Down Road Bank 20 Feet In To Woods Beyond Riprap; Correcting Stream Name and ID LKC/AW 7/5/11</t>
  </si>
  <si>
    <t>TN06020001003_1000</t>
  </si>
  <si>
    <t>Plus Au Data; PCBs 2008</t>
  </si>
  <si>
    <t>AMBIENT TN; Station Setup To Gather Data On This Locally Very Popular Stream That Is; Under Increasing Threat From Watershed Development In Both; Tennessee and Georgia.  Lookout Creek Flows Into Tennessee RM 459.9.; Lat Long Corrected By Ds CHEFO 2/24/06; Changed From Am To Ws 5/26/06 LKC</t>
  </si>
  <si>
    <t>TN06020004001_0800</t>
  </si>
  <si>
    <t>Highway 27 To Powells Crossroads Turn Right On East Valley Road. Go North; Approxiamately 0.6 Miles Stream @ Crossing Just South Of Looneys Chapel</t>
  </si>
  <si>
    <t>TN06020004001_0810</t>
  </si>
  <si>
    <t>Station Is On Trib Not On Looney Creek; Corrected Long. and Station ID 9.24.07; Corrected Lat/Long per Lab 7/24/09; Corrected Stream Name/RM  AW LKC PAS 2/11/11</t>
  </si>
  <si>
    <t>Corrected Long. and Station ID 9.24.07</t>
  </si>
  <si>
    <t>Sampled due to Loosahatchie River sewer break spring 2016</t>
  </si>
  <si>
    <t>Civil &amp; Engineering Consultants For City Of Bartlett</t>
  </si>
  <si>
    <t>TN08010209002_0999</t>
  </si>
  <si>
    <t>Corrected Lat/Long Sh 5/29/12; South Of Millington TN the Loosahatchie River Flows Into Missisippi R M 740.5.; Original RM 17.2 Changed RM 15.8 per Terry Templeton MEAC 1/31/99.; Station # Also Loosa017.2Sh; Change By Jennifer Innes 1/10/01 MEAC  FY98 May Be At RM 15.8</t>
  </si>
  <si>
    <t>Big Cr To Cypress Cr At Brunswick Road; Boat Access</t>
  </si>
  <si>
    <t>TN08010209004_0999</t>
  </si>
  <si>
    <t>Corrected Stream Name/RM  AW/ LKC PAS 2/11/11. Changed Station ID added 1C 7/22/16 KJL.</t>
  </si>
  <si>
    <t>Corrected Lat/Long 2/26/10 NP; Original Station Set Up As Loosahatch35.5 with RM 35.5; Original RM 35.5 Changed 1/31/99 To 30.2 per MEAC Terry Templeton.; Station Location Is Still the Same.</t>
  </si>
  <si>
    <t>Corrected Lat/Long 2/26/10 NP; Corrected County Name LKC 8/28/07</t>
  </si>
  <si>
    <t>Highway 64 Crossing</t>
  </si>
  <si>
    <t>TN06040004002_0100</t>
  </si>
  <si>
    <t>Forest Road Or Towee Pike On Topo</t>
  </si>
  <si>
    <t>TN06040004001_0400</t>
  </si>
  <si>
    <t>TVA BR Data</t>
  </si>
  <si>
    <t>TN05130108025_0500</t>
  </si>
  <si>
    <t>Corrected Stream Name Corrected Lat/Long 3/7/12 ALW</t>
  </si>
  <si>
    <t>TN06040001817_1000</t>
  </si>
  <si>
    <t>TN06040005510_1000</t>
  </si>
  <si>
    <t>Corrected RM BS 5/26/11; Corrected Lat/Long and Station ID per AJF (ALW 3/27/12)</t>
  </si>
  <si>
    <t>TN06010104004T_1410</t>
  </si>
  <si>
    <t>TN05130101016_0400</t>
  </si>
  <si>
    <t>Corrected Stream Name per Topo LKC 2/17/09</t>
  </si>
  <si>
    <t>TN06040003017_0300</t>
  </si>
  <si>
    <t>LOVES000.4DA</t>
  </si>
  <si>
    <t>TNW000008001</t>
  </si>
  <si>
    <t>At Tanglewood Drive</t>
  </si>
  <si>
    <t>TN05130202211_1000</t>
  </si>
  <si>
    <t>TN06040001054_0220</t>
  </si>
  <si>
    <t>Corrected Station ID LKC 1/6/12</t>
  </si>
  <si>
    <t>Take 127N To Highway To Highway 30 Turn Right Take 30 To Lower East Valley Road; Turn Right Go To Manderly Farms To the 3Rd Stream Crossing Just North Of; Hurd Cemetary; Changed ALW 08/11/11 per JKR</t>
  </si>
  <si>
    <t>Hike Up Caney Creek From Hwy 64 Bridge</t>
  </si>
  <si>
    <t>TN06010107007_1000</t>
  </si>
  <si>
    <t>Also Sampled In FY2011; Bact Posted Water Contact Advisory  2010</t>
  </si>
  <si>
    <t>Posted Bact Water Contact Advisory 2010; Benthics Once In July Or Aug 2001</t>
  </si>
  <si>
    <t>Benthics Once In July Or Aug</t>
  </si>
  <si>
    <t>Corrected Station ID 8/28/10 LKC</t>
  </si>
  <si>
    <t>TN06010107007_5000</t>
  </si>
  <si>
    <t>TN06040003009_1100</t>
  </si>
  <si>
    <t>TN08010208027_0300</t>
  </si>
  <si>
    <t>Dropped 6/9/2017 during SOP calibration. Candidate 01/13</t>
  </si>
  <si>
    <t>TN06010201041_0840</t>
  </si>
  <si>
    <t>TN05110002804_0300</t>
  </si>
  <si>
    <t>TN06010104017_0100</t>
  </si>
  <si>
    <t>Changed HUC Code per REC 9/22/04; Changed Station Location per REC 12/22/04</t>
  </si>
  <si>
    <t>TN08010203007_0100</t>
  </si>
  <si>
    <t>TN06040005054_1000</t>
  </si>
  <si>
    <t>TN08010202027_0100</t>
  </si>
  <si>
    <t>Sampled Ds Side Of the Highway Where Culvert Is Proposed; Corrected Stream Name/RM  AW LKC PAS 2/11/11</t>
  </si>
  <si>
    <t>Go To Gate Of Closed Road Walk Along Fence</t>
  </si>
  <si>
    <t>Also A TVA Station</t>
  </si>
  <si>
    <t>Appro. 5 Miles Up Seq Cove Road  Fish Kill</t>
  </si>
  <si>
    <t>Corrected Station ID AW LKC 3/13/12; Fish Kill Investigation; Spring Is Marked At End Of Road Coming From Rock Outcrop; Not Labeled On Topo Map</t>
  </si>
  <si>
    <t>6719; 1</t>
  </si>
  <si>
    <t>TN06030005084_1000</t>
  </si>
  <si>
    <t>TN06040002021_0100</t>
  </si>
  <si>
    <t>Corrected Lat/Long LKC 8/11</t>
  </si>
  <si>
    <t>LSLIC001.5MA</t>
  </si>
  <si>
    <t>TN05110002027_0200</t>
  </si>
  <si>
    <t>TN06040003050_0900</t>
  </si>
  <si>
    <t>LSTON003.2CT</t>
  </si>
  <si>
    <t>TNW000008022</t>
  </si>
  <si>
    <t>U/S Little Stony Creek Rd in Cherokee National Forest</t>
  </si>
  <si>
    <t>TN08010205022_0200</t>
  </si>
  <si>
    <t>TN08010205022_0210</t>
  </si>
  <si>
    <t>Dropped 6/9/2017 during SOP calibration. Candidate 2011</t>
  </si>
  <si>
    <t>TN06040005932_0100</t>
  </si>
  <si>
    <t>TN06030003063_0400</t>
  </si>
  <si>
    <t>TN05130101015_0830</t>
  </si>
  <si>
    <t>TN06010204001_1000</t>
  </si>
  <si>
    <t>LTENN006.0LO</t>
  </si>
  <si>
    <t>TNW000008012</t>
  </si>
  <si>
    <t>Station sampled by TVA for Dr Waldrop (Watershed Association for Tellico Reservoir)</t>
  </si>
  <si>
    <t>LTENN009.0LO</t>
  </si>
  <si>
    <t>TNW000008013</t>
  </si>
  <si>
    <t>Tellico Reservoir near Toqua</t>
  </si>
  <si>
    <t>LTENN022.0MO</t>
  </si>
  <si>
    <t>TNW000007970</t>
  </si>
  <si>
    <t>Tellico Reservoir near Toqua area</t>
  </si>
  <si>
    <t>TDEC fish tissue Station; drainage area estimated</t>
  </si>
  <si>
    <t>Alcoa Power Generating Inc Chilhowee Development Benthic Study Plan</t>
  </si>
  <si>
    <t>Old Station 001730 Set Up In Wrong County (Monroe).  River Divides; Monroe and Blount Counties.  Tallassee Is In Blount Co.; Tellico Rese</t>
  </si>
  <si>
    <t>TN06040002002_0500</t>
  </si>
  <si>
    <t>TN05110002031_0200</t>
  </si>
  <si>
    <t>Corrected Lat/Long 9/27/11 LKC</t>
  </si>
  <si>
    <t>TN06040005075_0300</t>
  </si>
  <si>
    <t>TN06010201037_1000</t>
  </si>
  <si>
    <t>Survey Done For NPDES permit For Town Of Farragut.; Combined LTURK001.4KN AW LKC 5/15/12</t>
  </si>
  <si>
    <t>Survey Done For NPDES permit For Town Of Farragut.</t>
  </si>
  <si>
    <t>TN05130204006_0200</t>
  </si>
  <si>
    <t>Dropped From WSP Run 1/25/06 JRS</t>
  </si>
  <si>
    <t>TN06040003041_0900</t>
  </si>
  <si>
    <t>Corrected Lat/Long Bl 7/7/08</t>
  </si>
  <si>
    <t>TN06040003001_0300</t>
  </si>
  <si>
    <t>TN06010108005_0400</t>
  </si>
  <si>
    <t>TN06010205014_0600</t>
  </si>
  <si>
    <t>Corrected Lat/Long AW 4/15/11; Dissolved Oxygen Study</t>
  </si>
  <si>
    <t>LWOLF000.1HE</t>
  </si>
  <si>
    <t>TNW000007938</t>
  </si>
  <si>
    <t>Little Wolf Creek</t>
  </si>
  <si>
    <t>us old Railroad bed</t>
  </si>
  <si>
    <t>TN06040001802_0710</t>
  </si>
  <si>
    <t>Lat/Long Corrected Mb 2/19/09</t>
  </si>
  <si>
    <t>6780; 2</t>
  </si>
  <si>
    <t>Trib To Walaker Fork</t>
  </si>
  <si>
    <t>TN06030004023_0100</t>
  </si>
  <si>
    <t>TN06010108042_0500</t>
  </si>
  <si>
    <t>TN06040003030_2000</t>
  </si>
  <si>
    <t>Combined 8.7 and 8.3 LKC 5/3/11</t>
  </si>
  <si>
    <t>Corrected Lat/Long  AW 4/25/11</t>
  </si>
  <si>
    <t>TN06020003013_0100</t>
  </si>
  <si>
    <t>Sample Taken U/S Of Embayment Where Trail and Stream Meet</t>
  </si>
  <si>
    <t>TN08010207001_0400</t>
  </si>
  <si>
    <t>Dropped Station As A Reference Site.</t>
  </si>
  <si>
    <t>Take 127 N Towards Pikeville Turn Right On College Station Road. Sample At and; Below Bridge. Bacti's Taken Upstream Of Bridge</t>
  </si>
  <si>
    <t>TN05110002024_0100</t>
  </si>
  <si>
    <t>TN06010201028_0410</t>
  </si>
  <si>
    <t>Benthics In Summer 2002</t>
  </si>
  <si>
    <t>MANSK005.8SR</t>
  </si>
  <si>
    <t>TNW000008002</t>
  </si>
  <si>
    <t>Mansker Creek</t>
  </si>
  <si>
    <t>Norfolk Lane</t>
  </si>
  <si>
    <t>TN06030003044_0630</t>
  </si>
  <si>
    <t>TN06040005032_0100</t>
  </si>
  <si>
    <t>Corrected Lat/Long Mg 7/12/12</t>
  </si>
  <si>
    <t>TN06040003061_0500</t>
  </si>
  <si>
    <t>TN08010205028_0800</t>
  </si>
  <si>
    <t>TN03150101021_0120</t>
  </si>
  <si>
    <t>Across from 196 Weatherly Switch Trail</t>
  </si>
  <si>
    <t>3 Streams Meet At the Location Forming the Main Stem Of Maroon Branch</t>
  </si>
  <si>
    <t>TN05130202011_1000</t>
  </si>
  <si>
    <t>Combined 5.8  AW LKC 6/30/11</t>
  </si>
  <si>
    <t>TN05130202MARROWBN_1000</t>
  </si>
  <si>
    <t>Auburn Univ Lake Study; 1996 Chlorophyll Data Combined/Corrected  170.0 with 16.3</t>
  </si>
  <si>
    <t>MARRS000.1PE</t>
  </si>
  <si>
    <t>TNW000008051</t>
  </si>
  <si>
    <t>Marrs Branch</t>
  </si>
  <si>
    <t>off Buffalo River Run</t>
  </si>
  <si>
    <t>Corrected RM REC JCEFO 11/1/05 Corrected Station Location REC 12/28/05; Was Snapp Mill Road</t>
  </si>
  <si>
    <t>TN05130107001_0300</t>
  </si>
  <si>
    <t>TN06040005027_1500</t>
  </si>
  <si>
    <t>Combined MARTI004.5PU</t>
  </si>
  <si>
    <t>Corrected Lat/Long AW CA LKC 5/16/12</t>
  </si>
  <si>
    <t>North On Hwy 51 Go West On Bride Road then North On Bennett Road</t>
  </si>
  <si>
    <t>TN05130108097_0100</t>
  </si>
  <si>
    <t>TN08010210020_0410</t>
  </si>
  <si>
    <t>Hwy 72 East; Hwy 57 East To Lagrange; Take Lagrange Road North and Turn Right Onto Rube Scott Dr.; Turn Left (North) Onto Bufor Ellington Road</t>
  </si>
  <si>
    <t>TN06030005098_0100</t>
  </si>
  <si>
    <t>TN08010208001_1600</t>
  </si>
  <si>
    <t>Corrected Name and Station ID  LKC/GMD 11/06; Corrected Lat/Long ALW 6/27/11</t>
  </si>
  <si>
    <t>TN05130204016_0600</t>
  </si>
  <si>
    <t>Corrected RM BS JEFO 6/2/10</t>
  </si>
  <si>
    <t>Hwy 70 North; Left On Beaver Creek Dr Which Turns Into Beaver Creek Road; Mbeaverckcan02.5</t>
  </si>
  <si>
    <t>State Route 14 North; Right On Kelly Corner Road</t>
  </si>
  <si>
    <t>TN06040005870_0200</t>
  </si>
  <si>
    <t>MCALL000.2HS</t>
  </si>
  <si>
    <t>TNW000007965</t>
  </si>
  <si>
    <t>McAllister Branch</t>
  </si>
  <si>
    <t>Off SR 31 Behind Adam's Store</t>
  </si>
  <si>
    <t>TN06010104017_0999</t>
  </si>
  <si>
    <t>TN06040002034_1100</t>
  </si>
  <si>
    <t>TN06020003092_0100</t>
  </si>
  <si>
    <t>Mckamy Lake; 192; 707001; ISP Site</t>
  </si>
  <si>
    <t>The Station Is East Of Parker; About 2 Miles South/Southeast Of Roellen TN On Highway 104.; Roellen Is About 3.5 Miles East Of Dyersburg.; Corrected Lat/Long per REC Using GIS LKC 4/6/05</t>
  </si>
  <si>
    <t>ORNL Site Rain Event Site; Where the Stream Is Flowing Into Culver Under Bethel Valley Road</t>
  </si>
  <si>
    <t>Corrected Stream Name and Station ID  LKC/ NEFO/USGS     11/06</t>
  </si>
  <si>
    <t>TN05130203001_0100</t>
  </si>
  <si>
    <t>TN05130203001_0150</t>
  </si>
  <si>
    <t>TN06040001001_2000</t>
  </si>
  <si>
    <t>TN05130203025_0200</t>
  </si>
  <si>
    <t>TN060200011244_0300</t>
  </si>
  <si>
    <t>Rossville Blvd Toward Ga Turn Right On West Gordan Veer Left On To Stateline; Road</t>
  </si>
  <si>
    <t>TN05130103001_0200</t>
  </si>
  <si>
    <t>Off Of Unnamed RR Service Road Of Hwy 303 In Graysville</t>
  </si>
  <si>
    <t>TN08010205028_0410</t>
  </si>
  <si>
    <t>48.6% Forest 26.2% Pasture 18.8 Crops</t>
  </si>
  <si>
    <t>0.3 mile Downstream of Allen Fossil Plant</t>
  </si>
  <si>
    <t>TN08010100001_1200</t>
  </si>
  <si>
    <t>RDB between Nonconnah Cr. and Mitsubishi (Cypress Creek)</t>
  </si>
  <si>
    <t>South of Nonconnah Creek (near mouth)</t>
  </si>
  <si>
    <t>South end of Treasure Island in Harbor Channel (North of Treasure Island 3)</t>
  </si>
  <si>
    <t>North end  of Treasure Island  in Harbor Channel (North of Treasure Island 1)</t>
  </si>
  <si>
    <t>Corrected Creek Name Spelling LKC 4/11; Hwy 72 East Hwy 57 East Beyond Lagrange; Take Hwy (Sr) 18 North To Mask Road; Mask Road Becomes Sardis Dr.  After Crossing Buford Ellington Rd.</t>
  </si>
  <si>
    <t>TN05130107006_0332</t>
  </si>
  <si>
    <t>Corrected River Mile ALW 5/5/11</t>
  </si>
  <si>
    <t>TN06010108034_0400</t>
  </si>
  <si>
    <t>TN06020004007_0999</t>
  </si>
  <si>
    <t>Corrected Lat/Long  Mg  7/12/12   Nutrient Assessment; Nutrient Assessment</t>
  </si>
  <si>
    <t>Take 111 To Lower East Valley Road Exit Turn Right Onto Lower East Valley; Road. Go North Past Hixson Cemetary. Just South Of Mcwilliams Road. Sample At; the Lower East Valley Road Crossing</t>
  </si>
  <si>
    <t>TN06030005098_1000</t>
  </si>
  <si>
    <t>Corrected Stream Name/RM  AW LKC PAS 2/11/11; South Of Hebbertsburg Road East Of Tom Davidson Road North Of Strip Mine</t>
  </si>
  <si>
    <t>TN05130101015_0810</t>
  </si>
  <si>
    <t>Drop Chemical Sampling Due To Low Flows In Summer and Fall  CKEFO BC 2/13/12</t>
  </si>
  <si>
    <t>Ogden Site Check ADB; Sus Res Turbidity</t>
  </si>
  <si>
    <t>TN06020002085_0100</t>
  </si>
  <si>
    <t>MEADO000.3BL</t>
  </si>
  <si>
    <t>TNW000008008</t>
  </si>
  <si>
    <t>Chinquapin Ridge Trail bridge crossing within FCF State Park</t>
  </si>
  <si>
    <t>TN05130108027_0500</t>
  </si>
  <si>
    <t>Parking area for trailhead of Hwy 284</t>
  </si>
  <si>
    <t>Corrected Lat/Long  and Description per REC 4/18/05; Old Location 100 Yards U/S Meadow Creek Rd</t>
  </si>
  <si>
    <t>Sme For Meadow Branch Landfill</t>
  </si>
  <si>
    <t>Stockyard Issues Creek Sampling For Cl</t>
  </si>
  <si>
    <t>Corrected Lat/Long REC JCEFO 7/1/11</t>
  </si>
  <si>
    <t>Corrected Lat/Long per Vs Wms 3/7/06</t>
  </si>
  <si>
    <t>TN06030001057_0910</t>
  </si>
  <si>
    <t>D/S Of Pond Outfall Before It Goes Subsurface  Metals Study</t>
  </si>
  <si>
    <t>TN08010205022_0300</t>
  </si>
  <si>
    <t>TN08010205017_1000</t>
  </si>
  <si>
    <t>Auburn Univ Lake Study; Corrected River Mile NEFO PAS 10/1/12</t>
  </si>
  <si>
    <t>TN060101020231.0_0800</t>
  </si>
  <si>
    <t>TN06040005019_0310</t>
  </si>
  <si>
    <t>Corrected Road Name and River Mile Mg 7/12/12</t>
  </si>
  <si>
    <t>TN05110002009_0999</t>
  </si>
  <si>
    <t>TN05110002009_1000</t>
  </si>
  <si>
    <t>Division Of Water Quality Library Index No. Bz0.03; Old Record  79/08/09 Through 79/08/09; Also Called Mffde005.2Gi</t>
  </si>
  <si>
    <t>Corrected 3/3/10 Chem Data 2009</t>
  </si>
  <si>
    <t>Corrected lat/long per BS- KJL 6/15/2018</t>
  </si>
  <si>
    <t>Corrected Lat/Long Cb LKC 8/27/07; Corrected Ecoiv.  CJB 4/24/08</t>
  </si>
  <si>
    <t>TN05130201028_0300</t>
  </si>
  <si>
    <t>AMBIENT TN; Lat/Long Changed per Bd/J</t>
  </si>
  <si>
    <t>Corrected County Name Added Location Info</t>
  </si>
  <si>
    <t>TN08010203015_0999</t>
  </si>
  <si>
    <t>CAfo @380 Belew Lane  Af 3/3/15</t>
  </si>
  <si>
    <t>TN06020002083_0600</t>
  </si>
  <si>
    <t>TN08010205028_0700</t>
  </si>
  <si>
    <t>MFORK7.4T0.2HE</t>
  </si>
  <si>
    <t>TNW000008030</t>
  </si>
  <si>
    <t>Middle Fork Creek UT</t>
  </si>
  <si>
    <t>End of Stegall Lane</t>
  </si>
  <si>
    <t>Not Sampled In 2013 Due To Low Flow</t>
  </si>
  <si>
    <t>TN06040003059_0200</t>
  </si>
  <si>
    <t>Station Name and Creek Name Changed per AMG 4/14/08</t>
  </si>
  <si>
    <t>TN06040003005_0520</t>
  </si>
  <si>
    <t>TN06010108010_3700</t>
  </si>
  <si>
    <t>Benthics In July Or Aug 2001</t>
  </si>
  <si>
    <t>TN06040001043_0600</t>
  </si>
  <si>
    <t>Combined 3.4  LKC Da 8/16/11; Special Project Signal Mountain Geomean</t>
  </si>
  <si>
    <t>Investigative Secondary Sample Site; Sevier Stormwater Group</t>
  </si>
  <si>
    <t>Geomean Once</t>
  </si>
  <si>
    <t>Combined MIDDL003.5HD and MIDDL05.47HD BS LKC 9.18.10</t>
  </si>
  <si>
    <t>Bacteriological Sampling By Sevier County MS4</t>
  </si>
  <si>
    <t>TN06010107007_1655</t>
  </si>
  <si>
    <t>Corrected Stream Name/RM  AW LKC PAS 2/11/11; Shows As A Flow Line On GIS  Does Not Show Up On Topo Map</t>
  </si>
  <si>
    <t>MIDS000.4SV</t>
  </si>
  <si>
    <t>TNW000008018</t>
  </si>
  <si>
    <t>Mids Branch</t>
  </si>
  <si>
    <t>u/s Elkmont Nature Trailhead, GSMNP</t>
  </si>
  <si>
    <t>TN03150101012_0200</t>
  </si>
  <si>
    <t>TN06010205016_0500</t>
  </si>
  <si>
    <t>TN05130108043_0200</t>
  </si>
  <si>
    <t>TN06040005056_0400</t>
  </si>
  <si>
    <t>TN08010203032_1100</t>
  </si>
  <si>
    <t>TN06010108013_1400</t>
  </si>
  <si>
    <t>Dropped 6/9/2017 during SOP calibration. Mill Branch Flows To Sequatchie River Mile 96.0.  Site Is About3 Miles Norhteast; Of Cold Spring TN.; Dissolved Oxygen Study</t>
  </si>
  <si>
    <t>TN06010208020_0800</t>
  </si>
  <si>
    <t>TN05130104038_0200</t>
  </si>
  <si>
    <t>Stream Was Less Than 1 Meter Wide</t>
  </si>
  <si>
    <t>TN08010202009_1200</t>
  </si>
  <si>
    <t>TN06040004008_0200</t>
  </si>
  <si>
    <t>TN06010204039_0100</t>
  </si>
  <si>
    <t>MILL001.1GY</t>
  </si>
  <si>
    <t>TNW000008067</t>
  </si>
  <si>
    <t>Daus Mountain Road</t>
  </si>
  <si>
    <t>M 5/30 During Months Of June and September; Corrected RM BS 5/26/11</t>
  </si>
  <si>
    <t>Stream Is Less Than 1 Meter Wide</t>
  </si>
  <si>
    <t>TN05130106018_1000</t>
  </si>
  <si>
    <t>Dropped As EMAP 10/31/07 Da</t>
  </si>
  <si>
    <t>TN05130104019_0100</t>
  </si>
  <si>
    <t>Not Sampling In 2014 CA 9/13</t>
  </si>
  <si>
    <t>MILL003.2OB</t>
  </si>
  <si>
    <t>TN05130202007_1000</t>
  </si>
  <si>
    <t>TN06010107010_1850</t>
  </si>
  <si>
    <t>Changed RM Nd Eco  BS 5/26/11  Most Of Watershed In 74A</t>
  </si>
  <si>
    <t>MS4 Bacti Site Collected By Sevier Co</t>
  </si>
  <si>
    <t>Corrected RM and Lat/Long JRS 8/18/11; 2010 Post Flood Sampling</t>
  </si>
  <si>
    <t>Corrected RM JRS 8.19.11</t>
  </si>
  <si>
    <t>TN 0073105</t>
  </si>
  <si>
    <t>TN05130106018_0300</t>
  </si>
  <si>
    <t>Corrected County Name LKC 1/24/12 Unnamed Trib Goes Straight To Mill Creek; Creek Rerouted Looks Different On Topo; Corrected Stream Name/RM  AW/ LKC PAS 2/11/11</t>
  </si>
  <si>
    <t>TN05130106018_0100</t>
  </si>
  <si>
    <t>Corrected Stream Location 1/24/12; Corrected Stream Name/RM  AW/LKC PAS 2/11/11</t>
  </si>
  <si>
    <t>TN08010202948_0999</t>
  </si>
  <si>
    <t>TN06010102012_0610</t>
  </si>
  <si>
    <t>Collected Once</t>
  </si>
  <si>
    <t>Informal Monitoring For A 319 Uwa Red Basin Project; 5/4/01 Js Changing Site To An Ecoregion Site. Changed Data? Not A Current Eco; Site 6/18/04</t>
  </si>
  <si>
    <t>TN05130206003_1550</t>
  </si>
  <si>
    <t>TN05130206003_1520</t>
  </si>
  <si>
    <t>TN06010108010_1700</t>
  </si>
  <si>
    <t>TN06010201033_0600</t>
  </si>
  <si>
    <t>TN03150101021_0100</t>
  </si>
  <si>
    <t>TN06010108010_2300</t>
  </si>
  <si>
    <t>Dropped 1/30/06  Stream Listed For Pathogens Only and Exceeded the Limit; &gt; 1647 E. Coli For All Three Samples per REC At. 1/30/06</t>
  </si>
  <si>
    <t>TN03150101012_0400</t>
  </si>
  <si>
    <t>TN06030004026_0400</t>
  </si>
  <si>
    <t>Fish Data From State Of Mississippi</t>
  </si>
  <si>
    <t>Missouri Dept Conservation Fish Tissue Site</t>
  </si>
  <si>
    <t>Corrected Lat /per Vs 3/26/08</t>
  </si>
  <si>
    <t>TN06020003004T_0200</t>
  </si>
  <si>
    <t>Sample Taken U/S Of Logging Road Culvert</t>
  </si>
  <si>
    <t>ORNL Site Separate From 0.3 and 0.4</t>
  </si>
  <si>
    <t>TN05130108097_1000</t>
  </si>
  <si>
    <t>Name Changed 7/18/02 LKC; Neac BR In 1999?; Dissolved Oxygen Study</t>
  </si>
  <si>
    <t>Posted Bact Water Contact Advisory 2010; Name Changed 7/18/02  LKC; Dissolved Oxygen Study</t>
  </si>
  <si>
    <t>TN08010204014_0410</t>
  </si>
  <si>
    <t>TN06040004008_0800</t>
  </si>
  <si>
    <t>TN06010201041_0400</t>
  </si>
  <si>
    <t>TN06030004036_0320</t>
  </si>
  <si>
    <t>Corrected Lat/Lon and County Name  per Cb LKC 8/27/07</t>
  </si>
  <si>
    <t>TN06030003001_0400</t>
  </si>
  <si>
    <t>Corrected RM AW LKC 1/13/12; Koppers Wma; Collected By PAI For National Coal permit; Corrected Creek To Fork   Premium National Coal Company</t>
  </si>
  <si>
    <t>Corrected RM Mg 7/12/12  M No SQSH In Database From 2009</t>
  </si>
  <si>
    <t>TN06010201028_0310</t>
  </si>
  <si>
    <t>Corrected Lat/Long AW LKC 5/16/12 Orig Lat/Long Plotted On UT Of Mook Branch</t>
  </si>
  <si>
    <t>TN06040003041_0630</t>
  </si>
  <si>
    <t>MOORE001.2HS</t>
  </si>
  <si>
    <t>TNW000007966</t>
  </si>
  <si>
    <t>Mooresburg Branch</t>
  </si>
  <si>
    <t>D/S Church Road</t>
  </si>
  <si>
    <t>TN06040002002_0320</t>
  </si>
  <si>
    <t>TN06040003009_0500</t>
  </si>
  <si>
    <t>Combined 0.3 and 0.5 To Be 0.4  per NEFO 6/3/11</t>
  </si>
  <si>
    <t>TN05130108684_0100</t>
  </si>
  <si>
    <t>Extensive Flooding Altered Dowstream Charac That Don't Depict Normal Condition; Will Sample In FY 2011</t>
  </si>
  <si>
    <t>TN06040002034_0999</t>
  </si>
  <si>
    <t>MORGA001.6MO</t>
  </si>
  <si>
    <t>TNW000007920</t>
  </si>
  <si>
    <t>U/S Hwy 68</t>
  </si>
  <si>
    <t>TN06040001474_1000</t>
  </si>
  <si>
    <t>Corrected Street Name and RM Mg 7/12/12  Corrected HUC Code 5/2/11 REC; Measured From BRevards Landing In TN River</t>
  </si>
  <si>
    <t>TN06010102012_0400</t>
  </si>
  <si>
    <t>CORRECTED LAT/LONG RC JCEFO 3/10/17</t>
  </si>
  <si>
    <t>MORRE001.7SU</t>
  </si>
  <si>
    <t>TNW000007955</t>
  </si>
  <si>
    <t>U/S ALVIN RICE DIESEL SPILL</t>
  </si>
  <si>
    <t>Corrected RM Mg 7/12/12; Bioworkshop Site</t>
  </si>
  <si>
    <t>Corrected Station ID and RM Da 6/13/13</t>
  </si>
  <si>
    <t>TN05130106007_1100</t>
  </si>
  <si>
    <t>Corrected Creek Name Gms 4/5/13</t>
  </si>
  <si>
    <t>TN06010108034_0100</t>
  </si>
  <si>
    <t>MOSHE000.7GE</t>
  </si>
  <si>
    <t>TNW000007967</t>
  </si>
  <si>
    <t>Valleydale Road</t>
  </si>
  <si>
    <t>TN08010203001_0100</t>
  </si>
  <si>
    <t>Corrected Statino ID and Creek Spelling GMD 4/5/13</t>
  </si>
  <si>
    <t>TN08010204014_0300</t>
  </si>
  <si>
    <t>TN08010207034_1000</t>
  </si>
  <si>
    <t>0.3 Mi Due East Of the Hardeman/Mcnairy County Line.  2.2 Mi Northeast Of; Pocahantas TN.  Enters Hatchie River Mi 179.6.</t>
  </si>
  <si>
    <t>Corrected RM and Street Name PAS JEFO 4/25/11</t>
  </si>
  <si>
    <t>Corrected RM and Location per Mb 4/8/10 Added per Mb 10/09; Corrected Ws Group 2/22/06 LKC; RM Corrected By Kh Cheac 3/5/04</t>
  </si>
  <si>
    <t>TN06010104004T_2600</t>
  </si>
  <si>
    <t>7879; 1; corrected location 2/8/17 lkc</t>
  </si>
  <si>
    <t>TN05130204001_0400</t>
  </si>
  <si>
    <t>Sample Between Signal Mountain Blvd and Kmart Road But Closer To Kmart Road</t>
  </si>
  <si>
    <t>TN05130107002_2000</t>
  </si>
  <si>
    <t>Stream Is Known To Be An Excellent Fishery.  Minor Headwaters On; Short Mountain In 71H.  Cherty Bottom and Gravel.; Corrected HUC Code per REC Using GIS LKC 4/4/05</t>
  </si>
  <si>
    <t>Corrected Station ID 1/6/12 LKC</t>
  </si>
  <si>
    <t>TN05130107002_0300</t>
  </si>
  <si>
    <t>Corrected Stream Name/RM  AW; LKC PAS 2/11/11</t>
  </si>
  <si>
    <t>Corrected Stream Name GMD 5/24/11; Corrected RM and Lat Long 5/6/10 LKC; Corrected Stream Name/RM  AW LKC PAS 2/11/11; Sampling Lead Area Is A Wetland Only Substan. Flow During Winter</t>
  </si>
  <si>
    <t>Corrected Spelling Of Creek GMD 5/24/11</t>
  </si>
  <si>
    <t>TN06010201032_0600</t>
  </si>
  <si>
    <t>Good Riffle and Run Area Banks Stable.  About 3 Mi Downstream Of Tremont TN.</t>
  </si>
  <si>
    <t>TN06040002026_0600</t>
  </si>
  <si>
    <t>N Ne Of Mohawk Off IDell Road; Corrected Loctation per REC 4/18/05 LKC</t>
  </si>
  <si>
    <t>TN06010108DCTRIBS_0500</t>
  </si>
  <si>
    <t>Corrected RM  Mg 7/2/12  Different Mud Than Mud004.4Hd</t>
  </si>
  <si>
    <t>TN06010208004_0100</t>
  </si>
  <si>
    <t>Corrected Lat/Long AW/Kc 4/12</t>
  </si>
  <si>
    <t>TN05130107006_0310</t>
  </si>
  <si>
    <t>Combined Stations JEFO 4/5/13</t>
  </si>
  <si>
    <t>TWRA Site; Lat Long Does Not Match Where Hwy 77 Is Located  LKC 10.29.04</t>
  </si>
  <si>
    <t>TN06040001149_1000</t>
  </si>
  <si>
    <t>Corrected Lat/Long LKC 7/17/12  Corrected RM BS LKC 9/22/10; Diamond Island Rd Crosses Mud Creek Twice; This Is the 2nd Crossing; Different Mud Than Mud001.0Hd</t>
  </si>
  <si>
    <t>TN08010203020_0999</t>
  </si>
  <si>
    <t>RECeives Runoff From Land Applied CAfo Waste</t>
  </si>
  <si>
    <t>Take Highway 36 North To Highway 75.  Take Highway 75 North Turn Right On Fain; Road. Right On Muddy Creek Road. Right On Spangler Road. Cross Devault Branch; Road. Corrected Lat REC 6/11/12; Updated Group# ALW 4/5/2011; Corrected Group # per Robin Cooper JCEFO 7/23/12</t>
  </si>
  <si>
    <t>TN08010207003_1000</t>
  </si>
  <si>
    <t>TN06010201669_1000</t>
  </si>
  <si>
    <t>Corrected Creek  Name and Location GMD 3/14/13   Mfork000.4Wn; Corrected RM AW LKC REC 9/2/11</t>
  </si>
  <si>
    <t>TN08010207031_1600</t>
  </si>
  <si>
    <t>Combined Stations AW LKC 4/25/11</t>
  </si>
  <si>
    <t>Updated Group# ALW 4/5/2011; Corrected Group # per Robin Cooper JCEFO 7/23/12</t>
  </si>
  <si>
    <t>TN06010201526_1000</t>
  </si>
  <si>
    <t>Sample Taken At Culvert</t>
  </si>
  <si>
    <t>MUDDY006.2WN</t>
  </si>
  <si>
    <t>TNW000007949</t>
  </si>
  <si>
    <t>U/S Bayless Road on Stafford Farm D/S of Sayland Dairy</t>
  </si>
  <si>
    <t>Changed Name From Muddy Fork Creek</t>
  </si>
  <si>
    <t>Dropped As Ecoregion Site 12/2/10  Da Benthics Not Representative Of Bioregion; Corrected Stream Name/RM  AW LKC PAS 2/11/11</t>
  </si>
  <si>
    <t>TN06010108042_0611</t>
  </si>
  <si>
    <t>TN05130108001_0600</t>
  </si>
  <si>
    <t>Sampled Once Dropped REC Not Sampling In 2010</t>
  </si>
  <si>
    <t>Corrected Stream Name/RM  AW LKC PAS 2/11/11; Only Habitat</t>
  </si>
  <si>
    <t>TN05130108019_0300</t>
  </si>
  <si>
    <t>TN06030003015_0400</t>
  </si>
  <si>
    <t>TN06010108DCTRIBS_0100</t>
  </si>
  <si>
    <t>TN06010208008_0100</t>
  </si>
  <si>
    <t>TN08010208002_0510</t>
  </si>
  <si>
    <t>Corrected Staton ID Da 6/13/13; Corrected Stream Name/RM  AW  LKC PAS 2/11/11; Corrected RM Np LKC 11/23/09</t>
  </si>
  <si>
    <t>Tenn Division Of Water Management Library File Index No. Ay0.01A</t>
  </si>
  <si>
    <t>Tenn Division Of Water Management Library File Index No. Ay0.01A; Corrected Location Name To Grove</t>
  </si>
  <si>
    <t>Corrected Lat/Long AW LKC 5/16/12</t>
  </si>
  <si>
    <t>TN05130204006_1150</t>
  </si>
  <si>
    <t>TN06020001067_1000</t>
  </si>
  <si>
    <t>Division Of Water Quality Library Index No. Bg0.08; Corrected RM AW LKC 4/25/11; Corrected Ws Group 2/22/06 LKC</t>
  </si>
  <si>
    <t>TN06020001067_3000</t>
  </si>
  <si>
    <t>TN06030004029_0220</t>
  </si>
  <si>
    <t>TN05130205015T_0600</t>
  </si>
  <si>
    <t>Corrected Station ID RM and Location JRS 11/18/12</t>
  </si>
  <si>
    <t>Standing Pool 08/30/01 Dry In 2005 Will Be Sampled In Next Watershed Cycle JRS; 11/19/12</t>
  </si>
  <si>
    <t>Corrected RM Js Ag LKC 11/17/09</t>
  </si>
  <si>
    <t>TN06030003015_0500</t>
  </si>
  <si>
    <t>Dropped 6/9/2017 during SOP calibration.</t>
  </si>
  <si>
    <t>TN05130105001_0100</t>
  </si>
  <si>
    <t>TN06040002001_0100</t>
  </si>
  <si>
    <t>TN08010203011_0130</t>
  </si>
  <si>
    <t>Combined 1.1 and 1.2 per BS/ LKC 3/22/10</t>
  </si>
  <si>
    <t>TN05130105015_0800</t>
  </si>
  <si>
    <t>TN05130205015T_3500</t>
  </si>
  <si>
    <t>Huntsville STP Outfall  Spill</t>
  </si>
  <si>
    <t>TN05130104037_0910</t>
  </si>
  <si>
    <t>TN06040001118_0200</t>
  </si>
  <si>
    <t>NFBLO003.3HN</t>
  </si>
  <si>
    <t>TN06040005019_0300</t>
  </si>
  <si>
    <t>NFBLO002.5HN; NFBLO003.3HD</t>
  </si>
  <si>
    <t>Corrected Location and RM Mg 7/12/12; Correct station ID 7/31/2017 KJL</t>
  </si>
  <si>
    <t>TN060400011000_0200</t>
  </si>
  <si>
    <t>Combined NORTH000.9HU MG 7/12/12</t>
  </si>
  <si>
    <t>TN06040004019_0300</t>
  </si>
  <si>
    <t>Corrected Lat/Long AW LKC 7/12</t>
  </si>
  <si>
    <t>Word Creek Not On Topo Labeled On Terrain View  LKC 9/30/11</t>
  </si>
  <si>
    <t>Corrrected Lat/Long 07/07/2011  ALW</t>
  </si>
  <si>
    <t>TN06010201028_0400</t>
  </si>
  <si>
    <t>Corrected RM AW LKC 5/16/12; BR In 2000</t>
  </si>
  <si>
    <t>TN08010205028_1000</t>
  </si>
  <si>
    <t>Corrected Station ID and Name BS JEFO 11/3/11; 5/30 During March June and September</t>
  </si>
  <si>
    <t>Corrected Station ID and Name BS JEFO 11/3/11; Corrected County Name LKC 8.28.07</t>
  </si>
  <si>
    <t>County Name Changed 9/13/07 per LKC AJF and CJB; In Old Storet Data Will Be Listed As Dyer County.</t>
  </si>
  <si>
    <t>Corrected Waterbody ID BS REC 8/13/12</t>
  </si>
  <si>
    <t>Moved the Lagoon So the Station Is U/S New Lagoon; Also D/S Old Lagoon Discharge</t>
  </si>
  <si>
    <t>TN08010204020_2000</t>
  </si>
  <si>
    <t>Corrected Location BS/3/3/10</t>
  </si>
  <si>
    <t>Unnamed Trib To North Fork Forked Deer Flows Thru Buzzard Roost Bottoms; Corrected Long 8/13/04 LKC; Corrected Stream Name/RM  AW LKC PAS 2/11/11; Buzzard Roost On 303D List</t>
  </si>
  <si>
    <t>TN06040005913_0200</t>
  </si>
  <si>
    <t>Corrected Location Mg 7/12/12</t>
  </si>
  <si>
    <t>AMBIENT TN; In Original Group Of 22 Ambient Monitoring Stations Prior To 1982 Changes; RM Changed From Original 4.7 To 4.6 per Beverly Brown JCEAC; 001980   Current Number Need To Change and Combine Data with Nfhol004.6Su; Changed Station Name REC/LKC 5/25/01; TVA Nfhrm 4.6 Fish Station</t>
  </si>
  <si>
    <t>TN06040005063_0100</t>
  </si>
  <si>
    <t>TN06040005548_0100</t>
  </si>
  <si>
    <t>Corrected Lat/Long JRS 9/11; Corrected Road Name Added Lat/Long 2/10 LKC; Station Name and Stream Name Changed per AMG 4/14/08</t>
  </si>
  <si>
    <t>TN060400011066_0100</t>
  </si>
  <si>
    <t>TN05130202011_0100</t>
  </si>
  <si>
    <t>TN06040001043_0220</t>
  </si>
  <si>
    <t>TN06010204045_0100</t>
  </si>
  <si>
    <t>AMBIENT TN; Corrected Lat /Lon 1/05 Bd LKC Road Moved Keep Station and Data As Is; CHANGED TO NFOBI010.7OB</t>
  </si>
  <si>
    <t>AMBIENT TN; Ambient Station Used To Be RM 10.0   Hwy 22 Moved So RM Was Changed.</t>
  </si>
  <si>
    <t>Corrected Lat/Long DHA 02/04/14</t>
  </si>
  <si>
    <t>NFOBI046.9HN</t>
  </si>
  <si>
    <t>Spinks Clay (From 2003); Corrected station ID  (too many letters) 7/31/2017 KJL</t>
  </si>
  <si>
    <t>TN08010202009_0999</t>
  </si>
  <si>
    <t>CAnoe Access    Hwy 51 North; Right On Navy Road In Millington</t>
  </si>
  <si>
    <t>TN06040002039_1000</t>
  </si>
  <si>
    <t>TN08010210020_0500</t>
  </si>
  <si>
    <t>Hwy 72 East; Hwy 57 East To Lagrange; Take Lagrange Road North To Rube Scott Drive; Turn Right Onto Rube Scott Drive; Turn Left (North) Onto Buford Ellington Road</t>
  </si>
  <si>
    <t>TN06040002039_2000</t>
  </si>
  <si>
    <t>Nps 303(D) 305(B); All Samples Collected W QCs; RBP III BR; Nps List</t>
  </si>
  <si>
    <t>TN06040002039_3000</t>
  </si>
  <si>
    <t>TN06040004019_0210</t>
  </si>
  <si>
    <t>Corrected Lat/Long JRS 7.9.10</t>
  </si>
  <si>
    <t>TN08010210020_1000</t>
  </si>
  <si>
    <t>Hwy 72 East; Hwy 57 East To Lagrange; Take Lagrange Road North</t>
  </si>
  <si>
    <t>Hwy 72 East; Hwy 57 East To Hwy (S.R.) 18; Take Hwy 18 North To Mask Road; Mask Road Becomes Sardis Drive</t>
  </si>
  <si>
    <t>TN06040002026_0300</t>
  </si>
  <si>
    <t>TN06030004036_0310</t>
  </si>
  <si>
    <t>TN06010102041_0110</t>
  </si>
  <si>
    <t>TN05130104037_0500</t>
  </si>
  <si>
    <t>Changed Location Description per REC 10/13/05</t>
  </si>
  <si>
    <t>TN06010108029_2000</t>
  </si>
  <si>
    <t>Changed Location per REC 10/13/05</t>
  </si>
  <si>
    <t>TN06020001067_0215</t>
  </si>
  <si>
    <t>TN06040002012_0600</t>
  </si>
  <si>
    <t>Plus Au Data</t>
  </si>
  <si>
    <t>Corrected Ecoregion 11/24/09 GMD; Corrected Long per REC Using GIS LKC 4/4//05</t>
  </si>
  <si>
    <t>County Road 114 @ Bridge Coile Road; Corrected Lat Long CHEFO AY JD AUB  12/18/09</t>
  </si>
  <si>
    <t>Station Located About 0.10 Mile Upstream; Of the Athens UTility Board N. Mouse STP.</t>
  </si>
  <si>
    <t>MS4 Survey For City Of Athens</t>
  </si>
  <si>
    <t>Clearwater Road At Bridge; Corrected Lat/Long per REC Using GIS LKC 4/6/05; Corrected Lat Long CHEFO AY JD AUB  12/18/09</t>
  </si>
  <si>
    <t>TN06020002084_0999</t>
  </si>
  <si>
    <t>Athens</t>
  </si>
  <si>
    <t>Athens Regional Park; Corrected Stream Name/RM  AW LKC PAS 2/11/11</t>
  </si>
  <si>
    <t>TN06040002034_1200</t>
  </si>
  <si>
    <t>Accessed By Road To Pump Station. U/S Neighbor Has Key To Unlock Gate To Road</t>
  </si>
  <si>
    <t>TN06010108001_2000</t>
  </si>
  <si>
    <t>Flow Too High 12/1/11 REC</t>
  </si>
  <si>
    <t>NOLIC020.7GE</t>
  </si>
  <si>
    <t>TNW000007948</t>
  </si>
  <si>
    <t>150 meters downsteam US Nitrogen discharge; D/S Conway Bridge</t>
  </si>
  <si>
    <t>US Nitrogen permit downstream monitoring site</t>
  </si>
  <si>
    <t>NOLIC020.9GE</t>
  </si>
  <si>
    <t>TNW000007947</t>
  </si>
  <si>
    <t>U/S US Nitrogen discharge; U/S Conway Bridge</t>
  </si>
  <si>
    <t>Permit monitoring site for US Nitrogen - upstream discharge</t>
  </si>
  <si>
    <t>Changed Station ID REC 10/6/05; Changed Due To Inaccessibility At Site New Number  Is Nolic0039.3Ge</t>
  </si>
  <si>
    <t>Jc Collecting For TMDL Southwest Of Sr 70</t>
  </si>
  <si>
    <t>TN06010108DCROCKETT_1000</t>
  </si>
  <si>
    <t>TN06010108DCTRIBS_0400</t>
  </si>
  <si>
    <t>12/28/00  Changed Name To Reflect River Mile and Different Lat/Long; No Collections At RM 57.7 Typo????; Robin Cooper 12/28/00  To LKC</t>
  </si>
  <si>
    <t>Combined 60.5 SQSH AW LKC  6/30/11</t>
  </si>
  <si>
    <t>Corrected Lat/Long LKC 3/14/12</t>
  </si>
  <si>
    <t>North Of the Intersection Of Sr 107 and Sr81</t>
  </si>
  <si>
    <t>Not Sure Of Lat Long and RM 1/29/07 LKC; TDEC/TVA Station</t>
  </si>
  <si>
    <t>TVA BR; Combined Nolic089.0Wn  3/14/12 LKC AW</t>
  </si>
  <si>
    <t>Corrected Lat/Long ALW 3/12/12</t>
  </si>
  <si>
    <t>TN0801021100711_2000</t>
  </si>
  <si>
    <t>Go W. On American Way; To perkins Rd. Stoplight. Turn Right and Proceed; Less Than 1/2 Mile To Location; Dropped Due To Traffic</t>
  </si>
  <si>
    <t>This Site Will Replace Nonco0011.85Sh (perkins Road) Because Less Traffic</t>
  </si>
  <si>
    <t>TN0801021100720_2000</t>
  </si>
  <si>
    <t>USGS Gaging Station Here</t>
  </si>
  <si>
    <t>Corrected Lat/Long 2/26/10 Np; Corrected Stream Name/RM  AW  LKC PAS 2/11/11</t>
  </si>
  <si>
    <t>Corrected Lat Long GMD 10/18/13</t>
  </si>
  <si>
    <t>TN0801021100720_0410</t>
  </si>
  <si>
    <t>Corrected Stream Name/RM  AW  LKC PAS 2/11/11; ?Old Station ID At Holmes Road</t>
  </si>
  <si>
    <t>NONCO27.2T0.5T0.0SH</t>
  </si>
  <si>
    <t>NONCO27.2T0.5T0.2SH</t>
  </si>
  <si>
    <t>TN06040002030_0300</t>
  </si>
  <si>
    <t>Combined 0.5 and 0.6 8/11 LKC</t>
  </si>
  <si>
    <t>TN06010104012_0100</t>
  </si>
  <si>
    <t>Corrected Lat/Long 2/2/12 LKC</t>
  </si>
  <si>
    <t>TN06010208015_1150</t>
  </si>
  <si>
    <t>Turner Lake; 188; 187039</t>
  </si>
  <si>
    <t>TN06040002034_0900</t>
  </si>
  <si>
    <t>TN06030003030_0200</t>
  </si>
  <si>
    <t>Not Assessed Fal Or REC; Fecal Coliform E. Coli; Corrected Lat/Long 2/3/12 LKC</t>
  </si>
  <si>
    <t>(~0.2Mi D/S Of Little Notchy Creek Rd Bridge</t>
  </si>
  <si>
    <t>V</t>
  </si>
  <si>
    <t>Corrected Station ID and Stream Name</t>
  </si>
  <si>
    <t>Reference Site For Enf /Assessment Assoc with Ohv Landuse At Windrock</t>
  </si>
  <si>
    <t>Sampled By Glenn Springs Holding</t>
  </si>
  <si>
    <t>Sampled By Glenn Springs Hodling</t>
  </si>
  <si>
    <t>TVA Site; Corrected HUC Code 11/23/09 GMD</t>
  </si>
  <si>
    <t>Sampled By Glenn Springs Holdings</t>
  </si>
  <si>
    <t>In the Middle Of Copper Basin On A Dirt Road So No Road Names CW 11/7/11</t>
  </si>
  <si>
    <t>TN06020003014_0150</t>
  </si>
  <si>
    <t>Corrected Road Location AW 4/23/12; Corrected RM Ds/Mb CHEFO 2/19/07; Sample Taken U/S Of Road Crossing</t>
  </si>
  <si>
    <t>Sampled By Glenn Spring Holdings; Corrected Stream Name/RM  AW LKC PAS 2/11/11</t>
  </si>
  <si>
    <t>TN06020003014_0130</t>
  </si>
  <si>
    <t>Sample Taken U/S Of Crossing; Corrected Stream Name/RM  AW LKC PAS 2/11/11</t>
  </si>
  <si>
    <t>Sample Taken U/S Of Road Crossing; Corrected Stream Name/RM  AW LKC PAS 2/11/11</t>
  </si>
  <si>
    <t>Corrected RM per BS 11/19/10; 1991 Lake Chlorophyll and Other Data</t>
  </si>
  <si>
    <t>TN06010201066_0900</t>
  </si>
  <si>
    <t>Dropped Due To Impacts From Army Base Forrested At Mabry Road.; Flows To Little West Fork 13.3; To West Fork 5.3; To Red River 1.3</t>
  </si>
  <si>
    <t>TN05130204001_0900</t>
  </si>
  <si>
    <t>Corrected Back To 20.8 LKC BC 6/7/11; Changed  20.8 To 21.1 per Da LKC 4/2/09; Obedis06</t>
  </si>
  <si>
    <t>Corrected Road Name Spelling Location and RM  LKC 6/2/11</t>
  </si>
  <si>
    <t>Lat/Long per Corrected By Lab 7/27/09</t>
  </si>
  <si>
    <t>AMBIENT TN; Data Collected From Sept 01 To 05 Were Collected From Bank Not Middle Of Stream; So Data Deleted From Database Put In File On H Drive; 2/20/06 LKC per Gd Da Jh Rh; Corrected Lat/Long 9/28/11 LKC</t>
  </si>
  <si>
    <t>AMBIENT TN; 002025 Old Lat 3632270: Old Long 08529180; Changed Project Name; Really 2.5 Hwy 53 From Confl To Hwy 53 Bri.   6/6/06  NEFO</t>
  </si>
  <si>
    <t>TWRA Fish Tissue Station</t>
  </si>
  <si>
    <t>AMBIENT TN; 411 N To Downtown Benton West Of Benton To Patty Road Left / Boat Launch At; Two Rivers Campground</t>
  </si>
  <si>
    <t>Sample Taken U/S Of Bridge; TVA Fish Station May Be = Ocoee04.0Po</t>
  </si>
  <si>
    <t>TVA Fish Tissue Station May Be = To Ocoee02.6Po</t>
  </si>
  <si>
    <t>Off Us Highway 64E Below Parksville Dam Near Whitewater Model; TVA</t>
  </si>
  <si>
    <t>TN06020003004_1000</t>
  </si>
  <si>
    <t>TVA Fish Site Just Above Dam #1</t>
  </si>
  <si>
    <t>AMBIENT TN; Bact During Rafting Season Only When Needed</t>
  </si>
  <si>
    <t>12/6/11 JR Sampled At 19.6 M and Q For Ambient; Legacy Pollutants; Bact During Rafting Season Only When Needed</t>
  </si>
  <si>
    <t>Ocoee 2</t>
  </si>
  <si>
    <t>At Rafting Launch Ramp Upstream  Of Dam; Bact During Rafting Season Only When Needed; Legacy Pollutants</t>
  </si>
  <si>
    <t>Above the Lower Bridge At Wwc; Bact During Rafting Season Only When Needed; May Combine 26.3 and 27.1</t>
  </si>
  <si>
    <t>TN06020003013.55_1000</t>
  </si>
  <si>
    <t>TVA Monitoring Site; May Combine 26.3 and 27.1</t>
  </si>
  <si>
    <t>At Rafting Launch Point; Corrcted Station Location AW 4/12</t>
  </si>
  <si>
    <t>TN06020003013.7_1000</t>
  </si>
  <si>
    <t>Ne Side Of Dam At Tunnel Entrance</t>
  </si>
  <si>
    <t>TN06020003014_1000</t>
  </si>
  <si>
    <t>U/S Side Of Bridge; Corrected Station ID and RM AW LKC 7/1/11</t>
  </si>
  <si>
    <t>TN06020003014_2000</t>
  </si>
  <si>
    <t>TN08010205012_0999</t>
  </si>
  <si>
    <t>Corrected Lat/Long per Lab  7/27/09</t>
  </si>
  <si>
    <t>Corrected Station Description PAS 3/14/12</t>
  </si>
  <si>
    <t>TN06040004019_0610</t>
  </si>
  <si>
    <t>TN03150101012_0210</t>
  </si>
  <si>
    <t>TN06010205064_0100</t>
  </si>
  <si>
    <t>Most Of Flow Is Sr Of Tennessee Effluent; Old Nelson  Channel Not On Topo Nelson New Channel Is; Corrected Stream Name/RM  AW  LKC PAS 2/11/11</t>
  </si>
  <si>
    <t>Most Of Flow Is Sr Of Tennessee Effluent; Corrected Lat Long BS JEFO 3/10/10; Old Nelson  Channel Not On Topo Nelson New Channel Is; Corrected Stream Name/RM  AW  LKC PAS 2/11/11</t>
  </si>
  <si>
    <t>Bugs Not Good Score  Next Cycle Will Be 303D Stream</t>
  </si>
  <si>
    <t>TN06010208015_0930</t>
  </si>
  <si>
    <t>No Benthics Collected</t>
  </si>
  <si>
    <t>Air Dep Study Site Moved From 5.8 Due To Lack Of Fish</t>
  </si>
  <si>
    <t>Pasture Field To the Right Of the Bridge Crossing Off Of Co Rd 658; Dropped Site For Aub?? Sampled In 12 03</t>
  </si>
  <si>
    <t>AMBIENT TN; Posted Bact Water Contact Advisory 2010</t>
  </si>
  <si>
    <t>Off Co. Road 658 Back In the Woods; Dropped Site For 2004 Aub</t>
  </si>
  <si>
    <t>Dead End Of Alford Street Behind the Aub WWTP; Corrected Lat Long CHEFO AY JD AUB  12/18/09</t>
  </si>
  <si>
    <t>Dead End Of Alford St. Behind the Aub WWTP; Corrected Lat Long CHEFO AY JD AUB  12/18/09</t>
  </si>
  <si>
    <t>OOSTA031.8MM</t>
  </si>
  <si>
    <t>Corrected Lat Long CHEFO AY JD AUB  12/18/09</t>
  </si>
  <si>
    <t>Dropped 6/9/2017 during SOP calibration. Sample Below Where Two Creeks Come Together. Must Get permission From Tommy and Jessie Underdown To Access Property CHEFO Has Phone Numbers; Candidate 6/10/10</t>
  </si>
  <si>
    <t>Open</t>
  </si>
  <si>
    <t>TN06040001995_1000</t>
  </si>
  <si>
    <t>TN08010202036_0170</t>
  </si>
  <si>
    <t>Take 28 North Towards Sequatchie Turn Left On Lasater Road Turn Right On; Sequatchie Lane. Go To Bridge Crossing Stream</t>
  </si>
  <si>
    <t>No Data</t>
  </si>
  <si>
    <t>TN08010203015_0710</t>
  </si>
  <si>
    <t>TN05130201035_0600</t>
  </si>
  <si>
    <t>Radnor</t>
  </si>
  <si>
    <t>TN06010108005_1111</t>
  </si>
  <si>
    <t>TN06010108005_1100</t>
  </si>
  <si>
    <t>TN05130203015_1000</t>
  </si>
  <si>
    <t>D/S 303(D) Wfs; Corrected Lat/Long 2/28/11 JRS NEFO</t>
  </si>
  <si>
    <t>Combined 5.1 Data JRS  NEFO   2/22/11</t>
  </si>
  <si>
    <t>TN05130203015_2000</t>
  </si>
  <si>
    <t>TN060101020250_0100</t>
  </si>
  <si>
    <t>Goes To Taylor Valley; Correctec RM Lat/Long REC 8/6/12</t>
  </si>
  <si>
    <t>Deleted Owl000.6Wi per JRS 9/7/10</t>
  </si>
  <si>
    <t>TN06040001802_1300</t>
  </si>
  <si>
    <t>Corrected RM Mg 7/12/12</t>
  </si>
  <si>
    <t>TN06040001054_0200</t>
  </si>
  <si>
    <t>Corrected RM and Lat/Long Mg 7/17/12</t>
  </si>
  <si>
    <t>TN08010207031_1400</t>
  </si>
  <si>
    <t>Different Site Than  Oxfor001.1Mc   BS JEFO 9/7/10</t>
  </si>
  <si>
    <t>Different Site Than Oxfor001.0Mc BS JEFO 9/7/10</t>
  </si>
  <si>
    <t>TN06020004007_1300</t>
  </si>
  <si>
    <t>Bacteroides; Sequatchie Valley Bmp</t>
  </si>
  <si>
    <t>PAGES001.0DA</t>
  </si>
  <si>
    <t>TNW000007973</t>
  </si>
  <si>
    <t>Pages Branch</t>
  </si>
  <si>
    <t>Old Trinity Lane</t>
  </si>
  <si>
    <t>TN05130202202_1000</t>
  </si>
  <si>
    <t>TN05130204016_0810</t>
  </si>
  <si>
    <t>TN06010108010_3400</t>
  </si>
  <si>
    <t>TN06010105071_1000</t>
  </si>
  <si>
    <t>TN06040005065_0200</t>
  </si>
  <si>
    <t>TN06010205013_1100</t>
  </si>
  <si>
    <t>Corrected Lat Long 4/8/04 LKC</t>
  </si>
  <si>
    <t>TN05130203018_0500</t>
  </si>
  <si>
    <t>Not For Chems Or Benthic BS JEFO 12/5/11</t>
  </si>
  <si>
    <t>TN06040005504_1000</t>
  </si>
  <si>
    <t>Drainage: TN River (60.2) Waterbody # 0010750.71; Named Changed 8/8/01  Da</t>
  </si>
  <si>
    <t>Corrected Stream Name/RM  AW; LKC PAS 2/11/11  Old ID Swed9.2T1.1T0.1Mi; Changed ALW 8/11/11 per JKR</t>
  </si>
  <si>
    <t>TN06010104011_1500</t>
  </si>
  <si>
    <t>Correted Station ID LKC 1/24/12</t>
  </si>
  <si>
    <t>Corrected Lat/Long  ALW 7/14/2011</t>
  </si>
  <si>
    <t>Go Through USFS Gate/ Park In Meadow At End Of Road Walk App. 0.2 Miles; Creek Is On Goforths Rdb</t>
  </si>
  <si>
    <t>TN060101020231.0_0500</t>
  </si>
  <si>
    <t>TN06040002032_0600</t>
  </si>
  <si>
    <t>Tenn Division Of Water Management Library File Index No. Bq0.04; BR Collected</t>
  </si>
  <si>
    <t>TN06040005059_0600</t>
  </si>
  <si>
    <t>TN06010108010_2700</t>
  </si>
  <si>
    <t>TN06020003001_0500</t>
  </si>
  <si>
    <t>Shumaker Dr  Corrected Location GMD 9/13</t>
  </si>
  <si>
    <t>TN06010207036_1000</t>
  </si>
  <si>
    <t>Corrected Road Name Mg 7/12/12</t>
  </si>
  <si>
    <t>Corrected RM Mg LKC 5/21/12</t>
  </si>
  <si>
    <t>Off Route 70 Cross Over Lick Creek Turn Right First Old Field Road; Sample Site Located U/S Culvert; Changed Station ID  Stream Is 2 Words LKC 8/30/05</t>
  </si>
  <si>
    <t>TN05130105015_0600</t>
  </si>
  <si>
    <t>TN06020004001_0122</t>
  </si>
  <si>
    <t>TN06020004001_0121</t>
  </si>
  <si>
    <t>Corrected Stream Name/RM  AW LKC PAS 2/11/11  Old ID Pcove0.5T1.2T0.1Mi; Changed ALW 8/11/11 per JKR</t>
  </si>
  <si>
    <t>TN05130105019_0200</t>
  </si>
  <si>
    <t>TN05130204002_1500</t>
  </si>
  <si>
    <t>Ds 11/13/09 Different Benthics and Habitat From Pell001.0Po  and Pell002.0Po; Hwy 411 Antideg Correct Lat Long 11/13/09</t>
  </si>
  <si>
    <t>Ds 11/13/09 Different Benthics and Habitat From Pell000.9Po and Pell002.0Po; Ds 11/13/09</t>
  </si>
  <si>
    <t>Different Site Than 0.9 and 0.1  11/13/09 Intern Study</t>
  </si>
  <si>
    <t>TN06040003060_0500</t>
  </si>
  <si>
    <t>TN06020003045_0100</t>
  </si>
  <si>
    <t>Samples Collected Where Hiking Trail Crosses Creek</t>
  </si>
  <si>
    <t>TN06020001020T_0600</t>
  </si>
  <si>
    <t>TN08010208001_0500</t>
  </si>
  <si>
    <t>TN05130206003_0800</t>
  </si>
  <si>
    <t>TN06020001001T_0400</t>
  </si>
  <si>
    <t>Corrected Parke000.1Hm To Pgap000.1Hm 2/8/12 LKC</t>
  </si>
  <si>
    <t>TN05130104037_0100</t>
  </si>
  <si>
    <t>TN05130203026_1200</t>
  </si>
  <si>
    <t>TN06030003053_0300</t>
  </si>
  <si>
    <t>Corrected County Name REC 4/23/14</t>
  </si>
  <si>
    <t>TN05130104PICKETTLK_1000</t>
  </si>
  <si>
    <t>Trib To Puncheon Camp Creek</t>
  </si>
  <si>
    <t>Combined 1.0 AW LKC 6/30/11</t>
  </si>
  <si>
    <t>TWRA Collected Fish Tissue 2008</t>
  </si>
  <si>
    <t>Corrected  Station Location  Nh LKC 8/12; Weekly Color Samples Site Added By Legislature; Corrected Long By Vs 7/30/10</t>
  </si>
  <si>
    <t>Tenn Division Of Water Management Library File Index No. Av0.07; In North CArolina; Combined with Tm 26.2 and 26.0</t>
  </si>
  <si>
    <t>PIGEO2.6T0.2CO</t>
  </si>
  <si>
    <t>In North CArolina</t>
  </si>
  <si>
    <t>TN05110002078_1000</t>
  </si>
  <si>
    <t>Sampled In Ky Due To No Access In TN; Corrected Station ID and Data LKC 6/25/09</t>
  </si>
  <si>
    <t>TN05130108019_1000</t>
  </si>
  <si>
    <t>Sampled In 1999 For BR; Added By Js and Bl 9/02</t>
  </si>
  <si>
    <t>Corrected RM AW LKC 4/26/11; Dissolved Oxygen Study In 2001</t>
  </si>
  <si>
    <t>Posted Bact Water Contact Advisory 2010; Pine Creek Mile 8.3. Approximately 0.4 Miles Downstream Oneida STP.; Corrected Lat/Long  Le 5/09; Corrected RM AW LKC 4/26/11; Pine Creek Survey May 1975</t>
  </si>
  <si>
    <t>Corrected Lat 8/13/04 LKC</t>
  </si>
  <si>
    <t>TN05130104048_0410</t>
  </si>
  <si>
    <t>TN06040003010_1130</t>
  </si>
  <si>
    <t>Corrected Lat/Long ALW 7/15/2011</t>
  </si>
  <si>
    <t>TN06010201040_0500</t>
  </si>
  <si>
    <t>Corrected Lat/Long JRS 5/22/09</t>
  </si>
  <si>
    <t>TN06040001802_0600</t>
  </si>
  <si>
    <t>Corrected Stream Name Creek Not River GMD 1/26/11</t>
  </si>
  <si>
    <t>TN08010208027_1000</t>
  </si>
  <si>
    <t>TN06030005086_0200</t>
  </si>
  <si>
    <t>TN06040001PINELK_1000</t>
  </si>
  <si>
    <t>Corrected River Mile Ds CHEFO 2/24/06</t>
  </si>
  <si>
    <t>W.Q. Library File Index No. Ay0.08</t>
  </si>
  <si>
    <t>Corrected River Mile AW 4.12</t>
  </si>
  <si>
    <t>Corrected Lat Long and Creek To River; Wrong On Original Ss Sheet</t>
  </si>
  <si>
    <t>TN06040003050_2000</t>
  </si>
  <si>
    <t>TN05130108027_0750</t>
  </si>
  <si>
    <t>Sampling Site For Mining permit</t>
  </si>
  <si>
    <t>Corrected Lat/Long per Lab 7/27/09</t>
  </si>
  <si>
    <t>Not Sampling In 2014 CA 9/13Corrected Lat/Long 8/10/11 LKC</t>
  </si>
  <si>
    <t>Rejected Candidate Headwater Reference; Corrected Stream Name/RM  AW/ LKC PAS 2/11/11</t>
  </si>
  <si>
    <t>PINEY13.6T0.3T0.2CS</t>
  </si>
  <si>
    <t>TNW000008025</t>
  </si>
  <si>
    <t>UT to UT Piney Creek</t>
  </si>
  <si>
    <t>HWY 100, Chickasaw State Park</t>
  </si>
  <si>
    <t>TN08010208027_0999</t>
  </si>
  <si>
    <t>TN06040005059_0500</t>
  </si>
  <si>
    <t>From Knoxville 129 South Left On Singleton Road Left On Williams Mill Road; To Site</t>
  </si>
  <si>
    <t>TN06030003060_0300</t>
  </si>
  <si>
    <t>TN05130106021_0900</t>
  </si>
  <si>
    <t>PLICK001.7JA</t>
  </si>
  <si>
    <t>TNW000008050</t>
  </si>
  <si>
    <t>Keeling Branch Hwy (Hwy 135) south of Pine Lick Road</t>
  </si>
  <si>
    <t>TN06010108035_1120</t>
  </si>
  <si>
    <t>TMDL Monitoring By UT Samples Thru State Lab; Corrected Street Name Mg/7/12/12</t>
  </si>
  <si>
    <t>Collected By Ttu Dr. Brad Cook For Nrcs and Ag Project</t>
  </si>
  <si>
    <t>TN05130108045_0550</t>
  </si>
  <si>
    <t>Collected By Ttu Dr. Brad Cook For Nrcs and Ag Project; Corrected Stream Name/RM  AW LKC PAS 2/11/11</t>
  </si>
  <si>
    <t>TN06020004015_1200</t>
  </si>
  <si>
    <t>Sampled By Pennington To Meet Requirements For NPDES permit TN0052132; Consolidated Coal Company</t>
  </si>
  <si>
    <t>TN06020001067_1200</t>
  </si>
  <si>
    <t>TN06020001007_0110</t>
  </si>
  <si>
    <t>Metals; Changed RM per Kh 11/9/04; Corrected Ws Group 2/22/06 LKC; 8/26/04</t>
  </si>
  <si>
    <t>POLEB003.2BL</t>
  </si>
  <si>
    <t>TNW000008007</t>
  </si>
  <si>
    <t>DS of Fisher Rd crossing</t>
  </si>
  <si>
    <t>TN05130108027_0200</t>
  </si>
  <si>
    <t>TN06010201983_1000</t>
  </si>
  <si>
    <t>Different Polecat Than Polec001.4Lo</t>
  </si>
  <si>
    <t>TN060102011149_1000</t>
  </si>
  <si>
    <t>Different Polecat Creek Than Polec001.0Bt</t>
  </si>
  <si>
    <t>TN06040005020T_0600</t>
  </si>
  <si>
    <t>Changed To 0.8 Safety Concern Ag/Bl 7/15/11; Last BR 2002</t>
  </si>
  <si>
    <t>TN06030005309_1000</t>
  </si>
  <si>
    <t>TN06040004019_0100</t>
  </si>
  <si>
    <t>POND001.0CR</t>
  </si>
  <si>
    <t>TNW000008058</t>
  </si>
  <si>
    <t>Pond Branch</t>
  </si>
  <si>
    <t>Pond Branch Rd.</t>
  </si>
  <si>
    <t>Lat/Long  County Name Changed LKC 9/22/03 per REC Check</t>
  </si>
  <si>
    <t>RM Changed BS 5/26/11 Lat/Long On Old Topo Looks Like Site Is On UT But It Is On; Pond Creek Proper; Stream Reorouted Drainage Are RECAlcualted To 16.83</t>
  </si>
  <si>
    <t>County changed and Station ID 1/13/16 per DHA</t>
  </si>
  <si>
    <t>Dropped From EMAP 10  For 2011 Stagnant Site Corrected HUC Code per GMD 9/19/08</t>
  </si>
  <si>
    <t>Corrected Lat/Long per Lab 7/27/09; Corrected Stream Name/RM  AW LKC PAS 2/11/11</t>
  </si>
  <si>
    <t>Corrected Stream Name/RM Af JEFO AW LKC PAS 2/11/11; Corrected HUC Code per REC Using GIS LKC 4/4/05</t>
  </si>
  <si>
    <t>Corrected Lat ALW 7/21/2011</t>
  </si>
  <si>
    <t>TN05130206003_1340</t>
  </si>
  <si>
    <t>Combined Stations 9/22/11 LKC</t>
  </si>
  <si>
    <t>TN06020001003_0100</t>
  </si>
  <si>
    <t>TN05130204010_0100</t>
  </si>
  <si>
    <t>Corrected Creek Name GMD 1/24/14</t>
  </si>
  <si>
    <t>Notsampled In 2008</t>
  </si>
  <si>
    <t>TN06040005038T_0100</t>
  </si>
  <si>
    <t>Corrected RM Mg 7/12/12/</t>
  </si>
  <si>
    <t>Doe Fish Tissue Site; ORNL Pck8.2</t>
  </si>
  <si>
    <t>Corrected RM  Mg 7/21/12  No BR Sampled</t>
  </si>
  <si>
    <t>Corrected Lat/Long ALW 10/11/11; Interstate 40 East; Right (South) On Dancyville Road (Hwy 179); Straight Across Hwy 76 To Fayette Corners Road; Left Of Thomas Road; Right On Coffee Gap Road ( CAldwell Drive)</t>
  </si>
  <si>
    <t>Corrected RM Mg 7/12/12TVA Fish Tissue Station; 476558F</t>
  </si>
  <si>
    <t>Corrected RM  Mg 7/12/12</t>
  </si>
  <si>
    <t>PORTE0.1T0.1SV</t>
  </si>
  <si>
    <t>TNW000008014</t>
  </si>
  <si>
    <t>UT to Porters Creek</t>
  </si>
  <si>
    <t>Off Porters Creek Scenic Loop, GSMNP</t>
  </si>
  <si>
    <t>False Gap Prong</t>
  </si>
  <si>
    <t>PORTE000.2SV</t>
  </si>
  <si>
    <t>TNW000008023</t>
  </si>
  <si>
    <t>Off Greenbrier Rd in GSMNP</t>
  </si>
  <si>
    <t>TN06010107007_1100</t>
  </si>
  <si>
    <t>TN08010208024_1000</t>
  </si>
  <si>
    <t>TN05110002CITYLKPO_1000</t>
  </si>
  <si>
    <t>Auburn Univ Lake Study</t>
  </si>
  <si>
    <t>TN06040002034_0600</t>
  </si>
  <si>
    <t>Corrected Station ID and Name 5/09 LKC; BR Collected; BR</t>
  </si>
  <si>
    <t>TN06010108010_0100</t>
  </si>
  <si>
    <t>Dry Not Sampling In 2010  JCEFO</t>
  </si>
  <si>
    <t>Changed County</t>
  </si>
  <si>
    <t>Added Info Corrected Lat per REC 5/09</t>
  </si>
  <si>
    <t>Additional Biological Data Being Collected Upstream; Comparable To 1990 TVA Embayment Study Data. 3/99</t>
  </si>
  <si>
    <t>Corrected Possum Creek Mr Mg 7/12/12  Corrected Stream Name/RM  AW LKC PAS 2/11/11</t>
  </si>
  <si>
    <t>TN06010201617_1000</t>
  </si>
  <si>
    <t>TN06010208013_0100</t>
  </si>
  <si>
    <t>Corrected RM AW LKC 5/15/12; Sample For School Construction Suspect Iron Laden Water Will Be Discharged; From the Fill Material Into RECeiving Stream. At Top Of Watershed and Streams; Start As Wetlands To Be Filled In Doing the Construction Project That Have Been; permitted and Mitigated For Offsite Enters Obed At River Mile 33.3</t>
  </si>
  <si>
    <t>Sample For School Construction Suspect Iron Laden Water Will Be Discharged; From the Fill Material Into RECeiving Stream. At Top Of Watershed and Streams; Start As Wetlands To Be Filled In Doing the Construction Project That Have Been; permitted and Mitigated For Offsite; Enters Obed At River Mile 33.3 Corrected Stream Name/RM  AW LKC PAS 2/11/11</t>
  </si>
  <si>
    <t>Sample For School Construction Suspect Iron Laden Water Will Be Discharged; From the Fill Material Into RECeiving Stream. At Top Of Watershed and Streams; Start As Wetlands To Be Filled In Doing the Construction Project That Have Been; permitted and Mitigated For Offsite; Enters Obed At RM 33.3 Corrected Stream Name/RM  AW LKC PAS 2/11/11  5/12</t>
  </si>
  <si>
    <t>TN06040003041_0810</t>
  </si>
  <si>
    <t>Sw Added For Possible Enf CAse</t>
  </si>
  <si>
    <t>POWDE000.2MO</t>
  </si>
  <si>
    <t>TNW000007957</t>
  </si>
  <si>
    <t>Powdermill Branch</t>
  </si>
  <si>
    <t>Daugherty Spring Rd</t>
  </si>
  <si>
    <t>TN06020002081_0500</t>
  </si>
  <si>
    <t>TN06010206001_1000</t>
  </si>
  <si>
    <t>TN06010206006_1000</t>
  </si>
  <si>
    <t>Corrected Lat/Long LKC 2/10/11</t>
  </si>
  <si>
    <t>TN08010207001_0410</t>
  </si>
  <si>
    <t>TN05130105019_1800</t>
  </si>
  <si>
    <t>TN06040003050_0100</t>
  </si>
  <si>
    <t>Different Site Than 1.4 JRS 9/20/10</t>
  </si>
  <si>
    <t>Corrected Lat/Long JRS LKC 9/20/10 Different Site Than 1.1 JRS 9/20/10; Lat/Long Correct JRS 8/11</t>
  </si>
  <si>
    <t>Corrected County 11/5/09 LKC GMD</t>
  </si>
  <si>
    <t>Sample Taken U/S Of Forest Road Crossing</t>
  </si>
  <si>
    <t>TN05130204010_0400</t>
  </si>
  <si>
    <t>Not Sampled In 2011  Samplers Went To Far D/S Due To Privet Braiding That they; Sampled Furne000.6Ge  REC 5/13</t>
  </si>
  <si>
    <t>Corrected Station ID LKC JB 4/10/06</t>
  </si>
  <si>
    <t>TN05130103001_0100</t>
  </si>
  <si>
    <t>TN05130101015_0611</t>
  </si>
  <si>
    <t>Corrected Location BC 11/9/11; Falling Water River @ 25.2 &gt; Caney Fork @ 53.4</t>
  </si>
  <si>
    <t>TN06030004044_1000</t>
  </si>
  <si>
    <t>Changed Station ID 5/29/09 LKC; Station Is In Channelized Section Of Stream; Background Modeling.  Pigeon Roost Creek 3Q20=1.3 Cfs. Cookeville STP; Discharge Mile= 2.3.  Pigeon Roost Creek Flows To Falling Water RM 25.2 To; Caney Fork RM 53.4 To Cumberland RM 309.2.  Sampled Yearly For Ambient; Parameters with Plans To Increase Frequency.</t>
  </si>
  <si>
    <t>Corrected RM and Station ID BC 11/9/11; Falling Water Rv @ 25.2 &gt; Caney Fork @ 53.4</t>
  </si>
  <si>
    <t>Name Changed To Match Sop  4/16/03  LKC Js; Corrected Stream Name/RM  AW LKC PAS 2/11/11</t>
  </si>
  <si>
    <t>TN06030004036_0360</t>
  </si>
  <si>
    <t>TN06040004001_0300</t>
  </si>
  <si>
    <t>TN08010208017_1000</t>
  </si>
  <si>
    <t>TN05130205015T_3800</t>
  </si>
  <si>
    <t>TN06030001112_1000</t>
  </si>
  <si>
    <t>Corrected Lat/Long REC 6/11/12</t>
  </si>
  <si>
    <t>TN08010100POPLARTLK_1000</t>
  </si>
  <si>
    <t>PTREE000.7SH</t>
  </si>
  <si>
    <t>TNW000008029</t>
  </si>
  <si>
    <t>UT Poplar Tree Lake</t>
  </si>
  <si>
    <t>Downstream Fawn Lake Off Grassy Lake Road in Meeman-Shelby Forest State Park</t>
  </si>
  <si>
    <t>TN05130204018_0210</t>
  </si>
  <si>
    <t>TN05130203015_0100</t>
  </si>
  <si>
    <t>TN08010208029_0500</t>
  </si>
  <si>
    <t>TN06040003062_0500</t>
  </si>
  <si>
    <t>Corrected Lat/Long LKC 8/28/08</t>
  </si>
  <si>
    <t>PUMPK002.0MY</t>
  </si>
  <si>
    <t>TNW000007927</t>
  </si>
  <si>
    <t>u/s Joe Brown Rd</t>
  </si>
  <si>
    <t>TN06040002049_0100</t>
  </si>
  <si>
    <t>TN06030004036_0440</t>
  </si>
  <si>
    <t>Corrected Lat/Long BR 6/12</t>
  </si>
  <si>
    <t>TN05110002804_1000</t>
  </si>
  <si>
    <t>Combined PCAMP005.1MA LKC 9.27.11</t>
  </si>
  <si>
    <t>PVALL003.3T0.8HS</t>
  </si>
  <si>
    <t>TNW000007968</t>
  </si>
  <si>
    <t>Unnamed Trib to Poor Valley Cr.</t>
  </si>
  <si>
    <t>TN06010104017_1000</t>
  </si>
  <si>
    <t>8924; 1</t>
  </si>
  <si>
    <t>TN06010104017_0200</t>
  </si>
  <si>
    <t>TN06010204044_1100</t>
  </si>
  <si>
    <t>TN06010207014_0300</t>
  </si>
  <si>
    <t>Corrected County Name 8.28.07; Corrected Branch To Creek 3/2/11 LKC</t>
  </si>
  <si>
    <t>TN06010108035_2200</t>
  </si>
  <si>
    <t>Corrected Lat/Long ALW 10/11/11</t>
  </si>
  <si>
    <t>JEB 6/17/05 Stream A Channel One Foot Wide Barely Detectable Trickle Of Flow; Ws Size Maybe 0.3 Sq Mi. Should Never Have Been Sampled Should Be Off 303D List; Not Comparable To Biocriteria Should Be Not Assessed</t>
  </si>
  <si>
    <t>TN06040005027_0100</t>
  </si>
  <si>
    <t>TVA BR TVA 2007; Corrected Creek Name GMD LKC 4/28/11</t>
  </si>
  <si>
    <t>Permit # TN0072320</t>
  </si>
  <si>
    <t>TN05130107001_0200</t>
  </si>
  <si>
    <t>D/S Of Culvert; Metals Study</t>
  </si>
  <si>
    <t>TN06040003034_0100</t>
  </si>
  <si>
    <t>Corrected RM Mg 7/12/12 Corrected Station ID 8/10/11</t>
  </si>
  <si>
    <t>TN08010209002_0600</t>
  </si>
  <si>
    <t>State Route 14 (Austin Peay Hwy)  North; Right On Old Brownsville Road; (Just Past Ellendale Road)</t>
  </si>
  <si>
    <t>TN05130107BIGCRLK_1000</t>
  </si>
  <si>
    <t>Below Bridge</t>
  </si>
  <si>
    <t>U/S Of Highway  and Chem Site</t>
  </si>
  <si>
    <t>Separate Site Than Rattl000.2Wi Brackets Bmp Work  JRS 9/20/10</t>
  </si>
  <si>
    <t>TN05130205015T_3300</t>
  </si>
  <si>
    <t>TN06040004001_0900</t>
  </si>
  <si>
    <t>TN05130106008_0320</t>
  </si>
  <si>
    <t>TN06010108029_0600</t>
  </si>
  <si>
    <t>AMBIENT TN; Dropped A Few Years Ago?JRS 05  Replaced with Red025.5Mt</t>
  </si>
  <si>
    <t>Dropped Sampling 2015 Bl 11/14/14</t>
  </si>
  <si>
    <t>Corrected County Name 8.28.07LKC</t>
  </si>
  <si>
    <t>Too Deep In March 2009 Too Deep May Be Resampled In 2011</t>
  </si>
  <si>
    <t>Sampled Once  Bl 8/26/04</t>
  </si>
  <si>
    <t>TN05130206024_3000</t>
  </si>
  <si>
    <t>TN05130206024_0500</t>
  </si>
  <si>
    <t>REED_G0.1CO</t>
  </si>
  <si>
    <t>Reed Hollow Unnamed Tributary  In French Broad River</t>
  </si>
  <si>
    <t>FECO67G02; FBROA1T0.1CO</t>
  </si>
  <si>
    <t>TN06010201027_0100</t>
  </si>
  <si>
    <t>Fish Ibi; Lat Corrected 8/12/04 LKC</t>
  </si>
  <si>
    <t>TN05130203025_0100</t>
  </si>
  <si>
    <t>Drains 71I</t>
  </si>
  <si>
    <t>TN06010201027_0150</t>
  </si>
  <si>
    <t>Corrected Lat/Long AW LKC 6/30/11 Combined 2.0; Take 51 North From Dyersburg TN To Locust Grove Road; Turn Left On Locust Grove Road.; Turn Right On Sharp's Ferry Road; Site Is Located 100 Yards U/S Of Sharp's Ferry Road Bridge.</t>
  </si>
  <si>
    <t>Corrected Lat/Long REC JCEFO 9/7/10; Combined Station Reedy000.2Su with 0.1 per Tr JCEFO 2/24/11</t>
  </si>
  <si>
    <t>TN08010207031_0300</t>
  </si>
  <si>
    <t>Corrected RM and Street Name Mg 7/12/12</t>
  </si>
  <si>
    <t>Corrected RM per BS GMD 11/20/07 Corrected BR and Habitat Score</t>
  </si>
  <si>
    <t>Corrected Lat Long 8/13/04 LKC</t>
  </si>
  <si>
    <t>Corrected Stream Name GMD 3/25/13; Corrected RM per BS GMD 11/20/07 Corrected SQSH and Habitat</t>
  </si>
  <si>
    <t>TN06010102046_1200</t>
  </si>
  <si>
    <t>TN06010102046_0300</t>
  </si>
  <si>
    <t>Corrected HUC Code per REC Using GIS LKC 4/4/05; Corrected Stream Name/RM  AW  LKC PAS 2/11/11</t>
  </si>
  <si>
    <t>Corrected Lat Long and Description; Descrip Was Lower Blue Basin 200 Feet From Gate Of Spillway; Decimal # Does Not Represent River Mile 9.5.07 LKC Af Da</t>
  </si>
  <si>
    <t>50 Feet From Mouth Of Bayou Du Chien Embayment; Corrected Descr. per Ew/ Da 8/22/07; Decimal # Does Not Represent River Mile 9.5.07 LKC Af Da</t>
  </si>
  <si>
    <t>Changed Station Number with Decimal  6/20/02; Decimal # Does Not Represent River Mile 9.5.07 LKC Af Da</t>
  </si>
  <si>
    <t>Proposed J.B. Murphy Excavation; Measured From the Mouth Of the Creek (Right Where It Meets the Lake   AW 2/22/12; Informed JEFO</t>
  </si>
  <si>
    <t>TN08010202036_0200</t>
  </si>
  <si>
    <t>Special Study For U Of Auburn</t>
  </si>
  <si>
    <t>Reese Farm</t>
  </si>
  <si>
    <t>TN06010104004T_0900</t>
  </si>
  <si>
    <t>Different Renfro Creek Than Renfr000.2Hs; Corrected Creek Spelling PAS 4/10/12</t>
  </si>
  <si>
    <t>TN06010104011_0610</t>
  </si>
  <si>
    <t>Different Renfro Creek Than Renfr000.1Hs; Corrected Lat/Long Desc Da 6/13/13; Corrected Creek Spelling 4/10/12 PAS</t>
  </si>
  <si>
    <t>U/S Confluence with South Fork Obion River In Gooch Wildlife; Management Area.  Station Is About 0.8 Miles East From Intersection Of; Hwy 89 and 45W (5) In Kenton.; Ruthfkobion05.0</t>
  </si>
  <si>
    <t>Combined RFPBO030.2GI</t>
  </si>
  <si>
    <t>Corrected County Name Code From Hn To He; Corrected RM and River per Af 8/6/07</t>
  </si>
  <si>
    <t>TN05130201035_0400</t>
  </si>
  <si>
    <t>Corrected Spelling Of Road and Creek Name LKC GMD 2/17/12</t>
  </si>
  <si>
    <t>When Added For 08 Sampling Correct Name To Rfork001.2Gs Corrected 5/21</t>
  </si>
  <si>
    <t>TN06030005106_0200</t>
  </si>
  <si>
    <t>Dropped 6/9/2017 during SOP calibration. Added For Comparison To ECO65J06 Which Was Very Turbid When Last Sampled.; Sampled 4th Quarter.  Flows Along Road Side For Some Distance.; About 0.1 Mi Upstream Of Right Fork Whites Creek Mi 3.3 Confluence.; Dissolved Oxygen Study</t>
  </si>
  <si>
    <t>TN05130105033_0300</t>
  </si>
  <si>
    <t>TN06010205013_0600</t>
  </si>
  <si>
    <t>TN06010108010_0700</t>
  </si>
  <si>
    <t>TN03150101021_0400</t>
  </si>
  <si>
    <t>Red House Branch Upstream Embayment</t>
  </si>
  <si>
    <t>TN06040005065_0100</t>
  </si>
  <si>
    <t>TN06010108013_0700</t>
  </si>
  <si>
    <t>TN06010205013_1300</t>
  </si>
  <si>
    <t>Interstate 240 To Hwy 14 North; Take Hwy 14 North To Hwy 54 West; Take Cotton Lake Road On the Right To Antioch Road</t>
  </si>
  <si>
    <t>Posted Bact Water Contact Advisory; Corrected Lat/Long per JRS 6/10/11; 2010 Post Flood Sampling</t>
  </si>
  <si>
    <t>Corrected RM Mg  7/12/12  3/15/11 No Data</t>
  </si>
  <si>
    <t>Near Staunton Mills; REC Changed RM 8/4/05</t>
  </si>
  <si>
    <t>Corrected 1.1 To 4.8 Mg 3/15/11; TVA BR Also</t>
  </si>
  <si>
    <t>From Greenville Take Old Ashville Hwy To Whispering Road; Corrected RM per REC 7/19/05</t>
  </si>
  <si>
    <t>Correct RM MG 3/15/11</t>
  </si>
  <si>
    <t>About 1.2 Miles Due North Of Morgantown TN.  Drains To Tennessee River; Mile 504.5 In Chickamauga Lake.  Station Is Off Of Pockett Wilderness Road.; Corrected RM Mg 3/15/11</t>
  </si>
  <si>
    <t>Combined with RICH006.6GE   AW 3/28/12  RICHL006.0GE  RICHL06.0 RICHL004.2GE; Near Sm 6 DS Greenville Creek Enters Nolichucky River Near River Mile 47.5.; Richland Creek At This Station Is Impacted From Urban Runoff; and Other Nonpoint Source Impacts. Numerous Complaints; REC Descr Change Lat/Long Added 3/8/06 REC</t>
  </si>
  <si>
    <t>KSM Antideg Stream</t>
  </si>
  <si>
    <t>Background Modeling.  Richland Creek 3Q20=13 Cfs.  Pulaski STP Discharge; Mile = 23.3.  Denbo CAr Crushing Facility Is Located Upstream.  It Has No; Discharge  But During Rainfall Runoff (Nps) Flushes Into Stream.  Richland; Creek Flows To Elk RM 42.6 That Flows To Tennessee RM 284.3.  Sampled Yearly; For  Ambient Monitoring Parameters with Plans To Increase Frequency.</t>
  </si>
  <si>
    <t>Pcb Sampling</t>
  </si>
  <si>
    <t>Fish Tisue Station TN Valley RECycling NPDES TN0080063</t>
  </si>
  <si>
    <t>Corrected RM 25.7 AW 10/11; Fish Tissue Station TN Valley RECycling NPDES TN0080</t>
  </si>
  <si>
    <t>No 2010 BR</t>
  </si>
  <si>
    <t>Corrected Lat/Long ALW 7/26/2011</t>
  </si>
  <si>
    <t>TN05130202314_0600</t>
  </si>
  <si>
    <t>TN06010205014_0100</t>
  </si>
  <si>
    <t>TN06010108035_0300</t>
  </si>
  <si>
    <t>TN06010201009_1000</t>
  </si>
  <si>
    <t>TN05130201021_1000</t>
  </si>
  <si>
    <t>Corrected RM 17.1 To 16.0 JRS 1/12/11</t>
  </si>
  <si>
    <t>Rlcis02   Corrected RM JRS 1/12/11</t>
  </si>
  <si>
    <t>Rlick 19.4 and 19.5 Corrected RM 1/12/11 JRS; Background Modeling U/S STP Discharge.  Round Lick Creek 3Q20=Zero Cfs; Sampled 150 Ft Upstream Watertown STP Discharge Mile 19.2 On; Round Lick Creek Which Flows Into the Cumberland River.; Roundlick019.2</t>
  </si>
  <si>
    <t>Corrected RM JRS 1/12/11</t>
  </si>
  <si>
    <t>TN060400011020_1000</t>
  </si>
  <si>
    <t>TN06040005032_1100</t>
  </si>
  <si>
    <t>Corrected RM  Mg 7/12/12 Corrected HUC Code 1/25/11 LKC BS</t>
  </si>
  <si>
    <t>TVA At RM 7.2</t>
  </si>
  <si>
    <t>Corrected RM per REC JCEFO  10/31/08</t>
  </si>
  <si>
    <t>This Station Will Monitor Roan Creek Upstream Of Mountain City WWTP which discharges to Town Creek..; RM Corrected per REC JCEFO 10/31/08</t>
  </si>
  <si>
    <t>Separate Stations From Roan020.1Jo</t>
  </si>
  <si>
    <t>Separate Stations From Roan020.0Jo</t>
  </si>
  <si>
    <t>TN06010103013_0600</t>
  </si>
  <si>
    <t>Corrected RM and Lat/Long JR 9/13  Corrected Lat/Long AW 10/20/11</t>
  </si>
  <si>
    <t>TN06010108010_3300</t>
  </si>
  <si>
    <t>Corrected RM and Creek Name  Mg 3/10/11</t>
  </si>
  <si>
    <t>303 D Listed For Physical Substra.Alt</t>
  </si>
  <si>
    <t>TN06010108035_2500</t>
  </si>
  <si>
    <t>Changed Name From Roaring Fork Creek REC To LKC</t>
  </si>
  <si>
    <t>Half A Singlewide Trailer Is Missing CAused By the Floods Last Year; Corrected Lat/Long Mg 3/10/11</t>
  </si>
  <si>
    <t>Corrected Lat/Long LKC 4/1/05 LKC</t>
  </si>
  <si>
    <t>Corrected Lat/Long LKC 3/14/11</t>
  </si>
  <si>
    <t>TN05130106007_2000</t>
  </si>
  <si>
    <t>TN06010104004T_1600</t>
  </si>
  <si>
    <t>TN06040001991_1000</t>
  </si>
  <si>
    <t>9515; 1</t>
  </si>
  <si>
    <t>TN06010102237_0110</t>
  </si>
  <si>
    <t>Last BR 2001</t>
  </si>
  <si>
    <t>TN06040004008_0600</t>
  </si>
  <si>
    <t>Changed per JRS 9/18/10</t>
  </si>
  <si>
    <t>TN06030003010_0300</t>
  </si>
  <si>
    <t>Corrected Lat/Long 9/21/10 LKC</t>
  </si>
  <si>
    <t>Corrected RM Mg 7/12/12  Benthics Only 4th Quarter 98; Dropped Due To Impacts</t>
  </si>
  <si>
    <t>TN05130101015_0710</t>
  </si>
  <si>
    <t>Different Rock Creek Than Rock000.2Po</t>
  </si>
  <si>
    <t>TN06020003013.55_0100</t>
  </si>
  <si>
    <t>Near White Water Visitor Center; Different Rock Creek Than Rock000.1Po</t>
  </si>
  <si>
    <t>TN05130101016_0300</t>
  </si>
  <si>
    <t>TN06020002087_0400</t>
  </si>
  <si>
    <t>9563; 1</t>
  </si>
  <si>
    <t>TN06010208005_0400</t>
  </si>
  <si>
    <t>TVA Site; Updated HUC ALW 4/5/2011 Corrected RM AW LKC 4/6/11</t>
  </si>
  <si>
    <t>TN06030003053_1000</t>
  </si>
  <si>
    <t>TN05130101015_0711</t>
  </si>
  <si>
    <t>Locals Call This Harris Branch; NPDES Harris Branch Surface Mine; Corrected Stream Name Dm LKC 4/15/11</t>
  </si>
  <si>
    <t>TN06010108029_1110</t>
  </si>
  <si>
    <t>TN05130108027_0999</t>
  </si>
  <si>
    <t>TN05130203026_0800</t>
  </si>
  <si>
    <t>TN06040004025_1000</t>
  </si>
  <si>
    <t>Station Is In Reach Listed For Location Info Only; No Sampling For This Evaluation Recorded</t>
  </si>
  <si>
    <t>Corrected RM Sh 5/29/12  Hwy 70 North; Right On Stewart Road (1St Right After Loosahatchie River); At Stop Sign Turn Right Again To Stay On Stewart Road; ADB Data Has 1.9 Incorrect RM</t>
  </si>
  <si>
    <t>Combined 8.5 PAS   Creek N Ms 6/29/12</t>
  </si>
  <si>
    <t>TN05130108024_3000</t>
  </si>
  <si>
    <t>Corrected RM AW LKC 4/27/11; Corrected Ws Group 2/22/06 LKC?</t>
  </si>
  <si>
    <t>TN06020003013.5T_0100</t>
  </si>
  <si>
    <t>Sample Taken U/S Of the Hwy 64 Culvert</t>
  </si>
  <si>
    <t>TN06020004009_0900</t>
  </si>
  <si>
    <t>Take Highway 127 N T North Of Dunlap Turn Right Onto Old York Highway At; Intersection Of Kelly Cross Road Access Creek From Road.</t>
  </si>
  <si>
    <t>TN06040001064_0900</t>
  </si>
  <si>
    <t>Corrected RM Mg 7/12</t>
  </si>
  <si>
    <t>TN08010202036_0230</t>
  </si>
  <si>
    <t>Corrected RM AW BS  LKC 6/30/11</t>
  </si>
  <si>
    <t>Take Highway 127 N North Of Dunlap Turn Left On Sprouse Hill Road Turn Right; On Old Union Road At Bridge Crossing Hik Upstream About 20 Yards; Corrected Lat/Long ALW 7/28/2011</t>
  </si>
  <si>
    <t>Corrected Stream Name and RM AW LKC BS 6/30/11</t>
  </si>
  <si>
    <t>Across From Memorial Health CAre Ne Corner Of Diary Field; Hamilton County Water Quality</t>
  </si>
  <si>
    <t>Corrected Lat/Long and RM AW 10/20/11</t>
  </si>
  <si>
    <t>TN06020002087_0600</t>
  </si>
  <si>
    <t>Behind Mckinney Excavitng Near Intersection Of C.R. 119 and C.R. 108</t>
  </si>
  <si>
    <t>TN08010207031_1620</t>
  </si>
  <si>
    <t>Combined 2.5 AW  LKC 4/27/11</t>
  </si>
  <si>
    <t>TN05130206019_0200</t>
  </si>
  <si>
    <t>Did Not Combine 1.4 Different Stations AW LKC 6/30/11; Changed ALW 8/11/11 per JKR</t>
  </si>
  <si>
    <t>Did Not Combine with 1.3 Different Stations AW/LKC 6/30/11; Changed ALW 8/11/11 per JKR</t>
  </si>
  <si>
    <t>Combined 1.4 AW  LKC 4/17/11</t>
  </si>
  <si>
    <t>ROSEB5.2T0.4KN</t>
  </si>
  <si>
    <t>TNW000008036</t>
  </si>
  <si>
    <t>Roseberry Creek UT</t>
  </si>
  <si>
    <t>Upstream Stonewood Creek Drive</t>
  </si>
  <si>
    <t>Corrected Lat/Long JR LKC 6/14/11</t>
  </si>
  <si>
    <t>Hwy 51 North To Millington; Left On Shelby Road</t>
  </si>
  <si>
    <t>TN06030005087_0200</t>
  </si>
  <si>
    <t>TN05130104051_1000</t>
  </si>
  <si>
    <t>Take Highway 27 To Isham.  Turn Left On West Isham Road. When Road Turns Left; At Cemetary Go Straight Ahead On the Dirt Road.  Follow This Road To the End; and Park On the Left Side Of the Pond.  Walk Down the Trail To the Creek; the Sample Site Is On the Right Where the Trail Meets the Creek.; Off 2008 303D List</t>
  </si>
  <si>
    <t>Dropped 6/9/2017 during SOP calibration. Candidate 7/13/10</t>
  </si>
  <si>
    <t>Sampled By National Coal Llc For NPDES TN0079570</t>
  </si>
  <si>
    <t>TN05130108001_0400</t>
  </si>
  <si>
    <t>TN06020001007_0310</t>
  </si>
  <si>
    <t>TN05130203010_0315</t>
  </si>
  <si>
    <t>TN06030005001T_0300</t>
  </si>
  <si>
    <t>Corrected HUC Cod 1/26/11 TDEC Ra Map</t>
  </si>
  <si>
    <t>TN05130203026_0500</t>
  </si>
  <si>
    <t>TN06040005027_0200</t>
  </si>
  <si>
    <t>Corrected  RM  BS 9/18/10; New Site Replaces Rushi002.8De   8/6/03  Bobby Depriest</t>
  </si>
  <si>
    <t>Take 63 East From La Follete. Turn Right Onto Ausmus Lane. Turn Right On Old; Highway 63. Site Located At First Bridge About 25 Feet Upstream Old Highway; 63 Bridge.</t>
  </si>
  <si>
    <t>TN06040004001_0500</t>
  </si>
  <si>
    <t>TN06010102004T_0100</t>
  </si>
  <si>
    <t>From Knoxville 129 South To Singleton Road Left On Singleton Road Just Past; RR Tracks To Site</t>
  </si>
  <si>
    <t>TN06040002030_0100</t>
  </si>
  <si>
    <t>Trib To Murphy Branch</t>
  </si>
  <si>
    <t>Not Assessed REC KEFO Request Rbp3; Fecal Coliform E. Coli</t>
  </si>
  <si>
    <t>Corrected Lat/Long 8/10/11 LKC</t>
  </si>
  <si>
    <t>Dry 2010  RM Changed On Data Results To 7.4 CA; Corrected HUC Code 12/8/08 LKC</t>
  </si>
  <si>
    <t>Correced River Mile MG 7/12</t>
  </si>
  <si>
    <t>Spring Hill NPDES Site At RM 19.5</t>
  </si>
  <si>
    <t>Spring Hill NPDES Sample Site RM 19.5</t>
  </si>
  <si>
    <t>TN06040003034_0999</t>
  </si>
  <si>
    <t>Corrected RM Mg 7/12; Corrected Stream Name/RM  AW LKC PAS 2/11/11</t>
  </si>
  <si>
    <t>TN05130201011_0800</t>
  </si>
  <si>
    <t>TVA Monitoring Station</t>
  </si>
  <si>
    <t>Corrected Station ID 6/13/13 Da; From the Lake Before Whiteside</t>
  </si>
  <si>
    <t>Plus Au Data; Comparable To 1990 TVA Embayment Study Data.   3/99</t>
  </si>
  <si>
    <t>Corrected RM and ID LKC Dm 3/5/12; Corrected RM and Location Mg 3/10/11; Sampled By PAI For Iron Properties Llc</t>
  </si>
  <si>
    <t>TN06010104004T_1210</t>
  </si>
  <si>
    <t>TN06040002034_0100</t>
  </si>
  <si>
    <t>Hike Trail Stream Is 0.15 Miles Off Patrick Cemetary Raod</t>
  </si>
  <si>
    <t>Dry In August 05</t>
  </si>
  <si>
    <t>TN06040001043_0230</t>
  </si>
  <si>
    <t>Three Channels Come Together U/S Of Pisgah Road. Sample Taken D/S Of Pisgah Road; Af 8/20/12 Corrected RM and Location</t>
  </si>
  <si>
    <t>TN06010108013_0600</t>
  </si>
  <si>
    <t>TN05130202003_1000</t>
  </si>
  <si>
    <t>SAMS003.2UC</t>
  </si>
  <si>
    <t>TNW000008010</t>
  </si>
  <si>
    <t>Flag Pond Road</t>
  </si>
  <si>
    <t>TMDL Sampling By Little River Watershed Assoc. and TDEC Beginning April 2004; Corrected HUC Code per REC Using GIS LKC 4/4/05</t>
  </si>
  <si>
    <t>TN05130206019_0330</t>
  </si>
  <si>
    <t>Corrected Lat/Long AW LKC 4/27/11</t>
  </si>
  <si>
    <t>Site Moved U/S From RM 0.1 Due To Stream Sinking At Sloan Branch Confluence; Keep Data For Sande000.1Sm 2004 BR</t>
  </si>
  <si>
    <t>SANDO0.3T1.8T1.4BN</t>
  </si>
  <si>
    <t>Sandow Slough Unnamed Tributary To Unnamed Tributary</t>
  </si>
  <si>
    <t>TN08010205023_0120</t>
  </si>
  <si>
    <t>BS 12/5/11 Dry During This Cycle; 5/30 During March and September</t>
  </si>
  <si>
    <t>TN08010202009_0300</t>
  </si>
  <si>
    <t>TN06010201040_0300</t>
  </si>
  <si>
    <t>Nw Of White Pine; Corrected Station ID Sarta000.5Je LKC AW 3/1/12</t>
  </si>
  <si>
    <t>Corrected Station ID AW LKC 3/1/12; U/S Confluence with CArter BR W Of White Pine; Dry In Fall 2011 Will Be Collected Spring 2012 JEB 7/10</t>
  </si>
  <si>
    <t>TN08010208019_0510</t>
  </si>
  <si>
    <t>TN05130108004_0300</t>
  </si>
  <si>
    <t>Corrected County Code and Biorecon per Vs 1/6/06 Informed EFO</t>
  </si>
  <si>
    <t>TN03150101021_0410</t>
  </si>
  <si>
    <t>Near Grundy/Sequatchie County Line</t>
  </si>
  <si>
    <t>Dunaway; 34; 777001</t>
  </si>
  <si>
    <t>Corrected RM  1/9/09  LKC   Corrected ID LKC 10/22/08; Corrected Stream Name/RM  AW LKC PAS 2/11/11; No BR Found</t>
  </si>
  <si>
    <t>TN06040004019_0200</t>
  </si>
  <si>
    <t>TN06020004015_0300</t>
  </si>
  <si>
    <t>Corrected lat/long CHEFO CW 3/28/16</t>
  </si>
  <si>
    <t>Complaint/Antid???</t>
  </si>
  <si>
    <t>Corrected RM Mb  LKC  7/12   Complaint/Antideg?</t>
  </si>
  <si>
    <t>TN06010108035_1100</t>
  </si>
  <si>
    <t>TN08010203032_1300</t>
  </si>
  <si>
    <t>Different Site Than Scamp004.8Sr JRS 9.20.10</t>
  </si>
  <si>
    <t>Separate Station Than 4.6 JRS 9/20/10</t>
  </si>
  <si>
    <t>TN05130105015_0500</t>
  </si>
  <si>
    <t>TN06010208007_0210</t>
  </si>
  <si>
    <t>TN06040005032_0500</t>
  </si>
  <si>
    <t>Added TVA ID</t>
  </si>
  <si>
    <t>TN06020001007_2000</t>
  </si>
  <si>
    <t>SCHIC015.7HM</t>
  </si>
  <si>
    <t>Take E. Brainerd Rd To S. Gunbarrel Rd Rt At N. Sancutary Rd To Dead End; Take Trail To Swinging BR. BR Knocked Dn Dick Urban Ch Does Site Need To Chang; ?3/11/01 Corrected Lat Long 4/13/04 LKC Changed Lat Long 8/26/04; 9/21/05 Vs Wsm Corrected Lat Long; Corrected Ws Group 2/22/06 LKC</t>
  </si>
  <si>
    <t>TN06020001007_0600</t>
  </si>
  <si>
    <t>ARAP Functional Assessment</t>
  </si>
  <si>
    <t>Added To 2006 Sampling per REC JCEFO</t>
  </si>
  <si>
    <t>TN06010108042_0200</t>
  </si>
  <si>
    <t>SCOAL000.1SE</t>
  </si>
  <si>
    <t>TNW000007984</t>
  </si>
  <si>
    <t>Stone Coalbank Creek</t>
  </si>
  <si>
    <t>Just upstream confluence with Kelley Creek</t>
  </si>
  <si>
    <t>TN06020004013_0200</t>
  </si>
  <si>
    <t>318B</t>
  </si>
  <si>
    <t>TN06010208013_0500</t>
  </si>
  <si>
    <t>TN06020004015_0710</t>
  </si>
  <si>
    <t>Hwy 70 North; Left On CAnada Road; Sharp Right On Old Brownsville Road</t>
  </si>
  <si>
    <t>TN05130107016_0900</t>
  </si>
  <si>
    <t>TN06030005106_1000</t>
  </si>
  <si>
    <t>Corrected HUC per REC Using GIS 4/5/05</t>
  </si>
  <si>
    <t>Hg Sv Sediment</t>
  </si>
  <si>
    <t>Nawqa Hg Pilot Study TDEC Station Established 07</t>
  </si>
  <si>
    <t>Highway 27 To Powells Crossroads Turn Left Onto East Valley Road.; Go South To Ketner Millroad. Turn Right Take 1St Road To Left Ketner Mill Access; 1St Stream Crossing; Corrected Stream Name/RM  AW/ LKC PAS 2/11/11</t>
  </si>
  <si>
    <t>Take Highway 27 Towards Whitwell After Crossing the Sequatchie River Take; the Next Road On the Right. (So. Magnolia) Sample From Bridge Crossing; Corrected Stream Name/RM  AW LKC PAS 2/11/11</t>
  </si>
  <si>
    <t>TN06020004001_0300</t>
  </si>
  <si>
    <t>Take 28 North Through Whitwell Just North Llo For Tate Lane Turn Left; Onto Go To Stream Crossing; Corrected Stream Name/RM  AW LKC PAS 2/11/11</t>
  </si>
  <si>
    <t>Take State Route 27 To Powells Crossroads. Turn Right On East; Valley Road. Go North To Powell Raod Stream Just To the North; Corrected Stream Name/RM  AW LKC PAS 2/11/11</t>
  </si>
  <si>
    <t>Take 127 Towards Dunlap Turn Left At Lower East Valley Road Go Approx. 3.3 Miles; Stream Just To the South Of Kell Road Sample. Downstream Of Culverts; Corrected Stream Name/RM  AW LKC PAS 2/11/11</t>
  </si>
  <si>
    <t>TN06020004001_1500</t>
  </si>
  <si>
    <t>Take Highway 28 N To Jasper Exit Take Highway 41 To Shellmound Road; Turn Right 1St Stream Crossing; Corrected Stream Name/RM  AW LKC PAS 2/11/11</t>
  </si>
  <si>
    <t>TN06020004005_0999</t>
  </si>
  <si>
    <t>Take 127 Towards Dunlap Turn Left Onto Lower East Valley Road. Sample Stream; Just South Of Chapel Hill Church Off Lower East Valley Road; Corrected Stream Name/RM  AW LKC PAS 2/11/11</t>
  </si>
  <si>
    <t>TN06020004007_3300</t>
  </si>
  <si>
    <t>Take 111 To Lower East Valley Road Exit Turn Right North To  Unnamed Trib; To Sequatchie River At Pope Road. Just South Of Bowman Branch; Corrected Stream Name/RM  AW LKC PAS 2/11/11</t>
  </si>
  <si>
    <t>TN06020004007_3100</t>
  </si>
  <si>
    <t>Take 111 To Lower East Valley Road. Exit Turn To the Right Go To Stephen Chapel; On the Left.  Sample From Walk Down To Stream In Field; Corrected Stream Name/RM  AW LKC PAS 2/11/11</t>
  </si>
  <si>
    <t>TN06020004007_2900</t>
  </si>
  <si>
    <t>Take 127 N To College Station Turn Right Onto College Station Cross Road; Turn Right On Lower East Valley Road Go Approx. 1.1 Miles To Trib Just North Of; Howard Cem.; Corrected Stream Name/RM  AW/ LKC PAS 2/11/11</t>
  </si>
  <si>
    <t>Take 127 N. To College Station Turn Right Onto College Station Cross Road; Turn Right Onto Lower East Valley Road 1St Stream Crossing Just North Of; Center Point Church; Corrected Stream Name/RM  AW/ LKC PAS 2/11/11</t>
  </si>
  <si>
    <t>TN06020004007_2700</t>
  </si>
  <si>
    <t>Take 127 N To College Station Turn Tirhg Onto College Station Cross Road Turn; Left On Lower East Valley Road.  1St Stream Crossing Approx. 0.1 Mile From; College Station Cross Road; Corrected Stream Name/RM  AW/ LKC PAS 2/11/11</t>
  </si>
  <si>
    <t>TN06020004007_2600</t>
  </si>
  <si>
    <t>Take 127N To College Station. Turn Right On To College Station. Cross Road Turn; Left On Lower East Valley Road. Go North To 2nd Stream Crossing On Lower; East Valley Road Crosssing; Corrected Stream Name/RM  AW/LKC PAS 2/11/11</t>
  </si>
  <si>
    <t>TN06020004007_2500</t>
  </si>
  <si>
    <t>Take 127 N. To College Station Turn Right On College Station Cross Road. Turn; Left On Lower E. Valley Road. Go Approxiamately 1.4 Miles To Unnamed; Trib To Sequatchie River Mile 67.6 At Lower East Valley Road Crossing; Corrected Stream Name/RM  AW/ LKC PAS 2/11/11</t>
  </si>
  <si>
    <t>TN06020004007_0300</t>
  </si>
  <si>
    <t>Take Highway 127 N To Pikeville Go North Of Pikeville Go North Of Highway 30 To; First Stream Crossing Sample From Bridge; Corrected Stream Name/RM  AW LKC PAS 2/11/11</t>
  </si>
  <si>
    <t>TN06020004007_2100</t>
  </si>
  <si>
    <t>Take 127N To Pikeville Take Upper East Valley Road To North Of Mill Dam Road; To 1St Stream Crossing Very Close To Mouth Of Sequatchie River; Corrected County Name LKC Cb 8.28; Corrected Stream Name/RM  AW/ LKC PAS 2/11/11</t>
  </si>
  <si>
    <t>TN06020004007_1900</t>
  </si>
  <si>
    <t>Take 127 N. To Pikeville Take Upper East Valley Road North Of Mill Dam Road. Go; To the Second Stream Crossing @ Upper East Valley Road; Corrected Stream Name/RM  AW LKC PAS 2/11/11</t>
  </si>
  <si>
    <t>TN06020004007_1800</t>
  </si>
  <si>
    <t>Take 127 N. To Pikeville Take Upper East Valley Road To North Of Mill Dam Road; Go Approxiamately 1  Mile North To the 3Rd Stream At the Bridge Crossing; Corrected Stream Name/RM  AW LKC PAS 2/11/11</t>
  </si>
  <si>
    <t>TN06020004007_1700</t>
  </si>
  <si>
    <t>Take 127 North To Ninemile Cross Road Turn Right Go To Upper East Valley Road; Turn Right Go Sough Of Worthington Cemetary To Pollard Cove At Road; Crossing; Corrected Station ID and Creek Name AW LKC 3/14/12</t>
  </si>
  <si>
    <t>Take 127 N. To Ninemile Cross Road Turn Right Go To Upper East Valley Road; Turn Right Go Past Worthington Cemetary Road. Stream Just North Of Pollard; Cove Branchsample At Crossing; Corrected Stream Name/RM  AW/ LKC PAS 2/11/11</t>
  </si>
  <si>
    <t>TN06020004007_1600</t>
  </si>
  <si>
    <t>Take 127 N. To Ninemile Cross Road Turn Right Go To Upper East Valley Road Turn; Right Go Just Past Worthingon Cemetary Road To Stream Crossing At Bridge; Corrected Stream Name/RM  AW LKC PAS 2/11/11</t>
  </si>
  <si>
    <t>Take 127 N To Ninemile Cross Road Turn Right Go To  Upper East Valley Road; Turn Left Go North Of Swafford Chapel To First Stream Sample From Crossing; Corrected Stream Name/RM  AW LKC PAS 2/11/11</t>
  </si>
  <si>
    <t>905 Hollison Mills Road Beh Plant</t>
  </si>
  <si>
    <t>10157; 2</t>
  </si>
  <si>
    <t>TN06040003040_0200</t>
  </si>
  <si>
    <t>TN06040001118_0100</t>
  </si>
  <si>
    <t>Corrected Stream Name BS 5/17/13  Corrected RM Bg LKC 7/12</t>
  </si>
  <si>
    <t>TN060400011000_1000</t>
  </si>
  <si>
    <t>Station Name and Stream Name Changed per AMG 4/14/08</t>
  </si>
  <si>
    <t>TN06040005027_0920</t>
  </si>
  <si>
    <t>TN06040004019_0400</t>
  </si>
  <si>
    <t>TN06040005061_0100</t>
  </si>
  <si>
    <t>TN06040004031_0500</t>
  </si>
  <si>
    <t>Sampled In FY 2004 and FY 2005</t>
  </si>
  <si>
    <t>TN06040001643_0200</t>
  </si>
  <si>
    <t>TN06040005098_0100</t>
  </si>
  <si>
    <t>TN06010201033_0400</t>
  </si>
  <si>
    <t>Dropped 4/30/01 Bobby Depriest Due To Traffic and Safety Concerns.; Corrected RM AW BS 6/6/11</t>
  </si>
  <si>
    <t>Corrected RM 6/6/11 AW BS; 002510 1991 Data</t>
  </si>
  <si>
    <t>Corrected RM AW BS 6.6.11</t>
  </si>
  <si>
    <t>Corrected RM AW BS 6.6.11; Lab Had To Change From Original Site Sffde065.6Mn Due To No Access66.6</t>
  </si>
  <si>
    <t>TN08010205003_0100</t>
  </si>
  <si>
    <t>Corrected  HUC Code 12/8/08 LKC; Corrected Stream Name/RM  AW LKC PAS 2/11/11</t>
  </si>
  <si>
    <t>TN06040002049_0600</t>
  </si>
  <si>
    <t>TN06040002002_0400</t>
  </si>
  <si>
    <t>TN06040005913_0100</t>
  </si>
  <si>
    <t>Corrected RM  Mg LKC 7/12</t>
  </si>
  <si>
    <t>AMBIENT TN; Changed Name REC/LKC 5/25/01</t>
  </si>
  <si>
    <t>Eastman Fish Tissue Station</t>
  </si>
  <si>
    <t>Corrected River Mile Mg LKC 7/12</t>
  </si>
  <si>
    <t>Data As 5.5 Not 5.6    4/1/4/04; Changing RM per REC 11/1/04 To 5.6 Again; Was Holsur16</t>
  </si>
  <si>
    <t>TN06010102004_1000</t>
  </si>
  <si>
    <t>TN06010102005_1000</t>
  </si>
  <si>
    <t>Hwy 75 Turn Right To Boone Dam</t>
  </si>
  <si>
    <t>Corrected Group # per Robin Cooper JCEFO 7/23/12; RM Changed BR REC JEAC 2/26/01; TVA Sfhol RM 19</t>
  </si>
  <si>
    <t>RM Changed BR REC JEAC 2/26/01</t>
  </si>
  <si>
    <t>Access Ramp U/S Boone Dam; Surface and Bottom Sampled Separately. Will Need Separate Station Numbers; Sfhr 2 Wagner Creek; Name  River Mile Changed per REC 8/28/02; Corrected Group # per Robin Cooper JCEFO 7/23/12</t>
  </si>
  <si>
    <t>Access Ramp U/S Boone Dam; Sfhr 3 Devault Bridge; Updated Group# ALW 4/5/2011; Corrected Group # per Robin Cooper JCEFO 7/23/12</t>
  </si>
  <si>
    <t>Access Ramp U/S Boone Dam; Sfhr 3 Devault Bridge; Corrected Group # per Robin Cooper JCEFO 7/23/12</t>
  </si>
  <si>
    <t>Access Ramp U/S Boone Dam; Sfhr 5 Camp Sites; Updated Group# ALW 4/5/2011; Corrected Group # per Robin Cooper JCEFO 7/23/12</t>
  </si>
  <si>
    <t>South Fork Holston River Monitoring Station On; Boone Lake At Point 10 TVA Marker.; Area Facing Increased Development.  Area Of Great; Recreational Value To Area.  Samples Taken In Boat.; Updated Group# ALW 4/5/2011  Corrected Group # per Robin Cooper JCEFO 7/23/12</t>
  </si>
  <si>
    <t>Samples Taken In Boat; Area Facing Increased Development In Future; Updated Group# ALW 4/5/2011; Corrected Group # per Robin Cooper JCEFO 7/23/12</t>
  </si>
  <si>
    <t>Samples Taken In Boat; Area Facing Increased Development In Future; Corrected Group # per Robin Cooper JCEFO 7/23/12</t>
  </si>
  <si>
    <t>Area Of Increasing Development and Recreational Value</t>
  </si>
  <si>
    <t>Monitoring Station On South Fork Holston Rv At Bluff City.; Samples Will Be Taken Below Bridge At Park.  Area Faces; Increasing Development and Highly Valued For Fishing; Recreational Uses.</t>
  </si>
  <si>
    <t>Corrected Lat/Long REC 1/5/11</t>
  </si>
  <si>
    <t>Different Site From   RM 34.3.; Updated HUC and Group# ALW 4/5/2011</t>
  </si>
  <si>
    <t>Different Site From   RM 34.3.</t>
  </si>
  <si>
    <t>Fish Tissue Monitoring Station In Virginia</t>
  </si>
  <si>
    <t>TN06010102004T_0200</t>
  </si>
  <si>
    <t>TN06010102001_0999</t>
  </si>
  <si>
    <t>TN06040005063_0200</t>
  </si>
  <si>
    <t>TN06040005063_0250</t>
  </si>
  <si>
    <t>TN06040003041_0700</t>
  </si>
  <si>
    <t>TN06020001041_0530</t>
  </si>
  <si>
    <t>Corrected Lat/Long JR 9/13; Crosses Narrow 67I Southern Dissected Ridges and Knobs.  Many Springs.; Impacted By Agriculture and Development Dropped  Greg Russell 1996</t>
  </si>
  <si>
    <t>Corrected Station ID Stream and Data 11/17/09 Vs Mb LKC; ? About Stream Name From USGS Topo Maps Sh 8/28/08</t>
  </si>
  <si>
    <t>Added July 07 To Replace Rush1T0.5Bn</t>
  </si>
  <si>
    <t>TN08010203001_0999</t>
  </si>
  <si>
    <t>AMBIENT TN; Corrected lat/long and location BS 9/8/16;002655 002650  Corrected and Combined Stations BS/AW/LKC 6/30/11  5.7 1977 Data</t>
  </si>
  <si>
    <t>TN05130204002_1200</t>
  </si>
  <si>
    <t>TN05110002009_0300</t>
  </si>
  <si>
    <t>RM Corrected JRS 6/7/04</t>
  </si>
  <si>
    <t>Combined SRFRED027.7RN JRS LKC 12/6/11; Long Corrected 5/7/09 JRS</t>
  </si>
  <si>
    <t>TN06040003059_0300</t>
  </si>
  <si>
    <t>Combined 0.1Da   Mg LKC 5/18/12</t>
  </si>
  <si>
    <t>TDOT 840 Unlet; Wpc Co Does Not Have the Triad Chemical Data; Corrected Stream Name/RM  AW LKC PAS 2/11/11</t>
  </si>
  <si>
    <t>No Data As Of 5/09 LKC; Corrected Station ID and Name</t>
  </si>
  <si>
    <t>TN060400011219_0500</t>
  </si>
  <si>
    <t>Corrected Description 9/15/10 LKC; Corrected Lat/Long Incorrect On Original Ss Sheet  LKC 3/29/04</t>
  </si>
  <si>
    <t>TN05130203026_1100</t>
  </si>
  <si>
    <t>TN05130106005T_0800</t>
  </si>
  <si>
    <t>TN06030004036_0430</t>
  </si>
  <si>
    <t>Changed Name From Sparks Creek To Sharp Branch per NEFO 1/11/06 (See BR File)</t>
  </si>
  <si>
    <t>TN060101020540_0500</t>
  </si>
  <si>
    <t>Corrected 0.3 To 1.5 LKC AW 5/16/12</t>
  </si>
  <si>
    <t>Corrected Name To River LKC 2/16/10</t>
  </si>
  <si>
    <t>Corrected Stream Name 1/17/14 GMD</t>
  </si>
  <si>
    <t>TN05130204010_1200</t>
  </si>
  <si>
    <t>Not Same As Isp Station RECeives Influence From Second Tributary; 49; 96.677; Corrected Stream Name/RM  AW/ LKC PAS 2/11/11</t>
  </si>
  <si>
    <t>Elcan; 49; 96.677; Corrected Stream Name/RM  AW/ LKC PAS 2/11/11</t>
  </si>
  <si>
    <t>TN05130204010_0300</t>
  </si>
  <si>
    <t>TN06010205016_0300</t>
  </si>
  <si>
    <t>Not Assessed Fal Or REC; Fecal Coliform E. Coli; Changed Lat/Long 4/8/04</t>
  </si>
  <si>
    <t>TN06010108010_1999</t>
  </si>
  <si>
    <t>TN05130203027_0210</t>
  </si>
  <si>
    <t>Corrected RM  0.3 and Combined with 0.2 Habitat Only  BR  Water Too Low; Mg LKC 5/21/12</t>
  </si>
  <si>
    <t>TN06020004001_0900</t>
  </si>
  <si>
    <t>Take 27 South From Powell's Crossroads After Crossing Shelton Creek Take A Gated; Farm Road To the Right the Road Runs BESide An Old Barn (Ask At House For Key; If Locked)  Shelton Family Follow Road  To the Creek and Sample Downstream Of; Road; Tammy Hutchinson Has Talked with Family</t>
  </si>
  <si>
    <t>Highway 27 To Powells Crossroads Turn Left On East Valley Road; Go South Approx. 2.2 Miles Shelton Creek Just North Of Shelton Cemetary</t>
  </si>
  <si>
    <t>Corrected Lat/Long BS 4/24/13   Corrected Lat/Long ALW 10/11/11</t>
  </si>
  <si>
    <t>TN06020004001_1200</t>
  </si>
  <si>
    <t>Highway 27 To Powells Crossroads Turn Left Onto East Valley Road; Go South To 1.7 Miles South Of Ketner Mill Road; Correcetd Lat/Long</t>
  </si>
  <si>
    <t>TN060101020250_1200</t>
  </si>
  <si>
    <t>TN06040002030_0400</t>
  </si>
  <si>
    <t>TN06040003041_0500</t>
  </si>
  <si>
    <t>Corrected County  Mg 7/12</t>
  </si>
  <si>
    <t>SHOAL000.2MO</t>
  </si>
  <si>
    <t>TNW000007958</t>
  </si>
  <si>
    <t>D/S of Shoal Creek Road</t>
  </si>
  <si>
    <t>TN06020002081_0400</t>
  </si>
  <si>
    <t>&gt;80% of watershed is 67i</t>
  </si>
  <si>
    <t>Special Project Signal Mountain Geomean; Some Data From Ch In As 0.1 Change To 1.4   11/28/10</t>
  </si>
  <si>
    <t>TN06030004032_1000</t>
  </si>
  <si>
    <t>CA Moved Site To 54.1  Better Access 10/28/09</t>
  </si>
  <si>
    <t>SHOAL50.4T0.04LW</t>
  </si>
  <si>
    <t>TNW000007931</t>
  </si>
  <si>
    <t>Shoal Creek Unnamed Tributary d/s Background Branch</t>
  </si>
  <si>
    <t>d/s Background Branch</t>
  </si>
  <si>
    <t>TN06030005081_0200</t>
  </si>
  <si>
    <t>BM01</t>
  </si>
  <si>
    <t>EnSafe collected for Murray-Ohio Dump Site NPDES permit</t>
  </si>
  <si>
    <t>SHOAL50.4T0.2T0.1LW</t>
  </si>
  <si>
    <t>TNW000007932</t>
  </si>
  <si>
    <t>Shoal Creek Unnamed Tributary to Unnamed Tributary (Background Branch)</t>
  </si>
  <si>
    <t>Background Branch u/s old Adkins Lane Crossing</t>
  </si>
  <si>
    <t>BGD-BR</t>
  </si>
  <si>
    <t>SHOAL50.4T0.3LW</t>
  </si>
  <si>
    <t>TNW000007935</t>
  </si>
  <si>
    <t>Between SD36 and SD46</t>
  </si>
  <si>
    <t>BM03</t>
  </si>
  <si>
    <t>EnSafe collected for Murry-Ohio Dump site NPDES permit</t>
  </si>
  <si>
    <t>SHOAL50.4T0.6LW</t>
  </si>
  <si>
    <t>TNW000007933</t>
  </si>
  <si>
    <t>SWA and SD34</t>
  </si>
  <si>
    <t>BM04</t>
  </si>
  <si>
    <t>Collected by EnSafe for Murray-Ohio Dump Site NPDES permit.</t>
  </si>
  <si>
    <t>SHOAL50.4T0.83LW</t>
  </si>
  <si>
    <t>TNW000007936</t>
  </si>
  <si>
    <t>Sediment Sampling SD23</t>
  </si>
  <si>
    <t>BM06</t>
  </si>
  <si>
    <t>SHOAL50.4T0.86LW</t>
  </si>
  <si>
    <t>TNW000007937</t>
  </si>
  <si>
    <t>Sediment Sampling SD21</t>
  </si>
  <si>
    <t>BM07</t>
  </si>
  <si>
    <t>SHOAL50.4T0.8LW</t>
  </si>
  <si>
    <t>TNW000007934</t>
  </si>
  <si>
    <t>Sediment Sampling SD31</t>
  </si>
  <si>
    <t>BM05</t>
  </si>
  <si>
    <t>EnSafe sampled for Murray-Ohio Dump Site NPDES permit</t>
  </si>
  <si>
    <t>TN06030005082_0999</t>
  </si>
  <si>
    <t>Pond Owned By Landowner Tietgen; Sampled Due To Complaint About Backwash In Pond</t>
  </si>
  <si>
    <t>From Maryville To Hwy 73 East Past Kinzel Springs To Site</t>
  </si>
  <si>
    <t>TN06040004032_1000</t>
  </si>
  <si>
    <t>TN06040003010_0200</t>
  </si>
  <si>
    <t>Corrected Lat/Long ALW 8/4/11</t>
  </si>
  <si>
    <t>Corrected and Combined RM  AW/BS/LKC  6/30/11</t>
  </si>
  <si>
    <t>TMDL Sampling By Little River Watershed Assoc. and TDEC Beginning April 2004; Combined 0.7   5/16/12 LKC</t>
  </si>
  <si>
    <t>TN05130203021_0310</t>
  </si>
  <si>
    <t>TN06040005020T_0100</t>
  </si>
  <si>
    <t>TN08010208001_1500</t>
  </si>
  <si>
    <t>Corrected Lat  Station ID Creek Name LKC 11/30/09</t>
  </si>
  <si>
    <t>SILL000.1UC</t>
  </si>
  <si>
    <t>TNW000008020</t>
  </si>
  <si>
    <t>Sill Branch</t>
  </si>
  <si>
    <t>U/S Clarks Creek FS Rd, Cherokee National Forest</t>
  </si>
  <si>
    <t>TN06040002002_0100</t>
  </si>
  <si>
    <t>303(D); All Samples Collected; RBP III BR; Solids Bacti</t>
  </si>
  <si>
    <t>TN06010108029_0500</t>
  </si>
  <si>
    <t>Corrected Lat/Long ALW 8/4/2011</t>
  </si>
  <si>
    <t>TN05110002010_0400</t>
  </si>
  <si>
    <t>TN06040003010_1400</t>
  </si>
  <si>
    <t>TN06010108013_1000</t>
  </si>
  <si>
    <t>TN06010108013_2000</t>
  </si>
  <si>
    <t>SINK13.3T0.1DB</t>
  </si>
  <si>
    <t>TNW000008011</t>
  </si>
  <si>
    <t>Sink Creek Unnamed Tributary</t>
  </si>
  <si>
    <t>Sink Creek Road @ bridge</t>
  </si>
  <si>
    <t>SINK013.3T0.1DB</t>
  </si>
  <si>
    <t>antidegradation</t>
  </si>
  <si>
    <t>TN06010204044_1300</t>
  </si>
  <si>
    <t>Corrected RM and Lat/Long Le KEFO 1/26/11</t>
  </si>
  <si>
    <t>TN06010108005_1110</t>
  </si>
  <si>
    <t>No Flow No Sign Of Stream 10/30/14 NEFO.  Changed Station ID to correct river mile. 1/9/17 KJL</t>
  </si>
  <si>
    <t>TN060102011334_0110</t>
  </si>
  <si>
    <t>TN06010108064_1000</t>
  </si>
  <si>
    <t>Proceed Downstream On Sinking Creek Road From Bob Peoples Bridge To Pump; Station On Right</t>
  </si>
  <si>
    <t>TN06030003001_0500</t>
  </si>
  <si>
    <t>TN06010108043_0500</t>
  </si>
  <si>
    <t>TN06010102041_0150</t>
  </si>
  <si>
    <t>TN06010102047_1000</t>
  </si>
  <si>
    <t>Posted Bact Water Contact In Lower Section 2010; Take Elizabethon Hwy From Johnson City To Sinking Creek Baptist Church.  Go Past; Church To Next Left (Sinking Creek Rd).  Proceed On Sinking Creek Rd To First; Bridge.</t>
  </si>
  <si>
    <t>TN06040002021_1000</t>
  </si>
  <si>
    <t>TN05130203033_0100</t>
  </si>
  <si>
    <t>TN060102011330_1000</t>
  </si>
  <si>
    <t>Verified  Stream Name and RM 11/2/09 REC/GMD/JEB/LKC; TVA Site</t>
  </si>
  <si>
    <t>TN06010204050_1000</t>
  </si>
  <si>
    <t>Corrected RM Mg LKC 8/12</t>
  </si>
  <si>
    <t>Take King Springs Road To Orlando Drive</t>
  </si>
  <si>
    <t>Different Sinking Creek From Sinki004.0Ws.  2 Sinking Creeks In Same County</t>
  </si>
  <si>
    <t>Take Afton Road North.  From Old Stage Road Int Go 1.3 Mi on Afton Road to Driveway on Left</t>
  </si>
  <si>
    <t>Intersection Of Lafe Cox Drive and Buffalo Road</t>
  </si>
  <si>
    <t>TN06010201689_1000</t>
  </si>
  <si>
    <t>Bryant; 165; 157001; Corrected Stream Name/RM  AW  LKC PAS 2/11/11</t>
  </si>
  <si>
    <t>Isp Dam Project Reference Stream For Sinki4.2T0.8Co (Don't Combine); Corrected Stream Name/RM  AW  LKC PAS 2/11/11</t>
  </si>
  <si>
    <t>About 1 Mile Due South Of Pikeville TN.  Flows To Sequatchie River Mile 77.8.; Also TVA Station; Take 127N To Pikeville Take 30E To East Valley Road At Bridge Crossing; Combined Sites ALW 8/5/11; Keep Separate From 2.1 and 1.9  JR 6/11</t>
  </si>
  <si>
    <t>Nutrient Assessement; E On Hwy 30 Left After Tomato Farm; Keep Separate From 2.1 JR 6/11</t>
  </si>
  <si>
    <t>Added Lat/Long Corrected RM Mg 7/12/12  Nutrient Assessment; E On Hwy 30 LEft After Tomato Farm; Keep Separate From 2.1 JR 6/11</t>
  </si>
  <si>
    <t>Nutrient Assessment; E On Hwy 30 Left After Tomato Farm; Keep Separate From 1.9  JR 6/11</t>
  </si>
  <si>
    <t>Corrected RM 4/28/11 AW LKC</t>
  </si>
  <si>
    <t>Corrected Stream Name GMD 2/13/14  Changed Lat REC 5/17/06</t>
  </si>
  <si>
    <t>TN06010104011_1400</t>
  </si>
  <si>
    <t>TN06010108001_0700</t>
  </si>
  <si>
    <t>TN06010108005_0900</t>
  </si>
  <si>
    <t>TN05130202220_0350</t>
  </si>
  <si>
    <t>Corrected Lat/Long JRS 12/18/12</t>
  </si>
  <si>
    <t>Corrected Stream Name JRS 12/18/12; Corrected Stream Name/RM  AW LKC PAS 2/11/11</t>
  </si>
  <si>
    <t>TN05130101015_0820</t>
  </si>
  <si>
    <t>TN08010203011_0140</t>
  </si>
  <si>
    <t>Benthics Only 4th Quarter 98.  Station Dropped.  Slickup/Pettijohn Creek; Tributary To Guins Creek.  Slow Flow Bank and Riffle Habitat Available.  Beaver; Dam Nearby.  Freshwater Sponges Indicate Good Water Quality.</t>
  </si>
  <si>
    <t>Collectd By Technical Water Lab For Appolo Fuels</t>
  </si>
  <si>
    <t>TN05130106005T_0200</t>
  </si>
  <si>
    <t>TN05110002027_1000</t>
  </si>
  <si>
    <t>Corrected Long Agrmlc</t>
  </si>
  <si>
    <t>TN05110002027_2000</t>
  </si>
  <si>
    <t>Red Boiling Springs STP; RM Changed By B.L 11/00; Corrected Lat/Long Bl Cb. LKC 8/27/08</t>
  </si>
  <si>
    <t>TN08010205023_0140</t>
  </si>
  <si>
    <t>TN06020003376_1000</t>
  </si>
  <si>
    <t>Interstate 40 East; South On Stanton Road At Exit 142; Left On Hall Road; Hall Road Turns Into Garnett Drive After Crossing Yum Yum Road</t>
  </si>
  <si>
    <t>TN05130108001_0300</t>
  </si>
  <si>
    <t>TN06010201027_0160</t>
  </si>
  <si>
    <t>TN06040003040_0400</t>
  </si>
  <si>
    <t>TN06040003041_0610</t>
  </si>
  <si>
    <t>Corrected State and Station ID</t>
  </si>
  <si>
    <t>Requested  By Aer</t>
  </si>
  <si>
    <t>TN05130108004_1000</t>
  </si>
  <si>
    <t>TN06020002018_1400</t>
  </si>
  <si>
    <t>Corrected RM and Creek Name Mg LKC 7.12</t>
  </si>
  <si>
    <t>Corrected Station ID Description and  Lat/Long 8/12 LKC; Corrected Lat/Long and Name  9/2/11 LKC; TDOT Collected For Antideg Evaluation</t>
  </si>
  <si>
    <t>TN05130104037_1850</t>
  </si>
  <si>
    <t>TN06010104004T_0800</t>
  </si>
  <si>
    <t>Station Set Up In Second Year To Correlate with; Upstream Station At Hwy 308. Also Comparable To 1990 TVA Embayment Study; Data.</t>
  </si>
  <si>
    <t>Station Added In Second Year Because Demonstration; with School Children Showed Impairment. Need Additional Data</t>
  </si>
  <si>
    <t>City Of Cleveland MS4 Site</t>
  </si>
  <si>
    <t>Corrcted RM LKC Mg 8/12  Corrected Lat/Long ALW 8/8/11</t>
  </si>
  <si>
    <t>Corrected RM 8/12 Mg LKC</t>
  </si>
  <si>
    <t>Survey By Ensafe For Hma Contractors As Part Of NPDES permit #TN0077674</t>
  </si>
  <si>
    <t>Adamsville WWTP permit; Corrected RM LKC Mg 8/12</t>
  </si>
  <si>
    <t>Correted RM and Lat/Long Mg LKC 8/12</t>
  </si>
  <si>
    <t>TN06040002012_0700</t>
  </si>
  <si>
    <t>305(B); No Flow; Samples Collected Not To Be Analyzed; RBP III BR; Solids</t>
  </si>
  <si>
    <t>TN08010208019_0600</t>
  </si>
  <si>
    <t>0.1 Mile U/S RM12.2 Of Spring Creek</t>
  </si>
  <si>
    <t>TN06040003082_1000</t>
  </si>
  <si>
    <t>Corrected Lat/Long 8/11/11 LKC</t>
  </si>
  <si>
    <t>TN06010201041_0800</t>
  </si>
  <si>
    <t>Sample Taken Where Gated Road Meets Stream; Corrected Lat/Long Ds CHEFO 3/15/10</t>
  </si>
  <si>
    <t>Additional Biological Data Being Collected; Upstream    Comparable To 1990 TVA Embayment Study Data; 3/99</t>
  </si>
  <si>
    <t>Corrected Lat/Long Mg 8/12; Combined Soddy005.8Hm To 5.9</t>
  </si>
  <si>
    <t>10624 TVA; Corrected Lat/Long Mg 8/12</t>
  </si>
  <si>
    <t>TN06020001064_2000</t>
  </si>
  <si>
    <t>TN06020002083_0400</t>
  </si>
  <si>
    <t>May Or May Not Be Sampled Bl 8/26/04</t>
  </si>
  <si>
    <t>TN06010201066_0800</t>
  </si>
  <si>
    <t>Sampled For Pathogens 2008</t>
  </si>
  <si>
    <t>This Fork Flows To Barren Fork Mile 23.5 then Flows To Collins River Mile 21.5; and then To Caney Fork Mile 91.2 and then To the Cumberland River.; 2.7 Miles Southeast Of Ivy Bluff TN.</t>
  </si>
  <si>
    <t>TN05130104026_0600</t>
  </si>
  <si>
    <t>TN06040001064_0221</t>
  </si>
  <si>
    <t>TN08010205028_0400</t>
  </si>
  <si>
    <t>TN05130201001T_1800</t>
  </si>
  <si>
    <t>Combined Stations AW LKC 4/28/11</t>
  </si>
  <si>
    <t>TN05130201001T_1850</t>
  </si>
  <si>
    <t>TN05130201001T_2200</t>
  </si>
  <si>
    <t>TN06010201028_0100</t>
  </si>
  <si>
    <t>TN06010208013_0310</t>
  </si>
  <si>
    <t>Changed Description From 30 Yards To 100 Yards / Bb JCEFO/11/01/05</t>
  </si>
  <si>
    <t>Corrected RM per REC Tr Bb 6/19/09   Corrected Lat/Long per Jc 6/11/09</t>
  </si>
  <si>
    <t>TN06020002005_0410</t>
  </si>
  <si>
    <t>Corrected Location AW LKC 5/11/12; Changed Name To Branch Not Creek / REC JCEFO 11/1/05</t>
  </si>
  <si>
    <t>TN06020002018_0520</t>
  </si>
  <si>
    <t>TN05130206003_0200</t>
  </si>
  <si>
    <t>Combined W 0.1 AW LKC 4/28/11</t>
  </si>
  <si>
    <t>TN06040005056_0200</t>
  </si>
  <si>
    <t>TN05110002804_0200</t>
  </si>
  <si>
    <t>Ecoli Sampling Little Boys Ill</t>
  </si>
  <si>
    <t>Replaced Sprin003.0Mt For 2015 Sampling</t>
  </si>
  <si>
    <t>TN06030003035_0100</t>
  </si>
  <si>
    <t>Exit Moore Road Drive Past Kmart To Next Light Park At Corner Walk To Bridge; 9/21/05 Vs Wms Corrected Lat Long; Corrected Ws Group 2/22/06 LKC</t>
  </si>
  <si>
    <t>TN08010208019_1000</t>
  </si>
  <si>
    <t>Corrected RM AW LKC 4/28/11</t>
  </si>
  <si>
    <t>TN08010204014_1400</t>
  </si>
  <si>
    <t>303(D); No Flow; No Samples Collected; RBP III BR; Nutrients Solids</t>
  </si>
  <si>
    <t>No Data At Valle001.5Rn</t>
  </si>
  <si>
    <t>TN08010205023_0130</t>
  </si>
  <si>
    <t>SPRIN001.4HM</t>
  </si>
  <si>
    <t>TNW000007963</t>
  </si>
  <si>
    <t>Spring Creek Rd</t>
  </si>
  <si>
    <t>TN06040005023_0300</t>
  </si>
  <si>
    <t>TN05130108033_0500</t>
  </si>
  <si>
    <t>TN06030005086_0500</t>
  </si>
  <si>
    <t>Third Rock Consultants For Hamilton County; Hamilton County Water Quality</t>
  </si>
  <si>
    <t>Usace Station Just Across Ky Border; Corrected Station ID and Data 6/25/09 LKC</t>
  </si>
  <si>
    <t>Stopped Sampling  Bad Site  Bl 11/14/14; 2010 Post Flood Sampling</t>
  </si>
  <si>
    <t>TN05130201013_1000</t>
  </si>
  <si>
    <t>TN08010203016_2000</t>
  </si>
  <si>
    <t>Added To NEFO List JRS 11/3/09</t>
  </si>
  <si>
    <t>North Of Reliance Road</t>
  </si>
  <si>
    <t>Todd County Kentucky</t>
  </si>
  <si>
    <t>SPRIN015.2MM</t>
  </si>
  <si>
    <t>Corrected Lat/Long Da 4/9/10</t>
  </si>
  <si>
    <t>TN08010203016_3000</t>
  </si>
  <si>
    <t>Corrected Station ID AW LKC 4/15/11</t>
  </si>
  <si>
    <t>Corrected Lat /Long JRS 5/22/09</t>
  </si>
  <si>
    <t>Dropped July 07 Dry</t>
  </si>
  <si>
    <t>TN05130206039_0110</t>
  </si>
  <si>
    <t>Corrected Stream Name/RM  AW /LKC PAS 2/11/11; Sprin1T0.4Mt  Sprin2T0.4Mt</t>
  </si>
  <si>
    <t>(UT To Sinkhole To Gibbs Spring To Spring Creek)</t>
  </si>
  <si>
    <t>TN08010203016_0999</t>
  </si>
  <si>
    <t>TN08010203016_0100</t>
  </si>
  <si>
    <t>TN06040005065_1000</t>
  </si>
  <si>
    <t>TN06010108035_2700</t>
  </si>
  <si>
    <t>Not Labeled On Topo To  Be Discussed At Asssesment Meeting Fall 2011 NEFO PAS</t>
  </si>
  <si>
    <t>TN06040003040_0300</t>
  </si>
  <si>
    <t>TN05130201013_0100</t>
  </si>
  <si>
    <t>TN05130205015T_1720</t>
  </si>
  <si>
    <t>TN05130205019_1200</t>
  </si>
  <si>
    <t>TN05130104037_1500</t>
  </si>
  <si>
    <t>TN06010201064_1000</t>
  </si>
  <si>
    <t>Take Laurel Bluff Road North Off Hwy 72 Driveway Is On the Right 1.1 Miles Down; This Road; Park At Barn and Walk Across Field To Stream</t>
  </si>
  <si>
    <t>Updated HUC/Group# ALW 4/5/2011; Take Highway 28 North To Jasper Exit Turn Left At Dairy Queen On Right. Drive; Through To Old East Valley Road. Just Behind Dairy Queen. Sample At Bridge; Crossing Standifer Branch Benthic For Sediment? Ds; Corrected HUC Code To</t>
  </si>
  <si>
    <t>TN06020001067_0600</t>
  </si>
  <si>
    <t>At Bridge Crossing</t>
  </si>
  <si>
    <t>Special Project Signal Mountain Geomean; Corrected Lat/Long Location JR 7/21/14</t>
  </si>
  <si>
    <t>TN06010104015_0600</t>
  </si>
  <si>
    <t>TN06040001054_1200</t>
  </si>
  <si>
    <t>TN05130204016_1100</t>
  </si>
  <si>
    <t>Not Assessed Fal Or REC JEB Request; Fecal Coliform E. Coli</t>
  </si>
  <si>
    <t>Associ. with Tenne097.0Hu; Change ALW 8/12/2011 per JRS</t>
  </si>
  <si>
    <t>Corrected Lat/Long LKC 8/12</t>
  </si>
  <si>
    <t>Steep Banks</t>
  </si>
  <si>
    <t>Corrected Lat/Lon</t>
  </si>
  <si>
    <t>TN06040001064_0220</t>
  </si>
  <si>
    <t>TN06010102042_0350</t>
  </si>
  <si>
    <t>STEER000.1MO</t>
  </si>
  <si>
    <t>TNW000007960</t>
  </si>
  <si>
    <t>Steer Creek</t>
  </si>
  <si>
    <t>U/S Conasauga Creek</t>
  </si>
  <si>
    <t>TN06020002081_0600</t>
  </si>
  <si>
    <t>Take Hwy 127N To North Of Pikeville Turn Right Onto Lowe's Gap Mountain Road; Turn Left Onto Old State Highway 28; Sample Upstream Of Bridge Crossing</t>
  </si>
  <si>
    <t>TN06030003010_0100</t>
  </si>
  <si>
    <t>TN05130101015_0900</t>
  </si>
  <si>
    <t>TN06040003061_0600</t>
  </si>
  <si>
    <t>TN06030003010_0700</t>
  </si>
  <si>
    <t>Corrected HUC per REC Using GISlkc 4/5/05</t>
  </si>
  <si>
    <t>Stewa005.2Ru Old  #   Lab Collected SQSH 2000; 2010 Post Flood Sampling</t>
  </si>
  <si>
    <t>TN05130203010_2000</t>
  </si>
  <si>
    <t>TN05130203010_3000</t>
  </si>
  <si>
    <t>TN05130203010_0999</t>
  </si>
  <si>
    <t>STEWM005.4DE</t>
  </si>
  <si>
    <t>TNW000008006</t>
  </si>
  <si>
    <t>Stewman Creek</t>
  </si>
  <si>
    <t>Hwy 202</t>
  </si>
  <si>
    <t>TN060400012176_1000</t>
  </si>
  <si>
    <t>TN06010108005_0999</t>
  </si>
  <si>
    <t>TN06010201041_0810</t>
  </si>
  <si>
    <t>Sample Taken U/S Of Where Road Crosses the Stream</t>
  </si>
  <si>
    <t>TN05130101016_0599</t>
  </si>
  <si>
    <t>From Knoxville South On 129 Left On John Sevier Hwy Right On Maryville Pk (Old; Knoxville Hwy) Left On Tipton Station Road Right On Hall Road To Site.</t>
  </si>
  <si>
    <t>Changed From Blount County To Knox 4/09/02 KJS</t>
  </si>
  <si>
    <t>TN06010201066_1100</t>
  </si>
  <si>
    <t>Corrected RM AW LKC 5/16/12; UT Grad Students Sampling</t>
  </si>
  <si>
    <t>TN06010201066_0300</t>
  </si>
  <si>
    <t>STOCK005.1T1.1KN</t>
  </si>
  <si>
    <t>TNW000008035</t>
  </si>
  <si>
    <t>U/S Marble Springs (John Sevier Home)</t>
  </si>
  <si>
    <t>Marble Springs</t>
  </si>
  <si>
    <t>At Grandview Trib</t>
  </si>
  <si>
    <t>TMDL Sampling By UT Grads Analysis Via State Lab</t>
  </si>
  <si>
    <t>TN06010201066_3000</t>
  </si>
  <si>
    <t>Corrected Description No Nichols Mountain Branch It Is An UT LKC  AW 5/16/12</t>
  </si>
  <si>
    <t>TN06010201066_0700</t>
  </si>
  <si>
    <t>Corrected Station ID LKC AW 5/16/12</t>
  </si>
  <si>
    <t>TN06040002033_0100</t>
  </si>
  <si>
    <t>STOKE001.4DY</t>
  </si>
  <si>
    <t>Relocation Reach off end of Barber Road</t>
  </si>
  <si>
    <t>Restored/Relocation  Straight Channel To Meander Channel; Habitat Only and Out Of Cycle FY 2014 Ok Af JEFO 9/13/13; Not On Topo  RM</t>
  </si>
  <si>
    <t>Stream Reach Recently Relocatd As Part Of Restoration Roject.; 0.9 Mi Of Straight Channel Relocated Into 2.3 Miles Of Meander</t>
  </si>
  <si>
    <t>TN06020004012_0200</t>
  </si>
  <si>
    <t>TN05130203035_2000</t>
  </si>
  <si>
    <t>Take Highway 28 N Past Daus To Stone Creek Crossing At Highway 28 Bridge; Corrected RM AW 5/11/12</t>
  </si>
  <si>
    <t>STONE002.7DA</t>
  </si>
  <si>
    <t>TNW000007922</t>
  </si>
  <si>
    <t>U/S Andrew Jackson Pkwy</t>
  </si>
  <si>
    <t>AMBIENT TN; Attempted Sample 8/24/09 May Try In FY 11; Corrected Long  JRS 2/10/11  Vs 2/9/11</t>
  </si>
  <si>
    <t>Downstream Percy Priest Dam</t>
  </si>
  <si>
    <t>TN05130203003_2000</t>
  </si>
  <si>
    <t>TN05130203035_0200</t>
  </si>
  <si>
    <t>TN06010205014_0200</t>
  </si>
  <si>
    <t>Corrected Name LKC 4/1/03 To Stone000.1Hk; Corrected Name Back To Sfork000.1Hk Changing Again To Stony000.1Hk; 12/3/04Stream Name Is Stony Fork On Topomap Changing Name Once Again. LKC per REC</t>
  </si>
  <si>
    <t>TN05130104037_0620</t>
  </si>
  <si>
    <t>Old Waterbody ID TN06010103038</t>
  </si>
  <si>
    <t>RM Corrected By REC 10/30/08</t>
  </si>
  <si>
    <t>TN08010210005_0200</t>
  </si>
  <si>
    <t>Interstate 240 East; Take the Poplar Avenue Exit and Head East; 303D; Was MEAC 305 B Site In 2000  Wrong River Mile Though; Dissolved Oxygen Study</t>
  </si>
  <si>
    <t>TN06040002034_1300</t>
  </si>
  <si>
    <t>8/8=BR Collected; 8/16= BR QC Collected; BR</t>
  </si>
  <si>
    <t>Corrected RM  Mg /LKC 8/12</t>
  </si>
  <si>
    <t>TN05130101015_0750</t>
  </si>
  <si>
    <t>STRIN000.3HM</t>
  </si>
  <si>
    <t>TNW000007952</t>
  </si>
  <si>
    <t>Upstream railroad track off Baylor School Road</t>
  </si>
  <si>
    <t>TN06020001426_0200</t>
  </si>
  <si>
    <t>Posted Bact Water Contact Advisory 2010; Corrected per Kh 9.22.04</t>
  </si>
  <si>
    <t>11010; 1</t>
  </si>
  <si>
    <t>TN06040002024_1000</t>
  </si>
  <si>
    <t>305(B); All Samples &amp; All QCs Collected; RBP III BR; Nutrients Bacti Solids Metals</t>
  </si>
  <si>
    <t>SUGAR000.5HI</t>
  </si>
  <si>
    <t>TNW000008043</t>
  </si>
  <si>
    <t>Upsream I-40 off Sugar Creek Rd</t>
  </si>
  <si>
    <t>Corrected Creek and Station ID CA LKC 7/29/10; 2010 SQSH</t>
  </si>
  <si>
    <t>TN05130106005T_1100</t>
  </si>
  <si>
    <t>PAI Collect Sample For Smelter Service Corporation Stormwater permit</t>
  </si>
  <si>
    <t>TN08010205022_1000</t>
  </si>
  <si>
    <t>Added Due To 303D Listing; Will Be Sampled For Hab Assess If Time Allows</t>
  </si>
  <si>
    <t>Corrected Lat/Long JRS LKC 11/4/09; Background Modeling. Sugar Fork Creek 3Q20=0.29 Cfs.  Mt Pleasant; Discharge Mile = 1.9.  Tennessee Aluminum Processors Located 3 +; Miles Upstream On A Side Branch Tributary Named Quality Creek.; This Creek Flows To Big Bigby Creek To Duck RM 109.2 To Tennessee RM 110.8</t>
  </si>
  <si>
    <t>Assessed for City of Brownsville TN MS4</t>
  </si>
  <si>
    <t>TN06040003ARROWLK_1000</t>
  </si>
  <si>
    <t>Sampled Only Once then Dropped</t>
  </si>
  <si>
    <t>Corrected Lat/Long CW 7/12/11</t>
  </si>
  <si>
    <t>TN06040003023_0210</t>
  </si>
  <si>
    <t>TN05130201011_0700</t>
  </si>
  <si>
    <t>1991 Clean Lakes Statewide Assessment Location; Also Known As Fort Pillow Lake; Located In Fort Pillow State Park</t>
  </si>
  <si>
    <t>TN06020001421_1000</t>
  </si>
  <si>
    <t>AMBIENT TN; Corrected Station Name and Data LKC JRS 5/22/09; Attempted Sample In 2009 Try In 2011; 2010 Post Flood Sampling</t>
  </si>
  <si>
    <t>TN06040003007_0700</t>
  </si>
  <si>
    <t>Corrected Spelling Of Creek and Location LKC GMD 6/3/11</t>
  </si>
  <si>
    <t>Changed Ecoregion From 71F To 71H KJS 6/22/06 per AMG</t>
  </si>
  <si>
    <t>Corrected RM Mg/LKC 8/12</t>
  </si>
  <si>
    <t>TN05130204001_0300</t>
  </si>
  <si>
    <t>Corrected RM / Location Mg/LKC 8/12</t>
  </si>
  <si>
    <t>Combined 10.2 JRS 1/13/11</t>
  </si>
  <si>
    <t>TN05130206003_1600</t>
  </si>
  <si>
    <t>New FECO Site Dropped 12/29/10  Da Ks NEFO</t>
  </si>
  <si>
    <t>TN05130206003_2000</t>
  </si>
  <si>
    <t>TN05130206003_0700</t>
  </si>
  <si>
    <t>TN06010208004_0400</t>
  </si>
  <si>
    <t>Corrected RM and Des BS 1/11/11</t>
  </si>
  <si>
    <t>Combined 8.4 and 8.6 JRS 1/13/11; Dissolved Oxygen Study</t>
  </si>
  <si>
    <t>Nashville Eac  Pretreatment Program. Background; Modeling U/S Portland STP Discharge.  Summers Branch 3Q20=0.6 Cfs.; Sampled 100 Ft Upstream Portland STP Discharge Near Mile 8.8 On Summers; Branch Which Enters the Red River That Flows Into the Cumberland River.; Sampled Yearly For Ambient Parameters with Plans To Increase Frequency.</t>
  </si>
  <si>
    <t>RM Corrected BS 2/10</t>
  </si>
  <si>
    <t>TN08010204014_0420</t>
  </si>
  <si>
    <t>Candidate Ecoregion Reference Site</t>
  </si>
  <si>
    <t>TN06040002034_0500</t>
  </si>
  <si>
    <t>TN06020001060_0410</t>
  </si>
  <si>
    <t>Take Highway 127N Past Pikeville To Lowes Gap Mountain Road Turn Right.; Turn Right On Old State Highway 2 Continue South Just Past Melvine At Bridge; Crossing Swafford Branch</t>
  </si>
  <si>
    <t>TN08010207035_0500</t>
  </si>
  <si>
    <t>Corrected Lat/Long Afr Mlc; Corrected HUC Code per GMD 11/28/06</t>
  </si>
  <si>
    <t>Not Able To Be Sampled</t>
  </si>
  <si>
    <t>Corrected RM/Lat/Long/Desc per JRS 11/19/09; Was Also Swan008.3Li</t>
  </si>
  <si>
    <t>TN05130206DUNCLK_1000</t>
  </si>
  <si>
    <t>Corrected Spond004.5Kn To Swanp000.8Kn 2/2/12 LKC</t>
  </si>
  <si>
    <t>Corrected HUC Code per REC Using GIS  LKC 4/5/05; Also TVA Station</t>
  </si>
  <si>
    <t>TN06010205013_1310</t>
  </si>
  <si>
    <t>Corrected Street Name REC 12/22/04</t>
  </si>
  <si>
    <t>Combined 3.2 AW 10/20/11</t>
  </si>
  <si>
    <t>TN06040005047_0600</t>
  </si>
  <si>
    <t>Corrected HUC Code; Corrected RM ALW  JRS  6/13/2011</t>
  </si>
  <si>
    <t>Corrected HUC Code; Corrected RM AW 5/16/11</t>
  </si>
  <si>
    <t>Corrected HUC Code 5/16/11 AW LKC</t>
  </si>
  <si>
    <t>TN05130202014_0210</t>
  </si>
  <si>
    <t>Combined 1.0 5/15/12 AW LKC</t>
  </si>
  <si>
    <t>TN05130101015_0800</t>
  </si>
  <si>
    <t>Benthics Scheduled For July Or Aug 2000.  Bact M Or More During Warm Weather</t>
  </si>
  <si>
    <t>TN06030004032_0210</t>
  </si>
  <si>
    <t>TN05130101015_0855</t>
  </si>
  <si>
    <t>TN05130101015_0840</t>
  </si>
  <si>
    <t>Creek Named For Industry  LKC/ Ds CHEFO 2/28/08</t>
  </si>
  <si>
    <t>Creek Named For Industry LKC/Ds CHEFO 2/28/08</t>
  </si>
  <si>
    <t>TN06010204053_1000</t>
  </si>
  <si>
    <t>TN05130204006_0100</t>
  </si>
  <si>
    <t>TN06030005106_0300</t>
  </si>
  <si>
    <t>Corrected Long per REC Using GIS LKC 4/5/05</t>
  </si>
  <si>
    <t>TN03150101021_1100</t>
  </si>
  <si>
    <t>Nrda; Changed ALW 8/11/11 per JKR</t>
  </si>
  <si>
    <t>Corrected Station ID Mb CHEFO 1/2/08; Changed ALW 8/11/11 per JKR</t>
  </si>
  <si>
    <t>TN06040003041_0200</t>
  </si>
  <si>
    <t>Corrected Lat /Long per Bl 7/7/08</t>
  </si>
  <si>
    <t>TAYLO000.1FR</t>
  </si>
  <si>
    <t>TNW000008044</t>
  </si>
  <si>
    <t>Upstream McClure Cemetery Rd</t>
  </si>
  <si>
    <t>TN06030003012_0410</t>
  </si>
  <si>
    <t>TN06040002039_0110</t>
  </si>
  <si>
    <t>TN06020004007_0700</t>
  </si>
  <si>
    <t>Take Highway 127 N Past Pikeville To Lowes Gap Mountain Road Turn Right Go To; Old State Highway 28 Turn Right Continue South Just Past Melvine At Bridge; Crossing Taylor Branch</t>
  </si>
  <si>
    <t>TN06040003005_0300</t>
  </si>
  <si>
    <t>Corrected Lat/Long JRS 5/24/11</t>
  </si>
  <si>
    <t>Corrected RM Mg LKC 8/21/12</t>
  </si>
  <si>
    <t>TN06020002005_0200</t>
  </si>
  <si>
    <t>Dropped 6/9/2017 during SOP calibration. Near the Intersection Of Tunnel Hill Road and CAlifornia Lane Sw; Candidate 9/1/11</t>
  </si>
  <si>
    <t>TN06030001057_0500</t>
  </si>
  <si>
    <t>Combined 1.4 Corrected 2.3 To 1.4 LKC Mg 8/12</t>
  </si>
  <si>
    <t>TELLI005.0MO</t>
  </si>
  <si>
    <t>TNW000007969</t>
  </si>
  <si>
    <t>Tellico Reservoir Embayment near confluence with Notchy Creek</t>
  </si>
  <si>
    <t>TDEC fish tissue station; drainage area estimated.</t>
  </si>
  <si>
    <t>Corrected Lat per REC Using GIS LKC 4/5/05</t>
  </si>
  <si>
    <t>Corrected Station ID  LKC 1/15/08</t>
  </si>
  <si>
    <t>Name Changed LKC DA</t>
  </si>
  <si>
    <t>Corrected River Mile 8/12 Mg LKC</t>
  </si>
  <si>
    <t>TN06030001055_1000</t>
  </si>
  <si>
    <t>Corrected County JR 6/25/15</t>
  </si>
  <si>
    <t>AMBIENT TN; In Original Group Of 22 Ambient Monitoring Stations Prior To 1982 Changes; County Changed Th/9/4/01</t>
  </si>
  <si>
    <t>TVA Fish Station; Correcetd Ws Group # LKC 3/23/12</t>
  </si>
  <si>
    <t>SQSH If Needed</t>
  </si>
  <si>
    <t>Above Goodfield Creek Launch Off Cottonport Road; Need Low Flow Data For Wla; This Is the Same Station As Tennessee515 Listed In Old Storet with Zero Records.</t>
  </si>
  <si>
    <t>Turtle and Fish Tissue Site 1996</t>
  </si>
  <si>
    <t>Downstream Station On the TN River Below Knoxville; Just Prior To Its Confluence with the Clinch and Emory Rivers.; Take James Ferry Road South Out Of Kingston TN To the TWRA; Boat Ramp.  See Bacon Gap Topo. Samples Collected Quarterly.; Following Info Not Current As Of 6/97 Changed Project Name per KEFO 5/16/06</t>
  </si>
  <si>
    <t>TN06010201001_2000</t>
  </si>
  <si>
    <t>TN06010201020_2000</t>
  </si>
  <si>
    <t>TN06010107001_0999</t>
  </si>
  <si>
    <t>TN06040005065_0300</t>
  </si>
  <si>
    <t>TN06040004001_0800</t>
  </si>
  <si>
    <t>TN06040003034_0220</t>
  </si>
  <si>
    <t>TN06010104011_2100</t>
  </si>
  <si>
    <t>TN06020001020T_0700</t>
  </si>
  <si>
    <t>Posted Bact Water Contact Advisory 2010; TVA Site</t>
  </si>
  <si>
    <t>THIRD6.2T0.2KN</t>
  </si>
  <si>
    <t>TNW000008041</t>
  </si>
  <si>
    <t>Third Creek UT</t>
  </si>
  <si>
    <t>Downstream Western Ave HWY 62</t>
  </si>
  <si>
    <t>TDOT 15:332 STR 6E</t>
  </si>
  <si>
    <t>THIRD6.2T0.6T1.2KN</t>
  </si>
  <si>
    <t>TNW000008040</t>
  </si>
  <si>
    <t>Third Creek UT to UT</t>
  </si>
  <si>
    <t>Upstream Western Ave NW HWY 62</t>
  </si>
  <si>
    <t>TDOT 15:332 STR 5</t>
  </si>
  <si>
    <t>TN06020002081_0300</t>
  </si>
  <si>
    <t>Station Dropped FY 1998.  From Etowah TN Go 6 Mi East On Hwy 310 To Cr 480; Go Past Macedonia Chruch To Cr 481. Go South To Station.</t>
  </si>
  <si>
    <t>THOMP001.0CR</t>
  </si>
  <si>
    <t>TN08010203001_1300</t>
  </si>
  <si>
    <t>TN08010202009_2100</t>
  </si>
  <si>
    <t>TN06040002028_1000</t>
  </si>
  <si>
    <t>Garrett (Thompson Creek. #4); 113; 927013</t>
  </si>
  <si>
    <t>303(D); All Samples &amp; QCs Collected; RBP III BR; Solids Fe Mn</t>
  </si>
  <si>
    <t>Woodrun #1; 38; 357029; Corrected Lat 10/11/05; Corrected Stream Name/RM  AW LKC PAS 2/11/11</t>
  </si>
  <si>
    <t>TN06040005024_0114</t>
  </si>
  <si>
    <t>Corrected Station ID and Lat/Long JEFO PAS 8/22/12</t>
  </si>
  <si>
    <t>TN06010208015_0920</t>
  </si>
  <si>
    <t>Smith; 197; 407016; Corrected Stream Name/RM  AW/ LKC PAS 2/11/11</t>
  </si>
  <si>
    <t>TN06020004012_0300</t>
  </si>
  <si>
    <t>Take Highway 28 N. Toward Dunlap Just North Of Daus Take A Right Onto; Stone CAve Road Turn Left At Stone CAve Farm Entrance Sample At Bridge</t>
  </si>
  <si>
    <t>TN05130204006_0500</t>
  </si>
  <si>
    <t>Corrected Lat/Long REC 3/15/10</t>
  </si>
  <si>
    <t>TN06010108010_2400</t>
  </si>
  <si>
    <t>Lrwa Sampling; Corrected Stream Name/RM  AW  LKC PAS 2/11/11</t>
  </si>
  <si>
    <t>TN06010205305_0200</t>
  </si>
  <si>
    <t>Not Assessed REC KEFO Request BR; Fecal Coliform E. Coli</t>
  </si>
  <si>
    <t>TN06010205305_0220</t>
  </si>
  <si>
    <t>Lake Eva; 182; 267012; Corrected Stream Name/RM  AW/ LKC PAS 2/11/11</t>
  </si>
  <si>
    <t>TMILE000.0KN</t>
  </si>
  <si>
    <t>TNW000007959</t>
  </si>
  <si>
    <t>0.25 mi. D/S of Ebenezer Branch</t>
  </si>
  <si>
    <t>river mile given as 0.0 until such time that determination is made as to where the measurement should begin. Confused by sinking nature and previously measured U/S stations.</t>
  </si>
  <si>
    <t>Near Intersection Of Bridgewater Road with Cross Parks Drive  2.2 Mil From Confl; with Ebenezer Branch</t>
  </si>
  <si>
    <t>AMBIENT TN; Corrected Lat/Long Sh 5/29/12; TN Division Of Water Quality Control Ambient Monitoring Station; 98 99 02 03 Data</t>
  </si>
  <si>
    <t>Corrected HUC Code per REC Using GIS  LKC 4/5/05</t>
  </si>
  <si>
    <t>TN06010201001T_0300</t>
  </si>
  <si>
    <t>Sample Taken At Private Drives Culvert</t>
  </si>
  <si>
    <t>TN05130201026_0300</t>
  </si>
  <si>
    <t>REC Got 4.14 For Drainage Area 2/21/12</t>
  </si>
  <si>
    <t>TN06020003004T_0300</t>
  </si>
  <si>
    <t>Sample Taken U/S Of Road To Ranger Station; JR 12/6/11 Dry Site Will Try To Continue To Monitor</t>
  </si>
  <si>
    <t>Corrected Lat/Long LKC 1/26/11</t>
  </si>
  <si>
    <t>TN05110002010_0200</t>
  </si>
  <si>
    <t>TN06030004043_0500</t>
  </si>
  <si>
    <t>TN08010208001_0900</t>
  </si>
  <si>
    <t>TN06010103034_0399</t>
  </si>
  <si>
    <t>TN06040005024_0111</t>
  </si>
  <si>
    <t>Corrected RM Mg 8/12; Corrected Stream Name/RM  AW LKC PAS 2/11/11; Corrected Lat/Long per Lab 7/27/09 Otown1T0.9Hn; Corrected Stream Name 7/29/08 BS JEFO PAS</t>
  </si>
  <si>
    <t>Was Town Creek On Original Notes From Eac Map Shows Town Branch GMD 7/26/01; BR In 2001</t>
  </si>
  <si>
    <t>Boat Put In Is Off Pill Jerk Road Samples Will Be Collected Just U/S Of Mouth; Of Town Creek</t>
  </si>
  <si>
    <t>TN06010208013_0300</t>
  </si>
  <si>
    <t>TOWN000.2HE</t>
  </si>
  <si>
    <t>TNW000007940</t>
  </si>
  <si>
    <t>behind WW Sewage lagoon</t>
  </si>
  <si>
    <t>TN06040001802_1200</t>
  </si>
  <si>
    <t>Take Highway 28 To the Town Creek Bridge Crossing  Just South Of Jasper; Project Name Changed 4/20/06 LKC; Also TVA Station</t>
  </si>
  <si>
    <t>TN06010201038_1000</t>
  </si>
  <si>
    <t>Take Highway 321 North To Highway 11 South.  Turn Right To To Light # 14 and; Turn Left.  Take the First Right and the Creek Is On the Left.; Site 150 Yards Below the STP Discharge.</t>
  </si>
  <si>
    <t>TN06010201462_1000</t>
  </si>
  <si>
    <t>0.1 mile D/S Livingston STP Outfall</t>
  </si>
  <si>
    <t>Corrected RM</t>
  </si>
  <si>
    <t>Slick(A); Combined 0.9 and 1.1 Da 6/13/13; Dissolved Oxygen Study</t>
  </si>
  <si>
    <t>TVA Site; Corrected HUC  Code 5/9/12 GMD</t>
  </si>
  <si>
    <t>Corrected Lat/Long per JRS 6/15/06 Station That Was Townb003.4Di Is Town001.7Di; Data In Storet Changed</t>
  </si>
  <si>
    <t>Location Where Trib Enters Behind Sewer Lift Station Follow Gravel Dw To Lift; Station</t>
  </si>
  <si>
    <t>Complaint and Or Assessment</t>
  </si>
  <si>
    <t>TN05130108045_0210</t>
  </si>
  <si>
    <t>Dropped 6/9/2017 during SOP calibration. Candidate 2012</t>
  </si>
  <si>
    <t>TN08010208896_0999</t>
  </si>
  <si>
    <t>TN06040004026_1000</t>
  </si>
  <si>
    <t>TN06040003009_1200</t>
  </si>
  <si>
    <t>Corrected RM 10/16/07  CKEFO</t>
  </si>
  <si>
    <t>TN05130204001_0700</t>
  </si>
  <si>
    <t>Corrected Lat  Mg LKC 8/12</t>
  </si>
  <si>
    <t>Corrected 7.2 To 7.6 per JRS 1/13/11; 2010 Post Flood Sampling</t>
  </si>
  <si>
    <t>Background Modeling U/S STP Discharge.  Trace Creek 3Q20=3.8 Cfs.; Sampled 50 Ft Upstream Waverly STP Discharge Mile 8.2 On Trace Creek; Which Flows Into the Tennessee River.  STP=Lagoon System.; Sampled Yearly For Ambient Parametrs with Plans To Increase Frequency.</t>
  </si>
  <si>
    <t>TN06010208015_1300</t>
  </si>
  <si>
    <t>Sherwood; 181; 187029; Corrected Stream Name/RM  AW/ LKC PAS 2/11/11</t>
  </si>
  <si>
    <t>Corrected RM  Mg LKC 8/22/12; Corrected Lat/Long 6/2/11 REC; Changed Name Due To Correction In Spelling  From REC 10/3/03</t>
  </si>
  <si>
    <t>Corrected Stream Name and Waterbody ID</t>
  </si>
  <si>
    <t>Corrected location PAS LKC 4/8/16</t>
  </si>
  <si>
    <t>TN06030003044_0713</t>
  </si>
  <si>
    <t>Dam Built 1996</t>
  </si>
  <si>
    <t>TN08010207072_0300</t>
  </si>
  <si>
    <t>Corrected Stream ID RM LKC Sw 1/12/12  Corrected Stream ID AW 10/20/11; Corrected Stream Name GMD 9.21.11; Bdry000.9Lw</t>
  </si>
  <si>
    <t>TN06040004008_0300</t>
  </si>
  <si>
    <t>Chem 2003</t>
  </si>
  <si>
    <t>TN06030003010_0200</t>
  </si>
  <si>
    <t>CAn't Get To For 2009 Chemicals</t>
  </si>
  <si>
    <t>D/S Of Pay Branch At Campground</t>
  </si>
  <si>
    <t>TN06020003013.7T_0410</t>
  </si>
  <si>
    <t>Dropped 6/9/2017 during SOP calibration. Candidate 9/1/11</t>
  </si>
  <si>
    <t>TN06040001064_0210</t>
  </si>
  <si>
    <t>Corrected Lat/Lond and Description 10/11/11</t>
  </si>
  <si>
    <t>TN06040003050_0710</t>
  </si>
  <si>
    <t>TN06040003082_0100</t>
  </si>
  <si>
    <t>TN06010205016_0600</t>
  </si>
  <si>
    <t>Combined Station  TURKE000.5HK  PAS 3/16/12; Station  Stopped Sampling  FY 1998.  Name Changed 8/8/01 Da</t>
  </si>
  <si>
    <t>TN08010207031_1200</t>
  </si>
  <si>
    <t>Combined 0.3 AW LKC 4/2/11</t>
  </si>
  <si>
    <t>TN05130106010_0200</t>
  </si>
  <si>
    <t>TN06040005047_0900</t>
  </si>
  <si>
    <t>TN08010205018_0600</t>
  </si>
  <si>
    <t>TN06010104004T_2300</t>
  </si>
  <si>
    <t>Posted Bact Water Contact Advisory 2010; K Did Not Sample In 2010 Moristown Was Supposed To Co Does Not Have Data 1/27/12</t>
  </si>
  <si>
    <t>TN06040005075_1000</t>
  </si>
  <si>
    <t>TN06040001064_0200</t>
  </si>
  <si>
    <t>1.5 Miles Due West Of Center Star TN and About 10 Mi Southeast Of Savannah TN</t>
  </si>
  <si>
    <t>TN05130204006_1000</t>
  </si>
  <si>
    <t>TN06040001906_1000</t>
  </si>
  <si>
    <t>Correced RM Mg LKC 8/12</t>
  </si>
  <si>
    <t>Combine Bturn013.1Di NEFO PAS 3/15/12</t>
  </si>
  <si>
    <t>TN05130204009_0100</t>
  </si>
  <si>
    <t>TN05130204001_0200</t>
  </si>
  <si>
    <t>TN06020002018_1200</t>
  </si>
  <si>
    <t>TN06040005024_0112</t>
  </si>
  <si>
    <t>Collected By Tencnical Water Lab For Appolo Fuels</t>
  </si>
  <si>
    <t>TN06010201041_0900</t>
  </si>
  <si>
    <t>From SR 167 turn right onto Crackers Neck Road (south of airport). Go 1.5 miles to intersection of Dug Hill Road</t>
  </si>
  <si>
    <t>TN06040004VFWLK_1000</t>
  </si>
  <si>
    <t>TN05130202314_0750</t>
  </si>
  <si>
    <t>Additional Biological Data Being Collected Upstream.; Comparable To 1990 TVA Embayment Study Data.; 3/99</t>
  </si>
  <si>
    <t>TN06040003007_0300</t>
  </si>
  <si>
    <t>Corrected RM and Station ID Combined 0.7 and 1.6 Cl PAS 7/30/12</t>
  </si>
  <si>
    <t>Corrected River Mile Cl PAS 7/30/12; Replaced By Sample Site At 1.5 Creek Sank  Sw 7/26/12</t>
  </si>
  <si>
    <t>Corrected RM Cl PAS 7/30/12; Replaces Sample Site At (1.9) 1.1 Creek Sank  Sw 7/26/12</t>
  </si>
  <si>
    <t>Tenn. Div. Of Water Management Library File Index No. Bm0.07</t>
  </si>
  <si>
    <t>TN06010107010_1900</t>
  </si>
  <si>
    <t>Approx. 65% In 66G and 35% 66E</t>
  </si>
  <si>
    <t>TN06010107010_1955</t>
  </si>
  <si>
    <t>D/S Of South and North Prongs</t>
  </si>
  <si>
    <t>TN06040001060_0400</t>
  </si>
  <si>
    <t>Take 127 North At College Station Turn Right On To College Station Cross; Road Turn Left At Lower East Valey Road. Go North To Walker Cove At Lower East; Valley Road Crossing. Trib To Keedy Cove Branch; Chanage ALW 8/11/11 per Jks</t>
  </si>
  <si>
    <t>TN06020003013.7T_0200</t>
  </si>
  <si>
    <t>TN05130204002_1110</t>
  </si>
  <si>
    <t>Corrected Lat/Long 8/18/11</t>
  </si>
  <si>
    <t>TN05130201055_0100</t>
  </si>
  <si>
    <t>Combined 0.6 AW LKC 4/27/22</t>
  </si>
  <si>
    <t>TN05130108004_0900</t>
  </si>
  <si>
    <t>TN06020002083_0510</t>
  </si>
  <si>
    <t>TN06020001064_0300</t>
  </si>
  <si>
    <t>Survey performed Where Abandoned Road Meets Stream</t>
  </si>
  <si>
    <t>Ds Of Ducktown STP</t>
  </si>
  <si>
    <t>Lat/Long per Corrected By Lab 7/27/09; Corrected Stream Name/RM  AW LKC PAS 2/11/11</t>
  </si>
  <si>
    <t>Corrected Stream Name7.2.10 JRS   LKC 4/27/10</t>
  </si>
  <si>
    <t>TN05130201041_0300</t>
  </si>
  <si>
    <t>Corrected Long ALW 10/11/11</t>
  </si>
  <si>
    <t>TN06010205016_0400</t>
  </si>
  <si>
    <t>11905; 1</t>
  </si>
  <si>
    <t>Replaces Wardl002.6Mc   CAn't Get To the Site Anymore Bd  9/4/03</t>
  </si>
  <si>
    <t>Site Dropped 9/4/03 Bp JEAC  Property Now Belongs To Hunting Club and the Road; Is Gated and Locked and they Are Not Allowed To PASs. Replaced By Wardl000.7_Ms</t>
  </si>
  <si>
    <t>Combined 0.2 AW LKC 4/27/11</t>
  </si>
  <si>
    <t>TN06040002033_1000</t>
  </si>
  <si>
    <t>TN05130106005T_0300</t>
  </si>
  <si>
    <t>Go South On Williams Ln Sw Of Forgey Creek</t>
  </si>
  <si>
    <t>Mercury Monitoring Station</t>
  </si>
  <si>
    <t>Waterbody # TN060102006; Corrected Lat/Long</t>
  </si>
  <si>
    <t>Pickens Bridge Mercury Monitoring Station</t>
  </si>
  <si>
    <t>Pickens Bridge Mercury Monitoring Station; TVA Site Wrm 6.5</t>
  </si>
  <si>
    <t>HUC Code Changed</t>
  </si>
  <si>
    <t>Bottom Sample; Corrected ID 8/20/08; HUC Code Changed</t>
  </si>
  <si>
    <t>Surface Sample; Corrected Name 08/20/08; HUC Code Change</t>
  </si>
  <si>
    <t>TVA Tailwater Monitoring Site</t>
  </si>
  <si>
    <t>Division Of Water Management Library Index No. As0.07; Biological Data Including Bioassay Is Included In Report But Is Not; Stored In Storet Data Base 1982; Corrected Plant Name</t>
  </si>
  <si>
    <t>Waterbody #; This Station Will Monitor the Watauga River Upstream; Of Discharges From Elizabethton WWTP and North American Rayon Corp.</t>
  </si>
  <si>
    <t>Waterbody # TN06010103018; This Station Will Monitor the Watauga River Upstream Of Elizabethon WWTP; Wataugaris01</t>
  </si>
  <si>
    <t>Division Of Water Management Library Index No. As0.07; Biological Data Including Bioassay Is Included In Report But Is Not; Stored In Storet Data Base 1982; Correced RM 8/19/08</t>
  </si>
  <si>
    <t>TN06010103019_1000</t>
  </si>
  <si>
    <t>TVA Fish Station; Watauga036.6</t>
  </si>
  <si>
    <t>Corrected RM 8/19/08; Watau046.8Jo</t>
  </si>
  <si>
    <t>TN060101020250_1400</t>
  </si>
  <si>
    <t>TN06040004019_0600</t>
  </si>
  <si>
    <t>TN06010108456_0100</t>
  </si>
  <si>
    <t>TN08010210020_0200</t>
  </si>
  <si>
    <t>Hwy 72 East; Hwy 57 East To Moscow; Take Hwy. (Sr) 76 North; Turn Right Onto Watkins Drive</t>
  </si>
  <si>
    <t>TN06040005027_0600</t>
  </si>
  <si>
    <t>Corrected Lat/Long Mg LKC 8/12</t>
  </si>
  <si>
    <t>TN05130204016_0500</t>
  </si>
  <si>
    <t>TN06010108013_0210</t>
  </si>
  <si>
    <t>TN06020001020T_0300</t>
  </si>
  <si>
    <t>TN05110002008_0400</t>
  </si>
  <si>
    <t>Corrected RM GMD 1/9/15</t>
  </si>
  <si>
    <t>TN06030003060_0400</t>
  </si>
  <si>
    <t>TN06020001007_0500</t>
  </si>
  <si>
    <t>Added per Pb 10/09</t>
  </si>
  <si>
    <t>Changed Ambient To Ws 5/26/06 LKC; Corrected Long ALW 8/18/11</t>
  </si>
  <si>
    <t>TN08010210001_0999</t>
  </si>
  <si>
    <t>Office Of Remediation Fish Tissue Samples</t>
  </si>
  <si>
    <t>TN06040002039_0200</t>
  </si>
  <si>
    <t>Corrected Name GMD 6/22/11</t>
  </si>
  <si>
    <t>Combined 1.0 with 0.6 AW 10/20/11</t>
  </si>
  <si>
    <t>Corrected Name GMD 6/22/11; All Samples Collected; RBP III BR; Nps 303(D) 305(B)</t>
  </si>
  <si>
    <t>TN06040002039_0250</t>
  </si>
  <si>
    <t>TN060400011303_0900</t>
  </si>
  <si>
    <t>TN03150101021_0200</t>
  </si>
  <si>
    <t>Corrected Location 8/12 LKC</t>
  </si>
  <si>
    <t>Wq Lib Index No. AW0.031981</t>
  </si>
  <si>
    <t>TN05110002008_0100</t>
  </si>
  <si>
    <t>TN08010205022_0100</t>
  </si>
  <si>
    <t>Benthics Sampled One Time In July</t>
  </si>
  <si>
    <t>TN08010209004_0200</t>
  </si>
  <si>
    <t>TN06020004005_0510</t>
  </si>
  <si>
    <t>Take Highway 111 To Lower East Valley Road Exit Go Right North To Welch; Chapel On Right Sample At Walk Down To Wech Branch Upstream Of Lower East; Valley Road.; Corrected County Name LKC Cb 8.28</t>
  </si>
  <si>
    <t>TN06030003010_0800</t>
  </si>
  <si>
    <t>TN06040003019_0600</t>
  </si>
  <si>
    <t>TN060101020231.0_0900</t>
  </si>
  <si>
    <t>Combined WFORK000.1CH  MG LKC 5/18/12</t>
  </si>
  <si>
    <t>Ps Flatrock RM 2.15; Corrected Lat/Long 9/27/11; 2010 Post Flood Sampling</t>
  </si>
  <si>
    <t>TN05130206003_1710</t>
  </si>
  <si>
    <t>Corrected RM JRS 2/3/11; 2010 Post Flood Sampling</t>
  </si>
  <si>
    <t>Corrected RM JRS 2/3/11</t>
  </si>
  <si>
    <t>TN05110002008_0500</t>
  </si>
  <si>
    <t>Lat/Long Corrected per JRS/ALW 1/26/10; Corrected Stream Name/RM  AW LKC PAS 2/11/11</t>
  </si>
  <si>
    <t>TN05110002024_0400</t>
  </si>
  <si>
    <t>North To Westfork Creek Road In Mt Zion; Go Approx. 1/2 Mild Stream/Spring On Left; Corrected Stream Name/RM  AW LKC PAS 2/11/11</t>
  </si>
  <si>
    <t>Added To Description GMD CA 1/11/10</t>
  </si>
  <si>
    <t>Station Dropped FY 1998 WBID#TN06030003058</t>
  </si>
  <si>
    <t>TN05130105015_1000</t>
  </si>
  <si>
    <t>About 40 Feet U/S; 3DAl10015</t>
  </si>
  <si>
    <t>TN06040004019_0620</t>
  </si>
  <si>
    <t>TN05130108036_0200</t>
  </si>
  <si>
    <t>TN08010202009_1800</t>
  </si>
  <si>
    <t>TN06010205013_1110</t>
  </si>
  <si>
    <t>In ADB As West Fork PAInther Creek??? Don't Know Why.</t>
  </si>
  <si>
    <t>Corrected Ecoregion per REC 10/13/11; BR Collected; BR</t>
  </si>
  <si>
    <t>TN05130201013_0200</t>
  </si>
  <si>
    <t>Wfs Diurnal Study NEFO; 2010 Post Flood Sampling</t>
  </si>
  <si>
    <t>Aquaeter for Murfreesboro</t>
  </si>
  <si>
    <t>Corrected RM and Location Info JRS   12/21/09    Diurnal Study NEFO</t>
  </si>
  <si>
    <t>TN05130203018_6000</t>
  </si>
  <si>
    <t>Corrected Stream Name and ID Mg LKC 5/18/12</t>
  </si>
  <si>
    <t>Corrected Location JRS 12/21/09   Stones River 38.6&gt; C.R.  205.9</t>
  </si>
  <si>
    <t>TN05130203018_0600</t>
  </si>
  <si>
    <t>Combined 4.0  AW 10/20/11; Corrected Lat/Long 9.7.07 LKC</t>
  </si>
  <si>
    <t>WGAP000.1UN</t>
  </si>
  <si>
    <t>TNW000007996</t>
  </si>
  <si>
    <t>Woods Gap Branch</t>
  </si>
  <si>
    <t>250 yards upstream Bullrun Creek</t>
  </si>
  <si>
    <t>TN06010207014_0500</t>
  </si>
  <si>
    <t>TN06010108029_0200</t>
  </si>
  <si>
    <t>Named Four Mile Creek On Montgomery Bell State Park Map</t>
  </si>
  <si>
    <t>QC Workshop Named Four Mile Creek On Montgomery Bell State Park Map</t>
  </si>
  <si>
    <t>Pre 840</t>
  </si>
  <si>
    <t>Station Dropped As Eco Station Due To Siltation and Highway Impacts; Combined Stations ALW 10/12/11</t>
  </si>
  <si>
    <t>Corrected RM JRS AW LKC 5/31/11 May Need To Correct Other West Harpeth Rv Sites; Corrected Stream Name/RM  AW LKC PAS 2/11/11</t>
  </si>
  <si>
    <t>TN06030004044_0100</t>
  </si>
  <si>
    <t>TN08010203007_0210</t>
  </si>
  <si>
    <t>TN06010208015_1400</t>
  </si>
  <si>
    <t>TVA Tissue Station</t>
  </si>
  <si>
    <t>TN06010208008_0400</t>
  </si>
  <si>
    <t>Corrected Lat/Long AW LKC 4/18/11</t>
  </si>
  <si>
    <t>Corrected RM Station ID and County LKC 9.22. 10</t>
  </si>
  <si>
    <t>TN060400011147_1000</t>
  </si>
  <si>
    <t>ORNL Names This Creek Fifth Creek</t>
  </si>
  <si>
    <t>TN05130202010_2000</t>
  </si>
  <si>
    <t>Corrected Road Name 8/12 Mg LKC</t>
  </si>
  <si>
    <t>Corrected Stream Name To Whites Creek per Js LKC 12/14/05</t>
  </si>
  <si>
    <t>Corrected HUC  Code per REC Using GIS  LKC 4/5/05</t>
  </si>
  <si>
    <t>WHITE005.4DE</t>
  </si>
  <si>
    <t>TNW000008005</t>
  </si>
  <si>
    <t>Whites Creek Road</t>
  </si>
  <si>
    <t>TN060400011840_1000</t>
  </si>
  <si>
    <t>TN06010201040_1000</t>
  </si>
  <si>
    <t>TN06010201040_2000</t>
  </si>
  <si>
    <t>WHITE009.1DA</t>
  </si>
  <si>
    <t>TNW000007974</t>
  </si>
  <si>
    <t>Upstream of Earthman Fork</t>
  </si>
  <si>
    <t>Metro Nashville MS4 site.</t>
  </si>
  <si>
    <t>TN06010201040_3000</t>
  </si>
  <si>
    <t>TN06040005059_2000</t>
  </si>
  <si>
    <t>Corrected RM LKC 3/14/12; Corrected Stream Name/RM  AW  LKC PAS 2/11/11; Added Lat/Long ALW 10/12/11</t>
  </si>
  <si>
    <t>Corrected Long 6/15/10 JRS</t>
  </si>
  <si>
    <t>Six Replicate Samples Collected By Biologists From All EFOs As Part Of Annual QC</t>
  </si>
  <si>
    <t>TN08010209015_0200</t>
  </si>
  <si>
    <t>TN06010107025_0300</t>
  </si>
  <si>
    <t>Benthics Once In June Or July 2001; Fish Ibi In May 2001</t>
  </si>
  <si>
    <t>TN06010107025_0350</t>
  </si>
  <si>
    <t>TN05130108036_0500</t>
  </si>
  <si>
    <t>TN06010207014_0100</t>
  </si>
  <si>
    <t>TN06020003013.55_0300</t>
  </si>
  <si>
    <t>TN06040003009_0700</t>
  </si>
  <si>
    <t>TN06010201719_1000</t>
  </si>
  <si>
    <t>TN06010207011_0200</t>
  </si>
  <si>
    <t>Corrected Lat/Long Mg LKC 8/12   Ogden Site Check ADB</t>
  </si>
  <si>
    <t>TN05130204002_0900</t>
  </si>
  <si>
    <t>Corrected Street Name 1/29/14 GMD</t>
  </si>
  <si>
    <t>TN05110002031_0320</t>
  </si>
  <si>
    <t>TN05130201011_0600</t>
  </si>
  <si>
    <t>TN06040002046_1000</t>
  </si>
  <si>
    <t>TN08010207035_0610</t>
  </si>
  <si>
    <t>TN05130107006_0330</t>
  </si>
  <si>
    <t>Not Named On Topo But On 2010 Overall Use Layer In GIS per JR CHEFO 10/26/11; Updated Sampling Done By City Of Cleveland LKC 12/11/14</t>
  </si>
  <si>
    <t>Not Named On Topo But On 2010 Overall Use Layer In GIS per JR CHEFO 10/26/11; Nut Rout Metal Bact Fp IDexx; Changed RM Due To EFO  Using 1.3</t>
  </si>
  <si>
    <t>Corrected Streamname and ID Mg LKC 5/18/12; Corrected Lat/Long LKC 3/11/08; TDOT 840 Vaughn</t>
  </si>
  <si>
    <t>TN06040001043_1000</t>
  </si>
  <si>
    <t>Corrected Name  Lat/Longto Be White Oak Creek 5/19/08 LKC BS; Old Site Old  Current Data 5/20/08  Corrected Woak002.0Hd To Woak001.7Hd; 003805</t>
  </si>
  <si>
    <t>TN05110002027_0430</t>
  </si>
  <si>
    <t>Corrected Station ID  Mg LKC 8/12; Corrected Station ID and Data LKC 6/25/09</t>
  </si>
  <si>
    <t>TN05110002027_0436</t>
  </si>
  <si>
    <t>Combined 12.0 Mg LKC 5/21/12; Sampled In 9/8/08 By Accident One Time Bl  NEFO  9/11/08</t>
  </si>
  <si>
    <t>TN06040001043_2000</t>
  </si>
  <si>
    <t>Corrected Lat/Long and RM BS JEFO 7/12/12</t>
  </si>
  <si>
    <t>TN05130104032_2000</t>
  </si>
  <si>
    <t>TN06010201031_0500</t>
  </si>
  <si>
    <t>Corrected Lat/Long per Bb JCEFO 11/1/05; Corrected Lat/Long LKC 6/13/07</t>
  </si>
  <si>
    <t>Actually River Mile 0.5 But there Was Already A Station Named Wolf000.5Ge; Corrected Lat Long</t>
  </si>
  <si>
    <t>TN06040001802_0700</t>
  </si>
  <si>
    <t>TN03150101021_0600</t>
  </si>
  <si>
    <t>TN06040005047_0500</t>
  </si>
  <si>
    <t>TN05130108012_0100</t>
  </si>
  <si>
    <t>TN06020002018_1300</t>
  </si>
  <si>
    <t>TN06030005078_0400</t>
  </si>
  <si>
    <t>TN08010207031_1500</t>
  </si>
  <si>
    <t>TN06010201070_1000</t>
  </si>
  <si>
    <t>TN06010201001T_0200</t>
  </si>
  <si>
    <t>No Current Data</t>
  </si>
  <si>
    <t>Combined COE Station with 22.2</t>
  </si>
  <si>
    <t>WOLF023.4SH</t>
  </si>
  <si>
    <t>TNW000008059</t>
  </si>
  <si>
    <t>WOLF035.4FA</t>
  </si>
  <si>
    <t>TNW000008060</t>
  </si>
  <si>
    <t>U/S Highway 196</t>
  </si>
  <si>
    <t>Norfolk Southern Enforcement CAse</t>
  </si>
  <si>
    <t>MEAC Had River Mile As 64.0 Rather Than 53.7.  Currently Not Sampling This Site</t>
  </si>
  <si>
    <t>WOLF3.1T0.5RO</t>
  </si>
  <si>
    <t>TNW000007992</t>
  </si>
  <si>
    <t>1.0 Mile off Dogwood Valley Road</t>
  </si>
  <si>
    <t>WOLF003.1T0.7RO</t>
  </si>
  <si>
    <t>The upstream and downstream stations RM were initially reversed.</t>
  </si>
  <si>
    <t>WOLF3.1T0.7RO</t>
  </si>
  <si>
    <t>TNW000007993</t>
  </si>
  <si>
    <t>Entrance to Tiger Haven at the culvert below pond</t>
  </si>
  <si>
    <t>WOLF003.1T0.5RO</t>
  </si>
  <si>
    <t>TN08010210004_0410</t>
  </si>
  <si>
    <t>Corrected Stream Name/RM  AW  LKC PAS 2/11/11; Norfolk Southern Railway Memphis Intermodal Facility</t>
  </si>
  <si>
    <t>Hwy 72 East; Hwy 57 East Just Beyond Parnell Road In Piperton; Corrected Stream Name/RM  AW  LKC PAS 2/11/11</t>
  </si>
  <si>
    <t>TN08010210009_0100</t>
  </si>
  <si>
    <t>Corrected County Name LKC Cb 8.28.07; Corrected Stream Name/RM  AW  LKC PAS 2/11/11</t>
  </si>
  <si>
    <t>WOLF72.5T0.3FA</t>
  </si>
  <si>
    <t>TNW000008034</t>
  </si>
  <si>
    <t>Wolf River UT</t>
  </si>
  <si>
    <t>Downstream Beasley Drive</t>
  </si>
  <si>
    <t>TN08010210009_0999</t>
  </si>
  <si>
    <t>Corrected RM per Mb 10/22/08</t>
  </si>
  <si>
    <t>Interstate 240 West; Take Jackson Street Exit and Head West To Mud Island; Harbor Town Marina CAn Be Seen On the Right As You Cross the Mud Island BR; Quad Name Wolf River Lagoon But Name  This Wolf River Harbor PAS MEFO 2/13</t>
  </si>
  <si>
    <t>TN05130104037_1110</t>
  </si>
  <si>
    <t>Tenn Division Of Water Management Library File Index No. Bg0.10T; Biological Data Is Included In This Survey Which Is Not Stored In Storet; This Station Is 3.7 Mi D/S Of Little Wolftever Cr; TVA Monitoring Station</t>
  </si>
  <si>
    <t>Corrected Ecoregion 1/3/14 CW  Corrected RM</t>
  </si>
  <si>
    <t>TN06020004012_1000</t>
  </si>
  <si>
    <t>Changed Lat/Long 9.7.07 LKC; U/S Comparison For 6.0 (Keep Separate)</t>
  </si>
  <si>
    <t>Corrected RM per Scott Howell CHEFO 2/24/06; Corrected Stream Name/RM  AW LKC PAS 2/11/11</t>
  </si>
  <si>
    <t>TN06010102012_0830</t>
  </si>
  <si>
    <t>TN06010104001_0200</t>
  </si>
  <si>
    <t>Estimated Lat/Long LKC 2/3/12</t>
  </si>
  <si>
    <t>TN06040001041_0100</t>
  </si>
  <si>
    <t>Corrected Lat/Long 9/10/07 LKC</t>
  </si>
  <si>
    <t>Added 11/20/03  For WSP Run Took Place Of Black003.6Hu</t>
  </si>
  <si>
    <t>Restoration Project</t>
  </si>
  <si>
    <t>TN06010201032_0640</t>
  </si>
  <si>
    <t>Wq Lib Index No. AW0.03</t>
  </si>
  <si>
    <t>Wq Lib Index No. AW0.03 1981</t>
  </si>
  <si>
    <t>National Park Service and City Of Gatlinburg Will Collect Samples Analsyis By; State Lab</t>
  </si>
  <si>
    <t>Wq Lib Index No. AW0.03; Site Close To Dudl000.0Sv; Corrected RM JEB 3/12/07</t>
  </si>
  <si>
    <t>Bacteriological Sampling By Sevier County For MS4</t>
  </si>
  <si>
    <t>TN05130203230_1000</t>
  </si>
  <si>
    <t>TN06010207020_0430</t>
  </si>
  <si>
    <t>Enforcement/Assessment Associated with Ohv Landuse At Windrock; Corrected  Lat/Long 8/8/06</t>
  </si>
  <si>
    <t>TN08010203016_0600</t>
  </si>
  <si>
    <t>TN06040005038_0100</t>
  </si>
  <si>
    <t>TN06040005023_1000</t>
  </si>
  <si>
    <t>TN06030004029_0400</t>
  </si>
  <si>
    <t>Near Clinch RM 50  Oak Ridge</t>
  </si>
  <si>
    <t>Near Clinch River 172.0</t>
  </si>
  <si>
    <t>Corrected Stream Name 1/11/10 GMD</t>
  </si>
  <si>
    <t>TN06010208015_0100</t>
  </si>
  <si>
    <t>TN05130104019_0200</t>
  </si>
  <si>
    <t>Corrected Location DHA 12/10/09</t>
  </si>
  <si>
    <t>TN05110002027_0100</t>
  </si>
  <si>
    <t>TN06040003041_0413</t>
  </si>
  <si>
    <t>Mitigation</t>
  </si>
  <si>
    <t>TNPR0096</t>
  </si>
  <si>
    <t>PAA</t>
  </si>
  <si>
    <t>TNPR0094</t>
  </si>
  <si>
    <t>Relocation</t>
  </si>
  <si>
    <t>TNPR0095</t>
  </si>
  <si>
    <t>Waterbody ID:</t>
  </si>
  <si>
    <t>Does this rating match sed. desc. in SS?</t>
  </si>
  <si>
    <t>Insert and label pictures below:</t>
  </si>
  <si>
    <t xml:space="preserve">Water Parameters </t>
  </si>
  <si>
    <t xml:space="preserve">New Station </t>
  </si>
  <si>
    <t xml:space="preserve">Stream Survey </t>
  </si>
  <si>
    <t>Habitat Assessments (If QC enter consensus)</t>
  </si>
  <si>
    <t>ETSU</t>
  </si>
  <si>
    <t>Corrected Stream Name GMD 102113</t>
  </si>
  <si>
    <t>Corrected Creek Name 1714</t>
  </si>
  <si>
    <t>Changed Monitoring Location per DHA 1/13/16KJL</t>
  </si>
  <si>
    <t>Special Project Willamette Clearcutting Project; SQSH BR Surber; New Monitoring Location Name per DHS 1/13/16  KJL;Changed Monitoring Location per DHA 1/13/16KJL</t>
  </si>
  <si>
    <t>6252012 Little To No Flow Since Consolidated Al Ceased Discharge per AJF</t>
  </si>
  <si>
    <t>ARMS002.1DE</t>
  </si>
  <si>
    <t>TNW000008120</t>
  </si>
  <si>
    <t>Dropped 6/9/2017 during SOP calibration. Curtis Harrison Lives In House BESide Creek  CHEFO Has Phone #; Candidate 6/10/10</t>
  </si>
  <si>
    <t>Take Highway 127 N. Past Dunlap Just Past the Sequatchie/Bledsoe County Line; Turn Off To the Right Small PullIn After Crossing the Creekk.  Drive Down To; Near Telephone Poles To the Creek For Sample.</t>
  </si>
  <si>
    <t>Red/Barren Screening Project P. Ch 0623 Hb 2461/Sb 2911; 1999 TNWQC Act 693301304</t>
  </si>
  <si>
    <t>Corrected Location REC 11/30/10; Updated Lat/Long ALW 42312</t>
  </si>
  <si>
    <t>TVA 2351</t>
  </si>
  <si>
    <t>BAIRD001.4SC; BCA; LAWBCA</t>
  </si>
  <si>
    <t>Corrected RM 5/11/12 W; Prob Need To Change RM Not Measured From Inlet 5311 LKC</t>
  </si>
  <si>
    <t>TVA 2891</t>
  </si>
  <si>
    <t>Changed ID To Unnamed Trib 1/11 Gd LKC Da; Not Named On Topomap JEB  LKC Station ID Ok</t>
  </si>
  <si>
    <t>TVA 3201 TVA</t>
  </si>
  <si>
    <t>Hwy 64 East (East Of Eads) Left On Hickorywith Road Right On Fields Drive</t>
  </si>
  <si>
    <t>Corrected Stream Name  To Branch  Topo Map  1/11/11 LKC</t>
  </si>
  <si>
    <t>Per JEFO Bw and PAS LKC Da   Got Correct Description Of Site From JEFO; Corrected RM Lat/Long Desc 1016109; Humbolt Gibson Wells Rd</t>
  </si>
  <si>
    <t>2nd Gravel Drive West of Mailbox at 4985 Shelbyville Road</t>
  </si>
  <si>
    <t>Corrected station ID dha 10-30-17</t>
  </si>
  <si>
    <t>50 Feet Upstream West Warren Water Intake Point and 150 Ft Upstream Of; Henegar Branch  Waterbody TN05130107006.  This Site Was Set Up As; Part Of the Ppm Sampling After the Previouswest Warren Site Keel; Branch Was (Or Will Be) Discontinued As the Discharge Location For the; West Warren STP. In the Future This STP.  Dropped Last Sampled 98 Corrected ID</t>
  </si>
  <si>
    <t>Cunningham Broadbent Lake; 41; 637001; Lab Collected As Isp Chem Q SQKICKSa In 2004</t>
  </si>
  <si>
    <t>Corrected Lat/Long JRS 5/17/04; Was WSP 226</t>
  </si>
  <si>
    <t>TVA 4011</t>
  </si>
  <si>
    <t>Corrected Lat/Long RM Drainage Area Le 12/4/13; DHA Corrected Station ID per LEE 010914</t>
  </si>
  <si>
    <t>From Hwy 411 Take Hiwassee College Road N  Turn Rt Onto Oak St Before RR; DHA Corrected Station ID per LEE 010914</t>
  </si>
  <si>
    <t>TVA Station 4221</t>
  </si>
  <si>
    <t>Lat/Long Verified By Le 1/12/11; Clarified monitoring location 12116 dha</t>
  </si>
  <si>
    <t>Corrected Lat/Long LKC 2/3/12; Clarified monitoring location 120116 dha</t>
  </si>
  <si>
    <t>TVA 7911</t>
  </si>
  <si>
    <t>Corrected Lat/Long ALW 51612</t>
  </si>
  <si>
    <t>TVA 7931</t>
  </si>
  <si>
    <t>Changed Lat Long /per CA CLEFO; Continue Sampling To August 2011  CA 7/19/10</t>
  </si>
  <si>
    <t>AMBIENT TN; In Original Group Of 22 Ambient Monitoring Stations Prior To 1982 Changes; Was WSP 86 One Year; 000295; Complaint 2006  As Bbigb008.7My  Same Site As 8.5  LKC 3/25/11</t>
  </si>
  <si>
    <t>SWM3 BBC2</t>
  </si>
  <si>
    <t>Contact Kim Walker with Skyline 4239497372 To Get Key To Property</t>
  </si>
  <si>
    <t>Corrected Description To D/S   JRS 7/20/11; STP South Of Hazel Cemetary On Topo Map; 303(D) 305(B)Was WSP 21  Corrected Name 9/24/03  LKC and BL; All Samples Collected changed From D/S To U/S Bl 9/8/03 and Prior Note</t>
  </si>
  <si>
    <t>BCOVE000.1FE</t>
  </si>
  <si>
    <t>TNW000008136</t>
  </si>
  <si>
    <t>Buffalo Cove Creek</t>
  </si>
  <si>
    <t>Gwinn Branch Road</t>
  </si>
  <si>
    <t>TN05130105019_0310</t>
  </si>
  <si>
    <t>Updated County ALW 22312</t>
  </si>
  <si>
    <t>Sequatchie Valley Coal; Changed Station ID per DHA 1/13/16KJL; Changed Monitoring Location per DHA 1/13/16KJL</t>
  </si>
  <si>
    <t>TVA 9011</t>
  </si>
  <si>
    <t>TVA Monitoring Site; Corrected HUC ALW 32812</t>
  </si>
  <si>
    <t>TNW07657081</t>
  </si>
  <si>
    <t>TVA 4801</t>
  </si>
  <si>
    <t>Incorrect Description and RM By Lab 2001  BR; Combined 6/1/11 LKC GMD</t>
  </si>
  <si>
    <t>TNW07657199</t>
  </si>
  <si>
    <t>ORNL Site; DOEO 2012  BCK4.5; DHA corrected lat/long and location info to match DOEO per Tab Peryam 022317.  Original information was for RM 2.0.</t>
  </si>
  <si>
    <t>WeatherfordBear Creek 2</t>
  </si>
  <si>
    <t>Reference Site (Possible FECO  First Order Stream / DHA 11/15/05 File In Isp File; Named Changed 1/8/04 By CP; Changed Name From FECO To 5.7 Due To Degrading Quality KJS 8/16/06; Corrected Lat/Long Lab 7/23/09</t>
  </si>
  <si>
    <t>DHA Corrected Lat/Long 62811; On Border Of Anderson and Roane Counties</t>
  </si>
  <si>
    <t>TWRA Site; Corrected Lat/Long ALW 51612</t>
  </si>
  <si>
    <t>BCK12.3 DOEO; BCK 12.4 ORNL</t>
  </si>
  <si>
    <t>TN06010103013_0900</t>
  </si>
  <si>
    <t>Corrected Long  BS 9/20/11</t>
  </si>
  <si>
    <t>Hwy 72 East Hwy 57 East To Lagrange; Take Lagrange Road North Turn Left Onto Busch Drive; Corrected Lat/Long and Order ALW 5/25/2011  (Old Coordinates 35.10917 89.27769)</t>
  </si>
  <si>
    <t>Corrected Lat/Long 51612 ALW</t>
  </si>
  <si>
    <t>Corrected Lat/Long REC 6/11/12;Changed Monitoring Location per DHA 1/13/16KJL</t>
  </si>
  <si>
    <t>Corrected RM AW/LKC 3/24/11 Corrected Lat/Long BS  Changed RM Back To 4.4</t>
  </si>
  <si>
    <t>TVA 5781</t>
  </si>
  <si>
    <t>TVA 5702</t>
  </si>
  <si>
    <t>TNW07657078</t>
  </si>
  <si>
    <t>County Changed per REC 6/21/02; County Changed Again per REC 10/26/04; Clarified Station Location DHA 04292015</t>
  </si>
  <si>
    <t>Posted Bact Water Contact Advisory; Corrected Lat/Long REC 6/11/12;Changed Monitoring Location per DHA 1/13/16KJL</t>
  </si>
  <si>
    <t>County Changed per REC 6/21/02;Changed Monitoring Location per DHA 1/13/16KJL</t>
  </si>
  <si>
    <t>AMBIENT TN; Posted Bact Water Contact Advisory 2010; Correceted Location REC 9/14 Lat Long Changed Some REC2/22/01; Changed Station Number REC/LKC 5/25/01; Added To Sampling 602   Dropped From Sampling 12/97; Updated Lat/Long ALW 42312</t>
  </si>
  <si>
    <t>TVA 5678</t>
  </si>
  <si>
    <t>Beaver Creek CAnal Near Mile 1.0 Which Enters the; Loosahatchie River. In Arlington At Hwy 70 Intersection. Take Colliersville; Arlington Rd. 1.7 Mi Nw To Turn On Old Brownsville Rd.  Go 1 Mi East To Bridge; Crossing Beaver Creek CAnal.</t>
  </si>
  <si>
    <t>6571 TVA; BEECH004.0WE</t>
  </si>
  <si>
    <t>Corrected Stream Mile per Ryan Owens CLEFO On 08192010; Mercury Study</t>
  </si>
  <si>
    <t>Mercury Study; Corrected River Mile per Ryan Owens CLEFO 081910; W.Q.  Lib #Bp0.01</t>
  </si>
  <si>
    <t>TVA 6753</t>
  </si>
  <si>
    <t>6751 TVA; BEECH22.9HE; BEECH2.9HE</t>
  </si>
  <si>
    <t>Reservoir Sample; AW BS LKC Corrected RM 3/23/11;  New Monitoring Location Name per DHS 1/13/16  KJL; Changed Monitoring Location per DHA 1/13/16KJL</t>
  </si>
  <si>
    <t>TVA Fish Tissue Station; DHA Corrected Lat/Long 62111;  New Monitoring Location Name per DHS 1/13/16  KJL; Changed Monitoring Location per DHA 1/13/16KJL</t>
  </si>
  <si>
    <t>TVA 6941; BEIDL000.5SU</t>
  </si>
  <si>
    <t>200309; BM14</t>
  </si>
  <si>
    <t>1012 Samples In JulyOct 2002; Corrected Mud Creek To Bent Creek Station</t>
  </si>
  <si>
    <t>BERNE000.1GY</t>
  </si>
  <si>
    <t>TNW000008131</t>
  </si>
  <si>
    <t>Berner Creek</t>
  </si>
  <si>
    <t>Colony Road crossing</t>
  </si>
  <si>
    <t>TN05130107016_0600</t>
  </si>
  <si>
    <t>Corrected Stream Name  BR Data per JRS 5/22/09</t>
  </si>
  <si>
    <t>TVA 2651</t>
  </si>
  <si>
    <t>0607; SW13</t>
  </si>
  <si>
    <t>0610; SW18</t>
  </si>
  <si>
    <t>0612; SW3</t>
  </si>
  <si>
    <t>BHURR001.3HE</t>
  </si>
  <si>
    <t>TNW000008108</t>
  </si>
  <si>
    <t>Big Hurricane Creek</t>
  </si>
  <si>
    <t>Wake Forest Rd.</t>
  </si>
  <si>
    <t>TN06040001043_0640</t>
  </si>
  <si>
    <t>Corrected Lat/Long AW 5/11/12; Park At Forest Service Parking Lot and Take A Boat Across the Ocoee River To the; Mouth</t>
  </si>
  <si>
    <t>8761(TVA); BIG000.2PO</t>
  </si>
  <si>
    <t>Station Dropped As Reference Site.
Tributary To Conasauga Creek</t>
  </si>
  <si>
    <t>TVA 8771</t>
  </si>
  <si>
    <t>Corrected Lat/Long ALW 51712</t>
  </si>
  <si>
    <t>08WSP 362</t>
  </si>
  <si>
    <t>AMBIENT TN; Changed Lat ALW 10/20/11; 9803 Data; Dissolved Oxygen Study</t>
  </si>
  <si>
    <t>Corrected Lat/Long 2/26/10 Np Boat Access; Station Is Upstream Of A Wastewater Treatment Plant Is Located Near; Big Creek Mile 8.4.  Big Creek Drains Into the Loosahatchie River Which Flows; Into Mississippi River Mile 740.5. Samples Collected SemiAnnually.</t>
  </si>
  <si>
    <t>TVA 10162</t>
  </si>
  <si>
    <t>TNW07657175</t>
  </si>
  <si>
    <t>Corrected Lat/Long 51712 ALW</t>
  </si>
  <si>
    <t>Sample Taken U/S Of Bridge 2012 No Bugs Too Deep No Habitat 12/5/11</t>
  </si>
  <si>
    <t xml:space="preserve"> New Monitoring Location Name per DHS 1/13/16  KJL; Changed Monitoring Location per DHA 1/13/16KJL</t>
  </si>
  <si>
    <t>Corrected Lat/Long LKC 5/22/12;  New Monitoring Location Name per DHS 1/13/16  KJL;Changed Monitoring Location per DHA 1/13/16KJL</t>
  </si>
  <si>
    <t>BLACK002.0SC</t>
  </si>
  <si>
    <t>TNW000008138</t>
  </si>
  <si>
    <t>TN05130104026_0100</t>
  </si>
  <si>
    <t>Fecal Coliform  E.Coliform; Corrected Station Name and Description REC; Corrected Lat/Long Changed RM  REC 12/22/04; Lat/Long Changed 111510</t>
  </si>
  <si>
    <t>BLACK013.6JA</t>
  </si>
  <si>
    <t>TNW000008074</t>
  </si>
  <si>
    <t>Below Cummins Falls State Park (Approx. 0.5 mile d/s)</t>
  </si>
  <si>
    <t>BLACK014.1JA</t>
  </si>
  <si>
    <t>TNW000008076</t>
  </si>
  <si>
    <t>Below Cummins Falls State Park (approx. 100 ft, in pool area)</t>
  </si>
  <si>
    <t>BLACK014.2JA</t>
  </si>
  <si>
    <t>TNW000008075</t>
  </si>
  <si>
    <t>Above Cummins Fall State Park (approx. 300 ft u/s)</t>
  </si>
  <si>
    <t>Dropped 6/9/2017 during SOP calibration. Extensive Flooding Altered Dowstream Charac That Don't Depict Normal Condition; Will Be Sampled In FY 11; Lat Long Corrected 5/10/06 per Rj Okay By JRS NEFO; Ecosite On 62005; WSP0507141</t>
  </si>
  <si>
    <t>TVA 11101</t>
  </si>
  <si>
    <t>TVA 9251</t>
  </si>
  <si>
    <t>Added Station Location DHA 04302015</t>
  </si>
  <si>
    <t>Dropped 6/9/2017 during SOP calibration. Merged 22312 with Mab (ALW) Candidate 6/10/10</t>
  </si>
  <si>
    <t>TVA 11281</t>
  </si>
  <si>
    <t>Corrected Lat/Long per JRS 3/24/08; 09NWSP396</t>
  </si>
  <si>
    <t>Corrected Location  JRS 3/3/10</t>
  </si>
  <si>
    <t>U/S Of Grassy Creek Rd Culvert; 12611 JR No Bugs Collected Beavers Altered Reach No Habitat</t>
  </si>
  <si>
    <t>TVA 12431</t>
  </si>
  <si>
    <t>TVA 12471</t>
  </si>
  <si>
    <t>Changed Station ID to match name on map KJL-2/27/2018</t>
  </si>
  <si>
    <t>Was To Be Sampled In 2015 But Better Site Found Bosto001.0Hm CW 4615; Changed Sampling To Benthic Only Due To Below Impoundment; Pollution Caused By U/S Impoundment Not Sampling In 2010 per Mb 6/09; Corrected Lat/Long  Lab 7/23/09</t>
  </si>
  <si>
    <t>711 RS Gass Blvd.</t>
  </si>
  <si>
    <t>TN06010201001T_0500</t>
  </si>
  <si>
    <t>Waterbody ID changed from TN06010201001T_0999</t>
  </si>
  <si>
    <t>TVA Station 12901; Corrected RM  AW LKC 5/6/11</t>
  </si>
  <si>
    <t>TVA 13141</t>
  </si>
  <si>
    <t>TVA 11281; BIRCH004.7HU</t>
  </si>
  <si>
    <t>BRIER000.5HK</t>
  </si>
  <si>
    <t>TNW000008124</t>
  </si>
  <si>
    <t>Private Drive off of SR 33</t>
  </si>
  <si>
    <t>BRIME001.3SE</t>
  </si>
  <si>
    <t>TNW000008113</t>
  </si>
  <si>
    <t>Brimer Creek</t>
  </si>
  <si>
    <t>U/S Clear Brooks Dr. crossing</t>
  </si>
  <si>
    <t>TN06020001067_0700</t>
  </si>
  <si>
    <t>Station id changed from BRINK000.2SH TO BRINK000.0SH LKC 32216; This Bayou Does Not Have A Direct (Channel) Connecting It To the; Mississippi River therefore No Stream Mile Measurement Was Taken.; Set Up 1/27/99 MEAC Terry Templeton</t>
  </si>
  <si>
    <t>TVA 9422</t>
  </si>
  <si>
    <t>Take I65S To 99.  Go East On 99 Until It Intersects 272.  Go Right On 272.; After Entering Verona Take the First Left.  First Creek You Cross Will Be Big; Rock.  Sample 100 Yards Downstream Bridge Below Dam.</t>
  </si>
  <si>
    <t>Was WSP 36</t>
  </si>
  <si>
    <t>DHA Corrected Lat/Long 81611</t>
  </si>
  <si>
    <t>BROWN000.9OB</t>
  </si>
  <si>
    <t>TNW000008105</t>
  </si>
  <si>
    <t>South Bluff Road</t>
  </si>
  <si>
    <t>TMDL Monitoring From July 2005  July 2006</t>
  </si>
  <si>
    <t>BROWN001.8T0.8OB</t>
  </si>
  <si>
    <t>TNW000008107</t>
  </si>
  <si>
    <t>u/s ECM landfill sediment basin discharge</t>
  </si>
  <si>
    <t>BROWN002.7OB</t>
  </si>
  <si>
    <t>TNW000008106</t>
  </si>
  <si>
    <t>Inman Hollow Road</t>
  </si>
  <si>
    <t>Combined with RM 4.2 JEFO BS 1/31/11; Changed Monitoring Location per DHA 1/13/16KJL</t>
  </si>
  <si>
    <t>1991 Clean Lakes Statewide Assessment Location; Changed Station ID per DHA 1/13/16KJL;  New Monitoring Location Name per DHS 1/13/16  KJL;Changed Monitoring Location per DHA 1/13/16KJL</t>
  </si>
  <si>
    <t>D/S Dam Browns Lake Brown Lake Road (Corinth Road)</t>
  </si>
  <si>
    <t>Combined Station 8.3 (Created 2003) and 8.5 (2008) per JEFO.  Corrected lat/long DHA 05-02-18</t>
  </si>
  <si>
    <t>1991 Clean Lakes Statewide Assessment Location; Changed Station ID per DHA 1/13/16KJL;   New Monitoring Location Name per DHS 1/13/16  KJL; Changed Monitoring Location per DHA 1/13/16KJL</t>
  </si>
  <si>
    <t>Not Assessed REC; Corrected Lat/Long LKC 2/3/12;Changed Monitoring Location per DHA 1/13/16KJL</t>
  </si>
  <si>
    <t>TVA 14771; BRUSH00.7; BRUSH000.8WN</t>
  </si>
  <si>
    <t>TNW07657031</t>
  </si>
  <si>
    <t>LC024BRU</t>
  </si>
  <si>
    <t>7112; BRYANS0.7T0.1OV</t>
  </si>
  <si>
    <t>TVA 15111</t>
  </si>
  <si>
    <t>About 5 Miles Southwest Of Cleveland TN.; Put On Probation Spring 08 Blanket Of Sediment Due To Upstream Construction; May Be Dropped If Not Stabilized By Next Sample; Dropped As Reference 91613 D. Arnwine/Chip Walton; Dissolved Oxygen Study</t>
  </si>
  <si>
    <t>TVA Fish Tissue Station;  New Monitoring Location Name per DHS 1/13/16  KJL; Changed Monitoring Location per DHA 1/13/16KJL</t>
  </si>
  <si>
    <t>Per GMD To JEFO Not To Monitor In 2014; TVA Fish Tissue Station In 2008;  New Monitoring Location Name per DHS 1/13/16  KJL; Changed Monitoring Location per DHA 1/13/16KJL</t>
  </si>
  <si>
    <t>Corrected Lat/Long AW Da LKC 5/31/12;  New Monitoring Location Name per DHS 1/13/16  KJL; Changed Monitoring Location per DHA 1/13/16KJL</t>
  </si>
  <si>
    <t>AMBIENT TN; Old Station Description Said Big Sandy R 0.0 @ Hwy 69 But This Is; Big Sandy River Mile 15.1 Just Before the River Enters the Embayment.; Rv Mile Correction LKC/Bd; Old Data 1960's   BSand013.2Bn;  New Monitoring Location Name per DHS 1/13/16  KJL; Changed Monitoring Location per DHA 1/13/16KJL</t>
  </si>
  <si>
    <t>TVA 9472; BSAND012.5BN</t>
  </si>
  <si>
    <t>9471 TVA; BSAND045.2CR</t>
  </si>
  <si>
    <t>Tenn Division Of Water Management Library File Index No. Bq0.04; Corrected Lat/Long ALW 51712; BR</t>
  </si>
  <si>
    <t>TVA 9561</t>
  </si>
  <si>
    <t>TNW07657015; BSPRI003.3CH</t>
  </si>
  <si>
    <t>TVA 9621</t>
  </si>
  <si>
    <t>Was 85  Was WSP 111</t>
  </si>
  <si>
    <t>TVA 9622</t>
  </si>
  <si>
    <t>TVA 9623</t>
  </si>
  <si>
    <t>Corrected RM Lat/Long Mg LKC 5/21/12; 1999 TNWQC Act 693301304; Red/Barren Screening Project P. Ch 0623 Hb 2461/Sb 2911</t>
  </si>
  <si>
    <t>Sr840; Corrected River Mile NEFO PAS 3/15/12</t>
  </si>
  <si>
    <t>Location Corrected By Tr JCEFO   To West  Miller Hollow Road 8/24/06</t>
  </si>
  <si>
    <t>Benthics OneTime In July Or Aug 2001</t>
  </si>
  <si>
    <t xml:space="preserve">Added 0.6 To 0.5 Data 3 110 LKC; </t>
  </si>
  <si>
    <t>TVA 16091</t>
  </si>
  <si>
    <t>TVA 16061</t>
  </si>
  <si>
    <t>TVA 16116</t>
  </si>
  <si>
    <t>Off Hwy 61 U/S Norris STP Discharge and d/s Hwy 441</t>
  </si>
  <si>
    <t>Corrected Station ID and Lat/Long per LEE 122215 DHA</t>
  </si>
  <si>
    <t>TMDL Monitoring By TVA Starting 9/04; Changed Monitoring Location per DHA 1/13/16KJL</t>
  </si>
  <si>
    <t>TVA 16111; BUFFA017.6PE</t>
  </si>
  <si>
    <t>Not Sampling In 2014 CA 9/13; Combined 17.6 To 17.7 JRS 1/13/11; Changed Lat/Long per Bl 7/1/03 and 9/8/03; TVA Tissue Site; Changed WSP # Bl  7708 09NWSP 382</t>
  </si>
  <si>
    <t>TVA 16114</t>
  </si>
  <si>
    <t>TVA 16112</t>
  </si>
  <si>
    <t>TVA 16421</t>
  </si>
  <si>
    <t>OWW044400686</t>
  </si>
  <si>
    <t>EMAP Draws Project ReachWide and SQKICK Samples No Chemical Samples In Database; Corrected HUC Name and Group #</t>
  </si>
  <si>
    <t>TNW07657076</t>
  </si>
  <si>
    <t>UTUP</t>
  </si>
  <si>
    <t>16841 (TVA)</t>
  </si>
  <si>
    <t>Sampled By SECAPS Environmental (Glenn Springs Holding) CAse No 990480.; Corrected Stream Name/RM  AW LKC PAS 2/11/11; DU4</t>
  </si>
  <si>
    <t>BUSHM1T0.2RU</t>
  </si>
  <si>
    <t>TVA 17252</t>
  </si>
  <si>
    <t>South Rucker Road</t>
  </si>
  <si>
    <t>TNW000008119</t>
  </si>
  <si>
    <t>Eco reference dropped 5/8/2014 due to ATV activity in creek and Petroleum spill.</t>
  </si>
  <si>
    <t>BWILL002.4CE</t>
  </si>
  <si>
    <t>TNW000008072</t>
  </si>
  <si>
    <t>u/s Hillsboro Hwy</t>
  </si>
  <si>
    <t>TNW07657030</t>
  </si>
  <si>
    <t>TVA 17531; BYRD001.0CU</t>
  </si>
  <si>
    <t>TVA 17521</t>
  </si>
  <si>
    <t>Was To Be Sampled In 2015 But Better Habitat Site Found CAIN001.5HM CW 4615; Corrected RM and County LKC DA 6/17/13Corrected Lat/Long LKC 12/20/11; Corrected River Mile. Kh 9/24/04 Changed Data In Database; Corrected Ws Group 2/22/06 LKC; Division Of Water Quality Library Index No. BG0.08     1979 Nochickamauga05</t>
  </si>
  <si>
    <t>Corrected Station ID RM Location Da 6/13/13; Corrected Lat Long LKC 9/8/04; Division Of Water Quality Library Index No. Bg0.08; Corrected Ws Group 061714 DHA</t>
  </si>
  <si>
    <t>Lat Long Corrected By Mb 6/17/10 Wrong; Corrected 3/31/11 LKC; Corrected Ws Group 061714</t>
  </si>
  <si>
    <t>Changed Station ID per DHA 1/13/16KJL; Changed Monitoring Location per DHA 1/13/16KJL</t>
  </si>
  <si>
    <t>Background Modeling.  CAlfkiller River 3Q20=8.8 Cfs.  CAlfkiller River Enters; Caney Fork RM 104.6 Which Enters Cumberland RM 309.2; Sampled Yearly For Ambient Parameters with Plans To Increase Frequency.; Upper CAlfkiller River Is Stocked For Trout But Not Reach Around Sparta. Updated lat/long per SP-KJL 4/14/18</t>
  </si>
  <si>
    <t>TVA 18331; CAMPCRIS04</t>
  </si>
  <si>
    <t>TVA Station; Camp001.5Ge  No Current Data</t>
  </si>
  <si>
    <t>I240 To Austin Peay Highway/Hwy 14.   Take Hwy 14 North To Hwy 54; Take Hwy 54 East To Estes Lane.  Turn Right (North) Onto Estes Lane and; Continue To Hwy 87.  Take Hwy 87 West For Approximately 1 Mile.</t>
  </si>
  <si>
    <t>Corrected Name Of Creek  LKC 11/1/11</t>
  </si>
  <si>
    <t>Plus Au Data; Changed Station ID per DHA 1/13/16KJL; Changed Monitoring Location per DHA 1/13/16KJL</t>
  </si>
  <si>
    <t>Fish Kill;  Corrected Ecoregion CW 8/13; Changed Monitoring Location per DHA 1/13/16KJL</t>
  </si>
  <si>
    <t>TNW07657098</t>
  </si>
  <si>
    <t>Added Station Location DHA 111914; Added City Of Cleveland Sampling Info LKC 12/11/14;Changed Monitoring Location per DHA 1/13/16KJL</t>
  </si>
  <si>
    <t>TVA 18572</t>
  </si>
  <si>
    <t>TNW07657034</t>
  </si>
  <si>
    <t>I75 To Hwy 60 In Cleveland then Left On Candies Ridge Road; A Spring In Cow Pasture On Leonard Hilton Property; Sampling Every Hour For 5 Hours  Study with City Of Cleveland To Determine If; Sink Hole Is Impacting A Spring On A Farmers Property Base Line Sampling.</t>
  </si>
  <si>
    <t>TVA 18761; CANE000.8MO</t>
  </si>
  <si>
    <t>Combined 0.8 and 0.5 To 0.5   Le  LKC 1/25/11; Changed Eco From 66F To 67F KJL11/19/15</t>
  </si>
  <si>
    <t>AMBIENT TN; Dropped Site Due To Safety Reasons Trib To Noncannah River; Changed From Am To 303D  5/12/06; Behind Riviana Company Under Northern CAnadian Railroad; 9902 Data</t>
  </si>
  <si>
    <t>Hwy 70 North.  Right On Levee Drive.  Cross State Route 196.; Merge On Right To GallowayCenter Point Drive</t>
  </si>
  <si>
    <t>TVA 18631</t>
  </si>
  <si>
    <t>TNW07657196</t>
  </si>
  <si>
    <t>AMBIENT TN; Data From 9904</t>
  </si>
  <si>
    <t>Corrected HUC Code LKC 41913  Corrected County Name per Af 1/10/06; Corrected RM per AJF 10/15/18</t>
  </si>
  <si>
    <t>TVA 18691</t>
  </si>
  <si>
    <t>CANE002.2OB</t>
  </si>
  <si>
    <t>Corrected HUC Code per REC Using GIS  LKC 4/4/05; Corrected RM per AJF 10/05/18</t>
  </si>
  <si>
    <t>TVA 18681</t>
  </si>
  <si>
    <t>Corrected RM per MEFO PAS 4/24/12; Changed Monitoring Location per DHA 1/13/16KJL</t>
  </si>
  <si>
    <t>TVA 18721</t>
  </si>
  <si>
    <t>TNW07656117</t>
  </si>
  <si>
    <t>Corrected Drainage Area  Cp Lab LKC 3/27/14</t>
  </si>
  <si>
    <t>TVA 18723</t>
  </si>
  <si>
    <t>Old Data In Storet As CANECREEK14.6; Near Cane Creek Mile 14.6 Off Hwy 19 Bridge Just Outside Of Ripley TN; Adjacent To A USGS Gaging Station (07030100Cane Creek At Ripley TN); Station Is Downstream A Fish Hatchery.</t>
  </si>
  <si>
    <t>Small Stretch Is Named Caney Creek per CFW 32912</t>
  </si>
  <si>
    <t>TVA 19141</t>
  </si>
  <si>
    <t>CANEY147.8CU</t>
  </si>
  <si>
    <t>TNW000008069</t>
  </si>
  <si>
    <t>Off Randolph Road</t>
  </si>
  <si>
    <t>TN05130108036_0700</t>
  </si>
  <si>
    <t>TVA 19351</t>
  </si>
  <si>
    <t>LAWCCA; CCA</t>
  </si>
  <si>
    <t>LAWCCB; CCB</t>
  </si>
  <si>
    <t>LAWCCC; CCC</t>
  </si>
  <si>
    <t>12611 JR Dropped From 2012 Workplan Not Suitable For Assessment</t>
  </si>
  <si>
    <t>TVA 19761</t>
  </si>
  <si>
    <t>Neac  BR In 2001; Dissolved Oxygen Study</t>
  </si>
  <si>
    <t>CARR006.9RN</t>
  </si>
  <si>
    <t>TNW000008132</t>
  </si>
  <si>
    <t>RD003Car10.0</t>
  </si>
  <si>
    <t>CAB01</t>
  </si>
  <si>
    <t>305 (B); All Samples Collected; Rpb Iii BR; Nutrients Bacteria; Was WSP 12</t>
  </si>
  <si>
    <t>Corrected Wb ID 31814 REC Posted Bact Water Contact Advisory 2010; From Intersection Of Lake View Drive and CAsh Hollow Road Proceed Donwstream; Past CAsh Hollow Road Bridge To Next Small (Homemade) Concrete Bridge Situated; perpendicular To CAsh Hollow Road.; Corrected Station ID and Name 5//09 LKC</t>
  </si>
  <si>
    <t>Corrected Wb ID 31814 REC Posted Bact Water Contact Advisory 2010; From Intersection Of Lakeview Dr. and CAsh Hollow Road Proceed Downstream; Past Church To Next Bridge.; Corrected Station ID and Creek Name</t>
  </si>
  <si>
    <t>From Intersection Of Lakeview Dr. and CAsh Hollow Road Proceed; Downstream Past Convience Center Church On Left; Corrected Station ID and Name 5/09  LKC; Corrected Wb ID 31814 REC</t>
  </si>
  <si>
    <t>Corrected Creek Name 12414 GMD; Corrected Lat/Long 7711 DHA</t>
  </si>
  <si>
    <t>TNW07657095</t>
  </si>
  <si>
    <t>Corrected Lat/Long AW LKC 5/15/12; County Road 700 South To County Road 669 At Bridge?; Wrong  Corrected Lat Long CHEFO AY JD AUB  12/18/09; Changed Monitoring Location per DHA 1/13/16KJL</t>
  </si>
  <si>
    <t>From Bristol Take 11E South.  Turn Left On Grovedale Road Site Is 200 Yards; Upstream From the Grovedale Bridge.; Corrected Lat/Long REC 6/11/12; Corrected lat/long RC JCEFO 31017</t>
  </si>
  <si>
    <t>Sampled Instead Of Cedar002.2My  SW CLEFO 4915</t>
  </si>
  <si>
    <t>Take I65S To Highway 99.  Exit Left Onto 99. Turn Right Onto 431/106.  Turn; Right Onto Sowell Mill Pike.  Turn Left Onto Cedar Creek Road.  the Site Will Be; Located After the First Farmhouse On the Right Where the Creek Comes Close To; the Road.; Not Sampled In 2015 Sw 4915</t>
  </si>
  <si>
    <t>TNW07657093; CFORK003.4SR; CFORK003.2SR</t>
  </si>
  <si>
    <t>Corrected Station Number and Biorecon and DA per AJF 3/21/2019-KJL</t>
  </si>
  <si>
    <t>TVA 21212</t>
  </si>
  <si>
    <t>CHARL1T0.2AN; CB1; CHARL4T0.0AN</t>
  </si>
  <si>
    <t>Corrected Stream Name/RM  AW  LKC PAS 2/11/11; Corrected Lat/Long per D.Murray  ALW 9/21/11; Ol ID Charl1.5T0.2AnThis Is A Different Stream; Changed Monitoring Location per DHA 1/13/16KJL</t>
  </si>
  <si>
    <t>BS Af Corrected Again To Charlie Corrected Creek Name and Station ID BS 8714; Corrected Lat/Long ALW 51812; Corrected Creek Name from Cane to Charlie 020216 dha</t>
  </si>
  <si>
    <t>CB2</t>
  </si>
  <si>
    <t>Corrected Lat/Long LKC 11/1/11; Collected By PAI For National Coal; Changed Monitoring Location per DHA 1/13/16KJL</t>
  </si>
  <si>
    <t>Tenn Division Of Water Management Library File Index No. Bg0.12 1982 Data RM 0.5;Changed Monitoring Location per DHA 1/13/16KJL</t>
  </si>
  <si>
    <t>AMBIENT TN; Posted Bact Water Contact Advisory 2010; Fish Site and TMDL Site; Dissolved Oxygen Study In 2003;Changed Monitoring Location per DHA 1/13/16KJL</t>
  </si>
  <si>
    <t>CHATT001.7HM</t>
  </si>
  <si>
    <t>TNW000008116</t>
  </si>
  <si>
    <t>South Market Street crossing</t>
  </si>
  <si>
    <t>CHATT004.2HM</t>
  </si>
  <si>
    <t>TNW000008115</t>
  </si>
  <si>
    <t>E 38th Street crossing</t>
  </si>
  <si>
    <t>TNW000008114</t>
  </si>
  <si>
    <t>Hooker Road crossing</t>
  </si>
  <si>
    <t>TVA 21721</t>
  </si>
  <si>
    <t>Waterbody 043 Dropped Due To Sediment.  Drainage: CAlfkiller River (23.3) ; Caney Fork (104.6)  Cumberland River (309.2).  About 3 Miles Northwest Of; Yankeetown TN.  3 Miles Due South Of the White and Putnam County Line.; Info In Watershed File</t>
  </si>
  <si>
    <t>Topo Has Both Spelling  Possible Old Maps Combined; Corrected Creek Spelling and Station ID LKC Vs 11/4/09</t>
  </si>
  <si>
    <t>TVA 22231</t>
  </si>
  <si>
    <t>TVA 22332</t>
  </si>
  <si>
    <t>BR In 2012;Changed Monitoring Location per DHA 1/13/16KJL</t>
  </si>
  <si>
    <t>TNW07657104</t>
  </si>
  <si>
    <t>Corrected Lat Long/ LKC 5/09; Changed Monitoring Location per DHA 1/13/16KJL</t>
  </si>
  <si>
    <t>Posted Bact Water Contact Advisory 2010; Corrected Lat/Long and Description For Easier Access JR 72114</t>
  </si>
  <si>
    <t>TVA 22541; 000620</t>
  </si>
  <si>
    <t>CITIC012.3MO</t>
  </si>
  <si>
    <t>Jack Best Campground</t>
  </si>
  <si>
    <t>TVA 22544, CITIC011.0MO</t>
  </si>
  <si>
    <t>TVA SEMN site,  Station ID corrected 1-23-19 by DHA per TVA location information.</t>
  </si>
  <si>
    <t>LKC007SevT Cjo000.2Da; Zoo Impacts and Proposed ARAP; Corrected Stream Name  JRS 6/25/10; Corrected Stream Name/RM  AW LKC PAS 2/11/11; Not Named On Topo</t>
  </si>
  <si>
    <t>LKC007SevT; Zoo Impacts and Proposed ARAP; Corrected Stream Name JRS 6/25/10</t>
  </si>
  <si>
    <t>Corrected Lat/Long 3/12/12 AW LKC; Bact 1012 Samples In JuneSept 2001Benthics In July Or Aug 2001; Corrected HUC Code; Corrected Lat/Long 5/5/11 AW LKC</t>
  </si>
  <si>
    <t>TVA 23161</t>
  </si>
  <si>
    <t>Name Change From Clear Fork Creek No Creek After Name   REC  LKC 1/2/02; Corrected Road Name 4/27/10 LKC</t>
  </si>
  <si>
    <t>Combined Streams JEFO PAS 3/27/13; Changed Station ID per DHA 1/13/16KJL;Changed Monitoring Location per DHA 1/13/16KJL; Lab Collected Biorecon; Lat Corrected By REC Using GIS LKC 4/4/05; Dissolved Oxygen Study; Changed Monitoring Location per DHA 1/13/16KJL</t>
  </si>
  <si>
    <t>Former WSP 18; N BR 2001; Combined 1.8 and 1.0 To 1.1  AW LKC 3/31/11; Tenn Division Of Water Management Library File Index No. Bq0.04 Duckis12</t>
  </si>
  <si>
    <t>Corrected Lat/Long AW LKC 3/1/12; Bact 1012 Samples In JuneSept 2001; Benthics In July Or Aug 2001</t>
  </si>
  <si>
    <t>OWW044400420</t>
  </si>
  <si>
    <t>EMAP Draws Project ReachWide and SQKICK Samples</t>
  </si>
  <si>
    <t>KEFO; Monitored BiMonthly Fall 2002 Spring 2003 As Part Of Pryor Oil Spill; Corrected Lat/Long ALW 32912</t>
  </si>
  <si>
    <t>Sampled 1012 Times In JulyOct 2001  1150</t>
  </si>
  <si>
    <t>BR In 2000 J Chem Data 19992004; Corrected Lat/Long BS 6/7/11</t>
  </si>
  <si>
    <t>Lat Long Est LKC 1/3/06; Corrected Lat/Long ALW 22412</t>
  </si>
  <si>
    <t>Moved To Northend Of Chalybate Rd.; Name Changed From Clear Fork Creek  No Creek  REC To LKC  1/2/02</t>
  </si>
  <si>
    <t>TVA 23081</t>
  </si>
  <si>
    <t>Collected At 10.1 Not 8.6 For 2012; Control Site U/S Of Pryor Oil Spill  Sampled For Enforcement Purposes/Damages</t>
  </si>
  <si>
    <t>TVA 23085</t>
  </si>
  <si>
    <t>TVA 23082; CLEAR023.3CU</t>
  </si>
  <si>
    <t>TN06010208008_0600</t>
  </si>
  <si>
    <t>Waterbody ID changed from TN06010208008_0999</t>
  </si>
  <si>
    <t>CLEAR030.7CL; BM1; CLEAR035.8CL</t>
  </si>
  <si>
    <t>CLEAR061.0CL; BM4; CLEAR037.2CL</t>
  </si>
  <si>
    <t>CLEAR062.9_KY; BM5</t>
  </si>
  <si>
    <t>CLEAR064.5_KY; BM6</t>
  </si>
  <si>
    <t>CORRECTED DWR STATION ID  DHA AF 12916</t>
  </si>
  <si>
    <t>Stream Name Changed From  UT To Clear Creek To Clear Fork per Bb 102607; Corrected Stream Name/RM  AW LKC PAS 2/11/11</t>
  </si>
  <si>
    <t>TVA 23511</t>
  </si>
  <si>
    <t>TVA 23491; CLIFT002.1HN</t>
  </si>
  <si>
    <t>CRM 1.5  TVA; CLINC001.0RO; CLINC001.2RO TWRA</t>
  </si>
  <si>
    <t>CRM2.5DOEO; CLINCH002.0RO; CRM2.6ORNL</t>
  </si>
  <si>
    <t>Downstream Station On the Clinch River.  Below Influences Of Clinton; Oak Ridge and the D.O.E. Reservation.  Just Upstream the Confluence Of the; Clinch River Into Watts Bar Reservoir.  Station Replaces the TDEC/KEFO; Clinch River/Brashear Island Station; Clinc002.0Ro TVA Fish DOEO Turtle Data 1996 ORNL Fish Tissue Crm2.6;Changed Monitoring Location per DHA 1/13/16KJL</t>
  </si>
  <si>
    <t>476557F; CRM6.5TWRA; CRM7.0TVA</t>
  </si>
  <si>
    <t>Kingston Ash Spill;Changed Monitoring Location per DHA 1/13/16KJL</t>
  </si>
  <si>
    <t>CRM 9.5  TVA; CLINC009.0RO; CRK16 ORNL</t>
  </si>
  <si>
    <t>AMBIENT TN; Added To FY 2013 Plan 8/14/12 LKC ORNL CRM 0.512 Fish Turtle; TDECDOEO Turtle/Fish Monitoring Station 1996; DOE Crk16 CLINC009.5RO  000680; In Original Group Of 22 Ambient Monitoring Stations Prior To 1982 Changes; Combined RM 9 (Brashear Island) and RM 10;Changed Monitoring Location per DHA 1/13/16KJL</t>
  </si>
  <si>
    <t>CRM 10.512 ORNL</t>
  </si>
  <si>
    <t>ORNL Fish Tissue Data Originally Entered Under RM 10 (Collected 10.512).; Second ORNL Station Is Located At Brashear Island RM 10</t>
  </si>
  <si>
    <t>Corrected HUC/Group# ALW 4/5/2011;Changed Monitoring Location per DHA 1/13/16KJL</t>
  </si>
  <si>
    <t>4CRM17.9; CRM1818.7 ORNL</t>
  </si>
  <si>
    <t>TDECDOEO Monitoring Station.  Collected Downstream Of White Oak Lake.; Station Set Up As Background Site To Oak Ridge Reservation.; Clinch River Flows To Tennessee RM 567.7;Changed Monitoring Location per DHA 1/13/16KJL</t>
  </si>
  <si>
    <t>TVA Fish Tissue Station476540F; ORNL Crm 23.4 24.7 Fish Tissue Station 2012;Changed Monitoring Location per DHA 1/13/16KJL</t>
  </si>
  <si>
    <t>TDECDOEO Monitoring Station.  Collected To Monitor Possible Impact From; Y12 and X10.  Station Set Up As Background Site To the Oak Ridge; Reservation.;Changed Monitoring Location per DHA 1/13/16KJL</t>
  </si>
  <si>
    <t>7CRM41.2; CRK70ORNL</t>
  </si>
  <si>
    <t>TDECDOEO Monitoring Station.  Collected Downstream Of Johnson Controls; Water Intake For Y12 To Monitor Possible Impact From Y12.  Station Set Up As; Background Site To the Oak Ridge Reservation.; Clinch River Flows Into Tennessee RM 567.7;Changed Monitoring Location per DHA 1/13/16KJL</t>
  </si>
  <si>
    <t>TVA Fish Tissue Station;Changed Monitoring Location per DHA 1/13/16KJL</t>
  </si>
  <si>
    <t>CRM 48.0ORNL</t>
  </si>
  <si>
    <t>TDECDOEO Monitoring Station.  Collected Just Above Bull Run Steam Plant; and Downstream Of A Mining Quarry To Monitor Influx Of Metals; Between Stations 2Crm52.6 and 3Crm35.5.  Station Set Up As Background Site To; the Oak Ridge Reservation. Clinch River Flows Into Tennessee RM 567.7;Changed Monitoring Location per DHA 1/13/16KJL</t>
  </si>
  <si>
    <t>TDECDOEO Monitoring Station.  Taken From Raw Water Intake Line To the; Anderson County Water Treatment Plant.  Station Set Up As A Background; Site To the Oak Ridge Reservation.  Clinch River Flows Into Tennessee RM 567.7;Changed Monitoring Location per DHA 1/13/16KJL</t>
  </si>
  <si>
    <t>Upstream Station On the Clinch River Downstream Of Norris Dam; But Upstream Of Influences From Clinton Oak Ridge and the D.O.E.; Reservation.  Samples Taken From the Hwy 61 Bridge Just Upstream Clinton; TVA Benthic Site Is At RM 66.7 U/S Of Bridge; Changed Project Name per KEFO 5/16/06;Changed Monitoring Location per DHA 1/13/16KJL</t>
  </si>
  <si>
    <t>TDECDOEO Monitoring Station.  Station Setup As A Control Site For Downstream; Stations Monitoring Potential Impacts From the Oak Ridge Reservation.; Clinch River Flows Into Tennessee RM 567.7</t>
  </si>
  <si>
    <t>Corrected Station ID  and River Mile  REC JCEFO 41114; Dropped 63011Candidate Headwaterreference Candidate 2/11/10</t>
  </si>
  <si>
    <t>CLINC175.8HK</t>
  </si>
  <si>
    <t>TNW000008126</t>
  </si>
  <si>
    <t>Boat launch  adjacent to SR31</t>
  </si>
  <si>
    <t>AMBIENT TN;Segment From Blackwater To Va Line Kyles Ford Se Of Int Sr33 and Sr 70; 000665; In Original Group Of 22 Ambient Monitoring Stations Prior To 1982 Changes; Changed Station Mile  per REC 7/17/03; Changed Station Number 7/27/01LKC</t>
  </si>
  <si>
    <t>5/11/10 Info From BS JEFO Also; On 303D List 2010 and ADB As Zion TN080102020480100  Zion Creek Not Sampled.; Cloverdale Creek Data Used For Both Segments; Corrected Name From Clover Creek</t>
  </si>
  <si>
    <t>CLOVE1T0.5OB; TNW07657276</t>
  </si>
  <si>
    <t>TVA 23661</t>
  </si>
  <si>
    <t>Take 175 N. To First Cleveland Exit.  Hwy 64 Bypass To State Route 60 South.; Continue South To  Golf Bell Road On Left Continue On Golf Bell Road To Hunt; Road Turn Right Continue On Hunt Road To Bridge Crossing Coahulla; Corrected RM AW 6/3/11</t>
  </si>
  <si>
    <t>Changed Monitoring Location per DHA 1/13/16KJL; Take 75N To First Cleveland Exit Highway 64 Bypass  Go To St. Highway 60 S.; Turn Left Onto Trewhitt Road Continue To the Bridge Crossing Coahulla Creek; Corrected RM AW 6/3/11</t>
  </si>
  <si>
    <t>Solids Mercury Study 2010 Ch Gold Mining Activities; Near Peels Creek; Changed Monitoring Location per DHA 1/13/16KJL</t>
  </si>
  <si>
    <t>Solids Mercury Study; Changed Monitoring Location per DHA 1/13/16KJL</t>
  </si>
  <si>
    <t>TNW07657152</t>
  </si>
  <si>
    <t>TVA 24611; COLD001.1LI</t>
  </si>
  <si>
    <t>COLLI002.8DA</t>
  </si>
  <si>
    <t>TNW000008073</t>
  </si>
  <si>
    <t>Metro SE-Cane Ridge Property approx 400 yds upstream Dana Way</t>
  </si>
  <si>
    <t>TSMP</t>
  </si>
  <si>
    <t>Stream Flows Into SinkholeMilage Is Straight Line To Collins River; Corrected Stream Name/RM  AW LKC PAS 2/11/11</t>
  </si>
  <si>
    <t>Added Locaton LKC 42815;Changed Monitoring Location per DHA 1/13/16KJL; Changed per LEE/DRM 8-31-17 - KJL</t>
  </si>
  <si>
    <t>Access Is Down A Road That Leads Under the Bridge As You Cross the Conasauga; the Road Is To the Right.
Wb ID # TN03150101014; Mileage Measured From USGS Gage At Mile 42.7 Hwy 286 5.2 Mi West Of Eton Ga; Last Sampled In 1997; Ornw</t>
  </si>
  <si>
    <t>No Info In Db;Changed Monitoring Location per DHA 1/13/16KJL</t>
  </si>
  <si>
    <t>CONNE000.9KN</t>
  </si>
  <si>
    <t>TNW000008080</t>
  </si>
  <si>
    <t>Joneva Road, 50' upstream</t>
  </si>
  <si>
    <t>TN06010207455_1000</t>
  </si>
  <si>
    <t>TVA 25611</t>
  </si>
  <si>
    <t>Call andy Wright To Open Gate Cross Panther Creek To Top Of Ridge Turn Right; Follow Trail To Crossing with Cumberland Trail Take Footpath To 10Th Switchback; To Sample</t>
  </si>
  <si>
    <t>TVA 25951</t>
  </si>
  <si>
    <t>TVA 27281</t>
  </si>
  <si>
    <t>Benthics Sampled At 0.1 For A Riffle 0.4 Stretch  Creek Is Bedrock CA 7/26/10</t>
  </si>
  <si>
    <t>TNW07657067</t>
  </si>
  <si>
    <t>Benthics In July Or Aug 2001; Bact 1012 Samples In JuneSept 2001; Corrected Lat Longs LKC 8.29.07</t>
  </si>
  <si>
    <t>Benthics In July Or Aug 2001; Bact 1012 Samples In JuneSept 2001</t>
  </si>
  <si>
    <t>TVA 26771; COVE003.5GE; COVE003.2GE</t>
  </si>
  <si>
    <t>OWW044401134</t>
  </si>
  <si>
    <t>Benthics OneTime In July Or Aug 2001; Changed Eco From 66F ALW 22412</t>
  </si>
  <si>
    <t>Changed Ecoregion From 67F To 69D DHA 043015</t>
  </si>
  <si>
    <t>TVA 27181; COX000.8KN</t>
  </si>
  <si>
    <t>Corrected Stream Name ALW 2232012</t>
  </si>
  <si>
    <t>Corrected Lat/Long Bl 9/27/11; Corrected Station ID and Name 5/26/09 LKC; Named Meadow Creek On Montgomery Bell State Park Map; 2 / Month For Jan  June 2009 Below 319 Project</t>
  </si>
  <si>
    <t>2/ Month Bact Jan  June 2009; Corrected Station ID and Name 5/09 LKC</t>
  </si>
  <si>
    <t>Corrected Creek Name and Station ID LKC Bl 12/30/08; Corrected Station ID and Name 5/09 LKC; Old Name  Mead000.7Di</t>
  </si>
  <si>
    <t>S Of Mc Donalds Off Sr 66  Raceway &amp; Bp Stations; Corrected Lat/Long Mg PAS 6/30/09</t>
  </si>
  <si>
    <t>Take I65S To Saturn Parkway.  Exit At Kedron Pike.  Take Kedron Pike To Tom; Lunn Road. Take A Left Onto Tom Lunn.  the First Creek You Cross Will Be Crooked; Creek.  Sample 200 Yards Upstream Port Royal Road; Corrected Lat/Long and Description Sw CLEFO 4/12/11   Wrong In Original Pm Files</t>
  </si>
  <si>
    <t>TVA 28032</t>
  </si>
  <si>
    <t>Combined 2.3      811 Dm LKC</t>
  </si>
  <si>
    <t>TVA 27991</t>
  </si>
  <si>
    <t>CROOK004.4MG; TVA 28071</t>
  </si>
  <si>
    <t>TNW07657252</t>
  </si>
  <si>
    <t>Sampled and Measured Before Mitigation  Straight Channel Measured AW BS LKC; 6/9/11; Sample Crook006.6Cr Same Lat/Long  But Sampled and Remeasured After Mitigation; Site Restored After PseudoNatural Meandering Channel   BS 6/9/11;Changed Monitoring Location per DHA 1/13/16KJL</t>
  </si>
  <si>
    <t>Changed Station ID per DHA 1/13/16KJL; Sample CROOK005.8CR Same Lat/Long  But Sampled Before Mitigation Leave Separate; Site Restored After PseudoNatural Meandering Channel   BS 6/9/11;Changed Monitoring Location per DHA 1/13/16KJL</t>
  </si>
  <si>
    <t>CF2</t>
  </si>
  <si>
    <t>Chem and Bact Monitoring By UT Grads In 20012002; RBP III Collected In June 2001</t>
  </si>
  <si>
    <t>Corrected Long per REC Using GIS LKC 4/4/05;Changed Monitoring Location per DHA 1/13/16KJL</t>
  </si>
  <si>
    <t>CF3</t>
  </si>
  <si>
    <t>CF4</t>
  </si>
  <si>
    <t>Chem and Bact Monitoring By UT In 20012002 For TMDL</t>
  </si>
  <si>
    <t>CF5</t>
  </si>
  <si>
    <t>CF6</t>
  </si>
  <si>
    <t>Chem and Bact Monitoring Done By UT In 20012002 For TMDL</t>
  </si>
  <si>
    <t>Corrected Lat/Long 2/26/10 Np; Hwy 51 North To Millingtonright On Navy Road Left On Armour Road; Right On MillingtonArlington Road Rt On Donnell Rd</t>
  </si>
  <si>
    <t>CROW023.8FR; 28241 (TVA)</t>
  </si>
  <si>
    <t>Under Bridge D/S/Of Lime Plant Discharge; Corrected RM per Topozone  4/4/06</t>
  </si>
  <si>
    <t>TN000715 TVA 28371; All Samples +All QCs Collcected; 1992 Clean Lakes Phase 1 Project Site Lab; Normandy List</t>
  </si>
  <si>
    <t>U/S Mott Road</t>
  </si>
  <si>
    <t>Corrected River Mile BS JEFO  LKC PAS 42914</t>
  </si>
  <si>
    <t>TVA 28441</t>
  </si>
  <si>
    <t>1991 Clean Lakes Statewide Assessment Location; Changed Monitoring Location per DHA 1/13/16KJL</t>
  </si>
  <si>
    <t>Corrected By AW 11212</t>
  </si>
  <si>
    <t>Corrected RM and Lat/Long 1.05 AW LKC 6/9/11; TMDL Monitoring From July 2005  July 2006</t>
  </si>
  <si>
    <t>Changed water type to reservoir DHA 041216</t>
  </si>
  <si>
    <t>Also Sampled As 10NPfe 103A After 2010 Flood; Corrected Station ID LKC Da 9/7/11</t>
  </si>
  <si>
    <t>Also Sampled As 10NPfe 103C After 2010 Flood; Corrected Station ID LKC Da 9/7/11</t>
  </si>
  <si>
    <t>Also Sampled As 10NPfe 103E After 2010 Flood; Corrected Station ID LKC Da 9/7/11</t>
  </si>
  <si>
    <t>CUMBE124.0MT</t>
  </si>
  <si>
    <t>TNW000008100</t>
  </si>
  <si>
    <t>D/S Trice's Landing, U/S Winn Materials docks</t>
  </si>
  <si>
    <t>Also Sampled As 10NPfe 102A After 2010 Flood; Corrected Lat/Long NEFO 7/26/10; Corrected Station ID LKC Da 9/7/11</t>
  </si>
  <si>
    <t>Also Sampled As 10NPfe 102C After 2010 Flood and WSP251 In 2006; Corrected Lat/Long NEFO 7/26/10; Corrected Station ID LKC Da 9/7/11</t>
  </si>
  <si>
    <t>Also Sampled As 10NPfe 102E After 2010 Flood; Corrected Lat/Long NEFO 7/26/10; Corrected Station ID LKC Da 9/7/11</t>
  </si>
  <si>
    <t>Also Sampled As 10NPfe 101A After 2010 Flood; Corrected Station ID LKC Da 9/7/11</t>
  </si>
  <si>
    <t>Also Sampled As 10NPfe 101C After 2010 Flood; Corrected Station ID LKC Da 9/7/11</t>
  </si>
  <si>
    <t>Also Sampled As 10NPfe 101E After 2010 Flood; Corrected Station ID LKC Da 9/7/11; Changed Monitoring Location per DHA 1/13/16KJL</t>
  </si>
  <si>
    <t>2010 Post Flood Sampling;Changed Monitoring Location per DHA 1/13/16KJL. Water type changed to reservoir dha 041206.</t>
  </si>
  <si>
    <t>Corrected Lat/Long MG LKC 5/18/12; Corrected Station ID LKC DA 9/7/11; Also Sampled As 10NPFE 93C After 2010 Flood and LongTerm Ambeint Site.  Water type changed to reservoir dha 041206.</t>
  </si>
  <si>
    <t>CUMBE174.5DA-LDB</t>
  </si>
  <si>
    <t>CUMLB174.2DA; CUMBE174.2DA-LDB</t>
  </si>
  <si>
    <t>Also Sampled As 10NPfe 93A After 2010 Flood; Corrected Station ID LKC Da 9/7/11,  Changed water type to reservoir 041216. Corrected RM per JF 10/25/18-KJL.</t>
  </si>
  <si>
    <t>CUMBE174.5DA-RDB</t>
  </si>
  <si>
    <t>CUMRB174.2DA; CUMBE174.2DA-RDB</t>
  </si>
  <si>
    <t>Also Sampled As 10NPfe 93E After 2010 Flood; Corrected Station ID LKC Da 9/7/11. Water type changed to reservoir dha 041206. Changed RM per JF 10/25/18-KJL</t>
  </si>
  <si>
    <t>EPA National Lake Study;Changed Monitoring Location per DHA 1/13/16KJL</t>
  </si>
  <si>
    <t>3CHE20007; CUMBE185.8DA</t>
  </si>
  <si>
    <t>USACE STATION; CUMBE185.8DA and CUMBE185.7DA stations are reversed per JF-KJL-1/10/2019. TNW000001553 (CUMBE185.8DA) and this station are combined-KJL 1/10/2019.</t>
  </si>
  <si>
    <t>CUMMC189.0DA; CUMBE189.0DAMC</t>
  </si>
  <si>
    <t>Posted Bact Water Contact Advisory 2010; Corrected Station ID LKC Da 9/7/11; Also Sampled As 10NPfe 92A After 2010 Flood.  Water type changed to reservoir dha 041206.</t>
  </si>
  <si>
    <t>Also Sampled As 10NPfe 92E After 2010 Flood; Corrected Station ID LKC Da 9/7/11. Water type changed to reservoir dha 041206.</t>
  </si>
  <si>
    <t>Corrected RM JRS LKC 6/14/11  Cm103R; Corrected Station ID LKC Da 9/7/11</t>
  </si>
  <si>
    <t>Periphyton Collected Also By Usace;Changed Monitoring Location per DHA 1/13/16KJL; Changed Station ID per DHA 1/13/16KJL; Auburn Univ Lake Study; Combined with Cumbe216.5Da JRS LKC 12/6/11; Corrected Lat/Long per JRS 52212 ALW;Changed Monitoring Location per DHA 1/13/16KJL</t>
  </si>
  <si>
    <t>Corrected Long per REC Using GIS LKC 4/4/05; 12512 Split For HUC Code Is Where Caney Fork River Comes Ino the Cumberland; Not At the Dam In HUC 05130106 Just Before Edge Of Watershed</t>
  </si>
  <si>
    <t>CUPP000.1BL</t>
  </si>
  <si>
    <t>TNW000008122</t>
  </si>
  <si>
    <t>Cupp Creek</t>
  </si>
  <si>
    <t>At confluence with Roaring Creek</t>
  </si>
  <si>
    <t>TN06020001057_0210</t>
  </si>
  <si>
    <t>Access down old jeed road at Old Castle Stone Rock Quary. Now is Montes Stone is harvesting rock here.  Cross Roaring Creek and go down old jeep road on RDB of Roaring Creek and Cupp Creek will be approximatly 500 yards.</t>
  </si>
  <si>
    <t>AMBIENT TN; Posted Bact Water Contact Advisory 2010; Changed From Am To Ws 5/12/06; 9904 Data  000806.  Fishing is upstream Levee Rd pumping station.</t>
  </si>
  <si>
    <t>CYPRE000.5SH</t>
  </si>
  <si>
    <t>TNW000008079</t>
  </si>
  <si>
    <t>Upstream levee at pumping station</t>
  </si>
  <si>
    <t>Sampling Selected Pesticides Posted Bact Water Contact Advisory 2010; Interstate 240 West From Mt. Moriah To I240 North; Interstate 240 North To Chelsea Avenue Exit; Take A Right Onto Chelsea Avenue; Take A Right Onto North Watkins Street</t>
  </si>
  <si>
    <t xml:space="preserve">Corrected Long LKC 5/3/11-d/s Velsocol pesticide plant OOB at(35.169279/ -89.967958) </t>
  </si>
  <si>
    <t>TNW07657283</t>
  </si>
  <si>
    <t>Started Sampling In Fall  After FY Started; Entering In Database So To Show Significant Impact On Cypress Creek; Changed Monitoring Location per DHA 1/13/16KJL</t>
  </si>
  <si>
    <t>Dropped MEFO GMD Posted Bact Water Contact Advisory 2010; Interstate 240 East  From Mt. Moriah; PASs 140 Exchange and Take Summer Ave. Exit; Go West On Summer Ave.; Sampling Selected Pesticides</t>
  </si>
  <si>
    <t>Dropped 6/9/2017 during SOP calibration.  Probation 112311</t>
  </si>
  <si>
    <t>TNW07657183</t>
  </si>
  <si>
    <t>Corrected Lat/Long 2/26/10 Np; Old Ambient Site Better Sampling Site Found; 9903 Data</t>
  </si>
  <si>
    <t>TNW07657016</t>
  </si>
  <si>
    <t>Corrected Stream Name/RM  AW LKC PAS 2/11/11; corrected huc code 8 and huc code name lkc 22216</t>
  </si>
  <si>
    <t>TVA 28921</t>
  </si>
  <si>
    <t>Corrected Lat/Long and HUC Code LKC 1/13/03 Corrected HUC Code 3/26/04 LKC</t>
  </si>
  <si>
    <t>Corrected Lat/Long 5/11/12 AW LKC; Approx. 0.1 Mi Due East Of Hwy 127/28
Daddys Creek Flows To the Obed River.</t>
  </si>
  <si>
    <t>Take I65 South To Hwy 96 East To Hwy 41A South.  At the Junction Of Hwy 41A; and Hwy31A Take Hwy 31A To South.  In Farmington Take Hwy 64 East Turn Right; At the Junction Of Hwy 130.  This Is Richmond Pike.; the First Creek I Crosses Is Davis Creek.  Go U/S 300 Yards.</t>
  </si>
  <si>
    <t>DAVIS000.5CA</t>
  </si>
  <si>
    <t>TNW000008129</t>
  </si>
  <si>
    <t>US 25W/Habersham Road and Kimberly Lane</t>
  </si>
  <si>
    <t>Take Old Highway 63 East From La Follette Turn Right On Academy Road Site Locate; Downstream Of Bridge At Speedwell Academy On Academy Road.; Formerly Dc6  Nonpoint Source Project 1992</t>
  </si>
  <si>
    <t>Take Old Highway 63 East From La Follette. Turn Left On Russell Mill Road. Turn; Left On Back Valley Road. Turn Left On Singleton Road.; Formerly Dc3  Nonpoint Source Project 1992</t>
  </si>
  <si>
    <t>Corrected Stream Name 1713 GMD</t>
  </si>
  <si>
    <t>Tenn Division Of Water Management Library File Index No. Bk0.00 (AB)</t>
  </si>
  <si>
    <t>Corrected Descpr Bl 111214</t>
  </si>
  <si>
    <t>Changed Station ID per DHA 1/13/16KJL;Changed Monitoring Location per DHA 1/13/16KJL</t>
  </si>
  <si>
    <t>Corrected Lat/Long JRS  ?Collected Benthics In 1995  Not In Database; Spring Fed Stream with Mud Bottom.  May Be In Transitional Area.</t>
  </si>
  <si>
    <t>OWW044400142</t>
  </si>
  <si>
    <t>Corrected Spelling Of Creek per Topo  and Station ID  4/9/12 LKC</t>
  </si>
  <si>
    <t>Corrected Lat/Long BS 9/18/12;Changed Monitoring Location per DHA 1/13/16KJL</t>
  </si>
  <si>
    <t>TVA 31521</t>
  </si>
  <si>
    <t>Off US 19E  1 mile past David Girls Peach Shed; turn right on Hogum Hollow.</t>
  </si>
  <si>
    <t>DOG000.9CA</t>
  </si>
  <si>
    <t>TNW000008109</t>
  </si>
  <si>
    <t>U/S Dog Creek Road</t>
  </si>
  <si>
    <t>TN06010205COVELAKET_0200</t>
  </si>
  <si>
    <t>Lat/Long Corrected By RM 8/13  RM Corrected By REC 9/8/04;Changed Monitoring Location per DHA 1/13/16KJL</t>
  </si>
  <si>
    <t>Corrected RM LKC 9/23/10; Should Be Branch 9/10 LKC;  New Monitoring Location Name per DHS 1/13/16  KJL; Changed Monitoring Location per DHA 1/13/16KJL</t>
  </si>
  <si>
    <t>Corrected lat/long LKC/KJL 62916;;;JRS Stream Does Not Show Up On Topo But On Other Maps ADB Waterlog Name It; As Donoho Branch 12/5/11; Corrected RM Description Lat/Long JRS 1/18/13</t>
  </si>
  <si>
    <t>Corrected RM Combined TVA 1.3 Wrong Locations For Both; Fecal Coliform E. Coli; Not Assessed REC JEB Request BR; Changed Monitoring Location per DHA 1/13/16KJL</t>
  </si>
  <si>
    <t>OWW044400286</t>
  </si>
  <si>
    <t>EMAP Draws Project ReachWide and SQKICK Samples; Corected Name per ADB Topo  GMD 10/17/09</t>
  </si>
  <si>
    <t>DRAKE4.3T0.2SR</t>
  </si>
  <si>
    <t>Corrected Stream Name/RM  AW LKC PAS 2/11/11;Changed Monitoring Location per DHA 1/13/16KJL</t>
  </si>
  <si>
    <t>Corrected Stream Name/RM  AWlkc PAS 2/11/11;Changed Monitoring Location per DHA 1/13/16KJL</t>
  </si>
  <si>
    <t>Corrected Lat/Long JEFO 3/3/10; No Outlet To Mffd  Full Of Sand with No Flow</t>
  </si>
  <si>
    <t>Posted Bact Water Contact Advisory 2010; Metro Sampled 20072008; Corrected Station ID JRS/LKC 9.1.10Name Changed 6/3/03  LKC Bl</t>
  </si>
  <si>
    <t>Changed Long from -88.13823 KJL 4/26/18</t>
  </si>
  <si>
    <t>Stream Dry No Sample  Survey Sheet and Habitat Entered</t>
  </si>
  <si>
    <t>Posted Bact Water Contact Advisory; SQSH survey 7/1/2016 at this site with labeled 4.3</t>
  </si>
  <si>
    <t>Corrected lat/long RC 6116; Corrected Lat/Long So That Change RM Back Rb 314; Corrected RM AW LKC 5/14/12  Corrected Lat/Long AW/LKC 6/14/11; Dry At Mouth</t>
  </si>
  <si>
    <t>Camp Rd Off Lee Valley Road First Creek Crossing; Not Sampled Later In 2011  Stream Dried Up.; Corrected River Mile 6/13/13</t>
  </si>
  <si>
    <t>DRY001.9HD</t>
  </si>
  <si>
    <t>TNW000008086</t>
  </si>
  <si>
    <t>Between Pickwick Lake Backwater &amp; Mills Creek Confluence</t>
  </si>
  <si>
    <t>0601; SW24</t>
  </si>
  <si>
    <t>0604; SW1</t>
  </si>
  <si>
    <t>Name Changed LKC Bl Da 6/3/03; New Monitoring Location Name per DHS 1/13/16  KJL; Changed Monitoring Location per DHA 1/13/16KJL</t>
  </si>
  <si>
    <t>Dropped As Ecoregion Site 12/2/10  Da Benthics Not Representative Of Bioregion; 11/3/09 Corrected Dd Lat/Long Creek Name RM  and Location; Sample In 2010; Da JEFO Does Not Need To Sample In 2009 5/08; Creek Name  RM  Location Incorrect For Original Lat/Long and Location Of Site</t>
  </si>
  <si>
    <t>Was WSP 142  09Nwsp402; 2010 Post Flood Sampling</t>
  </si>
  <si>
    <t>001110 Originally Set Up As An Ambient Site; Corrected Lat/Long LKC 4/14/09; Hiddleston Bridge On Highway 50  Old Descrip; WSP Changed Beginning Jan 2004  Bl</t>
  </si>
  <si>
    <t>TVA 34487</t>
  </si>
  <si>
    <t>TVA 344815; 001065</t>
  </si>
  <si>
    <t>AMBIENT TN; In Original Group Of 22 Ambient Monitoring Stations Prior To 1982 Changes; EPA 3 and WSP 93</t>
  </si>
  <si>
    <t>Background Modeling.  Duck River 3Q20=140 Cfs. Upstream Columbia STP; Discharge Mile 127.2.  Occidental + Spontex + Union CArbide = Dischargers; About 23 Miles Upstream Duck RM 127.2 Samples Collected At STP's CAtwalk; Crossing the Duck.  Duck River Flows To Tennessee RM 110.8.; Sampled Yearly For Ambient Parameters with Plans To Increase Frequency. Note</t>
  </si>
  <si>
    <t>TVA 344813</t>
  </si>
  <si>
    <t>-</t>
  </si>
  <si>
    <t>TVA 344814</t>
  </si>
  <si>
    <t>TVA 34488</t>
  </si>
  <si>
    <t>Combined with 216.1 LKC 8/16/11; Tennessee River 110.8; Bacti Solids; Was WSP 22</t>
  </si>
  <si>
    <t>Background Modeling.  Duck River 3Q20=120 Cfs Winter/155 Cfs Summer; Sampled Off CAnnon Blvd Bridge About 500800 Ft Upstream Shelbyville STP; Discharge Mile 221.3  and 300500 Ft Downstream A Small Dam.  Duck River; Flows To Tennessee RM 110.8. Samples Collected Yearly For Ambient Parameters with Plans To Increase Frequency.</t>
  </si>
  <si>
    <t>TVA 34489</t>
  </si>
  <si>
    <t>TVA 344810</t>
  </si>
  <si>
    <t>001025; TN001024; TVA RM 344811</t>
  </si>
  <si>
    <t>AMBIENT TN; EPA 4 WSP 13 Duck328.4Be; 1992 Clean Lakes Phase 1 Project Site  Normandy List; Combined Duck248.0Be To This Same Site.6/12/03 Da</t>
  </si>
  <si>
    <t>Normandy; All Samples Collected; RBP III BR; Normandy List;Changed Monitoring Location per DHA 1/13/16KJL</t>
  </si>
  <si>
    <t>1992 Clean Lakes Phase 1 Project Site; Normandy All Samples Collected; RBP III BR; N;Changed Monitoring Location per DHA 1/13/16KJL</t>
  </si>
  <si>
    <t>Posted Bact Water Contact Advisory 2010; Combined 269.6 JRS CA LKC 8/16/11; Changed Station ID per DHA 1/13/16KJL;Changed Monitoring Location per DHA 1/13/16KJL</t>
  </si>
  <si>
    <t>TVA 34482</t>
  </si>
  <si>
    <t>Benthics OneTime In JulyAug 2001</t>
  </si>
  <si>
    <t>5/3/05 Corrected Station ID  For County; RBP III Sample Collected For Enf. CAse Vs. Presidential CAbins; Collected D/S Of Sw Discharge From Site On 10/2/02</t>
  </si>
  <si>
    <t>DUKES000.7LI; TVA 34621</t>
  </si>
  <si>
    <t>Corrected Lat/Long SB KEFO 6/15/11; Bact 1012 Samples In JuneSept 2001; Benthics In July Or Aug 2001</t>
  </si>
  <si>
    <t>One Time Samplng To Document Pollution (Iron) From An; Upstream Impoundment  Rob Howard 10/02; Corrected HUC Code  Bh CKEFO RM Wms</t>
  </si>
  <si>
    <t>TVA 34933; DUNN002.6SV</t>
  </si>
  <si>
    <t>Different Than Dutch000.2Sr JRS 9/12/11; Corrected Lat/Long per JRS 4/4/08 Road Name per LKC 2/17/09; Red/Barren Screening Project P. Ch 0623 Hb 2461/Sb 2911; 1999 TNWQC Act 693301304</t>
  </si>
  <si>
    <t>Different Than Dutch000.1Sr JRS 9/12/11; Corrected Lat/Long per JRS 4/4/08 Road Name per LKC 2/17/09; Red/Barren Screening Project P. Ch 0623 Hb 2461/Sb 2911; 1999 TNWQC Act 693301304</t>
  </si>
  <si>
    <t>DYERS004.1ST; BK015Dye4.0</t>
  </si>
  <si>
    <t>EAGLE004.0BN; TVA 36091</t>
  </si>
  <si>
    <t>Same Location As Station ID 4.0; Corrected Lat/Long 12610 DHA</t>
  </si>
  <si>
    <t>12 Samples From June  Oct 2005 Pathogens</t>
  </si>
  <si>
    <t>Tenn. Div. Of Water Management Library File Index No. AK0.07; Changed Station ID per DHA 1/13/16KJL; Changed Monitoring Location per DHA 1/13/16KJL</t>
  </si>
  <si>
    <t>Changed Lat/Long JRS 5/17/04 Corrected Lat/Long Again JRS 5/22/09; Was WSP 182</t>
  </si>
  <si>
    <t>ECAMP5.0T0.1SR</t>
  </si>
  <si>
    <t>ECAMP2T0.1SR, ECAMP4.6T0.1SR</t>
  </si>
  <si>
    <t>Corrected Stream Name/RM  AW LKC PAS 2/11/11; Corrected DWR station ID 02-14-19 DHA.</t>
  </si>
  <si>
    <t>Trib. To Pickwick Lake; Waterbody 001; Corrected Lat/Long 3/26/04 LKC; Dissolved Oxygen Study</t>
  </si>
  <si>
    <t>Has Been Listed In Unicoi and Washington Counties For Years On the Stream Survey; Forms Ect. From JCEFO.  6/20/05 REC   Put In Unicoi County Stream Is Just Over; the County Line.; Lat/Long Corrected REC 1/5/11; Dissolved Oxygen Study</t>
  </si>
  <si>
    <t>Go To the End Of Low; Site's Flow Benchmark Near Forestry Land Marker Less Than 1 Mile Upstream.; Corrected Lat and Long 7903 DHA; Dissolved Oxygen Study</t>
  </si>
  <si>
    <t>0.1 mile upstream of the Wet Bottom Trailhead</t>
  </si>
  <si>
    <t>Corrected Station Location and Lat/Long per LEE; Dissolved Oxygen Study. Updated sample location from U/S Cades Cove Loop Road at 35.59301/-83.84336 to current location per LEE - 12/3/18-KJL</t>
  </si>
  <si>
    <t>Corrected Lat/Long REC 1/5/11; Take Hwy 91 To Stoney Creek From Elizabethton Last Pull Off To the Right; Before You See Sign: Cherokee National Forest.; Corrected RM and Stream LocationLat/Long REC; Dissolved Oxygen Study</t>
  </si>
  <si>
    <t>Corrected Lat Long REC 3/12/10; River By Kfo (Doe) Both Collected At This Site FY 99; RBP IIIBREcochem  RM Changed Da 2/27/03; 7/18/03  Added 002185 To Match Old Records RM To 106.8 To Match Jc Info  LKC</t>
  </si>
  <si>
    <t>WSA Site Added As Potential Ecoregion Reference On 5509 Da/JEB</t>
  </si>
  <si>
    <t>Candidate Reference Site 05042015</t>
  </si>
  <si>
    <t>Waterbody # 06010208008; 5 Miles West Of Lancing; Dissolved Oxygen Study</t>
  </si>
  <si>
    <t>DADDY002.3CU; 28931</t>
  </si>
  <si>
    <t>TN River Mile 401.3 In Guntersville Lake.  Main Flow Of Stream Arises From; Buggytop CAve Draining Lost Cove In CArter State Natural Area About 7 Mi.; South Of Sewanee TN. This Is A Boulder  Pool Steep Gradient Type Stream Reach.; Corrected Lat and Long 7903 DHA</t>
  </si>
  <si>
    <t>Waterbody # 06010208004.  Flat Creek Flows To Crooked Fork Mile 7.0.; Site Is About 4.5 Miles Northeast Of Wartburg TN.; Upper Reach At Emory Gap BR. Judge BR. Confluence  Frozen Head State Park; Dissolved Oxygen Study</t>
  </si>
  <si>
    <t>Added 4th Qu FY 98.  Wbi 05130104041.  Northeast Of Stainsville At Cemetary Rd.; 2.4 Miles EastNortheast Of Shea TN.  Flows To Beech Fork 2.4 That Flows To; New River 41.7 At Shea TN.Lab BR Earlier; Dissolved Oxygen Study; Logging In Hw 41306</t>
  </si>
  <si>
    <t>Waterbody 093.7; Drainage : Butler Creek (11.6)  Shoal Creek (12.1)  TN River 264.3</t>
  </si>
  <si>
    <t>Waterbody  010; Drainage Big Swan Creek (17.8)  Duck (76.2); Upstream Of Dyestone Ho; Was Ws 107</t>
  </si>
  <si>
    <t>Extensive Flooding Altered Dowstream Charac That Don't Depict Normal Condition; Will Sample In FY11; Was WSP 212; Dissolved Oxygen Study</t>
  </si>
  <si>
    <t>Drainage: Smith Fork (23.0)  Caney Fork (15.9)  Cumberland River (309.2); Waterbody # 004.  About 1.2 Miles South Of Gassaway TN.; Added Creek To Name 2/10 LKC Dropped 050713; Moved 400 Meters D/S Due To Atv Activity New Station Eco71H17; Dissolved Oxygen Study</t>
  </si>
  <si>
    <t>Replacement For ECO71H06 Compromised By Atv Activity 5913.  ARAP permit result in loss of HOBO and compromised SEMN reach at ECO71H17 on 7-18-17. Looking into moving slightly upstream.</t>
  </si>
  <si>
    <t>Probation 51011; All Samples Collected; RBP III BR; Eco List; Dissolved Oxygen Study</t>
  </si>
  <si>
    <t>Corrected Lat/Long LKC 9/30/11; Originally A 71I Probabilistic Site.  then Determined To Be Ecosite 4/00; WSP 484; Dissolved Oxygen Study</t>
  </si>
  <si>
    <t>Site Is Accessed By Boat. Hwy 51 To Henning; TN Left On Rt 87 At Three Point TN Turn Right Go 1 Mile On Sunk Lake Road; To Hack Rabbit Road. Turn Right (North) On Jack Rabbit Road To Long Hole Road; and Go Right About 1 Mile.; Changed To Inactive Due To Closed Boat Ramp DHA 122215</t>
  </si>
  <si>
    <t>Benthics Only 4th Quarter 98.  About 5 Miles Northwest Of Arp TN.  Flows To; Mississippi River Mile 804.  Located In Chickasaw National Wildlife Refuge.; USGSquad Calls This the Anderson Tully State Wildlife Management Area.</t>
  </si>
  <si>
    <t>Benthics Only 4th Quarter 98.  Site Parallels Cold Creek Drive.  About 5.5 Mi.; Northeast Of Fulton TN.  Site Is In the AndersonTully State Wildlife Area.</t>
  </si>
  <si>
    <t>Upstream Of Old Knob Creek Confluence Above North Fork Obion RM 4; Waterbody 015; Dissolved Oxygen Study</t>
  </si>
  <si>
    <t>Uncombined Data Corrected RM  5/29/12 MEFO PAS/  Combined Wolf072.6Fa Data To; ECO74B12  Da LKC Gd 4/7/11  Hwy 57 To Lagrange then S On Yager Rd To Wolf Rv; Site Is U/S From Bridge 350 Yards (From Ambient Site Wolf; Cor Lat/Long Loca MEFO PAS 4/8/11; Old Nonpoint Source Site 003927  Dissolved Oxygen Study</t>
  </si>
  <si>
    <t>Rt Turn Onto Sluder Road Continue To Farm Entrance In Curve with White Fence; Parameters To Be Sampled and Frequency Depends On Time REC 7/27/07;Changed Monitoring Location per DHA 1/13/16KJL; CORRECTED WID LKC 32317</t>
  </si>
  <si>
    <t>EFCLA011.1HN; TVA 35321</t>
  </si>
  <si>
    <t>Cedar Ridge Landfill; On Data Sheet N00001144001 As North Fork Globe Creek/D/S Of Spring Confluence; Corrected Long ALW 52212</t>
  </si>
  <si>
    <t>ST539EFH1.1</t>
  </si>
  <si>
    <t>DHA corrected lat/long per Heather Meadors on 111716 (mapped to Hurricane Creek)</t>
  </si>
  <si>
    <t>TVA 35642</t>
  </si>
  <si>
    <t>EFMUL010.4MR; UE056EFM10.2</t>
  </si>
  <si>
    <t>Combined 10.2 and 10.4 LKC Mg 1/19/10; Corrected County Name and Station ID 11/16/09 Ks; 10.4 Was Dissolved Oxygen Study Station;Changed Monitoring Location per DHA 1/13/16KJL</t>
  </si>
  <si>
    <t>Corrected Lat/Long AW LKC  4/6/11; Changed Monitoring Location per DHA 1/13/16KJL</t>
  </si>
  <si>
    <t>Corrected Stream Name/RM  AW LKC PAS 2/11/11; Estate Of Bruno Gernt Is Private Landowner  East Fork Stables On Property</t>
  </si>
  <si>
    <t>Changed Station Name per JRS 9/21/05 See Note In 05 Wp File  11/1/05 LKC; Biorecon Lat/Long  36.3983 87.52778 Changing 3.8 Name To EFOrk003.9Mt 11/1/05; Last BR 2005</t>
  </si>
  <si>
    <t>Posted Bact Water Contact Advisory 2010; Corrected Station ID RM Lat/Long per Le 5/09; Corrected Lat/Long per Vs 7/20/05; Changed Monitoring Location per DHA 1/13/16KJL</t>
  </si>
  <si>
    <t>DOEO Site</t>
  </si>
  <si>
    <t>TNW07657046</t>
  </si>
  <si>
    <t>EFPC 8  and 13 DOEO</t>
  </si>
  <si>
    <t>Doe O Turtle and Fish Tissue Site 1996</t>
  </si>
  <si>
    <t>Corrected Lat/Long DOEO PAS  6/13/12   Not Sampling In 2009 LE 8/19/08</t>
  </si>
  <si>
    <t>EFK19.2DOE; EFK 18.2 ORNL</t>
  </si>
  <si>
    <t>Posted Bact Water Contact Advisory 2010; DOEO Site</t>
  </si>
  <si>
    <t>Posted Bact Water Contact Advisory 2010; Corrected Lat/Long DOEO PAS  6/13/12   DOEO Site</t>
  </si>
  <si>
    <t>EFK25.1 DOEO</t>
  </si>
  <si>
    <t>Posted Bact Water Contact Advisory 2010; Corrected Lat/Long DOEO PAS  6/13/12</t>
  </si>
  <si>
    <t>West Jefferson Pike</t>
  </si>
  <si>
    <t>Changed Station ID per DHA 1/13/16KJL; Combined 10.0 and 10.1 Da 1214; Corrected River Mile JRS 12/21/09; East Fork Stones River Mile 9.8   Station Located At Highway 231 Bridge; J. percy Priest Survey   FebruarySeptember 1973 Jppwq19; 2010 Post Flood Sampling; Changed Monitoring Location per DHA 1/13/16KJL</t>
  </si>
  <si>
    <t>EFSTO011.9RU</t>
  </si>
  <si>
    <t>1019 JEB LKC Discrepencies In Name Of Creek On Topo Maps Gazeteer and Local; Name Using Name On Topo Map; Different That EFOrk000.1CA; HUC Includes Elk Fork Creek</t>
  </si>
  <si>
    <t>Corrected Stream Name and Data LKC/JRS 102309</t>
  </si>
  <si>
    <t>TVA RM 36.041.5; 36732 TVA</t>
  </si>
  <si>
    <t>Background Modeling.  Elk River 3Q20=110 Cfs.Field # 31; STP Discharge = Elk RM 90.0.  Elk Flows To Tennessee RM 284.3; Tennessee River Mile 284.3. Station Located Adjacent USGS Gaging Station; At Mi 93.9 (03582000Elk River Above Fayetteville TN) At Eldad Bridge.</t>
  </si>
  <si>
    <t>TVA 36736</t>
  </si>
  <si>
    <t>TVA 367311</t>
  </si>
  <si>
    <t>TVA 36737</t>
  </si>
  <si>
    <t>TVA 36738</t>
  </si>
  <si>
    <t>TVA Fixed Station Monitoring; Corrected Lat/Long From 35.13953 86.448 ALW 5212</t>
  </si>
  <si>
    <t>AMBIENT TN; Original Station Setup In Wrong County (Moore); EPA 4 and WSP11</t>
  </si>
  <si>
    <t>1991 Clean Lakes Statewide Assessment Location; Changed Station ID per DHA 1/13/16KJL;Changed Monitoring Location per DHA 1/13/16KJL</t>
  </si>
  <si>
    <t>TVA 36811; ELLEJOY000.1</t>
  </si>
  <si>
    <t>Changed RM Typo LKC 1/26/04; Correctd Lat/Long per Vs 1/13/05</t>
  </si>
  <si>
    <t>Sampling For Kingston Incident;Changed Monitoring Location per DHA 1/13/16KJL</t>
  </si>
  <si>
    <t>Sampling For Kingston Incident; Corrected Lat/Long ALW 51812 (Old 35.90925 84.8008);Changed Monitoring Location per DHA 1/13/16KJL</t>
  </si>
  <si>
    <t>TVA Fish Tissue Kingston Ash Spill; Turtle Site TWRA;Changed Monitoring Location per DHA 1/13/16KJL</t>
  </si>
  <si>
    <t>ERM6.0ORNL</t>
  </si>
  <si>
    <t>Sampling For Kingston Incident   Replaced EMORY004.0RO  TVA's Benthic Samplers; Found Some Ash On the Bottom Of the Emory Rv As Far U/S As Mile 5.75; JEB 1/28/09;Changed Monitoring Location per DHA 1/13/16KJL</t>
  </si>
  <si>
    <t>TVA 37152</t>
  </si>
  <si>
    <t>Corrected HUC Code per JRS GMD 8/24/07; Corrected Lat /Long RM  5/22/09</t>
  </si>
  <si>
    <t>Benthics In July Or Aug 2001; Bact 1012 Samples In JuneSept 2001; RM Was 0.5  Changed LKC 7/9/03 To Match Data</t>
  </si>
  <si>
    <t>TVA 37211</t>
  </si>
  <si>
    <t>ENGLI002.1HD</t>
  </si>
  <si>
    <t>TNW000008127</t>
  </si>
  <si>
    <t>English Road</t>
  </si>
  <si>
    <t>TVA 36031</t>
  </si>
  <si>
    <t>TVA 36201; EPINE000.1DI</t>
  </si>
  <si>
    <t>TVA 36211</t>
  </si>
  <si>
    <t>Take I65 South To Hwy 96 East To Hwy 41A South.  At the Junction Of Hwy 41A; Hwy 31A Take Hwy 31A South.  In Farmington Take Hwy 64 East Turn Right At; Bethlehem Church Road In Bedford.  Turn Left On Adams Road and Right On; Pickle Road.  Pickle Road Crosses East Rock Creek. Go 100 Yards Upstream</t>
  </si>
  <si>
    <t>TN06030005087_0999</t>
  </si>
  <si>
    <t>TVA 37592</t>
  </si>
  <si>
    <t>FALL001.1BE; TVA 38061</t>
  </si>
  <si>
    <t>OWW044401028</t>
  </si>
  <si>
    <t>Corrected Lat/Long Mg LKC 5/21/12; Site Degraded Dropped As Reference Site As Of 4/30/03 DA; Dissolved Oxygen Study</t>
  </si>
  <si>
    <t>Outfall Is At RM 4.7 per Waterlog; Clarification Of Station Description 120314 DHA;Changed Station ID per DHA 1/13/16KJL; Changed Monitoring Location per DHA 1/13/16KJL</t>
  </si>
  <si>
    <t>CF684Fal7.0</t>
  </si>
  <si>
    <t>Corrected Lat/Lon per Lab 7/24/09; Corrected Name per JKR ALW 2282012</t>
  </si>
  <si>
    <t>Corrected Station ID 8/9/11 LKC Corrected Stream Name  6/2/11 LKC GMD</t>
  </si>
  <si>
    <t>TDOT STR6; FAUCE1G0.1LS</t>
  </si>
  <si>
    <t>TDOT Sample For Antidegradation Str6; Corrected Lat/Long 9.2.11 LKC</t>
  </si>
  <si>
    <t>41239 (TVA)</t>
  </si>
  <si>
    <t>(1/77) Old Old Site; Corrected HUC and Group # 4/9/12 LKC   102114 Corrected Group #</t>
  </si>
  <si>
    <t>Corrected HUC Code GMD 1/21/11; Candidate 10/8/08; Corrected lat/long per BES 11/01/18-KJL</t>
  </si>
  <si>
    <t>Corrected Lat/Long BS JEFO 11308 Candidate 9/9/08</t>
  </si>
  <si>
    <t>Black Branch Is A Tributary To Row Branch That Flows To the Elk River.; Changed To Headwater Reference 4208 DHA; Changed Monitoring Location per DHA 1/13/16KJL</t>
  </si>
  <si>
    <t>WBIDTN06010103  Take Hwy 321 Out Of Hampton TN; Toward Boone Nc.  Go Around Watauga Lake Take Sharp Right Turn At Cherokee; National Forest Sign.    Go 2 Mi and Little Stony Creek Is On the Left.; Also WSA SE Comparability Study; Changed To Headwater Reference 4208 DHA</t>
  </si>
  <si>
    <t>BIRCH000.6JO; OWWO44401412</t>
  </si>
  <si>
    <t>Candidate 62911</t>
  </si>
  <si>
    <t>Candidate 01102013; Changed Monitoring Location per DHA 1/13/16KJL</t>
  </si>
  <si>
    <t>Winter 06 Lab Observed Sand Deposits  No Upstream Activity</t>
  </si>
  <si>
    <t>Candidate Headwater Reference Stream 4610</t>
  </si>
  <si>
    <t>Candidate Headwater Reference 08142012</t>
  </si>
  <si>
    <t>Candidate 42610; Changed To FECO Site Sampling In FY 10 and Finishing In FY 11 BB 7/13/10; JC and Lab Collected As SUTTO000.1HK In 2000 2002 Lab BR  Changed All To; SUTTO000.1CL   per DA 10/27/06</t>
  </si>
  <si>
    <t>Corrected Lat/Long REC 6/13/12  Npfis001.6Su; Downstream Where the 2 Branches Come Together; Changed RM and Location Desciption per Rgc/Tar 9/05/03KJS; Changed To Headwater Reference 4208 DHA;Changed Monitoring Location per DHA 1/13/16KJL</t>
  </si>
  <si>
    <t>ECO67I12; MILL001.0AN; MBK1.6DOEO</t>
  </si>
  <si>
    <t>DOEO Reference Site; About 1 Mile Southwest Of; Oak Ridge TN.  Headwaters Of One Tributary In the South Hills Golf Course.; Changed To Headwater Reference 4208 DHA; Combined FECO67I12 &amp; MILL001.0AN per GMD/DHA 1/13/16 KJL</t>
  </si>
  <si>
    <t>Ellis Gap Branch Flows To Tennessee River Mile 437.8; In Nickajack Lake.; Group # Changed Th 7/13/01; Changed To First Order Reference 4208</t>
  </si>
  <si>
    <t>Winter 06 Lab Moved Site 200 Yds D/S Near Rd Original Site Fenced No Livestock; Candidate 6/12/09.  According to CLEFO site destroyed by flooding in 2018.  There was not available habitat, and the channel was basically scoured to bare dirt.  Upstream location in same condition.  Station is inactive as reference.  Will keep old data for calibration.</t>
  </si>
  <si>
    <t>Candidate 41111; Corrected Lat/Long 5/16/11 Ks  Candidate 41111</t>
  </si>
  <si>
    <t>RILEY002.0T0.6CE  Location  River Mile Starts In Embayment CA  CLEFO; Candidate 10/3/2011</t>
  </si>
  <si>
    <t>Candidate 030512</t>
  </si>
  <si>
    <t>Candidate 030212</t>
  </si>
  <si>
    <t>Locals Call Creek Stillhouse Hollow  JB MEFO; Candidate 2/24/09</t>
  </si>
  <si>
    <t>Combined 0.3 and 0.4 AW LKC 6/3/11; Do Not Combine with 0.5 per REC 6/11;Changed Monitoring Location per DHA 1/13/16KJL</t>
  </si>
  <si>
    <t>Corrected Lat/Long AW 6/3/11  Sampling Zinc Levels Below Zinc Mine REC 6112</t>
  </si>
  <si>
    <t>Sampling Zinc Levels Below Zinc Mine REC 6112; RM Changed Ds Lab   Road No Longer there Sampled At Hwy 31/131  Wrong Info; This Station Replaced 0.4 Totally New Info 12/5/03; Changed Monitoring Location per DHA 1/13/16KJL</t>
  </si>
  <si>
    <t>0.5  East On Sr 131 From Intersection with SR 31; Sampling For Zinc Levels Near Zinc Mine; DHA Corrected Lat/Long 020414;Changed Monitoring Location per DHA 1/13/16KJL</t>
  </si>
  <si>
    <t>corrected location LKC 4816</t>
  </si>
  <si>
    <t>Behind Lift Station Across From Copperhill STP; Different Site Than 0.6 per MB CHEFO;Changed Monitoring Location per DHA 1/13/16KJL</t>
  </si>
  <si>
    <t>FTOWN000.6PO; 001300; FIGHT000.6PO; 3890-1</t>
  </si>
  <si>
    <t>TVA SEMN site 3890-1; Located At Bridge Crossing Of TN. Ave/Mobile Road Near Copperhill TN; and Ga State Line  Different Site Than 0.0 per Mb CHEFO; Originally Established In 1967 Or So; Change To Correct Naming Protocol 4/19/11 ALW</t>
  </si>
  <si>
    <t>Dropped Due To Impacts U/S Impoundments; Added Location Description 111315 KJL; Changed Monitoring Location per DHA 1/13/16KJL</t>
  </si>
  <si>
    <t>DCTRIBS0600 Changed Description From Yards To Feet/ BB JCEFO 11/1/05</t>
  </si>
  <si>
    <t>FF1</t>
  </si>
  <si>
    <t>Corrected RM Combined 0.6 and 1.0 To 0.8 PAS 3/14/12; Bact 1012 Samples In JuneSept 2001; BR  In June 2001 Lab  SQSH 2005 K</t>
  </si>
  <si>
    <t>TVA 39581</t>
  </si>
  <si>
    <t>OWW044401316; FLAT000.7HA</t>
  </si>
  <si>
    <t>TVA 39641</t>
  </si>
  <si>
    <t>Corrected RM To Match Lat/Long AW LKC 3/12/12; Bact 1012 Samples In JuneSept  Benthics In July Or Aug 2001; Corrected Lat Long To Match RM and Location per REC Using GIS/Topozone LKC; 4/4/05</t>
  </si>
  <si>
    <t>OWW044401006; BFLAT018.0UN; FLAT003.0UN</t>
  </si>
  <si>
    <t>EMAP Draws Project ReachWide and SQKICK Samples; Combined Sites 2/2/2012 ALW and DRM</t>
  </si>
  <si>
    <t>Discharge Incorrect In Water Log per NEFO Should Be At RM 1.55 1/5/09; FLATROCK002.15 Old Station ID</t>
  </si>
  <si>
    <t>Corrected Lat/Long 6/9/11 LKC; DHA Revised Station Location 120214;Changed Monitoring Location per DHA 1/13/16KJL</t>
  </si>
  <si>
    <t>Assessed For Impacts From Cercla Site At DSF Request Enforcement Related; Corrected Station ID  LEE 5/4/11</t>
  </si>
  <si>
    <t>AMBIENT TN; 9096 Data 9899 Data; Old Ambient Site Better Sampling Site Found JEB MEFO 5/05</t>
  </si>
  <si>
    <t>D/S Side Of Bridge; Replaced Floyd000.5Lo  Difficult To Access Rf 21515 Info</t>
  </si>
  <si>
    <t>Corrected Lat/Long Jc 6/11/09;Changed Monitoring Location per DHA 1/13/16KJL</t>
  </si>
  <si>
    <t>Corrected Lat/Long By REC JCEFO 5102007</t>
  </si>
  <si>
    <t>TVA 40501</t>
  </si>
  <si>
    <t>TVA 40711</t>
  </si>
  <si>
    <t>TVA 40712; FOUNT013.0MY</t>
  </si>
  <si>
    <t>Corrected Lat/Long  2/7/12 LKC; Fecal Coliform E. Coli Not Assessed REC JCEAC Request RBP III; Corrected RM REC 3/15/10; 36.58402 83.37291 Orig Lat/Long On UT To Fourmile Creek</t>
  </si>
  <si>
    <t>TVA 40781; FOURM001.8BT</t>
  </si>
  <si>
    <t>TVA40791</t>
  </si>
  <si>
    <t>Updated Lat/Long ALW 5412</t>
  </si>
  <si>
    <t>Frederick Creek</t>
  </si>
  <si>
    <t>TN06020001067_0811</t>
  </si>
  <si>
    <t>Was WSP 176</t>
  </si>
  <si>
    <t>TVA 41261</t>
  </si>
  <si>
    <t>DHA Corrected Lat/Long 2413;Changed Monitoring Location per DHA 1/13/16KJL</t>
  </si>
  <si>
    <t>DHA Corrected Lat/Long 2413</t>
  </si>
  <si>
    <t>TVA 41391</t>
  </si>
  <si>
    <t>Special Project Signal Mountain Geomean; Corrected Station ID From FRUED000.5HM; To Be Trib To Fruedenberg Branch 11/09 Ds Flow All Year   Ds 2/24/06; FRUED000.4Hm; Corrected Stream Name/RM  AW LKC PAS 2/11/11</t>
  </si>
  <si>
    <t>Not Sampled In 2015 per JR CHEFO 41315</t>
  </si>
  <si>
    <t>TVA 41761</t>
  </si>
  <si>
    <t>corrected creek name GMD 12617</t>
  </si>
  <si>
    <t>OWW044400132; GAMMO000.9SU</t>
  </si>
  <si>
    <t>OWW044401476</t>
  </si>
  <si>
    <t>TVA 41891</t>
  </si>
  <si>
    <t>D.R. Allen &amp; AssociatesAbingdon/Va For East TN Natural Gas</t>
  </si>
  <si>
    <t>Not Available To Sample In 2006 (303 D List Has Gardiner  Which Is A Typo)</t>
  </si>
  <si>
    <t>Took Place Of Gardn000.2Ge 6 05 REC</t>
  </si>
  <si>
    <t>Corrected Lat/Long LKC 12/21//11; Red/Barren Screening Project P. Ch 0623 Hb 2461/Sb 2911; 1999 TNWQC Act 693301304</t>
  </si>
  <si>
    <t>DHA corrected lat/long 1/23/2019</t>
  </si>
  <si>
    <t>GBARN000.1CA</t>
  </si>
  <si>
    <t>TNW000008103</t>
  </si>
  <si>
    <t>Above Lick Fork Rd. culvert</t>
  </si>
  <si>
    <t>Collected by BSC</t>
  </si>
  <si>
    <t>Waterbodyidtn0602000201; About 1 Mi Southeast Of Wetmore TN; Changed From Eco Gee000.9Po; Dropped 2911; Dissolved Oxygen Study</t>
  </si>
  <si>
    <t>Off US 19E  0.7 mile past Davis Girls Peach Shed; turn right on Crabtree Road; West of Roan Mtn.</t>
  </si>
  <si>
    <t>TVA 46541</t>
  </si>
  <si>
    <t>Benthics In July Or Aug 2001; Bact. 1012 Samples In JuneSept 2001</t>
  </si>
  <si>
    <t>Corrected Creek Name Juanita Creek Name Appears In permit  Don't Know Why; Juanita Creek Is Not Labeled On Topo LKC DHA CHEFO 12309; Go 1/2 Mile Turn Left Onto Highway 41. Go 1/2 Mile and Park On Left.  Walk Down; Side Of Road Following Creek 200 Meters Below Outfall  Marked By Sign; Corrected Stream Name/RM  AW LKC PAS 2/11/11Juani001.1Gy</t>
  </si>
  <si>
    <t>Take 124W To Monteagle. Exit On To Highway 64. Take A Left Onto Hwy 64. Go; About 1/2 Mile Turn Left Onto Highway 41. Go 1/2 Mile and Park On Left Stream; Located On Left. Site If Located 30 Meters Below Small Wooden Bridge; Corrected Lat/Long per REC Using GIS LKC 4/6/05; Corrected Stream Name/RM  AW LKC PAS 2/11/11</t>
  </si>
  <si>
    <t>Corrected Creek Name  LKC 6/20/11; updated lat/long per AJF 2/13/18 due to WTRBA restoration project. KJL</t>
  </si>
  <si>
    <t>Benthics OneTime July Or Aug 2001; Corrected Long per REC Using GIS LKC 4/4/05</t>
  </si>
  <si>
    <t>Benthics OneTime July Or Aug 2001</t>
  </si>
  <si>
    <t>Biology Workshop QC Site For 2011; Station ID &amp; county changed per DHA 1/13/16; Changed Info To Add BRADDE000.2Bl Data Info To This. DA 8/23/04; 101 10 No BR From NEFO In Database; Biology Workshop QC Site For 2011</t>
  </si>
  <si>
    <t>Contact Kim Walker with Skyline 4239497372 To Get Get To Property</t>
  </si>
  <si>
    <t>TVA 43501; GLOBE001.7MY</t>
  </si>
  <si>
    <t>Turn Left Just Before Jasper WWTP Through Iron Gate; CW 5/2/11  Topo May Be Wrong  Someone? Moved Stream So Does Not Show Up On Topo; Map with This Lat/Long  But It Is there On Land</t>
  </si>
  <si>
    <t>Renamed GOLDE000.7FA 5/10/00; Changed Station ID per DHA 1/13/16KJL; Changed Monitoring Location per DHA 1/13/16KJL</t>
  </si>
  <si>
    <t>Corrected Street Name JR 913</t>
  </si>
  <si>
    <t>Combined 0.1 and 0.3 per REC 82511</t>
  </si>
  <si>
    <t>TN06010208013_0800</t>
  </si>
  <si>
    <t>Waterbody ID changed from TN06010208013_0999</t>
  </si>
  <si>
    <t>TVA Site Check ADB; Oil &amp; Grease Sus Res Turbid; 35.88364/  84.23908; Adjusted lat/long per LEE-3/2/2018-KJL</t>
  </si>
  <si>
    <t>Combined 1.4 Mg LKC 5/21/12; 1999 TNWQC Act 693301304; Red/Barren Screening Project P. Ch 0623 Hb 2461/Sb 2911; 99 00 Data 9195 Data; Old Ambient Site</t>
  </si>
  <si>
    <t>Access Hwy 58 Just West Of Ettp Rt Bear Creek Rd Exit Turn Left At Bear Cr Rd 0.8 M; Rt  1550 Bear Creek Rd  To Parking Lot Samples Taken 1/10 Mi From the Confluence; with Grassy Creek Embayment/ Clinch Rv; Corrected RM DOEO 73113</t>
  </si>
  <si>
    <t>Corrected Location BS 7715</t>
  </si>
  <si>
    <t>No longer assessable due to electric fence. JKR - 9/12/18</t>
  </si>
  <si>
    <t>GRASS002.0RH</t>
  </si>
  <si>
    <t>TNW000008081</t>
  </si>
  <si>
    <t>Driveway crossing at 580 Grassy Branch Road.</t>
  </si>
  <si>
    <t>Replaces GRASS001.0RH, no longer accessible due to electric fence</t>
  </si>
  <si>
    <t>TVA 44631</t>
  </si>
  <si>
    <t>TNW07657062</t>
  </si>
  <si>
    <t>Corrected Station ID. LKC 1/26/04; Corrected Gibsom per RC 3/29/18-KJL</t>
  </si>
  <si>
    <t>Interstate 40 East; Take Somervillebolivar Exit East To ColliervilleArlington Road; Turn Right Onto ColliervilleArlington Road</t>
  </si>
  <si>
    <t>Lake Lajoie; 194; 357020; Corrected Station ID  4/20/09 LKC Da BS; Corrected Stream Name/RM  AW LKC PAS 2/11/11</t>
  </si>
  <si>
    <t>45441 (TVA)</t>
  </si>
  <si>
    <t>GC1</t>
  </si>
  <si>
    <t>Corrected Stream Name 3/14/14 GMD; Corrected Lat/Long 4/1/05 LKC Vs; Chem and Bact By UT In 20012002 For Pond Cr TMDL</t>
  </si>
  <si>
    <t>TNW07657012</t>
  </si>
  <si>
    <t>Corrected Station ID and Name 5/09 LKC; Changed Station ID KJS 4705; TDOT 840 Vaughn</t>
  </si>
  <si>
    <t>Take I24 E From Nashville.  Exit Onto Highway 28 North At Whitwell Take A Left; Onto 108.  Turn Right Onto Thomas Road. Follow This Road Until You Cross the; Creek.  Sample 25 Yards Upstream Bridge.</t>
  </si>
  <si>
    <t>DELETED TNW000007672 GHOLL001.8RO PAS 9/16;;DOEO Reference Site; Corrected Creek Name and  Lat/Long Gm DOEO 3/10/11; Topo Could Be Incorrect Word Branch Is On Trib Just Dangling Gerry Middleton; DOEO  Sample Site Is Main Channel Of Stream 3/10/11</t>
  </si>
  <si>
    <t>Corrected Station ID LKC 9/12 KEFO Called It  Stock003.0T0.5Kn; Station ID Is Gholl    per SOP and DA 6/11/12 Informed KEFO; Corrected Station ID and Name 5/09 LKC; GUMMH000.6KN</t>
  </si>
  <si>
    <t>Plus Au Data; Changed Monitoring Location per DHA 1/13/16KJL</t>
  </si>
  <si>
    <t>Corrected Lat/Long LKC 10/15/09;Changed Monitoring Location per DHA 1/13/16KJL</t>
  </si>
  <si>
    <t>BoonDok; 178; 417001</t>
  </si>
  <si>
    <t>EPA National Lake Study; Changed Station ID per DHA 1/13/16KJL;  New Monitoring Location Name per DHS 1/13/16  KJL; Changed Monitoring Location per DHA 1/13/16KJL</t>
  </si>
  <si>
    <t>BS Corrected DWRSTATIONID 716</t>
  </si>
  <si>
    <t>BS corrected DWRSTATIONID 716; REC BS LKC AW Corrected Stream Name Due To Segmenting and Flow Stream Is Halls Creek; Tisdale On Topo Though; Corrected Stream Name/RM  AW LKC PAS 2/11/11; Dropped As 10  Site FY 2011 Dry   Corrected HUC Code 12/8/08 LKC; TNw07657088</t>
  </si>
  <si>
    <t>Corrected RM Af LKC 2/10/12; Corrected HUC Code per GMD  11/06</t>
  </si>
  <si>
    <t>HARDI014.2WE; TVA 48061</t>
  </si>
  <si>
    <t>TVA 48231</t>
  </si>
  <si>
    <t>Updated HUC  ALW 4/15/2011; Corrected Station ID &amp; Lat/Long per KJS 060914 DHA</t>
  </si>
  <si>
    <t>Corrected Lat/Long Lab Jc LKC 1212; 36.5754 81.9822</t>
  </si>
  <si>
    <t>AMBIENT TN; Old Number Also 0014310  Deleted 40.7 From Database  1/12/06  Da Bl LKC; Corrected Lat/Long and Description 2/10/11JRS</t>
  </si>
  <si>
    <t>Corrected Lat/Long and Location Info  JRS 5/31/11</t>
  </si>
  <si>
    <t>Drains 71I; Changed Monitoring Location per DHA 1/13/16KJL; Changed Station ID per DHA 1/13/16KJL</t>
  </si>
  <si>
    <t>Corrected RM 12/14/10 JRS; dha corrected lat/long 12-20-18</t>
  </si>
  <si>
    <t>Corrected Lat/Long Mg LKC 5/18/12; Changed RM To 85.5  LKC Da 1/25/12 Corrected Lat/Long  Desc; U/S Of Mouth Of Spencer Creek; 1986 Old</t>
  </si>
  <si>
    <t>Triad Env Monitoring Site; Changed Monitoring Location per DHA 1/13/16KJL</t>
  </si>
  <si>
    <t>Organics Data;Changed Monitoring Location per DHA 1/13/16KJL</t>
  </si>
  <si>
    <t>Geo 53</t>
  </si>
  <si>
    <t>AMBIENT TN; 9904 Data; Old Ambient Site Better Sampling Site Found JEB MEFO 5/05</t>
  </si>
  <si>
    <t>JEFO  SQSH 62008.</t>
  </si>
  <si>
    <t>Dropped 6/9/2017 during SOP calibration. 7 Miles East Of Jackson; Waterbody 028; Corrected Lat/Long 3/29/04 LKC; Dissolved Oxygen Study</t>
  </si>
  <si>
    <t>Corrected Lat/Long per JRS 4708</t>
  </si>
  <si>
    <t>North On 11E/192 To Highway 44 and Go East Through Bluff City.  Continue On; Highway 44 Past Cedar Grove.  Take the Road To the  Left(N). Big Springs Road; Hatcher Creek Parallels the Road and Was Dry Until the Confluence with Right; Prong Hatcher Creek Hatcher Creek then Had Water In It For About 0.2 Miles; the Remainder Of the Creek Apparently Goes Underground; Lat/Long corrected RC JCEFO 31017</t>
  </si>
  <si>
    <t>AMBIENT TN; Corrected RM 3/6/12 PAS/MEFO; Boat Ramp Destroyed Site Not Sampled In 2010; In Original Group Of 22 Ambient Monitoring Stations Prior To 1982 Changes; Would Need A Boat 2Hr Downtime  JB 6/06 Not Collected In 07 Not On 08 List; 9905 Data</t>
  </si>
  <si>
    <t>Sample Will Be Taken From the Boat On the U/S Side Of Hwy 51; RM 38.6 ALW 21012; Corrected RM 3/6/12 PAS/MEFO</t>
  </si>
  <si>
    <t>Station Accessed By Boat.  Put In At Gaging Station RM34.0; Station Located Near Hatchie River Mile 35.5 About 1.5 Mi U/S Hwy 51; and Upstream Covington STP Discharge Pipe At Mile 35.2. there Is; A USGSgaging Station (Number 07030050Hatchie River At Rialto TN); Located At the Hwy 51 Bridge Hatchie River Mile 34.0Corrected RM 3/6/12 PAS/MEFO</t>
  </si>
  <si>
    <t>Station Near Hatchie River (Drainage CAnal) Mile 53.0.  Go To Bridge On Hwy; About 11.5 Mi SSw Of Brownsville On the Haywood/Tipton County Line.; Drainage Area Includes Hatchie Bottom /Hatchie National Wildlife Refuge.; Sample Off Boat Ramp In Tipton County; Corrected RM 3/6/12 PAS/MEFO</t>
  </si>
  <si>
    <t>Station Is About 0.5 Mi. SSe Of Lacy TN.; Few Impacted Steams To Chose From.  Small Ecoregion; Dropped As An Ecoregion Reference Site; Corrected Stream Name/RM  AW LKC PAS 2/11/11</t>
  </si>
  <si>
    <t>Corrected Stream Name/RM  AW  LKC PAS 2/11/11; TownAlston Creek Drains Into the Hatchie River HUC 08010208004 At Mil 10.0; Towna001.6Le; MEAC Changed Station Name To Correct Creek Name TownAlston Is Not Listed On; Gazeeteer Or Topo Map So Name Changed To UT Hatchie River 6/3/04</t>
  </si>
  <si>
    <t>Incorrect Old Street  HenningOrysa Road; Corrected Stream Name/RM  AW  LKC PAS 2/11/11</t>
  </si>
  <si>
    <t>Changed Station ID Corrected RM Data LKC 2/15/12; Da Wants To Drop 12/5/11 BS JEFO; Poor Candidate Looking For Replacement In FY 1112</t>
  </si>
  <si>
    <t>TNW07657091</t>
  </si>
  <si>
    <t>Corrected HUC Code 12/8/08 LKC; Corrected Group #  102114</t>
  </si>
  <si>
    <t>TNW07657048</t>
  </si>
  <si>
    <t>Corrected Station Location 6/2/11; Corrected Station ID and Data  72208; Corrected Lat/Long per Bl 10/16/06; 2010 Post Flood Sampling</t>
  </si>
  <si>
    <t>0603; SW22</t>
  </si>
  <si>
    <t>0606; SW5</t>
  </si>
  <si>
    <t>Take I24 To Hwy 231 Near Murfreesboro.  Get On Hwy 231 North; Turn Left On Christiana Road (Hwy 269); This Road Crosses Henry Creek.  Go 1/4 Mile U/S To Sample Site.</t>
  </si>
  <si>
    <t>TVA 49971</t>
  </si>
  <si>
    <t>Sampled 1012 Times In JulyOct 2001; Corrected County and Lat /Long LKC 8/28/07</t>
  </si>
  <si>
    <t>Corrected Waterbody ID LKC 42715; Combined 3.6 with 1.8; Collected In 5/05  FY05 JEFO Counting For FY06 Instead Of Hfork003.6 Or 6.8..</t>
  </si>
  <si>
    <t>HOLLE004.0HN; TVA 51741</t>
  </si>
  <si>
    <t>Named Changed /per Da 71702; Dissolved Oxygen Study</t>
  </si>
  <si>
    <t>HICKE000.9TR</t>
  </si>
  <si>
    <t>TNW000008130</t>
  </si>
  <si>
    <t>Hickerson Branch</t>
  </si>
  <si>
    <t>TN05130201028_0200</t>
  </si>
  <si>
    <t>TVA 50181</t>
  </si>
  <si>
    <t>OWWO44401374</t>
  </si>
  <si>
    <t>Take I24E From Nashville To Highway 28. Exit Onto Highway 28 Toward Whitwell.; Continue On 28 Thru Whitwell. After Crossing the Sequatchie Co Line Make; A Left Onto Cartwright Loop Road (2nd Road On Left)  Park At Church On the; Right and Sample 20 Yards Downstream Of Abandoned Railroad Bridge.</t>
  </si>
  <si>
    <t>Changed the Stream Name &amp; Station ID From Hill To Hills per GMD KJL</t>
  </si>
  <si>
    <t>TVA 50781</t>
  </si>
  <si>
    <t>Peri; Changed Monitoring Location per DHA 1/13/16KJL</t>
  </si>
  <si>
    <t>Recommended Site Above Olin Outfall 001 On the Hiwassee River. peri; Changed Station ID per DHA 1/13/16KJL;Changed Monitoring Location per DHA 1/13/16KJL</t>
  </si>
  <si>
    <t>HIWAS023.3BR</t>
  </si>
  <si>
    <t>TNW000008078</t>
  </si>
  <si>
    <t>0.6 miles D/S of confluence with Chatata Creek</t>
  </si>
  <si>
    <t>sampled by Cleveland Utilities</t>
  </si>
  <si>
    <t>TVA 50899</t>
  </si>
  <si>
    <t>TVA 508913; HIWAS042.4PO; TVA RM 42.4</t>
  </si>
  <si>
    <t>TVA 508912</t>
  </si>
  <si>
    <t>TVA 508911</t>
  </si>
  <si>
    <t>TVA 50892</t>
  </si>
  <si>
    <t>TVA 50894</t>
  </si>
  <si>
    <t>Corrected RM per MB  42908</t>
  </si>
  <si>
    <t>MAI02; MA102</t>
  </si>
  <si>
    <t>HOGCA1.9T0.5CA</t>
  </si>
  <si>
    <t>Corrected Latlong Mb 12209; 7109 GMD Said For CHEFO To Sample In 2010; 6/09 Mb Dead Creek Will Be Until It Gets A Treatment System; Division Of Water Quality Library Index No. BG0.08</t>
  </si>
  <si>
    <t>Correcte Lat/Long 3512 ALW</t>
  </si>
  <si>
    <t>Corrected Station ID HOLTS000.6RN 121812 GMD</t>
  </si>
  <si>
    <t>TVA 51711; HOLLY000.6LW</t>
  </si>
  <si>
    <t>Near the Knoxville City Boundary On the Holston River; Near Mile 1.8 Upstream the Confluence with the French Broad River.; Bact Sampling Will Be Variable By Season  Goal Of 12 Datapoints.; Changed Project Name per KEFO 5/16/06</t>
  </si>
  <si>
    <t>TVA 51782</t>
  </si>
  <si>
    <t>5178; 9; Changed Monitoring Location per DHA 1/13/16KJL</t>
  </si>
  <si>
    <t>Bact Sampling Variable By Season  Goal Of 12 Datapoints; Sampling Ending Dec 2000; Lat Long  Corrected 4/7/04 LKC</t>
  </si>
  <si>
    <t>Corrected Station ID and Name LKC JRS 5/09; 1999 TNWQC Act 693301304; Red/Barren Screening Project P. Ch 0623 Hb 2461/Sb 2911</t>
  </si>
  <si>
    <t>HOOD000.3CU</t>
  </si>
  <si>
    <t>TNW000008068</t>
  </si>
  <si>
    <t>1391 Claysville Road</t>
  </si>
  <si>
    <t>TN05130108036_0800</t>
  </si>
  <si>
    <t>Corrected RM Again REC Tr Bb 6/19/09  Corrected RM per Jc 6/11/09;Changed Monitoring Location per DHA 1/13/16KJL</t>
  </si>
  <si>
    <t>Corrected Lat/Long per SH 8/28/08 CHEFO.  Changed name from Creek to Branch per topo DHA 032416</t>
  </si>
  <si>
    <t>Site Is Located On 67I and 67F BorderWatershed Is Equally Split</t>
  </si>
  <si>
    <t>??Need To Correct Segment # To 0882000</t>
  </si>
  <si>
    <t>181 To Wilcox Dr. Exit. 1.52.0 Miles Take Left At Ward Place.  First Bridge.</t>
  </si>
  <si>
    <t>TVA 52561</t>
  </si>
  <si>
    <t>TVA 52541; 001676</t>
  </si>
  <si>
    <t>TNW07657126; HORSE007.6GE</t>
  </si>
  <si>
    <t>Corrected Station Location 5/16/11 REC Acmemapper Has Spelling Triuette Lane; Corrected Stream Name/RM  AW LKC PAS 2/11/11; Corrected ALW 4/19/11; Corrected Eco  81814; Changed Monitoring Location per DHA 1/13/16KJL</t>
  </si>
  <si>
    <t>TVA 52751</t>
  </si>
  <si>
    <t>TNW07657323</t>
  </si>
  <si>
    <t>TNw07657323; Added July 07 To Replace Hurricane</t>
  </si>
  <si>
    <t>Corrected Lat/Long LKC 2215</t>
  </si>
  <si>
    <t>Quarterly Patho List Bact 5/30 During September; Corrected RM and County    JEFO 9/18/08; RM Beginning From the Confluence Of Tar Creek and Huggins Creek</t>
  </si>
  <si>
    <t>Corrected Creek Name GMD 112015</t>
  </si>
  <si>
    <t>Corrected Lat/Long ALW 52412</t>
  </si>
  <si>
    <t>TVA 53831</t>
  </si>
  <si>
    <t>Corrected Long JRS LKC 12611</t>
  </si>
  <si>
    <t>Corrected Location JRS 10/31; Moved From 3.7 To 4.2 Ks 108; Added  Info Bl 10/16/06  Geo 36 Pathogen TMDL; Dissolved Oxygen Study;Changed Monitoring Location per DHA 1/13/16KJL</t>
  </si>
  <si>
    <t>TVA 53843</t>
  </si>
  <si>
    <t>OWW044400334</t>
  </si>
  <si>
    <t>53931 (TVA)</t>
  </si>
  <si>
    <t>Just West Of Ripley TN Near Hyde Creek Mile 1.0 Adjacent A USGS; Gaging Station (07030110  Hyde Creek At Ripley TN).  Hyde Creek Flows; Into Cane Creek Near Mi 13.5 1 Mi Downstream Hwy 19.  Cane Creek Flows; Into the Hatchie River Near Approximate River Mile 21.4. Samples</t>
  </si>
  <si>
    <t>TNW07657308</t>
  </si>
  <si>
    <t>Located At Indian Creek Near Samburg TN 500 Feet East Of Hwy 22 At Indian Creek; Mile 0.7.  This Station Part Of RECWp Monitoring Network; Reelfootlkis09  85 Samples Collected 76/03/01  96/06/18; Reelfti1 Is the Same Station with 2 Samples Collected 83/01/11  83/03/16; Reelfti1 Collections Funded By 1982 EPA Diagnostic/Feasibility Study.</t>
  </si>
  <si>
    <t>No Bugs Or Chems  In 2010; Correced Lat/Long 2/7/12 LKC; Changed Monitoring Location per DHA 1/13/16KJL</t>
  </si>
  <si>
    <t>Benthics Not Being Collected Due To Beaver Dams  Collected At RM 2.4 Instead ; JEB KEFO 8/25/08</t>
  </si>
  <si>
    <t>TVA 54881</t>
  </si>
  <si>
    <t>TVA 54691</t>
  </si>
  <si>
    <t>INDIA004.0HD; 001700; TVA 54624</t>
  </si>
  <si>
    <t>Street Location Changed Names 8/7/03 Bp  TDOT Moved Roads So Name Change; 4.0 Data In Storet 19931996 As 001700 Was Old Ambient Original</t>
  </si>
  <si>
    <t>TVA 54621</t>
  </si>
  <si>
    <t>Corrected RM BS 9/17/10; Corrected Lat/Long ALW 52512</t>
  </si>
  <si>
    <t>TVA 54622</t>
  </si>
  <si>
    <t>TVA 54623</t>
  </si>
  <si>
    <t>Corrected Stream Name/RM  AW/LKC PAS 3/9/11; Changed Monitoring Location per DHA 1/13/16KJL</t>
  </si>
  <si>
    <t>Changed Station ID 7/21/2016  KJL/DHA</t>
  </si>
  <si>
    <t>SW17</t>
  </si>
  <si>
    <t>Corrected Lat Long JRS 5/22/09; Candidate 62414  Eco71H18  KJS DHA</t>
  </si>
  <si>
    <t>JESSE000.1FE</t>
  </si>
  <si>
    <t>TNW000008135</t>
  </si>
  <si>
    <t>Jesse Creek</t>
  </si>
  <si>
    <t>TN05130105033_0620</t>
  </si>
  <si>
    <t>56731 (TVA)</t>
  </si>
  <si>
    <t>Posted Bact Water Contact Advisory 2010; Changed Name and Data To JOHNS000.1CO 11/07 LKC JEB More Data Under This ID; there Is Already A JOHNS000.1CO So This Stream Has To Be Named JOHN000.1CO; Bacteria Monitoring 12 Samples In JulyOct 2005</t>
  </si>
  <si>
    <t>Dctribs0200; ADB Spelling Gray Lane</t>
  </si>
  <si>
    <t>AMBIENT TN; 9902 Data; Changed From AM To 303D 5/12/06</t>
  </si>
  <si>
    <t>Corrected Lat/Long BS JEFO  10/29/13, Corrected Drainage Area and Lat/Long per AJF 9/19/2016  KJL.</t>
  </si>
  <si>
    <t>TN05130204002_1600</t>
  </si>
  <si>
    <t>Corrected Stream Name LKC 9/22/11; Changed Monitoring Location per DHA 1/13/16KJL</t>
  </si>
  <si>
    <t>Auburn Univ Lake Study; Changed Monitoring Location per DHA 1/13/16KJL</t>
  </si>
  <si>
    <t>Stream Name On NHD Flow Line Not Topo ALW 3612</t>
  </si>
  <si>
    <t>Corrected Location; Parameters To Be Sampled and Frequency Depends On Time REC 7/27/07; Changed Monitoring Location per DHA 1/13/16KJL</t>
  </si>
  <si>
    <t>Station Dropped FY 1997 For Regular Sampling.  Station Name Changed 8/8/01 By Da; Parameters To Be Sampled and Frequency Depends On Time REC 7/27/07; Changed Monitoring Location per DHA 1/13/16KJL</t>
  </si>
  <si>
    <t>KC1</t>
  </si>
  <si>
    <t>KC301; KELLE002.1SE</t>
  </si>
  <si>
    <t>Take 124 E To Highway 28N Go To Whitwell and Turn Left Onto 108.   After Passin; Passing Pocket Rd.(Road Mining Offices Located On) Turn Right At the 2nd; Paved Road On the Left.  Go Thru Gates Onto Mining Land. Road Splits At Creek; Go Forth At Fork.  there Will Be A Pond On the Left.  Sample Just Down Stream Of; This Pond.</t>
  </si>
  <si>
    <t>Corrected Lat/Long and Creek To Branch ALW 3612</t>
  </si>
  <si>
    <t>Corrected Stream Name and Station ID   LKC 9/23/05</t>
  </si>
  <si>
    <t>TVA 59941</t>
  </si>
  <si>
    <t>Corrected RM AW LKC 3/13/12; Bact 1012 Samples In JuneSept 2001 Benthics In July Or Aug 2001</t>
  </si>
  <si>
    <t>TVA 60471</t>
  </si>
  <si>
    <t>TVA 900431; LACKE1T3.4BT</t>
  </si>
  <si>
    <t>Joe Stephens Rd.</t>
  </si>
  <si>
    <t>AMBIENT TN; 9395  99 Data; Old Ambient Site Better Sampling Site Found JEB MEAC  5/05</t>
  </si>
  <si>
    <t>Purpose Of Study  To Determine Effects Of Acid Drainage Associated with; Highway Construction. Laurel BR Is Unaffected Stream</t>
  </si>
  <si>
    <t>OWW044400886</t>
  </si>
  <si>
    <t>EMAP Draws Project ReachWide and SQKICK Samples; Dropped As Site Dry 2007 2010 Dry; Corrected HUC Code 12/8/08</t>
  </si>
  <si>
    <t>TNW07657131; LAURE008.6JO; TVA 62053</t>
  </si>
  <si>
    <t>Corrected Lat/Long REC 6/11/12; Corrected Lat /Long per REC 2/26/08 Which Change RM Back To 10.6; RM Corrected  12/14/07 per GIS; Changed Monitoring Location per DHA 1/13/16KJL</t>
  </si>
  <si>
    <t>RM Corrected per GIS 12.14.07; Changed Monitoring Location per DHA 1/13/16KJL</t>
  </si>
  <si>
    <t>Corrected Stream RM AW LKC 52512; Corrected Stream Name/RM  AW  LKC PAS 2/11/11</t>
  </si>
  <si>
    <t>Corrected Stream Name and Station ID  GMD/ MEFO 8/26/09</t>
  </si>
  <si>
    <t>Laurel Hollow Branch Flows To Lea Creek Mile 2.0 To Richland Creek Mile 5.8.; 1.5 Miles Northwest Of Lea Springs TN
Location Is Approximate.; Corrected Station ID and Name 5/09 LKC</t>
  </si>
  <si>
    <t>TVA 64341</t>
  </si>
  <si>
    <t>TNW07657079</t>
  </si>
  <si>
    <t>Corrected HUC BS 5/29/13 Corrected Lat Long ALW 52512</t>
  </si>
  <si>
    <t>Corrected Lat/Long 5712 ALW</t>
  </si>
  <si>
    <t>Corrected Long 5712 ALW</t>
  </si>
  <si>
    <t>TVA 64981; ECO67G01</t>
  </si>
  <si>
    <t>9596 99 Data</t>
  </si>
  <si>
    <t>TVA 65472</t>
  </si>
  <si>
    <t>TVA 65541</t>
  </si>
  <si>
    <t>LDUCKIS07; TVA 65632</t>
  </si>
  <si>
    <t>Tenn Division Of Water Management Library File Index No. Bq0.04; 303(D) 305(B)  RBP III BR; Bacti; Was WSP 16</t>
  </si>
  <si>
    <t>Separate Site From 1.5  Due To Drainage and LandUse Source Of Pollu JRS 8/11</t>
  </si>
  <si>
    <t>Separate Site From 1.5  Due To Drainage and LandUse Source Of Poll JRS 8/11</t>
  </si>
  <si>
    <t>Corrected RM AW LKC 5/31/12 and Combined NFLEA000.1ST; TVA 62561</t>
  </si>
  <si>
    <t>Chemical Station Corrected Description Lat/Long PAS 9/12; Originally Listed As Creek Changed To Branch 6/05</t>
  </si>
  <si>
    <t>Corrected Lat/Long and Description PAS 912; Corrected Description and River Mile 3/13/12 PAS; Originally Listed As Lebanon Creek.  Corrected By REC 6/19/07</t>
  </si>
  <si>
    <t>TVA 62912</t>
  </si>
  <si>
    <t>Combined LFORK001.4WI 1998 ( No Data ); Left Descending Bank; Hp013Lei2.0</t>
  </si>
  <si>
    <t>Hp013Lei2.0; Right Descending Bank</t>
  </si>
  <si>
    <t>Hp013Lei2.2</t>
  </si>
  <si>
    <t>Hp013Lei2.4</t>
  </si>
  <si>
    <t>Corrected Lat/Long ALW 52912 (Old Coords 35.78333 87.0953)</t>
  </si>
  <si>
    <t>TVA 65691</t>
  </si>
  <si>
    <t>Corrected lat/long BS JEFO 4317</t>
  </si>
  <si>
    <t xml:space="preserve"> New Monitoring Location Name per DHS 1/13/16  KJL</t>
  </si>
  <si>
    <t>Posted Bact Water Contact Advisory 2010; RM Corrected per Lat Long 103007 CB PAS; Driving S. On 2nd St. Gravel Road On Left Just Over Bridge Take Trail To Creek</t>
  </si>
  <si>
    <t>Take I24 To Monteagle Exit Take Highway 56 Into Tracy City Take Highway 41 As; You Approach City Limits Take Lake Road To Left Into Grundy Lakes State Park; Go Past Swimming Area To First Road On Right Sample Below Road Crossing; Spillway Into Grassy Lake; Corrected Stream Name/RM  AW LKC PAS 2/11/11</t>
  </si>
  <si>
    <t>TDOT STR13</t>
  </si>
  <si>
    <t>Corrected Location  Bl 9/27/11; Corrected Lat/Long 1/11/08 Ks NEFO  Wrong  Corrected 2/10 LKC</t>
  </si>
  <si>
    <t>LHARP9.7T0.1WI</t>
  </si>
  <si>
    <t>TN05130204021_0200</t>
  </si>
  <si>
    <t>0608; SW14</t>
  </si>
  <si>
    <t>0609; SW15</t>
  </si>
  <si>
    <t>0611; SW6</t>
  </si>
  <si>
    <t>Associated with ongoing enforcement Director's Order WPC160059</t>
  </si>
  <si>
    <t>LICK0.9T0.8HM</t>
  </si>
  <si>
    <t>TNW000008071</t>
  </si>
  <si>
    <t>Downstream of pond discharge Shelton Landscape Supply</t>
  </si>
  <si>
    <t>complaint investigation</t>
  </si>
  <si>
    <t>TVA 63631</t>
  </si>
  <si>
    <t>TVA 63692</t>
  </si>
  <si>
    <t>Changed 1.1 To 1.1  BR and Habitat Data  9.3. LKC</t>
  </si>
  <si>
    <t>Dropped 6/9/2017 during SOP calibration. Corrected Long To  Add  Candidate 12/13/12</t>
  </si>
  <si>
    <t>LICK001.9CA</t>
  </si>
  <si>
    <t>TNW000008104</t>
  </si>
  <si>
    <t>D/S confluence of Dan Branch and Lick Fork</t>
  </si>
  <si>
    <t>TVA 63651</t>
  </si>
  <si>
    <t>Change LICKF003.8CA To LFORK003.8CA KJS 8/13/03; (See Next); Changed Name From Lick Fork Creek To Lick Fork per DRMKJS 8/29/03; Changed  From LFRORK003.8CA To LICK003.8CA per DRM  KJS 8/29/03</t>
  </si>
  <si>
    <t>TVA 63781</t>
  </si>
  <si>
    <t>TVA 63691</t>
  </si>
  <si>
    <t>I81 To Route 340 (Warrensburg Rd) Turn Left On 348 Go To Skinner Crossroad.; Turn Left On Mohawk. Turn Right On Green Road.</t>
  </si>
  <si>
    <t>TVA 63783</t>
  </si>
  <si>
    <t>Take I81 To Route 70 Go South On 70 Site Located U/S Route 70</t>
  </si>
  <si>
    <t>I81 To Baileyton South On 172 Left On Ottway Road Park At Ottway Road &amp;; Graham Road Down From School Site Located Approx. 500 Yards Across Field On; Ottway Road</t>
  </si>
  <si>
    <t>I81 To Baileyton Take 172S To Wesley Chapel Road Site Located U/S; Wesley Chapel Road; Corrected Lat/Long REC 7/5/11</t>
  </si>
  <si>
    <t>TVA 63782</t>
  </si>
  <si>
    <t>I81 To Baileyton Take Horton Hwy East Of Lost Mountain Pike Site Located U/S; Lost Mountain Pike; Jc Collecting Also For TMDL</t>
  </si>
  <si>
    <t>I81 To Jearoldstown Road Turn Right On To Campbell Road Site Located U/S; Campbell Road</t>
  </si>
  <si>
    <t>Corrected Stream Name Gd 42415; Corrected Lat/Long Mb 7/14/11</t>
  </si>
  <si>
    <t>TVA 64097; LIMES042.4LI</t>
  </si>
  <si>
    <t>Corrected Long LKC 111913</t>
  </si>
  <si>
    <t>Added Reference 102606; Dropped per NEFO 121410; Reconfirm JRS/KJS 5/10/11</t>
  </si>
  <si>
    <t>Contact Ch For Property Owners Phone #  Bob Wardlow  Call Before Site Visit; Site Located Past House/ Dn Old Logging Road Stream Left; Dropped As Candidate 51611; Upstream Drainage Mostly 68C.</t>
  </si>
  <si>
    <t>Corrected rm LKC 3416</t>
  </si>
  <si>
    <t>TVA 65381</t>
  </si>
  <si>
    <t>Corrected Location LKC 21215; Old Data Given To LKC By REC In 3/07 Sampled 9496; DHA Revised Sample Description 120214; Chamber Of Commerce Bristol TN Behind Dominoes;Changed Monitoring Location per DHA 1/13/16KJL</t>
  </si>
  <si>
    <t>TVA 66934</t>
  </si>
  <si>
    <t>LITTL010.4BT</t>
  </si>
  <si>
    <t>TNW000008089</t>
  </si>
  <si>
    <t>Rockford just upstream Singleton Bend</t>
  </si>
  <si>
    <t>001715 = Old Lat 3547070 (35.78527)
Old Long 08353050 (83.88472); From Knoxville 129S To Left On Singleton Rd Right On Williams Mill Rd Left On; Mac Arthur Rd.Rt On Houston School Rd Rt On Wildwood Rd Left On Peppermint Rd.; Lt On Sevierville Rd (411) To Brahson Ford BR. Site Is Ds Bridge</t>
  </si>
  <si>
    <t>West 3rd Ave. Bridge</t>
  </si>
  <si>
    <t>Discussed RM with REC 8/6/12 Not RM 2.0   County Changed per REC 6.21.02;CORRECTED LAT/LONG RC JCEFO 3/1017</t>
  </si>
  <si>
    <t>TVA 66411</t>
  </si>
  <si>
    <t>Civil &amp; Environmental Consultants Sampled; Changed Monitoring Location per DHA 1/13/16KJL</t>
  </si>
  <si>
    <t>Corrected RM For Some Data For 10.4 REC LKC 2/3/12; 20052009 Data Changed From 10.4 To 9.7</t>
  </si>
  <si>
    <t>Corrected RM 11012</t>
  </si>
  <si>
    <t>Interstate 40 East To ColliervilleArlington Road (205) Exit; Go North On ColliervilleArlington Road To Hwy 70; Go East On Hwy 70 To Smith Road and Turn Left Onto Smith Road; Go North To Hwy 179 and Turn Right Onto Hwy 179</t>
  </si>
  <si>
    <t>Check Eco  Either 67F Or G  Corrected Location Bridge # GMD 11/14/09; Mt. Verd Road Exit Off 75 Take Right Next Right Left Over North Mouse Creek; Immediately Onto Hwy 253 Stop At Bridge; Corrected Lat Long CHEFO AY JD AUB  12/18/09</t>
  </si>
  <si>
    <t>On Old Kingston Road  Before Niota; Corrected Lat Long CHEFO AY JD AUB  12/18/09</t>
  </si>
  <si>
    <t>OWW044400814</t>
  </si>
  <si>
    <t>EMAP Draws Project ReachWide and SQKICK Samples; Dropped As Site  Beavers Flooded 7/18/07</t>
  </si>
  <si>
    <t>Changed Station ID per DHA 1/13/16KJL</t>
  </si>
  <si>
    <t>Corrected RM ALW 3812</t>
  </si>
  <si>
    <t>Info From JRS 9/12; Changed Station ID per DHA 1/13/16KJL;Changed Monitoring Location per DHA 1/13/16KJL</t>
  </si>
  <si>
    <t>Changed Name To Eco and On Probation Until Confirmation Of Benthics; 6/20/05 per DA   Informing JRS NEFO; 10/30/08 Dropped As Ecosite Due To Bug and Nutrient Scores Plus High periphyton; and Nutrient Values 1.6 Miles U/S per DHA JRS</t>
  </si>
  <si>
    <t>TNW07657045</t>
  </si>
  <si>
    <t>Corrected RM  per AW and JRS 112811</t>
  </si>
  <si>
    <t>No Benthics By CKEFO BC 1/14; Changed Monitoring Location per DHA 1/13/16KJL</t>
  </si>
  <si>
    <t>Lat/Long JRS 9/11; Corrected RM AW LKC 5/6/11; Corrected Lat/Long per Bl 7708</t>
  </si>
  <si>
    <t>About 3.7 Mi Northeast Of Ooltewah  TN.
Owl Hollow Trail Of Off Of; White Oak Valley Circle.</t>
  </si>
  <si>
    <t>AMBIENT TN; Corrected Lat/Long 2/26/10 Np; In Original Group Of 22 Ambient Monitoring Stations Prior To 1982 Changes; Original RM Changed From 5.2 To 5.0 per Terry Templeton MEAC 1/31/99; 9805 Data</t>
  </si>
  <si>
    <t>Moved station 270 Yds u/s from old site at Grace Creek (35.2746/89.9578) per HM. AMBIENT TN; Corrected Lat/Long Sh 5/29/12; Corrected Stream Name/RM  AW/ LKC PAS 2/11/11; Grace003.5Sh Corrected Lat/Long Np 2/26/10; Corrected Station ID and Name GMD/MEFO 8/26/09; 001405   Old Ambient Site Better Sampling Site Found JEB MEFO 5/05 9905 Data</t>
  </si>
  <si>
    <t>AMBIENT TN;Corrected Lat/Long 2/26/10 Np; RM Changed From Original 31.3 To 28.6 per Terry Templeton MEAC FY98; Loosa028.6Sh; 9805 Data  Original Station Setup In Wrong County (Fayette)</t>
  </si>
  <si>
    <t>Corrected Lat/Long 2/26/10 NP; Added More Info To Location Corrected Lat/Long JB.LKC 8/27/09; Corrected Stream Name/RM  AW  LKC PAS 2/11/11; Historically Sampled At RM 1.9 On the Unnamed Tributary.  Added 1C and Canal to name 7/2/16 KJL</t>
  </si>
  <si>
    <t>AMBIENT TN; 9804 Data     As per Larry Beginning In 1991 Samples Were Collected At Hwy 64; But the Data Was Entered Into This Station  Loosa050.3Fa (001768); Larry Is Setting Up New Station Number So 1991 and Following Data In 001768 Can; Be Moved To New Station.  Jib 3/2/00; 001768. Corrected location per DR 4/30/2018-KJL</t>
  </si>
  <si>
    <t>TVA 69591</t>
  </si>
  <si>
    <t>LPIGE011.8SV</t>
  </si>
  <si>
    <t>TNW000008102</t>
  </si>
  <si>
    <t>HWY 416 at Red Bank Rd</t>
  </si>
  <si>
    <t>Wq Lib Index No. AW0.03; Benthics OneTime In July Or August 2001; Corrected Lat/Long ALW 3712</t>
  </si>
  <si>
    <t>Wq Lib Index No. AW0.03; Benthics OneTime July Or Aug 2001</t>
  </si>
  <si>
    <t>Per KJS Two Different Creeks Same Name and Same County Sampled At Mile 0.2; Other Station Is In Reach TN06040030090900 Is Named Lpine00.0.2Hi  11/30/09; LKC DHA</t>
  </si>
  <si>
    <t>Collected By Union University Students Under Supervision Of Amy Fritz (JEFO); Corrected Lat/Long  LKC 21312</t>
  </si>
  <si>
    <t>Per KJS Two Different Creeks Same Name and Same County Sampled At Mile 0.2; Other Station Is In Reach TN06040030090900 Will Be Named Lpine00.2Ahi  11/30/09; LKC DHA</t>
  </si>
  <si>
    <t>Corrected Lat/Long Bl 7708</t>
  </si>
  <si>
    <t>Corrected typo in DWR station ID 2.0 dha 042516</t>
  </si>
  <si>
    <t>TVA 66971</t>
  </si>
  <si>
    <t>DHA Corrected Lat/Long 32311</t>
  </si>
  <si>
    <t xml:space="preserve"> New Monitoring Location Name per DHS 1/13/16  KJL;Changed Monitoring Location per DHA 1/13/16KJL   I24 To Jasper Exit North On Highway 28. Right Onto Francis Spring Road At; Bridge Crossing; Changed Project Name 4/20/ LKC</t>
  </si>
  <si>
    <t>TVA 67181; LSEQU002.0MI</t>
  </si>
  <si>
    <t>TVA 67191</t>
  </si>
  <si>
    <t>David Crockett State Park</t>
  </si>
  <si>
    <t>Highway 43 To Lawrenceburg. Take A Right Onto Flatwoods Road.  Go Approxiamately; 3 Miles.  Turn Left Onto Buffalo Road. Go Another 23 Miles. there Will Be A; Nursing Home On Your Left.  Turn Onto the Road Directly Before the Nursing; Home.  Bridge Is 20 Yards Down Road. Go Upstream 50 Yards.; Check Lat/Long 5/00</t>
  </si>
  <si>
    <t>Take I65 South To Hwy 96 East To  Hwy 41A South.  At the Junction Of Hwy 41A; Hwy 31A Take Hwy 31A South.  In Farmington Take Hwy 64 East Turn Left; On Simms Road.  Simms Road Crosses Little Sinking Creek.  Go 100 Yards D/S.; Solids</t>
  </si>
  <si>
    <t>Candidate based on good BR during watershed assessment  SQSH scored 26 dec 2013  dredging immediate d/s  Polypedilum dominant; high %Nutol and %OC; Low % EPT although EPT R good</t>
  </si>
  <si>
    <t>TVA 67481</t>
  </si>
  <si>
    <t>Combined 1.8 LKC/AW 7/5/11 Corrected Lat/Long 36.43575 83.52287;Changed Monitoring Location per DHA 1/13/16KJL</t>
  </si>
  <si>
    <t>LT1  BSC</t>
  </si>
  <si>
    <t>LT2  BSC</t>
  </si>
  <si>
    <t>Tellico Reservoir near Tanasi.</t>
  </si>
  <si>
    <t>Station sampled by TVA for Dr Waldrop (Watershed Association for Tellico Reservoir</t>
  </si>
  <si>
    <t>Historic TVA Fish Tissue Station  No Longer Active</t>
  </si>
  <si>
    <t>LTENN033.6BT</t>
  </si>
  <si>
    <t>Little Tennessee River Chilhowee Reservoir</t>
  </si>
  <si>
    <t>1991 Clean Lakes Statewide Assessment; DHA corrected station ID for fish tissue 03-3-19</t>
  </si>
  <si>
    <t>LTENN037.0BT</t>
  </si>
  <si>
    <t>Combined 5.9 6.0 AW LKC 4/15/11; 5.9   Red/Barren Screening Project P. Ch 0623 Hb 2461/Sb 2911; 1999 TNWQC Act 693301304</t>
  </si>
  <si>
    <t>Corrected Lat Long per ? From Dd  LKC 4/27/05; Changed Station ID per DHA 1/13/16KJL</t>
  </si>
  <si>
    <t>Corrected Lat/Long Bl 9/27/11; Dropped As Candidate Ref 71I Site 21113 DHA/JRS/KJS TMI = 30</t>
  </si>
  <si>
    <t>Corrected  RM per SW CLEFO 12815 LKC</t>
  </si>
  <si>
    <t>Corrected Lat/Long and Location Road  2/3/12 LKC; War Creek Rd</t>
  </si>
  <si>
    <t>Corrected RM 4/19/11 AW LKC   LWFOR002.8MT; Info On Maps Is Confusing Whether Stream Is Little West Fork Red River; Or Little West Fork River Map Does Not Have Red In Name  Although Little West; Fork River Flows Into Red River; 2010 Post Flood Sampling;  New Monitoring Location Name per DHS 1/13/16  KJL;Changed Monitoring Location per DHA 1/13/16KJL</t>
  </si>
  <si>
    <t>LWFOR009.4MT; LWFKCR02; LWFD</t>
  </si>
  <si>
    <t>Little West Fork Bacteriological Survey Montgomery County  TN; Little West Fork Mile 9.4 Station 0.8 Miles Below Ft Campbell; STP's; Corrected HUC Code; Changed Name To Match Topo 3/26/04 LKC; Changed Monitoring Location per DHA 1/13/16KJL</t>
  </si>
  <si>
    <t>Dropped Due To Excessive Sediment; Changed Name To Match Topo 3/26/04;Changed Monitoring Location per DHA 1/13/16KJL</t>
  </si>
  <si>
    <t>Combined 1.1 and 1.3 BR  5/3/11 LKC; 2010 Post Flood Sampling</t>
  </si>
  <si>
    <t>Corrected Stream Name/RM  AW/ LKC PAS 2/11/11; Changed Monitoring Location per DHA 1/13/16KJL</t>
  </si>
  <si>
    <t>On Madd Branch At Mile 0.5 Which Enters the Holston River Near Mile 4.0.; This Station Is Downstream Of Kingsport and Is Severly Impacted; By Urban and Stormwater Runoff and By Industrial Point Discharges.; Station Sampled Quarterly.;Changed Monitoring Location per DHA 1/13/16KJL</t>
  </si>
  <si>
    <t>TVA 71671</t>
  </si>
  <si>
    <t>DHA Corrected Lat/Long 3232011</t>
  </si>
  <si>
    <t>TVA 72251</t>
  </si>
  <si>
    <t>Interstate 240 East; Take Walnut Grove Exit East; Walnut Grove Road Becomes RalieighLagrange Road</t>
  </si>
  <si>
    <t>Dropped 6/9/2017 during SOP calibration. Logging Operation On Property Will Most Likely Impact 41912; Probation 10813 Logging</t>
  </si>
  <si>
    <t>0.3 Mi Due North Of the TN/Al State Line.
1.25 Mi Due South Of Hwy 227; 3.4 Mi Due West Of Cypress Inn TN; Corrected HUC Code per REC Using GIS  LKC 4/4/05</t>
  </si>
  <si>
    <t>The Station Is; About 2.5 Miles South Of Sunnyhill TN On the West Side Of I40.</t>
  </si>
  <si>
    <t>ST001McC1.5</t>
  </si>
  <si>
    <t>TN 0069485 TN Mat Crump Mine; Access Via (731)6323581 Charles Holloway 8060 Hwy 22 Adamsville TN</t>
  </si>
  <si>
    <t>D/S Allen Fossil Plant/ South of Hawkins Water Treatment Group (Fishing Station entire lake)</t>
  </si>
  <si>
    <t>9399 Data; RM Changed 5/23/05 JEB MEFO; corrected  monitoring name and location  LKD PAS 4416.  Water type changed to River/Stream DHA 040716 (lake is misnomer it is a backwater of Mississippi River not a lake.)Sampled summer 2016 due to 8' sewer line break in Cypress Creek.</t>
  </si>
  <si>
    <t>Water type changed to River/Stream DHA 040716 (lake is misnomer it is a backwater of Mississippi River not a lake.)  Changed Station ID, description &amp; lat/long  DHA/LKC/KJL 7/25/16 to correct measurement from Mississippi channel rather than mouth of McKellar Lake. Sampled in summer 2016 due to 8' sewer line break in Cypress Creek.</t>
  </si>
  <si>
    <t>Middle station North of Treasure Island (North Treasure Island 2)</t>
  </si>
  <si>
    <t>Water type changed to River/Stream DHA 040716 (lake is misnomer it is a backwater of Mississippi River not a lake.)  Station renamed DHA/LKC/KJL 7/25/16 to account for additional stations on McKellar Lake. Sampled summer 2016 due to 8' sewer break on Cypress Creek.</t>
  </si>
  <si>
    <t>Waterbody # TN06020004005 
About 0.5 Miles South Of the Bledsoe; Sequatchie County Line.  Mcwilliams Flows To Sequatchie River Mile 49.8; Borderline Reference Site That Degraded.; Dropped 07262012; Dissolved Oxygen Study</t>
  </si>
  <si>
    <t>TN06010208005_0110</t>
  </si>
  <si>
    <t>Tracy City Reservoir; Changed Monitoring Location per DHA 1/13/16KJL</t>
  </si>
  <si>
    <t>Corrected Long. and Station ID 9.24.07; Only Benthics  BS 12/5/11</t>
  </si>
  <si>
    <t>Added Ecoreigion 120214 DHA; Parameters To Be Sampled and Frequency Depends On Time REC 7/27/07; Changed Monitoring Location per DHA 1/13/16KJL</t>
  </si>
  <si>
    <t>Corrected Lat/Long DHA 020414</t>
  </si>
  <si>
    <t>Red/Barren Screening Project P. Ch 0623 Hb 2461/Sb 2911; 1999 TNWQC Act 693301304; Corrected Street Names Match Mapquest and Gazeteer  3/31/04 LKC</t>
  </si>
  <si>
    <t>Corrected RM 5/21/12 Mg   LKC09Nwsp441; Corrected Stream Name/RM  AW LKC PAS 2/11/11; Corrected Lat/Long per Bl 7/7/08</t>
  </si>
  <si>
    <t>Corrected Lat Long and County Name LKC 8.28; Only One Sample Collected and Stored 79/08/09  79/08/09    New D Ata  9903; Under Station Humboldtstp03; 001853 Samples Collected 82/09/09  93/09/17</t>
  </si>
  <si>
    <t>Corrected Lat Long and County Name LKC 8.28 Temporary Long Term Trend Station BS; 3/25/08      and One Sample  79/08/09 Through 79/08/09; Humboldtstp02  Old Lat = 3549550; Midfkfkdeer21.5 Samples Collected
98/04/14  98/07/23</t>
  </si>
  <si>
    <t>Corrected Lat/Long BS LKC 6/4/12; Changed Monitoring Location per DHA 1/13/16KJL</t>
  </si>
  <si>
    <t>If Wadeable.;Changed Monitoring Location per DHA 1/13/16KJL</t>
  </si>
  <si>
    <t>MFFDE29.5T0.4MN</t>
  </si>
  <si>
    <t>TNW000008111</t>
  </si>
  <si>
    <t>Unnamed Tributary to Middle Fork Forked Deer River</t>
  </si>
  <si>
    <t>d/s Sanders Bluff Rd.</t>
  </si>
  <si>
    <t>TN08010204010_0999</t>
  </si>
  <si>
    <t>Changed Station ID per DHA 1/13/16KJL; Corrected Creek Name By Topo Headwaters Map  LKC 12/6/11;Changed Monitoring Location per DHA 1/13/16KJL; Corrected Long JRS 12611</t>
  </si>
  <si>
    <t>Corrected Stream Order  BS 11/15/10</t>
  </si>
  <si>
    <t>Quarterly Patho List Bact 5/30 During September; Corrected Lat/Long BS 10/28/11; Changed Station ID per DHA 1/13/16KJL;Changed Monitoring Location per DHA 1/13/16KJL</t>
  </si>
  <si>
    <t>Corrected Location and River Mile; Changed Station ID per DHA 1/13/16KJL;Changed Monitoring Location per DHA 1/13/16KJL</t>
  </si>
  <si>
    <t>OWW044400238</t>
  </si>
  <si>
    <t>Deleted and Combined 2.5 To 2.1 per BS 9/18/10; Corrected Location  BS 6/7/11</t>
  </si>
  <si>
    <t>MILES003.1HD</t>
  </si>
  <si>
    <t>TNW000008133</t>
  </si>
  <si>
    <t>Miles Creek</t>
  </si>
  <si>
    <t>Upstream of Allen Drive</t>
  </si>
  <si>
    <t>TN06040001043_1100</t>
  </si>
  <si>
    <t>Combined MILL001.0HS  Wrong RM  LKC 2/3/12</t>
  </si>
  <si>
    <t>MILL000.1KN</t>
  </si>
  <si>
    <t>TNW000008070</t>
  </si>
  <si>
    <t>Old Maynardville Pike Bridge</t>
  </si>
  <si>
    <t>Corrected RM and Lat/Long Combined 0.1 and 0.5Su To 0.2 REC JCEFO LKC PAS 22613</t>
  </si>
  <si>
    <t>Mislabeled by SV county as MILL000.1SV from June 3  Sep 4 2014,</t>
  </si>
  <si>
    <t>MILL001.7CYUSACE; 3COR10024</t>
  </si>
  <si>
    <t>TNW07657022</t>
  </si>
  <si>
    <t>TVA 75721</t>
  </si>
  <si>
    <t>MILL004.0OB; MILL003.2.0OB</t>
  </si>
  <si>
    <t>DHA corrected station ID 01-30-18</t>
  </si>
  <si>
    <t>DRY REPLACED STATION WITH MILL006.1CY 6116 SP CKEFO</t>
  </si>
  <si>
    <t>1991 Clean Lakes Statewide Assessment Location; Changed Station ID per DHA 1/13/16KJL; Changed Monitoring Location per DHA 1/13/16KJL</t>
  </si>
  <si>
    <t>Corrected RM per REC JCEFO  7/28/08</t>
  </si>
  <si>
    <t>OWW044400846</t>
  </si>
  <si>
    <t>A RR Track Is Parallel To the Creek; Corrected Location and Desc CW 11711; RM/ Lat Long Corrected Ds Ch 12/12/06</t>
  </si>
  <si>
    <t>9899 Data; Under TVA Power Line Crossing Downstream Of Memphis South Sewage; Treatment Plant Discharge; Fish Sampled By TWRA</t>
  </si>
  <si>
    <t>DOEO Site; 0.3 0.4 and 0.5 Are 3 Separate Sites</t>
  </si>
  <si>
    <t>MIK1.43 DOEO</t>
  </si>
  <si>
    <t>MOORE001.3MN</t>
  </si>
  <si>
    <t>TNW000008077</t>
  </si>
  <si>
    <t>Wilde Road</t>
  </si>
  <si>
    <t>TN08010205018_0200</t>
  </si>
  <si>
    <t>TVA 78331</t>
  </si>
  <si>
    <t>Sampled By Jefferson City; Changed Station ID per DHA 1/13/16KJL;Changed Monitoring Location per DHA 1/13/16KJL</t>
  </si>
  <si>
    <t>Corrected River Mile Dm 9814; Corrected Long per REC Using GIS LKC 4/4/05</t>
  </si>
  <si>
    <t>PullOff North Of Bridge Walk Old Rd Down To Creek</t>
  </si>
  <si>
    <t>MOUNT001.2HM; TVA 78881; MOUNT001.5CC</t>
  </si>
  <si>
    <t>Dctribs0500  Corrected Location per REC 4/18/05 LKC  12/4/07</t>
  </si>
  <si>
    <t>Sampled 1012 Times In JulyOct 2001; Corrected RM LKC AW 3/14/12</t>
  </si>
  <si>
    <t>MC1</t>
  </si>
  <si>
    <t>Corrected Lat/Long By REC Using GIS LKC 4/6/05; Chem and Bact Monitoring By UT In 20012002 For Pond Cr TMDL</t>
  </si>
  <si>
    <t>DHA Corrected Lat/Long To Match Description 020414</t>
  </si>
  <si>
    <t>Corrected Drainage Area and Lat Af 12/17/13; Corrected RM and Lat/Long Mg 7/12/12; Dissolved Oxygen Study; Corrected lat/long per GMD 020216 dha</t>
  </si>
  <si>
    <t>TVA 79711; MUDDY001.6SU</t>
  </si>
  <si>
    <t>Changed Name From Muddy Fork Creek REC To LKC 1/2/02; Added Location  6/2/05 REC</t>
  </si>
  <si>
    <t>Corrected Location 82511 LKC; Fecal Coliform E. Coli; Not Assessed REC JCEAC Request RBP III  RBP III Fc Ec</t>
  </si>
  <si>
    <t>MULBE001.0HKTVA; MULBE000.1HK</t>
  </si>
  <si>
    <t>Corrected  Location 82511 LKC; Near Mouth Off Sr63 On A Side Road;Changed Monitoring Location per DHA 1/13/16KJL</t>
  </si>
  <si>
    <t>Dropped 6/9/2017 during SOP calibration. Corrected Location JR 72114; Jeep Trail Is Off Game perserve Road In Prentice Cooper State Forest; Mile 1.0 Of Mullens Creek Begins At the Shoreline.  the Mouth Of the Creek 0.0; Is Under the Tennessee River At Mile 435.5.; Dissolved Oxygen Study</t>
  </si>
  <si>
    <t>Previous lat/ long (35.8433/-86.9603) plotted at RM 4.0. KJL-1/28/2019</t>
  </si>
  <si>
    <t>D/S 303(D) (Pre 840); Due To Treacherous Access To the Murfress Fork Site and the Inability To Gauge; Flow  the Site Will Not Be Sampled In 2007  Replaced By Murfr001.0Wi</t>
  </si>
  <si>
    <t>0500   Changed Location / Bb JCEFO From 100 Yards U/S Tilson Mtn Road To Listed</t>
  </si>
  <si>
    <t>80271 TVA</t>
  </si>
  <si>
    <t>MEFO Changed Sampling Station In Segment To 2.1 Due To Construction 52015 Sh; Corrected Station and RM Da 6/13/13</t>
  </si>
  <si>
    <t>NAIL000.5MC</t>
  </si>
  <si>
    <t>TNW000008125</t>
  </si>
  <si>
    <t>Nail Creek</t>
  </si>
  <si>
    <t>Locke Road</t>
  </si>
  <si>
    <t>TN08010207034_0300</t>
  </si>
  <si>
    <t>Corrected Lat/Long 5812 ALW; 35.8753   83.7962??? Bakers Crossing Is This Lat/Long; 35.8419 83.8331 Is More Likely Nails008.3Bt</t>
  </si>
  <si>
    <t>Dropped as Eco site 6/14/16 DHA;  Lat per REC Using GIS LKC 4/4/05 Waterbody # 05130101016; Site Is Near Mouth  At Hwy 9 Near Morley; Lab BR Earlier; Corrected Lat and Long 7903 DHA; Dissolved Oxygen Study</t>
  </si>
  <si>
    <t>NCHIC012.7HM; TVA RM12.3; TVA 82502</t>
  </si>
  <si>
    <t>Corrected RM AW LKC 4/25/11; Combined with TVA RM 12.3 DHA 32312; Corrected Ws Group 2/22/06 LKC</t>
  </si>
  <si>
    <t>Corrected Station ID RM  Da 6/13/13; Corrected Lat Long 12209; Division Of Water Quality Library Index No. Bg0.08; Corrected Ws Group 2/22/06 LKC</t>
  </si>
  <si>
    <t>7109   GMD Said To Sample In 2010; Dry As Of 6/18/09 Not Sampling In FY 2010 Mb; Hixson TVA Station; Corrected Stream Name/RM  AW LKC PAS 2/11/11</t>
  </si>
  <si>
    <t>Was WSP 223</t>
  </si>
  <si>
    <t>Changed Name per JEB and DHA   5/15/03</t>
  </si>
  <si>
    <t>DHA Corrected Typo In Latitude 063014</t>
  </si>
  <si>
    <t>Temporary Long Term Trend  BS 3/25/08</t>
  </si>
  <si>
    <t>AMBIENT TN; Corrected RM Da 6/13/13; Dyer County  South Dyersburg From Jackson Travel North On Highway 412; Turn Left On Highway 104 Turn Left On Highway 211 To Stream Site</t>
  </si>
  <si>
    <t>River Mile and Station ID Corrected 62007 DHA; No Chem Or Bact</t>
  </si>
  <si>
    <t>Corrected County Name LKC Cb 8.28.07; Deleted 36.8  Corrected To 25.5 BS 10/14/09</t>
  </si>
  <si>
    <t>Corrected Lat/Long BS 3/3/10; Nfkfkdeer36.5 Samples Collected
98/04/14 Through 98/07/23</t>
  </si>
  <si>
    <t>Of the South Fork Forked Deer River; Corrected Stream Name/RM  AW/LKC PAS 2/11/11; Changed Station ID Name and Creek Name per GD/DA/REC   9/08; Changed Station ID Name and Creek Name per BS/DA In 7/07; Mffde1T1.5He/ TNw07657075</t>
  </si>
  <si>
    <t>NFFDE22.4T0.5GI</t>
  </si>
  <si>
    <t>TNW000008083</t>
  </si>
  <si>
    <t>Unamed Tributary to North Fork Forked Deer River</t>
  </si>
  <si>
    <t>North of Hwy. 104 and Warmath Road</t>
  </si>
  <si>
    <t>TN08010204004_0999</t>
  </si>
  <si>
    <t>TN08010205028_0900</t>
  </si>
  <si>
    <t>TVA 80769</t>
  </si>
  <si>
    <t>NFHOL001.3SU</t>
  </si>
  <si>
    <t>TNW000008082</t>
  </si>
  <si>
    <t>Across from Vulcan Quarry</t>
  </si>
  <si>
    <t>NFLIC000.2PE</t>
  </si>
  <si>
    <t>TNW000008101</t>
  </si>
  <si>
    <t>u/s North Fork Rd</t>
  </si>
  <si>
    <t>Corrected Lat /Long per Bl 7708</t>
  </si>
  <si>
    <t>TNW07657063</t>
  </si>
  <si>
    <t>WsaSe Project; Corrected Stream Name/RM  AW LKC PAS 2/11/11</t>
  </si>
  <si>
    <t>Corrected RM  7/12/12 Mg   Combinedstations  LKC 8/11; TVA 82552 North002.5Be; SQSH 2001 Lab</t>
  </si>
  <si>
    <t>TVA 82551</t>
  </si>
  <si>
    <t>I65  South To Hwy 96 East To 41 A South. 41 A Crosses North Fork Creek 7.7; Poplins Crossroads.  Go 100 Yards U/S To Sample Site.</t>
  </si>
  <si>
    <t>Take I24 To Hwy 231 (Near Murfreesboro).  Hwy 231 South To Squire Hall Road and; Turn Right. Squire Hall Road Crosses North Fork Creek; 16.4.  Go 1/4 Mile Downstream To Sample Site.</t>
  </si>
  <si>
    <t>Hwy 297W/West 3rd Ave bridge near O&amp;W Road</t>
  </si>
  <si>
    <t>Posted Bact Water Contact Advisory 2010; Added Lat/Long  Le 5/09</t>
  </si>
  <si>
    <t>Changed Location Description  REC 10/13/05</t>
  </si>
  <si>
    <t>Changed Project Name  4/25/06; TVA Station</t>
  </si>
  <si>
    <t>Corrected Lat/Long Sw LKC 4/25/11; Changed Monitoring Location per DHA 1/13/16KJL</t>
  </si>
  <si>
    <t>Corrected Stream Name To Branch  LKC 82114; Corrected Ws Group 2/22/06 LKC; Changed Monitoring Location per DHA 1/13/16KJL</t>
  </si>
  <si>
    <t>TVA 82582</t>
  </si>
  <si>
    <t>This Station Is 04. Miles Downstream Of the New Athens Potw.; the Sample Will Be Taken By Bridge; At Rocky Mount Road.; Corrected Lat Long CHEFO AY JD AUB  12/18/09;Changed Monitoring Location per DHA 1/13/16KJL</t>
  </si>
  <si>
    <t>Aub; Corrected Lat Long CHEFO AY JD AUB  12/18/09; Changed Monitoring Location per DHA 1/13/16KJL</t>
  </si>
  <si>
    <t>Sw Of Sr 160 Atlowland TN; Take Lowland Exit Off 181 Go To St Paul Road and Head Sw To Buell Chapel Road; Go Left On Spencer Hale Road To Hale Road On Left</t>
  </si>
  <si>
    <t>TVA Fish Tissue Station Norm 8.5 (8.0 10.3); Thomas Island On TVA Benthic Reports But Lat/Long Corresponds To Hurley Island</t>
  </si>
  <si>
    <t>Benthics In July Or Aug 2001; Bact 1012 Samples In JuneSept 2001; Chem Ambients BiMonthly From July 2001  June 2002; TVA; Changed Monitoring Location per DHA 1/13/16KJL</t>
  </si>
  <si>
    <t>Accessed By A Private Farm Road Off Chucky River Road D/S Of Susong Bridge; Changed Monitoring Location per DHA 1/13/16KJL</t>
  </si>
  <si>
    <t>Changed Station ID REC 10/6/05; Selected Due To Inaccessibility At Site 38.5;Changed Monitoring Location per DHA 1/13/16KJL</t>
  </si>
  <si>
    <t>Dccrockett1000; Corrected Lat/Long ALW 3912</t>
  </si>
  <si>
    <t>Corrected Station ID and Creek Name  AW/LKC 7/5/11</t>
  </si>
  <si>
    <t>Corrected RM AW LKC 3/14/12; Dcrockett1000</t>
  </si>
  <si>
    <t>Off Jones Branch Jones Branch Road U/S CSX Transportation Line.</t>
  </si>
  <si>
    <t>AMBIENT TN; Corrected Lat/Long Np 2/26/10; This Sampling Site Has Replaced Old Sampling Site At Mile 2.2 (Hwy 61); Changed From Am To 303D  5/12/06  Change Back To Am 6.15.07 JEB; 9805 Data</t>
  </si>
  <si>
    <t>No Current Sampling At This Location.  Current Sampling Station Is At Mile 1.8. Changed Monitoring Location per DHA 1/13/16KJL</t>
  </si>
  <si>
    <t>From Office Get On I240W and Proceed To Airways S (Airport Exit). Turn; Right At First Traffic Signal (Democrat Road). the Next Right Turn Is; Nonconnah Blvd. Go To Bridge</t>
  </si>
  <si>
    <t>Station Located WestSouthwest Of Germantown.  Access Near Hickory; Hill Rd and Mt. Moriah Intersection.  This Station Represents Reach Of; Nonconnah Creek From Hwy 78 To Headwaters.  Nonconnah Creek; Flows Into Mckellar Lake Which Drains Into Mississippi River Mile 725.5.  MEFO; Samples Collected Q Off the BR 2000.  2006 M  Says In 08010100</t>
  </si>
  <si>
    <t>Byhalia Road</t>
  </si>
  <si>
    <t>NONCO23.2T0.1T0.3SH</t>
  </si>
  <si>
    <t>NONCO2T0.3SH; NONCO023.2T0.1T0.3SH</t>
  </si>
  <si>
    <t>NONCO23.2T1.4SH</t>
  </si>
  <si>
    <t>82491 (TVA)</t>
  </si>
  <si>
    <t>TVA 82531</t>
  </si>
  <si>
    <t>Corrected Station ID and Creek Name per REC  6/17/08</t>
  </si>
  <si>
    <t>Bacteria Monitoring 12 Samples In JulyOct 2005</t>
  </si>
  <si>
    <t>82831 (TVA)</t>
  </si>
  <si>
    <t>NOTCH000.6GR</t>
  </si>
  <si>
    <t>TNW000008123</t>
  </si>
  <si>
    <t>310 Dexter Lane u/s of white house. Notchy Creek u/s Bullen Valley Road.</t>
  </si>
  <si>
    <t>Corrected RM and Data per JEB 10/24/08; Lat/Long Corrected 3/24/04 LKC; River Mile Corrected 21507 DHA</t>
  </si>
  <si>
    <t>TVA 82841</t>
  </si>
  <si>
    <t>Changing Location From 3.3 Gillentine Rd. (Private Farm Rd.  To; RM 2.3  Landowner Does Not Want State People On His Property Sampling; Samplers Did Not Feel Safe.  BC  CKEFO;Changed Monitoring Location per DHA 1/13/16KJL</t>
  </si>
  <si>
    <t>TVA 82613</t>
  </si>
  <si>
    <t>Old Data Obtained Under LowFlow Conditions</t>
  </si>
  <si>
    <t>TNW07657200</t>
  </si>
  <si>
    <t>Take I24 E Toward Chattanooga. Exit Highway 28 and Drive To Whitwell.  Take A; Right Onto Highway 283. Merge Onto Highway 283. Merge Onto Hwy 27 At Powells; Crossroads. Take Highway 27 Towards Chattanooga.  Confluence Of North and; South Suck Creek Is Located Approx. 2 Miles After Exiting the PrenticeCooper; Nf.. there Is A Small Parking Area and A Path Leading To the Creek.  100 Yards</t>
  </si>
  <si>
    <t>TN06010208007_1000</t>
  </si>
  <si>
    <t>TN06010208007_0400</t>
  </si>
  <si>
    <t>AMBIENT TN; In Original Group Of 22 Ambient Monitoring Stations Prior To 1982 Changes; Data From 7792 ( In Storet) Data 0106; Ambient   O  2000  303D per BS JEFO 3/24/06</t>
  </si>
  <si>
    <t>TVA 83131</t>
  </si>
  <si>
    <t>TVA 83139</t>
  </si>
  <si>
    <t>TVA Tailwater Monitoring Station; Corrected Lat/Long ALW 3412 (Old Lat/Long 35.0956 84.67444)</t>
  </si>
  <si>
    <t>TVA 83132; 002050</t>
  </si>
  <si>
    <t>TVA 83136; OCOEE0026.3PO</t>
  </si>
  <si>
    <t>Corrected Station ID LKC 91416;Corrected Station ID LKC Da 9711; Corrected Station ID and RM AW LKC 7/1/11</t>
  </si>
  <si>
    <t>Corrected Station ID LKC Da 9711; Corrected Station ID and RM AW LKC 7/1/11</t>
  </si>
  <si>
    <t>OCOEE036.0POLDB; OCOEE037.1POLDB</t>
  </si>
  <si>
    <t>Correct RM Is 36.9 AW LKC 3/12/12 Corrected Station ID 1/26/12 JR; OCOLB036.9PO; OCOLB036.9PO; OCOEE037.1PO LDB Corrected Station ID LKC Da 9711; Corrected Station ID and RM AW LKC 7/1/11</t>
  </si>
  <si>
    <t>OCOEE036.0POMC; OCOMD036.9PO</t>
  </si>
  <si>
    <t>Correct RM Is 36.9 AW LKC 3/12/12; Corrected Station ID JR 1/26/12 LKC Da 9711 Metals Collected; Corrected Station ID and RM AW LKC 7/1/11; OCOEE037.1POMID</t>
  </si>
  <si>
    <t>Correct RM Is 36.9 AW LKC 3/12/12; Corrected Station ID LKC Da 9711; Corrected Station ID and RM AW LKC 7/1/11</t>
  </si>
  <si>
    <t>Bar Rd</t>
  </si>
  <si>
    <t>Drainage area could not be delineated by USGS stream stats but is greater than 2.5 miles</t>
  </si>
  <si>
    <t>Corrected Stream Name  Onemile One Word   LKC 6/2/11; Revised Description (Off Hwy 392) DHA 031615</t>
  </si>
  <si>
    <t>TVA 83481</t>
  </si>
  <si>
    <t>Changed Station ID per DHA 1/13/16KJL; Co. Rd 658 Approximately 300' Upstream Of Bridge; Dropped Site For 2004 AUB; Changed Monitoring Location per DHA 1/13/16KJL; Changed Monitoring Location per DHA 1/13/16KJL</t>
  </si>
  <si>
    <t>A Pasture Field Owned By the Mccosh Family 1238 Co. Rd. 658; Aub  Dropped Site For 2004</t>
  </si>
  <si>
    <t>119 County Road 658 Behind and 300 ' Below the Residence; Corrected Lat Long CHEFO AY JD AUB 12/18/09; Changed Monitoring Location per DHA 1/13/16KJL</t>
  </si>
  <si>
    <t>Changed station to MM per CFW 11/7/2017-KJL</t>
  </si>
  <si>
    <t>TVA 83483</t>
  </si>
  <si>
    <t>MS4 Survey For City Of Athens; per  CW 12/19/12  Call Landowner Michael When Going To Site 4235066957; Email Msmfarmmail@Gmail.Com Do Not Delete This Info From Database.</t>
  </si>
  <si>
    <t>Corrected Longitude and Added Additional Location Information DHA 050415</t>
  </si>
  <si>
    <t>Combined TVA BR Otown001.8Cl  Lat/Long Was At 1.5  LKC 2/7/12</t>
  </si>
  <si>
    <t>OTOWN003.0CL</t>
  </si>
  <si>
    <t>TNW000008141</t>
  </si>
  <si>
    <t>Combs Hollow Road (off Keg Branch Road</t>
  </si>
  <si>
    <t>OWW044400516</t>
  </si>
  <si>
    <t>EMAP Draws Project ReachWide and SQKICK Samples; Corrected Road Spelling LKC 2/7/12</t>
  </si>
  <si>
    <t>EPA National Lake Study; Corrected Stream Name/RM  AW LKC PAS 2/11/11; Changed Monitoring Location per DHA 1/13/16KJL</t>
  </si>
  <si>
    <t>Auburn Univ Lake Study Corrected Station ID 10/1/12 NEFO PAS; Changed Station ID per DHA 1/13/16KJL;  New Monitoring Location Name per DHS 1/13/16  KJL;Changed Monitoring Location per DHA 1/13/16KJL; 1991 Clean Lakes Statewide Assessment Location; Lat/Long Corrected per REC GIS LKC 4/4/05;</t>
  </si>
  <si>
    <t>Overall Creek Enters Cumberland River Mile 172.5; 000775 Same Lat Old Long 08655200.  18 Samples Collected: 70/10/01  79/09/17; 002056  124 Samples Collected 74/06/01  85/01/01</t>
  </si>
  <si>
    <t>NPDES Discharger On Stream Different Site Than 0.8; Changed Monitoring Location per DHA 1/13/16KJL</t>
  </si>
  <si>
    <t>Different Site Than 0.7;Changed Monitoring Location per DHA 1/13/16KJL</t>
  </si>
  <si>
    <t>TNW07657188</t>
  </si>
  <si>
    <t>84161 (TVA)</t>
  </si>
  <si>
    <t>About 1 Mi East Of Love Gap
Old Waterbody ID TN06010105071</t>
  </si>
  <si>
    <t>TVA 84791</t>
  </si>
  <si>
    <t>ECO71F01; TVA 84671</t>
  </si>
  <si>
    <t>Dropped 6/9/2017 during SOP calibration. Topo Has Parker Creek  51412 LKC /Sampling In FY 11 Not FY10; Changed To First Order Reference 04022008; Corrected RM and Lat/Long per REC JCEFO 1/4/10; REC 7/30/04 Changed Name From Branch To Creek Wrong Topo Has Creek 5/14/12</t>
  </si>
  <si>
    <t>Continue Appro. 0.2 Mi To Access; Parameters To Be Sampled and Frequency Depends On Time REC 7/27/07; Corrected Lat/Long and Directions per Btb 92809 DHA;Changed Monitoring Location per DHA 1/13/16KJL</t>
  </si>
  <si>
    <t>Corrected Lat/Long JRS Mg LKC 5/22/12; Changed Monitoring Location per DHA 1/13/16KJL</t>
  </si>
  <si>
    <t>Corrected Lat/Long 5912 ALW ( Old Cords 35.30333 85.898389</t>
  </si>
  <si>
    <t>Dropped 122910</t>
  </si>
  <si>
    <t>Corrected Lat /Long  Location Spelling  JRS 5/22/09</t>
  </si>
  <si>
    <t>Highway 27 To Powells Crossroads  Turn Left Onto East Valley Road. Go South; To Hall Road Turn Right First Stream Crossing</t>
  </si>
  <si>
    <t>Not Named On Topo JRS 92311 To Be Discussed At Assessment Meeting Fall 2011; NEFO PAS</t>
  </si>
  <si>
    <t>Correced Station ID and State  Mg 7/12/12</t>
  </si>
  <si>
    <t>Benthic Sampling Set For July 2000; Bact. Sampling Variable By Season  Goal Of 12 Datapoints; HUC Includes New River</t>
  </si>
  <si>
    <t>Downstream Station On the Pigeon River.  the Pigeon River Flows Into; Douglas Reservoir. Samples Taken Off the Hwy 321 Bridge In Newport TN.; Effective August 1993 Knoxville Intends To Use This Station As A; Replacement For the Pigeon River Station At Rankin; Changed Project Name per KEFO 5/16/06; Changed From Creek To River DHA 070615</t>
  </si>
  <si>
    <t>Corrected RM AW LKC 3/14/12; Fish Ibi with TVA and TWRA In July 2001; Benthics Bact. 1012 Samples During JuneSept 2001; Dropped RM 8.6 per Da and JEB 2/1/07; TVA Station 87081 Pirm 6.88.2</t>
  </si>
  <si>
    <t>Benthic In July Or Aug 2001; Fish Ibi with TVA and TWRA In July 2001; Bact 1012 Samples In JuneSept 2001; Dropped RM 16.0  per Da and JEB 2/1/07; Corrected Lat/Long ALW 31212</t>
  </si>
  <si>
    <t>PINE002.5SC</t>
  </si>
  <si>
    <t>TNW000008128</t>
  </si>
  <si>
    <t>Off O&amp;W Road</t>
  </si>
  <si>
    <t>TN05130104048_1000</t>
  </si>
  <si>
    <t>Posted Bact Water Contact Advisory 2010; Not Sampled In 2010 No Change Nh JEB 7/10/09; Corrected Lat Long Le 5/09;Changed Monitoring Location per DHA 1/13/16KJL</t>
  </si>
  <si>
    <t>Corrected Station ID RM Lat/Long  per Le 5/09; Corrected Stream Name/RM  AW  LKC PAS 2/11/11</t>
  </si>
  <si>
    <t>TVA 87751</t>
  </si>
  <si>
    <t>TVA 87814</t>
  </si>
  <si>
    <t>AMBIENT TN; Corrected Description CW LKC 4/7/11; Plus Au Data Corrected WBID and reservoir name dha 02-22-18</t>
  </si>
  <si>
    <t>Corrected lat/long 63016 LKC/SP; Combined 5.5. and 5.4 AW 4/12; Headwaters In Crab Orchard Mts. Transition Zone with  Limestone Influence.; Piney Flows To Whites Creek Mi 8.9.  Whites Creek Flows Into Watts Bar Lake.; Dropped As A Reference Site Crosses 68A/68C Boundarys. Atypical. EPA Candidate</t>
  </si>
  <si>
    <t>TVA 87822</t>
  </si>
  <si>
    <t>Dropped 2/8/10; 8/98Stream Dry 8/98 and 12/98 Chemical Sample Collected 2/99.; Evensville Mountain Rdto Wash Pelfrey/Hickory Grove Road Bridge Crossing.; Piney Creek 0.0 Mile At Confluence Of Piney Creek and Bearpen Branch.; Downstream Is Piney River.Dissolved Oxygen Study</t>
  </si>
  <si>
    <t>Not Sampling In 2014 CA 9/13  09Nwsp411</t>
  </si>
  <si>
    <t>TVA 87821; PINEYIS02</t>
  </si>
  <si>
    <t>TVA 87813</t>
  </si>
  <si>
    <t>PC1 (LCC)</t>
  </si>
  <si>
    <t>TVA 87812</t>
  </si>
  <si>
    <t>TVA 87811; PINEY08</t>
  </si>
  <si>
    <t>(Biology Lab Survey); Station Located At I40 Bridge</t>
  </si>
  <si>
    <t>TVA 88091</t>
  </si>
  <si>
    <t>Monthly Monitoring July 05  July 06</t>
  </si>
  <si>
    <t>Corrected Creek Name GMD 2915</t>
  </si>
  <si>
    <t>Take I24  Eight Miles South Of Monteagle
To Martin Springs Road To Hargiss; Cove then Peach Orchard Cove Ray Cove and To Polly King Cove.; Only Macroinvertebrates Collected.; Name Changed 8/8/01 Da; Changed 8/11/11 ALW per JKR</t>
  </si>
  <si>
    <t>Dropped As Site Due To Poor Access JR 10314</t>
  </si>
  <si>
    <t>U/S Ferdinand Piech Way off Volkswagon Way on Volkswagon Campus</t>
  </si>
  <si>
    <t>TVA 88531</t>
  </si>
  <si>
    <t>TVA Site Corrected HUC Code per JEB 12309</t>
  </si>
  <si>
    <t>TVA 88841; POLEC001.0LO</t>
  </si>
  <si>
    <t>Only Sampled Once Sampling Stopped Due To Impounding Effect Of Cumberland River; JRS 9/30/10;Changed Monitoring Location per DHA 1/13/16KJL</t>
  </si>
  <si>
    <t>Chem and Bact Monitoring By UT In 20012002 For TMDL; RBP III Collected Nov 2001 Wrong BR Collected In 2001</t>
  </si>
  <si>
    <t>PC2</t>
  </si>
  <si>
    <t>POND008.2LO; PC3</t>
  </si>
  <si>
    <t>PC4</t>
  </si>
  <si>
    <t>PC5</t>
  </si>
  <si>
    <t>TNW07657099</t>
  </si>
  <si>
    <t>PC6</t>
  </si>
  <si>
    <t>4/1/05 Corrected Lat/Long LKC Vs; Chem and Bact Monitoring By UT In 20012002 For TMDL</t>
  </si>
  <si>
    <t>PF1</t>
  </si>
  <si>
    <t>OWW044400750</t>
  </si>
  <si>
    <t>PCM 0.2 DOEO; 002175; PCK1.6ORNL</t>
  </si>
  <si>
    <t>DOEO Turtle and Fish Station 1996; Doe Pck1.6</t>
  </si>
  <si>
    <t>Navigating From the Clinch Rv Turn Onto Poplar Creek At Clinch Rv Mi 12 Go; ~ 1 Mi U/S To A Big Sharp Bend In the Creek  Sampling Is Conducted In the Bend; Of Stream</t>
  </si>
  <si>
    <t>PCK8.2doe; PCK 8.2</t>
  </si>
  <si>
    <t>TNW07657256</t>
  </si>
  <si>
    <t>POPLA018.0AN; TVA 89411</t>
  </si>
  <si>
    <t>Red/Barren Screening Project P. Ch 0623 Hb 2461/Sb 2911; 1999 TNWQC Act 693301304
Unnamed Tributaries In Portland Go; No Where.  Probably Ground Water Surfacing.; Corrected HUC Code; Corrected Stream Name/RM  AW LKC PAS 2/11/11</t>
  </si>
  <si>
    <t>TVA 89671; POSSUM005.1</t>
  </si>
  <si>
    <t>Used As Reference By Consultant For Roane Alloy Superfund Survey On Cardiff Creek; Corrected Stream Name Station ID and Data 72209 GMD LKC</t>
  </si>
  <si>
    <t>Used As Reference By Consultant For Roane Alloy Superfund Survey On Cardiff Creek; Corrected Station ID Creek Name and Data 72209 GMD LKC</t>
  </si>
  <si>
    <t>Used As Reference By Consultant For Roane Alloy Superfund Survey On Cardiff Creek; Corrected Station ID Stream Name Data  72209 GMD LKC</t>
  </si>
  <si>
    <t>Corrected Lat/Long per Bl 7/7/08 09Nwsp423</t>
  </si>
  <si>
    <t>Stations At 65.3 and 65.5 Were Same Site (RM 65.4) Combined Into One 51711 DHA; Corrected Lat/Long 4/28/11 LKC AW; Dropped As Ecosite Eco67F25 LEE KEFO/ DHA Co PAS 2/10/11; TVA RM 65.0 65.4 6  2005 Fish and BR; Also Same As TDEC 002190; Dissolved Oxygen Study</t>
  </si>
  <si>
    <t>AMBIENT TN; Station Is Old 002180 Not 002185  RM Changed Da 2/27/03   Add Desc Info REC 7/18; In the 90's Jc Sample Site 115.7 Should Have Been 103.3 So 1995 2000 Data; Should Be 103.3 REC Assumes 19911995 Should Also Be 103.3; Check 2003 Mwp JCEAC File For Info From REC Bridge Washed Out Station; Lat Long Corrected 4/12/04 LKC Changed Ambient Site To Eco67F14        5/06 At</t>
  </si>
  <si>
    <t>AMBIENT TN; In Original Group Of 22 Ambient Monitoring Stations Prior To 1982 Changes; Name Changed 7.27.01 LKC; In the 90's Jc Sampled Site 115.7 Should Have Been 103.3 So 1995 2000 Data; REC Thinks 19911995 Should Also Be 103.3 K Bridge Washed Out In 78 Station Move; A Few Times Info On 03 Mwp JCEAC File Changed</t>
  </si>
  <si>
    <t>TN08010208009_0410</t>
  </si>
  <si>
    <t>Dropped; 65 Yards U/S Of Pea Vine Road; Waterbody 001</t>
  </si>
  <si>
    <t>TVA 90531</t>
  </si>
  <si>
    <t>TN06020003004_0100</t>
  </si>
  <si>
    <t>TVA 84201</t>
  </si>
  <si>
    <t>PROCT000.5CY</t>
  </si>
  <si>
    <t>TNW000008134</t>
  </si>
  <si>
    <t>D/S of Little Proctor Creek</t>
  </si>
  <si>
    <t>TN06010208013_0700</t>
  </si>
  <si>
    <t>BM9</t>
  </si>
  <si>
    <t>FY99; Ambient Parameter List Sampled</t>
  </si>
  <si>
    <t>TNW07657082</t>
  </si>
  <si>
    <t>U/S Nuckolls Road</t>
  </si>
  <si>
    <t>Waterbody 01515.6 Dropped  Jimmy Smith 1/98 Small Watershed Size; Drainage: Cumberland River (71.4); JRS Drop Site 11/03</t>
  </si>
  <si>
    <t>TVA 89461</t>
  </si>
  <si>
    <t>Corrected HUC Code  REC 3/5/14; Corrected Stream Name/RM  AW LKC PAS 2/11/11; Sampling For Sop permit Inspection Fairfield Glade Ffg;Changed Monitoring Location per DHA 1/13/16KJL</t>
  </si>
  <si>
    <t>Corrected HUC Code  REC 3/5/14; Sampling For Sop permit Inspection Fairfield Glade FFG; Changed Monitoring Location per DHA 1/13/16KJL</t>
  </si>
  <si>
    <t>Corrected HUC Code  REC 3/5/14; Sampling For Sop permit Inspection Fairfield Glade Ffg;Changed Monitoring Location per DHA 1/13/16KJL</t>
  </si>
  <si>
    <t>1991 Clean Lakes Statewide Assessment Location; Located In Meeman Shelby State Park; Name Changed per JEB 5/23/05</t>
  </si>
  <si>
    <t>Via Hy 95 South Turn Rt At Jones Island Rd Go 2.5 Mi Turn Rt Gravel Rd Go 1.0 M; Turn Rt At Dead End  Go 1.0 Mi To Stop Sign Turn Rt To Trail/Rod; Samples Taken 1000 Ft From the Confluence W Raccoon Creek Embayment/Clinch Rv; Corrected Lat/Long Mg 7/12/12 Corrected RM DOEO 7/31/13</t>
  </si>
  <si>
    <t>TVA 92031</t>
  </si>
  <si>
    <t>DOEOR</t>
  </si>
  <si>
    <t>TVA 92181</t>
  </si>
  <si>
    <t>Separate Site Than Rattl000.1Wi Brackets the Bmp Work  JRS 9/20/10; Dissolved Oxygen Study</t>
  </si>
  <si>
    <t>12611 JRS Corrc Lat/Long  Corrected Lat/Long 4/28/11 LKC AW; Red001.5 Dropped 4/30/99 Safety Problems At Collection Site; Replaced with Red025.5 In FY 99 Workplan  Barbara Loudermilk Neac; Added FY 99. Replaces Station 002205 In FY 99 Workplan</t>
  </si>
  <si>
    <t>AMBIENT TN; 3Bar10050  Coe Hess Sample; 2010 Post Flood Sampling; Tried In 6/09 To Sample  Too Deep Corrected Lat /Long JRS 5/22/09; Set Up 4/30/99 To Replace Red001.5 In FY99 Workplan.  Barbara Loudermilk Neac; Lab Collected BR In 2002 Watershed Site</t>
  </si>
  <si>
    <t>TWRA Study Location  D/S Springfield withdrawal; 2010 Site Inaccessible Use Data Fro RM 49 and 32.9</t>
  </si>
  <si>
    <t>TWRA Study Location  U/S Springfield withdrawal; Site Inaccesible In 2010 Use Data From Red049.0Rn and Red032.9Rn</t>
  </si>
  <si>
    <t>Too Deep 6/09  May Be Resampled In 2011; Corrected RM JRS 5/22/09; Corrected Lat Long LKC 8/12/04 (Was WSP 131)</t>
  </si>
  <si>
    <t>Red/Barren Screening Project P. Ch 0623 Hb 2461/Sb 2911; 1999 TNWQC Act 693301304;Changed Monitoring Location per DHA 1/13/16KJL</t>
  </si>
  <si>
    <t>Corrected Lat/Long 5/21/LKC Mg; 1999 TNWQC Act 693301304; Red/Barren Screening Project P. Ch 0623 Hb 2461/Sb 2911</t>
  </si>
  <si>
    <t>Red/Barren Screening Project P. Ch 0623 Hb 2461/Sb 2911; 1999 TNWQC Act 693301304 Untribapln000.5; Name Changed  GMD Noted there Is Not An Aplin Branch This Is An Unnamed Trib; To Red River. Database Changed  LKC.; Corrected Stream Name/RM  AW LKC PAS 2/11/11</t>
  </si>
  <si>
    <t>Corrected Halle002.0Cr To Reedy Creek per BS GMD 11/20/07 Corrected Data;  New Monitoring Location Name per DHS 1/13/16  KJL; Changed Monitoring Location per DHA 1/13/16KJL</t>
  </si>
  <si>
    <t>TVA 93431</t>
  </si>
  <si>
    <t>Corrected RM per BS GMD 112007 SQSH and Habitat</t>
  </si>
  <si>
    <t>Candidate Headwater Reference Established 41910; JEB  Reed Hollow Branch; No Fall Macroinvertebrates Dropped As FECO Site 2012 DA; Corrected Station ID 7/31/2017 KJL</t>
  </si>
  <si>
    <t>Reelfootlkis03 Is the Same Station As Reelftl7.  Used In RECWp Monitoring; Reelfootlkis03  186 Samples Collected 77/10/17 Through 96/06/18; Reelftl7  12 Samples Collected 82/10/28  83/09/27 PAID For By EPA Clean Lakes; Grant For Diagnostic/Feasibility Study.; Decimal # Does Not Represent River Mile 9.5.07 LKC Af Da</t>
  </si>
  <si>
    <t>Zion/Midway Road Gazetteer Treace Road Topo Map</t>
  </si>
  <si>
    <t>1991 Clean Lakes Statewide Assessment Location; Corrected Name; Location; Lat/Long 7313 DHA</t>
  </si>
  <si>
    <t>1991 Clean Lakes Statewide Assessment Location; Corrected Name; Location 7313 DHA</t>
  </si>
  <si>
    <t>1991 Clean Lakes Statewide Assessment Location; Corrected Name; Location; Lat/Long  7313 DHA</t>
  </si>
  <si>
    <t>1991 Clean Lakes Statewide Assessment Location; Corrected Name; Location 7313</t>
  </si>
  <si>
    <t>Corrected DWR STATION ID BS 416; Reelfootlkis04 Is the Same Station As Reelftl2.; Reelfootlkis04  180 Samples Collected 77/10/19  96/06/18; Reelftl2  12 Samples Collected 82/10/28  83/09/27 PAID For By EPA Clean Lakes; Grant For Diagnostic/Feasibility Study.; Decimal # Does Not Represent River Mile 9.5.07 LKC Af Da</t>
  </si>
  <si>
    <t>ADB Says Chem 2002 Ecoli But Not In Database; Changed Station ID per DHA 1/13/16KJL;Changed Monitoring Location per DHA 1/13/16KJL</t>
  </si>
  <si>
    <t>Corrected HUC Code REC JCEFO 102710</t>
  </si>
  <si>
    <t>RICE000.8HY</t>
  </si>
  <si>
    <t>TNW000008121</t>
  </si>
  <si>
    <t>Rice Branch</t>
  </si>
  <si>
    <t>Browns Creek Road</t>
  </si>
  <si>
    <t>TN08010208062_0200</t>
  </si>
  <si>
    <t>Take I65S To Franklin. Exit Left Onto Highway 96.  Turn Right Onto Highway; 31A/41A.  At the Split Take 31A Stay On 31A Until You Cross the Duck River At; Henry Horton State Park.Turn Right Onto Coble Road. Rich Creek Will Be the First; Creek You Cross.  Sample 50 Yards Upstream Coble Road; No Flow No BR</t>
  </si>
  <si>
    <t>Corrected RM REC 10614; Corrected RM REC 814; Confluence with Big War Creek 13.4</t>
  </si>
  <si>
    <t>TVA Station BR 2004 Was 0.5 Combined LKC 4/27/11; Corrected Lat/Long REC 71514</t>
  </si>
  <si>
    <t>TVA BR Richl001.0Gr Combined  AW LKC 4/27/11; Eac Track  No
20020311</t>
  </si>
  <si>
    <t>Approximate River Mile and Lat/Long Based On Description  TWRA Site</t>
  </si>
  <si>
    <t>TVA 84141; RICHL005.0RH; RICHL001.1RH</t>
  </si>
  <si>
    <t>Corrected Location GMD LKC 12615</t>
  </si>
  <si>
    <t>Corrected Lat/Long ALW 5912</t>
  </si>
  <si>
    <t>TVA Station;Changed Monitoring Location per DHA 1/13/16KJL</t>
  </si>
  <si>
    <t>RICHL2T0.4GE</t>
  </si>
  <si>
    <t>Corrected Stream Name/RM  AW/LKC PAS 2/11/11; CORRECTED WBID 51117 LKC</t>
  </si>
  <si>
    <t>Corrected Station ID and Name 5/09 LKC Trib To Murfrees Fk; Station ID Change Station ID KJS 40705 Murfr2T1.2Wi; TDOT 840 Unlet</t>
  </si>
  <si>
    <t>TVA 94441</t>
  </si>
  <si>
    <t>OWW044400612</t>
  </si>
  <si>
    <t>OH021Rou8.3; 3OLD10058</t>
  </si>
  <si>
    <t>Corrected County Name  and Lat/Long Bl 8/4/09; Changed County From Wilson ALW 51111</t>
  </si>
  <si>
    <t>Rlick018.7Ws Corrected RM JRS 1/12/11; Was WSP 225; 2010 Post Flood Sampling</t>
  </si>
  <si>
    <t>Corr Lat/Long AW 10/20/11   Corrected RM JRS 1/12/11; Hwy 70 In Watertown (Sign On Bridge). the Samples Were Collected In A Pool; Located Approx. 20 Feet Upstream Of Bridge.  the Creek Was Dry Upstream and; Downstream Of the Pool.;Changed Monitoring Location per DHA 1/13/16KJL</t>
  </si>
  <si>
    <t>TVA 94611</t>
  </si>
  <si>
    <t>RM Changed per REC JCEFO 10/29/08  Cb PAS Verified RM; In Storet As 11.4 and 11.6 Too Difficult To Change Two Stations To One LKC</t>
  </si>
  <si>
    <t>ROAN017.9JO; TVA 94613</t>
  </si>
  <si>
    <t>Posted Bact Water Contact Advisory 2010; Corrected Station ID; Bacteria Monitoring 12 Samples In JulyOct 2005</t>
  </si>
  <si>
    <t>Corrected Lat/Long per Lab 7/27/09; Corrected Lat/Long ALW 4912</t>
  </si>
  <si>
    <t>There Is A Road To Take To Sampling Site  Mb 3/11/11  Corrected Lat/Long</t>
  </si>
  <si>
    <t>94821 (TVA)</t>
  </si>
  <si>
    <t>Robco</t>
  </si>
  <si>
    <t>TNW07657066</t>
  </si>
  <si>
    <t>First Unnamed Tributary Upstream Red Sulphur Road.; Dropped Due To Impacts ECO65I03
Benthics Only 4th Quarter 98; Corrected Stream Name/RM  AW LKC PAS 2/11/11; Corrected Robinson Creek RM  7/12/12 Mg</t>
  </si>
  <si>
    <t>RC1BSC</t>
  </si>
  <si>
    <t>TVA 95631</t>
  </si>
  <si>
    <t>TVA 95661; ROCK000.7MG</t>
  </si>
  <si>
    <t>Dropped as FECO site; 61316 CHEFO/PAS; Park At Jenkins Grave Gap Go To Graveyard Hike 3/4 Mile Down Mtn; Into Little Frog Wilderness Area; Candidate 060413</t>
  </si>
  <si>
    <t>Combine Stations; 95591 TVA Data Obtained Under LowFlow Conditions This Is No 14 Of 15 Stations</t>
  </si>
  <si>
    <t>Data Obtained Under LowFlow Conditions; This Is No 7 Of 15 Stations; Corrected Lat /Long HUC Code and County per REC Using GIS LKC 4/6/05</t>
  </si>
  <si>
    <t>9.3 Dissol Oxy Study Site Plots Same As 9.4  5/23/12 LKC; Tenn Division Of Water Management Library File Index No. Bm0.00AB</t>
  </si>
  <si>
    <t>Not TDEC Site Collected For NPDES permit Requirement.  Lat/long corrected per Tullahoma 072417.  Outfall is at 35.34350 86.21191.</t>
  </si>
  <si>
    <t>Background Modeling.  Rock Creek 3Q20=0.29 Cfs.  Rock Creek Flows To Elk; RM 160 (Tims Ford Lake) then To Tennessee RM 284.3 Sampled Yearly For Ambient; Parameters.  Plan To Increase Frequency. 6 Samples Collected 92/09/0398/06/30; Rockcreekis22   In TN Div Of Water Management Library File Index No. Bm0.00AB; Above Sludge Lagoon.  3 Samplescollected 72/11/14  81/09/17.  Lat/long corrected per Tullahoma 072417.  Outfall is at 35.34350 86.21191</t>
  </si>
  <si>
    <t>Dropped 7314  Da  BC; Extensive Flooding 5/10 Altered D/S Charac That Don't Depict Normal Condition; Will Sample In FY 2011; Rock Creek Enters Big South Fork RM 40.9 That Enters Cumberland RM516; Dissolved Oxygen Study</t>
  </si>
  <si>
    <t>Cherokee Nf Changed Stream Name Corrected By REC  Jc and Ks N 1/8/07; 198; 97.674; Corrected Stream Name/RM  AW  LKC PAS 2/11/11</t>
  </si>
  <si>
    <t>Update Station Location DHA 07142015</t>
  </si>
  <si>
    <t>OH001Roc2.6</t>
  </si>
  <si>
    <t>ROCKY026.9VA; S5</t>
  </si>
  <si>
    <t>From Sequatchie Valley Coal Water Assessment Report Map In Report; Lat/Long Est LKC 3/8/12 Hard To Tell Location From Map; 0605; Corrected RM Creek Ms PAS 62912</t>
  </si>
  <si>
    <t>Rocky030.0Va  Corr  RM Lat/Long Ms PAS  62912 Rocky Rv Flows To Caney Fork Rv; Which Flows To Cumberland Rv.  Station Is Located Nnw Of Chalybeate Off; Rocky River Road Near Pleasant Hill Cemetary Just Before the Plateau.; Station Located D/S Coal Slurry Impoundments and Will Be Used; To Monitor Improving Conditions.  Samples Collected Qurterly. Corrected Long REC</t>
  </si>
  <si>
    <t>ROCKY028.1VA</t>
  </si>
  <si>
    <t>TNW000008093</t>
  </si>
  <si>
    <t>Rocky River 0.12 milies upstream of Green Sea Branch (S-5 )</t>
  </si>
  <si>
    <t>BiAnnual Stream Survey Conducted By PAI For Osm permit 3190; Corrected Lat/Long 4912 ALW</t>
  </si>
  <si>
    <t>Rogerscc</t>
  </si>
  <si>
    <t>Should Be Branch Not Creek per Topo  303 Listed For Ecoli; Not Same Rogers Branch As 0.4 0.6 0.8;Changed Monitoring Location per DHA 1/13/16KJL</t>
  </si>
  <si>
    <t>Corrected RM AW 4/12/12; Same Rogers Branch As 0.6 and 0.8 But Not 0.5; Changed Monitoring Location per DHA 1/13/16KJL</t>
  </si>
  <si>
    <t>Same Rogers Branch As 0.9 and 0.1.7 Sample Taken D/S Of Bridge; Changed Monitoring Location per DHA 1/13/16KJL</t>
  </si>
  <si>
    <t>Corrected County Name LKC Cb 8.28.07; Corrected Creekname  LKC GMD 10/15/09</t>
  </si>
  <si>
    <t>Same Rogers Branch As 0.9 and 1.1   But Not 0.5;Changed Monitoring Location per DHA 1/13/16KJL</t>
  </si>
  <si>
    <t>Corrected RM 8/16/12 Re Check RM; Updated Group# ALW 4/5/2011; TDOT Anitdeg I 75;Changed Monitoring Location per DHA 1/13/16KJL</t>
  </si>
  <si>
    <t>Corrected Lat/Long JR CHEFO 52115</t>
  </si>
  <si>
    <t>Called Rowland On Gazateer;  New Monitoring Location Name per DHS 1/13/16  KJL;Changed Monitoring Location per DHA 1/13/16KJL</t>
  </si>
  <si>
    <t>ROLLI2.7T0.8FR</t>
  </si>
  <si>
    <t>TNW07657280</t>
  </si>
  <si>
    <t>Changed RM From 0.2 To 0.1 per JCA KJS 8/29/03</t>
  </si>
  <si>
    <t>Hike Up Caney Creek From Hwy 64 Bridge; Corrected Lat/Long per CFW 4912 ALW</t>
  </si>
  <si>
    <t>Corrected Lat/Long per Ew 8/22/07.  Corrected duplicate stations dha 060917 (TNW0005785, REELF00010LA)</t>
  </si>
  <si>
    <t>Lat/Long Plots At 3.9; Lat/Long For RM 4.8   Is  35.95953 86.58441; Unsure Which Is Correct  5/21/12 LKC Mg</t>
  </si>
  <si>
    <t>TVA 98191</t>
  </si>
  <si>
    <t>Corrected RM BS 9/18/10; Added Back In 2009; Dropped Due To Bridge Repairs  8/6/03  Bobby Depriestreplaced with Rushi005.0De</t>
  </si>
  <si>
    <t>TVA 98201; RUSHI005.8DE; RUSHI005.0DE</t>
  </si>
  <si>
    <t>Russell Creek Flows To Powell River Mile 82.34.  4 Miles SSe Of Poplar TN.; Not Assessed REC; Not Able To Be Sampled In 02</t>
  </si>
  <si>
    <t>9832; 1; Changed Station ID per DHA 1/13/16KJL; Changed Monitoring Location per DHA 1/13/16KJL</t>
  </si>
  <si>
    <t>TNW07657137; RUTHE007.3</t>
  </si>
  <si>
    <t>TVA 98071</t>
  </si>
  <si>
    <t>TVA 99481; SALE003.3HM</t>
  </si>
  <si>
    <t>9948; 1; Changed 3.3 To 7.7 Ch Measured Incorrectly By Ch Mg 3/10/11; Corrected County and DWR Station ID From Rhea To Hamilton DHA 050415</t>
  </si>
  <si>
    <t>Of Off Unnamed RR Service Road Off Of Hwy 303 In Graysville; Changed 2008/2009 Data From Sale007.7Rh To Sale008.5Rh per CHEFO 8/30/13; Corrected Typo In Stream Name DHA 122315</t>
  </si>
  <si>
    <t>SALE012.8HM; SALE011.3HM; SWI4</t>
  </si>
  <si>
    <t>SWI3</t>
  </si>
  <si>
    <t>SWI1</t>
  </si>
  <si>
    <t>Highway Has Moved Now On Flag Pond Rd ALW 31212</t>
  </si>
  <si>
    <t>Different Than Sande000.2Sm In 2010 Keep Data</t>
  </si>
  <si>
    <t xml:space="preserve">FORD1T1.4BN; FORD0.1TI.6T0.1BN, FORD0.1T1.6T0.1BN </t>
  </si>
  <si>
    <t>Corrected Lat/Long per Lab 7/24/09; Corrected Stream Name/RM  AW LKC PAS 2/11/11; fixed typo 1.6T KJL 7/31/2017; DHA corrected station ID and stream name 02-28-18</t>
  </si>
  <si>
    <t>SAUND000.1ML</t>
  </si>
  <si>
    <t>TNW000008094</t>
  </si>
  <si>
    <t>Saunders Creek</t>
  </si>
  <si>
    <t>u/s of Hwy 130</t>
  </si>
  <si>
    <t>TN06030003060_0600</t>
  </si>
  <si>
    <t>Anti-deg study</t>
  </si>
  <si>
    <t>TVA 100291</t>
  </si>
  <si>
    <t>TNW07657029</t>
  </si>
  <si>
    <t>May Change Station ID In Future  10/19/10 LKC</t>
  </si>
  <si>
    <t>Had Been Sampled By DOEO</t>
  </si>
  <si>
    <t>TVA 106421</t>
  </si>
  <si>
    <t>AMBIENT TN; In Original Group Of 22 Ambient Monitoring Stations Prior To 1982 Changes; Corrected Lat Long 4/13/04 LKC; Changed Sampling At Some Point To Only Sample In Watershed Year   Needed More; Time For Sampling Since Stream Not Okay  Tw 6/23/05  LKC; Corrected Ws Group 2/22/06 LKC</t>
  </si>
  <si>
    <t>SCHIC005.0HM(TVA); TVA 106431</t>
  </si>
  <si>
    <t>TNW07657089</t>
  </si>
  <si>
    <t>Reviesed lat/long per JKR 5/8/2018 KJL</t>
  </si>
  <si>
    <t>Changed Fish Station To 3.6 U/S Of Dam In the Lake Due To Isp Site D/S Of Dam; In the Creek  At 3.5  Da 12/09;Changed Monitoring Location per DHA 1/13/16KJL</t>
  </si>
  <si>
    <t>AMBIENT TN; TVA Station 101441; Srm 6.07.1; TVA Fish Station 2011</t>
  </si>
  <si>
    <t>101445 (TVA)</t>
  </si>
  <si>
    <t>101446 (TVA)</t>
  </si>
  <si>
    <t>Sequatchie River Below Pikeville At College Station Road Bridge Crossing East; Off 127; 060200040071000</t>
  </si>
  <si>
    <t>101448 (TVA)</t>
  </si>
  <si>
    <t>101449 (TVA)</t>
  </si>
  <si>
    <t>TNW07657005</t>
  </si>
  <si>
    <t>Mill Creek Drainage 7.8; Pre Bmp Baseline; Diur Ch; LKC007Sev0.5</t>
  </si>
  <si>
    <t>PreBmp Baseline; Drainage Mill Creek 7.8; Diur Ch</t>
  </si>
  <si>
    <t>Pre Bmp Baseline; Drainage  Mill Creek 7.8; LKC007Sev4.7; Corrected Lat/Long   9.7.07 LKC</t>
  </si>
  <si>
    <t>TVA 101572</t>
  </si>
  <si>
    <t>SFCUB009.5DE; TNW07657295</t>
  </si>
  <si>
    <t>Corrected Station Back To South Fork Eagle Creek Mg LKC 8/12; Corrected Station ID  BS 92011</t>
  </si>
  <si>
    <t>Corrected RM AW BS 6.6.11; Station Is 3.1 Mi Upstream USGS Gaging Station (07028000South Fork Forked; Deer River At Chestnut Bluff TN) Located At River Mi 16. This River; Flows To Forked Deer River That Flows To Obion River That Enters Mississippi; RM 822.  Samples Collected Off the Bridge.</t>
  </si>
  <si>
    <t>AMBIENT TN; Corrected RM AW BS 6.6.11; 002500  Sffde030.4Hy Original Site Data F Rom 19982000</t>
  </si>
  <si>
    <t>Corrected RM AW BS 6.6.11; Station Replaces Old Ambient Station 002485 Which Is the South Fork; Forked Deer At the I40 Bridge (R.M. 49.6)</t>
  </si>
  <si>
    <t>TN08010205018_2000</t>
  </si>
  <si>
    <t>SFFDE1T0.7MN; TNW07657144</t>
  </si>
  <si>
    <t>SFFDE70.8T0.1CS</t>
  </si>
  <si>
    <t>TNW000008090</t>
  </si>
  <si>
    <t>Highway 100 parallel on southeast side</t>
  </si>
  <si>
    <t>TN08010205018_1300</t>
  </si>
  <si>
    <t>TVA 98946 tm7.6</t>
  </si>
  <si>
    <t>TVA  SFHORM 8.7; SFKHOLSTON008.4; FTPATHENRY01; SFHOL008.4SU</t>
  </si>
  <si>
    <t>Changed Station ID per DHA 1/13/16KJL; Corrected Location 3415 LKC; Surface and Bottom Samples Also Taken; TVA Fish Station; Must Go By Boat Put In At Warriors Path State Park. Changed Monitoring Location per DHA 1/13/16KJL</t>
  </si>
  <si>
    <t>Must Go By Boat Put In At Warriors Path State Park.; Surface Sample Also Taken; Changed Monitoring Location per DHA 1/13/16KJL</t>
  </si>
  <si>
    <t>Must Go By Boat Put In At Warriors Path State Park.; Bottom Sample Also Taken; Changed Monitoring Location per DHA 1/13/16KJL</t>
  </si>
  <si>
    <t>1991 Clean Lakes Statewide Assessment Location; Waterbody # TN0601010200430; Changed Monitoring Location per DHA 1/13/16KJL</t>
  </si>
  <si>
    <t>SFKHOLSTON019.9; SFHR1DAM</t>
  </si>
  <si>
    <t>Waterbody # TN 06010102006; RM Changed BR REC JEAC 2/26/01; Changed Monitoring Location per DHA 1/13/16KJL</t>
  </si>
  <si>
    <t>Access Ramp U/S Boone Dam; Surface and Bottom Sampled Separately. Will Need Separate Station Numbers; Sfhr 2 Wagner Creek; Name  River Mile Changed per REC 8/28/02; Corrected Group # per Robin Cooper JCEFO 7/23/12;Changed Monitoring Location per DHA 1/13/16KJL</t>
  </si>
  <si>
    <t>Corrected Group # per Robin Cooper JCEFO 7/23/12   Access Ramp U/S Boone Dam; Sfhr 2 Wagner Creek; Name  River Mile Changed per REC 8/28/02;Changed Monitoring Location per DHA 1/13/16KJL</t>
  </si>
  <si>
    <t>Access Ramp U/S Boone Dam; Sfhr 3 Devault Bridge; Corrected Group # per Robin Cooper JCEFO 7/23/12; Changed Monitoring Location per DHA 1/13/16KJL</t>
  </si>
  <si>
    <t>Corrected Lat/Long 51012 ALW; Changed Monitoring Location per DHA 1/13/16KJL</t>
  </si>
  <si>
    <t>Access Ramp U/S Boone Dam; Corrected Group # per Robin Cooper JCEFO 7/23/12; Changed Monitoring Location per DHA 1/13/16KJL</t>
  </si>
  <si>
    <t>Also Named  Summer Sound Sfhr 11Waterbody # TN06010102006; Tissue50  Old Lat 3629150 Old Long 08219100
Old Record = Tissue50 Only Samples; Updated Group# ALW 4/5/2011; Corrected Group # per Robin Cooper JCEFO 7/23/12; Changed Monitoring Location per DHA 1/13/16KJL</t>
  </si>
  <si>
    <t>Area Of Increasing Development and Recreational Value; Changed Monitoring Location per DHA 1/13/16KJL</t>
  </si>
  <si>
    <t>TVA 98947 RM 39.4</t>
  </si>
  <si>
    <t>Changed Monitoring Location DHA 031416</t>
  </si>
  <si>
    <t>TVA 98948 RM44.4</t>
  </si>
  <si>
    <t>TVA Tailwater Monitoring Station; DHA revised monitoring location to match TVA 03142016</t>
  </si>
  <si>
    <t>Corrected Station Location  12/4/14 PAS; Corrected Lat/Long ALW 51012;Changed Monitoring Location per DHA 1/13/16KJL</t>
  </si>
  <si>
    <t>TVA 98949 SFH 48.0</t>
  </si>
  <si>
    <t>421 Bridge Over South Holston Lake; South Holston Lake Water Quality Monitoring Station; Sfhorm62.5;Changed Monitoring Location per DHA 1/13/16KJL</t>
  </si>
  <si>
    <t>Corrected Lat/Long LKC 2/14/11; Corrected Stream Name/RM  AW  LKC PAS 2/11/11; Clarified Station Location per GMD 120115 DHA</t>
  </si>
  <si>
    <t>Corrected Trib # per REC JCEFO  10/31/08; Corrected Stream Name/RM  AW LKC PAS 2/11/11</t>
  </si>
  <si>
    <t>Corrected Stream Name/RM  AW  LKC PAS 2/11/11; Corrected Stream Name DHA 120214; Changed Monitoring Location per DHA 1/13/16KJL</t>
  </si>
  <si>
    <t>Corrected Stream Name/RM  AW  LKC PAS 2/11/11; Changed Monitoring Location per DHA 1/13/16KJL</t>
  </si>
  <si>
    <t>Ch Data 20032004 SQSH 2001</t>
  </si>
  <si>
    <t>TNW07657320</t>
  </si>
  <si>
    <t>Corrected Stream Name/RM  AW LKC PAS 2/11/11;  New Monitoring Location Name per DHS 1/13/16  KJL; Changed Monitoring Location per DHA 1/13/16KJL</t>
  </si>
  <si>
    <t>Changed Station ID per DHA 1/13/16KJL; Changed Monitoring Location per DHA 1/13/16KJL; Red/Barren Screening Project P. Ch 0623 Hb 2461/Sb 2911; 1999 TNWQC Act 693301304; Changed Lat Long 3/31/04 LKC</t>
  </si>
  <si>
    <t>Sfork014.1Sr Sulphurfk014.1; Red/Barren Screening Project P. Ch 0623 Hb 2461/Sb 2911; 1999 TNWQC Act 693301304</t>
  </si>
  <si>
    <t>Posted Bact Water Contact Advisory 2010; Pine Creek On Topo Not Marked As South Fork; Corrected Lat/Long per Vickie Steed Wms  10705</t>
  </si>
  <si>
    <t>TN06010201001T_0400</t>
  </si>
  <si>
    <t>EPA Candidate.  Homes Along the Stream.  Approximately 5 Mi East Of Rockwood.; Stream Crosses Hwy 70 Into Watts Bar.  Site Is 0.3 Miles Upstream Hwy 70.; Houses On Stream.  Too Impacted To Keep As A Reference Site. Waterbody ID changed from TN06010201001T_0999</t>
  </si>
  <si>
    <t>SHARP014.4WI; TNW07657059</t>
  </si>
  <si>
    <t>Was ECO71F12 Habitat Destroyed By May 2010 Floods  Did not recover To Reference Qual by 1714 and dropped. Data post 2010 station ID SHARP016.wi; pre 2010 SHARP016.9WI2; Dissolved Oxygen Study</t>
  </si>
  <si>
    <t>Highway 27 To Powell Crossroads Turn Left Onto East Valley Road Turn; Right  Onto Burnett Road.Sample At First Stream Crossing; Corrected Name and Data per Darryl Sparks CHEFO; Changed Project Name  4/20/06 LKC; Named Changed2/14/10 ALW and LKC;New Naming Protocol</t>
  </si>
  <si>
    <t>102331 (TVA); SHELT000.7LI</t>
  </si>
  <si>
    <t>TNW000008112</t>
  </si>
  <si>
    <t>U/S Suck Creek Road (Hwy 27)</t>
  </si>
  <si>
    <t>SHOAL022.3LW</t>
  </si>
  <si>
    <t>TNW000008087</t>
  </si>
  <si>
    <t>Bridge At St Hwy 227 (Iron City)</t>
  </si>
  <si>
    <t>AMBIENT TN; A 303D Listed Stream Sampled By Lab 5/00Highway 43 To Loretto TN.Turn Right; Onto Busby Rd; Go 5 Mito Concrete BR Over Shoal Cre.  Go 50 Yards Us WSP81</t>
  </si>
  <si>
    <t>SHOAL041.9LW</t>
  </si>
  <si>
    <t>TNW000008088</t>
  </si>
  <si>
    <t>Bridge On Long Branch Rd</t>
  </si>
  <si>
    <t>Highway 43 To Lawrenceburg.  Turn Right Onto Highway 64. PASs Davy Crockett; State Park Entrance Turn Left Onto Glen Springs Road.  Go About 2 Miles. Cross; Glen Sprngs Bridge.  Walk Through Field On Left To Creek. Sampling Site Is 100; Yards Upstream Where Glen Springs Enters Shoal Creek; Originally Set As Shoal55.4Lw  Water Data Base Changed  5/10/00</t>
  </si>
  <si>
    <t>Corrected Lat/Long 51012 ALW (Old 35.2283 87.35744)</t>
  </si>
  <si>
    <t>Background Modeling.  Shoal Creek 3Q20=12.4 Cfs Which Flows To Tennessee; River.  Murray Ohio Discharges 60 Feet Upstream Shoal RM 55.4; Shoalcris Old Lat 3514220 Old Long 08721160
One Sample Collected 78/09/15; Shoal055.4  6 Samples Collected 92/09/16  98/06/25Dissolve Oxygen Study</t>
  </si>
  <si>
    <t>Antideg Form Tier 1;Changed Monitoring Location per DHA 1/13/16KJL</t>
  </si>
  <si>
    <t>TN06030005081_0210</t>
  </si>
  <si>
    <t>Special Project Signal Mountain Geomean; Corrected Stream Name LKC 3/22/12Corrected Lat Long Mb 12209</t>
  </si>
  <si>
    <t>Special Project Willamette Clearcutting Project; SQSH BR Surber;  New Monitoring Location Name per DHS 1/13/16  KJL;Changed Monitoring Location per DHA 1/13/16KJL</t>
  </si>
  <si>
    <t>Where Stream ReEmerges From CAve Mouth Just D/S Of Confluence with; Dunn Spring Branch; TMDL Sampling By Little River Assoc. and TDEC Beginnning April 2004</t>
  </si>
  <si>
    <t>Corrected Stream Name GMD 2915; TMDL Sampling By Little River Watershed Assoc. and TDEC Beginning April 2004; Corrected Stream ID and RM AW LKC 5/16/12</t>
  </si>
  <si>
    <t>SHORT1.7T0.1HR</t>
  </si>
  <si>
    <t>TNW000008142</t>
  </si>
  <si>
    <t>Short Creek unnamed tributary</t>
  </si>
  <si>
    <t>Nashville Airport DeIcer Investigation</t>
  </si>
  <si>
    <t>106481 (TVA)</t>
  </si>
  <si>
    <t>Corrected Lat/Long ALW 31312</t>
  </si>
  <si>
    <t>TNw07657053  Was An EMAP Site But Went Dry  No Bugs</t>
  </si>
  <si>
    <t>Corrected RM LKC AW 5/16/12; Corrected Stream Name and RM and Data 11/2/09 REC/GMD/JEB/LKC; 12 Samples From June  Oct 2005 Pathogens</t>
  </si>
  <si>
    <t>OH055Sin0.4</t>
  </si>
  <si>
    <t>Clarified Station Description DHA 031815</t>
  </si>
  <si>
    <t>12 Samples From June  Oct 2005Pathogens</t>
  </si>
  <si>
    <t>Changed River Mile To 0.9 REC JCEAC; CORRECTED LAT/LONG RC JCEFO 3/10/17</t>
  </si>
  <si>
    <t xml:space="preserve"> New Monitoring Location Name per DHS 1/13/16  KJL;Changed Monitoring Location per DHA 1/13/16KJL</t>
  </si>
  <si>
    <t>tva 104351</t>
  </si>
  <si>
    <t>I65 South To Hwy 96 East To 41A South To Halls Mill Road In Unionville.  Stay; On This Road To Halls Mill. Turn Right On Wheel Road and Cross the Duck River.; River.  Wheel Road Crosses Sinking Creek.  Go 150 Yards U/S To Sample Site.; TVA 104231</t>
  </si>
  <si>
    <t>Corrected Stream Name and RM and Data 11/2/09 REC/GMD/JEB/LKC; Sinki004.0Kn; Creek Sinks In CAve and Comes Out Miles AWay In Embayment  So RM Uncertain  JEB; 7/26/07</t>
  </si>
  <si>
    <t>TVA 104333; 002376; SINKI000.5GE</t>
  </si>
  <si>
    <t>Original RM CAlculated Incorrectly In Storet As 002376 RM 0.5 Should Be; Sinki001.3Ge If Sampled Again; TVA Station 104333; Corrected Lat and Long 10407 DHA</t>
  </si>
  <si>
    <t>TVA 104241</t>
  </si>
  <si>
    <t>OWW044400292</t>
  </si>
  <si>
    <t>Changed Monitoring Location per DHA 1/13/16KJL; From Us11E Take Afton Road To Old Stage Road; Dropped 1/30/06   Listed For Pathogens Only  and Exceeded Limit &gt;1647 E. Coli; For All Three Samples   REC At 1/30/06; Combined 3.2 AW LKC 6/30/11</t>
  </si>
  <si>
    <t>12 Samples From June  Oct 2005 Pathogens K Sampled</t>
  </si>
  <si>
    <t>Posted Bact Water Contact Advisory 2010; 2010 303D List Has Ten Mile Creek; 12 Samples From June  Oct 2005 Pathogens Only One Sample In Database</t>
  </si>
  <si>
    <t>SINKI1T0.7KN; TVA 900441</t>
  </si>
  <si>
    <t>ECO68B08; 104641 (TVA); SKILL000.6BL</t>
  </si>
  <si>
    <t>Corrected HUC Code;Changed Monitoring Location per DHA 1/13/16KJL</t>
  </si>
  <si>
    <t>Rejected As A Candidate Reference Site.  Sampled Only For Comparison To; Reference Sites In 67G Ecoregion.
Old ID 1 Was Wrong ID To Begin with.; Corrected Long per REC Using GIS LKC 4/5/05</t>
  </si>
  <si>
    <t>BM11</t>
  </si>
  <si>
    <t>New Gage Station So New Site; Corrected Location 8/27/08 LKC; Changed Station ID per DHA 1/13/16KJL;Changed Monitoring Location per DHA 1/13/16KJL</t>
  </si>
  <si>
    <t>SLICK015.7MA; BR027Sal16.1</t>
  </si>
  <si>
    <t>Corrected Lat/Long Mg LKC 5/21/12; Corrected Lat/Long Combined 15.7 NEFO PAS 11/4/11; U/S Of Red Boiling Springs Outfall and U/Sof the Proposed Nestle Plant Outfall.; Corrected Lat Long Location per Bl NEFO 72408</t>
  </si>
  <si>
    <t>Corrected Location BES 11213</t>
  </si>
  <si>
    <t>L. Everett KEFO Graduate Study Impounded Stream Study; Corrected Lat/Long 51012 ALW</t>
  </si>
  <si>
    <t>TNW07657204</t>
  </si>
  <si>
    <t>Combined Stations  9/15/11 NEFO PAS; Changed Monitoring Location per DHA 1/13/16KJL</t>
  </si>
  <si>
    <t>CF004Smi36.0</t>
  </si>
  <si>
    <t>SMOKY1G0.1LS; TDOT STR9</t>
  </si>
  <si>
    <t>Corrected County PAS 7/30/13; I 75 To Exit 27 In Cleveland Paul Huff Parkway To Intersection Of Paul Huff; and Nw North Mouse Creek Road Across From Buffalo Wild Wings</t>
  </si>
  <si>
    <t>TVA 106021</t>
  </si>
  <si>
    <t>TVA 106121</t>
  </si>
  <si>
    <t>Back Valley Road D/S Railroad Trestle A</t>
  </si>
  <si>
    <t>Upstream Railroad Trestle A</t>
  </si>
  <si>
    <t>Corrected Lat Long JR 52015</t>
  </si>
  <si>
    <t>TN08010205028_0420</t>
  </si>
  <si>
    <t>OHICK22.1T0.2WS</t>
  </si>
  <si>
    <t>Corrected Lat/Lon 31312</t>
  </si>
  <si>
    <t>Phipps Bend Road and Main Street</t>
  </si>
  <si>
    <t>Corrected Stream Name LKC 42715;Changed Monitoring Location per DHA 1/13/16KJL</t>
  </si>
  <si>
    <t>107301 (TVA)</t>
  </si>
  <si>
    <t>Changed station id per DHA 12916</t>
  </si>
  <si>
    <t>Ecoli Sampling Little Boys Ill; Changed Station ID per DHA 1/13/16KJL;Changed Monitoring Location per DHA 1/13/16KJL</t>
  </si>
  <si>
    <t>TVA 107291</t>
  </si>
  <si>
    <t>Corrected Lat/Long BS JEFO 6215; Combined 2.5 AW BS 102411; Changed Monitoring Location per DHA 1/13/16KJL</t>
  </si>
  <si>
    <t>Corrected SQSH Collected 82409 From 9.0 per AJF</t>
  </si>
  <si>
    <t>Wsa  Se Study 2007; Dissolved Oxygen Study</t>
  </si>
  <si>
    <t>Dropped 6/9/2017 during SOP calibration. Proposed Eco Site 42309</t>
  </si>
  <si>
    <t>TNW07657013</t>
  </si>
  <si>
    <t>SPRUC004.2FE</t>
  </si>
  <si>
    <t>TNW000008137</t>
  </si>
  <si>
    <t>Spruce Creek</t>
  </si>
  <si>
    <t>Spruce Creek Drive</t>
  </si>
  <si>
    <t>TN05130104019_0630</t>
  </si>
  <si>
    <t>TVA 107901</t>
  </si>
  <si>
    <t>Corrected Stream Name  Gd 112712</t>
  </si>
  <si>
    <t>Take I24E Towards Chattanooga. Exit Highway 28 and Drive To Whitwell.  Take A; Right Onto Hwy 283.  Merge Onto Hwy 27 At Powells Crossroads. Take Highway 27; Towards Chattanooga.  Confluence Of North and South  Suck Creek Is Located; Approx. 2 Miles After Exiting the Prentice Cooper Nf.  there Is A Small Parking; Area  and A Path Leading To the Creek. Creek Sampled 20 Yards D/S Of Confluence.</t>
  </si>
  <si>
    <t>Corrected Lat Long RM  and Decription Mg LKC 8/12; Corrected Lat/Long AW LKC 102111</t>
  </si>
  <si>
    <t>TVA 108271</t>
  </si>
  <si>
    <t>BM7</t>
  </si>
  <si>
    <t>Changed Monitoring Location per DHA 1/13/16KJL; Background Modeling U/S STP Discharge.  Stewarts Creek 3Q20=Zero Cfs.; Sampled 80 Ft Upstream Smyrna STP Discharge Mile 5.65 On Stewarts Creek; Which Enters Stones River Which Flows Into the Cumberland River.; Sampled Yearly For Ambient Parameters with Plans To Increase Frequency.; Historic Station Number Stewarts005.65</t>
  </si>
  <si>
    <t>MA1201</t>
  </si>
  <si>
    <t>SCRM1CEC</t>
  </si>
  <si>
    <t>STOCK5.1T0.1KN</t>
  </si>
  <si>
    <t>STOCK5.1T0.1KN; SHOME000.3KN; STOCK005.1T0.1KN</t>
  </si>
  <si>
    <t>Corrected Station ID LKC 81712; Near Gov John Seveir Farm Home; Corrected Station ID  and Creek Name AW 102111</t>
  </si>
  <si>
    <t>STOCK5.1T1.1KN</t>
  </si>
  <si>
    <t>STOKE004.9CK; TNW07657227</t>
  </si>
  <si>
    <t>Corrected RM JEFO 92512; Corrected HUC Code 12/8/08 LKC</t>
  </si>
  <si>
    <t>Ge0 17 (WSP 297) Pathogen TMDL; 2010 Post Flood Sampling</t>
  </si>
  <si>
    <t>TVA 109511; ECO68B03; STONE001.5SE</t>
  </si>
  <si>
    <t>Corrected RM AW 5/11/12; Headwaters Drain 68A and 68C; 109511 (TVA); Dropped Due To Impacts Trash Backhoe In Stream</t>
  </si>
  <si>
    <t>Changed Station Name  Due To Fact Of Stoners Creek and Stones River Could; Have Same River Mile  In Same County Js NEFO;Changed Monitoring Location per DHA 1/13/16KJL</t>
  </si>
  <si>
    <t>1991 Clean Lakes Statewide Assessment Location;Changed Monitoring Location per DHA 1/13/16KJL</t>
  </si>
  <si>
    <t>Corrected Lat/Long 12412 LKC; Combined AW/ LKC 4/28/11 Corrected  RM 3/25/11 Dm</t>
  </si>
  <si>
    <t>TVA 109623</t>
  </si>
  <si>
    <t>SF1</t>
  </si>
  <si>
    <t>Corrected Stream Name River Mile and Location  REC  LKC 3/24/14; Corrected Lat/Long Based On Field Sheets 41012 ALW</t>
  </si>
  <si>
    <t>Corrected Creek Name  and Locationlc REC 3/24/14; Corrected RM AW LKC 5/15/12; Dry At Mouth</t>
  </si>
  <si>
    <t>STRAI000.2CL; STRAI000.1CL; SC1BSC</t>
  </si>
  <si>
    <t>SC2BSC</t>
  </si>
  <si>
    <t>SC3BSC</t>
  </si>
  <si>
    <t>SC4BSC</t>
  </si>
  <si>
    <t>TVA 110101</t>
  </si>
  <si>
    <t>TN06010104004T_2220</t>
  </si>
  <si>
    <t>SUCK000.3HM</t>
  </si>
  <si>
    <t>TNW000008118</t>
  </si>
  <si>
    <t>Suck Creek</t>
  </si>
  <si>
    <t>The middle of the creek is the Hamilton County and Marion County border</t>
  </si>
  <si>
    <t>Bigbysur10 Old Lat3534430 (35.57861): Old Long 08711270 (87.19083); Correction  Bl  Should Be Sugar Creek Not Sugar Fork 1/18/01</t>
  </si>
  <si>
    <t>TVA 110561</t>
  </si>
  <si>
    <t>Most Of Drainage Is In 74A  Stream Characteristics Are 74A</t>
  </si>
  <si>
    <t>002880 Originally Set Up At Mile 1.6.
Old Lat 3532150: Old Long 08916400; This Is the Same Station.
Benthics Collected By Amy Fritz</t>
  </si>
  <si>
    <t>Continue Sampling Into August 2010; Mg CA LKC  Gps Puts This As ~RM2.0 Not 1.1 For Now Leave As 1.8  LKC 6/22/09; ?? Changed Name  Bl/LKC  7/1/03  To Go Along with Naming System Changed Database; Has Old ID 1 Name 992000 Data Sent To Storet In 2003; Was WSP 74</t>
  </si>
  <si>
    <t>Combined with 3.0  CA LKC 7/29/10; Combined RM 2.3 and 2.2 As 2.4 Same Station Info  11/5/09 LKC JRS; Has Old ID 1 Name 992000 Data Sent To Storet In 2003</t>
  </si>
  <si>
    <t>TVA 110491</t>
  </si>
  <si>
    <t>TNW000008085</t>
  </si>
  <si>
    <t>Hwy 166 (upstream Arrow Lake)</t>
  </si>
  <si>
    <t>Corrected Ecoregion DHA 12102009</t>
  </si>
  <si>
    <t>Corrected Lat/Long ALW 8/16/11 Corrected Station ID; Corrected FY Collected; Project Complaint One Time Sampling 21915</t>
  </si>
  <si>
    <t>Corrected RM Mg LKC 5/21/12  Geo 37 Pathogen TMDL</t>
  </si>
  <si>
    <t>Corrected RM and Lat/Long Mg LKC 5/21/12; Description (80 Mi U/S Mt Juliet Rd) Wrong; All Collected within 50 Yds Of Bridg; RM Changed Back To 7.7 and Lat/Long Corrected DHA 052814</t>
  </si>
  <si>
    <t>Corrected RM Mg/LKC 8/12;  New Monitoring Location Name per DHS 1/13/16  KJL;Changed Monitoring Location per DHA 1/13/16KJL</t>
  </si>
  <si>
    <t>LC001Sul1.6</t>
  </si>
  <si>
    <t>SULPH001.4BN; TVA 110491</t>
  </si>
  <si>
    <t>Added Lat/Long Corrected Station Name and ID LKC 102411; Changed Monitoring Location per DHA 1/13/16KJL</t>
  </si>
  <si>
    <t>Corrected Sfork023.1Rn LKC 102411; Combined Sulph023.1Rn JRS 1/13/11; Changed Station ID /Name Again In 5/22/09 JRS Lat/Long Changed; Was WSP 173 Changed Station Name  6/7/04 LKC JRS; 2010 Post Flood Sampling</t>
  </si>
  <si>
    <t>Sfork023.4Rn Combined 102411 LKC; Was WSP 172; Changed Station ID/Name JRS 5/22/09; Changed Station ID and Name LKC JRS 6/7/04</t>
  </si>
  <si>
    <t>TNW07657157</t>
  </si>
  <si>
    <t>Corrected Station ID and Creek Name  Two Topos Have Different Names For Same Cr; Station Not Chosen Because It Is Too Close To Boundary 71E and F.  Watershed In; Excellent Shape with No Cultivated Fields Or Livestock.  Good Buffer Zone.; Typical Benthics For Bedrock Stream.  2 Miles Due West Of I65</t>
  </si>
  <si>
    <t>Red/Barren Screening Project P. Ch 0623 Hb 2461/Sb 2911; 1999 TNWQC Act 693301304; WSP 18; Wsa Se Joint Sampling Site with Ky</t>
  </si>
  <si>
    <t>Changed Description  Took Off Unnamed Tributary  per Jimmy Smith 4/1/02</t>
  </si>
  <si>
    <t>Corrected RM Of Summers Branch  and ID  5/21/12 Mg LKC; Summerstrb00.02; U/S Confluence Of Unnamed North Tributary (Mile 0.02) To Summers Branch; At Mile 8.8 Which Flows To Red River then Into the Cumberland River.; Was Summe1T0.0Sr Background Modeling.   3Q20= Zero Cfs.</t>
  </si>
  <si>
    <t>TNW07657040; HALLS001.7LE</t>
  </si>
  <si>
    <t>Corrected HUC Code 12/8/08 LKC; Corrected RM and Stream Name per BES 21412 ALW;Changed Monitoring Location per DHA 1/13/16KJL</t>
  </si>
  <si>
    <t>RM Corrected BS 2/10; RM and Lat and Long Corrected per AJF By ALW 021312</t>
  </si>
  <si>
    <t>SQSH Data;Changed Monitoring Location per DHA 1/13/16KJL</t>
  </si>
  <si>
    <t>TVA 111531</t>
  </si>
  <si>
    <t>Corrected Stream Name/RM  AW LKC PAS 2/11/11; Chip Walton Discussion 3/7/11 Name Should Be Sweeten Creek ; Topomap Has Sweeden Creek Sweeden Cove But Sweetens Creek Road; Will Check with USGS In Future About Correctin Stream Name LKC</t>
  </si>
  <si>
    <t>TMDL Station To Be Collected 12 Times In 20022003</t>
  </si>
  <si>
    <t>Corrected Lat 8/13/04;Changed Monitoring Location per DHA 1/13/16KJL</t>
  </si>
  <si>
    <t>TVA 111771; SWEET003.2LO</t>
  </si>
  <si>
    <t>TMDL Station To Be Sampled 12 Times In 20022003; RBP III Benthic Sample Collected In Sept 2002</t>
  </si>
  <si>
    <t>TMDL Station To Be Sampled 12 Times In 20022003</t>
  </si>
  <si>
    <t>TVA 111772; SWEET019.7MO</t>
  </si>
  <si>
    <t>TMDL Station To Be Sampled 12 Times In 20022003; RBP III Benthics Collected Sept 2002</t>
  </si>
  <si>
    <t>SYLCO001.0PO; TVA 111941</t>
  </si>
  <si>
    <t>TC1  CEC; TACKE001.0CA; TACKE000.7CL</t>
  </si>
  <si>
    <t>TC2 CEC; TACKE04.38CA</t>
  </si>
  <si>
    <t>TC3  CEC</t>
  </si>
  <si>
    <t>TC4  CEC; TACKE005.7CL</t>
  </si>
  <si>
    <t>TC5 CEC; TACKE007.0CL</t>
  </si>
  <si>
    <t>TC6CEC; TACKE007.3CL; TACKE007.4CL</t>
  </si>
  <si>
    <t>TC8CEC; TACKE007.9CL</t>
  </si>
  <si>
    <t>TC10CEC; TACKE012.8CL</t>
  </si>
  <si>
    <t>BM12; TACKE013.7CL; TC11CEC</t>
  </si>
  <si>
    <t>TACKE1T0.5CL; UT1CEC</t>
  </si>
  <si>
    <t>Not Sampliing Due To Lack Of Access  Mb 9/13; Corrected Station ID and Name Mg LKC 8/12    FECO67H01B; Rejected 081611; Changed name per GMD 1/7/16</t>
  </si>
  <si>
    <t>TVA 112121</t>
  </si>
  <si>
    <t>TNW07657328</t>
  </si>
  <si>
    <t>ReelfootIndian Creek #7; 25; 667008</t>
  </si>
  <si>
    <t>Corrected River Mile DHA 072215</t>
  </si>
  <si>
    <t>TVA 112975</t>
  </si>
  <si>
    <t>TELLIC40.5MO; TNW07657138</t>
  </si>
  <si>
    <t>AMBIENT TN; Station Located At Paris Landing On Highway 79; (Austin Peay Memorial Highway) Bridge At Approximate;Changed Monitoring Location per DHA 1/13/16KJL</t>
  </si>
  <si>
    <t>TVA Fish Tissue Station; Changed Monitoring Location per DHA 1/13/16KJL;Changed Monitoring Location per DHA 1/13/16KJL</t>
  </si>
  <si>
    <t>AMBIENT TN; In Original Group Of 22 Ambient Monitoring Stations Prior To 1982 Changes; Downstream Tennessee RM 90; Dropped Many Years Ago By N (JRS 4/05) Not Sampled By JEFO;Changed Monitoring Location per DHA 1/13/16KJL</t>
  </si>
  <si>
    <t>Stave000.0Hu Sediment Sample Associ. with This 1007 Lab Collected Pa;Changed Monitoring Location per DHA 1/13/16KJL</t>
  </si>
  <si>
    <t>TVA Collected Fish 1989;Changed Monitoring Location per DHA 1/13/16KJL</t>
  </si>
  <si>
    <t>AMBIENT TN; 9900 Data; Changed From Amb To Wsm  LKC  6/15/06</t>
  </si>
  <si>
    <t>?? Unsure Of Collection LKC 1/16/01; Leave Separate From Tenne189.9 LKC 8/12; Changed Station ID per DHA 1/13/16KJL; Changed Monitoring Location per DHA 1/13/16KJL</t>
  </si>
  <si>
    <t>Leave Separate From Tenne190.0Hd LKC 8/12; Changed Station ID per DHA 1/13/16KJL; Changed Monitoring Location per DHA 1/13/16KJL</t>
  </si>
  <si>
    <t>TVA Reservoir Health Study;Changed Monitoring Location per DHA 1/13/16KJL</t>
  </si>
  <si>
    <t>Plus Au Data;Changed Monitoring Location per DHA 1/13/16KJL</t>
  </si>
  <si>
    <t>Corrected County JR  62515</t>
  </si>
  <si>
    <t>TENNE440.0MI</t>
  </si>
  <si>
    <t>TNW000008099</t>
  </si>
  <si>
    <t>TENNE445.0HM</t>
  </si>
  <si>
    <t>TNW000008097</t>
  </si>
  <si>
    <t>TENNE453.4HM</t>
  </si>
  <si>
    <t>TNW000008096</t>
  </si>
  <si>
    <t>TENNE454.0HM</t>
  </si>
  <si>
    <t>TNW000008098</t>
  </si>
  <si>
    <t>TENNE459.7HM</t>
  </si>
  <si>
    <t>TNW000008095</t>
  </si>
  <si>
    <t>PCBs;Changed Monitoring Location per DHA 1/13/16KJL</t>
  </si>
  <si>
    <t>TENNE462.13</t>
  </si>
  <si>
    <t>Sampled Outfall While It Was Overflowing Into TN River To Determine Plume; Being Created In TN River</t>
  </si>
  <si>
    <t>TENNE462.11</t>
  </si>
  <si>
    <t>Sampled Outfall While It Was Overflowing Into TN River To Determine Plume; Being Created In TN River;Changed Monitoring Location per DHA 1/13/16KJL</t>
  </si>
  <si>
    <t>TENNE462.6HM1</t>
  </si>
  <si>
    <t>TENNE462.6HM2</t>
  </si>
  <si>
    <t>TENNE462.6HM4</t>
  </si>
  <si>
    <t>TENNE462.6HM3</t>
  </si>
  <si>
    <t>TENNE462.9HM1</t>
  </si>
  <si>
    <t>TENNE462.8HM2</t>
  </si>
  <si>
    <t>TENNE462.8HM4</t>
  </si>
  <si>
    <t>TENNE462.8HM3</t>
  </si>
  <si>
    <t>TENNE462.91</t>
  </si>
  <si>
    <t>TENNE462.92</t>
  </si>
  <si>
    <t>TENNE462.94</t>
  </si>
  <si>
    <t>TENNE462.93</t>
  </si>
  <si>
    <t>TVA Oil Spill;Changed Monitoring Location per DHA 1/13/16KJL</t>
  </si>
  <si>
    <t>Pbcs;Changed Monitoring Location per DHA 1/13/16KJL</t>
  </si>
  <si>
    <t>TVA Fish Station; Changed Monitoring Location per DHA 1/13/16KJL</t>
  </si>
  <si>
    <t>Est 1964; Collected 2009 Near 502.0  Mb  8708; Changed Monitoring Location per DHA 1/13/16KJL</t>
  </si>
  <si>
    <t>AMBIENT TN; Corrected per REC Using GIS LKC 4/5/05;Changed Monitoring Location per DHA 1/13/16KJL</t>
  </si>
  <si>
    <t>Need Low Flow Water Quality Data For Wasteload Allocation; This Is the Same Station As Tennessee505 Listed In Old Storet with Zero Records. Changed Monitoring Location per DHA 1/13/16KJL</t>
  </si>
  <si>
    <t>AMBIENT TN; TVA Fish Station; Changed HUC Code 100608 DHA; RM Oka Y LKC 8/12; Changed Monitoring Location per DHA 1/13/16KJL</t>
  </si>
  <si>
    <t>Corrected Lat Long AW LKC 5/15/12; TVA   Fish Tissue Station  ORNL Station  530532</t>
  </si>
  <si>
    <t>TRM 546 DOEO</t>
  </si>
  <si>
    <t>Cane Creek Site DOEO Turtle and Fish Tissue Site</t>
  </si>
  <si>
    <t>TRM 554 DOEO</t>
  </si>
  <si>
    <t>TRM 557 556 DOEO</t>
  </si>
  <si>
    <t>Mans Hollow Road; DOEO Turtle and Fish Station</t>
  </si>
  <si>
    <t>TRM 559 DOEO</t>
  </si>
  <si>
    <t>TVA Fish Tissue Site; DOEO Turtle Site At 559</t>
  </si>
  <si>
    <t>TRM564DOEO</t>
  </si>
  <si>
    <t>DOEO Turtle Sample Site</t>
  </si>
  <si>
    <t>TN569.4; ORNL RM 570572</t>
  </si>
  <si>
    <t>TVA Fish Station; DHA Revised Station Location Description 080714</t>
  </si>
  <si>
    <t>KXPCB05; TISSUE33; TRM605.5tva</t>
  </si>
  <si>
    <t>Tennessee River UT (no crek on map)</t>
  </si>
  <si>
    <t>Added Station Description DHA 101515</t>
  </si>
  <si>
    <t>Dropped 6/9/2017 during SOP calibration. Probation Degrading 7242012; Below Highway 69 Upstream Of Terrapin Creek Road; Corrected Lat and Long 7903 DHA; Dissolved Oxygen Study</t>
  </si>
  <si>
    <t>TVA 115311</t>
  </si>
  <si>
    <t>Benthics In JulyAug 2001 By KEFO and June 03 By TVA; Bact 1012 Samples In JuneOct 2001; Also TVA Station</t>
  </si>
  <si>
    <t>Station ID Is the...     Not Tlago... LKC 7/12/12</t>
  </si>
  <si>
    <t>Take I65S To Franklin. Exit Left Onto Highway 96. Exit Right Off 96 Onto; Highway 31A/41/. At the Split Take 31A. Just Across the Marshll County Line; Take A Right Onto Thick Road.  Turn Right At Pyles Road. the First Creek Will Be; Thick Creek.  Sample 100 Yards Upstream Pyles Road.; 305(B) No Flow No Samples Taken Rpbiii BR Solids Was 71I Pm Site</t>
  </si>
  <si>
    <t>TVA 113304</t>
  </si>
  <si>
    <t>THOMA005.3SU</t>
  </si>
  <si>
    <t>TNW000008092</t>
  </si>
  <si>
    <t>D/S Highway 44 and u/s 431, d/s Johnson Pond</t>
  </si>
  <si>
    <t>THOMA005.6SU</t>
  </si>
  <si>
    <t>TNW000008091</t>
  </si>
  <si>
    <t>D/S Highway 44, Steve Johnson Property</t>
  </si>
  <si>
    <t>TNW07657007</t>
  </si>
  <si>
    <t>Changed RM from 3.0 to 1.0 and fixed lat/long per AJF/BES 7/20/2017  KJL</t>
  </si>
  <si>
    <t>BS Corrected DWRSTATIONID 716; Corrected RM 1.1 To 5.1 BS/ LKC 8/18/11; Topo Has Tisdale Creek But Due To Changes In Stream REC/Gd Segmented This As; Halls Creek  5/26/11</t>
  </si>
  <si>
    <t>OWW044400862</t>
  </si>
  <si>
    <t>Corrected Stream Name and RM and Data 11/2/09 REC/GMD/JEB/LKC; 12 Samples From June  Oct 2005 Pathogens</t>
  </si>
  <si>
    <t>Corrected Stream Location To Match Lat/Long 5/16/12 LKC AW; Corrected Stream Name and RM and Data 11/2/09 REC/GMD/JEB/LKC; 12 Samples From June  Oct 2005 Pathogens</t>
  </si>
  <si>
    <t>Corrected Stream Name and RM and Data  11/2/09 REC/GMD/JEB/LKC; 12 Samples From June  Oct 2005 Pathogens</t>
  </si>
  <si>
    <t>TVA 114711</t>
  </si>
  <si>
    <t>OWWO44401486</t>
  </si>
  <si>
    <t>Corrected Lat/Long 21412</t>
  </si>
  <si>
    <t>Unnamed Trib Changed To Town Creek per GMD/JRS 072108; Dissolved Oxygen Study</t>
  </si>
  <si>
    <t>TVA 115061</t>
  </si>
  <si>
    <t>Corrected Lat/Long JRS 5/22/09; Was 181; Tenn. Div. Of Water Management Library File Index No. Ak0.07; Similar Desc To 0.2 and 0.4 Old Stations Did Not Change LKC 4/27/11; 2010 Post Flood Sampling</t>
  </si>
  <si>
    <t>Corrected RM BC/LKC 101311; Town000.8Ov; RM Changed Or Typo  3/01</t>
  </si>
  <si>
    <t>TVA 115131</t>
  </si>
  <si>
    <t>TVA 115091</t>
  </si>
  <si>
    <t>Corrected RM BC/ LKC 101311; Origi Desc U/S Livingston STP Outfall W. Volunteer Road; Changed Desc Back To U/S per Sp KJL 111815</t>
  </si>
  <si>
    <t>Clarified Description To Differentiate From RM 1.2 DHA 03122015</t>
  </si>
  <si>
    <t>9396  9901 Data; Town Creek Located At Mile 15.4 Of the Hatchie RiverHUC 08010208003; TN DWC AMBIENT; Combined 1.8 TNW 6427 deleted. DA/LKC 13017</t>
  </si>
  <si>
    <t>From Highway 321 North Turn Left On Town Creek Road.  Go About 0.1 Mile and; Turn Left On Shaw Ferry Road.  This Road Comes To A Bridge In About 0.1 Miles; Town Creek  Samples Were Collected 20 Yards Downstream Of the Bridge</t>
  </si>
  <si>
    <t>Arcadis For Old Rayovac Dor Site 84505  Upstream Reference</t>
  </si>
  <si>
    <t>Arcadis For Old Rayovac Dor Site 84505</t>
  </si>
  <si>
    <t>Covington  Dor Noticed Fuel Sheen/Smell In UT A Year Ago  Just Told MEFO 7/09; 1Disturbed At Double Culverts  2  Undisturbed At Road South Main; 3  Disturbed At Road South Main; May Only Sample Once JB; Corrected Stream Name/RM  AW  LKC PAS 2/11/11</t>
  </si>
  <si>
    <t>TVA 115251; TRACE000.1LS</t>
  </si>
  <si>
    <t>TRACE000.4DA</t>
  </si>
  <si>
    <t>Corrected county per REC-KJL 6.5.19</t>
  </si>
  <si>
    <t>TNW07657145; TRACE003.6CY</t>
  </si>
  <si>
    <t>Ps RM 4.3; Combined Trace003.3Di 66 JRS</t>
  </si>
  <si>
    <t>TVA 115231</t>
  </si>
  <si>
    <t>Was WSP 145; Combined Biological (15.9) and Chemical (16.0) Stations 72611</t>
  </si>
  <si>
    <t>Combined 0.2 AW 102111</t>
  </si>
  <si>
    <t>Corrected HUC  GMD 10/15/09</t>
  </si>
  <si>
    <t>Drinking Water Lake Study; I24  Cascade Falls On Private Property Of Coolies Rift Sampled In; Changed Monitoring Location per DHA 1/13/16KJL</t>
  </si>
  <si>
    <t>REC/Bb 5/3/10  Info On Property Map Has Tapp Property   Tapp Was Former Owner; RECbb Jh Leave As Tate Spring Due To ARAP NPDES permits Remediation</t>
  </si>
  <si>
    <t>Corrected Lat/Longaw/ Sb/ 102111; Bact 1012 Samples In JuneSept 2001; Benthics In July Or Aug 2001</t>
  </si>
  <si>
    <t>TVA 115671</t>
  </si>
  <si>
    <t>Corrected Lat/Long AW/ Sb/ 102111</t>
  </si>
  <si>
    <t>115761 (TVA); TUCKE001.2LI</t>
  </si>
  <si>
    <t>ReelfootIndian Creek #14; 187; 667012</t>
  </si>
  <si>
    <t>TUMBL000.4PO; TVA 115841</t>
  </si>
  <si>
    <t>Corrected HUC Code per  GMD 42815; Corrected RM and Location 5/16/12 LKC AW</t>
  </si>
  <si>
    <t>TUMBL002.8HU; TNW07657107</t>
  </si>
  <si>
    <t>Project Specific Reference For Tier Evaluation; Dropped As FECO Candidate 61709 DHA; Corrected Stream Name/RM  AW LKC PAS 2/11/11</t>
  </si>
  <si>
    <t>TURKE000.1MO</t>
  </si>
  <si>
    <t>TNW000008084</t>
  </si>
  <si>
    <t>U/S of Tellico River Road</t>
  </si>
  <si>
    <t>TN06010204044_0400</t>
  </si>
  <si>
    <t>TVA 116031</t>
  </si>
  <si>
    <t>TVA 116201</t>
  </si>
  <si>
    <t>Corrected Lat/Long ALW 51512</t>
  </si>
  <si>
    <t>TVA 116051</t>
  </si>
  <si>
    <t>TVA 116171</t>
  </si>
  <si>
    <t>TVA 116041</t>
  </si>
  <si>
    <t>Ongoing channel alterations as of 8/3/16  significant sediment deposits.  Stream substrate removed by heavy equipment.  Almost all riparian vegetation on LDB removed.</t>
  </si>
  <si>
    <t>TN06010208007_0500</t>
  </si>
  <si>
    <t>VALLE00.09CL; BM2</t>
  </si>
  <si>
    <t>BM3</t>
  </si>
  <si>
    <t>BM8</t>
  </si>
  <si>
    <t>Corrected Stream and and ID CA GMD 6914; Vickery Spring Is A Small Seep That Drains Into UT At 0.5  CA 9/11; Cedar Ridge Landfill</t>
  </si>
  <si>
    <t>Corrected Station ID Stream Name  CA GMD 6214; Cedar Ridge Landfill</t>
  </si>
  <si>
    <t>Eco71I18   NEFO JRS Looked At Site But Not A Good Eco Site Da Said Ok To Change; 62912; Candidate 22812</t>
  </si>
  <si>
    <t>Wb TN 06030003080; Stream Name Misspelled On Original Station; Corrected Lat/Long Da 8/8/09; Corrected Spelling Of Stream Name DHA 020215; Changed Monitoring Location per DHA 1/13/16KJL</t>
  </si>
  <si>
    <t>Wq Lib Index No. AW0.03; Benthics OneTime July Or Aug 2001; Changed Lat/Long per JEB 9.1.05; Also TVA Station</t>
  </si>
  <si>
    <t>Station Located In Alcorn County In Mississippi; State Fips= 28   County Fips= 003; Highway 142  In TN   To   (Alcorn County Mississippi); Road Name Changed  9/4/03 Bp From JEAC; Combined with 1.7 AW LKC 102111</t>
  </si>
  <si>
    <t>Only Sampled Once As Possible FECO Site But Was Not One BS JEFO 12111; Changed Station ID per DHA 1/13/16KJL; Inactive Site Incorrect Station ID; Corrected Stream Name/RM  AW LKC PAS 2/11/11; Changed Station ID BS PAS 11308;Changed Monitoring Location per DHA 1/13/16KJL</t>
  </si>
  <si>
    <t>DHA Corrected Lat/Long 8211</t>
  </si>
  <si>
    <t>Take 165S To Franklin. Exit Left Onto Highway 96.  Exit Right Off 96 Onto; Highway 31A/41A.  At the Split Take 31A. At Riggs Crossroads Take A Right Onto; Flat Creek Road.   After You PASs Glenn Road On the Right You Will Cross; Wallace Branch.  Sample 200 Yards Upstream Flat Creek Road.; No Flow No BR  Was 71I Pm Site</t>
  </si>
  <si>
    <t>303 (D); All Samples Collected; RBP III BR; Bacti; Was WSP 26</t>
  </si>
  <si>
    <t>Waterbody # TN06010102006; Also  Boones Creek Wr3 Sm 8.2  (Incorrect0; Also Boones Creek Wr 9.5; HUC Code Changed</t>
  </si>
  <si>
    <t>Tenn. Div. Of Water Management Library File Index No. As0.08  and As0.07; Overlapping Surveys.  Wataugaris04 Is the Same Location As Wataugais14; Wataugaris14  5 Samples Collected 76/09/1819; Wataugaris04  4 Samples Collected 82/05/11  82/10/06; Both Setup In Wrong Counties (Sullivan and CArter)</t>
  </si>
  <si>
    <t>TVA 1193410</t>
  </si>
  <si>
    <t>Corr Lat/Long 8/19/08 Station Monitors River Ds Of Elizabethton Waste Water; Treatment Plant and North American Rayon Corp.; WATAU020.0CT   WATAUGA020.1  3 Samples
Collected 98/02/26  98/11/18; WATAUGARISris06  8 Samples Collected 82/05/11  82/10/06 (Setup Wrong Mi 20.0); WATAUGARIS13  5 Samples Collected 76/09/18  76/09/19 (Setup Wrong Mi 20.5)</t>
  </si>
  <si>
    <t>TVA 119344</t>
  </si>
  <si>
    <t>TVA 119347</t>
  </si>
  <si>
    <t>TVA 119343</t>
  </si>
  <si>
    <t>OWWO44401358</t>
  </si>
  <si>
    <t>Nonpoint Source Monitoring Station Below Bmps within the Watershed.; In Arlington At Hwy 70 Intersection Take CollervilleArlington Rd; About 4.4 Mi NNw To Bridge Crossing West Beaver Creek CAnal</t>
  </si>
  <si>
    <t>Off Liberty Church Road</t>
  </si>
  <si>
    <t>Corrected Lat/Long AW LKC 4.27.11; Corrected lat/long 7/16/2018 KJL</t>
  </si>
  <si>
    <t>TVA 120441</t>
  </si>
  <si>
    <t>Major Tributary To South Chickamauga.  Take I75 To First East Ridge Exit.; Go Left On Ringgold Road. Take the First Road On Left Which Is the; Entrance To Camp Jordan Arena the Bridge Crosses West Chickamauga; Right Before the Arena.; Corrected Lat/Long LKC 2/8/12</t>
  </si>
  <si>
    <t>Corrected RM Mg LKC  8/12 Corrected Name  GMD 6/22/11; I65 South To Hwy 96 East To 41A South To Coopertown Road In Rover.  Take A Left; Coopertown Road Crosses Weakly Creek.  Go To 150 Yards Upstream To; Sample Site.</t>
  </si>
  <si>
    <t>TVA119871</t>
  </si>
  <si>
    <t>Corrected RM Mg LKC 8/12;Changed Monitoring Location per DHA 1/13/16KJL</t>
  </si>
  <si>
    <t>TN06010208015_1510</t>
  </si>
  <si>
    <t>DEIDS NR GRANT; Waterbody ID changed from TN06010208015_0999</t>
  </si>
  <si>
    <t>120091 (TVA)</t>
  </si>
  <si>
    <t>TVA Station; Webb Creek Rd Plots At 35.75884 83.39353 ALW 32812</t>
  </si>
  <si>
    <t>Wq Lib Index No. AW0.03; Benthics OneTime In July Or August 2001</t>
  </si>
  <si>
    <t>Hwy 64 East (East Of Eads); Left On Hickory  withe Road</t>
  </si>
  <si>
    <t>OWW044400078</t>
  </si>
  <si>
    <t>Corrected Station ID and Creek Name  To Follow Terrain View/Topo On Acme Mapper; LKC JRS Ac 8/16/11</t>
  </si>
  <si>
    <t>Parameters To Be Sampled and Frequency Depends On Time REC 7/27/07;Changed Monitoring Location per DHA 1/13/16KJL</t>
  </si>
  <si>
    <t>HP009WFB0.1; WFORK000.1CH</t>
  </si>
  <si>
    <t>Red/Barren Screening Project P. Ch 0623 Hb 2461/Sb 2911; 1999 TNWQC Act 693301304; Corrected Lat/Long RM JRS 2/3/11</t>
  </si>
  <si>
    <t>Red/Barren Screening Project P. Ch 0623 Hb 2461/Sb 2911; 1999 TNWQC Act 693301304; Corrected RM JRS 2/3/11</t>
  </si>
  <si>
    <t>Corrected RM JRS 2/3/11; Changed Monitoring Location per DHA 1/13/16KJL</t>
  </si>
  <si>
    <t>Red/Barren Screening Project P. Ch 0623 Hb 2461/Sb 2911; 1999 TNWQC Act 693301304; Corrected RM  Long JRS 2/3/11</t>
  </si>
  <si>
    <t>Combined 42.5 Mg LKC 5/21/12; Corrected RM JRS 2/3/11; Red/Barren Screening Project P. Ch 0623 Hb 2461/Sb 2911; 1999 TNWQC Act 693301304; Wfdrakes066.7 Wfdra066.7Sr Wfdra042.5Sr</t>
  </si>
  <si>
    <t>Red/Barren Screening Project P. Ch 0623 Hb 2461/Sb 2911; 1999 TNWQC Act 693301304; Corrected RM Long JRS 2/3/11</t>
  </si>
  <si>
    <t>TNW07657121</t>
  </si>
  <si>
    <t>Corrected Lat/Long per Bl 7/7/08  and Location; Corrected Lat/Long and Location per AMG Stream Survey DHA 071315</t>
  </si>
  <si>
    <t>Drainage: Long Creek (15.7) Barren River (105); Waterbody  0249.0; Dropped 4th Qtr.98</t>
  </si>
  <si>
    <t>Corrected RM JRS BC LKC 12/6/11; 1 Mile South Of Highway 52  Just U/S Of the West Fork Obey/Cub Creek Confluence; WSP0407112</t>
  </si>
  <si>
    <t>Corrected Station ID  Lat/Long and Location JRS LKC 12/6/11; Changed Station Number per DHA LKC Bl On Map Name Is Only West;  New Monitoring Location Name per DHS 1/13/16  KJL;  New Monitoring Location Name per DHS 1/13/16  KJL; Changed Monitoring Location per DHA 1/13/16KJL</t>
  </si>
  <si>
    <t>WFRED010.7MT; TNW07657004</t>
  </si>
  <si>
    <t>Corrected Station ID  JRS 12611</t>
  </si>
  <si>
    <t>Corrected Station ID  JRS 12611; Into Red River But Not Named That On Map; 12/29/05   Creek and Road Name Changed Again Js Bl LKC  per Topozone Gazeteer and; Mt. County Hwy Dept;  New Monitoring Location Name per DHS 1/13/16  KJL</t>
  </si>
  <si>
    <t>AMBIENT TN; Corrected Location Info JRS 12/21/09; In Original Group Of 22 Ambient Monitoring Stations Prior To 1982 Changes; Attempted 6/3/10 Too Deep May Try In FY 11; Moved Usace ID From RM 6.5 DHA 120314</t>
  </si>
  <si>
    <t>Corrected Location Info JRS 12/21/09  Diurnal Study; Different Site Than Wfsto006.2Ru LKC 5/21/12; Moved Usace ID To RM 6.2 DHA 120314</t>
  </si>
  <si>
    <t>Corrected RM Lat/Long Location  JRS LKC 11/20/09; STP Building At 10.5 Not Outfall</t>
  </si>
  <si>
    <t>Corrected Location Info JRS 12/21/09   Corrected RM per JRS 11/20/09; Station Located Near the Newmurfreesboro STP; J. percy Priest Survey   FebruarySeptember 1973; Jppwq16 Old  Numberold ID 1
Sinkingcrstp01 Library Index No. Am0.03</t>
  </si>
  <si>
    <t>Corrected RM  and Lat/Long   JRS 12/21/09; Take I24E Toward Murfreesboro. Exit Left Onto 840. Take A Right Onto A Highway; 41.  Go Approx. 2/3 Mile. Turn Left Onto Van Cleeve Road.  Follow Van Cleve; Until It DeadEnds At River.  Walk To River Follow Path To the Left Alongside; River For About 300 Yards.</t>
  </si>
  <si>
    <t>Corrected RM and Location JRS 12/21/09; From Nashville I24 To Hwy 96 ( Murfresboro).  Right then South On CAson Lane; To Hwy 99.  Right On Hwy 99 To Barfield Rd.; Aprox. 1Mi South To Closed Ford (with Bridge); Site Is Aprox. 100 M U/S Bridge</t>
  </si>
  <si>
    <t>Corrected Station Location 11/20/09 LKC;Changed Monitoring Location per DHA 1/13/16KJL</t>
  </si>
  <si>
    <t>Dropped 6/9/2017 during SOP calibration. Added As Ecosite 41003</t>
  </si>
  <si>
    <t>ECO71I09; WFSTO032.3RU2</t>
  </si>
  <si>
    <t>Corrected Location JRS 12/21/09  JRS Corrected Lat/Long 8/10/05; Was Eco # Up To 5/13/03 Ecoregion Reference Site Dropped May 03 Due To Impairment; Same Site As Wfsto032.3Ru2. Data Prior To 5/13/03  WFSTO032.3RU2; POST WFSTO032.3RU; Take I24 To Hwy 231 Near Murfreesboro.  Get On Hwy 231 North Turn Right On; Lovvorn Road then Right On Rock Springs Road. Rock Springs Road; Crosses the Crk.  Go 25 Yards U/S To Sample Site. Dissolved Oxygen Study.</t>
  </si>
  <si>
    <t>Ecoregion Reference Site Dropped May 03 Due To Impairment; Same Site As Wfsto032.3Ru Data Prior To 5/13/03  WFSTO032.3RU2; POST WFSTO032.3RU; Take I24 To Hwy 231 Near Murfreesboro.  Get On Hwy 231 North Turn Right On; Lovvorn Road then Right On Rock Springs Road. Rock Springs Road; Crosses the Crk.  Go 25 Yards U/S To Sample Site. Dissolved Oxygen StuDY</t>
  </si>
  <si>
    <t>Candidate FECO Site  Dropped Due To Sulfur and Poor Macroinvert. Population; Changed Name To UT per GMD So W Fk Stones Could Be Delisted</t>
  </si>
  <si>
    <t>TN05130204013_0400</t>
  </si>
  <si>
    <t>Corrected lat/long 11/2/18 KJL</t>
  </si>
  <si>
    <t>Not Sampled In 2012  Replaced with White000.5Kn.  Stream At 0.1 Location Is In; Box Culvert Under the New Interstate Intersection/ Ramps 8/24/12  Le KEFO</t>
  </si>
  <si>
    <t>Added For 2013 Sampling  per KEFO LE 8/24/12</t>
  </si>
  <si>
    <t>REC Verified Lat/Long 6/13/12; Changed Monitoring Location per DHA 1/13/16KJL</t>
  </si>
  <si>
    <t>Posted Bact Water Contact Advisory 2010; Dropped Backed Up Cumberland When Attempted To Sample  JRS 811; Dissolved Oxygen Study</t>
  </si>
  <si>
    <t>TVA 120923</t>
  </si>
  <si>
    <t>Sampled 1012 Times In JulyOct 2001; Combined 0.9 and 1.0 AW/LKC  4/18/11</t>
  </si>
  <si>
    <t>TVA 121231</t>
  </si>
  <si>
    <t>Corrected RM Creek Name ID and County LKC 9/22/10; On Border Of Anderson and Roane Counties; DOEO Station; Corrected Lat/Lon and Site Description ALW 5212</t>
  </si>
  <si>
    <t>TVA 121242</t>
  </si>
  <si>
    <t>TVA 121462</t>
  </si>
  <si>
    <t>Was Dropped 7/22/13   By NEFO; Co PAS  Stream Looked Ok  After Sampling Once; and It Was An Extra Site Anyway  JRS; Was WSP 153   and 09WSP 371</t>
  </si>
  <si>
    <t>TNW07657043</t>
  </si>
  <si>
    <t>140 East To State Route 59 (Right Off Interstate); Right On Longtown Road; Right On Williams Drive</t>
  </si>
  <si>
    <t>TVA 122481</t>
  </si>
  <si>
    <t>Corrected Lat/Long Le 4414; Corrected Lat/Long AW LKC 102111</t>
  </si>
  <si>
    <t>WILLIA006.2SC</t>
  </si>
  <si>
    <t>TNW000008140</t>
  </si>
  <si>
    <t>End of Williams Creek Road West</t>
  </si>
  <si>
    <t>TN05130104013_0210</t>
  </si>
  <si>
    <t>Changed Station ID per DHA 1/13/16KJL; Changed Monitoring Location per DHA 1/13/16KJL; Turn Right Into Farm Go To the End and Through Two Gates; Parameters To Be Sampled and Frequency Depends On Time REC 7/27/07</t>
  </si>
  <si>
    <t>WILSO000.7BE; TVA 122881</t>
  </si>
  <si>
    <t>I65 South To Hwy 96 East To 41A South To Chapel Hill/Unionville Road and; Turn Right.  This Road Crosses Wilson Creek.  Go 100 Yards Upstream To Sample Site.</t>
  </si>
  <si>
    <t>Candidate Headwater Reference  Rejected</t>
  </si>
  <si>
    <t>Combined 11.  6 To 11.5     1/11 Da; 117 On Flow Sheet Not A Current Station Bl/LKC 5/5/09; Site Downstream To Ensure Better Mixing with the Town Crk Stream; Lafayette STP Dumps Its Effluent Into Town Crk</t>
  </si>
  <si>
    <t>TVA121031; WOAK017.0MC; WHOAK017.0MC</t>
  </si>
  <si>
    <t>Dropped 6/9/2017 during SOP calibration. Candidate Headwater Reference 08142012</t>
  </si>
  <si>
    <t>Road Converted To Farm No Longer Accessible 8911</t>
  </si>
  <si>
    <t>Corrected To Wolf Branch  and BR  per PAS 5/29/07</t>
  </si>
  <si>
    <t>Combined Stations per JEFO PAS 4/11/13; Changed Station ID per DHA 1/13/16KJL;Changed Monitoring Location per DHA 1/13/16KJL</t>
  </si>
  <si>
    <t>WOLF001.8HM</t>
  </si>
  <si>
    <t>TNW000008110</t>
  </si>
  <si>
    <t>D/S of Mowbray Pike crossing</t>
  </si>
  <si>
    <t>AMBIENT TN; Corrected Station ID and RM Da 6/13/13; In Original Group Of 22 Ambient Monitoring Stations Prior To 1982 Changes; Not Sampled In 2009 Due To Bridge Construction On Hwy 51 the Entire Ws Year Tt; Tt MEFO 4/25/08EFO Unsure Of Sampling In 11 1.5 Or 0.7Np 3/30/11; Or FY 12 Sh Bridge Constr 52914 Sh Changing Am Site To Wolf 0.7</t>
  </si>
  <si>
    <t>TVA 123581</t>
  </si>
  <si>
    <t>Lat/Long Corrected LKC 10/12;Changed Monitoring Location per DHA 1/13/16KJL</t>
  </si>
  <si>
    <t>AMBIENT TN; Corrected River Mile and Station ID 6/13/13 Da; 9905 Data   Station Located Upstream Collierville and Downstream Rossville; RM Changed From Original 32.3 To 31.8 per Lew Hoffman MEAC FY98; Corrected Lat/Long ALW 52412 (Old Cords 35.0708 89.6166); Old Lat/Long 35.0815 89.65084  Corrected Lat/Long MEFO 5113</t>
  </si>
  <si>
    <t>1000' D/S Bridge Work  Delk Road</t>
  </si>
  <si>
    <t>TNW000008139</t>
  </si>
  <si>
    <t>Delk Creek Rd. Hard S curve</t>
  </si>
  <si>
    <t>TN05130105033_2000</t>
  </si>
  <si>
    <t>Memphis Eac Measured This Point As Wolf River Mile 44.4 But  USGS Has; A Gaging Station (07030500Wolf River At Rossville TN)  Adjacent the Hwy 194; Bridge Measured As Wolf River Mile 60.  Wolf River Flows Into; Mississippi RM 738.7.  Samples Collected SemiAnnually.</t>
  </si>
  <si>
    <t>Station Located Off Hwy 57 Bridge As It Crosses; the Wolf River Just West Of Moscow TN.; Memphis Field Office Measured This Point As Approximately Wolf River; Mile 57.5.  the Wolf River Enters the Mississippi River At Mile 738.7.; Samples Are Collected SemiAnnually.</t>
  </si>
  <si>
    <t>AMBIENT TN; MEFO Diff Site Than Eco74B12 Changed Data Back To Wolf072.6Fa 5/17/12 PAS MEFO; Combined Wolf072.6Fa Data To Eco74B12  Da LKC Gd 4/7/11; Hwy 57 To Lagrange then South On Yager Road To Wolf River; Corr Lat/Long Loca  MEFO PAS 4/8/11; Old Nonpoint Source Site 003927  Dissolved Oxygen Study</t>
  </si>
  <si>
    <t>Additional Biological Data Being Collected Upstream.; Comparable To TVA Embayment Study In 1990.; Updated Group# ALW 4/5/2011;Changed Monitoring Location per DHA 1/13/16KJL</t>
  </si>
  <si>
    <t>TVA 123871; WOLFTEVERCRIS03</t>
  </si>
  <si>
    <t>TDOT Antideg I75; Exit I75 Take First Right then Into the Cracker Barrel Parking  Lot; Updated Group# ALW 4/5/2011;Changed Monitoring Location per DHA 1/13/16KJL</t>
  </si>
  <si>
    <t>Corrected RM LKC 61213</t>
  </si>
  <si>
    <t>Corrected Long per CFW 032515</t>
  </si>
  <si>
    <t>Take I24 E From Nashville To Monteagle.  At Monteagle Take Hwy 56 Towards; Tracy City.Take A Left Off 56 Onto 108.  then Turn Left Onto 399. Turn Right; Onto Daus Mountain Road 2nd Right.  After Crossing the County Line Take; Left Onto Sunshine Road  Paved Road Which Turns To Gravel/2nd Road On Left; After County Line.  Take A 3Rd Right Off Of Sunshine Drive To Pond and Parkfile</t>
  </si>
  <si>
    <t>Estimated Lat/Long LKC 2/3/12; Changed Monitoring Location per DHA 1/13/16KJL</t>
  </si>
  <si>
    <t>AMBIENT TN; 9904 Data; Changed From Am To Ws 5/12/06; Corrected Lat/Long 02052014 DHA</t>
  </si>
  <si>
    <t>WPINE001.3DI; PINEY07; TVA 120471</t>
  </si>
  <si>
    <t>Posted Bact Water Contact Advisory 2010; Plan To Stop Sampling In Oct 2011  Jw 71811</t>
  </si>
  <si>
    <t>Benthics OneTime In July Or Aug</t>
  </si>
  <si>
    <t>Sampled Due To Spill; Plan To Stop Sampling In Oct 2011  Jw 71811</t>
  </si>
  <si>
    <t>Plan To Stop Sampling In Oct 2011  Jw 71811</t>
  </si>
  <si>
    <t>Plan To Stop Sampling In Oct 2011  Jw 71811; Corrected RM per JEB 3/12/07</t>
  </si>
  <si>
    <t>HP013WPM0.3</t>
  </si>
  <si>
    <t>Near A.W. Willis Avenue; Changed Station ID per DHA 1/13/16KJL;Changed Monitoring Location per DHA 1/13/16KJL</t>
  </si>
  <si>
    <t>Corrected Lat/Ong DHA 020514; Changed Monitoring Location per DHA 1/13/16KJL.  Dewatering area known locally as Springville Bottom.</t>
  </si>
  <si>
    <t>Corrected Lat/Long DHA 020514; Changed Monitoring Location per DHA 1/13/16KJL</t>
  </si>
  <si>
    <t>TVA 120491</t>
  </si>
  <si>
    <t>DHA Corrected Lat/Long per Steve Walker 052214</t>
  </si>
  <si>
    <t>TVA 124701</t>
  </si>
  <si>
    <t>Corrected Lat/Long  JRS 7/9/10; Combined Site At 24.9 To Be 24.5; Corrected Lat   8/8/06</t>
  </si>
  <si>
    <t>WPU</t>
  </si>
  <si>
    <t>AquAeTer</t>
  </si>
  <si>
    <t>AquAeTer, Inc</t>
  </si>
  <si>
    <t>GEOS</t>
  </si>
  <si>
    <t>GEOServices LLC</t>
  </si>
  <si>
    <t>Hiwassee Utilities Commission</t>
  </si>
  <si>
    <t>KMM</t>
  </si>
  <si>
    <t>Kalina Manoylov Phycologist, Georgia College and State University</t>
  </si>
  <si>
    <t>Metro Nash</t>
  </si>
  <si>
    <t>Mid M</t>
  </si>
  <si>
    <t>Middlesboro Mining</t>
  </si>
  <si>
    <t>RJS</t>
  </si>
  <si>
    <t>TDH LABS</t>
  </si>
  <si>
    <t>TDH Labs-Knox</t>
  </si>
  <si>
    <t>Tennessee Stream Mitigation Program</t>
  </si>
  <si>
    <t>TTU</t>
  </si>
  <si>
    <t>WATeR</t>
  </si>
  <si>
    <t>Watershed Association for Tellico Reservoir</t>
  </si>
  <si>
    <t>ABRAM000.5BT</t>
  </si>
  <si>
    <t>TNW000008159</t>
  </si>
  <si>
    <t>Chilhowee Lake Embayment</t>
  </si>
  <si>
    <t>Acree Creek</t>
  </si>
  <si>
    <t>U/S FR 214 (Neville Bay/Crockett Creek Road) in Land Between the Lakes NRA</t>
  </si>
  <si>
    <t>ALEX001.8SE</t>
  </si>
  <si>
    <t>TNW000008181</t>
  </si>
  <si>
    <t>Alex Branch</t>
  </si>
  <si>
    <t>Brier Lake impoundment on Alex Branch off of Brier Lake Rd. in Graysville, TN</t>
  </si>
  <si>
    <t>Sampled in response to complaint of resident pouring bagged fertilizer into the reservoir to increase the size of bass.</t>
  </si>
  <si>
    <t>Tomlin Chapel/Lewis Welch Road</t>
  </si>
  <si>
    <t>BANDY002.1SC</t>
  </si>
  <si>
    <t>TNW000008150</t>
  </si>
  <si>
    <t>U/S Hwy 297 Bridge</t>
  </si>
  <si>
    <t>BAT016.0MO</t>
  </si>
  <si>
    <t>TNW000008143</t>
  </si>
  <si>
    <t>Short Bark Road</t>
  </si>
  <si>
    <t>BBIGB000.3MY</t>
  </si>
  <si>
    <t>BBULL002.1SC</t>
  </si>
  <si>
    <t>TNW000008325</t>
  </si>
  <si>
    <t>Bull Creek Road</t>
  </si>
  <si>
    <t>Shady Valley.  2011 Nature conservancy orchard bog wetland project. Restored 25.6 acres of wetland and 8130 feet of stream channel.  NRS09.310</t>
  </si>
  <si>
    <t>BEAVE037.4KN</t>
  </si>
  <si>
    <t>TNW000008190</t>
  </si>
  <si>
    <t>Halls Community Park</t>
  </si>
  <si>
    <t>BEECH000.2DA</t>
  </si>
  <si>
    <t>TNW000008193</t>
  </si>
  <si>
    <t>Boone Trace</t>
  </si>
  <si>
    <t>BEECH038.5HE</t>
  </si>
  <si>
    <t>TNW000008178</t>
  </si>
  <si>
    <t>Beech Lake</t>
  </si>
  <si>
    <t>Near boat ramp at end of Crazy Doe Road</t>
  </si>
  <si>
    <t>u/s sewage break</t>
  </si>
  <si>
    <t>BERNE000.2GY</t>
  </si>
  <si>
    <t>Corrected RM per JKR - 6/21/2019- KJL</t>
  </si>
  <si>
    <t>Mohawk Trail u/s LaFollette STP Outfall</t>
  </si>
  <si>
    <t>BRADL8.2T1.4RU</t>
  </si>
  <si>
    <t>TN05130202023_1000</t>
  </si>
  <si>
    <t>BUFFA043.0PE</t>
  </si>
  <si>
    <t>TNW000008152</t>
  </si>
  <si>
    <t>d/s South Mill Street</t>
  </si>
  <si>
    <t>Off Liberty Hill Road in Englewood Quarry D/S Unnamed Tributary Below Burger Community (Liberty Hill Road)</t>
  </si>
  <si>
    <t xml:space="preserve">This established station was identified as BBDN by AST Environmental for Rogers Group d/s of slide in Englewood Quarry. This station is 0.3 miles d/s of the station identified as BBUP. These ids were assigned to differentiate these 2 stations. </t>
  </si>
  <si>
    <t>BURGE002.9MM</t>
  </si>
  <si>
    <t>TNW000008154</t>
  </si>
  <si>
    <t>Off Liberty Hill Road u/s slide area Englewood Quarry</t>
  </si>
  <si>
    <t>BBUP</t>
  </si>
  <si>
    <t xml:space="preserve">Collected by AST Environmental for Rogers Group u/s (BBUP) slide Englewood Quarry. This station is 0.3 miles u/s of the station identified as BURGE002.8MM (BBDN)which is at RM 2.78. These ids were assigned to differentiate these 2 stations. </t>
  </si>
  <si>
    <t>BURGE2.8T0.1MM</t>
  </si>
  <si>
    <t>TNW000008155</t>
  </si>
  <si>
    <t>Burger Branch unnamed tributary</t>
  </si>
  <si>
    <t>Off Liberty Hill Road beside primary haul road in Englewood Quarry u/s slide</t>
  </si>
  <si>
    <t>Collected by AST Environmental for Rogers Group u/s slide area (UTUP) Englewood Quarry</t>
  </si>
  <si>
    <t>BUZZA001.0RU</t>
  </si>
  <si>
    <t>Petroleum Spill Entered Sink Holes 40% Recovery  Scotty Sorrells. Previous confusion with ECO71E09 (fired)in Robertson County.</t>
  </si>
  <si>
    <t>CANE005.2WY</t>
  </si>
  <si>
    <t>TNW000008183</t>
  </si>
  <si>
    <t>Little Road</t>
  </si>
  <si>
    <t>CHATT005.5HM</t>
  </si>
  <si>
    <t>CHERO003.2WN</t>
  </si>
  <si>
    <t>TNW000008327</t>
  </si>
  <si>
    <t>Intersection of Hwy 81 S and entrance drive Lamar Elementary</t>
  </si>
  <si>
    <t>CHERO003.5WN</t>
  </si>
  <si>
    <t>DHA corrected station ID 06-11-20</t>
  </si>
  <si>
    <t>CHEST1.0T0.2HM</t>
  </si>
  <si>
    <t>TNW000008308</t>
  </si>
  <si>
    <t>Ut to Chesnutt Creek</t>
  </si>
  <si>
    <t>US of RR track on McKee Food property</t>
  </si>
  <si>
    <t>Antideg for McKee Food expantion</t>
  </si>
  <si>
    <t>Off Grissom Island Lane</t>
  </si>
  <si>
    <t>CONAS000.7PO</t>
  </si>
  <si>
    <t>COOPE000.1HM</t>
  </si>
  <si>
    <t>TNW000008320</t>
  </si>
  <si>
    <t>Just U/S of confluence with North Chickamauga Creek at Cumberland Trail Crossing</t>
  </si>
  <si>
    <t>CUMBE241.0WS</t>
  </si>
  <si>
    <t>TNW000008305</t>
  </si>
  <si>
    <t>Old Hickory Reservoir Downstream Gallatin Fossil Plant</t>
  </si>
  <si>
    <t>CYPRE5.3T2.2CK</t>
  </si>
  <si>
    <t>TNW000008192</t>
  </si>
  <si>
    <t>UNT to Cypress Creek</t>
  </si>
  <si>
    <t>u/s Farrow Road</t>
  </si>
  <si>
    <t>TN08010204009_0999</t>
  </si>
  <si>
    <t>CYPRE5.4T2.2CK</t>
  </si>
  <si>
    <t>DHOLL000.2OV</t>
  </si>
  <si>
    <t>TNW000008331</t>
  </si>
  <si>
    <t>Dry Hollow Creek</t>
  </si>
  <si>
    <t>Three Forks Church Lane</t>
  </si>
  <si>
    <t>TNW000008168</t>
  </si>
  <si>
    <t>Near end of Hills Hollow Road at proposed dam location</t>
  </si>
  <si>
    <t>8 Ten Farms Project</t>
  </si>
  <si>
    <t>DRY004.7DA</t>
  </si>
  <si>
    <t>TNW000008169</t>
  </si>
  <si>
    <t>0.2 mile u/s of the end of Hills Hollow Road &amp; u/s proposed dam</t>
  </si>
  <si>
    <t>DRY004.9DA</t>
  </si>
  <si>
    <t>TNW000008170</t>
  </si>
  <si>
    <t>0.4 mile u/s of the end of Hills Hollow Road &amp; u/s proposed dam</t>
  </si>
  <si>
    <t>DRY4.3T0.1DA</t>
  </si>
  <si>
    <t>TNW000008171</t>
  </si>
  <si>
    <t>Dry Creek unnamed tributary</t>
  </si>
  <si>
    <t>Near end of Hills Hollow Road</t>
  </si>
  <si>
    <t>DRY0.3T0.1DA</t>
  </si>
  <si>
    <t>DRY4.7T0.1DA</t>
  </si>
  <si>
    <t>TNW000008172</t>
  </si>
  <si>
    <t>0.6 miles u/s end of Hills Hollow Road</t>
  </si>
  <si>
    <t>DRY0.5T0.1DA</t>
  </si>
  <si>
    <t>TN05130203036_0100</t>
  </si>
  <si>
    <t>Take 165S To Saturn Parkway.  Exit Left Onto Kedron Pike. Take A Left Onto 431/; 106.  Go Approx. 3 Miles.  Turn Left Onto Will Brown Road.  Little Flat Creek; Will Be the First Creek You Cross.  Sample 200 Yards Upstream Will Brown Road; All Samples Collected Rpbiii BR ECO List.  Dropped 12-10-19 per CLEFO due to new subdivision at sample location.</t>
  </si>
  <si>
    <t>EFLPI002.0SV</t>
  </si>
  <si>
    <t>Old Covered Bridge/Harrisburg Road</t>
  </si>
  <si>
    <t>Benthic Once In June Or July 2001; Fish Ibi In May 2001. Fixed Station ID per LEE-5/21/2020-KJL</t>
  </si>
  <si>
    <t>EFOBE015.6FE</t>
  </si>
  <si>
    <t>TNW000008147</t>
  </si>
  <si>
    <t>Off Alex Stephens Road</t>
  </si>
  <si>
    <t>EFORK002.7MT</t>
  </si>
  <si>
    <t>TNW000008332</t>
  </si>
  <si>
    <t>Tarsus Road Bridge</t>
  </si>
  <si>
    <t>EFSTO004.3RU</t>
  </si>
  <si>
    <t>TNW000008306</t>
  </si>
  <si>
    <t>Mona Recreation Center</t>
  </si>
  <si>
    <t>Eldad Road Nr U/S Fayetteville WWTP</t>
  </si>
  <si>
    <t>EQUIPBLANKSVMS4</t>
  </si>
  <si>
    <t>TNW000008328</t>
  </si>
  <si>
    <t>Field Blank Sevier Co. MS4</t>
  </si>
  <si>
    <t>227 Cedar Street, Sevierville, TN 37862</t>
  </si>
  <si>
    <t>FBROA068.0JE</t>
  </si>
  <si>
    <t>TNW000008307</t>
  </si>
  <si>
    <t>Douglas Reservoir at Leadvale</t>
  </si>
  <si>
    <t>TWRA tissue station</t>
  </si>
  <si>
    <t>FBROA091.0CO</t>
  </si>
  <si>
    <t>TNW000008303</t>
  </si>
  <si>
    <t>Fugate Road</t>
  </si>
  <si>
    <t>TN06010105001_3000</t>
  </si>
  <si>
    <t>FBROA090.0CO</t>
  </si>
  <si>
    <t>Access not possible at RM 90.0 therefore moved to RM 91.0 per CVR-KJL 6/18/2020</t>
  </si>
  <si>
    <t>4/7/20 inundated with algae possible fertilizer run-off.  Last FECO71E.  Old data will be kept until replacement found.</t>
  </si>
  <si>
    <t>FIELDBLANKSVMS4</t>
  </si>
  <si>
    <t>TNW000008329</t>
  </si>
  <si>
    <t>FREDE000.4SE</t>
  </si>
  <si>
    <t>TNW000008309</t>
  </si>
  <si>
    <t>Below Clear Brooks Dr Cul du sac (Grandview Sub division)</t>
  </si>
  <si>
    <t>GILLE001.0HM</t>
  </si>
  <si>
    <t>TNW000008304</t>
  </si>
  <si>
    <t>U/S Ochs Hwy bridge</t>
  </si>
  <si>
    <t>GRASS001.4KN</t>
  </si>
  <si>
    <t>TNW000008185</t>
  </si>
  <si>
    <t>Weaver Road at Oak Ridge Hwy.</t>
  </si>
  <si>
    <t>GRAVE000.3HE</t>
  </si>
  <si>
    <t>TNW000008177</t>
  </si>
  <si>
    <t>Graves Branch Embayment Beech Lake</t>
  </si>
  <si>
    <t>Near Beech Lake Camping Resort</t>
  </si>
  <si>
    <t>d/s sewage break</t>
  </si>
  <si>
    <t>GRAVE001.9HE</t>
  </si>
  <si>
    <t>TNW000008175</t>
  </si>
  <si>
    <t>U/S Old Huntingdon Road (south branch)</t>
  </si>
  <si>
    <t>TN06040001802_0900</t>
  </si>
  <si>
    <t>GRAVE002.2HE</t>
  </si>
  <si>
    <t>TNW000008174</t>
  </si>
  <si>
    <t>u/s Hwy 22</t>
  </si>
  <si>
    <t>Sewage break</t>
  </si>
  <si>
    <t>GRAVE1.9T0.1HE</t>
  </si>
  <si>
    <t>TNW000008176</t>
  </si>
  <si>
    <t>Graves Branch unnamed tributary</t>
  </si>
  <si>
    <t>u/s Old Huntingdon Road (north branch)</t>
  </si>
  <si>
    <t>GUM001.1SC</t>
  </si>
  <si>
    <t>TNW000008158</t>
  </si>
  <si>
    <t>Gum Fork</t>
  </si>
  <si>
    <t>D/S of Ketchen Road bridge</t>
  </si>
  <si>
    <t>TN05130101007_0200</t>
  </si>
  <si>
    <t>GUNST3.1T1.5ME</t>
  </si>
  <si>
    <t>TNW000008166</t>
  </si>
  <si>
    <t>Ut to Gunstocker Creek</t>
  </si>
  <si>
    <t>TVA Property Near HWY 58 Georgetown, TN</t>
  </si>
  <si>
    <t>preformed habitat sheet at request of Natural Resource Unit</t>
  </si>
  <si>
    <t>u/s Happy Creek Road Bridge</t>
  </si>
  <si>
    <t>HARPE049.2DA</t>
  </si>
  <si>
    <t>TNW000008173</t>
  </si>
  <si>
    <t>d/s McCrory Lane at Harpeth SP-Hidden Lake canoe access</t>
  </si>
  <si>
    <t>HFORK005.8HN</t>
  </si>
  <si>
    <t>TNW000008146</t>
  </si>
  <si>
    <t>Downstream Hwy. 79</t>
  </si>
  <si>
    <t>MAI01; HOGCA002.0CA; HOGCA001.9T0.5CA</t>
  </si>
  <si>
    <t>End of TVA Dam Road at boat ramp/parking lot</t>
  </si>
  <si>
    <t>Church Hill Goshen Valley Bridge</t>
  </si>
  <si>
    <t>HOLT000.1DA</t>
  </si>
  <si>
    <t>TNW000008333</t>
  </si>
  <si>
    <t>U/S Bluff Rd bridge</t>
  </si>
  <si>
    <t>HORSE003.0CS</t>
  </si>
  <si>
    <t>TNW000008316</t>
  </si>
  <si>
    <t>u/s Duberry Road</t>
  </si>
  <si>
    <t>HUNTE001.0CA</t>
  </si>
  <si>
    <t>TNW000008191</t>
  </si>
  <si>
    <t>Hunter Branch</t>
  </si>
  <si>
    <t>Hunters Branch Lane</t>
  </si>
  <si>
    <t>HUNTI003.7UN</t>
  </si>
  <si>
    <t>TNW000008315</t>
  </si>
  <si>
    <t>Hunting Creek d/s Tri County Quarry</t>
  </si>
  <si>
    <t>Near Oak Grove</t>
  </si>
  <si>
    <t>(Stanton Koko Road) U/S Morton Hill Road</t>
  </si>
  <si>
    <t>D/S Hwy 104</t>
  </si>
  <si>
    <t>KENNE000.5WY</t>
  </si>
  <si>
    <t>TNW000008321</t>
  </si>
  <si>
    <t>d/s Buckley Rd.</t>
  </si>
  <si>
    <t>KENNE000.7WY</t>
  </si>
  <si>
    <t>KENNE000.6WY</t>
  </si>
  <si>
    <t>TN06030003044_0400</t>
  </si>
  <si>
    <t>LFGIZ001.3GY</t>
  </si>
  <si>
    <t>TNW000008301</t>
  </si>
  <si>
    <t>10th St. bridge crossing</t>
  </si>
  <si>
    <t>LICKB001.0CL</t>
  </si>
  <si>
    <t>TNW000008337</t>
  </si>
  <si>
    <t>Driveway u/s of Ferguson Rd</t>
  </si>
  <si>
    <t>TN06010102042_0100</t>
  </si>
  <si>
    <t>Powell River Road Near Confluence Powell River</t>
  </si>
  <si>
    <t>Alcoa Water Treatment Plant</t>
  </si>
  <si>
    <t>Hwy 340 Bridge 2nd Br Up From Hwy 25/70</t>
  </si>
  <si>
    <t>LOST001.3JE</t>
  </si>
  <si>
    <t>TNW000008182</t>
  </si>
  <si>
    <t>Lost Creek Road Bridge</t>
  </si>
  <si>
    <t>no suitable habitat at LOST000.7JE.  Stream mouth is a spring (Lewis Branch is to North of sring.</t>
  </si>
  <si>
    <t>LPIGE021.3SV</t>
  </si>
  <si>
    <t>TNW000008179</t>
  </si>
  <si>
    <t>HWY 416 bridge at Laurel, near Happy Hollow</t>
  </si>
  <si>
    <t>LSMOU000.1BR</t>
  </si>
  <si>
    <t>TNW000008298</t>
  </si>
  <si>
    <t>Just upstream confluence with South Mouse Creek</t>
  </si>
  <si>
    <t>Mitigation site 2020</t>
  </si>
  <si>
    <t>Little Sycamore Road Bridge Near John Bolton Lane</t>
  </si>
  <si>
    <t>Chilhowee mid reservoir near Abrams Creek embayment.</t>
  </si>
  <si>
    <t>LYON000.1KN</t>
  </si>
  <si>
    <t>TNW000008157</t>
  </si>
  <si>
    <t>Lyon Creek</t>
  </si>
  <si>
    <t>20 yards upstream of confluence with Clifts Creek, downstream of Valley Proteins</t>
  </si>
  <si>
    <t>TN06010104001_1300</t>
  </si>
  <si>
    <t>MCCUT001.1MY</t>
  </si>
  <si>
    <t>TNW000008151</t>
  </si>
  <si>
    <t>u/s Royal Park Blvd.</t>
  </si>
  <si>
    <t>MCCUT001.2MY</t>
  </si>
  <si>
    <t>MFFDE49.9T0.2HE</t>
  </si>
  <si>
    <t>TNW000008317</t>
  </si>
  <si>
    <t>Middle Fork Forked Deer River unnamed tributary</t>
  </si>
  <si>
    <t>Farm between Mt. Gilead Lane and I-40</t>
  </si>
  <si>
    <t>TN08010204014_0999</t>
  </si>
  <si>
    <t>MILL005.3DA</t>
  </si>
  <si>
    <t>TNW000008336</t>
  </si>
  <si>
    <t>Off Foothill Drive</t>
  </si>
  <si>
    <t>TN05130202007_2000</t>
  </si>
  <si>
    <t>NBHOL000.1CL</t>
  </si>
  <si>
    <t>TNW000008326</t>
  </si>
  <si>
    <t>No Business Hollow Branch</t>
  </si>
  <si>
    <t>Off dirt road from Little Tacket Creek Lane, just u/s Little Tacket Creek</t>
  </si>
  <si>
    <t>NCHIC022.4HM</t>
  </si>
  <si>
    <t>TNW000008319</t>
  </si>
  <si>
    <t>Just U/S of confluence with Cooper Creek where Cumberland Trail crosses Cooper Creek</t>
  </si>
  <si>
    <t>NFCLI000.6HK</t>
  </si>
  <si>
    <t>TNW000008180</t>
  </si>
  <si>
    <t>10885 Kyles Ford Hwy</t>
  </si>
  <si>
    <t>NOLIC088.7WN</t>
  </si>
  <si>
    <t>TNW000008299</t>
  </si>
  <si>
    <t>Embreeville Bridge</t>
  </si>
  <si>
    <t>PCOVE000.5MI</t>
  </si>
  <si>
    <t>TNW000008302</t>
  </si>
  <si>
    <t>Pryor Cove Creek</t>
  </si>
  <si>
    <t>Bridge crossing at Mayfair Ave</t>
  </si>
  <si>
    <t>Bradshaw Lane/ Last Bridge Crossing Before Mouth on New River at Hwy 27 Bridge</t>
  </si>
  <si>
    <t>PIGEO019.2CO</t>
  </si>
  <si>
    <t>TNW000008145</t>
  </si>
  <si>
    <t>PINE005.8SC</t>
  </si>
  <si>
    <t>TNW000008338</t>
  </si>
  <si>
    <t>0.1 mi D/S of O &amp; W Road bridge below Laurel Branch</t>
  </si>
  <si>
    <t>PISGA000.8HD</t>
  </si>
  <si>
    <t>TNW000008297</t>
  </si>
  <si>
    <t>Pisgah Branch</t>
  </si>
  <si>
    <t>u/s Lick Creek Rd.</t>
  </si>
  <si>
    <t>TN06040001058_0200</t>
  </si>
  <si>
    <t>Gaging Station off Powell River Road U/S Hwy 25 Bridge</t>
  </si>
  <si>
    <t>Stanton Koko Road</t>
  </si>
  <si>
    <t>BS JEFO 2/14/12 Different Site Than JETER000.1HY Even Though Very Close Lat/Long. Location changed from Morton Hill Road to above per BES-1/10/2020 KJL.</t>
  </si>
  <si>
    <t>PUGH0.2T0.1HR</t>
  </si>
  <si>
    <t>Pugh Creek Unnamed Tributary</t>
  </si>
  <si>
    <t>Access from Kilgore Flares Co.</t>
  </si>
  <si>
    <t>Sampled as PUGH000.2HR in 2009 but sample was actually collected on unnamed trib instead of Pugh Creek (corrected 04-08-20 per AJF - JEFO).</t>
  </si>
  <si>
    <t>PUGH000.1HR</t>
  </si>
  <si>
    <t>TNW000008194</t>
  </si>
  <si>
    <t>Off Keller Road u/s of confluence with Mill Creek field road</t>
  </si>
  <si>
    <t>RFOBI31.0T1.5CR</t>
  </si>
  <si>
    <t>TNW000008149</t>
  </si>
  <si>
    <t>Unnamed tributary to the Rutherford Fork Obion River</t>
  </si>
  <si>
    <t>Upstream Jax Road</t>
  </si>
  <si>
    <t>RFOBI031.0T1.5CR</t>
  </si>
  <si>
    <t>RICHL004.0DA</t>
  </si>
  <si>
    <t>TNW000008296</t>
  </si>
  <si>
    <t>Behind apartments off Burges Drive</t>
  </si>
  <si>
    <t>TN06030004017_0600</t>
  </si>
  <si>
    <t>ROCKY22.2VA; ROCKY026.9VA</t>
  </si>
  <si>
    <t>River mile erroneously determined to be 22.2 from poor map provided with 2012 and reported as 26.9 in later reports.  Lat/long corresponds to RM 28.1.  Confirmed by Dan Muuray and Chris Pracheil Mining Section 11-7-19.</t>
  </si>
  <si>
    <t>Scott Creek (trib Sewanee Creek)</t>
  </si>
  <si>
    <t>SEATO000.1SV</t>
  </si>
  <si>
    <t>TNW000008163</t>
  </si>
  <si>
    <t>Seaton Branch</t>
  </si>
  <si>
    <t>Dollywood Park Blvd. near Veterans Blvd (Dollywood Parking Lot)</t>
  </si>
  <si>
    <t>SEATO000.5SV</t>
  </si>
  <si>
    <t>TNW000008161</t>
  </si>
  <si>
    <t>McCarter Hollow Road at Dollywood Ticket Booths</t>
  </si>
  <si>
    <t>SEATO000.7SV</t>
  </si>
  <si>
    <t>TNW000008165</t>
  </si>
  <si>
    <t>McCarter Hollow Road just u/s of Dollywood Park</t>
  </si>
  <si>
    <t>SEATO001.0SV</t>
  </si>
  <si>
    <t>TNW000008160</t>
  </si>
  <si>
    <t>Spruce Court/McCarter Hollow Road</t>
  </si>
  <si>
    <t>SEATO001.6SV</t>
  </si>
  <si>
    <t>TNW000008162</t>
  </si>
  <si>
    <t>Newcomb Hollow Road</t>
  </si>
  <si>
    <t>SEATO1.8T0.1SV</t>
  </si>
  <si>
    <t>TNW000008164</t>
  </si>
  <si>
    <t>unnamed Trib to Seaton Branch</t>
  </si>
  <si>
    <t>Boo Boos Way just d/s of Hidden Springs Resort treatment plant</t>
  </si>
  <si>
    <t>SFHOL007.4SU</t>
  </si>
  <si>
    <t>TNW000008156</t>
  </si>
  <si>
    <t>D/S Ft Patrick Dam at conf of Rock Springs Branch</t>
  </si>
  <si>
    <t>SHOAL1T0.2LW; SHOAL50.4T0.5LW</t>
  </si>
  <si>
    <t>SILVE000.9MY</t>
  </si>
  <si>
    <t>TNW000008184</t>
  </si>
  <si>
    <t>Blue Springs Road</t>
  </si>
  <si>
    <t>SIMS000.7DA</t>
  </si>
  <si>
    <t>TNW000008334</t>
  </si>
  <si>
    <t>D/S Atrium Way</t>
  </si>
  <si>
    <t>SIMS001.2DA</t>
  </si>
  <si>
    <t>TNW000008335</t>
  </si>
  <si>
    <t>D/S walkway bridge</t>
  </si>
  <si>
    <t>SPRIN000.4BL</t>
  </si>
  <si>
    <t>TNW000008300</t>
  </si>
  <si>
    <t>Bridge crossing at end of Allison Rd</t>
  </si>
  <si>
    <t>TN0602004007_0100</t>
  </si>
  <si>
    <t>WBID calls this segment Rocky Branch</t>
  </si>
  <si>
    <t>SPRIN003.2HR</t>
  </si>
  <si>
    <t>TNW000008167</t>
  </si>
  <si>
    <t>U/S Highway 64</t>
  </si>
  <si>
    <t>PERCYPRIEST01; JPP10001</t>
  </si>
  <si>
    <t>STONE008.5DA</t>
  </si>
  <si>
    <t>STONE027.7RU</t>
  </si>
  <si>
    <t>TNW000008323</t>
  </si>
  <si>
    <t>Near Poole Knobs Recreation Area</t>
  </si>
  <si>
    <t>STONE038.0RU</t>
  </si>
  <si>
    <t>TNW000008324</t>
  </si>
  <si>
    <t>Near Jefferson Springs</t>
  </si>
  <si>
    <t>STRIN003.5HM</t>
  </si>
  <si>
    <t>Lat/long is in headwaters - description is Euclid Ave (RM 3.5) - CHEFO is on it.</t>
  </si>
  <si>
    <t>SULPH017.1RN</t>
  </si>
  <si>
    <t>TNW000008148</t>
  </si>
  <si>
    <t>Old Washington Road bridge, U/S confluence with Spring Creek.</t>
  </si>
  <si>
    <t>THOMP007.6WY</t>
  </si>
  <si>
    <t>TNW000008322</t>
  </si>
  <si>
    <t>d/s Rawls Rd.</t>
  </si>
  <si>
    <t>TN08010203015_0650</t>
  </si>
  <si>
    <t>TMILE000.8KN</t>
  </si>
  <si>
    <t>TNW000008186</t>
  </si>
  <si>
    <t>G. Williams Road</t>
  </si>
  <si>
    <t>TRACE000.4WI</t>
  </si>
  <si>
    <t>TRIPBLANKSVMS4</t>
  </si>
  <si>
    <t>TNW000008330</t>
  </si>
  <si>
    <t>Trip Blank Sevier Co. MS4</t>
  </si>
  <si>
    <t>TURKE004.8KN</t>
  </si>
  <si>
    <t>TNW000008187</t>
  </si>
  <si>
    <t>Outlet Drive</t>
  </si>
  <si>
    <t>VICK1.5T0.1CH</t>
  </si>
  <si>
    <t>TNW000008195</t>
  </si>
  <si>
    <t>Vick Branch unnamed tributary</t>
  </si>
  <si>
    <t>off Pebble Brook Drive 0.1 mile South Overlook Drive</t>
  </si>
  <si>
    <t>TN05130202137_0110</t>
  </si>
  <si>
    <t>Eb Hollow Road</t>
  </si>
  <si>
    <t>Weaver Branch Unamed Tributary</t>
  </si>
  <si>
    <t>u/s Hebbertsburg Road</t>
  </si>
  <si>
    <t>WEBB0.5T0.2T0.7T0.3CS</t>
  </si>
  <si>
    <t>TNW000008318</t>
  </si>
  <si>
    <t>Webb Branch unnamed tributary to unnamed tributary to unanamed tribuatary</t>
  </si>
  <si>
    <t>U/S Hwy 45</t>
  </si>
  <si>
    <t>Combined 0.5 and 1.5 To 0.5 KJL 21015 Same Location At 0.5. Fixed lat/long per BTB/FDC 4/21/2020-KJL</t>
  </si>
  <si>
    <t>WHITE001.8KN</t>
  </si>
  <si>
    <t>TNW000008189</t>
  </si>
  <si>
    <t>Beverly Road</t>
  </si>
  <si>
    <t>WILLI006.2SC</t>
  </si>
  <si>
    <t>Fixed station id 6/15/2020 - per LEE - KJL</t>
  </si>
  <si>
    <t>WILLO001.5KN</t>
  </si>
  <si>
    <t>TNW000008188</t>
  </si>
  <si>
    <t>TN06010207011_0210</t>
  </si>
  <si>
    <t>TNW000008144</t>
  </si>
  <si>
    <t>WOLF1.9T0.2BN</t>
  </si>
  <si>
    <t>Changed station name to match location per DRM/AJF-6.12.19-KJL</t>
  </si>
  <si>
    <t>WOLF1.9T0.3BN</t>
  </si>
  <si>
    <t>WOLF001.4BN; WOLF001.3BN; WOLF001.5BN</t>
  </si>
  <si>
    <t>Changed Station ID per DHA 1/13/16KJL;Changed Monitoring Location per DHA 1/13/16KJL. Changed station to match location per DRM/AJF- 6.12.19-KJL</t>
  </si>
  <si>
    <t>WOLF40.4T0.6FE</t>
  </si>
  <si>
    <t>TNW000008153</t>
  </si>
  <si>
    <t>Unnamed tributary to Wolf River</t>
  </si>
  <si>
    <t>Hwy 127 Bridge near Pall Mall</t>
  </si>
  <si>
    <t>TN05130105033_0800</t>
  </si>
  <si>
    <t>WOLF37.3T0.64FE</t>
  </si>
  <si>
    <t>TNW000008312</t>
  </si>
  <si>
    <t>Wolf River Unnamed Tributary to Unnanmed Tributary</t>
  </si>
  <si>
    <t>Rossville Farm mitigation site downstream crossing culvert STR-1DS</t>
  </si>
  <si>
    <t>Rossville Farm mitigation site STR-1DS sample 4.</t>
  </si>
  <si>
    <t>TNW000008313</t>
  </si>
  <si>
    <t>Wolf River unnamed trib to unamed trib to unnamed trib</t>
  </si>
  <si>
    <t>TNW000008310</t>
  </si>
  <si>
    <t>Rossville Farm mitigation site upstream culvert STR1-US</t>
  </si>
  <si>
    <t>Rossville Farm mitigation STR-1US sample 2</t>
  </si>
  <si>
    <t>TNW000008314</t>
  </si>
  <si>
    <t>Wolf River unnamed trib to unnamed trib</t>
  </si>
  <si>
    <t>WOLF45.9T0.1FA</t>
  </si>
  <si>
    <t>TNW000008311</t>
  </si>
  <si>
    <t>Wolf River unnamed tributary</t>
  </si>
  <si>
    <t>Rossville Farms mitigation site STR-8</t>
  </si>
  <si>
    <t>STR-8</t>
  </si>
  <si>
    <t>Rossville Farm mitigation site STR-8 Sample 5</t>
  </si>
  <si>
    <t>West Prong Little River</t>
  </si>
  <si>
    <t>WPLIT000.1BT; WPLPI000.1BT</t>
  </si>
  <si>
    <t>Corrected Station ID LKC 10/12; Corrected DWR Station ID and name from WPLPI000.1BT &amp; West Prong Little Pigeon River to above per LEE 4/7/2020-KJL</t>
  </si>
  <si>
    <t>ANSDU</t>
  </si>
  <si>
    <t>Academy of Natural Sciences of Drexel University</t>
  </si>
  <si>
    <t>AST</t>
  </si>
  <si>
    <t>AST Environmental</t>
  </si>
  <si>
    <t>BHA</t>
  </si>
  <si>
    <t>Brophy-Heinke &amp; Associates, Inc</t>
  </si>
  <si>
    <t>BNA</t>
  </si>
  <si>
    <t>Nashville Airport</t>
  </si>
  <si>
    <t>GEPD</t>
  </si>
  <si>
    <t>Georgia Environmental Protection Division</t>
  </si>
  <si>
    <t>HRA</t>
  </si>
  <si>
    <t>HRA Environmental Services</t>
  </si>
  <si>
    <t>JCWWTP</t>
  </si>
  <si>
    <t>VE</t>
  </si>
  <si>
    <t>Vindicated Environmental</t>
  </si>
  <si>
    <t>DWR Permit Number:</t>
  </si>
  <si>
    <t>22</t>
  </si>
  <si>
    <t xml:space="preserve">Ecoregion: </t>
  </si>
  <si>
    <t xml:space="preserve">Drainage Area: </t>
  </si>
  <si>
    <t xml:space="preserve">DWR Abbreviation: </t>
  </si>
  <si>
    <t>Ecoregion Name:</t>
  </si>
  <si>
    <t>1 (Watts Bar) or 2 (Fort Loudoun)</t>
  </si>
  <si>
    <t>3 (Chickamauga) or 4 (Nickajack)</t>
  </si>
  <si>
    <t>2 (u/s Boone Dam)  or  3 (d/s Boone Dam)</t>
  </si>
  <si>
    <t>Characteristic 1</t>
  </si>
  <si>
    <t>Characteristic 2</t>
  </si>
  <si>
    <t>Characteristic 3</t>
  </si>
  <si>
    <t>Characteristic 4</t>
  </si>
  <si>
    <t>% Canopy Cover Measured (mid-reach) with spherical crown densiometer:</t>
  </si>
  <si>
    <t>70-90% of the bank covered by undisturbed vegetation.  One class may not be well represented.  Disruption evident but not effecting full plant growth.  Non-natives are rare (&lt; 30%).</t>
  </si>
  <si>
    <t>Less than 50% of the bank covered by undisturbed vegetation or more than 2 classes are not well represented or most vegetation has been cropped.  Non-native vegetation may dominate (&gt; 50%).</t>
  </si>
  <si>
    <t>Score (Left Bank)</t>
  </si>
  <si>
    <t>Score (Right Bank)</t>
  </si>
  <si>
    <t>HUC 8:</t>
  </si>
  <si>
    <t>Project Purpose:</t>
  </si>
  <si>
    <t>Label:</t>
  </si>
  <si>
    <t>Notes:</t>
  </si>
  <si>
    <t>Waypoint, LLC</t>
  </si>
  <si>
    <t>TDEC Environment Field Office:</t>
  </si>
  <si>
    <t>WLLC</t>
  </si>
  <si>
    <t>B1.7 miles  D/S  West Warren-Viola WWTP Discharge</t>
  </si>
  <si>
    <t>50 yards U/S West Warren STP</t>
  </si>
  <si>
    <t>BBIGB015.5MY</t>
  </si>
  <si>
    <t>TNW000008404</t>
  </si>
  <si>
    <t>Upstream bridge Solvay Plant Site</t>
  </si>
  <si>
    <t>Division of Remediation Fish Tissue Site</t>
  </si>
  <si>
    <t>TN06040003019_4000</t>
  </si>
  <si>
    <t>BEAR003.0RU</t>
  </si>
  <si>
    <t>TNW000008424</t>
  </si>
  <si>
    <t>Near 1703 Shagbark Trail, 0.6 mile upstream Dejarnette Lane</t>
  </si>
  <si>
    <t>Collected by PAI for Murfreesboro MS4</t>
  </si>
  <si>
    <t>BEAR004.6RO</t>
  </si>
  <si>
    <t>TNW000008487</t>
  </si>
  <si>
    <t>BEAR2.2T0.2TI</t>
  </si>
  <si>
    <t>TNW000008447</t>
  </si>
  <si>
    <t>Bear Creek unnamed tributary</t>
  </si>
  <si>
    <t>Off Bluff Road 0.2 mile SW of Pryor Road intersection</t>
  </si>
  <si>
    <t>TN06010201032_1400</t>
  </si>
  <si>
    <t>BEIDL002.6SU</t>
  </si>
  <si>
    <t>Booher Road</t>
  </si>
  <si>
    <t>The stream name on the topo is not clear. This station was originally named Paperville Creek, but it should be Beidleman Creek. KJL 2/11/2021.</t>
  </si>
  <si>
    <t>BFFLI019.5LI</t>
  </si>
  <si>
    <t>TNW000008359</t>
  </si>
  <si>
    <t>u/s Huckleberry Road</t>
  </si>
  <si>
    <t>TN06030002073_1000</t>
  </si>
  <si>
    <t>BRAIR002.2LI</t>
  </si>
  <si>
    <t>On Al/TN state line</t>
  </si>
  <si>
    <t>TNW000008364</t>
  </si>
  <si>
    <t>Off Kearns Circle d/s Charles Walker Park</t>
  </si>
  <si>
    <t>BLACK0.5T0.2GE</t>
  </si>
  <si>
    <t>TNW000008348</t>
  </si>
  <si>
    <t>Black Creek unnamed tributary</t>
  </si>
  <si>
    <t>Off Toby Road</t>
  </si>
  <si>
    <t>Mitigation site wet weather seep no channel id'ed by PAI</t>
  </si>
  <si>
    <t>BLACK000.4GE</t>
  </si>
  <si>
    <t>Toby Road</t>
  </si>
  <si>
    <t>Take Mcdonald Road  then East on Glades Road to toby Road. Correct RM KJL 7/7/2020</t>
  </si>
  <si>
    <t>BLACK001.1GE</t>
  </si>
  <si>
    <t>TNW000008347</t>
  </si>
  <si>
    <t>Glades Road</t>
  </si>
  <si>
    <t>Mitigation site id'ed by PAI</t>
  </si>
  <si>
    <t>BOGAR000.1CO</t>
  </si>
  <si>
    <t>TNW000008368</t>
  </si>
  <si>
    <t>Bogard Creek</t>
  </si>
  <si>
    <t>85 m D/S Middle Cr. (Triple Creek Campground at 141 Lower Bogard Road)</t>
  </si>
  <si>
    <t>BOONE005.1WN</t>
  </si>
  <si>
    <t>TNW000008386</t>
  </si>
  <si>
    <t>D/S Highland Church Road</t>
  </si>
  <si>
    <t>BOONE005.4WN</t>
  </si>
  <si>
    <t xml:space="preserve">Collected by ETSU for Washington County MS4; </t>
  </si>
  <si>
    <t>BPOSS001.0HM</t>
  </si>
  <si>
    <t>TNW000008416</t>
  </si>
  <si>
    <t>Big Possom Creek</t>
  </si>
  <si>
    <t>Bridge crossing on Cumberland Trail, 2 miles from Heiss Mtn rd trailhead</t>
  </si>
  <si>
    <t>BRADL008.2T1.4RU</t>
  </si>
  <si>
    <t>BRUSH000.2WN</t>
  </si>
  <si>
    <t>TNW000008379</t>
  </si>
  <si>
    <t>Riverview Drive</t>
  </si>
  <si>
    <t>BRUSH002.0WN</t>
  </si>
  <si>
    <t>TNW000008389</t>
  </si>
  <si>
    <t>70 yards D/S of Dalewood Road</t>
  </si>
  <si>
    <t>New Station collected by ETSU for Washington County MS4 d/s chlorine spill 2020.</t>
  </si>
  <si>
    <t>BRUSH005.2AN</t>
  </si>
  <si>
    <t>BFK7.6; BFORK004.7AN; BFORK005.2AN</t>
  </si>
  <si>
    <t>Estimated Lat /Long; Corrected HUC Code /GMD 10/26/06; Corrected Lat/Long From Updated Field Form ALW 3-5-12; Corrected station id to match other stations and name of creek (Brushy Fork not Brushy Fork Creek) - KJL 8/31/21</t>
  </si>
  <si>
    <t>BUCHA2.4T0.3BE</t>
  </si>
  <si>
    <t>TNW000008482</t>
  </si>
  <si>
    <t>Buchanan Creek Unnamed Tributary</t>
  </si>
  <si>
    <t>Upstream Pickle Road</t>
  </si>
  <si>
    <t>TN06040002024_0400</t>
  </si>
  <si>
    <t>DR-1</t>
  </si>
  <si>
    <t>C&amp;EC Mitigation Station</t>
  </si>
  <si>
    <t>BUCHA2.4T0.4T0.1BE</t>
  </si>
  <si>
    <t>TNW000008483</t>
  </si>
  <si>
    <t>Buchanan Creek Unnamed Tributary to Unamed Tributary</t>
  </si>
  <si>
    <t>North of Pickle Road</t>
  </si>
  <si>
    <t>DR-2</t>
  </si>
  <si>
    <t>BUCHA2.4T0.6T0.1BE</t>
  </si>
  <si>
    <t>TNW000008484</t>
  </si>
  <si>
    <t>Downstream Midgett Road</t>
  </si>
  <si>
    <t>DR-3</t>
  </si>
  <si>
    <t>BUCHA2.4T0.8BE</t>
  </si>
  <si>
    <t>TNW000008485</t>
  </si>
  <si>
    <t>Off Midgett Road</t>
  </si>
  <si>
    <t>DR-4</t>
  </si>
  <si>
    <t>BUCHA4.5T0.5T0.1GS</t>
  </si>
  <si>
    <t>TNW000008357</t>
  </si>
  <si>
    <t>Buchanan Creek unnamed tributary to unnamed tributary</t>
  </si>
  <si>
    <t>d/s Bunker Hill Rd/Tarpley Shop Road</t>
  </si>
  <si>
    <t>TN06030004018_0999</t>
  </si>
  <si>
    <t>BUCHA4.1T0.5GS</t>
  </si>
  <si>
    <t>TN06040001840_0110</t>
  </si>
  <si>
    <t>BUSHM3.4T0.3RU</t>
  </si>
  <si>
    <t>TNW000008425</t>
  </si>
  <si>
    <t>Bushman Creek unnamed tributary (Garrison Branch)</t>
  </si>
  <si>
    <t>upstream Aberdeen Circle (near check dam)</t>
  </si>
  <si>
    <t>CAGE000.1AN</t>
  </si>
  <si>
    <t>TNW000008353</t>
  </si>
  <si>
    <t>Cage Creek u/sof bridge</t>
  </si>
  <si>
    <t>U/S New River Hwy/116 &amp; confluence with New Rv. near the convenience center.</t>
  </si>
  <si>
    <t>TN05130104037_1700</t>
  </si>
  <si>
    <t>CANDI018.1BR</t>
  </si>
  <si>
    <t>TNW000008400</t>
  </si>
  <si>
    <t>100 yards upstream of greenway crossing near end of Legacy Parkway NW</t>
  </si>
  <si>
    <t>CANEY4.0T0.3SM</t>
  </si>
  <si>
    <t>TNW000008428</t>
  </si>
  <si>
    <t>Caney Fork unnamed tributary</t>
  </si>
  <si>
    <t>Elmwood tailings storage impoundment, Helms Bend Rd.</t>
  </si>
  <si>
    <t>No NHD channel. Collected for Nystar mining permit (NR17MS.005)</t>
  </si>
  <si>
    <t>TN05130108001_0700</t>
  </si>
  <si>
    <t>CARR1.7T0.1BT</t>
  </si>
  <si>
    <t>TNW000008489</t>
  </si>
  <si>
    <t>Carr Creek tributary</t>
  </si>
  <si>
    <t>617 Webb Rd, just above confl. w/ Carr Creek</t>
  </si>
  <si>
    <t>Anti-deg coll. In assoc. w/ SRW restoration project</t>
  </si>
  <si>
    <t>CARRO001.5WN</t>
  </si>
  <si>
    <t>TNW000008388</t>
  </si>
  <si>
    <t>Off Carroll Creek Road and u/s Eastmand Credit Union &amp; 0.1 mile u/s Hwy 36</t>
  </si>
  <si>
    <t>Collected by ETSU for Washington County MS4</t>
  </si>
  <si>
    <t>CARTE000.1JE</t>
  </si>
  <si>
    <t>TNW000008366</t>
  </si>
  <si>
    <t>Immediately u/s of confluence with Sartain Branch off Bell Road</t>
  </si>
  <si>
    <t>TN06010108043_0310</t>
  </si>
  <si>
    <t>CASH_G0.1WN</t>
  </si>
  <si>
    <t>TNW000008387</t>
  </si>
  <si>
    <t>Cash Hollow (Unnamed Creek in Hollow)</t>
  </si>
  <si>
    <t>D/S South Austin Springs Road</t>
  </si>
  <si>
    <t>Collected by ETSU for Watauga MS4</t>
  </si>
  <si>
    <t>CASSI002.2WN</t>
  </si>
  <si>
    <t>TNW000008382</t>
  </si>
  <si>
    <t>d/s Full Gospel Church off Cassi Road</t>
  </si>
  <si>
    <t>TNW000008495</t>
  </si>
  <si>
    <t>Lauderdale Drive/Milligan Road</t>
  </si>
  <si>
    <t xml:space="preserve">There has been some confusion on station id's on Catbird. Chemical samples collected in 2011-2012 collected at Milligan Hwy. Biological samples in 2011, 2017 and 2021 were collected at this location. </t>
  </si>
  <si>
    <t>CATBI000.9WN</t>
  </si>
  <si>
    <t>Different Site Than CAtbi000.1Wn  REC 8/25/11 Leave Separate Large Interstate; Separates the Sites. BTB confirmed this station is at Pinecrest/Milligan Hwy therefore fixed the RM.</t>
  </si>
  <si>
    <t>TN06010201032_1200</t>
  </si>
  <si>
    <t>CEDAR000.1WN</t>
  </si>
  <si>
    <t>TNW000008371</t>
  </si>
  <si>
    <t>Off Airport Road/Hwy 75</t>
  </si>
  <si>
    <t>Collected by ETSU</t>
  </si>
  <si>
    <t>CEDAR002.3WN</t>
  </si>
  <si>
    <t>TNW000008373</t>
  </si>
  <si>
    <t>Red Lane</t>
  </si>
  <si>
    <t>CEDAR5.3T1.4SU</t>
  </si>
  <si>
    <t>TNW000008493</t>
  </si>
  <si>
    <t>Cedar Creek unnamed tribuary</t>
  </si>
  <si>
    <t>CEDAR006.7SU</t>
  </si>
  <si>
    <t>CFORK038.0DB</t>
  </si>
  <si>
    <t>TNW000008432</t>
  </si>
  <si>
    <t>Second Creek and Little Hurricane Creek embayment of Center Hill Lake</t>
  </si>
  <si>
    <t>CGROV1.6T0.4MN</t>
  </si>
  <si>
    <t>TNW000008488</t>
  </si>
  <si>
    <t>Cotton Grove Creek unnamed tributary</t>
  </si>
  <si>
    <t>off Liberty Road</t>
  </si>
  <si>
    <t>CJO000.1DA</t>
  </si>
  <si>
    <t>TNW000008496</t>
  </si>
  <si>
    <t>D/S Paragon Mill Road (~40 feet)</t>
  </si>
  <si>
    <t>Station established by Metro Nashville MS4</t>
  </si>
  <si>
    <t>CLEAR000.7SH</t>
  </si>
  <si>
    <t>TNW000008363</t>
  </si>
  <si>
    <t>Downstream of railroad off Hwy 70</t>
  </si>
  <si>
    <t>CLEAR000.8SH</t>
  </si>
  <si>
    <t>CLEAR000.0RH; TVA 23071; CLEAR000.0RH</t>
  </si>
  <si>
    <t>Combined Clear000.0Rh AW LKC 5/31/12 (TVA station at Vaughn Road)</t>
  </si>
  <si>
    <t>Connie Allen Road downstream McKenzie WWTP</t>
  </si>
  <si>
    <t>COAHU48.6T0.8BR</t>
  </si>
  <si>
    <t>TNW000008396</t>
  </si>
  <si>
    <t>Coahulla Creek unnamed tributary</t>
  </si>
  <si>
    <t>Southeast Bates Pike</t>
  </si>
  <si>
    <t>TN06040005050_0100</t>
  </si>
  <si>
    <t>COSBY6.9T0.1CO</t>
  </si>
  <si>
    <t>TNW000008384</t>
  </si>
  <si>
    <t>Cosby Creek unnamed tributary (reach 2)</t>
  </si>
  <si>
    <t>u/s of Cosby Creek d/s of Cosby Hwy</t>
  </si>
  <si>
    <t>COSBY006.9T0.1CO</t>
  </si>
  <si>
    <t>COSBY6.9T0.1T0.2CO</t>
  </si>
  <si>
    <t>TNW000008383</t>
  </si>
  <si>
    <t>Cosby Creek unnamed tributary to unnamed tributary (reach 1)</t>
  </si>
  <si>
    <t>d/s of Proffit Spring and Lick Way u/s of Cosby Hwy.</t>
  </si>
  <si>
    <t>COSBY006.9T0.1T0.2CO</t>
  </si>
  <si>
    <t>CROW032.5FR</t>
  </si>
  <si>
    <t>TNW000008394</t>
  </si>
  <si>
    <t>Jake Summers Rd crossing</t>
  </si>
  <si>
    <t>CSPRI0.6T0.1RO</t>
  </si>
  <si>
    <t>TNW000008413</t>
  </si>
  <si>
    <t>Unnamed Tributary to Cave Spring Branch</t>
  </si>
  <si>
    <t>Uppermost trib on east,  north of bend in Cave Spring Branch</t>
  </si>
  <si>
    <t>CSPRI000.2RO</t>
  </si>
  <si>
    <t>TNW000008406</t>
  </si>
  <si>
    <t>u/s of first unnamed tributary on the left</t>
  </si>
  <si>
    <t>CSPRI000.4RO</t>
  </si>
  <si>
    <t>TNW000008412</t>
  </si>
  <si>
    <t>u/s of thrid unnamed tributary on the left</t>
  </si>
  <si>
    <t>CSPRI000.5RO</t>
  </si>
  <si>
    <t>TNW000008407</t>
  </si>
  <si>
    <t>d/s of fourth unnamed tributary on the left</t>
  </si>
  <si>
    <t>CSPRI000.6RO</t>
  </si>
  <si>
    <t>TNW000008408</t>
  </si>
  <si>
    <t>Confluende of headwaters '140' d/s of bend in creek</t>
  </si>
  <si>
    <t>CSPRI000.7RO</t>
  </si>
  <si>
    <t>TNW000008409</t>
  </si>
  <si>
    <t>u/s unamed trib where creek bends to the east</t>
  </si>
  <si>
    <t>Lake Hardeman Road 900 Yds D/S Cub Creek #2A Dam</t>
  </si>
  <si>
    <t>CUB5.6T0.2T0.1HR</t>
  </si>
  <si>
    <t>TNW000008498</t>
  </si>
  <si>
    <t>Cub Creek Unnamed Trib to Unnamed Trib</t>
  </si>
  <si>
    <t>Unnamed trib updtream of trib draining Cub Creek Lake Number Two A.</t>
  </si>
  <si>
    <t>L04</t>
  </si>
  <si>
    <t>Cub Creek Mitigation for Ford Megasite</t>
  </si>
  <si>
    <t>CUB5.6T0.4HR</t>
  </si>
  <si>
    <t>TNW000008497</t>
  </si>
  <si>
    <t>Cub Creek Unnamed Trib</t>
  </si>
  <si>
    <t>0.7 mile downstream Cub Creek Lake Number Three</t>
  </si>
  <si>
    <t>L02</t>
  </si>
  <si>
    <t>CUB5.6T1.2T0.1HR</t>
  </si>
  <si>
    <t>TNW000008499</t>
  </si>
  <si>
    <t>Just upstream confluence with unnamed trib impounded by Cub Creek Lake Number Three.</t>
  </si>
  <si>
    <t>L03</t>
  </si>
  <si>
    <t>Cub Creek Mitigation for Ford Mega Site</t>
  </si>
  <si>
    <t>CUMBE181.3T0.2T0.5DA</t>
  </si>
  <si>
    <t>TNW000008422</t>
  </si>
  <si>
    <t>Cumberland River unnamed tributary to unnamed tributary</t>
  </si>
  <si>
    <t>Channel paralleling west side Jennie Brown Lane downstream of Southern Services Landfill. (0.4 mile S RR tracks)</t>
  </si>
  <si>
    <t>PAI  site 1B. Manufactured channel beside road</t>
  </si>
  <si>
    <t>CUMBE181.3T0.2T0.6T0.1DA</t>
  </si>
  <si>
    <t>TNW000008423</t>
  </si>
  <si>
    <t>Cumberland River unnamed tributary to unnamed tributary to unnamed tributary</t>
  </si>
  <si>
    <t>East side Jennie Brown Lane (road crossing 0.3 mile south RR tacks)</t>
  </si>
  <si>
    <t>PAI  site 2A.</t>
  </si>
  <si>
    <t>CUMBE181.3T0.2T0.7DA</t>
  </si>
  <si>
    <t>TNW000008421</t>
  </si>
  <si>
    <t>Channel paralleling west side Jennie Brown Lane upstream of Southern Services Landfill. (0.1 mile S RR tracks)</t>
  </si>
  <si>
    <t>PAI  site 1A. Manufactured channel beside road</t>
  </si>
  <si>
    <t>CUMBE332.0JA</t>
  </si>
  <si>
    <t>TNW000008434</t>
  </si>
  <si>
    <t>Cordell Hull Reservoir between Indian and Martin Creek</t>
  </si>
  <si>
    <t>TWRA fish tissue site</t>
  </si>
  <si>
    <t>d/s Cooks Valley Rd</t>
  </si>
  <si>
    <t>TN06010102004T_0300</t>
  </si>
  <si>
    <t>TN06040005020T_1200</t>
  </si>
  <si>
    <t>DADDY009.1CU</t>
  </si>
  <si>
    <t>TNW000008442</t>
  </si>
  <si>
    <t>DANNE001.5OV</t>
  </si>
  <si>
    <t>TNW000008393</t>
  </si>
  <si>
    <t>Dodson Chapel Road</t>
  </si>
  <si>
    <t>TN06040005020T_1100</t>
  </si>
  <si>
    <t>Ecoregion 65e guidelines should be used to score macroinvertebrates due to stream type. Located in 71f but stream form is like 65e.</t>
  </si>
  <si>
    <t>DAVIS000.4CA</t>
  </si>
  <si>
    <t>DAVIS001.5CA</t>
  </si>
  <si>
    <t>TNW000008365</t>
  </si>
  <si>
    <t>D/S Hogcamp Branch off Oat Meal Road</t>
  </si>
  <si>
    <t>DAVIS002.4CA</t>
  </si>
  <si>
    <t>DAVIS002.0CA</t>
  </si>
  <si>
    <t>DC 4; DAVIS002.9CA</t>
  </si>
  <si>
    <t>DAVIS003.7CA</t>
  </si>
  <si>
    <t>DC 3; DAVIS004.6CA</t>
  </si>
  <si>
    <t>DAVIS006.0CA</t>
  </si>
  <si>
    <t>DC 2; DAVIS006.9CA</t>
  </si>
  <si>
    <t>DAVIS006.8CA</t>
  </si>
  <si>
    <t>DAVIS007.9CA; DC 3; DAVIS007.7CA</t>
  </si>
  <si>
    <t>DAVIS008.6CA</t>
  </si>
  <si>
    <t>DC 1; DAVIS009.5CA</t>
  </si>
  <si>
    <t>DAVIS6.0T0.1CA</t>
  </si>
  <si>
    <t>FECO69E02; DAVIS6.9T0.1CA</t>
  </si>
  <si>
    <t>Fort Campbell Military Reservation - Near Palmyra Road</t>
  </si>
  <si>
    <t>DOE000.7JO; TVA 31511 RM 1.6</t>
  </si>
  <si>
    <t>DOE002.3JA</t>
  </si>
  <si>
    <t>TNW000008391</t>
  </si>
  <si>
    <t>Old Creek Road</t>
  </si>
  <si>
    <t>TN05130106005T_1200</t>
  </si>
  <si>
    <t>DONNE000.9LI</t>
  </si>
  <si>
    <t>TNW000008455</t>
  </si>
  <si>
    <t>Donneby Branch</t>
  </si>
  <si>
    <t>d/s Oliver Smith Rd</t>
  </si>
  <si>
    <t>TN060300021149_0800</t>
  </si>
  <si>
    <t>DRY000.4WN</t>
  </si>
  <si>
    <t>TNW000008358</t>
  </si>
  <si>
    <t>d/s Arnold Road</t>
  </si>
  <si>
    <t>DUG1.4G0.2CN</t>
  </si>
  <si>
    <t>TNW000008492</t>
  </si>
  <si>
    <t>Dug Hollow Branch Unamed Trib</t>
  </si>
  <si>
    <t>Unnamed trib to Dug Hollow Branch off Walnut Springs Road 300 yds u/s Dug Hollow Rd</t>
  </si>
  <si>
    <t>TN05130203027_020</t>
  </si>
  <si>
    <t>Lucky Landy BSW</t>
  </si>
  <si>
    <t>Stream restoration for Lucky Landing station WSB. Upstream drainage in 71H (line about 300 yards upstreams)</t>
  </si>
  <si>
    <t>DUG1.4G0.4T0.1CN</t>
  </si>
  <si>
    <t>TNW000008491</t>
  </si>
  <si>
    <t>Dug Hollow Branch UT TO UT.</t>
  </si>
  <si>
    <t>Unnamed trib to unnamed trib to Dug Hollow Branch off Walnut Springs Road</t>
  </si>
  <si>
    <t>Lucky Landing UT4</t>
  </si>
  <si>
    <t>Stream restoration for Lucky Landing station UT4</t>
  </si>
  <si>
    <t>DUG1.4G0.9T0.2CN</t>
  </si>
  <si>
    <t>TNW000008490</t>
  </si>
  <si>
    <t>Dug Hollow Branch UT to UT</t>
  </si>
  <si>
    <t>Lucky Landing UT2</t>
  </si>
  <si>
    <t>Stream restoration for Lucky Landing station UT2</t>
  </si>
  <si>
    <t>EATON000.7CE</t>
  </si>
  <si>
    <t>TNW000008340</t>
  </si>
  <si>
    <t>Eaton Branch</t>
  </si>
  <si>
    <t>u/s Hunters Landing Dr</t>
  </si>
  <si>
    <t>TN06040002032_0200</t>
  </si>
  <si>
    <t>Dissolved Oxygen Study Previous 35.10194/-89.08194 changed per BES 6/10/20.</t>
  </si>
  <si>
    <t>Corrected Lat/Long BS 10/14/12; Upstream Of Dry Creek Road Hitchcock  Lane; EFO Noted Logging Upstream As Of 3408 (Left 100 Ft Buffer); Also 4Wheeling In and Around Stream.; Dissolved Oxygen Study; Changed Station ID per DHA 1/13/16KJL  Station no longer accessible due to logging activity.  Dropped as an active reference site on 05-17-21.</t>
  </si>
  <si>
    <t>TN06010201032_4000</t>
  </si>
  <si>
    <t>U/S of Lower East Valley Road</t>
  </si>
  <si>
    <t>Waterbody # 05130101016.  Site Is Just within Royal Blue Wildlife Management; Area Boundary.  Stinking Creek Flows To Hickory Creek.  About 3 Miles Due East; Of Pioneer TN.; Lab BR Earlier; Dissolved Oxygen Study Probation on 09-23-19 TWRA ATV area.  TWRA ATV trail continues to be an impact station dropped as reference stream based on Fall 2019 and spring 2020 biological samples and field observations.</t>
  </si>
  <si>
    <t>EFSTO010.2RU</t>
  </si>
  <si>
    <t>TNW000008453</t>
  </si>
  <si>
    <t>EFSTO010.8RU</t>
  </si>
  <si>
    <t>TNW000008462</t>
  </si>
  <si>
    <t>Off Hwy 231 and downstream of Rutherford County</t>
  </si>
  <si>
    <t>Walter Hill</t>
  </si>
  <si>
    <t>Downstream of Rutherford County Landfill outfall 001.</t>
  </si>
  <si>
    <t>EFSTO011.0RU</t>
  </si>
  <si>
    <t>TNW000008452</t>
  </si>
  <si>
    <t>1 mile upstream Watler Hill Dam; behind 4766 Lebanon Pike</t>
  </si>
  <si>
    <t>EFSTO045.8CN</t>
  </si>
  <si>
    <t>TNW000008415</t>
  </si>
  <si>
    <t>West Water Street, ~100' D/S of Doolittle Road</t>
  </si>
  <si>
    <t>EMORY043.9MG</t>
  </si>
  <si>
    <t>TNW000008456</t>
  </si>
  <si>
    <t>200 yds U/S Sang Branch &amp; ford off Macedonia Road</t>
  </si>
  <si>
    <t>EQUIPBLANKCONSULTANT</t>
  </si>
  <si>
    <t>TNW000008461</t>
  </si>
  <si>
    <t>Equipment blank collected by agency other than TDEC</t>
  </si>
  <si>
    <t>In the field near where equipment is deployed</t>
  </si>
  <si>
    <t>This is a generic station id for equipment blanks to be used for samples collected by agencies other than TDEC. The ecoregion, county, lat/long, HUC, and EFO are TN Tower, Nashville central office not the location of the sample.</t>
  </si>
  <si>
    <t>Equipment Blank Sevier Co. MS4</t>
  </si>
  <si>
    <t>2280 Beckwith Road U/S TVA Substation</t>
  </si>
  <si>
    <t>FIELDBLANKCONSULANT</t>
  </si>
  <si>
    <t>TNW000008460</t>
  </si>
  <si>
    <t>Field blank collected by agency other than TDEC</t>
  </si>
  <si>
    <t>In the field near where waterbody sample is collected.</t>
  </si>
  <si>
    <t>This is a generic station id for field blanks to be used for samples collected by agencies other than TDEC. The ecoregion, county, lat/long, HUC, and EFO are TN Tower, Nashville central office not the location of the sample.</t>
  </si>
  <si>
    <t>FLAT025.2GR</t>
  </si>
  <si>
    <t>TNW000008410</t>
  </si>
  <si>
    <t>200' u/s of end of road used to enter farm near Scott Cemetary on topo. (U/S of trib at confl of Hwy 131 and Ridgeline Rd)</t>
  </si>
  <si>
    <t>U/S of Maryville Pike and D/S of Road to Mayo Seed Co</t>
  </si>
  <si>
    <t>Fort Campbell Reservation - 101 St Airborne Drive</t>
  </si>
  <si>
    <t>Fort Campbell Reservation - Boiling Springs Road</t>
  </si>
  <si>
    <t>FMILE002.6BR</t>
  </si>
  <si>
    <t>TNW000008398</t>
  </si>
  <si>
    <t>Hwy 64 East Waterlevel Hwy</t>
  </si>
  <si>
    <t>FORD001.8WN</t>
  </si>
  <si>
    <t>TNW000008374</t>
  </si>
  <si>
    <t>Gray Station Road</t>
  </si>
  <si>
    <t>FORD003.9WN</t>
  </si>
  <si>
    <t>TNW000008392</t>
  </si>
  <si>
    <t>Intersection with Fulkerson Rd</t>
  </si>
  <si>
    <t>Site always dry when attempting to measure</t>
  </si>
  <si>
    <t>Burgess Falls Reservoir; Falling Water River</t>
  </si>
  <si>
    <t>GAP002.6GE</t>
  </si>
  <si>
    <t>TNW000008446</t>
  </si>
  <si>
    <t>Marvin Road</t>
  </si>
  <si>
    <t>GLOVE0.4T0.7T1.0MI</t>
  </si>
  <si>
    <t>TNW000008350</t>
  </si>
  <si>
    <t>Below industrial Blvd, east of Jasper's WWTP</t>
  </si>
  <si>
    <t>GLOVE0.4T1.3T0.5MI</t>
  </si>
  <si>
    <t>TNW000008351</t>
  </si>
  <si>
    <t>Below Industrial Blvd, west of AZZ Galvinizing facility</t>
  </si>
  <si>
    <t>GREEN000.0CO</t>
  </si>
  <si>
    <t>TNW000008361</t>
  </si>
  <si>
    <t>Hwy 321</t>
  </si>
  <si>
    <t>66i</t>
  </si>
  <si>
    <t>TN06010106004_0700</t>
  </si>
  <si>
    <t>GREEN014.2WE</t>
  </si>
  <si>
    <t>Off Riverview Drive/Anderson Road under I-40 Bridge</t>
  </si>
  <si>
    <t>HARPE071.7WI</t>
  </si>
  <si>
    <t>Corrected Lat/Long Bl 9.27.11. Corrected RM KJL 6/21/21</t>
  </si>
  <si>
    <t>TN06010102046_1300</t>
  </si>
  <si>
    <t>Changed Station ID per DHA 1/13/16KJL; Changed Monitoring Location per DHA 1/13/16KJL; peri; Family:¿ Ictaluridae (Catfish) Moronidae (the Temperate Basses); Micropterus (the Black Basses).</t>
  </si>
  <si>
    <t>Background Sampling Station On the Hiwassee River; U/S Of Three Target Dischargers; Family:¿ Ictaluridae Catfish Moronidae (the Temperate Basses); Micropterus (the Black Basses).</t>
  </si>
  <si>
    <t>TVA Fish Tissue Station; Family:¿ Ictaluridae (Catfish)  Moronidae (the Temperate Basses); Micropterus (the Black Basses).</t>
  </si>
  <si>
    <t>Mercury; Family:¿ Ictaluridae Catfish Moronidae (the Temperate Basses); Micropterus (the Black Basses).</t>
  </si>
  <si>
    <t>Cherokee Lake at Poor Valley Creek Embayment bottom</t>
  </si>
  <si>
    <t>Cherokee Lake at Poor Valley Creek Embayment surface</t>
  </si>
  <si>
    <t>Cherokee Lake East of Jimtown Hollow Surface sample</t>
  </si>
  <si>
    <t>Cherokee Lake East of Jimtown Hollow Bottom Sample</t>
  </si>
  <si>
    <t>Cherokee Lake at Malinda Br Bottom Sample</t>
  </si>
  <si>
    <t>Cherokee Lake at Malinda Br Surface Sample</t>
  </si>
  <si>
    <t>HOOSI005.3OB</t>
  </si>
  <si>
    <t>TNW000008380</t>
  </si>
  <si>
    <t>u/s West Reelfoot Ave.</t>
  </si>
  <si>
    <t>HUNT000.4CE</t>
  </si>
  <si>
    <t>TNW000008356</t>
  </si>
  <si>
    <t>u/s Ester Lane</t>
  </si>
  <si>
    <t>Hunting Creek Unnamed Tributary</t>
  </si>
  <si>
    <t>HUNTI4.8T2.0BN</t>
  </si>
  <si>
    <t>TNW000008370</t>
  </si>
  <si>
    <t>Sandy Point Road</t>
  </si>
  <si>
    <t>Station created for COVIA Camden Quarry Mitigation</t>
  </si>
  <si>
    <t>HURRI000.7CL</t>
  </si>
  <si>
    <t>BM10; HURRI000.4CL</t>
  </si>
  <si>
    <t>HURRI001.8GY</t>
  </si>
  <si>
    <t>TNW000008414</t>
  </si>
  <si>
    <t>Between Baker and Chevy Roads</t>
  </si>
  <si>
    <t>TN06030003044_0711</t>
  </si>
  <si>
    <t>HURRI010.2_AL</t>
  </si>
  <si>
    <t>TNW000008458</t>
  </si>
  <si>
    <t>u/s of Walls of Jericho hiking trail foot bridge</t>
  </si>
  <si>
    <t>TN06030002056_0300</t>
  </si>
  <si>
    <t>Stream is 1.83 miles from Skyline parking area of Walls of Jericho hiking trail</t>
  </si>
  <si>
    <t>ICAMP000.1CO</t>
  </si>
  <si>
    <t>TNW000008362</t>
  </si>
  <si>
    <t>Indian Camp Creek</t>
  </si>
  <si>
    <t>4220 Indian Camp Creek Road</t>
  </si>
  <si>
    <t>TN06010106004_0800</t>
  </si>
  <si>
    <t>JENNI004.6JA</t>
  </si>
  <si>
    <t>TNW000008390</t>
  </si>
  <si>
    <t>Big Spring Lane</t>
  </si>
  <si>
    <t>TN06020002083_0700</t>
  </si>
  <si>
    <t>Fort Campbell Reservation - 100 Feet U/S Ghost Corp Road D/S Confluence Moss Creek</t>
  </si>
  <si>
    <t>Fort Campbell Reservation -0.3 Mile U/S Ghost Cove Road U/S Confluence Moss Creek</t>
  </si>
  <si>
    <t>Keef Spring tributary to Running Water Creek</t>
  </si>
  <si>
    <t>Off of Hwy 134 Earl Keef Property u/s confluence with Running Water Creek</t>
  </si>
  <si>
    <t>Above Confluence with Running Water Creek 0.0  Spring Is ~ 40 M In Length; From Spring House To Confluence with Stream  Corrected lat/long 08-19-21 dha</t>
  </si>
  <si>
    <t>TVA 5987-1</t>
  </si>
  <si>
    <t>Corrected RM LKC 4/14/04  Corrected lat/long dha 03-28-21.</t>
  </si>
  <si>
    <t>Downstream Zion Cemetery Rd</t>
  </si>
  <si>
    <t>TN06010201090_0100</t>
  </si>
  <si>
    <t>LARKI011.4_AL</t>
  </si>
  <si>
    <t>TNW000008435</t>
  </si>
  <si>
    <t>Larkin Fork</t>
  </si>
  <si>
    <t>County Road 546 in AL</t>
  </si>
  <si>
    <t>TN06030002056_0100</t>
  </si>
  <si>
    <t>TN06010204044_1400</t>
  </si>
  <si>
    <t>LAURE000.1CT</t>
  </si>
  <si>
    <t>TNW000008441</t>
  </si>
  <si>
    <t>U/S 19E bridge</t>
  </si>
  <si>
    <t>d/s Greenville Sewage (TN0075094)</t>
  </si>
  <si>
    <t>LCHAT002.5BR</t>
  </si>
  <si>
    <t>TNW000008399</t>
  </si>
  <si>
    <t>End of Leamon Road NE</t>
  </si>
  <si>
    <t>LCHAT2.8T0.1BR</t>
  </si>
  <si>
    <t>TNW000008397</t>
  </si>
  <si>
    <t>Little Chatata Creek unnamed tributary</t>
  </si>
  <si>
    <t>Urbane Road NE</t>
  </si>
  <si>
    <t>LCROW004.4FR</t>
  </si>
  <si>
    <t>TNW000008375</t>
  </si>
  <si>
    <t>Little Crow Creek</t>
  </si>
  <si>
    <t>Sinking Cove Road</t>
  </si>
  <si>
    <t>TN06030001110_1000</t>
  </si>
  <si>
    <t>LECON000.3SV</t>
  </si>
  <si>
    <t>TNW000008369</t>
  </si>
  <si>
    <t>LeConte Creek</t>
  </si>
  <si>
    <t>At 140 LeConte Creek Road private drive entrance</t>
  </si>
  <si>
    <t>1 sq. mi. of uppermost drainage is 66i</t>
  </si>
  <si>
    <t>in Warner Park near Shelter 11 (D/S Brentwood Pump Station)</t>
  </si>
  <si>
    <t>Off Concord Road in River Park</t>
  </si>
  <si>
    <t>LIBER0000.2WI; LIBER000.1WI</t>
  </si>
  <si>
    <t>LICK000.6CA</t>
  </si>
  <si>
    <t>LICK001.0CL</t>
  </si>
  <si>
    <t>LICK6.2T0.3GE</t>
  </si>
  <si>
    <t>TNW000008349</t>
  </si>
  <si>
    <t>Lick Creek unnamed tributaty</t>
  </si>
  <si>
    <t>Smeicer Road</t>
  </si>
  <si>
    <t>Mitigation site wet weather seep no channel id'ed by PAI DA=N/A</t>
  </si>
  <si>
    <t>LINDI1.0T0.8PU</t>
  </si>
  <si>
    <t>TNW000008429</t>
  </si>
  <si>
    <t>Little Indian Creek unnamed tributary</t>
  </si>
  <si>
    <t>Medley Hill Rd, Approx 500 ft u/s from Hopewell Rd</t>
  </si>
  <si>
    <t>No NHD channel. ARAP site Nyrstar mine</t>
  </si>
  <si>
    <t>All u/s drainage in 74b per REC-10/7/21-KJL</t>
  </si>
  <si>
    <t>U/S Walnut Grove Road left at Central Park and Behind Walgreens</t>
  </si>
  <si>
    <t>LSMOU001.6BR</t>
  </si>
  <si>
    <t>TNW000008401</t>
  </si>
  <si>
    <t>50 yards downstream of Wilson Farm Road</t>
  </si>
  <si>
    <t>Fort Campbell Reservation - F Woodlawn Drive - 101st Airborne Dr</t>
  </si>
  <si>
    <t>D/S Fort Campbell Reservation STP</t>
  </si>
  <si>
    <t>U/S Fort Campbell Reservation STP</t>
  </si>
  <si>
    <t>LYTLE002.9RU</t>
  </si>
  <si>
    <t>TNW000008426</t>
  </si>
  <si>
    <t>Downstream Middle Tennessee Blvd.</t>
  </si>
  <si>
    <t>MEADO000.5CU</t>
  </si>
  <si>
    <t>TNW000008385</t>
  </si>
  <si>
    <t>Lowe Road</t>
  </si>
  <si>
    <t>TN05130108036_0910</t>
  </si>
  <si>
    <t>MEADO1.0T0.3MM</t>
  </si>
  <si>
    <t>MEADO1.0T0.4MM</t>
  </si>
  <si>
    <t>MEADO1.6T0.1CE</t>
  </si>
  <si>
    <t>TNW000008417</t>
  </si>
  <si>
    <t>Meadow Creek unnamed tributary</t>
  </si>
  <si>
    <t>Off Hwy 55 and 761 feet upstream the confluence with Meadow Branch</t>
  </si>
  <si>
    <t>Stream mitigation site new station by PAI</t>
  </si>
  <si>
    <t>MEADO1.6T0.4T0.1CE</t>
  </si>
  <si>
    <t>TNW000008419</t>
  </si>
  <si>
    <t>Meadow Creek unnamed tributary to unnamed tributary</t>
  </si>
  <si>
    <t>Off Hwy 55 and 2325 ft upstream confluence with Meadow Branch</t>
  </si>
  <si>
    <t>MEADO1.6T0.5CE</t>
  </si>
  <si>
    <t>TNW000008418</t>
  </si>
  <si>
    <t>Off Hwy 55 &amp; upstream RR tacks. 2811 feet upstream the confluence with Meadow Branch</t>
  </si>
  <si>
    <t>Corrected County Name 8/30/11 LKC  Mek0.3</t>
  </si>
  <si>
    <t>TN06010201032_1300</t>
  </si>
  <si>
    <t>South On 74 Out Of Cleveland At Bradley/Polk County.  Pull Off To Old Iron; Bridge Ford Gravel Road. Updated lat/long per CFW/NEG-7/8/21-KJL</t>
  </si>
  <si>
    <t>MILL002.8GY</t>
  </si>
  <si>
    <t>MILL18.1T0.2DA</t>
  </si>
  <si>
    <t>TNW000008451</t>
  </si>
  <si>
    <t>UNT Mill Creek</t>
  </si>
  <si>
    <t>Sunnywood Dr</t>
  </si>
  <si>
    <t>Changed Station ID per DRM Biol. Eval. Of Millstone Branch¿19992002 (KJS)</t>
  </si>
  <si>
    <t>MLICK000.1DB</t>
  </si>
  <si>
    <t>TNW000008431</t>
  </si>
  <si>
    <t>Mine Lick Creek Embayment</t>
  </si>
  <si>
    <t>Mine Lick Creek embayment Center Hill Reservoir</t>
  </si>
  <si>
    <t>TWRA FISH SITE</t>
  </si>
  <si>
    <t>TN06010204044_1500</t>
  </si>
  <si>
    <t>MUD000.6ML</t>
  </si>
  <si>
    <t>TNW000008339</t>
  </si>
  <si>
    <t>d/s Phillips Road</t>
  </si>
  <si>
    <t>TN06040002012_0120</t>
  </si>
  <si>
    <t>NONCO023.2SH</t>
  </si>
  <si>
    <t>TNW000008439</t>
  </si>
  <si>
    <t>South Houston Levee Road</t>
  </si>
  <si>
    <t>NONCO15.3T0.5SH</t>
  </si>
  <si>
    <t>NONCO17.7T0.1SH</t>
  </si>
  <si>
    <t>NONCO18.3T0.9SH</t>
  </si>
  <si>
    <t>NONCO18.3T1.7SH</t>
  </si>
  <si>
    <t>NONCO23.2T0.4SH</t>
  </si>
  <si>
    <t>NONCO27.2T0.3SH</t>
  </si>
  <si>
    <t>NONCO27.2T0.4SH</t>
  </si>
  <si>
    <t>TNW000008438</t>
  </si>
  <si>
    <t>Nonconnah unnamed tributary</t>
  </si>
  <si>
    <t>0.1 mile u/s E. Shelby Drive on Collierville High School campus</t>
  </si>
  <si>
    <t>Moved u/s beaver dam at RM 0.3.</t>
  </si>
  <si>
    <t>TNW000008486</t>
  </si>
  <si>
    <t>Valero Crossing</t>
  </si>
  <si>
    <t>Updated lat/long per CFW/NEG 7/7/2021-KJL</t>
  </si>
  <si>
    <t>Fort Campbell Military Reservation in the Old Bomb Field Near Mabry Road Crossing. Unexploded ordances DO NOT sample!</t>
  </si>
  <si>
    <t>Correct RM Is 36.9 AW LKC 3/12/12; Corrected Station ID and RM AW LKC 7/1/11; OCOEE036.8PO Was OCOEE036.9PO Also  OCOEE037.0PO; 83137(TVA) BR 2001; 2003 SQSH Ch  Adjusted lat/long to show mid-channel dha 08-19-21</t>
  </si>
  <si>
    <t>Need Low Flow Water Quality Data For Wla; Corrected Lat per REC Using GIS LKC 4/4/05; Corrected Station ID and RM AW LKC 7/1/11; Corrected lat/long CFW 7/8/21-KJL</t>
  </si>
  <si>
    <t>ONEMI001.6CU</t>
  </si>
  <si>
    <t>TNW000008444</t>
  </si>
  <si>
    <t>Oakmont Drive</t>
  </si>
  <si>
    <t>PANHA000.2CE</t>
  </si>
  <si>
    <t>TNW000008341</t>
  </si>
  <si>
    <t>Panhandle Branch</t>
  </si>
  <si>
    <t>u/s Cheatham Springs Rd</t>
  </si>
  <si>
    <t>TN06040002034_1220</t>
  </si>
  <si>
    <t>PAVIL000.4DA</t>
  </si>
  <si>
    <t>TNW000008450</t>
  </si>
  <si>
    <t>Pavillion Branch</t>
  </si>
  <si>
    <t>D/S Murfreesboro Pike</t>
  </si>
  <si>
    <t>TN05130202007_1500</t>
  </si>
  <si>
    <t>Fort Campbell Reservation- Palmyra Road</t>
  </si>
  <si>
    <t>Fort Campbell Reservation U/S Suchon Road</t>
  </si>
  <si>
    <t>TN06040005027_1800</t>
  </si>
  <si>
    <t>POSSU000.7WN</t>
  </si>
  <si>
    <t>TNW000008372</t>
  </si>
  <si>
    <t>Spurgeon Gap Road</t>
  </si>
  <si>
    <t>POTTE001.0GE</t>
  </si>
  <si>
    <t>TNW000008433</t>
  </si>
  <si>
    <t>D/S Concord Road</t>
  </si>
  <si>
    <t>POWEL001.2BE</t>
  </si>
  <si>
    <t>TNW000008354</t>
  </si>
  <si>
    <t>d/s Simms Road</t>
  </si>
  <si>
    <t>TN06040002020_0200</t>
  </si>
  <si>
    <t>Fort Campbell Reservation - Off 101st Airborne Dr @ Confluence with Fletchers Fork</t>
  </si>
  <si>
    <t>Fort Campbell Reservation - Lafayette Road</t>
  </si>
  <si>
    <t>RHOUS0.6T0.9HS</t>
  </si>
  <si>
    <t>TNW000008352</t>
  </si>
  <si>
    <t>Unnamed Tributary to Red House Branch</t>
  </si>
  <si>
    <t>Upstream of pond constructed in the stream.</t>
  </si>
  <si>
    <t>RICHL1.4T0.1T0.1GE</t>
  </si>
  <si>
    <t>TNW000008355</t>
  </si>
  <si>
    <t>D/S East Allens Bridge Road</t>
  </si>
  <si>
    <t>RICHL1.4T0.1GE</t>
  </si>
  <si>
    <t>ROBIN002.3HD</t>
  </si>
  <si>
    <t>Changed RM and lat/long to synch with existing station and description. KJL - 9/13/2021</t>
  </si>
  <si>
    <t>Rock Creek Road Downstream of Hwy 27</t>
  </si>
  <si>
    <t>ROCKS000.6OB</t>
  </si>
  <si>
    <t>TNW000008445</t>
  </si>
  <si>
    <t>Rockspring Branch</t>
  </si>
  <si>
    <t>Goodman Rd.</t>
  </si>
  <si>
    <t>TN08010202026_0200</t>
  </si>
  <si>
    <t>ROCKY000.3CT</t>
  </si>
  <si>
    <t>TNW000008440</t>
  </si>
  <si>
    <t>Private Drive off Minton Hollow Rd.</t>
  </si>
  <si>
    <t>TN06010103008_0300</t>
  </si>
  <si>
    <t>d/s Carter County Inactive Class I Landfill (SNL100000186) &amp; Elizabethton Inactive Class I Landfill (SNL100000081)</t>
  </si>
  <si>
    <t>RUSH001.0FR</t>
  </si>
  <si>
    <t>TNW000008420</t>
  </si>
  <si>
    <t>u/s Tantallon Road</t>
  </si>
  <si>
    <t>TN06030001067_0300</t>
  </si>
  <si>
    <t>South Fork Eagle Creek</t>
  </si>
  <si>
    <t>SHARP001.3WI</t>
  </si>
  <si>
    <t>TNW000008443</t>
  </si>
  <si>
    <t>U/S South Harpeth Road bridge near Old Hwy 96 intersection</t>
  </si>
  <si>
    <t>SHARP016.9WI-2; ECO71F12; TNW000007229</t>
  </si>
  <si>
    <t>SHAST000.1DA</t>
  </si>
  <si>
    <t>TNW000008449</t>
  </si>
  <si>
    <t>Shasta Branch</t>
  </si>
  <si>
    <t>D/S Edmondson Pike</t>
  </si>
  <si>
    <t>TN05130202007_1410</t>
  </si>
  <si>
    <t>SHOAL054.8LW</t>
  </si>
  <si>
    <t>DHA-fixed station id.</t>
  </si>
  <si>
    <t>TN05130108021_0200</t>
  </si>
  <si>
    <t>SINKI001.6SU</t>
  </si>
  <si>
    <t>TNW000008494</t>
  </si>
  <si>
    <t>Redstone Drive</t>
  </si>
  <si>
    <t>SMITH000.9LI</t>
  </si>
  <si>
    <t>TNW000008360</t>
  </si>
  <si>
    <t>d/s County Line/State Line Road</t>
  </si>
  <si>
    <t>TN06030002090_0200</t>
  </si>
  <si>
    <t>On TN/AL State line</t>
  </si>
  <si>
    <t>SMOKY0.7RO</t>
  </si>
  <si>
    <t>TNW000008469</t>
  </si>
  <si>
    <t>Smoky Run</t>
  </si>
  <si>
    <t>SR P-1 Downstream mitigation site</t>
  </si>
  <si>
    <t>SMOKE1.69RO</t>
  </si>
  <si>
    <t>mitigation site MRNA</t>
  </si>
  <si>
    <t>SMOKY0.8T0.0RO</t>
  </si>
  <si>
    <t>TNW000008478</t>
  </si>
  <si>
    <t>Smoky Run UT</t>
  </si>
  <si>
    <t>SR-3 P-1</t>
  </si>
  <si>
    <t>SMOKE0.76T0.01RO</t>
  </si>
  <si>
    <t>MRNA MITIGATION PROJECT</t>
  </si>
  <si>
    <t>SMOKY0.8T0.4RO</t>
  </si>
  <si>
    <t>TNW000008479</t>
  </si>
  <si>
    <t>SR-3 PRES mitigation site</t>
  </si>
  <si>
    <t>SMOKE0.76T0.41RO</t>
  </si>
  <si>
    <t>mrna mitigation project</t>
  </si>
  <si>
    <t>SMOKY0.8T0.5T0.2RO</t>
  </si>
  <si>
    <t>TNW000008480</t>
  </si>
  <si>
    <t>Smoky Run UT to UT</t>
  </si>
  <si>
    <t>SR-3D PRES</t>
  </si>
  <si>
    <t>SMOKE0.76T0.49T0.15RO</t>
  </si>
  <si>
    <t>SMOKY01.4T0.0RO</t>
  </si>
  <si>
    <t>TNW000008465</t>
  </si>
  <si>
    <t>SR-12 P-1 Mitigation Site</t>
  </si>
  <si>
    <t>SMOKE1.41T0.02RO</t>
  </si>
  <si>
    <t>Proposed Mitigation site MRNA</t>
  </si>
  <si>
    <t>SMOKY01.6RO</t>
  </si>
  <si>
    <t>TNW000008468</t>
  </si>
  <si>
    <t>P-1 Upper Smokey Run mitigation site</t>
  </si>
  <si>
    <t>SNOKE1.55RO</t>
  </si>
  <si>
    <t>SMOKY1.0T0.2RO</t>
  </si>
  <si>
    <t>TNW000008481</t>
  </si>
  <si>
    <t>SR-9 P-2 mitigation site</t>
  </si>
  <si>
    <t>SMOKE1.0T0.20RO</t>
  </si>
  <si>
    <t>SMOKY1.1T0.3RO</t>
  </si>
  <si>
    <t>TNW000008470</t>
  </si>
  <si>
    <t>PRES SR-6 mitigation site</t>
  </si>
  <si>
    <t>SMOKE1.01T0.32RO</t>
  </si>
  <si>
    <t>MRNA mitigation site</t>
  </si>
  <si>
    <t>SMOKY1.3T0.3RO</t>
  </si>
  <si>
    <t>TNW000008464</t>
  </si>
  <si>
    <t>SR-9 PRES mitigation site</t>
  </si>
  <si>
    <t>SMOKE1.26T0.32RO</t>
  </si>
  <si>
    <t>MRNA proposed mitigatio site</t>
  </si>
  <si>
    <t>SMOKY1.46T0.1RO</t>
  </si>
  <si>
    <t>TNW000008472</t>
  </si>
  <si>
    <t>SR-12 PRES mitigation site</t>
  </si>
  <si>
    <t>SMOKE1.46T0.05RO</t>
  </si>
  <si>
    <t>MRNA MITIGATION PROJECT.  There are stations on 2 additional tribs located at river mile 1.4 and 1.5 so confluence river mile was designated 1.46 instead of rounding.</t>
  </si>
  <si>
    <t>SMOKY1.4T0.1RO</t>
  </si>
  <si>
    <t>TNW000008471</t>
  </si>
  <si>
    <t>SR-10 PRES Section Above Pond mitigation site</t>
  </si>
  <si>
    <t>SMOKE1.41T0.08RO</t>
  </si>
  <si>
    <t>SMOKY1.5T0.0RO</t>
  </si>
  <si>
    <t>TNW000008466</t>
  </si>
  <si>
    <t>SR-11 P-1 mitigation site</t>
  </si>
  <si>
    <t>SMOKE1.52T0.04RO</t>
  </si>
  <si>
    <t>River mile is actually 0.04; Proposed mitigation site MRNA</t>
  </si>
  <si>
    <t>SMOKY1.5T0.1RO</t>
  </si>
  <si>
    <t>TNW000008467</t>
  </si>
  <si>
    <t>SR-11 PRES mitigation site</t>
  </si>
  <si>
    <t>SMOKE1.52T0.13RO</t>
  </si>
  <si>
    <t>Mitigation site for MRNA</t>
  </si>
  <si>
    <t>SMOKY1.7T0.1RO</t>
  </si>
  <si>
    <t>TNW000008473</t>
  </si>
  <si>
    <t>SR-15 P-1 mitigation site</t>
  </si>
  <si>
    <t>SMOKE1.77T0.09RO</t>
  </si>
  <si>
    <t>MRNA mitigation project. Trib enters Smoky Run at rm 1.77 but rounded down to 1.7 since here is another trib at 1.8 which was sampled.</t>
  </si>
  <si>
    <t>SMOKY1.7T0.2RO</t>
  </si>
  <si>
    <t>TNW000008476</t>
  </si>
  <si>
    <t>SR-15 PRES mitigation site</t>
  </si>
  <si>
    <t>SMOKE1.77T0.17RO</t>
  </si>
  <si>
    <t>MRNA MITIGATION SITE.  TRIB AT CONFLUENCE RM 1.77 SMOKY RUN</t>
  </si>
  <si>
    <t>SMOKY1.8T0.1RO</t>
  </si>
  <si>
    <t>TNW000008474</t>
  </si>
  <si>
    <t>SR-17 P-1 Mitigation Site</t>
  </si>
  <si>
    <t>smoke1.8t0.1ro</t>
  </si>
  <si>
    <t>SMOKY1.8T0.2RO</t>
  </si>
  <si>
    <t>TNW000008475</t>
  </si>
  <si>
    <t>SR-17 PRES mitigation site</t>
  </si>
  <si>
    <t>SMOKE1.8T0.2RO</t>
  </si>
  <si>
    <t>MNRA MITIGATION PROJECT</t>
  </si>
  <si>
    <t>SMOKY2.2T0.1RO</t>
  </si>
  <si>
    <t>TNW000008477</t>
  </si>
  <si>
    <t>SR-19 P-1</t>
  </si>
  <si>
    <t>SMOKE2.15T0.07RO</t>
  </si>
  <si>
    <t>MRNA MITIGATION SITE</t>
  </si>
  <si>
    <t>Stoney Point Creek</t>
  </si>
  <si>
    <t>SPRIN000.3BL</t>
  </si>
  <si>
    <t>TNW000008436</t>
  </si>
  <si>
    <t>End of Allison Rd and below UT that drains landfill</t>
  </si>
  <si>
    <t>TN06020004007_0100</t>
  </si>
  <si>
    <t>ROCKY000.3BL</t>
  </si>
  <si>
    <t>d/s UT draining 2 inactive landfills Sequatchie/Bledsoe SWL (SNL04000142 &amp; SNL040000193)</t>
  </si>
  <si>
    <t>SPRIN018.2HN</t>
  </si>
  <si>
    <t>TNW000008463</t>
  </si>
  <si>
    <t>Upstream Hwy. 140</t>
  </si>
  <si>
    <t>SPRIN019.3HN</t>
  </si>
  <si>
    <t>STILE000.1LI</t>
  </si>
  <si>
    <t>TNW000008454</t>
  </si>
  <si>
    <t>Stiles Creek</t>
  </si>
  <si>
    <t>upstream Mason Rd</t>
  </si>
  <si>
    <t>TN060300021149_0400</t>
  </si>
  <si>
    <t>SUGAR004.5MY</t>
  </si>
  <si>
    <t>TNW000008405</t>
  </si>
  <si>
    <t>at draw down pipe on downstream of Arrow Lake Impoundment</t>
  </si>
  <si>
    <t>SUGAR5.1T0.1MY</t>
  </si>
  <si>
    <t>TNW000008448</t>
  </si>
  <si>
    <t>Unnamed Tributary to Sugar Creek</t>
  </si>
  <si>
    <t>u/s of confluence with Sugar Creek</t>
  </si>
  <si>
    <t>Channel has been highly modified and does not flow into Arrow lake but into Sugar Creek per REC; 7/9/21-KJL.</t>
  </si>
  <si>
    <t>SWEET000.3CO</t>
  </si>
  <si>
    <t>TNW000008367</t>
  </si>
  <si>
    <t>D/S of 1280 Hwy 73 and Edwina Grocery</t>
  </si>
  <si>
    <t>&gt;50% (2.95 sq. mi.) of U/S drainage is 66e</t>
  </si>
  <si>
    <t>TENMI001.0SH</t>
  </si>
  <si>
    <t>TNW000008437</t>
  </si>
  <si>
    <t>Knight Arnold Road</t>
  </si>
  <si>
    <t>Concrete lined</t>
  </si>
  <si>
    <t>AMBIENT TN; In Original Group Of 22 Ambient Monitoring Stations Prior To 1982 Changes; Corrected Ws Group # LKC 3/23/12; Changed Monitoring Location per DHA 1/13/16-KJL. Changed to group 4 per REC-9/1/2021-KJL.</t>
  </si>
  <si>
    <t>TMILE007.5ME</t>
  </si>
  <si>
    <t>TNW000008342</t>
  </si>
  <si>
    <t>u/s Mitchell Road</t>
  </si>
  <si>
    <t>Mitigation site</t>
  </si>
  <si>
    <t>TMILE007.7ME</t>
  </si>
  <si>
    <t>TNW000008344</t>
  </si>
  <si>
    <t>Off Ten Mile Creek Road u/s Mitchell Road u/s UT</t>
  </si>
  <si>
    <t>TMILE008.0ME</t>
  </si>
  <si>
    <t>TNW000008345</t>
  </si>
  <si>
    <t>Off Ten Mile Creek Road 0.5 mile u/s Mitchell Road</t>
  </si>
  <si>
    <t>TMILE7.7T0.1ME</t>
  </si>
  <si>
    <t>TNW000008343</t>
  </si>
  <si>
    <t>Ten Mile Creek Unnamed Tributary</t>
  </si>
  <si>
    <t>Off Ten Mile Creek Road u/s Mitchell Road 1st UT on east side of Ten Mile Creek</t>
  </si>
  <si>
    <t>TMILE8.2T0.1ME</t>
  </si>
  <si>
    <t>TNW000008346</t>
  </si>
  <si>
    <t>Ten Mile Creek unnamed tributary</t>
  </si>
  <si>
    <t>Farm between Hwy 58 and Old Ten Mile Road</t>
  </si>
  <si>
    <t>TOLL000.3KN</t>
  </si>
  <si>
    <t>Toll Creek</t>
  </si>
  <si>
    <t>TN06010201020T_0100</t>
  </si>
  <si>
    <t>6710; TENNE651.4T0.3KN</t>
  </si>
  <si>
    <t>TN06040005024_0110</t>
  </si>
  <si>
    <t>TRIPBLANKCONSULTANT</t>
  </si>
  <si>
    <t>TNW000008459</t>
  </si>
  <si>
    <t>Trip Blank collected by agency other than TDEC</t>
  </si>
  <si>
    <t>Laboratory of collecting agency.</t>
  </si>
  <si>
    <t>This is a generic station id for trip blanks to be used for samples collected by agencies other than TDEC. The ecoregion, county, lat/long, HUC, and EFO are TN Tower, Nashville central office not the location of the sample.</t>
  </si>
  <si>
    <t>TURKE000.1_AL</t>
  </si>
  <si>
    <t>TNW000008457</t>
  </si>
  <si>
    <t>d/s foot bridge for the Walls of Jericho hiking South Rim Trail</t>
  </si>
  <si>
    <t>TN06030002056_0310</t>
  </si>
  <si>
    <t>0.25 mile from Hurricane Creek foot birdge</t>
  </si>
  <si>
    <t>VICK1.5T0.5CH</t>
  </si>
  <si>
    <t>TNW000008402</t>
  </si>
  <si>
    <t>Vick Branch unnamed tirbutary</t>
  </si>
  <si>
    <t>164 Vaugh Road</t>
  </si>
  <si>
    <t>Hwy 100 in MS</t>
  </si>
  <si>
    <t>Wilbur Reservoir at Dam Bottom sample</t>
  </si>
  <si>
    <t>Wilbur Reservoir at Bridge at Horseshoe (First Bridge After Wilbur Dam) bottom sample</t>
  </si>
  <si>
    <t>Aquaeter For Murfreesboro station WF005 u/s 840 rm 13.4 maps to same location.</t>
  </si>
  <si>
    <t>WFSTO20.5T0.1RU</t>
  </si>
  <si>
    <t>TNW000008427</t>
  </si>
  <si>
    <t>West Fork Stones River unnamed tributary (Spencer Creek)</t>
  </si>
  <si>
    <t>Upstream Stones River Cason Trail greenway trailhead bridge</t>
  </si>
  <si>
    <t>WILKE001.5BR</t>
  </si>
  <si>
    <t>TNW000008395</t>
  </si>
  <si>
    <t>Upstream Wilkerson Road NE</t>
  </si>
  <si>
    <t>WMILL001.2BR</t>
  </si>
  <si>
    <t>TNW000008403</t>
  </si>
  <si>
    <t>King Edward Ave</t>
  </si>
  <si>
    <t>Dropped 6/9/2017 during SOP calibration. WBID# TN06040003005.  About 4 Miles Northwest Of Coble TN.  About; 5 Miles Due South Of Only TN.  Wolf Creek Is A Tributary To Duck River.; Was WSP 131; Driving In Creek Riparian Removal Etc On 41013; Probation 41013</t>
  </si>
  <si>
    <t>AMBIENT TN; Corrected Lat/Long Combined 0.5 and 0.3  8/12 Mg LKC; Temporary Ambient Site  MEFO Doesn't Know Till they Sample If they CAn Sample; RM 1.5 Or Have To Sample RM 0.7  Np/Jm 3/30/11; Station Added 0809 Due To Original Station 1.5  No Access Bri Construction. All drainage in 74b per REC 10/7/21-KJL</t>
  </si>
  <si>
    <t>WOLF000.8RO</t>
  </si>
  <si>
    <t>TNW000008411</t>
  </si>
  <si>
    <t>75' u/s of Cate Road crossing</t>
  </si>
  <si>
    <t>WOLF000.1RO</t>
  </si>
  <si>
    <t>BSC station RM 0.1 measured from embayment</t>
  </si>
  <si>
    <t>WOLF001.7DB</t>
  </si>
  <si>
    <t>TNW000008430</t>
  </si>
  <si>
    <t>Off Wolf Creek road upstream Watson Hollow Road</t>
  </si>
  <si>
    <t>Collected for Nystar mining permit (NR17MS.005)</t>
  </si>
  <si>
    <t>corrected lat-long dha 08-19-21</t>
  </si>
  <si>
    <t>TN08010210002_0300</t>
  </si>
  <si>
    <t>TN08010210009_0600</t>
  </si>
  <si>
    <t>WPLPI007.5SV</t>
  </si>
  <si>
    <t>TNW000008376</t>
  </si>
  <si>
    <t>600 feet downstream Pigeon Forge STP diffuser</t>
  </si>
  <si>
    <t>Station created for NPDES survey by Environ 2019.  Not the same as station at river mile 7.6 which is closer to discharge.</t>
  </si>
  <si>
    <t>100 Yds Below Pigeon Forge STP Outfall</t>
  </si>
  <si>
    <t>WPLPI007.9SV-LDB</t>
  </si>
  <si>
    <t>TNW000008377</t>
  </si>
  <si>
    <t>Upstream Pigeon River STP downstream Walden Creek in Walden Creek plume</t>
  </si>
  <si>
    <t>Created for Pigeon Forge NPDES survey.  Station is near left blank downstream of Walden Creek and is influenced by Walden Creek plume (turbid).</t>
  </si>
  <si>
    <t>WPLPI007.9SV-RDB</t>
  </si>
  <si>
    <t>TNW000008378</t>
  </si>
  <si>
    <t>Upstream Pigeon River STP downstream Walden Creek on right descending bank out of influence of Walden Creek plume.</t>
  </si>
  <si>
    <t>2 stations located at river mile 7.9 upstream of Pigeon River STP and downstream of Walden Creek.  This station is closer to right descending bank and is outside influence of Walden Creek plume.</t>
  </si>
  <si>
    <t>ARM</t>
  </si>
  <si>
    <t>Aquatic Resource Management</t>
  </si>
  <si>
    <t>DAT</t>
  </si>
  <si>
    <t>Data Analysis Technologies Inc</t>
  </si>
  <si>
    <t>ECOA</t>
  </si>
  <si>
    <t>EcoAnalysts Inc.</t>
  </si>
  <si>
    <t>Environ Environmental Corporation</t>
  </si>
  <si>
    <t>ENVSCI</t>
  </si>
  <si>
    <t>Enviroscience</t>
  </si>
  <si>
    <t>United States Environmental Protection Agency</t>
  </si>
  <si>
    <t>East Tennessee State University</t>
  </si>
  <si>
    <t>HHNT</t>
  </si>
  <si>
    <t>Hodges, Harbin, Newberry and Tribble, Inc.</t>
  </si>
  <si>
    <t>KCI</t>
  </si>
  <si>
    <t>KCI Technologies</t>
  </si>
  <si>
    <t>MRNA</t>
  </si>
  <si>
    <t>Mitigation Resources of North America</t>
  </si>
  <si>
    <t>MRW</t>
  </si>
  <si>
    <t>MRW Environmental LLC</t>
  </si>
  <si>
    <t>NORM</t>
  </si>
  <si>
    <t>Normandeau Associates Inc.</t>
  </si>
  <si>
    <t>NYRSTAR</t>
  </si>
  <si>
    <t>Oak Ridge National Laboratory</t>
  </si>
  <si>
    <t>Stantec</t>
  </si>
  <si>
    <t>Technical Laboratories Inc</t>
  </si>
  <si>
    <t>United States Army Corps of Engineers</t>
  </si>
  <si>
    <t>United States Geological Survey</t>
  </si>
  <si>
    <t>State of Virginia Environmental Program</t>
  </si>
  <si>
    <t>WP-J</t>
  </si>
  <si>
    <t>WP-M</t>
  </si>
  <si>
    <t>Station Validation Prep</t>
  </si>
  <si>
    <t>New DWR Station ID:</t>
  </si>
  <si>
    <t>EFO</t>
  </si>
  <si>
    <t>Is this rating the same as sediment deposition (#4) in habitat?</t>
  </si>
  <si>
    <t>Dominant Substrate:</t>
  </si>
  <si>
    <t>Other (describe below)</t>
  </si>
  <si>
    <t>1 or 2</t>
  </si>
  <si>
    <t>2 or 3</t>
  </si>
  <si>
    <t>3 or 4</t>
  </si>
  <si>
    <t xml:space="preserve">QC Consensus: </t>
  </si>
  <si>
    <t xml:space="preserve">Dominant 1:  </t>
  </si>
  <si>
    <t xml:space="preserve">Dominant 2:  </t>
  </si>
  <si>
    <t xml:space="preserve">Dominant 3:  </t>
  </si>
  <si>
    <t xml:space="preserve">Dominant 4:  </t>
  </si>
  <si>
    <t>Reservoir/Lake Name:</t>
  </si>
  <si>
    <t>Comments:</t>
  </si>
  <si>
    <t>Seasonally Dry</t>
  </si>
  <si>
    <t>Frequently Dry</t>
  </si>
  <si>
    <t>No Channel</t>
  </si>
  <si>
    <t>Too Deep (Not Wadeable)</t>
  </si>
  <si>
    <t>Too Deep (Temporary)</t>
  </si>
  <si>
    <t>Permanent Barrier</t>
  </si>
  <si>
    <t>Landowner Denial</t>
  </si>
  <si>
    <t>Fenced</t>
  </si>
  <si>
    <t>Temporary Barrier</t>
  </si>
  <si>
    <t>Channelization, dredging rock removal or 4-wheel or livestock activity (past or present) absent or minimal; natural meander pattern.  NO artificial structures in reach.  Upstream or downstream structures do not affect reach.</t>
  </si>
  <si>
    <t>Channelization, dredging or 4-wheel or livestock activity up to 40%.  Channel has stabilized.  If larger reach, channelization is historic and stable.  Artificial structures in or out of reach do not affect natural flow patterns.</t>
  </si>
  <si>
    <t>Channelization, dredging or 4-wheel or livestock activity 40-80% (or less that has not stabilized.)  Artificial structures in or out of reach may have slight affect.</t>
  </si>
  <si>
    <t>Over 80% of reach channelized, dredged or affected by 4-wheelers or livestock.  Instream habitat greatly altered or removed.  Artificial structures have greatly affected flow pattern.</t>
  </si>
  <si>
    <t>Channelization, dredging or 4-wheel or livestock activity  absent or minimal; natural meander pattern.  NO artificial structures in reach.  Upstream or downstream structures do not affect reach.</t>
  </si>
  <si>
    <t>Over 80% of reach channelized, dredged or affected by 4-wheelers or livestock.  Instream habitat greatly altered or removed.  Artificial structures may have greatly affected flow pattern.</t>
  </si>
  <si>
    <t>Describe meter/reading problem below</t>
  </si>
  <si>
    <t xml:space="preserve">Over 70% of stream reach has natural stable habitat suitable for colonization by fish &amp;/or macroinvertebrates.  Four or more productive habitats are present. </t>
  </si>
  <si>
    <t>Civil and Environmental Consultants, Inc</t>
  </si>
  <si>
    <t>Barge</t>
  </si>
  <si>
    <t>Barge Design Solutions</t>
  </si>
  <si>
    <t>TNW Monitoring ID</t>
  </si>
  <si>
    <t>Waterbody Name</t>
  </si>
  <si>
    <t>Ref Status</t>
  </si>
  <si>
    <t>ECO IV</t>
  </si>
  <si>
    <t>US ECO IV</t>
  </si>
  <si>
    <t>HUC 8</t>
  </si>
  <si>
    <t>HUC 8 Name</t>
  </si>
  <si>
    <t>Waterbody ID</t>
  </si>
  <si>
    <t>Off West Hunt Hollow Road near confluence with Chisholm Creek</t>
  </si>
  <si>
    <t>Changed RM From 1.0 To 0.1 per JCAKJS 8/29/03; Updated Lat/Long From 35.208 87.5352 ALW 42312.  Station no longer accessible due to gate 06-10-2022</t>
  </si>
  <si>
    <t>AARON001.1LW</t>
  </si>
  <si>
    <t>TNW000008557</t>
  </si>
  <si>
    <t>Downstream West Hunt Hollow Road near intersection with Hunt Hollow Road</t>
  </si>
  <si>
    <t>had to move location because AARON000.1LW is not accessable anymore due to gate</t>
  </si>
  <si>
    <t>AENON006.5WI</t>
  </si>
  <si>
    <t>TNW000008517</t>
  </si>
  <si>
    <t>Off Spring Station Drive East of Spring Station Middle School</t>
  </si>
  <si>
    <t>AENON006.0WI</t>
  </si>
  <si>
    <t xml:space="preserve">Collected by BDY for SQT for NRS21.337-I-65 Interchange at Buckner Road. Station is located on the border between 71i &amp; 71h. All drainage is 71h </t>
  </si>
  <si>
    <t>ANDER002.3JE</t>
  </si>
  <si>
    <t>TNW000008502</t>
  </si>
  <si>
    <t>Upstream second Dickey Road Crosing  and downstream unnamed trib</t>
  </si>
  <si>
    <t>ANDER002.4JE</t>
  </si>
  <si>
    <t>TNW000008501</t>
  </si>
  <si>
    <t>U/S second Dickey Road Crossing upstream confluence with unnamed triburary.</t>
  </si>
  <si>
    <t>ANDER2.4T0.1JE</t>
  </si>
  <si>
    <t>TNW000008503</t>
  </si>
  <si>
    <t>Anderson Branch Unnamed Tributary</t>
  </si>
  <si>
    <t>First trib upstream second Dickey Rd crossing (upstream farm road)</t>
  </si>
  <si>
    <t>ANDER2.5T0.3JE</t>
  </si>
  <si>
    <t>TNW000008505</t>
  </si>
  <si>
    <t>Second unnamed trib north of second Dickey road crossing and upstream of farm road</t>
  </si>
  <si>
    <t>ANDER2.9T0.1JE</t>
  </si>
  <si>
    <t>TNW000008504</t>
  </si>
  <si>
    <t>Uppermost unnamed tributary near confluence with Anderson Branch</t>
  </si>
  <si>
    <t>TN06020002018_0910</t>
  </si>
  <si>
    <t>BBARR000.3CL</t>
  </si>
  <si>
    <t>TNW000008578</t>
  </si>
  <si>
    <t>Big Barren Creek Embayment of Norris Reservoir</t>
  </si>
  <si>
    <t>Cedar Grove Marina</t>
  </si>
  <si>
    <t>BBARR001.0CL</t>
  </si>
  <si>
    <t>TNW000008579</t>
  </si>
  <si>
    <t>U/S Cedar Grove Marina</t>
  </si>
  <si>
    <t>Corrected Lat/Long per REC 1/12/11; Changed Monitoring Location per DHA 1/13/16KJL. Label mapping errors on the TOPO layer. Left this alone.</t>
  </si>
  <si>
    <t>TN06010106004_1100</t>
  </si>
  <si>
    <t>Upstream also 66g (Middle Creek). &gt;75% (~10.4 sq. mi.) drainage from 66g/66e</t>
  </si>
  <si>
    <t>BRADY003.8PU</t>
  </si>
  <si>
    <t>TNW000008509</t>
  </si>
  <si>
    <t>80 feet downstream of headwater lake along Industrial Drive</t>
  </si>
  <si>
    <t>TN05130108043_0999</t>
  </si>
  <si>
    <t>Sampe location is below Wrights Lake (local name) which is the headwaters to Brady Branch.</t>
  </si>
  <si>
    <t>BRADY004.2PU</t>
  </si>
  <si>
    <t>TNW000008510</t>
  </si>
  <si>
    <t>Upstream of headwater lake</t>
  </si>
  <si>
    <t>impoundment is locally known as Wright's Lake</t>
  </si>
  <si>
    <t>U/S Osborne Road 100 Meters</t>
  </si>
  <si>
    <t>Southfork Road 1.5 Miles D/S Sparta STP</t>
  </si>
  <si>
    <t>Changed Station ID per DHA 1/13/16KJL; Changed Monitoring Location per DHA 1/13/16KJL. Updated lat/long from 35.8967/-85.4752 to above and location per SRP 7/7/2022</t>
  </si>
  <si>
    <t>CALFK014.6WH</t>
  </si>
  <si>
    <t>TNW000008574</t>
  </si>
  <si>
    <t>South Carter Street   (Park)</t>
  </si>
  <si>
    <t>Off Hwy 84 Upstream Dark Hollow at ford</t>
  </si>
  <si>
    <t>CALFK039.0PU</t>
  </si>
  <si>
    <t>TNW000008543</t>
  </si>
  <si>
    <t>Off Calfkiller Hwy/ Hwy 84 at ford</t>
  </si>
  <si>
    <t>CANEY007.3SM</t>
  </si>
  <si>
    <t>Army Corps Of Engineers Monitoring Site. Fixed station id to match TOPO-KJL 6/2/2022</t>
  </si>
  <si>
    <t>CANEY011.2SM</t>
  </si>
  <si>
    <t>AMBIENT TN; Corresponds To Usace Site 3Cen10037. Fixed station id to match topo-KJL-6/2/2022</t>
  </si>
  <si>
    <t>CANEY017.9SM</t>
  </si>
  <si>
    <t>Army Corps Of Engineers Monitoring Site. Fixed station id to match to match Topo-KJL-6/2/2022</t>
  </si>
  <si>
    <t>CANEY021.3DB</t>
  </si>
  <si>
    <t>Army Corps Of Engineers Monitoring Site. Fixed station id to match Topo-KJL-6/2/2022</t>
  </si>
  <si>
    <t>CANEY024.9DB</t>
  </si>
  <si>
    <t>At Elbow Adjacent TN 141 Center Hill Tailwaters</t>
  </si>
  <si>
    <t>3CEN10050; CFORK024.9DB</t>
  </si>
  <si>
    <t>Fixed station id to match Topo-KJL-6/2/2022</t>
  </si>
  <si>
    <t>CANEY026.6DB</t>
  </si>
  <si>
    <t>Caney Fork River Survey Spring 1977; Adjacent To Upper End Of Wolf Creek Island; Fixed station id to match Topo-KJL-6/2/2022</t>
  </si>
  <si>
    <t>CANEY112.0WH</t>
  </si>
  <si>
    <t>TNW000008545</t>
  </si>
  <si>
    <t>Big Bottom Road</t>
  </si>
  <si>
    <t>TN05130108025_2000</t>
  </si>
  <si>
    <t>CANEY130.0CU</t>
  </si>
  <si>
    <t>CFORK130.0WH; CANEY130.0WH</t>
  </si>
  <si>
    <t>Fixed station id to match Topo-KJL-6/2/2022; Fixed county per SRP 6/30/22-KJL</t>
  </si>
  <si>
    <t>CANEY134.2CU</t>
  </si>
  <si>
    <t>D/S Taylor Chapel Road 100 Yards</t>
  </si>
  <si>
    <t>TNW07657021; CFORK132.2CU; CANEY132.2CU</t>
  </si>
  <si>
    <t>TNw07657021  Was An EMAP Site But Went Dry So No Bugs; Fixed station id to match Topo and RM-KJL-6/2/2022</t>
  </si>
  <si>
    <t>U/S Taylor Chapel Road 100 YARDS</t>
  </si>
  <si>
    <t>36 7 58/  82 36 48</t>
  </si>
  <si>
    <t>TWRA FISH STATION; Fixed station id to match TOPO KJL-6/2/2022</t>
  </si>
  <si>
    <t>Fixed station id to match TOPO-KJL-6/2/2022</t>
  </si>
  <si>
    <t>CHATT002.5HM</t>
  </si>
  <si>
    <t>TNW000008593</t>
  </si>
  <si>
    <t>At the former Southern Wood Piedmont site</t>
  </si>
  <si>
    <t xml:space="preserve">City of Chattanooga Moccasin Bend WWTP NPDES permit monitoring site; </t>
  </si>
  <si>
    <t>Lytle Creek/Christmas Creek</t>
  </si>
  <si>
    <t>LYTLE000.8RU; LYTLE000.7RU; CHRIS000.7RU</t>
  </si>
  <si>
    <t>After FY 23 change station to LYTLE000.4RU to match topo-KJL 7/26/2022 Corrected Station ID NEFO GMD REC 12/21/09 Topo Is Incorrect ; Bl Probs W Landowner   Lytle000.8Ru; Take I24 To Hwy 231 Near Murfreesboro.  Get On Hwy 231 North; Turn Right On Crescent Rd.  Christmas Creek Is the First Creek Crescent Rd Crosses.; Park On the Right Side Of the Road and Walk D/S 500 Yards</t>
  </si>
  <si>
    <t>CHRIS002.2RU</t>
  </si>
  <si>
    <t>Corrected river mile KJL-7/26/2022</t>
  </si>
  <si>
    <t>CHRIS2.4T0.8T0.1RU</t>
  </si>
  <si>
    <t>TNW000008589</t>
  </si>
  <si>
    <t>UT to Unnamed tributary to Christmas Creek</t>
  </si>
  <si>
    <t>0.2 mi south of Chistiana Lane</t>
  </si>
  <si>
    <t>CHRIS3.8T0.8T0.1RU</t>
  </si>
  <si>
    <t>CHRIS2.4T0.9RU</t>
  </si>
  <si>
    <t>TNW000008590</t>
  </si>
  <si>
    <t>Unnamed Tributary to Christmas Creek</t>
  </si>
  <si>
    <t>0.2 mi SE of Christiana Lane</t>
  </si>
  <si>
    <t>CHRIS3.8T0.9RU</t>
  </si>
  <si>
    <t>CHRIS2.4T1.2RU</t>
  </si>
  <si>
    <t>TNW000008588</t>
  </si>
  <si>
    <t>0.4 mi south of Christiana Lane</t>
  </si>
  <si>
    <t>CHRIS3.8T1.2RU</t>
  </si>
  <si>
    <t>CHRIS2.4T1.3RU</t>
  </si>
  <si>
    <t>TNW000008591</t>
  </si>
  <si>
    <t>0.7 mi NW of intersection of Sims Rd. and Sims Ct.</t>
  </si>
  <si>
    <t>CHRIS3.8T1.3RU</t>
  </si>
  <si>
    <t>CLINC123.8CL</t>
  </si>
  <si>
    <t>TNW000008577</t>
  </si>
  <si>
    <t>Clinch River (Norris Reservoir)</t>
  </si>
  <si>
    <t>U/S of Big Baren Creek Embayment</t>
  </si>
  <si>
    <t>D/S Hwy 274 (100 feet)</t>
  </si>
  <si>
    <t>COOPE000.5WE</t>
  </si>
  <si>
    <t>TNW000008565</t>
  </si>
  <si>
    <t>u/s Natchez Trace Parkway</t>
  </si>
  <si>
    <t>TN06030005099_0100</t>
  </si>
  <si>
    <t>CRABA000.2CU</t>
  </si>
  <si>
    <t>TNW000008540</t>
  </si>
  <si>
    <t>Also Sampled As 10NPfe 92C After 2010 Flood; Corrected Station ID LKC Da 9/7/11.  Water type changed to reservoir dha 041206. Removed MC for naming constancy. KJL 7/28/17</t>
  </si>
  <si>
    <t>Lytle Farms area u/s Stones River d/s Old Hickory Dam</t>
  </si>
  <si>
    <t>DRAKESCRIS01; DRAKE004.9SR</t>
  </si>
  <si>
    <t>OLD10050</t>
  </si>
  <si>
    <t>DRY000.5WE</t>
  </si>
  <si>
    <t>TNW000008558</t>
  </si>
  <si>
    <t>Off Roberson Cemetery Rd at TN/AL state line</t>
  </si>
  <si>
    <t>TN06030005095_0100</t>
  </si>
  <si>
    <t>DRY003.0WS</t>
  </si>
  <si>
    <t>TNW000008523</t>
  </si>
  <si>
    <t>off Central Pike/Hwy. 265 at Wilson/Davidson County line</t>
  </si>
  <si>
    <t>Org is the Wilson Co MS4</t>
  </si>
  <si>
    <t>DUCK220.7BE</t>
  </si>
  <si>
    <t>TNW000008524</t>
  </si>
  <si>
    <t>Off Pencil Street downstream the Shelbyville Wastewater Treatment Plant</t>
  </si>
  <si>
    <t>Org is the Shelbyville MS4</t>
  </si>
  <si>
    <t>ECAMP003.8SR</t>
  </si>
  <si>
    <t>TNW000008532</t>
  </si>
  <si>
    <t>Off Calvert Drive</t>
  </si>
  <si>
    <t>Org is Gallatin MS4</t>
  </si>
  <si>
    <t>ECAMP11.8T0.2SR</t>
  </si>
  <si>
    <t>TNW000008511</t>
  </si>
  <si>
    <t>Off Linsey Hollow Road approximately 330 yards upstream confluence with East Camp Creek</t>
  </si>
  <si>
    <t>UT Camp Cove Sample 3</t>
  </si>
  <si>
    <t>ECAMP11.8T0.4SR</t>
  </si>
  <si>
    <t>TNW000008512</t>
  </si>
  <si>
    <t>Off Linsey Hollow Road approx 680 yds u/s confluence with East Camp Creek</t>
  </si>
  <si>
    <t>UT Camp Cove Sample 2</t>
  </si>
  <si>
    <t>ECAMP11.8T0.4T0.1SR</t>
  </si>
  <si>
    <t>TNW000008514</t>
  </si>
  <si>
    <t>East Camp Creek Unnamed Trib to Unamed Trib</t>
  </si>
  <si>
    <t>Approximately 50 yards upatream of confluence with UT</t>
  </si>
  <si>
    <t>UT Camp Cove UT2 Sample</t>
  </si>
  <si>
    <t>ECAMP11.8T0.5R</t>
  </si>
  <si>
    <t>TNW000008513</t>
  </si>
  <si>
    <t>Approximately 750 yards upstream confluence with East Camp Creek</t>
  </si>
  <si>
    <t>UT Camp Cove Sample 1</t>
  </si>
  <si>
    <t>EFSTO009.9RU</t>
  </si>
  <si>
    <t>TNW000008549</t>
  </si>
  <si>
    <t>0.2 mi downstream of Walter Hill Dam, off Greenway</t>
  </si>
  <si>
    <t>Upstream Walter Hill Dam, at top of river bend and downstream Wades Branch</t>
  </si>
  <si>
    <t>EFSTO051.4CN</t>
  </si>
  <si>
    <t>TNW000008587</t>
  </si>
  <si>
    <t>Gilley Lane</t>
  </si>
  <si>
    <t>ELK089.7LI</t>
  </si>
  <si>
    <t>TNW000008547</t>
  </si>
  <si>
    <t>d/s of Hwy 231 &amp; 4 miles d/s Fayetteville WWTP</t>
  </si>
  <si>
    <t>ELK089.6LI</t>
  </si>
  <si>
    <t>&gt;80% in 69d</t>
  </si>
  <si>
    <t>FALL000.7JO</t>
  </si>
  <si>
    <t>TNW000008515</t>
  </si>
  <si>
    <t>Mining Town Road</t>
  </si>
  <si>
    <t>TN06010103034_0200</t>
  </si>
  <si>
    <t>FALLS000.3VA</t>
  </si>
  <si>
    <t>TNW000008568</t>
  </si>
  <si>
    <t>Fall Creek Falls S.P. D/S of dam off Scenic Loop Road trail u/s waterfall</t>
  </si>
  <si>
    <t xml:space="preserve">New FECO Site Located On Assistant Commissioner Sloan's Property; Candidate 6/8/09. 9/30/2021 JTW learned that this property has been sold. He contacted the new owner (property manager) to request access. 2/25/2022 JTW talked to the property manger numerous times, access has been denied. </t>
  </si>
  <si>
    <t>FLYNN000.1CU</t>
  </si>
  <si>
    <t>TNW000008544</t>
  </si>
  <si>
    <t>off Flynn Cove Road</t>
  </si>
  <si>
    <t>FOURT000.7KN</t>
  </si>
  <si>
    <t>TVA 40821; FOURT001.3KN</t>
  </si>
  <si>
    <t>TVA Site; Updated Lat/Long ALW 5412; Fixed RM per LEE 5/20/22- KJL</t>
  </si>
  <si>
    <t>D/S Westland Drive and off Northshore Drive</t>
  </si>
  <si>
    <t>TNW000008538</t>
  </si>
  <si>
    <t>D/S Cresswell Drive SW</t>
  </si>
  <si>
    <t>FWATE002.7HM</t>
  </si>
  <si>
    <t>TNW000008530</t>
  </si>
  <si>
    <t>Off Pickett Gulf Road- Entering MS4 area</t>
  </si>
  <si>
    <t>Org is Hamilton Co MS4</t>
  </si>
  <si>
    <t>FWATE004.4DB</t>
  </si>
  <si>
    <t>TNW000008520</t>
  </si>
  <si>
    <t>Center Hill Reservior Falling Water Embayment</t>
  </si>
  <si>
    <t>Johnson Chapel Recreation Area</t>
  </si>
  <si>
    <t>U/S Ellis Road bridge</t>
  </si>
  <si>
    <t xml:space="preserve">Below 124 and Fish Trap Road Bridge.  Gizzard Cove Creek on topo.  Gilliam Creek in Attains.  </t>
  </si>
  <si>
    <t>GLOVE0.3T0.7MI</t>
  </si>
  <si>
    <t>GLOVE0560.2MI; GLOVE0.4T0.7MI</t>
  </si>
  <si>
    <t>GLOVE0.3T0.8MI</t>
  </si>
  <si>
    <t>GLOVE.5T0.3MI; GLOVE0.4T0.8MI</t>
  </si>
  <si>
    <t>GLOVE0.3T1.0T0.1T0.5MI</t>
  </si>
  <si>
    <t>TNW000008546</t>
  </si>
  <si>
    <t>Glover Branch UT to UT to UT</t>
  </si>
  <si>
    <t>Beside Valmont Industries</t>
  </si>
  <si>
    <t>GLOVE0.4T0.7T1.2MI</t>
  </si>
  <si>
    <t>GLOVE0.3T1.0T0.3MI</t>
  </si>
  <si>
    <t>Glover Branch UT to UT</t>
  </si>
  <si>
    <t>GLOVE0.3T1.0T0.5MI</t>
  </si>
  <si>
    <t>GLOVE0.6T0.5MI</t>
  </si>
  <si>
    <t>TNW000008516</t>
  </si>
  <si>
    <t>Glover Branch unnamed tributary.</t>
  </si>
  <si>
    <t>U/S Industrial Blvd crossing, D/S I-24</t>
  </si>
  <si>
    <t>GLOVE000.8MI</t>
  </si>
  <si>
    <t>GREAS000.8BR</t>
  </si>
  <si>
    <t>TNW000008583</t>
  </si>
  <si>
    <t>Eureka Road NW</t>
  </si>
  <si>
    <t>HALL001.3SH</t>
  </si>
  <si>
    <t>HALL001.5SH</t>
  </si>
  <si>
    <t>TNW000008550</t>
  </si>
  <si>
    <t>Off Hwy 431 (Lewisburg Pike) Just Below Pump Station and old dam (dam was removed in 2012)</t>
  </si>
  <si>
    <t>HARRI001.5BR</t>
  </si>
  <si>
    <t>TNW000008519</t>
  </si>
  <si>
    <t>off SW Harris Creek Rd. by Swafford Nursery</t>
  </si>
  <si>
    <t>HATCH000.5SU</t>
  </si>
  <si>
    <t>TNW000008536</t>
  </si>
  <si>
    <t>Big Springs Road crossing</t>
  </si>
  <si>
    <t>HENSL_G0.9LS</t>
  </si>
  <si>
    <t>TNW000008508</t>
  </si>
  <si>
    <t>Little Swan Creek tributary in Hensley Hollow</t>
  </si>
  <si>
    <t>Ridge Creek property between Newburg Road and end of Jennie Smith Road</t>
  </si>
  <si>
    <t>Proposed impoundment</t>
  </si>
  <si>
    <t>HICKM013.5DB</t>
  </si>
  <si>
    <t>TNW000008556</t>
  </si>
  <si>
    <t>330 Edgewood St., Alexandria at seep</t>
  </si>
  <si>
    <t>HICKM13.5DB</t>
  </si>
  <si>
    <t>Near seep from MARQ Labs which caused 2021 fish kill.</t>
  </si>
  <si>
    <t>Short distance upstream 66e, but majority of watershed in 66g.</t>
  </si>
  <si>
    <t>Corrected Lat LKC 6/24/11;Changed Station ID per DHA 1/13/16KJL;  New Monitoring Location Name per DHS 1/13/16  KJL; Changed Monitoring Location per DHA 1/13/16KJL; Corrected Stream Name LKC 42616; Added A to Station ID-KJL 3/28/18</t>
  </si>
  <si>
    <t>HURRI001.6RU</t>
  </si>
  <si>
    <t>Off Cobbs Road approximately 1 mile d/s bridge</t>
  </si>
  <si>
    <t>HURRI002.0RU; HURRI000.9RU</t>
  </si>
  <si>
    <t>Different Station Than Hurri002.1Ru  per Bl 10/16/06; Corrected RM and description-KJL 3/2/2022</t>
  </si>
  <si>
    <t>HURRI002.3RU</t>
  </si>
  <si>
    <t>Corrected RM KJL-3/2/2022</t>
  </si>
  <si>
    <t>HURRI002.5RU</t>
  </si>
  <si>
    <t>HURRI002.0RU; HURRI002.1RU</t>
  </si>
  <si>
    <t>Corrected Info per BL 10/16/06; Different Station Than HURRI002.0RU per Bl 10/16/06( Which Is Now 0.9); Corrected RM KJL-3/2/2022</t>
  </si>
  <si>
    <t>JOHNN_S0.7SV</t>
  </si>
  <si>
    <t>TNW000008586</t>
  </si>
  <si>
    <t>Johnny Creek</t>
  </si>
  <si>
    <t>D/S of Hwy 66</t>
  </si>
  <si>
    <t>TN06010107006_0100</t>
  </si>
  <si>
    <t>JOHNN_S0.8SV</t>
  </si>
  <si>
    <t>TNW000008585</t>
  </si>
  <si>
    <t>U/S of Hwy 66 and below Swaggerty's discharge pipe</t>
  </si>
  <si>
    <t>TN06010107010_0700</t>
  </si>
  <si>
    <t>LFWAT000.1HM</t>
  </si>
  <si>
    <t>TNW000008528</t>
  </si>
  <si>
    <t>Exiting Walden MS4 area</t>
  </si>
  <si>
    <t>LIBER000.7SR</t>
  </si>
  <si>
    <t>TNW000008535</t>
  </si>
  <si>
    <t>Vietnam Veterans Blvd</t>
  </si>
  <si>
    <t>State Highway 129/ Alcoa Highway Bridge</t>
  </si>
  <si>
    <t>LOOSA1C48.3FA</t>
  </si>
  <si>
    <t>TNW000008537</t>
  </si>
  <si>
    <t>TN08010209011_1000</t>
  </si>
  <si>
    <t>LTRAM4.9T0.1SR</t>
  </si>
  <si>
    <t>TNW000008500</t>
  </si>
  <si>
    <t>Little Trammel Creek Unnamed Tributary</t>
  </si>
  <si>
    <t>SR 174</t>
  </si>
  <si>
    <t>MAMMY005.6CU</t>
  </si>
  <si>
    <t>TNW000008541</t>
  </si>
  <si>
    <t>MANSK001.3SR</t>
  </si>
  <si>
    <t>TNW000008534</t>
  </si>
  <si>
    <t>Behind Pope John Paul II High School athletic fields off Caldwell Drive</t>
  </si>
  <si>
    <t>Org is Hendersonville MS4</t>
  </si>
  <si>
    <t>Off Kedron Road @ Hood Sign &amp; Columbia tour Stop #2 Sign</t>
  </si>
  <si>
    <t>TN06020002085_0110</t>
  </si>
  <si>
    <t>MERID003.0HY</t>
  </si>
  <si>
    <t>TNW000008573</t>
  </si>
  <si>
    <t>u/s Tibbs Road</t>
  </si>
  <si>
    <t>Highway 51 North To Sr 388/ North Watkins Rd To LockeCuba Rd Turn; Left to 4 Way Stop.  Turn Right To Bluff Rd. Go About 2 Mi N Turn Left At Y  To; Jackson Hill Rd.  Go N 1.5 Mi and Left To River Rd.; Tissue14 Setup In Wrong County (Shelby) and Lat 3523050: Long 09004050</t>
  </si>
  <si>
    <t>MUD1.5T0.2WI</t>
  </si>
  <si>
    <t>TNW000008518</t>
  </si>
  <si>
    <t>Unnamed Tributary Mud Creek</t>
  </si>
  <si>
    <t>DUPOwl Hollow Road</t>
  </si>
  <si>
    <t>TN06040003034_0500</t>
  </si>
  <si>
    <t>Collected for SQT for NRS21.337  I65 Interchange at Buckner Road.</t>
  </si>
  <si>
    <t>Andy Harris Road Bridge</t>
  </si>
  <si>
    <t>NCHIC016.7HM</t>
  </si>
  <si>
    <t>TNW000008533</t>
  </si>
  <si>
    <t>Downstream Hwy 27 and Upstream confluence with Poe Branch</t>
  </si>
  <si>
    <t>TN06020002084_3000</t>
  </si>
  <si>
    <t>Rocky Mount Union Chapel Road Br D/S of the Athens Sewage Treatment Plan</t>
  </si>
  <si>
    <t>NONCO000.3SH</t>
  </si>
  <si>
    <t>Station maps to 74a but is fuzzy boundary with stream characteristics consistent with 74b Corrected Station Number and River Mile 1/9/05 BSlkc</t>
  </si>
  <si>
    <t>Other upstream ecoregion 68a.</t>
  </si>
  <si>
    <t>PEAVY_G0.2LS</t>
  </si>
  <si>
    <t>TNW000008507</t>
  </si>
  <si>
    <t>Little Swan Creek tributary in Peavyhouse Hollow</t>
  </si>
  <si>
    <t>Ridge Creek property between Natchez Trace Pkwy and Monument Road</t>
  </si>
  <si>
    <t>Upstream ecoregions 66e and 66g in TN. Upstream ecoregions also 66d, 66g, 66i &amp; 66j in NC.</t>
  </si>
  <si>
    <t>Upstream ecoregions also 66d, 66g, 66i &amp; 66j in NC.4000 reach of river begins only 0.2 mi. upstream of this station.</t>
  </si>
  <si>
    <t>POWEL025.5T0.2UN</t>
  </si>
  <si>
    <t>TNW000008581</t>
  </si>
  <si>
    <t>Blue Springs Hollow embayment of Powell River arm of Norris Reservoir</t>
  </si>
  <si>
    <t>Blue Springs Hollow Marina</t>
  </si>
  <si>
    <t>POWEL025.5T0.8UN</t>
  </si>
  <si>
    <t>TNW000008582</t>
  </si>
  <si>
    <t>U/S Blue Springs Hollow Marina</t>
  </si>
  <si>
    <t>POWEL025.8UN</t>
  </si>
  <si>
    <t>TNW000008580</t>
  </si>
  <si>
    <t>Powell River Embayment of Norris Reservoir</t>
  </si>
  <si>
    <t>U/S of Trib. to Blue Springs Hollow Marina</t>
  </si>
  <si>
    <t>POWEL107.0HK</t>
  </si>
  <si>
    <t>TNW000008506</t>
  </si>
  <si>
    <t>Intersection of Powell River Road and Fourmile Creek (upstream Fourmile Creek)</t>
  </si>
  <si>
    <t>SQBANK sampling location u/s Fourmile Creek</t>
  </si>
  <si>
    <t>RANKI001.5SR</t>
  </si>
  <si>
    <t>TNW000008529</t>
  </si>
  <si>
    <t>Off Noah Lane and Upstream Greenlea Blvd. in residential area</t>
  </si>
  <si>
    <t>RUSSE001.4BT</t>
  </si>
  <si>
    <t>TNW000008562</t>
  </si>
  <si>
    <t>Russel Branch</t>
  </si>
  <si>
    <t>Approx 120 yards downstream Northpark BLVD.</t>
  </si>
  <si>
    <t>on border of 67f and 67g; STR 1 (Reach 5)</t>
  </si>
  <si>
    <t>RUSSE001.6BT</t>
  </si>
  <si>
    <t>TNW000008561</t>
  </si>
  <si>
    <t>150 yards Upstream Northpark Blvd</t>
  </si>
  <si>
    <t>on border of 67f and 67g STR 1 (Reach 4)</t>
  </si>
  <si>
    <t>RUSSE002.0BT</t>
  </si>
  <si>
    <t>TNW000008560</t>
  </si>
  <si>
    <t>Off Cusick Road just downtream tributary draining Sherwood Memorial Gardens (just upstream ecoregion break 67f/67g)</t>
  </si>
  <si>
    <t>on border of 67f and 67g; STR1 (Reach 3)</t>
  </si>
  <si>
    <t>RUSSE002.2BT</t>
  </si>
  <si>
    <t>TNW000008559</t>
  </si>
  <si>
    <t>Off Cusick Road 500 yards downstream pipeline crossing just upstream trib draining Sherwood Memorial Gardens</t>
  </si>
  <si>
    <t>STR 1 (ReacOff Cusick Drive h 2)</t>
  </si>
  <si>
    <t>RUSSE1.2T0.1BT</t>
  </si>
  <si>
    <t>TNW000008563</t>
  </si>
  <si>
    <t>Russel Branch Unnamed Tributary</t>
  </si>
  <si>
    <t>Downstream Cusick Road</t>
  </si>
  <si>
    <t>STR 6 (Reach 1)</t>
  </si>
  <si>
    <t>RUSSE1.2T0.2BT</t>
  </si>
  <si>
    <t>TNW000008564</t>
  </si>
  <si>
    <t>UT Russel Branch</t>
  </si>
  <si>
    <t>Upstream Cusick Road</t>
  </si>
  <si>
    <t>STR6 Reach 2</t>
  </si>
  <si>
    <t>U/S Oakley Road the Players Subdivision</t>
  </si>
  <si>
    <t>SEWEE010.5ME</t>
  </si>
  <si>
    <t>TNW000008539</t>
  </si>
  <si>
    <t>Downstream confluence of Big Sewee and Little Sewee of  Sewee Creek Road</t>
  </si>
  <si>
    <t>TVA10157-1</t>
  </si>
  <si>
    <t>SFCED1.8T0.3T0.5WS</t>
  </si>
  <si>
    <t>TNW000008571</t>
  </si>
  <si>
    <t>Unnamed Trib to UT to South Fork Cedar Creek</t>
  </si>
  <si>
    <t>STR-6 off Cedar Creek Lane</t>
  </si>
  <si>
    <t>SFCED1.8T0.6T0.5T0.4WS</t>
  </si>
  <si>
    <t>TNW000008572</t>
  </si>
  <si>
    <t>UT to UT to UT to South Fork Cedar Creek</t>
  </si>
  <si>
    <t>STR-5 off Cedar Creek Lane</t>
  </si>
  <si>
    <t>SFCED1.8T1.0WS</t>
  </si>
  <si>
    <t>TNW000008569</t>
  </si>
  <si>
    <t>Unnamed Trib to South Fork Cedar Creek</t>
  </si>
  <si>
    <t>STR-3 off Cedar Creek Lane</t>
  </si>
  <si>
    <t>SFCED1.8T1.1T0.1WS</t>
  </si>
  <si>
    <t>TNW000008570</t>
  </si>
  <si>
    <t>STR-4 off Cedar Creek Lane</t>
  </si>
  <si>
    <t>SFHOL057.5SU</t>
  </si>
  <si>
    <t>TNW000008576</t>
  </si>
  <si>
    <t>South Fork Holston River (South Holston Reservoir)</t>
  </si>
  <si>
    <t>Middle of Floating Cabins in Laurel Marina &amp; Yacht Club</t>
  </si>
  <si>
    <t>SFHOL058.0SU</t>
  </si>
  <si>
    <t>TNW000008575</t>
  </si>
  <si>
    <t>Upstream 421 Bridge</t>
  </si>
  <si>
    <t>SFOBI019.7WY</t>
  </si>
  <si>
    <t>SFOBI035.0CR</t>
  </si>
  <si>
    <t>2648, SFOBI025.0CR</t>
  </si>
  <si>
    <t>dha upated station id 04-26-22</t>
  </si>
  <si>
    <t>SFOBI039.0CR</t>
  </si>
  <si>
    <t>dha updated station id 04-22-22</t>
  </si>
  <si>
    <t>SFOBI20.6T0.1GI</t>
  </si>
  <si>
    <t>SFOBI1T000.1GI, SFOBI15.8T0.1GI</t>
  </si>
  <si>
    <t>Corrected Stream Name/RM  AW LKC PAS 2/11/11  Corrected station ID 04*26-22 dha</t>
  </si>
  <si>
    <t>SFOBI20.6T1.5GI</t>
  </si>
  <si>
    <t>SFOBI1T001.5GI, SFOBI15.8T1.5GI</t>
  </si>
  <si>
    <t>Corrected Stream Name/RM Af JEFO AW LKC PAS 2/11/11  Corrected station ID 04-26-22 dha</t>
  </si>
  <si>
    <t>SHOAL002.9HM</t>
  </si>
  <si>
    <t>TNW000008527</t>
  </si>
  <si>
    <t>Off N Palisades Drive. (Walden MS4 area)</t>
  </si>
  <si>
    <t>SINKI005.7WS</t>
  </si>
  <si>
    <t>TNW000008521</t>
  </si>
  <si>
    <t>Stumpy Lane</t>
  </si>
  <si>
    <t>Off Hwy 46  D/S Fox Hardwood Ponds @ Lumberyard</t>
  </si>
  <si>
    <t>SNELL001.1ML</t>
  </si>
  <si>
    <t>TNW000008522</t>
  </si>
  <si>
    <t>5th Ave N</t>
  </si>
  <si>
    <t>Org is the Lewisburg MS4</t>
  </si>
  <si>
    <t>SPRIN001.3BR</t>
  </si>
  <si>
    <t>TNW000008584</t>
  </si>
  <si>
    <t>Off Harriman Road 0.2 Mile SW of roundabout</t>
  </si>
  <si>
    <t>Station maps to 74a but is fuzzy boundary with stream characteristics consistent with 74b. Corrected Waterbody ID LKC 42715; Changed Station ID per DHA 1/13/16KJL;Changed Monitoring Location per DHA 1/13/16KJL</t>
  </si>
  <si>
    <t>STEWA000.6RU</t>
  </si>
  <si>
    <t>TNW000008566</t>
  </si>
  <si>
    <t>Stewart's Creek/Percy Priest</t>
  </si>
  <si>
    <t>COE Percy Priest floating courtesy dock adjacent to the ramp</t>
  </si>
  <si>
    <t>STEWA002.0RU</t>
  </si>
  <si>
    <t>STONE011.5WS</t>
  </si>
  <si>
    <t>TNW000008525</t>
  </si>
  <si>
    <t>Weston Drive</t>
  </si>
  <si>
    <t>JPP008; JPP20008</t>
  </si>
  <si>
    <t>TN06010106001_0100</t>
  </si>
  <si>
    <t>SWEET000.5WE</t>
  </si>
  <si>
    <t>TNW000008551</t>
  </si>
  <si>
    <t>Sweetwater Branch</t>
  </si>
  <si>
    <t>TN06030005089_0400</t>
  </si>
  <si>
    <t>TACKE005.78CL</t>
  </si>
  <si>
    <t>TENNE463.8HM</t>
  </si>
  <si>
    <t>TNW000008592</t>
  </si>
  <si>
    <t>Ross's Landing</t>
  </si>
  <si>
    <t>Trail Fork Big Creek</t>
  </si>
  <si>
    <t>THIRD0.7T7.3KN</t>
  </si>
  <si>
    <t>TNW000008567</t>
  </si>
  <si>
    <t>Unnamed Tributary to Third Creek</t>
  </si>
  <si>
    <t>Pleasant Ridge Rd US from Sullivan Road</t>
  </si>
  <si>
    <t>TOWN000.7SR</t>
  </si>
  <si>
    <t>TNW000008531</t>
  </si>
  <si>
    <t>Upstream Lock 4 Road and downstream Hwy 109 off Devon Chase Hl</t>
  </si>
  <si>
    <t>WEAVE000.2SU</t>
  </si>
  <si>
    <t>U/S 840; 0.8 mile d/s Murfreesboro STP</t>
  </si>
  <si>
    <t>WFSTO018.5RU</t>
  </si>
  <si>
    <t>TNW000008548</t>
  </si>
  <si>
    <t>At Lift Station off West Main Street between Old Fort Pkwy and Bridge Ave.</t>
  </si>
  <si>
    <t>TN05130203018_4000</t>
  </si>
  <si>
    <t>Wilkerson Branch/ UT Little Chatata Creek</t>
  </si>
  <si>
    <t>Tasso Road NE Crossing</t>
  </si>
  <si>
    <t>Corrected Long LKC 4/27/15; Changed from 35.20889/-84.749542 to above per CFW-KJL 5/4/22</t>
  </si>
  <si>
    <t>WILLI001.0SR</t>
  </si>
  <si>
    <t>TNW000008526</t>
  </si>
  <si>
    <t>Willis Branch</t>
  </si>
  <si>
    <t>Trail Ridge Dr</t>
  </si>
  <si>
    <t>d/s Hwy. 192 and Vulcan at Wolf Creek Road</t>
  </si>
  <si>
    <t>WOLF042.3FE</t>
  </si>
  <si>
    <t>WOODS000.6SU</t>
  </si>
  <si>
    <t>TNW000008542</t>
  </si>
  <si>
    <t>Hillside Drive</t>
  </si>
  <si>
    <t>Also known as Sycamore Creek</t>
  </si>
  <si>
    <t>WRIGH2.9T1.9ML</t>
  </si>
  <si>
    <t>TNW000008554</t>
  </si>
  <si>
    <t>Wright Branch Unnamed Tritbutary</t>
  </si>
  <si>
    <t>Approximately 670 yards downstream HWY 431</t>
  </si>
  <si>
    <t>WRIGH2.9T1.9T0.1ML</t>
  </si>
  <si>
    <t>TNW000008555</t>
  </si>
  <si>
    <t>Wright Branch Unnamed Tributary to Unnamed Tributary</t>
  </si>
  <si>
    <t>Unnamed tributary entering unnamed tributary to Michell Branch approximately 500 yards downstream Hwy 431.  Easternmost and smaller of 2 tribs entering close together.</t>
  </si>
  <si>
    <t>Very small drainage.  Trib is not blueline on DWR mapviewer or USGS streamstats.  Sample for Spring Creek Farms ARAP.</t>
  </si>
  <si>
    <t>WRIGH2.9T2.0T0.1ML</t>
  </si>
  <si>
    <t>TNW000008552</t>
  </si>
  <si>
    <t>Unnamed trib entering unnamed trib to Mitchell Branch approximately 500 yards downstream Hwy 431 (westernmost of 2 small tribs that enter close together).</t>
  </si>
  <si>
    <t>Trib is not blueline on DWR mapviewer but are marked on USGS streamstats.  Sampled for Spring Creek Farms project.</t>
  </si>
  <si>
    <t>WRIGH2.9T2.2ML</t>
  </si>
  <si>
    <t>TNW000008553</t>
  </si>
  <si>
    <t>Wright Branch Unnamed Tributary</t>
  </si>
  <si>
    <t>Approximately 270 yards downstream HWY 431</t>
  </si>
  <si>
    <t>CHWWTP</t>
  </si>
  <si>
    <t>City of Chattanooga Waste Water Treatment Plant</t>
  </si>
  <si>
    <t>Wood</t>
  </si>
  <si>
    <t>Wood Environment and Infrastructure Solutions</t>
  </si>
  <si>
    <t>Waypoint Analytical Inc Jackson</t>
  </si>
  <si>
    <t>Waypoint Analytical Inc Memphis</t>
  </si>
  <si>
    <t>Forest:</t>
  </si>
  <si>
    <t>Wetland:</t>
  </si>
  <si>
    <t>Park:</t>
  </si>
  <si>
    <t>Hay; Field:</t>
  </si>
  <si>
    <t>Grazing:</t>
  </si>
  <si>
    <t>Row Crops:</t>
  </si>
  <si>
    <t>CAFO; Dairy:</t>
  </si>
  <si>
    <t>Logging:</t>
  </si>
  <si>
    <t>Stormwater:</t>
  </si>
  <si>
    <t>Urban:</t>
  </si>
  <si>
    <t>Commercial:</t>
  </si>
  <si>
    <t>Residential:</t>
  </si>
  <si>
    <t>STP; WWTP:</t>
  </si>
  <si>
    <t>Industry:</t>
  </si>
  <si>
    <t>Road; Hwy; RR:</t>
  </si>
  <si>
    <t>Construction:</t>
  </si>
  <si>
    <t>Impoundment:</t>
  </si>
  <si>
    <t>ATV; OHV:</t>
  </si>
  <si>
    <t>Golf Course:</t>
  </si>
  <si>
    <t>Mining:</t>
  </si>
  <si>
    <t>Landfill:</t>
  </si>
  <si>
    <t>Sand:</t>
  </si>
  <si>
    <t>Silt:</t>
  </si>
  <si>
    <t>Mud:</t>
  </si>
  <si>
    <t>Clay:</t>
  </si>
  <si>
    <t>Gravel:</t>
  </si>
  <si>
    <t>Sludge:</t>
  </si>
  <si>
    <t>Mn Precipitant:</t>
  </si>
  <si>
    <t>Orange Floc.:</t>
  </si>
  <si>
    <t>Slight:</t>
  </si>
  <si>
    <t>Muddy:</t>
  </si>
  <si>
    <t>Milky:</t>
  </si>
  <si>
    <t>Tannic:</t>
  </si>
  <si>
    <t>Planktonic Algae:</t>
  </si>
  <si>
    <t>Dyed:</t>
  </si>
  <si>
    <t>Nutrient:</t>
  </si>
  <si>
    <t>Surfactant:</t>
  </si>
  <si>
    <t>Bacteria:</t>
  </si>
  <si>
    <t>Diatoms:</t>
  </si>
  <si>
    <t>Green:</t>
  </si>
  <si>
    <t>Filamentous:</t>
  </si>
  <si>
    <t>Deeply incised:</t>
  </si>
  <si>
    <t>Bluff; Wall:</t>
  </si>
  <si>
    <t>Undercut:</t>
  </si>
  <si>
    <t>Sloughing:</t>
  </si>
  <si>
    <t>Steep terrain:</t>
  </si>
  <si>
    <t>Gentle slope:</t>
  </si>
  <si>
    <t>Rip-Rap:</t>
  </si>
  <si>
    <t>Cement:</t>
  </si>
  <si>
    <t>Gabions:</t>
  </si>
  <si>
    <t>Channelized:</t>
  </si>
  <si>
    <t>Dam:</t>
  </si>
  <si>
    <t>Dredging:</t>
  </si>
  <si>
    <t>Bridge:</t>
  </si>
  <si>
    <t>ATV:</t>
  </si>
  <si>
    <t>Ford:</t>
  </si>
  <si>
    <t>Utility Crossing:</t>
  </si>
  <si>
    <t>Boulders (&gt;10):</t>
  </si>
  <si>
    <t>Cobble (2.5-10):</t>
  </si>
  <si>
    <t>Gravel (0.1-2.5):</t>
  </si>
  <si>
    <t>Bedrock:</t>
  </si>
  <si>
    <t>Silt (not gritty):</t>
  </si>
  <si>
    <t>Clay (slick):</t>
  </si>
  <si>
    <t>Mud-Muck:</t>
  </si>
  <si>
    <t>Detritus (CPOM):</t>
  </si>
  <si>
    <t>FPOM:</t>
  </si>
  <si>
    <t>Riparian Loss:</t>
  </si>
  <si>
    <t>Channelization:</t>
  </si>
  <si>
    <t>Active Grazing:</t>
  </si>
  <si>
    <t>CAFO/Dairy:</t>
  </si>
  <si>
    <t>Mining; Dredging:</t>
  </si>
  <si>
    <t>ATV/OHV:</t>
  </si>
  <si>
    <t>Garbage; Trash:</t>
  </si>
  <si>
    <t>Water Withdrawal:</t>
  </si>
  <si>
    <t>Stream description especially noting potential stressors and impacts.</t>
  </si>
  <si>
    <t>Square Miles</t>
  </si>
  <si>
    <r>
      <t xml:space="preserve">Field Parameters:  </t>
    </r>
    <r>
      <rPr>
        <sz val="14"/>
        <color theme="1"/>
        <rFont val="Arial Narrow"/>
        <family val="2"/>
      </rPr>
      <t>(Note:  mg/L = ppm)</t>
    </r>
  </si>
  <si>
    <r>
      <t>1</t>
    </r>
    <r>
      <rPr>
        <b/>
        <vertAlign val="superscript"/>
        <sz val="14"/>
        <color theme="1"/>
        <rFont val="Arial Narrow"/>
        <family val="2"/>
      </rPr>
      <t>st</t>
    </r>
  </si>
  <si>
    <r>
      <t>2</t>
    </r>
    <r>
      <rPr>
        <b/>
        <vertAlign val="superscript"/>
        <sz val="14"/>
        <color theme="1"/>
        <rFont val="Arial Narrow"/>
        <family val="2"/>
      </rPr>
      <t>nd</t>
    </r>
  </si>
  <si>
    <r>
      <t xml:space="preserve"> Temperature (C</t>
    </r>
    <r>
      <rPr>
        <b/>
        <vertAlign val="superscript"/>
        <sz val="14"/>
        <color theme="1"/>
        <rFont val="Arial Narrow"/>
        <family val="2"/>
      </rPr>
      <t>o</t>
    </r>
    <r>
      <rPr>
        <b/>
        <sz val="14"/>
        <color theme="1"/>
        <rFont val="Arial Narrow"/>
        <family val="2"/>
      </rPr>
      <t>):</t>
    </r>
  </si>
  <si>
    <r>
      <t xml:space="preserve">Dissolved Oxygen </t>
    </r>
    <r>
      <rPr>
        <b/>
        <sz val="10"/>
        <color theme="1"/>
        <rFont val="Arial Narrow"/>
        <family val="2"/>
      </rPr>
      <t>(mg/L):</t>
    </r>
  </si>
  <si>
    <r>
      <t>Approx. Air Temperature (F</t>
    </r>
    <r>
      <rPr>
        <vertAlign val="superscript"/>
        <sz val="14"/>
        <color theme="1"/>
        <rFont val="Arial Narrow"/>
        <family val="2"/>
      </rPr>
      <t>o</t>
    </r>
    <r>
      <rPr>
        <sz val="14"/>
        <color theme="1"/>
        <rFont val="Arial Narrow"/>
        <family val="2"/>
      </rPr>
      <t>):</t>
    </r>
  </si>
  <si>
    <r>
      <t>(</t>
    </r>
    <r>
      <rPr>
        <u/>
        <sz val="14"/>
        <color theme="1"/>
        <rFont val="Arial Narrow"/>
        <family val="2"/>
      </rPr>
      <t>&gt;</t>
    </r>
    <r>
      <rPr>
        <sz val="14"/>
        <color theme="1"/>
        <rFont val="Arial Narrow"/>
        <family val="2"/>
      </rPr>
      <t xml:space="preserve"> 25%) Select up to 4:</t>
    </r>
  </si>
  <si>
    <r>
      <rPr>
        <b/>
        <sz val="14"/>
        <color theme="1"/>
        <rFont val="Arial Narrow"/>
        <family val="2"/>
      </rPr>
      <t>Immediate Surrounding Land Uses</t>
    </r>
    <r>
      <rPr>
        <sz val="14"/>
        <color theme="1"/>
        <rFont val="Arial Narrow"/>
        <family val="2"/>
      </rPr>
      <t xml:space="preserve"> (Select up to 4 ranking highest to lowest):</t>
    </r>
  </si>
  <si>
    <t>TDEC|DWR Stream Survey Field Sheet</t>
  </si>
  <si>
    <t>Check if Validated.</t>
  </si>
  <si>
    <r>
      <t xml:space="preserve">Complete this habitat assessment if </t>
    </r>
    <r>
      <rPr>
        <b/>
        <sz val="14"/>
        <color rgb="FFFF0000"/>
        <rFont val="Arial Narrow"/>
        <family val="2"/>
      </rPr>
      <t>SQKICK</t>
    </r>
    <r>
      <rPr>
        <sz val="14"/>
        <rFont val="Arial Narrow"/>
        <family val="2"/>
      </rPr>
      <t xml:space="preserve"> is collected.</t>
    </r>
  </si>
  <si>
    <r>
      <rPr>
        <b/>
        <sz val="12"/>
        <rFont val="Arial Narrow"/>
        <family val="2"/>
      </rPr>
      <t xml:space="preserve">7.  Frequency of re-oxygenation zones </t>
    </r>
    <r>
      <rPr>
        <sz val="12"/>
        <color theme="1"/>
        <rFont val="Arial Narrow"/>
        <family val="2"/>
      </rPr>
      <t xml:space="preserve">
Use frequency of riffle or bends for category.  Rank by quality.</t>
    </r>
  </si>
  <si>
    <r>
      <rPr>
        <b/>
        <sz val="12"/>
        <rFont val="Arial Narrow"/>
        <family val="2"/>
      </rPr>
      <t>8. Bank Stability</t>
    </r>
    <r>
      <rPr>
        <b/>
        <sz val="12"/>
        <color theme="8" tint="-0.499984740745262"/>
        <rFont val="Arial Narrow"/>
        <family val="2"/>
      </rPr>
      <t xml:space="preserve"> </t>
    </r>
    <r>
      <rPr>
        <sz val="12"/>
        <color theme="1"/>
        <rFont val="Arial Narrow"/>
        <family val="2"/>
      </rPr>
      <t>(score each bank) 
Determine left or right side by facing downstream.</t>
    </r>
  </si>
  <si>
    <r>
      <rPr>
        <b/>
        <sz val="12"/>
        <rFont val="Arial Narrow"/>
        <family val="2"/>
      </rPr>
      <t>9.  Vegetative Protective</t>
    </r>
    <r>
      <rPr>
        <sz val="12"/>
        <color theme="1"/>
        <rFont val="Arial Narrow"/>
        <family val="2"/>
      </rPr>
      <t xml:space="preserve">
 (score each bank)
 includes vegetation from top of bank to base of bank.  Determine left or right side by facing downstream.</t>
    </r>
  </si>
  <si>
    <r>
      <rPr>
        <b/>
        <sz val="12"/>
        <rFont val="Arial Narrow"/>
        <family val="2"/>
      </rPr>
      <t xml:space="preserve">10.  Riparian Vegetative Zone Width
 </t>
    </r>
    <r>
      <rPr>
        <sz val="12"/>
        <rFont val="Arial Narrow"/>
        <family val="2"/>
      </rPr>
      <t>(score each bank.) 
 Zone begins at top of bank.</t>
    </r>
  </si>
  <si>
    <r>
      <t xml:space="preserve">Complete this habitat assessment if </t>
    </r>
    <r>
      <rPr>
        <b/>
        <sz val="14"/>
        <color rgb="FFFF0000"/>
        <rFont val="Arial Narrow"/>
        <family val="2"/>
      </rPr>
      <t>SQBANK</t>
    </r>
    <r>
      <rPr>
        <sz val="14"/>
        <rFont val="Arial Narrow"/>
        <family val="2"/>
      </rPr>
      <t xml:space="preserve"> is collected.</t>
    </r>
  </si>
  <si>
    <r>
      <rPr>
        <b/>
        <sz val="12"/>
        <rFont val="Arial Narrow"/>
        <family val="2"/>
      </rPr>
      <t xml:space="preserve">5.  Channel Flow Status
  </t>
    </r>
    <r>
      <rPr>
        <sz val="12"/>
        <rFont val="Arial Narrow"/>
        <family val="2"/>
      </rPr>
      <t xml:space="preserve"> If water backed up by obstructions ( beaver dam, log jams, bedrock during low flow) move assessment reach above or below affected area or consider postponing sampling until accurate assessment of stream can be achieved.</t>
    </r>
  </si>
  <si>
    <r>
      <rPr>
        <b/>
        <sz val="12"/>
        <rFont val="Arial Narrow"/>
        <family val="2"/>
      </rPr>
      <t xml:space="preserve">7.  Channel Sinuosity
 </t>
    </r>
    <r>
      <rPr>
        <sz val="12"/>
        <rFont val="Arial Narrow"/>
        <family val="2"/>
      </rPr>
      <t>(Entire meander sequence not limited to sampling reach)</t>
    </r>
  </si>
  <si>
    <r>
      <rPr>
        <b/>
        <sz val="12"/>
        <rFont val="Arial Narrow"/>
        <family val="2"/>
      </rPr>
      <t xml:space="preserve">8. Bank Stability </t>
    </r>
    <r>
      <rPr>
        <sz val="12"/>
        <rFont val="Arial Narrow"/>
        <family val="2"/>
      </rPr>
      <t xml:space="preserve">
(score each bank)  Determine left or right side by facing downstream.</t>
    </r>
  </si>
  <si>
    <r>
      <rPr>
        <b/>
        <sz val="12"/>
        <rFont val="Arial Narrow"/>
        <family val="2"/>
      </rPr>
      <t xml:space="preserve">9.  Vegetative Protective </t>
    </r>
    <r>
      <rPr>
        <sz val="12"/>
        <rFont val="Arial Narrow"/>
        <family val="2"/>
      </rPr>
      <t xml:space="preserve">
(score each bank) includes vegetation from top of bank to base of bank.  Determine left or right side by facing downstream.</t>
    </r>
  </si>
  <si>
    <r>
      <rPr>
        <b/>
        <sz val="12"/>
        <rFont val="Arial Narrow"/>
        <family val="2"/>
      </rPr>
      <t xml:space="preserve">10.  Riparian Vegetative Zone Width 
</t>
    </r>
    <r>
      <rPr>
        <sz val="12"/>
        <rFont val="Arial Narrow"/>
        <family val="2"/>
      </rPr>
      <t>(score each bank.) 
Zone begins at top of bank.</t>
    </r>
  </si>
  <si>
    <t>Sample Org</t>
  </si>
  <si>
    <t>Field Sheet for TDEC|DWR -</t>
  </si>
  <si>
    <t>Assured Bio Labs, LLC</t>
  </si>
  <si>
    <t>Alabama Department of Environmental Management</t>
  </si>
  <si>
    <t>ALS Environmental Laboratories</t>
  </si>
  <si>
    <t>Analytical National Center for Testing and Evaluation</t>
  </si>
  <si>
    <t>City of Bartlett MS4</t>
  </si>
  <si>
    <t>Beaver Creek Hydrology</t>
  </si>
  <si>
    <t>Davey Resource Group (Formerly BDY)</t>
  </si>
  <si>
    <t>Eurofins TestAmerica</t>
  </si>
  <si>
    <t>GEL Laboratories</t>
  </si>
  <si>
    <t>Goodwyn Mills Cawood</t>
  </si>
  <si>
    <t>Harpeth Conservancy</t>
  </si>
  <si>
    <t>Hallsdale-Powell Utility District</t>
  </si>
  <si>
    <t>NSA KJS Joint Venture MidSouth - Millington</t>
  </si>
  <si>
    <t>KCl Technologies Inc.</t>
  </si>
  <si>
    <t>Knox County MS4</t>
  </si>
  <si>
    <t>Michael Baker International, Inc</t>
  </si>
  <si>
    <t>Microbac Laboratory Knoxville</t>
  </si>
  <si>
    <t>Microbac Laboratory Nashville</t>
  </si>
  <si>
    <t>Pigeon Forge Water Development- 03043</t>
  </si>
  <si>
    <t>Rutherford County MS4</t>
  </si>
  <si>
    <t>Skelly and Loy, A Terracon Company</t>
  </si>
  <si>
    <t>Tioga Environmental Consultants</t>
  </si>
  <si>
    <t>Western Kentucky University</t>
  </si>
  <si>
    <t>Water and Land Solutions</t>
  </si>
  <si>
    <t>ABL</t>
  </si>
  <si>
    <t>ADEM</t>
  </si>
  <si>
    <t>ALS</t>
  </si>
  <si>
    <t>ANCTE</t>
  </si>
  <si>
    <t>BARMS4</t>
  </si>
  <si>
    <t>BCH</t>
  </si>
  <si>
    <t>DRG</t>
  </si>
  <si>
    <t>Eurofins</t>
  </si>
  <si>
    <t>GEL</t>
  </si>
  <si>
    <t>GMC</t>
  </si>
  <si>
    <t>HC</t>
  </si>
  <si>
    <t>HPUD</t>
  </si>
  <si>
    <t>JVMS</t>
  </si>
  <si>
    <t>KCl</t>
  </si>
  <si>
    <t>KNMS4</t>
  </si>
  <si>
    <t>MBI</t>
  </si>
  <si>
    <t>Microbac-N</t>
  </si>
  <si>
    <t>RES</t>
  </si>
  <si>
    <t>RUMS4</t>
  </si>
  <si>
    <t>Tioga</t>
  </si>
  <si>
    <t>WKU</t>
  </si>
  <si>
    <t>WLS</t>
  </si>
  <si>
    <t>06030005</t>
  </si>
  <si>
    <t>08010207</t>
  </si>
  <si>
    <t>06010204</t>
  </si>
  <si>
    <t>05130204</t>
  </si>
  <si>
    <t>05130205</t>
  </si>
  <si>
    <t>08010205</t>
  </si>
  <si>
    <t>06040003</t>
  </si>
  <si>
    <t>05130108</t>
  </si>
  <si>
    <t>06020002</t>
  </si>
  <si>
    <t>06030004</t>
  </si>
  <si>
    <t>06020001</t>
  </si>
  <si>
    <t>06010108</t>
  </si>
  <si>
    <t>06010104</t>
  </si>
  <si>
    <t>06040002</t>
  </si>
  <si>
    <t>08010210</t>
  </si>
  <si>
    <t>06040004</t>
  </si>
  <si>
    <t>06040005</t>
  </si>
  <si>
    <t>06020004</t>
  </si>
  <si>
    <t>06010107</t>
  </si>
  <si>
    <t>TN06010107029T_1400</t>
  </si>
  <si>
    <t>Project site number STR-1. Split from 29T_0999</t>
  </si>
  <si>
    <t>STR-1 @ STR-4. Split from 29T_0999</t>
  </si>
  <si>
    <t>Project station ID STR-4. Split from 29T_0999</t>
  </si>
  <si>
    <t>Project site ID STR-5.  Drainage area 0.06. Split from 29T_0900.</t>
  </si>
  <si>
    <t>Project site ID STR-6. Split from 29T_0999</t>
  </si>
  <si>
    <t>05130203</t>
  </si>
  <si>
    <t>06040001</t>
  </si>
  <si>
    <t>05130107</t>
  </si>
  <si>
    <t>08010203</t>
  </si>
  <si>
    <t>Near Pump Station North of US 11W; No SQSH 4/6/11. Corrected lat/long per 2025 workplan review - KJL 4/12/2024</t>
  </si>
  <si>
    <t>ARNOT002.7HS</t>
  </si>
  <si>
    <t>TNW000008874</t>
  </si>
  <si>
    <t>Hammond Ave.</t>
  </si>
  <si>
    <t>060101040101</t>
  </si>
  <si>
    <t>U/S Mt. Carmel WWTP</t>
  </si>
  <si>
    <t>05130105</t>
  </si>
  <si>
    <t>06010102</t>
  </si>
  <si>
    <t>05130206</t>
  </si>
  <si>
    <t>05130202</t>
  </si>
  <si>
    <t>06010201</t>
  </si>
  <si>
    <t>06010208</t>
  </si>
  <si>
    <t>05130101</t>
  </si>
  <si>
    <t>National Mine 32. Mining Unit station</t>
  </si>
  <si>
    <t>Lawson Tract Survey. Mining Unit station</t>
  </si>
  <si>
    <t>National Mine 32; Corrected Stream Name/RM  AW  LKC PAS 2/11/11. Mining Unit station</t>
  </si>
  <si>
    <t>06010105</t>
  </si>
  <si>
    <t>Mining Unit station</t>
  </si>
  <si>
    <t>06020003</t>
  </si>
  <si>
    <t>06010205</t>
  </si>
  <si>
    <t>08010100</t>
  </si>
  <si>
    <t>05130104</t>
  </si>
  <si>
    <t>08010209</t>
  </si>
  <si>
    <t>Blank Ankle Creek Unnamed Tributary</t>
  </si>
  <si>
    <t>08010204</t>
  </si>
  <si>
    <t>06030001</t>
  </si>
  <si>
    <t>05130201</t>
  </si>
  <si>
    <t>3OLD10056; BARTO008.9WS</t>
  </si>
  <si>
    <t>Sampling Due To May 12 Flooding  Post Flooding Ecoli Sampling; 2010 Post Flood Sampling. Combined 7.4 &amp; 8.9 because same lat/long and location name. KJL-11/18/2022</t>
  </si>
  <si>
    <t>BARTO008.9WS-combine w 7.4</t>
  </si>
  <si>
    <t>BASSE005.0CU</t>
  </si>
  <si>
    <t>TNW000008767</t>
  </si>
  <si>
    <t>Dunbar Road</t>
  </si>
  <si>
    <t>060102080201</t>
  </si>
  <si>
    <t>USGS 3538970</t>
  </si>
  <si>
    <t>USGS collecting nutrients at USGS gaging stations</t>
  </si>
  <si>
    <t>BAT17.6T1.0MO</t>
  </si>
  <si>
    <t>TNW000008711</t>
  </si>
  <si>
    <t>Bat Creek Unnamed Tributary</t>
  </si>
  <si>
    <t>Old Highway 68</t>
  </si>
  <si>
    <t>060102040503</t>
  </si>
  <si>
    <t>TN06010204004_0100</t>
  </si>
  <si>
    <t>Dropped As Ecoregion Site for 65i 12/2/10 stream type  more typical of 65j (riffle/moderate gradient).  Use 65j criteria.</t>
  </si>
  <si>
    <t>08010202</t>
  </si>
  <si>
    <t>060102051102</t>
  </si>
  <si>
    <t>08010208</t>
  </si>
  <si>
    <t>Corrected Stream Name ID  and Data LKC 1/26/12. Mining Unit station</t>
  </si>
  <si>
    <t>Corrected Lat/Long DM 11/1/11   Not Blueline Does Not Show Up On Map; Clear Energy Project; Corrected Stream Name/RM  AW  LKC PAS 2/11/11. Mining Unit station</t>
  </si>
  <si>
    <t>Blueline On Topo; Clear Energy Project; Corrected Stream Name/RM  AW  LKC PAS 2/11/11. Mining Unit station</t>
  </si>
  <si>
    <t>Not Blue Line On Map; Clear Energy Project; Corrected Stream Name/RM  AW  LKC PAS 2/11/11. Mining Unit station</t>
  </si>
  <si>
    <t>06010103</t>
  </si>
  <si>
    <t>05110002</t>
  </si>
  <si>
    <t>06030003</t>
  </si>
  <si>
    <t>05130106</t>
  </si>
  <si>
    <t>06010207</t>
  </si>
  <si>
    <t>BEAR000.6RU</t>
  </si>
  <si>
    <t>TNW000008815</t>
  </si>
  <si>
    <t>Compton Road</t>
  </si>
  <si>
    <t>051302030106</t>
  </si>
  <si>
    <t>Rutherford County MS4 Station</t>
  </si>
  <si>
    <t>Downstream Bear Creek Road Crossing</t>
  </si>
  <si>
    <t>BEAR007.0AN</t>
  </si>
  <si>
    <t>TNW000008933</t>
  </si>
  <si>
    <t>Confluence of North Tributary 5 and Bear Creek</t>
  </si>
  <si>
    <t>060102070302</t>
  </si>
  <si>
    <t>Department of Remediation Oak Ridge site</t>
  </si>
  <si>
    <t>Off Bear Creek Road downstream Y12</t>
  </si>
  <si>
    <t>DOEO Site; updated lat/long provided DoR-OR 09-13-23</t>
  </si>
  <si>
    <t>BEAR008.4_AL</t>
  </si>
  <si>
    <t>TNW000008872</t>
  </si>
  <si>
    <t>Bear Creek embayment of Pickwick Reservoir in Alabama</t>
  </si>
  <si>
    <t>TVA tissue station in Alabama on Pickwick Lake embayment</t>
  </si>
  <si>
    <t>BEASL_G0.6MY</t>
  </si>
  <si>
    <t>TNW000008679</t>
  </si>
  <si>
    <t>Williamsport Lake</t>
  </si>
  <si>
    <t>Williamsport Lakes (largest most d/s of 4 TWRA Fishing Lakes) In Beasley Hollow also named Hooker Chemical Pond C</t>
  </si>
  <si>
    <t>060400030507</t>
  </si>
  <si>
    <t>Fish Tissue Station, TWRA fishing lake</t>
  </si>
  <si>
    <t>BEAVE001.8VA</t>
  </si>
  <si>
    <t>TNW000008910</t>
  </si>
  <si>
    <t>051301080204</t>
  </si>
  <si>
    <t>Mitigation site BD-03</t>
  </si>
  <si>
    <t>BEAVE002.1VA</t>
  </si>
  <si>
    <t>TNW000008907</t>
  </si>
  <si>
    <t>Mitigation site BD-01</t>
  </si>
  <si>
    <t>060102070202</t>
  </si>
  <si>
    <t>USGS 3535400 | TVA 5671</t>
  </si>
  <si>
    <t>USGS 3535200 | 160</t>
  </si>
  <si>
    <t>BEAVE16.2T0.1JO</t>
  </si>
  <si>
    <t>TNW000008733</t>
  </si>
  <si>
    <t>Beaverdam Creek Unnamed Tributary</t>
  </si>
  <si>
    <t>TN Highway 133 across from Spencer Lane downstream approxi 200ft.</t>
  </si>
  <si>
    <t>BEAV016.2T0.1JO</t>
  </si>
  <si>
    <t>Shady Valley 2_Landore Tract</t>
  </si>
  <si>
    <t>BEAVE2.2T0.1VA</t>
  </si>
  <si>
    <t>TNW000008908</t>
  </si>
  <si>
    <t>Beaverdam Branch Unnamed Tributary</t>
  </si>
  <si>
    <t>Trib on west side downstream of SR 111.</t>
  </si>
  <si>
    <t>TN05130108027_080</t>
  </si>
  <si>
    <t>Mitigation site BD-UT1-01</t>
  </si>
  <si>
    <t>BEE000.6GI</t>
  </si>
  <si>
    <t>TNW000008659</t>
  </si>
  <si>
    <t>Donald Beard Lane</t>
  </si>
  <si>
    <t>080102040301</t>
  </si>
  <si>
    <t>station at Donald Bear Lane to replace Dawson Bottom Rd. due to flow impairment from box culvert</t>
  </si>
  <si>
    <t>HUC Includes New River Incl Smoky Cr. Mining Unit station</t>
  </si>
  <si>
    <t>BEECH032.8HE</t>
  </si>
  <si>
    <t>TNW000008775</t>
  </si>
  <si>
    <t>Beech River just downstream Wolf creek</t>
  </si>
  <si>
    <t>060400010802</t>
  </si>
  <si>
    <t>USGS 3594421</t>
  </si>
  <si>
    <t>Collected By Technical Water Lab For Appolo Fuels. Mining Unit station</t>
  </si>
  <si>
    <t>Corrected RM; HUC Location  DM 3/3/15. Mining Unit station</t>
  </si>
  <si>
    <t>BENNE1.5T0.8FA</t>
  </si>
  <si>
    <t>TNW000008738</t>
  </si>
  <si>
    <t>UT to Bennett Creek</t>
  </si>
  <si>
    <t>D/S of bridge crossing at Jernigan Dr (to the east of Bennett Creek)</t>
  </si>
  <si>
    <t>080102090101</t>
  </si>
  <si>
    <t>TN08010209012_0100</t>
  </si>
  <si>
    <t>1.0 Mi U/S Of the Confluence with Tackett Creek Access Through Tackett Creek; Surface Mine 2 At Rich Mtn Coal Seam Elevation; 2 Samples 3/10/11 One U/S One D/S Of Seep Confluence with Stream; DM Keep As One Station 3/16/11. Mining Unit station</t>
  </si>
  <si>
    <t>06030002</t>
  </si>
  <si>
    <t>Closer To RM 0.25 Sample Of Seep 2  3 4 At Big He Creek  Not Sampled Yet 5/3/10. Mining Unit station</t>
  </si>
  <si>
    <t>BIG0.5T1.5TI</t>
  </si>
  <si>
    <t>Big Branch Unnamed Tributary</t>
  </si>
  <si>
    <t>080102090301</t>
  </si>
  <si>
    <t>BIG1C1C22.9TI, BIG1C22.9TI</t>
  </si>
  <si>
    <t>This site is on a UT to Big Branch which is a trib to Big Creek</t>
  </si>
  <si>
    <t>BIG0.5T1.6T0.1TI</t>
  </si>
  <si>
    <t>TNW000008670</t>
  </si>
  <si>
    <t>Big  Branch unnamed tributary to unnamed tributary.</t>
  </si>
  <si>
    <t>Trib closest to JE Blaydes Parkway. Atoka Permittee Responsible Mitigation Site (Southernmost downstream trib.)</t>
  </si>
  <si>
    <t>Station established by TDOT</t>
  </si>
  <si>
    <t>BIG0.5T1.8T0.1TI</t>
  </si>
  <si>
    <t>TNW000008671</t>
  </si>
  <si>
    <t>Big Branch unnamed tributary to unnamed tributary</t>
  </si>
  <si>
    <t>East trib. near end of Lauren Cove. Atoka Permittee Responsible Mitigation Site next trib. over</t>
  </si>
  <si>
    <t>TDOT mitigation site.</t>
  </si>
  <si>
    <t>BIG0.5T1.8TI</t>
  </si>
  <si>
    <t>TNW000008672</t>
  </si>
  <si>
    <t>Big Branch Unnamed tributary</t>
  </si>
  <si>
    <t>Atoka Permittee Responsible Mitigation Site Charles L Waller Park soccer field</t>
  </si>
  <si>
    <t>TDOT mitigation site</t>
  </si>
  <si>
    <t>Fecal Coli. and E.Coli. Corrected lat/long per JCEFO workplan review- KJL 4/12/2024</t>
  </si>
  <si>
    <t>060101040102</t>
  </si>
  <si>
    <t>USGS 3491000</t>
  </si>
  <si>
    <t>BIG004.5GY</t>
  </si>
  <si>
    <t>TNW000008714</t>
  </si>
  <si>
    <t>Blue Hole off Savage Gulf State Park hiking trail</t>
  </si>
  <si>
    <t>051301070301</t>
  </si>
  <si>
    <t>TN05130107016_0700</t>
  </si>
  <si>
    <t>N On Blevins Road East Of Big Creek As It Goes Under US Hwy 11W; Corrected Stream Name/RM  AW LKC PAS 2/11/11. Corrected lat/long per JEFO workplan review- KJL 4/12/2024</t>
  </si>
  <si>
    <t>Big Hill Pond State Park</t>
  </si>
  <si>
    <t>08010211</t>
  </si>
  <si>
    <t>03150101</t>
  </si>
  <si>
    <t>06010206</t>
  </si>
  <si>
    <t>BLEDS009.8SR</t>
  </si>
  <si>
    <t>TNW000008788</t>
  </si>
  <si>
    <t>Rogana Road Bridge downstream of East Fork</t>
  </si>
  <si>
    <t>051302010402</t>
  </si>
  <si>
    <t>USGS 3425622</t>
  </si>
  <si>
    <t>USGS project monitoring nutrients at gaging stations.</t>
  </si>
  <si>
    <t>Off Rogana Road just upstream confluence with East Fork</t>
  </si>
  <si>
    <t>060101080502</t>
  </si>
  <si>
    <t>USGS 3466208 | TVA 9241</t>
  </si>
  <si>
    <t>06010106</t>
  </si>
  <si>
    <t>BPOND0.6T0.3HI</t>
  </si>
  <si>
    <t>TNW000008883</t>
  </si>
  <si>
    <t>Briar Pond Branch Unnamed Tributary</t>
  </si>
  <si>
    <t>Downstream of unnamed tributary coming in from west.</t>
  </si>
  <si>
    <t>060400030904</t>
  </si>
  <si>
    <t>TN06040003005_0999</t>
  </si>
  <si>
    <t>BPOND0.6T0.5T0.0HI</t>
  </si>
  <si>
    <t>TNW000008884</t>
  </si>
  <si>
    <t>Briar Pond Branch Unnamed tributary to Unnamed Tributary</t>
  </si>
  <si>
    <t>North of Briar Pond Rd</t>
  </si>
  <si>
    <t>BPOND0.6T0.5T0.1HI</t>
  </si>
  <si>
    <t>TNW000008885</t>
  </si>
  <si>
    <t>BPOND0.6T0.7T0.1HI</t>
  </si>
  <si>
    <t>TNW000008886</t>
  </si>
  <si>
    <t>BPOND0.6T0.8T0.1HI</t>
  </si>
  <si>
    <t>TNW000008887</t>
  </si>
  <si>
    <t>BPOND000.9HI</t>
  </si>
  <si>
    <t>TNW000008882</t>
  </si>
  <si>
    <t>Briar Pond Branch</t>
  </si>
  <si>
    <t>Downstream of Armstrong Rd</t>
  </si>
  <si>
    <t>060200010604</t>
  </si>
  <si>
    <t>060300030201</t>
  </si>
  <si>
    <t>USGS 3578500 | 7133</t>
  </si>
  <si>
    <t>BRADY003.9PU</t>
  </si>
  <si>
    <t>TNW000008926</t>
  </si>
  <si>
    <t>Headwaters (previous Wrights Lake Impoundment) along Industrial Drive.</t>
  </si>
  <si>
    <t>051301080402</t>
  </si>
  <si>
    <t>Previous Wright's Lake impoundment part of mitigation project.</t>
  </si>
  <si>
    <t>BRADY004.0PU</t>
  </si>
  <si>
    <t>TNW000008925</t>
  </si>
  <si>
    <t>Headwaters (previous Wrights Lake impoundment) along industrial drive.</t>
  </si>
  <si>
    <t>Previous Wrights Lake impoundment part of mitigation</t>
  </si>
  <si>
    <t>BRADY3.9T0.0PU</t>
  </si>
  <si>
    <t>TNW000008928</t>
  </si>
  <si>
    <t>Brady Branch Unnamed Tributary</t>
  </si>
  <si>
    <t>Headwaters (previous  impoundment) along Industrial Drive</t>
  </si>
  <si>
    <t>Previous Wrights Lake impoundment, channel restored as part f mitigation project.</t>
  </si>
  <si>
    <t>BRADY4.0T0.0PU</t>
  </si>
  <si>
    <t>TNW000008927</t>
  </si>
  <si>
    <t>Headwaters (previous impoundment) along industrial drive</t>
  </si>
  <si>
    <t>Previosuly Impounded (Wrights Lake) channel restored as part of mitigation project.</t>
  </si>
  <si>
    <t>TN06040002032_0110</t>
  </si>
  <si>
    <t>Corrected RM AW LKC 4/6/11; Same As RM1.5 Coalfields Study. Mining Unit station</t>
  </si>
  <si>
    <t>060400020502</t>
  </si>
  <si>
    <t>USGS 3599100</t>
  </si>
  <si>
    <t>BROWN000.1BT</t>
  </si>
  <si>
    <t>Fixed RM KJL-8/29/2022</t>
  </si>
  <si>
    <t>BROWN000.3BT</t>
  </si>
  <si>
    <t>TNW000008624</t>
  </si>
  <si>
    <t>D/S of SR 33</t>
  </si>
  <si>
    <t>67g &amp; 67f</t>
  </si>
  <si>
    <t>060102010108</t>
  </si>
  <si>
    <t>BROWN000.4BT</t>
  </si>
  <si>
    <t>051302020305</t>
  </si>
  <si>
    <t>USGS 3431300</t>
  </si>
  <si>
    <t>1991 Clean Lakes Statewide Assessment Location; Changed Station ID per DHA 1/13/16KJL;  New Monitoring Location Name per DHS 1/13/16  KJL;Changed Monitoring Location per DHA 1/13/16KJL TWRA fishing lake</t>
  </si>
  <si>
    <t>AW LKC 4/6/11  Dan Murray KSM. Mining Unit station</t>
  </si>
  <si>
    <t>BRUSH005.2PO</t>
  </si>
  <si>
    <t>TNW000008717</t>
  </si>
  <si>
    <t>Approx 100 yards upstream SR-68 bridge</t>
  </si>
  <si>
    <t>060200030209</t>
  </si>
  <si>
    <t>BRUSH5.2T0.0PO</t>
  </si>
  <si>
    <t>TNW000008716</t>
  </si>
  <si>
    <t>Unnamed tributary to Brush Creek</t>
  </si>
  <si>
    <t>Just upstream confluence with Brush Creek (not Blue Line)</t>
  </si>
  <si>
    <t>BSAND003.4VA</t>
  </si>
  <si>
    <t>TNW000008684</t>
  </si>
  <si>
    <t>Big Sandy Branch</t>
  </si>
  <si>
    <t>Approximatly 200 ft from gravel farm road</t>
  </si>
  <si>
    <t>051301080501</t>
  </si>
  <si>
    <t>sample is within a cattle pasture</t>
  </si>
  <si>
    <t>060400050505</t>
  </si>
  <si>
    <t>USGS 3606500 | 000310 | BSAND029.7CR</t>
  </si>
  <si>
    <t>051301040503</t>
  </si>
  <si>
    <t>USGS 3410210</t>
  </si>
  <si>
    <t>TVA Sample For TDEC Coalfields Project. Mining Unit station</t>
  </si>
  <si>
    <t>BUFFA004.0AN</t>
  </si>
  <si>
    <t>TNW000008805</t>
  </si>
  <si>
    <t>D/S from Norris STP outfall, U/S from Cross Pike Road</t>
  </si>
  <si>
    <t>060102070402</t>
  </si>
  <si>
    <t>Go 1/2 Mile Or More Up Lower Buffalo Rd From Old Hwy 297 Bridge Stream Bends; Near Road. Mining Unit station</t>
  </si>
  <si>
    <t>BUFFA019.2PE</t>
  </si>
  <si>
    <t>TNW000008782</t>
  </si>
  <si>
    <t>State Highway 13</t>
  </si>
  <si>
    <t>060400040305</t>
  </si>
  <si>
    <t>USGS 3604400</t>
  </si>
  <si>
    <t>BUFFA058.5PE</t>
  </si>
  <si>
    <t>TNW000008781</t>
  </si>
  <si>
    <t>USGS gaging station off Old Hwy 13 (Armstrong Road)</t>
  </si>
  <si>
    <t>060400040302</t>
  </si>
  <si>
    <t>USGS 3604000</t>
  </si>
  <si>
    <t>060102070102</t>
  </si>
  <si>
    <t>USGS 3535000</t>
  </si>
  <si>
    <t>BUNTI1.7T2.1SR</t>
  </si>
  <si>
    <t>TNW000008822</t>
  </si>
  <si>
    <t>Unnamed trib to Buntin Branch</t>
  </si>
  <si>
    <t>Andrea Lane and Scattersville Rd.</t>
  </si>
  <si>
    <t>051302060101</t>
  </si>
  <si>
    <t>BURRA0.7T0.1PO</t>
  </si>
  <si>
    <t>TNW000008604</t>
  </si>
  <si>
    <t>Burra-Burra Creek Unnamed Tributary</t>
  </si>
  <si>
    <t>Jus upstream Burra Brra Creek of London Road</t>
  </si>
  <si>
    <t>060200030208</t>
  </si>
  <si>
    <t>BB0460</t>
  </si>
  <si>
    <t>DOR Copperhill Site BB0460</t>
  </si>
  <si>
    <t>BURRA000.1PO</t>
  </si>
  <si>
    <t>TNW000008603</t>
  </si>
  <si>
    <t>Just upstream confluence North Potato Creek</t>
  </si>
  <si>
    <t>BB0040</t>
  </si>
  <si>
    <t>DOR Copperhill Site BB0040</t>
  </si>
  <si>
    <t>051301080405</t>
  </si>
  <si>
    <t>USGS 3419530</t>
  </si>
  <si>
    <t>060200021303</t>
  </si>
  <si>
    <t>CANE000.3BN</t>
  </si>
  <si>
    <t>TNW000008818</t>
  </si>
  <si>
    <t>Downstream EWS Landfill and west of Camden Lagoon</t>
  </si>
  <si>
    <t>060400050401</t>
  </si>
  <si>
    <t>CANE000.8BN</t>
  </si>
  <si>
    <t>CANE001.6BN</t>
  </si>
  <si>
    <t>TNW000008858</t>
  </si>
  <si>
    <t>Between Hwy 70 Bypass and Mr. Jim Ave and downstream of unnamed tributary from Subdivision confluence</t>
  </si>
  <si>
    <t>CANE001.5BN</t>
  </si>
  <si>
    <t>Investigation of MagPro, LLC (TNR051607)</t>
  </si>
  <si>
    <t>CANE001.7BN</t>
  </si>
  <si>
    <t>TNW000008859</t>
  </si>
  <si>
    <t>Off Hwy 70 Bypass; downstream of all 3 Stormwater outfalls from MagPro site</t>
  </si>
  <si>
    <t>CANE001.8BN</t>
  </si>
  <si>
    <t>Investigation downstream MagPro, LLC (TNR051607)</t>
  </si>
  <si>
    <t>CANE001.9BN</t>
  </si>
  <si>
    <t>TNW000008860</t>
  </si>
  <si>
    <t>Off Hwy 70 Bypass near Camden Speedway; Middle Outfall of MagPro Site, in stream</t>
  </si>
  <si>
    <t>CANE002.2BN</t>
  </si>
  <si>
    <t>TNW000008861</t>
  </si>
  <si>
    <t>Downstream US 70 W and RR Track/Crossing</t>
  </si>
  <si>
    <t>CANE002.5BN</t>
  </si>
  <si>
    <t>TNW000008709</t>
  </si>
  <si>
    <t>Hwy 70 / West Main Street</t>
  </si>
  <si>
    <t>CANE003.3HD</t>
  </si>
  <si>
    <t>D/s WASTE MANAGEMENT, INC. OF TENNESSEE Active Class I (SNL030000247, SNL030000012), CITATION CORPORATION Inactive Class II (IDL030000038). ENVIRONMENTAL WASTE SOLUTIONS, LLC Inactive Class II (IDL030000212) Landfills.</t>
  </si>
  <si>
    <t>CANE006.5WY</t>
  </si>
  <si>
    <t>TNW000008656</t>
  </si>
  <si>
    <t>Collier Road</t>
  </si>
  <si>
    <t>008010203020</t>
  </si>
  <si>
    <t>CANE1.7T0.0BN</t>
  </si>
  <si>
    <t>TNW000008862</t>
  </si>
  <si>
    <t>Unnamed Tributary to Cane Creek</t>
  </si>
  <si>
    <t>Near Mr. Jim Ave and East of Solar Array on MagPro Site</t>
  </si>
  <si>
    <t>Cane001.8UNTBN</t>
  </si>
  <si>
    <t>Investigation MagPro, LLC (TNR051607)</t>
  </si>
  <si>
    <t>CANEY006.9HS</t>
  </si>
  <si>
    <t>TNW000008875</t>
  </si>
  <si>
    <t>New Salem Road bridge</t>
  </si>
  <si>
    <t>060101040201</t>
  </si>
  <si>
    <t>CANEY006.5HS</t>
  </si>
  <si>
    <t>CANEY007.6HS</t>
  </si>
  <si>
    <t>Corrected Lat/Long LKC 1/25/12. Corrected RM per JCEFO 2025 WP review-KJL 4/15/2024</t>
  </si>
  <si>
    <t>CANEY010.0HS</t>
  </si>
  <si>
    <t>CANEY010.3HS; CANEY009.1HS; CANEY008.0HS</t>
  </si>
  <si>
    <t>Corrected RM per JCEFO- KJL 4/15/2024; Corrected Station ID Description and RM Da 6/13/13; RM Corrected per REC Tr Bb JCEFO6/19/09; Changed Lat/Long per Jc 6/11/09  Changed Lat/Long 4/7/04 LKC</t>
  </si>
  <si>
    <t>051301080908</t>
  </si>
  <si>
    <t>USGS 3424860 | 000460; CANEY011.2SM; 3CEN10037; CFORK011.2SM</t>
  </si>
  <si>
    <t>CANEY027.5DB</t>
  </si>
  <si>
    <t>CANEY035.0DB</t>
  </si>
  <si>
    <t>TNW000008836</t>
  </si>
  <si>
    <t>Near Floating Mill Recreation Area</t>
  </si>
  <si>
    <t>Caney Fork River</t>
  </si>
  <si>
    <t>051301080902</t>
  </si>
  <si>
    <t>Changed RM to match topo KJL per DRM 11-27-17. Mining Unit station</t>
  </si>
  <si>
    <t>060102010103</t>
  </si>
  <si>
    <t>Corrected Lat/Long LKC 11/1/11. Mining Unit station</t>
  </si>
  <si>
    <t>CEDAR002.8WI</t>
  </si>
  <si>
    <t>TNW000008960</t>
  </si>
  <si>
    <t>Cedar Creek embayment of Old Hickory Reservoir</t>
  </si>
  <si>
    <t>Cedar Creek Marina off Saundersville Road</t>
  </si>
  <si>
    <t>051302010602</t>
  </si>
  <si>
    <t>CEDAR003.2WI</t>
  </si>
  <si>
    <t>051301040205</t>
  </si>
  <si>
    <t>Change RM BS 5/26/11; Change ecoregion 112923</t>
  </si>
  <si>
    <t>National Mine Site. Mining Unit station</t>
  </si>
  <si>
    <t>Split From Charl0.4T0.2 And these Are Two Different Tribs DHA 1912; Changed Monitoring Location per DHA 1/13/16 KJL. Mining Unit station</t>
  </si>
  <si>
    <t>CHATT0.4T0.3T0.1HM</t>
  </si>
  <si>
    <t>Unnamed tributary to unnamed tributary Chattanooga Creek</t>
  </si>
  <si>
    <t>GSPRI001.3HM; GSPRI000.4HM</t>
  </si>
  <si>
    <t>Stream Culverted (ADB)  Not Named On Topo; corrected ecoregion GMD 122016. The name is not clear on the topo direct trib to Chattanooga Creek. Per CFW/AO changed the station id and name to UT to UT Chattanooga Creek CHATT0.4T03T0.1HM.-KJL 1/9/2023</t>
  </si>
  <si>
    <t>L&amp;N and Southern Railroad Bridge</t>
  </si>
  <si>
    <t>060200011003</t>
  </si>
  <si>
    <t>Chesnutt Creek (Chestnut ) Creek</t>
  </si>
  <si>
    <t>6.02E+10</t>
  </si>
  <si>
    <t>051302030205</t>
  </si>
  <si>
    <t>CJO001.0DA</t>
  </si>
  <si>
    <t>TNW000008735</t>
  </si>
  <si>
    <t>Near cougar exhibit Nashville Zoo</t>
  </si>
  <si>
    <t>051302020102</t>
  </si>
  <si>
    <t>D/S Sussex Drive. (New Beanson Wells Road Goes to Reedy)</t>
  </si>
  <si>
    <t>Corrected RM AW LKC REC 6/3/11. Updated the lat/long and location per FDC - 4/24/2023-KJL</t>
  </si>
  <si>
    <t>CLEAR0.8T0.6T0.9MM</t>
  </si>
  <si>
    <t>TNW000008612</t>
  </si>
  <si>
    <t>Clearwater Branch Unnamed trib to Unnamed trib</t>
  </si>
  <si>
    <t>Upstream Loop Road off of CR 187</t>
  </si>
  <si>
    <t>060200010102</t>
  </si>
  <si>
    <t>TN06020001041_0531</t>
  </si>
  <si>
    <t>Battle Ridge Mitigation Site SC Sprin2.32MM</t>
  </si>
  <si>
    <t>080102090404</t>
  </si>
  <si>
    <t>060102080104</t>
  </si>
  <si>
    <t>USGS 3539778 | TVA 23086</t>
  </si>
  <si>
    <t>Corrected RM and Lat/Long LKC AW 4/19/11; No Bact At Mining Ambient Sites Dt 9/13/13. Mining Unit station</t>
  </si>
  <si>
    <t>Taking Place Of Station Clear030.9 Cl So This Station Can Capture the Influence; Of Straight Creek30.9 Is Really 35.8. Mining Unit station</t>
  </si>
  <si>
    <t>Corrected RM AW LKC 4/19/11 Clear0032.5Cl; Not An Ambient Site per Dm and Old Notes 6/8/08 LKC; Collected By Technical Water Lab For Appolo Fuels. Mining Unit station</t>
  </si>
  <si>
    <t>CLIFT004.1HN</t>
  </si>
  <si>
    <t>TNW000008607</t>
  </si>
  <si>
    <t>North of Culley Drive</t>
  </si>
  <si>
    <t>060400050601</t>
  </si>
  <si>
    <t>CLIFT004.3HN</t>
  </si>
  <si>
    <t>TNW000008747</t>
  </si>
  <si>
    <t>South side of Hwy. 218 Bypass downstream Hwy. 641/69</t>
  </si>
  <si>
    <t>CLIME001.0BR</t>
  </si>
  <si>
    <t>TNW000008634</t>
  </si>
  <si>
    <t>Climer Creek</t>
  </si>
  <si>
    <t>Benton Pike bridge by Old Johnson Rd</t>
  </si>
  <si>
    <t>060200021401</t>
  </si>
  <si>
    <t>originally uploaded as SCHES7.4T0.9BR</t>
  </si>
  <si>
    <t>060102051003</t>
  </si>
  <si>
    <t>USGS 3528000</t>
  </si>
  <si>
    <t>060102050804</t>
  </si>
  <si>
    <t>USGS 3527220</t>
  </si>
  <si>
    <t>CLOVE5.5T1.8T0.4HR</t>
  </si>
  <si>
    <t>TNW000008870</t>
  </si>
  <si>
    <t>Clover Creek unnamed tributary to unnamed tributary</t>
  </si>
  <si>
    <t>1.1 miles downstream of Melvin Young Road</t>
  </si>
  <si>
    <t>080102080302</t>
  </si>
  <si>
    <t>TN08010208029_0999</t>
  </si>
  <si>
    <t>1.1 miles downstream of Melvin Young Road on UT to Clover Creek to 4th trib, then 0.05 mile upstream on that 4th trib</t>
  </si>
  <si>
    <t>CLOVE5.5T2.2HR</t>
  </si>
  <si>
    <t>TNW000008867</t>
  </si>
  <si>
    <t>0.75 miles d/sf Melvin Young Road, d/s confluence of tributary</t>
  </si>
  <si>
    <t>CLOVE5.5T2.3T0.2HR</t>
  </si>
  <si>
    <t>TNW000008868</t>
  </si>
  <si>
    <t>tributary entering tributary from east 0.70 miles downstream of Melvin Young Road</t>
  </si>
  <si>
    <t>0.70 miles downstream of Melvin Young Road on UT to Clover Creek to 3rd tributary, then 0.10 mile upstream on that 3rd trib</t>
  </si>
  <si>
    <t>CLOVE5.5T2.3T0.5T0.1HR</t>
  </si>
  <si>
    <t>TNW000008866</t>
  </si>
  <si>
    <t>Clover Creek unnamed tributary to unnamed tributary to unnamed tributary</t>
  </si>
  <si>
    <t>0.80 miles DS of Melvin Young Road (east of tributary that crosses road) Not blue line</t>
  </si>
  <si>
    <t>0.80 miles DS of Melvin Young Road on UT to Clover Creek to 2nd trib, then 0.05 mile US on 2nd trib, cross culvert, station on left (not blue line)</t>
  </si>
  <si>
    <t>CLOVE5.5T2.8T0.2HR</t>
  </si>
  <si>
    <t>TNW000008864</t>
  </si>
  <si>
    <t>0.50 miles downstream of Melvin Young Road (not blue line)</t>
  </si>
  <si>
    <t>0.50 miles downstream of Melvin Young Road on UT to Clover Creek to 2nd tributary, then 0.15 mile upstream on that 2nd trib (not blue line)</t>
  </si>
  <si>
    <t>CLOVE5.5T3.2T0.1HR</t>
  </si>
  <si>
    <t>TNW000008865</t>
  </si>
  <si>
    <t>0.17 miles DS of Melvin Young Road US of culvert (not blue line)</t>
  </si>
  <si>
    <t>0.17 miles DS of Melvin Young Road on UT to Clover Creek to 1st trib on left, then 0.08 mile US on 1st trib - station US of culvert</t>
  </si>
  <si>
    <t>CLOVE6.7T0.1HR</t>
  </si>
  <si>
    <t>TNW000008869</t>
  </si>
  <si>
    <t>Clover Creek unnamed tributary</t>
  </si>
  <si>
    <t>1.30 miles DS of Melvin Young Road crossing</t>
  </si>
  <si>
    <t>1.30 miles DS of Melvin Young Road on on UT to Clover Creek, exit UT at farm crossing, 0.4 mi east to sample station on 2nd UT to Clover Creek</t>
  </si>
  <si>
    <t>CLOVE6.9T0.5T0.2HR</t>
  </si>
  <si>
    <t>TNW000008863</t>
  </si>
  <si>
    <t>Clover Creek Unnamed Tributary to Unnamed Tributary</t>
  </si>
  <si>
    <t>Tributary to first unnamed tributary downstream confluence with Pugh Creek (approx. 0.7 miles on south side)  Not a blue line stream)</t>
  </si>
  <si>
    <t>Not blue line stream.  1.1 mils DS of Melvin Young Road on UT of Clover Creek, exit east at 4th trib, cross culvert proceed NE to beaver pond. Station is 0.10 mi US of pond</t>
  </si>
  <si>
    <t>U/s Beech Grove Fork and Beech Grove Lane. At the Wye (Wye Lane)</t>
  </si>
  <si>
    <t>AMBIENT TN; Mining Site Sampled In 2012 Not 2014 BR At 1.2. Mining Unit station</t>
  </si>
  <si>
    <t>Silvara Quarry 5. Mining Unit station</t>
  </si>
  <si>
    <t>051301070403</t>
  </si>
  <si>
    <t>CONNE001.8KN</t>
  </si>
  <si>
    <t>TNW000008766</t>
  </si>
  <si>
    <t>Gallaher Ferry Road near Farragut</t>
  </si>
  <si>
    <t>060102070404</t>
  </si>
  <si>
    <t>USGS 3535618</t>
  </si>
  <si>
    <t>060300050602</t>
  </si>
  <si>
    <t>North Of George Powell Road and Pine Orchard Road Intersection. Mining Unit station</t>
  </si>
  <si>
    <t>TN06010106004_1200</t>
  </si>
  <si>
    <t>antideg. Split from TN06010106004_0999</t>
  </si>
  <si>
    <t>antideg Split from TN06010106004_0999</t>
  </si>
  <si>
    <t>COUCHS01DA</t>
  </si>
  <si>
    <t>TNW000008677</t>
  </si>
  <si>
    <t>Couchville Lake</t>
  </si>
  <si>
    <t>Couchville Lake at Long Hunter State Park</t>
  </si>
  <si>
    <t>051302030305</t>
  </si>
  <si>
    <t>TN05130203003T_0999</t>
  </si>
  <si>
    <t>COUCH01DA</t>
  </si>
  <si>
    <t>060102080205</t>
  </si>
  <si>
    <t>CROCK001.7HS</t>
  </si>
  <si>
    <t>TNW000008763</t>
  </si>
  <si>
    <t>Near Rogersville Wastewater Treatment Plant facility.</t>
  </si>
  <si>
    <t>060101040204</t>
  </si>
  <si>
    <t>USGS 3491544</t>
  </si>
  <si>
    <t>CROOK001.0MC</t>
  </si>
  <si>
    <t>TNW000008954</t>
  </si>
  <si>
    <t>Pedestrian bridge at Selmer Park</t>
  </si>
  <si>
    <t>080102070401</t>
  </si>
  <si>
    <t>CROOK005.7CR</t>
  </si>
  <si>
    <t>TNW000008783</t>
  </si>
  <si>
    <t>Gordon Browning highway</t>
  </si>
  <si>
    <t>080102030202</t>
  </si>
  <si>
    <t>USGS 7024200</t>
  </si>
  <si>
    <t>CSPRI004.1RN</t>
  </si>
  <si>
    <t>TNW000008748</t>
  </si>
  <si>
    <t>Chambers Spring Branch</t>
  </si>
  <si>
    <t>0.5 mile upstream Richards Road</t>
  </si>
  <si>
    <t>051302060506</t>
  </si>
  <si>
    <t>Chambers Branch Mitigation Bank Reach 4</t>
  </si>
  <si>
    <t>CSPRI4.1T0.1RN</t>
  </si>
  <si>
    <t>TNW000008842</t>
  </si>
  <si>
    <t>Chambers Springs Branch unnamed tributary</t>
  </si>
  <si>
    <t>west of Mud Cat Road approximately 200 feet from edge of field</t>
  </si>
  <si>
    <t>Chambers Branch Stream and Wetland Mitigation Bank</t>
  </si>
  <si>
    <t>CSPRI4.2T0.1RN</t>
  </si>
  <si>
    <t>TNW000008841</t>
  </si>
  <si>
    <t>Unnamed Tributary to Chambers Spring Branch</t>
  </si>
  <si>
    <t>west of Mud Cat Road</t>
  </si>
  <si>
    <t>Chambers Banch Stream and Wetland Mitigation Bank</t>
  </si>
  <si>
    <t>CSPRI4.3T0.1RN</t>
  </si>
  <si>
    <t>TNW000008840</t>
  </si>
  <si>
    <t>Chambers Spring Branch Unnamed tributary</t>
  </si>
  <si>
    <t>upstream from CSPRI004.1RN, approximately the middle of the field from Mud Cat Road</t>
  </si>
  <si>
    <t>BAR20007</t>
  </si>
  <si>
    <t>CUMBE152.0CH</t>
  </si>
  <si>
    <t>TNW000008608</t>
  </si>
  <si>
    <t>Cheatham Reservoir near Pardue Pond Wildlife Refuge</t>
  </si>
  <si>
    <t>051302020309</t>
  </si>
  <si>
    <t>CUMBE149.0DA</t>
  </si>
  <si>
    <t>CUMBE158.1CH</t>
  </si>
  <si>
    <t>TNW000008756</t>
  </si>
  <si>
    <t>Cumberland River at State Hwy 49 bridge in Ashland City</t>
  </si>
  <si>
    <t>USGS 3431790</t>
  </si>
  <si>
    <t>USGS 3431500</t>
  </si>
  <si>
    <t>CUMBE193.5T0.5DA</t>
  </si>
  <si>
    <t>TNW000008929</t>
  </si>
  <si>
    <t>Cumberland River Unnamed Tributary (Lockland Springs)</t>
  </si>
  <si>
    <t>Shelby Park</t>
  </si>
  <si>
    <t>Lockeland Springs UT1 Mitgaton Site Reach 2</t>
  </si>
  <si>
    <t>05130103</t>
  </si>
  <si>
    <t>CUMBE385.0CY</t>
  </si>
  <si>
    <t>TNW000008642</t>
  </si>
  <si>
    <t>Upstream Kettle Creek near end of Kettle Creek Road</t>
  </si>
  <si>
    <t>051301030710</t>
  </si>
  <si>
    <t>NARS_WQX-NRS_TN-10057</t>
  </si>
  <si>
    <t>NARS biological sample</t>
  </si>
  <si>
    <t>100 Yards Downstream Emerson Road.</t>
  </si>
  <si>
    <t>CYPRE002.2CK</t>
  </si>
  <si>
    <t>U/S Mcclain/Emerson Road</t>
  </si>
  <si>
    <t>Posted Bact Water Contact Advisory 2010. Concrete lined</t>
  </si>
  <si>
    <t>USGS 3605078 | TVA 28871</t>
  </si>
  <si>
    <t>CYPRE1.1T1.6SH</t>
  </si>
  <si>
    <t>TNW000008749</t>
  </si>
  <si>
    <t>Cypress Creek unnamed tributary (Lick Creek)</t>
  </si>
  <si>
    <t>North Watkins Street</t>
  </si>
  <si>
    <t>080102100308</t>
  </si>
  <si>
    <t>LICK001.6SH</t>
  </si>
  <si>
    <t>USGS 3539600</t>
  </si>
  <si>
    <t>DADDY34.4T0.1CU</t>
  </si>
  <si>
    <t>TNW000008661</t>
  </si>
  <si>
    <t>Daddys Creek Unnamed Tributary</t>
  </si>
  <si>
    <t>Just upstream Old TN 28 bridge</t>
  </si>
  <si>
    <t>DADDY34.4T0.3T0.1CU</t>
  </si>
  <si>
    <t>TNW000008662</t>
  </si>
  <si>
    <t>Daddys Creek unnamed trib to unnamed trib.</t>
  </si>
  <si>
    <t>Slightly U/S confluence with unnamed trib</t>
  </si>
  <si>
    <t>DADDY34.4T0.4CU</t>
  </si>
  <si>
    <t>TNW000008663</t>
  </si>
  <si>
    <t>Approx 0.4 mi U/S Old Hwy 28 U/S from confluence with secondary trib</t>
  </si>
  <si>
    <t>DADDY34.4T0.6T0.1CU</t>
  </si>
  <si>
    <t>TNW000008664</t>
  </si>
  <si>
    <t>Daddys Creek unnamed trib to unnamed trib</t>
  </si>
  <si>
    <t>just upstream confluence with unnamed trib  just downstream confluene of  headwater tribs (not blue line)</t>
  </si>
  <si>
    <t>DADDY34.4T0.7T0.1CU</t>
  </si>
  <si>
    <t>TNW000008666</t>
  </si>
  <si>
    <t>Daddys Creek Unnamed Trib to Unnamed Trib</t>
  </si>
  <si>
    <t>Headwater trib Just upstream confluence with unnamed trib to Daddys Creek.</t>
  </si>
  <si>
    <t>DADDY34.4T0.8CU</t>
  </si>
  <si>
    <t>TNW000008665</t>
  </si>
  <si>
    <t>Headwaters of unnamed trib to Daddys Creek.</t>
  </si>
  <si>
    <t>DAVID000.7DA</t>
  </si>
  <si>
    <t>DAVID000.7DA; DAVID000.4DA</t>
  </si>
  <si>
    <t>Moved from 26_1000 per REC-10/19/2023-KJL</t>
  </si>
  <si>
    <t>Corrected Lat/Long AW LKC 6/14/11; HUC Includes Stinking Cr Incl Hickory Davis. Corrected lat/long from 36.49956/ -84.0673 to current due to easier access per D. Lawrence- KJL -8/9/2024</t>
  </si>
  <si>
    <t>Stream Survey Done By Copperhead Environmental Consulting For permit Requirement; Stations Combined per D. Murray. Mining Unit station</t>
  </si>
  <si>
    <t>Dropped 6/9/2017 during SOP calibration. App 1.7 Miles Nw Of Intersection with Duff Road and Cotula Lane/Road; Must Wade Across Davis Creek To Access the Stream; Candidate 7/13/10. Mining Unit station</t>
  </si>
  <si>
    <t>COR20008</t>
  </si>
  <si>
    <t>DISMA001.2MC</t>
  </si>
  <si>
    <t>Travis Mcnatt Lake (Dismal Branch)</t>
  </si>
  <si>
    <t>Cross Country Road (Downstream Weatherby Farms CAFO)</t>
  </si>
  <si>
    <t>DOBBS001.4HM</t>
  </si>
  <si>
    <t>TNW000008941</t>
  </si>
  <si>
    <t>Behind The Chatt Inn, 2000 E 23rd Street, Chattanooga</t>
  </si>
  <si>
    <t>Submitted as DOBBS000.8HM</t>
  </si>
  <si>
    <t>TWRA fishing Lake also known as Coy Gaither Lake</t>
  </si>
  <si>
    <t>060101030405</t>
  </si>
  <si>
    <t>DOLLA000.3HD</t>
  </si>
  <si>
    <t>TNW000008710</t>
  </si>
  <si>
    <t>Dollar Creek</t>
  </si>
  <si>
    <t>Old Morris Chapel Road</t>
  </si>
  <si>
    <t>060400010508</t>
  </si>
  <si>
    <t>TN06040001118_0110</t>
  </si>
  <si>
    <t>D/s MASCO BATH INC. Inactive Class II (IDL550000061) Landfill</t>
  </si>
  <si>
    <t>060300020301</t>
  </si>
  <si>
    <t>DONOH000.1SR</t>
  </si>
  <si>
    <t>TNW000008820</t>
  </si>
  <si>
    <t>At sinkhole</t>
  </si>
  <si>
    <t>051100020602</t>
  </si>
  <si>
    <t>DB0003</t>
  </si>
  <si>
    <t>City of Portland sampling station DB003</t>
  </si>
  <si>
    <t>North Russell Street</t>
  </si>
  <si>
    <t>DB0002</t>
  </si>
  <si>
    <t>Corrected lat/long LKC/KJL 62916;;;New Station Creek Begins In Sinkhole At N 36.58700 W 86.51124   JRS 8/30/13 Portland MS4 monitoring site DB0002</t>
  </si>
  <si>
    <t>DONOH000.8SR</t>
  </si>
  <si>
    <t>TNW000008819</t>
  </si>
  <si>
    <t>Elvis Brown (Little League) Park</t>
  </si>
  <si>
    <t>DB0001</t>
  </si>
  <si>
    <t>City of Portland sampling station DB0001</t>
  </si>
  <si>
    <t>060300050604</t>
  </si>
  <si>
    <t>06040006</t>
  </si>
  <si>
    <t>051302020302</t>
  </si>
  <si>
    <t>USGS 3426470 | DRY004.3DA</t>
  </si>
  <si>
    <t>0602; SW23; DRY008.0WA</t>
  </si>
  <si>
    <t>DRY013.9VA</t>
  </si>
  <si>
    <t>TNW000008802</t>
  </si>
  <si>
    <t>0.4 mile d/s Piney Rd (SR284).</t>
  </si>
  <si>
    <t>100 feet DS from UNT to Dry Fork confluence (S100 and S102)</t>
  </si>
  <si>
    <t>DRY014.1VA</t>
  </si>
  <si>
    <t>TNW000008800</t>
  </si>
  <si>
    <t>0.2 miles downstream Piney Road (SR 284)</t>
  </si>
  <si>
    <t>20 feet US from UNT to Dry Fork (S101) confluence</t>
  </si>
  <si>
    <t>DRY10.2T0.1VA</t>
  </si>
  <si>
    <t>TNW000008918</t>
  </si>
  <si>
    <t>Near confluence with Dry Fork</t>
  </si>
  <si>
    <t>Mitigation Site LH-04</t>
  </si>
  <si>
    <t>DRY10.2T0.4T0.1VA</t>
  </si>
  <si>
    <t>TNW000008920</t>
  </si>
  <si>
    <t>Near confluence with unnamed tributary to Dry Fork (not blue line)</t>
  </si>
  <si>
    <t>Mitigation Site LH-UT5-01</t>
  </si>
  <si>
    <t>DRY10.2T0.6T0.1VA</t>
  </si>
  <si>
    <t>TNW000008919</t>
  </si>
  <si>
    <t>Dry Fork Unnamed Tributary to Unnamed Tributary</t>
  </si>
  <si>
    <t>Near confluence with Unnamed Tributary to Dry Fork (not blue line)</t>
  </si>
  <si>
    <t>Mitigation Site LH-UT4-01</t>
  </si>
  <si>
    <t>DRY10.2T0.8VA</t>
  </si>
  <si>
    <t>TNW000008917</t>
  </si>
  <si>
    <t>Approx. 0.5 mile downstream of farm access road.</t>
  </si>
  <si>
    <t>Mitigation Site LH-02</t>
  </si>
  <si>
    <t>DRY10.9T0.1VA</t>
  </si>
  <si>
    <t>TNW000008912</t>
  </si>
  <si>
    <t>Dry Fork Creek Unnamed Tributary</t>
  </si>
  <si>
    <t>Just upsream confluence with Dry Fork Creek</t>
  </si>
  <si>
    <t>Mitigation site BF-06</t>
  </si>
  <si>
    <t>DRY10.9T0.6VA</t>
  </si>
  <si>
    <t>TNW000008911</t>
  </si>
  <si>
    <t>0.6 mile west of SR 111</t>
  </si>
  <si>
    <t>Mitigation Site BF-03</t>
  </si>
  <si>
    <t>DRY10.9T1.1VA</t>
  </si>
  <si>
    <t>TNW000008909</t>
  </si>
  <si>
    <t>0.5 mile west of SR 111</t>
  </si>
  <si>
    <t>Mitigation site BF-01</t>
  </si>
  <si>
    <t>DRY11.4T0.1VA</t>
  </si>
  <si>
    <t>TNW000008913</t>
  </si>
  <si>
    <t>Just upstream confluence with Dry Fork</t>
  </si>
  <si>
    <t>Mitigation Site HW-01</t>
  </si>
  <si>
    <t>DRY11.8T0.1T0.1VA</t>
  </si>
  <si>
    <t>TNW000008916</t>
  </si>
  <si>
    <t>Approx. 0.14 mi downstream headwater impoundment. (not blue line)</t>
  </si>
  <si>
    <t>Mitigation site KT-UT2-01</t>
  </si>
  <si>
    <t>DRY11.8T0.1VA</t>
  </si>
  <si>
    <t>TNW000008915</t>
  </si>
  <si>
    <t>Just upstream confluence with Dry Creek (Tributary is not blue line)</t>
  </si>
  <si>
    <t>Mitigation Site KT-03</t>
  </si>
  <si>
    <t>DRY11.8T0.4VA</t>
  </si>
  <si>
    <t>TNW000008914</t>
  </si>
  <si>
    <t>Upstream all tribs (not a blue-line stream)</t>
  </si>
  <si>
    <t>Mitigation site KT-01</t>
  </si>
  <si>
    <t>DRY11.9T0.1VA</t>
  </si>
  <si>
    <t>TNW000008922</t>
  </si>
  <si>
    <t>Just upstream confluend with Dry Fork</t>
  </si>
  <si>
    <t>Mitigation Site TS-02</t>
  </si>
  <si>
    <t>DRY11.9T0.3T0.1VA</t>
  </si>
  <si>
    <t>TNW000008923</t>
  </si>
  <si>
    <t>Dry Fork Unnamed tribtary to unnamed tributary</t>
  </si>
  <si>
    <t>Just upstream confluence with unnamed tributary to Dry Fork</t>
  </si>
  <si>
    <t>005130108024</t>
  </si>
  <si>
    <t>Mitigation Site TS-UT3-01</t>
  </si>
  <si>
    <t>DRY11.9T0.3VA</t>
  </si>
  <si>
    <t>TNW000008921</t>
  </si>
  <si>
    <t>Downtream Farm Access Road</t>
  </si>
  <si>
    <t>Mitigation Site TS-01</t>
  </si>
  <si>
    <t>DRY13.8T0.1VA</t>
  </si>
  <si>
    <t>TNW000008799</t>
  </si>
  <si>
    <t>Dry Fork Unamed Tributary</t>
  </si>
  <si>
    <t>Headwater tributary (blue line) 0.1 mile upstream confluence with Dry Fork.</t>
  </si>
  <si>
    <t>50 feet US from the easement area boundary</t>
  </si>
  <si>
    <t>DRY14.0T0.1VA</t>
  </si>
  <si>
    <t>TNW000008801</t>
  </si>
  <si>
    <t>20 feet Upstream from Dry Fork confluence (not a blue line stream)</t>
  </si>
  <si>
    <t>DRY14.1T0.1VA</t>
  </si>
  <si>
    <t>TNW000008798</t>
  </si>
  <si>
    <t>20 feet US from Dry Fork confluence (Not a blue line stream)</t>
  </si>
  <si>
    <t>060400030908</t>
  </si>
  <si>
    <t>060400030902</t>
  </si>
  <si>
    <t>USGS 3601990</t>
  </si>
  <si>
    <t>DUCK098.0HI</t>
  </si>
  <si>
    <t>TNW000008780</t>
  </si>
  <si>
    <t>Highway 50 near Shady Grove</t>
  </si>
  <si>
    <t>060400030508</t>
  </si>
  <si>
    <t>USGS 3601600</t>
  </si>
  <si>
    <t>DUCK104.3MY</t>
  </si>
  <si>
    <t>TNW000008751</t>
  </si>
  <si>
    <t>Kettle Mills D/S of Kettle Mills Road bridge</t>
  </si>
  <si>
    <t>DUCK116.4MY</t>
  </si>
  <si>
    <t>TNW000008779</t>
  </si>
  <si>
    <t>Craig Bridge Road</t>
  </si>
  <si>
    <t>USGS 3600358</t>
  </si>
  <si>
    <t>DUCK133.1MY</t>
  </si>
  <si>
    <t>TNW000008778</t>
  </si>
  <si>
    <t>East 5th street in Columbia</t>
  </si>
  <si>
    <t>060400030506</t>
  </si>
  <si>
    <t>USGS 3599500</t>
  </si>
  <si>
    <t>AK</t>
  </si>
  <si>
    <t>060400020706</t>
  </si>
  <si>
    <t>USGS 3599419</t>
  </si>
  <si>
    <t>060400020703</t>
  </si>
  <si>
    <t>USGS 3599240</t>
  </si>
  <si>
    <t>DUCK202.3BE</t>
  </si>
  <si>
    <t>TNW000008777</t>
  </si>
  <si>
    <t>Wheel Road in Halls Mill</t>
  </si>
  <si>
    <t>060400020307</t>
  </si>
  <si>
    <t>USGS 3598185</t>
  </si>
  <si>
    <t>060400020303</t>
  </si>
  <si>
    <t>USGS 3598000 | DUCK216.1BE</t>
  </si>
  <si>
    <t>USGS 3597860 | DUCK221.3</t>
  </si>
  <si>
    <t>060400020104</t>
  </si>
  <si>
    <t>USGS 3596000 | TN001019; DUCK265.5CE</t>
  </si>
  <si>
    <t>Blockhouse Quad ARAP Special Study; Different Creek(Branch) Than Dunca000.3Bt. Mining Unit station</t>
  </si>
  <si>
    <t>ECAMP004.7SR</t>
  </si>
  <si>
    <t>ECAMP5.4T0.3SR</t>
  </si>
  <si>
    <t>TNW000008734</t>
  </si>
  <si>
    <t>Upstream Red River Road at Nexus Tennessee - Gallatin</t>
  </si>
  <si>
    <t>051302010501</t>
  </si>
  <si>
    <t>Collected by Davey Resource Group for KL Nexus TN LLC ARAP permit NRS23.085</t>
  </si>
  <si>
    <t>Tributary To Snow Creek and Spring Creek. 3 Miles East Of Hickory Valley; Waterbody #019; Corrected Lat and Long 7903 DHA; Dissolved Oxygen Study. Sampling location was changed to 35.162139, -89.066372 (d/s of bridge)in 2004 due to beaver dam u/s of the bridge, this may correspond to the decrease SQSH scores. Lat/long changed from 35.1599, -89.0692 per BES 9/30/20-KJL Changed from 5.162139/-89.066372 to above per JJG (u/s beaver dam) 12/2/2020-KJL  Put on probation 12-16-22 dha</t>
  </si>
  <si>
    <t>ECO69D07</t>
  </si>
  <si>
    <t>ECO69D08</t>
  </si>
  <si>
    <t>TNW000008953</t>
  </si>
  <si>
    <t>Double Camp Creek</t>
  </si>
  <si>
    <t>Off Phillips Cemetery Lane U/S of Wolfpen Branch and D/S of Mill Creek</t>
  </si>
  <si>
    <t>DCAMP001.0AN</t>
  </si>
  <si>
    <t>ECO71H19</t>
  </si>
  <si>
    <t>TNW000008898</t>
  </si>
  <si>
    <t>Upstream Hwy. 41/ Murfreesboro Hwy. and off Noah Road</t>
  </si>
  <si>
    <t>060400020202</t>
  </si>
  <si>
    <t>ECO71I19</t>
  </si>
  <si>
    <t>EFHAM000.8DA</t>
  </si>
  <si>
    <t>TNW000008961</t>
  </si>
  <si>
    <t>off Bluewater point drive at upstream edge of USACE property (Percy Priest embayment.</t>
  </si>
  <si>
    <t>051302030307</t>
  </si>
  <si>
    <t>Possibly affected by embayment during summer pool.</t>
  </si>
  <si>
    <t>EFHUR002.0TI</t>
  </si>
  <si>
    <t>TNW000008938</t>
  </si>
  <si>
    <t>Glenn Springs Lake</t>
  </si>
  <si>
    <t>Forebay</t>
  </si>
  <si>
    <t>080102080602</t>
  </si>
  <si>
    <t>TWRA Fishing Lake</t>
  </si>
  <si>
    <t>EFPOP001.4RO</t>
  </si>
  <si>
    <t>TNW000008653</t>
  </si>
  <si>
    <t>Downstream confluence with Bear Creek</t>
  </si>
  <si>
    <t>EFK2.2</t>
  </si>
  <si>
    <t>New (2022) TDEC Division of Remediation station request (DOR identification is kilometer 2.2).  Lat/long updated by DoR-OR (Kelsey Waterson)</t>
  </si>
  <si>
    <t>Hermitage Road Bridge</t>
  </si>
  <si>
    <t>Upstream of Hermitage Road Bridge U/S of STP</t>
  </si>
  <si>
    <t>EFK13.8, EFPOP008.6RO</t>
  </si>
  <si>
    <t>Posted Bact Water Contact Advisory 2010; Corrected Lat/Long DOEO PAS  6/13/12 DOEO Site; Corrected Lat/Long per Le 8/19/08  Corrected lat/long per DoR-OR (Kelsey Waterson) 09-13-23.  This is basically the same station as DWR station 8.4 but is upstream of the bridge.  Kept separate for DoR.</t>
  </si>
  <si>
    <t>EFSHOA001.8GS</t>
  </si>
  <si>
    <t>TNW000008899</t>
  </si>
  <si>
    <t>Off Stella Road upstream Cosby Hollow Tributary</t>
  </si>
  <si>
    <t>060300040401</t>
  </si>
  <si>
    <t>TVA Monitoring Site</t>
  </si>
  <si>
    <t>USGS 3427500</t>
  </si>
  <si>
    <t>051302030102</t>
  </si>
  <si>
    <t>060300040402</t>
  </si>
  <si>
    <t>USGS 3584600</t>
  </si>
  <si>
    <t>ELK048.5GS</t>
  </si>
  <si>
    <t>TNW000008635</t>
  </si>
  <si>
    <t>d/s Matt Gardner TWRA boat ramp</t>
  </si>
  <si>
    <t>060300030905</t>
  </si>
  <si>
    <t>ELK088.3T0.4LI</t>
  </si>
  <si>
    <t>TNW000008850</t>
  </si>
  <si>
    <t>Bearden Mill Road| STR-3 (TDOT PIN124493.00 Kidd Lane Bridge relocation)</t>
  </si>
  <si>
    <t>060300030706</t>
  </si>
  <si>
    <t>TN06030003001_0999</t>
  </si>
  <si>
    <t>ELK088.5T0.45LI</t>
  </si>
  <si>
    <t>USGS 3582000 | ELK093.9</t>
  </si>
  <si>
    <t>ELK193.5GY</t>
  </si>
  <si>
    <t>TNW000008900</t>
  </si>
  <si>
    <t>Upstream Bob Parks Road (TVA Payne Gap Road)</t>
  </si>
  <si>
    <t>060300030103</t>
  </si>
  <si>
    <t>TVA3673-1</t>
  </si>
  <si>
    <t>Tva Monitoring STation</t>
  </si>
  <si>
    <t>ELK194.3GY</t>
  </si>
  <si>
    <t>TNW000008773</t>
  </si>
  <si>
    <t>US41 (Dixie highway)</t>
  </si>
  <si>
    <t>USGS 3578000</t>
  </si>
  <si>
    <t>USGS nutrients at USGS gaging stations</t>
  </si>
  <si>
    <t>ELLIS000.0PO</t>
  </si>
  <si>
    <t>TNW000008718</t>
  </si>
  <si>
    <t>Ellis Creek</t>
  </si>
  <si>
    <t>060200020909</t>
  </si>
  <si>
    <t>TN06020002018_0999</t>
  </si>
  <si>
    <t>ELLIS000.3PO</t>
  </si>
  <si>
    <t>ELLIS000.2PO</t>
  </si>
  <si>
    <t>TNW000008605</t>
  </si>
  <si>
    <t>Off Duke Drive 0.2 mile u/s confluence North Potato Creek</t>
  </si>
  <si>
    <t>EB700-21</t>
  </si>
  <si>
    <t>DOR Copperhill Site EB700-21</t>
  </si>
  <si>
    <t>060102080408</t>
  </si>
  <si>
    <t>USGS 3540500 | TVA RM 18.0; EMORY018.3</t>
  </si>
  <si>
    <t>060102080401</t>
  </si>
  <si>
    <t>EPINE007.7DI</t>
  </si>
  <si>
    <t>TNW000008958</t>
  </si>
  <si>
    <t>East Piney River impoundment</t>
  </si>
  <si>
    <t>Lake View Park off of Beasley Rd.</t>
  </si>
  <si>
    <t>TN06040003DICKSONLK_1000</t>
  </si>
  <si>
    <t>EPINE007.2DI</t>
  </si>
  <si>
    <t>EQUIPBLANKUSGSK</t>
  </si>
  <si>
    <t>TNW000008791</t>
  </si>
  <si>
    <t>Equipment Blank for USGS Knoxville</t>
  </si>
  <si>
    <t>USGS Knoxville office 4700 Old Kingston Pike Knoxville, TN 37919</t>
  </si>
  <si>
    <t>060102010204</t>
  </si>
  <si>
    <t>EQUIPBLANKUSGSM</t>
  </si>
  <si>
    <t>TNW000008792</t>
  </si>
  <si>
    <t>Equipment Blank for USGS Memphis</t>
  </si>
  <si>
    <t>080102100307</t>
  </si>
  <si>
    <t>EQUIPBLANKUSGSN</t>
  </si>
  <si>
    <t>TNW000008795</t>
  </si>
  <si>
    <t>Equipment Blank for USGS Nashville</t>
  </si>
  <si>
    <t>USGS Nashville office 640 Grassmere Park Suite 100 Nashville, TN 37211</t>
  </si>
  <si>
    <t>0513020120102</t>
  </si>
  <si>
    <t>Added Lat/Long 11/19/15, Long wrong fixed above 35.481041, -86.379452. KJL 12/5/2022</t>
  </si>
  <si>
    <t>FALL001.8HA</t>
  </si>
  <si>
    <t>FALL002.7HA</t>
  </si>
  <si>
    <t>TNW000008934</t>
  </si>
  <si>
    <t>Downstream of sewer lift station on Three Springs Rd</t>
  </si>
  <si>
    <t>67F</t>
  </si>
  <si>
    <t>060101040208</t>
  </si>
  <si>
    <t>FALL4.5T0.6HA</t>
  </si>
  <si>
    <t>TNW000008806</t>
  </si>
  <si>
    <t>Off East Sugar Hollow Road downstream of Jeffrey Lane</t>
  </si>
  <si>
    <t>FALLS001.0VA</t>
  </si>
  <si>
    <t>TNW000008648</t>
  </si>
  <si>
    <t>Fall Creek Falls State Park Lake</t>
  </si>
  <si>
    <t>051301080202</t>
  </si>
  <si>
    <t>TN05130108FCFLAKE_1000</t>
  </si>
  <si>
    <t>Fall Creek Falls</t>
  </si>
  <si>
    <t>060101051404</t>
  </si>
  <si>
    <t>Corrected Lat/Long ALW 22712; Chem Grabs Every Other Month July 2001  June 2002 Benthics In July Or Aug 2001; Bact 1012 Samples In JuneSept 2001; TVA Fish Station  USGS Collecting nutrients at gaging statin.</t>
  </si>
  <si>
    <t>08010206</t>
  </si>
  <si>
    <t>New Ecoregion Site 121808; Drainiage area less than 2.6 changed to feco site 042017 DHA; Changed lat/long from 35.47931, -85.07603 to above per CFW -KJL1/24/24</t>
  </si>
  <si>
    <t>Dropped Dangerous Access (Continue To Use Old Data). Mining Unit station</t>
  </si>
  <si>
    <t>New FECO Site Sampled 52009 Candidate 5/20/09; Recently Logged TWRA Managed Rotation; Royal Blue Wildlife Management; Changed Monitoring Location per DHA 1/13/16 KJL. Mining Unit station</t>
  </si>
  <si>
    <t>New FECO Site Sampled 52009 Candidate 5/20/09. Mining Unit station</t>
  </si>
  <si>
    <t>FECO69D05</t>
  </si>
  <si>
    <t>WP1, WOLFP000.1AN</t>
  </si>
  <si>
    <t>04 Antideg Sample By Sm 07 NPDES Sample By Pennington For National Coal. Mining Unit station.  Candidate headwater reference</t>
  </si>
  <si>
    <t>Candidate 4/29/10. Mining Unit station</t>
  </si>
  <si>
    <t>TN08010202036_0500</t>
  </si>
  <si>
    <t>FECO74A06</t>
  </si>
  <si>
    <t>080101000701</t>
  </si>
  <si>
    <t>FIELDBLANKUSGSK</t>
  </si>
  <si>
    <t>TNW000008789</t>
  </si>
  <si>
    <t>Field Blank for USGS Knoxville</t>
  </si>
  <si>
    <t>FIELDBLANKUSGSM</t>
  </si>
  <si>
    <t>TNW000008794</t>
  </si>
  <si>
    <t>Field Blank for USGS Memphis</t>
  </si>
  <si>
    <t>USGS Memphis office 8383 Wolf Lake Dr Memphis, TN 38133</t>
  </si>
  <si>
    <t>FIELDBLANKUSGSN</t>
  </si>
  <si>
    <t>TNW000008796</t>
  </si>
  <si>
    <t>Field Blank USGS Nashville</t>
  </si>
  <si>
    <t>USGS Nashville Office 640 Grassmere Park Suite 100 Nashville, TN 37211</t>
  </si>
  <si>
    <t>FIRES001.1GY</t>
  </si>
  <si>
    <t>TNW000008715</t>
  </si>
  <si>
    <t>Blue Hole off Blue Hole Trail in Savage Gulf SP</t>
  </si>
  <si>
    <t>FLAT000.1SV</t>
  </si>
  <si>
    <t>TNW000008905</t>
  </si>
  <si>
    <t>Flat Branch Road</t>
  </si>
  <si>
    <t>060101070206</t>
  </si>
  <si>
    <t>TN06010107010_03999</t>
  </si>
  <si>
    <t>City of Pigeon Forge E coli stations</t>
  </si>
  <si>
    <t>060101040306</t>
  </si>
  <si>
    <t>USGS 3495005</t>
  </si>
  <si>
    <t>FLAT007.6KN</t>
  </si>
  <si>
    <t>TNW000008696</t>
  </si>
  <si>
    <t>D/S of Zachary Branch</t>
  </si>
  <si>
    <t>TN060101040019_1000</t>
  </si>
  <si>
    <t>FLAT007.0KN</t>
  </si>
  <si>
    <t>Knox Co. MS4 station</t>
  </si>
  <si>
    <t>FLAT007.7KN</t>
  </si>
  <si>
    <t>TNW000008697</t>
  </si>
  <si>
    <t>U/S of Zachary Branch</t>
  </si>
  <si>
    <t>FLAT007.1KN</t>
  </si>
  <si>
    <t>Clarified Description DHA 101315. Mining Unit station</t>
  </si>
  <si>
    <t>Corrected RM ALW and DRM 2/3/12. Mining Unit station</t>
  </si>
  <si>
    <t>USGS 7031692</t>
  </si>
  <si>
    <t>060200021402</t>
  </si>
  <si>
    <t>Changed coordinates per FDC- KJL 4/24/2023</t>
  </si>
  <si>
    <t>060400020603</t>
  </si>
  <si>
    <t>USGS 3599450 | 7135</t>
  </si>
  <si>
    <t>060200010905</t>
  </si>
  <si>
    <t>USGS 3567595</t>
  </si>
  <si>
    <t>060200010502</t>
  </si>
  <si>
    <t>Burgess Falls State Park Lake Near Dam</t>
  </si>
  <si>
    <t>051301080702</t>
  </si>
  <si>
    <t>Unitia Road Bridge Upstream, Friendsville</t>
  </si>
  <si>
    <t>Updated Lat/Long ALW 5412. DRM moved sampling location 170 fee from 35.76393/-84.14068 to above lat/long to better habitat and sampling location u/s bridge. KJL 4.12.2023.</t>
  </si>
  <si>
    <t>GERRY001.2HI</t>
  </si>
  <si>
    <t>TNW000008903</t>
  </si>
  <si>
    <t>Downstream of Lee Hunter Impoundment</t>
  </si>
  <si>
    <t>060400030901</t>
  </si>
  <si>
    <t>Third Rock Consultants For Hamilton County. Corrected lat/long per NRG-KJL 4/26/2024</t>
  </si>
  <si>
    <t>GLEAS004.2T0.0WH</t>
  </si>
  <si>
    <t>TNW000008657</t>
  </si>
  <si>
    <t>Gleason Creek Unnamed Tributary 1</t>
  </si>
  <si>
    <t>100 ft upstream of the confluence of Gleason Creek (GLEAS004.2WH)</t>
  </si>
  <si>
    <t>051301080605</t>
  </si>
  <si>
    <t>TN05130108090_0999</t>
  </si>
  <si>
    <t>GLEAS004.2WH</t>
  </si>
  <si>
    <t>TNW000008658</t>
  </si>
  <si>
    <t>Upstream Lowry Road near Shady Grove; 100 ft downstream of Unnamed Trib</t>
  </si>
  <si>
    <t>Sinking Stream</t>
  </si>
  <si>
    <t>TN06030001055T_0210</t>
  </si>
  <si>
    <t>060300010201</t>
  </si>
  <si>
    <t>TN06030001055T_0200</t>
  </si>
  <si>
    <t>051302010103</t>
  </si>
  <si>
    <t>USGS 3425290</t>
  </si>
  <si>
    <t>GOOSE2.9T0.2TR</t>
  </si>
  <si>
    <t>TNW000008650</t>
  </si>
  <si>
    <t>Unnamed tributary to Goose Creek (STR-10)</t>
  </si>
  <si>
    <t>Upstream Latti Reese Road (Approximately 500 feet)</t>
  </si>
  <si>
    <t>GRAYS0.8T1.1SH</t>
  </si>
  <si>
    <t>TNW000008855</t>
  </si>
  <si>
    <t>Grays Creek Unnamed Trib</t>
  </si>
  <si>
    <t>36 Bazeberry Road at Memphis Jewish Home and Rehab</t>
  </si>
  <si>
    <t>080102100304</t>
  </si>
  <si>
    <t>This new station was established because due to beaver dam. KJL 3/15/2024</t>
  </si>
  <si>
    <t>GRAYS0.8T1.4SH</t>
  </si>
  <si>
    <t>Bazeberry Road near Walnut Grove Road</t>
  </si>
  <si>
    <t>GRAYS1T2.1SH; GRAYS0.8T2.1SH</t>
  </si>
  <si>
    <t>Fixed river mile from 2.1 to 1.4 because flow is in channelized section not the old meander. KJL 3/15/2024 Interstate 240 East; Take Walnut Grove Exit East; (Walnut Grove Road Becomes Raleigh Lagrange Road); Corrected Stream Name/RM  AW  LKC PAS 2/11/11</t>
  </si>
  <si>
    <t>Walnut Grove Road (previously Raleigh Lagrange Road)</t>
  </si>
  <si>
    <t>TCC Mine. Mining Unit station</t>
  </si>
  <si>
    <t>HAMPT000.3GE</t>
  </si>
  <si>
    <t>TNW000008959</t>
  </si>
  <si>
    <t>HAMPTON SPRINGS</t>
  </si>
  <si>
    <t>Downstream Greystone Road</t>
  </si>
  <si>
    <t>060101080703</t>
  </si>
  <si>
    <t>Headwater source of Middle Creek</t>
  </si>
  <si>
    <t>051302040605</t>
  </si>
  <si>
    <t>USGS 3434500</t>
  </si>
  <si>
    <t>051302040603</t>
  </si>
  <si>
    <t>USGS 3433500 | HARPE063.3DA</t>
  </si>
  <si>
    <t>HARPE068.4WI</t>
  </si>
  <si>
    <t>TNW000008857</t>
  </si>
  <si>
    <t>Moran Road</t>
  </si>
  <si>
    <t>051302040602</t>
  </si>
  <si>
    <t>Established by Harpeth Conservancy</t>
  </si>
  <si>
    <t>051302040105</t>
  </si>
  <si>
    <t>USGS 3432400 | 0014304; HARPE084.1WI; HARPE084.4WI</t>
  </si>
  <si>
    <t>USGS 3432350</t>
  </si>
  <si>
    <t>HARPE090.5WI</t>
  </si>
  <si>
    <t>TNW000008757</t>
  </si>
  <si>
    <t>Harpeth River 0.3 mile u/s of Mack C. Hatcher Memorial Parkway near Franklin</t>
  </si>
  <si>
    <t>USGS 343233905</t>
  </si>
  <si>
    <t>HARPE114.4RU</t>
  </si>
  <si>
    <t>TNW000008823</t>
  </si>
  <si>
    <t>US Highway 41A N downstream</t>
  </si>
  <si>
    <t>051302040103</t>
  </si>
  <si>
    <t>HARPE114.6RU</t>
  </si>
  <si>
    <t>TNW000008813</t>
  </si>
  <si>
    <t>Hwy 41-A upstream</t>
  </si>
  <si>
    <t>Rutherford County MS4 station</t>
  </si>
  <si>
    <t>HARRI001.2SH</t>
  </si>
  <si>
    <t>TNW000008837</t>
  </si>
  <si>
    <t>Chelsea Ave.</t>
  </si>
  <si>
    <t>08010210308</t>
  </si>
  <si>
    <t>060200021302</t>
  </si>
  <si>
    <t>HARRI004.0SH</t>
  </si>
  <si>
    <t>TNW000008824</t>
  </si>
  <si>
    <t>At railroad tracks 0.1 mile u/s Stage Road</t>
  </si>
  <si>
    <t>City of Bartlett Sampling Site</t>
  </si>
  <si>
    <t>HARRI005.0SH</t>
  </si>
  <si>
    <t>TNW000008825</t>
  </si>
  <si>
    <t>Memphis Arlington Road</t>
  </si>
  <si>
    <t>City of Bartlett sampling site</t>
  </si>
  <si>
    <t>HARRI006.0BR</t>
  </si>
  <si>
    <t>TNW000008942</t>
  </si>
  <si>
    <t>Off West Harrison Pike at Baugh Spring.</t>
  </si>
  <si>
    <t>Reference Stream for City of Chattanooga Storm Water</t>
  </si>
  <si>
    <t>080102080804</t>
  </si>
  <si>
    <t>USGS 7030050 | HATCH034.0TI</t>
  </si>
  <si>
    <t>HATCH139.5HR</t>
  </si>
  <si>
    <t>TNW000008786</t>
  </si>
  <si>
    <t>SR 18/125 near Boliver</t>
  </si>
  <si>
    <t>080102080210</t>
  </si>
  <si>
    <t>USGS 7029500</t>
  </si>
  <si>
    <t>HATCH40.7T3.8LE</t>
  </si>
  <si>
    <t>TNW000008890</t>
  </si>
  <si>
    <t>Hatchie River unnamed tributary (a.k.a. Alston Creek)</t>
  </si>
  <si>
    <t>upstream McFarlin Ave.| Hwy. 87</t>
  </si>
  <si>
    <t>HEBRO003.2TI</t>
  </si>
  <si>
    <t>TNW000008737</t>
  </si>
  <si>
    <t>Hebron Creek</t>
  </si>
  <si>
    <t>0.2 miles D/s of Lucado Road bridge crossing (below U/T entering on LDB)</t>
  </si>
  <si>
    <t>080102090202</t>
  </si>
  <si>
    <t>TN08010209016_0110</t>
  </si>
  <si>
    <t>HFORK002.0HN</t>
  </si>
  <si>
    <t>HGROV000.1SV</t>
  </si>
  <si>
    <t>TNW000008904</t>
  </si>
  <si>
    <t>Huskey Grove Branch</t>
  </si>
  <si>
    <t>Off Huskey Grove Road and Chapman Hwy. SE/ Hwy 321</t>
  </si>
  <si>
    <t>TN06010107010_0399</t>
  </si>
  <si>
    <t>HICKO001.5KN</t>
  </si>
  <si>
    <t>TNW000008725</t>
  </si>
  <si>
    <t>Downstream Grable Branch Confluence</t>
  </si>
  <si>
    <t>HICKO000.3KN</t>
  </si>
  <si>
    <t>sample location just upstream of impoundment influence from Melton Hill Lake</t>
  </si>
  <si>
    <t>HICKO24.7T0.1GY</t>
  </si>
  <si>
    <t>TNW000008892</t>
  </si>
  <si>
    <t>Hickory Creek unnamed tributary</t>
  </si>
  <si>
    <t>Off Hugh Wooten Road in farm field</t>
  </si>
  <si>
    <t>051301070101</t>
  </si>
  <si>
    <t>TN05130107012_0999</t>
  </si>
  <si>
    <t>HICKO24.0T0.1GY</t>
  </si>
  <si>
    <t>HIWAS18.7T1.8MM</t>
  </si>
  <si>
    <t>TNW000008879</t>
  </si>
  <si>
    <t>Lower Crossing on County Rd 22</t>
  </si>
  <si>
    <t>060200021406</t>
  </si>
  <si>
    <t>HIWAS18.7T2.4MM</t>
  </si>
  <si>
    <t>TNW000008881</t>
  </si>
  <si>
    <t>Upper Crossing on County Rd 22</t>
  </si>
  <si>
    <t>HIWAS18.7T2.8MM</t>
  </si>
  <si>
    <t>TNW000008880</t>
  </si>
  <si>
    <t>Crossing on County Rd 27</t>
  </si>
  <si>
    <t>Sample Collected By Copperhead Environmental Consulting For Mining permit. Mining Unit station</t>
  </si>
  <si>
    <t>AMBIENT TN; In Original Group Of 22 Ambient Monitoring Stations Prior To 1982 Changes.</t>
  </si>
  <si>
    <t>080102020205</t>
  </si>
  <si>
    <t>HORSE001.5CS</t>
  </si>
  <si>
    <t>Fix RM per AJF-KJL 3/31/2022</t>
  </si>
  <si>
    <t>HORSE001.8CS</t>
  </si>
  <si>
    <t>TNW000008626</t>
  </si>
  <si>
    <t>0.3 mile u/s Mayfield Road and d/s Entergy Oil Spill</t>
  </si>
  <si>
    <t>080102050105</t>
  </si>
  <si>
    <t>D/s Entergy oil spill</t>
  </si>
  <si>
    <t>HORSE002.1CS</t>
  </si>
  <si>
    <t>TNW000008627</t>
  </si>
  <si>
    <t>0.6 mile u/s Mayfield Road- u/s Entergy Oil Spill site at oil pipeline crossing</t>
  </si>
  <si>
    <t>U/s Entergy Oil spill</t>
  </si>
  <si>
    <t>HORSE013.6HD</t>
  </si>
  <si>
    <t>TNW000008774</t>
  </si>
  <si>
    <t>060400010304</t>
  </si>
  <si>
    <t>USGS 3593800</t>
  </si>
  <si>
    <t>Corrected Hwy per BS JEFO 8/25/09.  Station no longer accessible.  Fence all around pasture and locked gates per Amy Fritz on 09-19-23</t>
  </si>
  <si>
    <t>HORSE024.3HD</t>
  </si>
  <si>
    <t>TNW000008755</t>
  </si>
  <si>
    <t>Choate Creek Road</t>
  </si>
  <si>
    <t>060400010301</t>
  </si>
  <si>
    <t>HOUST001.0HD</t>
  </si>
  <si>
    <t>TNW000008956</t>
  </si>
  <si>
    <t>Houston Branch</t>
  </si>
  <si>
    <t>Downstream discharge from Leisure Lakes and Shiloh Falls spray irrigation field on west side of Old SR 57</t>
  </si>
  <si>
    <t>060400010504</t>
  </si>
  <si>
    <t>D/s discharge from Leisure Lakes and Shiloh Falls spray irrigation field on west side of Old SR 57, actually in 65i but habitat is comparable to 65j</t>
  </si>
  <si>
    <t>HOUST001.2HD</t>
  </si>
  <si>
    <t>TNW000008629</t>
  </si>
  <si>
    <t>1450 Old SR 57</t>
  </si>
  <si>
    <t>HOUST001.3HD</t>
  </si>
  <si>
    <t>TNW000008955</t>
  </si>
  <si>
    <t>Upstream confluence with west and east forks on west side of Old SR 57</t>
  </si>
  <si>
    <t>Upstream of discharge from Leisure Lake and Shiloh Falls spray irrigation field.  actually in 65i but habitat is comparable to 65j</t>
  </si>
  <si>
    <t>HOUST1.2T0.1HD</t>
  </si>
  <si>
    <t>TNW000008628</t>
  </si>
  <si>
    <t>Unnamed Tributary to Houston Branch</t>
  </si>
  <si>
    <t>Old SR 57</t>
  </si>
  <si>
    <t>Stream type typical of 65j not 65i.  Use 65j index criteria.</t>
  </si>
  <si>
    <t>TN06010205001T_1600</t>
  </si>
  <si>
    <t>Proposed quarry antideg. This segment pulled from TN06010205001T_0999. KJL 2/22/2023. Mining Unit station</t>
  </si>
  <si>
    <t>Station is in a fuzzy boundary area with stream characeristics more similar to 74b then 74a where it is located.  OK to collect bank and compare to 74a criteria.  Go North On Hwy 51 West On Hwy 59 North On Giltedge Gin Road</t>
  </si>
  <si>
    <t>HURRI002.6DA</t>
  </si>
  <si>
    <t>TNW000008687</t>
  </si>
  <si>
    <t>Off Stones River Road in JP Priest emabyment</t>
  </si>
  <si>
    <t>0513020304</t>
  </si>
  <si>
    <t>HURRI000.2DA</t>
  </si>
  <si>
    <t>Collect by Metro Nashville MS4</t>
  </si>
  <si>
    <t>060300020101</t>
  </si>
  <si>
    <t>HURRI11.7T1.2WS</t>
  </si>
  <si>
    <t>TNW000008896</t>
  </si>
  <si>
    <t>Upstream NE boundary Cedars of Lebanon State Park</t>
  </si>
  <si>
    <t>051302030303</t>
  </si>
  <si>
    <t>CFMB Sample 4</t>
  </si>
  <si>
    <t>HURRI11.7T1.4T0.1WS</t>
  </si>
  <si>
    <t>TNW000008897</t>
  </si>
  <si>
    <t>Hurricane Creek Unnamed Tributary to Unnamed Tributary</t>
  </si>
  <si>
    <t>Non-blue line stream. Upstream NE boundary Cedars of Lebanon State Park</t>
  </si>
  <si>
    <t>CFMB Sample-5</t>
  </si>
  <si>
    <t>HURRI11.7T1.5T0.1WS</t>
  </si>
  <si>
    <t>TNW000008895</t>
  </si>
  <si>
    <t>CFMB Sample-3</t>
  </si>
  <si>
    <t>HURRI11.7T1.7WS</t>
  </si>
  <si>
    <t>TNW000008893</t>
  </si>
  <si>
    <t>approx 0.5 miles upstream NE Boundary Cedars of Lebanon State Park</t>
  </si>
  <si>
    <t>CFMB Sample 1</t>
  </si>
  <si>
    <t>HURRI11.7T1.8T0.1WS</t>
  </si>
  <si>
    <t>TNW000008894</t>
  </si>
  <si>
    <t>CFMB Sample-2</t>
  </si>
  <si>
    <t>Indian Mountain B Lake</t>
  </si>
  <si>
    <t>Indian Mountain State Park</t>
  </si>
  <si>
    <t>PAI Survey For Crossville Coal Inc. Mining Unit station</t>
  </si>
  <si>
    <t>JBEND000.9HN</t>
  </si>
  <si>
    <t>TNW000008606</t>
  </si>
  <si>
    <t>Jones Bend Creek</t>
  </si>
  <si>
    <t>Downstream of North Poplar Street</t>
  </si>
  <si>
    <t>060400050602</t>
  </si>
  <si>
    <t>051301060302</t>
  </si>
  <si>
    <t>USGS 3418224</t>
  </si>
  <si>
    <t>TN05130106021_2000</t>
  </si>
  <si>
    <t>Corrected Lat/Long LKC 9.29.11. At top of segment TN05130106021_1000 used to assess 21_2000</t>
  </si>
  <si>
    <t>Corrected Name To Joe Branch. Mining Unit station</t>
  </si>
  <si>
    <t>JOHNN_S1.2SV</t>
  </si>
  <si>
    <t>TNW000008678</t>
  </si>
  <si>
    <t>Douglas Dam Rd 0.3 mi E. of Hwy 66 (sinking creek)</t>
  </si>
  <si>
    <t>060101070403</t>
  </si>
  <si>
    <t>JUMPO000.3MI</t>
  </si>
  <si>
    <t>TNW000008853</t>
  </si>
  <si>
    <t>Jumpoff Creek</t>
  </si>
  <si>
    <t>Off Jumpoff Road 0.3mi u/s of confluence with Jumpoff Cove branch.</t>
  </si>
  <si>
    <t>060300010102</t>
  </si>
  <si>
    <t>KENDR005.4SU</t>
  </si>
  <si>
    <t>Daa For East TN Natural Gas. Corrected RM to 5.4 with BTB and FDC - KJL 11/10/2022.</t>
  </si>
  <si>
    <t>KENDR005.7SU</t>
  </si>
  <si>
    <t>TNW000008641</t>
  </si>
  <si>
    <t>Below Christian Academy Bridge off Fordtown Road</t>
  </si>
  <si>
    <t>060101020704</t>
  </si>
  <si>
    <t>KENDR005.9SU</t>
  </si>
  <si>
    <t>TNW000008643</t>
  </si>
  <si>
    <t>Upstream Christian Academy bridge near sediment basins off Fordtown Road.</t>
  </si>
  <si>
    <t>Twl = Technical Water Laboratories Inc. Mining Unit station</t>
  </si>
  <si>
    <t>060300020102</t>
  </si>
  <si>
    <t>Corrected Stream Location  3/7/14 GMD Corrected Stream Name GMD  2.28.14. Mining Unit station</t>
  </si>
  <si>
    <t>LAURE000.1RH</t>
  </si>
  <si>
    <t>TNW000008732</t>
  </si>
  <si>
    <t>off CT Approx. 1.7 mile from Trailhead</t>
  </si>
  <si>
    <t>060200010201</t>
  </si>
  <si>
    <t>TN06020001048_0400</t>
  </si>
  <si>
    <t>LCANE2.8T0.1LI</t>
  </si>
  <si>
    <t>TNW000008944</t>
  </si>
  <si>
    <t>Little Cane Creek Unnamed Tributary</t>
  </si>
  <si>
    <t>Off Old Lambrick Rd, D/S of 2-stream confluence and U/S of waterfall</t>
  </si>
  <si>
    <t>060300030801</t>
  </si>
  <si>
    <t>LCCMB UT1 R3 From Old Lambrick Rd, cross Little Cane Creek bridge, then turn right at first gate. Station is just DS of 2-stream confluence and US to waterfall</t>
  </si>
  <si>
    <t>LCANE2.8T0.1T0.1LI</t>
  </si>
  <si>
    <t>TNW000008947</t>
  </si>
  <si>
    <t>Little Cane Creek Unnamed Tributary to Unnamed Tributary</t>
  </si>
  <si>
    <t>Off Old Lambrick Rd, upstream farm crossing</t>
  </si>
  <si>
    <t>LCCMB UT2 From Old Lambrick Rd, cross Little Cane Creek bridge, then turn right at first gate, cross large trib at 2-stream confluence.  Follow smaller trib west to 1st farm crossing. Station is just upstream.</t>
  </si>
  <si>
    <t>LCANE2.8T0.1T0.2T0.1LI</t>
  </si>
  <si>
    <t>TNW000008949</t>
  </si>
  <si>
    <t>Little Cane Creek Unnamed Tributary to Unnamed Tributary to Unnamed Tributary</t>
  </si>
  <si>
    <t>Off Old Lambrick Rd, secondary trib near fence line</t>
  </si>
  <si>
    <t>From Old Lambrick Rd, cross Little Cane Creek bridge, then turn right at first gate.Cross main trib and follow 2dary trib 0.2 miles US to conf w/Trib 8. Station begins at fence line.</t>
  </si>
  <si>
    <t>LCANE2.8T0.4T0.1LI</t>
  </si>
  <si>
    <t>TNW000008950</t>
  </si>
  <si>
    <t>Off Old Lambrick Rd, approx .10 mile north of abandoned house.</t>
  </si>
  <si>
    <t>LCCMB UT3 From Old Lambrick Rd, cross Little Cane Creek bridge, then follow remnants of Old Lambrick Road approx 0.4 mile to abandoned house. Station is approx .10 mile north of house.</t>
  </si>
  <si>
    <t>LCANE2.8T0.5T0.1LI</t>
  </si>
  <si>
    <t>TNW000008951</t>
  </si>
  <si>
    <t>Little Cane Creek Unnamed Tributary 4</t>
  </si>
  <si>
    <t>D/S of farm pond off Old Lambert Road</t>
  </si>
  <si>
    <t>LCCMB UT3 From Old Lambrick Rd, cross Little Cane Creek bridge, then follow remnants of Old Lambrick Road approx 0.5 mile to farm pond. Station is DS of farm pond.</t>
  </si>
  <si>
    <t>LCANE2.8T0.6T0.1LI</t>
  </si>
  <si>
    <t>TNW000008945</t>
  </si>
  <si>
    <t>Across pasture south of Old Lambrick Road</t>
  </si>
  <si>
    <t>LCCMG UT7 From Old Lambrick Rd, cross Little Cane Creek bridge, then follow remnants of Old Lambrick Road approx 0.7 mile to woodline.Turn south and cross large trib (UT1) and continue thru pasture SW for 0.10 miles to arrive at Station.</t>
  </si>
  <si>
    <t>LCANE2.8T0.7T0.1LI</t>
  </si>
  <si>
    <t>TNW000008948</t>
  </si>
  <si>
    <t>From Old Lambrick Rd, cross Little Cane Creek bridge, then follow remnants of Old Lambrick Road approx 0.7 mile to woodline. Station is approx .10 mile north.</t>
  </si>
  <si>
    <t>LCCMB UT5 From Old Lambrick Rd, cross Little Cane Creek bridge, then follow remnants of Old Lambrick Road approx 0.7 mile to woodline. Station is approx .10 mile north.</t>
  </si>
  <si>
    <t>LCANE2.8T0.8T0.1LI</t>
  </si>
  <si>
    <t>TNW000008946</t>
  </si>
  <si>
    <t>Old Lambrick Rd inside woodline just east of dead end.</t>
  </si>
  <si>
    <t>LCCMB UT6 Little Cane Creek Unnamed Tributary to Unnamed Tributary</t>
  </si>
  <si>
    <t>LCANE2.8T0.9LI</t>
  </si>
  <si>
    <t>TNW000008943</t>
  </si>
  <si>
    <t>D/S of Spring Fed Pond at end of Lambert Road</t>
  </si>
  <si>
    <t>LLCMB UT1 R2 From Old Lambrick Rd, cross Little Cane Creek bridge, then follow remnant of Lambrick Rd approx 0.9 miles until dead ends at tributary. Station is just DS of old spring fed pond.</t>
  </si>
  <si>
    <t>LCHES2.5T0.1MM</t>
  </si>
  <si>
    <t>TNW000008838</t>
  </si>
  <si>
    <t>Little Chestuee Creek Unnamed Tributary</t>
  </si>
  <si>
    <t>Upstream First Crossing County Road 461</t>
  </si>
  <si>
    <t>060200021002</t>
  </si>
  <si>
    <t>Chicken House Branch</t>
  </si>
  <si>
    <t>060300010303</t>
  </si>
  <si>
    <t>LEACH_G0.4HU</t>
  </si>
  <si>
    <t>TNW000008713</t>
  </si>
  <si>
    <t>Leach Hollow</t>
  </si>
  <si>
    <t>Off Scepter Lane d/s of Sceptor landfill</t>
  </si>
  <si>
    <t>060400050405</t>
  </si>
  <si>
    <t>This sampling requested by Permit Unit due to Scepter Industrial landfill and Aluminum smelting (TN002526) issues.</t>
  </si>
  <si>
    <t>Changed  From Lefor006.2CA To Lelk006.2CA per DRM KJS 8/29/03; Changed From Little Elk Fork To Little Elk Cr per DRM KJS 8/29/03; Changed From Little Elk Creek To Little Elk Fork per Topo  DHA 070710. Mining Unit station</t>
  </si>
  <si>
    <t>Hwy78 near Old Radio Road</t>
  </si>
  <si>
    <t>Original Lewis creek channel called Old Lewis Creek in ATTAINS. (This site is upstream confluence with Lewis Creek Drainage Ditch.)</t>
  </si>
  <si>
    <t>Little Fiery Gizzard Unnamed Tributary (Slaughter Pen Branch)</t>
  </si>
  <si>
    <t>LFGIZ1.8T0.5GY</t>
  </si>
  <si>
    <t>Little Fiery Gizzard Creek Unnamed Tributary (Slaughter Pen Hollow Branch)</t>
  </si>
  <si>
    <t>Changed station ID and match name on USGS Topo. 1/23/24-KJL</t>
  </si>
  <si>
    <t>TNW000008856</t>
  </si>
  <si>
    <t>LFLAT005.9KN</t>
  </si>
  <si>
    <t>TNW000008695</t>
  </si>
  <si>
    <t>Washington Pike</t>
  </si>
  <si>
    <t>TWRA fishing lake</t>
  </si>
  <si>
    <t>LICK002.8BN</t>
  </si>
  <si>
    <t>TNW000008817</t>
  </si>
  <si>
    <t>060400050702</t>
  </si>
  <si>
    <t>replacement site for LICK001.0BN</t>
  </si>
  <si>
    <t>Better Access At 0.5 Dm 82411; HUC Includes New River Incl Smoky Cr. Mining Unit station</t>
  </si>
  <si>
    <t>LINDI006.3MI</t>
  </si>
  <si>
    <t>TNW000008698</t>
  </si>
  <si>
    <t>Little Indian Creek @ Pryor Ridge Road</t>
  </si>
  <si>
    <t>Pryor Ridge Road Downstream of Crossing</t>
  </si>
  <si>
    <t>060200040204</t>
  </si>
  <si>
    <t>TN06020004015_0500</t>
  </si>
  <si>
    <t>Corrected lat/long per SRP 5/23/2024 - KJL. Corrected Long LKC 11/19/13</t>
  </si>
  <si>
    <t>060102010110</t>
  </si>
  <si>
    <t>USGS 3498850 | LITTLE009.6</t>
  </si>
  <si>
    <t>LITTL017.7BT</t>
  </si>
  <si>
    <t>TNW000008765</t>
  </si>
  <si>
    <t>Little River upstream US441 (Sevierville Road) near Maryville</t>
  </si>
  <si>
    <t>060102010107</t>
  </si>
  <si>
    <t>USGS 3498500</t>
  </si>
  <si>
    <t>LITTL035.2BT</t>
  </si>
  <si>
    <t>TNW000008764</t>
  </si>
  <si>
    <t>Off Townsend entrance Road just inside Great Smokey Mountains NP</t>
  </si>
  <si>
    <t>USGS 3497300</t>
  </si>
  <si>
    <t>LONDO000.8BR</t>
  </si>
  <si>
    <t>TNW000008809</t>
  </si>
  <si>
    <t>U/S of Hwy 64 bridge crossing</t>
  </si>
  <si>
    <t>This site was used for a dissolved oxygen study, site #5</t>
  </si>
  <si>
    <t>LONDO002.0BR</t>
  </si>
  <si>
    <t>TNW000008807</t>
  </si>
  <si>
    <t>0.2 miles D/S of Clearcreek Rd NE bridge crossing</t>
  </si>
  <si>
    <t>This site was used for a dissolved oxygen study (site 4)</t>
  </si>
  <si>
    <t>LONDO002.4BR</t>
  </si>
  <si>
    <t>TNW000008808</t>
  </si>
  <si>
    <t>D/S NE Rymer Rd bridge crossing</t>
  </si>
  <si>
    <t>This site was used for a dissolved oxygen study (site 3)</t>
  </si>
  <si>
    <t>LONG000.1SV</t>
  </si>
  <si>
    <t>TNW000008744</t>
  </si>
  <si>
    <t>Off Dudley Creek Road</t>
  </si>
  <si>
    <t>060101070204</t>
  </si>
  <si>
    <t>Collected for TDEC|DWR by Sevier County MS4 permit number TNS075655.</t>
  </si>
  <si>
    <t>LOOSA001.3SH</t>
  </si>
  <si>
    <t>TNW000008630</t>
  </si>
  <si>
    <t>First bend upstream mouth and upstream unnamed tributary on LDB</t>
  </si>
  <si>
    <t>080102090406</t>
  </si>
  <si>
    <t>LOOSA1C27.6SH</t>
  </si>
  <si>
    <t>080102090403</t>
  </si>
  <si>
    <t>USGS 7030240 | LOOSAHATCH030.2; LOOSAHATCH035.5</t>
  </si>
  <si>
    <t>Old Solomon Mill Road</t>
  </si>
  <si>
    <t>4 Mi ENe Of Griffen Where Old Salmon Mill Road Crosses Loosahatchie RM 42.5; Original Station = LOOSAHATCH045.3.  RM 45.3 Changed To 42.5 and Station Name; Changed To LOOSAHATCHIE042.5 per Terry Templeton MEAC 5/3/99.  Old Salmon Mill RoadLoosahatchie; River Flows To Mississippi RM 740.5. Collected Annually.  Station Not; Moved But Some Data May Still Be Listed Under  LOOSAHATCH045.3. Fixed the road name from Old Salmon Mill Road to Old Solomon Mill Road per GM 11/15/2022-KJL</t>
  </si>
  <si>
    <t>080102090105</t>
  </si>
  <si>
    <t>HUC Includes Stinking Cr Icl Hickory Davis. Adjusted lat/long from 36.4682/ -84.1469 to above because flow is better at this location per D. Lawrence- KJL 8/9/2024.</t>
  </si>
  <si>
    <t>060101070308</t>
  </si>
  <si>
    <t>USGS 3470000</t>
  </si>
  <si>
    <t xml:space="preserve">Benthics Once In July Or Aug 2001; Fish Ibi with TVA In June 2001 dha corrected lat/long 09-28-23. USGS collecting Nuts at gaging stations. </t>
  </si>
  <si>
    <t>LRICH000.3RH</t>
  </si>
  <si>
    <t>002220; RICHL000.1RH; RICHL002.9RH</t>
  </si>
  <si>
    <t>Corrected RM Mg 3/15/11. This station is on Little Richland Creek 0.3 mile u/s confluence w/ Richland Creek in Chickamauga Reservoir. KJL 2/24/2023</t>
  </si>
  <si>
    <t>LRICH002.2RH</t>
  </si>
  <si>
    <t>TVA 66981; LRICH001.0RH; LRICH001.5RH</t>
  </si>
  <si>
    <t>6698; 1; Corrected RM to 1.5 -KJL 9/2/2021. RM is 2.2 when measured from confluence with Richland Creek in Chickamauga Reservoir. KJL 2/24/2023</t>
  </si>
  <si>
    <t>LRICH002.3RH</t>
  </si>
  <si>
    <t>RM is 2.3 when measured from the confluence with Richland Creek in Chickamauga Reservoir. KJL-2/24/2023</t>
  </si>
  <si>
    <t>LRICH002.7RH</t>
  </si>
  <si>
    <t>TNW000008667</t>
  </si>
  <si>
    <t>U/S Walnut Grove Rd, below iron bridge off Hwy 27</t>
  </si>
  <si>
    <t>060200010202</t>
  </si>
  <si>
    <t>LRICH002.0RH</t>
  </si>
  <si>
    <t>RM measured from confluence w/ Richland Creek in embayment in Chickamauga Reservoir. KJL-2/24/2023.</t>
  </si>
  <si>
    <t>LSAND0.1T0.5VA</t>
  </si>
  <si>
    <t>TNW000008685</t>
  </si>
  <si>
    <t>Unnamed Triburaty to Little Sandy Branch</t>
  </si>
  <si>
    <t>Approximately 0.18 miles downstream Rocky River Road</t>
  </si>
  <si>
    <t>Watershed is 0.04 q miles based on StreamStats</t>
  </si>
  <si>
    <t>LSAND0.8T0.3VA</t>
  </si>
  <si>
    <t>TNW000008683</t>
  </si>
  <si>
    <t>Unnamed Tributary to Little Sandy Branch</t>
  </si>
  <si>
    <t>Edge of a field/forest area within a cattle pasture off Karls Hill Rd</t>
  </si>
  <si>
    <t>LSAND0.8T0.5VA</t>
  </si>
  <si>
    <t>TNW000008681</t>
  </si>
  <si>
    <t>Forest section within Kamala Parcel</t>
  </si>
  <si>
    <t>LSAND000.9VA</t>
  </si>
  <si>
    <t>TNW000008682</t>
  </si>
  <si>
    <t>Little Sandy Branch</t>
  </si>
  <si>
    <t>Approximately 0.52 mile downstream headwaters</t>
  </si>
  <si>
    <t>060200021404</t>
  </si>
  <si>
    <t>Biological Systems Consultants For Mountainside Coal. Mining Unit station.  Entire watershed rejected as candidate reference due to ATV trails - DRM 05-16-24</t>
  </si>
  <si>
    <t>Biological Systems Consultants For Mountainside Coal. Mining Unit station</t>
  </si>
  <si>
    <t>LTRAM7.3T0.3SR</t>
  </si>
  <si>
    <t>TNW000008803</t>
  </si>
  <si>
    <t>Litle Trammel Creek Unnamed Tributary</t>
  </si>
  <si>
    <t>Off Old Highway 31E on trail 0.15 mile from 31E and 150 feet downstream trail crossing.</t>
  </si>
  <si>
    <t>051100020503</t>
  </si>
  <si>
    <t>BGH A-1.1</t>
  </si>
  <si>
    <t>LWEST010.7MT</t>
  </si>
  <si>
    <t>TNW000008935</t>
  </si>
  <si>
    <t>Downstream East End Road bridge and upstream Fort Campbell Reservation STP</t>
  </si>
  <si>
    <t>051302060404</t>
  </si>
  <si>
    <t>LYTLE0.1T0.4RU</t>
  </si>
  <si>
    <t>TNW000008741</t>
  </si>
  <si>
    <t>Crescent Road</t>
  </si>
  <si>
    <t>TN05130203018_0200</t>
  </si>
  <si>
    <t>LYTLE003.8RU</t>
  </si>
  <si>
    <t>TNW000008814</t>
  </si>
  <si>
    <t>Margaret Close and downstream Sanbyrn Drive</t>
  </si>
  <si>
    <t>051302030203</t>
  </si>
  <si>
    <t>LYTLE003.4RU</t>
  </si>
  <si>
    <t>LYTLE008.6RU</t>
  </si>
  <si>
    <t>TNW000008812</t>
  </si>
  <si>
    <t>Dilton Mankin Road downstream 0.06 mile</t>
  </si>
  <si>
    <t>Combined 1.1  REC 82511; Changed Monitoring Location per DHA 1/13/16-KJL; 36.53903/-82.54639</t>
  </si>
  <si>
    <t>060102010401</t>
  </si>
  <si>
    <t>Corrected Long AW/LKC 7/5/11. Corrected lat/long per JCEFO workplan review- KJL 4/12/2024</t>
  </si>
  <si>
    <t>MARYS006.4SH</t>
  </si>
  <si>
    <t>Hwy 205 (Collierville/Arlington Road)</t>
  </si>
  <si>
    <t>Corrected Lat/Long LKC 9.5.07. Corrected station id RM KJL-4/12/23</t>
  </si>
  <si>
    <t>MARYS008.9FA</t>
  </si>
  <si>
    <t>TNW000008676</t>
  </si>
  <si>
    <t>Herb Parsons Lake</t>
  </si>
  <si>
    <t>TN08010210HERBPARSON_1000</t>
  </si>
  <si>
    <t>MARYS008.2FA</t>
  </si>
  <si>
    <t>TWRA fishing lake; fish tissue station</t>
  </si>
  <si>
    <t>MCBRO0.9T0.2PU</t>
  </si>
  <si>
    <t>TNW000008636</t>
  </si>
  <si>
    <t>UNNAMED TRIBUTARY TO MCBROOM BRANCH</t>
  </si>
  <si>
    <t>Downstream of unnamed trib</t>
  </si>
  <si>
    <t>051301060306</t>
  </si>
  <si>
    <t>TN05130106043_0200</t>
  </si>
  <si>
    <t>MCBRO0.9T0.4T0.1PU</t>
  </si>
  <si>
    <t>TNW000008637</t>
  </si>
  <si>
    <t>UNNAMED TRIBUTARY TO UNNAMED TRIBUTARY TO MCBROOM BRANCH</t>
  </si>
  <si>
    <t>Unnamed trib to unnamed trib of McBroom Branch which is below confluence of Alorn Hollow</t>
  </si>
  <si>
    <t>MCBRO0.9T0.7PU</t>
  </si>
  <si>
    <t>TNW000008638</t>
  </si>
  <si>
    <t>Upstream of unnamed tributary</t>
  </si>
  <si>
    <t>Stockyard Issues; Not Asssesed For Fal Lww Irr; Corrected Lat/Long per Steve Walker 090815. Station is in CLEFO area but very far from other group 3. FY 2024 CKEFO will monitor to help CLEFO.</t>
  </si>
  <si>
    <t>MEADQS01KN</t>
  </si>
  <si>
    <t>TNW000008873</t>
  </si>
  <si>
    <t>Meads Quarry Lake</t>
  </si>
  <si>
    <t>Boat dock</t>
  </si>
  <si>
    <t>0602010204</t>
  </si>
  <si>
    <t>Investigation of potential HAB in Meads Quarry Lake</t>
  </si>
  <si>
    <t>080102050402</t>
  </si>
  <si>
    <t>MFFDE023.4CK</t>
  </si>
  <si>
    <t>HUMBOLDTSTP01; MFFDE023.4GI</t>
  </si>
  <si>
    <t>080102040105</t>
  </si>
  <si>
    <t>USGS 7028960 | 001851; MIDFKFKDEER30.5</t>
  </si>
  <si>
    <t>MFFDE20.5T1.4CK</t>
  </si>
  <si>
    <t>TNW000008640</t>
  </si>
  <si>
    <t>Middle Fork Forked Deer Unnamed Tributary (Humboldt Lake)</t>
  </si>
  <si>
    <t>Humboldt (Davy Crockett) Lake - tissue sampling entire lake</t>
  </si>
  <si>
    <t>080102040201</t>
  </si>
  <si>
    <t>TN08010204HUMBOLDTLK_1000</t>
  </si>
  <si>
    <t>MFFDE20.5T1.4GI</t>
  </si>
  <si>
    <t>TWRA fishing lake (TWRA calls it Davy Crockett Lake; Topo and TDEC permit is Humboldt Lake.</t>
  </si>
  <si>
    <t>MFOWL002.1MC</t>
  </si>
  <si>
    <t>TNW000008720</t>
  </si>
  <si>
    <t>Middle Fork Owl Creek</t>
  </si>
  <si>
    <t>Off Race Path Road downstream Brad Smith lake and dam</t>
  </si>
  <si>
    <t>060400010202</t>
  </si>
  <si>
    <t>TN06040001054_0230</t>
  </si>
  <si>
    <t>MFOWL002.8MC</t>
  </si>
  <si>
    <t>MFOWL002.3MC</t>
  </si>
  <si>
    <t>TNW000008721</t>
  </si>
  <si>
    <t>Off Race Path Road upstream Brad Smith Lake</t>
  </si>
  <si>
    <t>MFOWL003.0MC</t>
  </si>
  <si>
    <t>35.72076/-86.3349 good parking area</t>
  </si>
  <si>
    <t>MILL002.0SV</t>
  </si>
  <si>
    <t>TNW000008743</t>
  </si>
  <si>
    <t>Pine Mountain Road</t>
  </si>
  <si>
    <t>060101070205</t>
  </si>
  <si>
    <t>Established by Sevier County MS4 TNS075655.</t>
  </si>
  <si>
    <t>MILL006.3DA</t>
  </si>
  <si>
    <t>TNW000008754</t>
  </si>
  <si>
    <t>Mill Creek at Thompson Lane</t>
  </si>
  <si>
    <t>USGS 3431060</t>
  </si>
  <si>
    <t>Take 124E To Haywood Lane.  Exit Left Onto Haywood Lane.  Turn Right Onto; Antioch Pike.  You Will Immediatley Cross Mill Creek.  Sample 300 Yards Upstream; Of Antioch Pike.; Corrected RM JRS AW LKC 8/19/11. Updated lat/long per JRS from 36.08547/-86.68528 to above-KJL 6/30/2023</t>
  </si>
  <si>
    <t>MILL019.8WI</t>
  </si>
  <si>
    <t>RM was wrong KJL 8/24/2023. Take 124E To Bell Road.  Exit Right Onto Bell Road. Take Bell Road To Highway; 31A/41/. Take A Left Onto 41/31. Go Approx. 3 Miles Turn Right Onto Concord Road; Mill Creek Will Be the First Creek You Cross. Sample 300 Yards Upstream Concord; Road</t>
  </si>
  <si>
    <t>TN05130202007_1600</t>
  </si>
  <si>
    <t>Originally sampled at the request of David Withers for presence of Nashville crayfish. Split out of 7_1600</t>
  </si>
  <si>
    <t>0.2 Mi U/W Of the Confluence with Brush Creek Access Turn Of Ogden Rd; Onto Laurel Brook Cemetary Rd Park At Pond/Impoundment Walk Through Field; To Stream. Mining Unit station</t>
  </si>
  <si>
    <t>1.2 Mi U/S Of the Confluence with Brush Creek Access Off Ogden Rd Near Rhea County; Line. Mining Unit station</t>
  </si>
  <si>
    <t>080101000703</t>
  </si>
  <si>
    <t>USGS 7032000 | MS01</t>
  </si>
  <si>
    <t>Near I-55 bridge in Memphis</t>
  </si>
  <si>
    <t>Old station description near I-40.</t>
  </si>
  <si>
    <t>MISSI737.5SH</t>
  </si>
  <si>
    <t>TNW000008651</t>
  </si>
  <si>
    <t>Downstream Memphis North Plant</t>
  </si>
  <si>
    <t>TWRA fishing site for paddlefish and silver carp.  Gill nets at 737 and 738.5.</t>
  </si>
  <si>
    <t>MISSI742.0SH</t>
  </si>
  <si>
    <t>TNW000008647</t>
  </si>
  <si>
    <t>Upstream Loosahatchie River</t>
  </si>
  <si>
    <t>080101000702</t>
  </si>
  <si>
    <t>TWRA paddlefish and Asian carp site.</t>
  </si>
  <si>
    <t>DOEO Site; 0.3 0.4 and 0.5 Are 3 Separate Sites  Updated lat/long per Kelsey Waterson Dor0OR on 09-13-2023</t>
  </si>
  <si>
    <t>MITCH000.7RO</t>
  </si>
  <si>
    <t>TNW000008871</t>
  </si>
  <si>
    <t>Upstream boundary East Tennessee Technology Park Oak Ridge</t>
  </si>
  <si>
    <t>060102070303</t>
  </si>
  <si>
    <t>MIK 1.6</t>
  </si>
  <si>
    <t>Dept of Remediation Oak Ridge site</t>
  </si>
  <si>
    <t>Off Blair Road Doe Reservation Ettp Vicinity</t>
  </si>
  <si>
    <t>DOEO Site; Corrected lat/long provided by Dor_OR 03-04-24 does not map on stream on topo but verified by Kelsey Waterson DOR-OR</t>
  </si>
  <si>
    <t>Corrected Station Location LKC 1/12/12; HUC Includes New River. Mining Unit station</t>
  </si>
  <si>
    <t>060200011202</t>
  </si>
  <si>
    <t>USGS 3569190 | MOUNT003.4CC</t>
  </si>
  <si>
    <t>Station is in CLEFO area but very far from other group 3. FY 2024 CKEFO will monitor to help CLEFO.</t>
  </si>
  <si>
    <t>MULBE000.4MO</t>
  </si>
  <si>
    <t>TNW000008750</t>
  </si>
  <si>
    <t>Mt. Pleasant Road and Mulberry Creek Road 200 yards U/S from the intersection</t>
  </si>
  <si>
    <t>060102040406</t>
  </si>
  <si>
    <t>TN06010204498_1000</t>
  </si>
  <si>
    <t>Direct trib to Tellico Reservoir</t>
  </si>
  <si>
    <t>MULBE001.3HK</t>
  </si>
  <si>
    <t>TNW000008901</t>
  </si>
  <si>
    <t>Off Mulberry Gap Road upstream Rebel Hollow Road</t>
  </si>
  <si>
    <t>060102060306</t>
  </si>
  <si>
    <t>TVA7981-1</t>
  </si>
  <si>
    <t>TVA monitoring station.</t>
  </si>
  <si>
    <t>FECO69E04</t>
  </si>
  <si>
    <t xml:space="preserve">Candidate reference site 2020.  Dan Murray reconned 05-16-24 - Ed Carter Unit opened to ATVs.  Trail parallels and cross stream.  Not suitable reference.  </t>
  </si>
  <si>
    <t>NCHIC016.4HM</t>
  </si>
  <si>
    <t>TNW000008771</t>
  </si>
  <si>
    <t>Thrasher Pike</t>
  </si>
  <si>
    <t>USGS 3566535</t>
  </si>
  <si>
    <t>060200010501</t>
  </si>
  <si>
    <t>NEELE000.5DA</t>
  </si>
  <si>
    <t>TNW000008688</t>
  </si>
  <si>
    <t>Neeleys Branch</t>
  </si>
  <si>
    <t>Madison Blvd.</t>
  </si>
  <si>
    <t>TN05130202212_0100</t>
  </si>
  <si>
    <t>NEELE000.4DA</t>
  </si>
  <si>
    <t>051301040308</t>
  </si>
  <si>
    <t>USGS 3408500</t>
  </si>
  <si>
    <t>Huntsville STP Spill KEFO Sampling; HUC Includes New River. Mining Unit station</t>
  </si>
  <si>
    <t>Sampled By Copperhead Environmental Consulting (Cec) For National Coal Corp. Mining Unit station</t>
  </si>
  <si>
    <t>AMBIENT TN; Usually A KSM Site  Near New River Confluence with Ligias Fork.  Station Located; D/S Coal Slurry Impoundments and Will Be Used; To Monitor Improving Conditions.New River Flows To BSf Cumb. Rv; 7/20/05 Dm KSM Corrected RM   Old Ambient  &amp; Storet Data Remains As 48.0; Lat/Long Corr Also Dm LKC 7/20/05 Not Sampling Bact/Nut Not Sampled As Am  Dt. Mining Unit station</t>
  </si>
  <si>
    <t>Changed Station ID per DHA 1/13/16KJL; Corrected Station Location South Of Brayton LKC 1/24/12; Copperhead Env Consulting Sample For NPDES National Coal Corp; Corrected Lat/Long and Description per DRM 020914 DHA; Changed Monitoring Location per DHA 1/13/16 KJL. Mining Unit station</t>
  </si>
  <si>
    <t>Changed Station ID per DHA 1/13/16KJL; Cooperhead Env Consulting Sample For NPDES National Coal Corp; Corrected Lat/Long and Description per DRM 020914 DHA; Changed Monitoring Location per DHA 1/13/16 KJL. Mining Unit station</t>
  </si>
  <si>
    <t>Collected By PAI For National Coal permit; Corrected Stream Name/RM  AW  LKC PAS 2/11/11. Mining Unit station</t>
  </si>
  <si>
    <t>06010101</t>
  </si>
  <si>
    <t>080102020203</t>
  </si>
  <si>
    <t>USGS 7025400 | 1997</t>
  </si>
  <si>
    <t>NFOXF1.4T0.7MC</t>
  </si>
  <si>
    <t>TNW000008722</t>
  </si>
  <si>
    <t>North Fork Oxford Creek Unnamed Tributary</t>
  </si>
  <si>
    <t>Approximately 0.3 miles d/s Race Path Road off unnamed trail in Pine plantation.</t>
  </si>
  <si>
    <t>080102070403</t>
  </si>
  <si>
    <t>NFOXF001.4T0.7MC</t>
  </si>
  <si>
    <t>NINDI010.2UC</t>
  </si>
  <si>
    <t>TNW000008906</t>
  </si>
  <si>
    <t>Limestone Cove Rec Area/ Hwy 107</t>
  </si>
  <si>
    <t>060101080605</t>
  </si>
  <si>
    <t>060101080905</t>
  </si>
  <si>
    <t>USGS 3467609</t>
  </si>
  <si>
    <t>NOLIC046.1GE</t>
  </si>
  <si>
    <t>TNW000008759</t>
  </si>
  <si>
    <t>Nolichucky River d/s dam (Davy Crockett Lake) upstream Asheville Hwy.</t>
  </si>
  <si>
    <t>060101080705</t>
  </si>
  <si>
    <t>USGS 3466500</t>
  </si>
  <si>
    <t>USGS collecting nutrients at USGS gaging stations; dha corrected lat/long to downstream dam original lat long provided by USGS 36.065627; -82.866449</t>
  </si>
  <si>
    <t>060101080608</t>
  </si>
  <si>
    <t>USGS 3465500</t>
  </si>
  <si>
    <t>080102110102</t>
  </si>
  <si>
    <t>USGS 7032200</t>
  </si>
  <si>
    <t>080102110101</t>
  </si>
  <si>
    <t>Access &amp; habitat d/s of Bullen Valley Road unsuitable for sampling. Land owner, Mr. Coffey allowed access upstream.  Contact: (865) 279-2142. Mining Unit station</t>
  </si>
  <si>
    <t>NPOTA000.3PO</t>
  </si>
  <si>
    <t>TNW000008602</t>
  </si>
  <si>
    <t>Upstream end of Design Unity 11 (Upstream power lines)</t>
  </si>
  <si>
    <t>NP0110</t>
  </si>
  <si>
    <t>DOR Copperhill Site NP0110</t>
  </si>
  <si>
    <t>NPOTA000.4PO</t>
  </si>
  <si>
    <t>TNW000008597</t>
  </si>
  <si>
    <t>D/S South Mine Pit</t>
  </si>
  <si>
    <t>NP0230</t>
  </si>
  <si>
    <t>DOR Copperhill Site NP0230</t>
  </si>
  <si>
    <t>NPOTA000.5PO</t>
  </si>
  <si>
    <t>TNW000008598</t>
  </si>
  <si>
    <t>South Pit Mine Outflow</t>
  </si>
  <si>
    <t>NP0240</t>
  </si>
  <si>
    <t>DOR Copperhill Site NP0240</t>
  </si>
  <si>
    <t>NPOTA001.4PO</t>
  </si>
  <si>
    <t>TNW000008596</t>
  </si>
  <si>
    <t>Just upstream unnamed trib draining Old TN mine</t>
  </si>
  <si>
    <t>DOR Copperhill site  DU7</t>
  </si>
  <si>
    <t>NPOTA001.6PO</t>
  </si>
  <si>
    <t>TNW000008601</t>
  </si>
  <si>
    <t>D/S F11 Tailings Pond</t>
  </si>
  <si>
    <t>NP990</t>
  </si>
  <si>
    <t>DOR Copperhill Site NP990</t>
  </si>
  <si>
    <t>NPOTA001.7PO</t>
  </si>
  <si>
    <t>TNW000008600</t>
  </si>
  <si>
    <t>U/S F11 Tailings Pond</t>
  </si>
  <si>
    <t>NP940</t>
  </si>
  <si>
    <t>DOR Copperhill Site NP940</t>
  </si>
  <si>
    <t>NPOTA003.6PO</t>
  </si>
  <si>
    <t>NPOTA003.8PO, NP1970</t>
  </si>
  <si>
    <t>NPOTA003.7PO</t>
  </si>
  <si>
    <t>TNW000008599</t>
  </si>
  <si>
    <t>0.2 mile s/s Ellis Branch</t>
  </si>
  <si>
    <t>NP6-2</t>
  </si>
  <si>
    <t>DOR Copperhill Site NP6-2</t>
  </si>
  <si>
    <t>NPOTA003.9PO</t>
  </si>
  <si>
    <t>TNW000008595</t>
  </si>
  <si>
    <t>Just d/s confluence Ellis Branch</t>
  </si>
  <si>
    <t>NPC.58.7</t>
  </si>
  <si>
    <t>DOR Copperhill Site NPC.58.7</t>
  </si>
  <si>
    <t>NPOTA004.7PO</t>
  </si>
  <si>
    <t>TNW000008594</t>
  </si>
  <si>
    <t>West of end of Campbell Hill Lane</t>
  </si>
  <si>
    <t>RS2</t>
  </si>
  <si>
    <t>DOR Copperhill station RS2</t>
  </si>
  <si>
    <t>OBED001.5MG</t>
  </si>
  <si>
    <t>TNW000008768</t>
  </si>
  <si>
    <t>Alley Ford upstream Jones Branch</t>
  </si>
  <si>
    <t>060102080305</t>
  </si>
  <si>
    <t>USGS 3539800</t>
  </si>
  <si>
    <t>060102080304</t>
  </si>
  <si>
    <t>USGS 3538830 | 686922</t>
  </si>
  <si>
    <t>OBION060.8OB</t>
  </si>
  <si>
    <t>TNW000008784</t>
  </si>
  <si>
    <t>US Highway 51 (Jere B Ford Memorial Highway)</t>
  </si>
  <si>
    <t>080102020307</t>
  </si>
  <si>
    <t>USGS 7026040</t>
  </si>
  <si>
    <t>OCOEE037.6PO</t>
  </si>
  <si>
    <t>TNW000008770</t>
  </si>
  <si>
    <t>Upstream Fightingtown Creek Copperhill</t>
  </si>
  <si>
    <t>060200030207</t>
  </si>
  <si>
    <t>USGS 3559500</t>
  </si>
  <si>
    <t>50 yards downstream Whiteville Lake</t>
  </si>
  <si>
    <t>ODAIN000.5HR</t>
  </si>
  <si>
    <t>TNW000008939</t>
  </si>
  <si>
    <t>Whiteville Lake</t>
  </si>
  <si>
    <t>TWRA Fishing Lake on Oak Dain Creek</t>
  </si>
  <si>
    <t>080102080209</t>
  </si>
  <si>
    <t>OLIVE001.5SH</t>
  </si>
  <si>
    <t>OLIVER001.3; OLIVE001.3SH</t>
  </si>
  <si>
    <t>Fixed River Mile, NLM 11/21/2023</t>
  </si>
  <si>
    <t>OLIVE002.6SH</t>
  </si>
  <si>
    <t>TNW000008826</t>
  </si>
  <si>
    <t>080102090405</t>
  </si>
  <si>
    <t>060200021102</t>
  </si>
  <si>
    <t>USGS 3565500</t>
  </si>
  <si>
    <t>TN06020004015_0200</t>
  </si>
  <si>
    <t>OTTER004.2DA</t>
  </si>
  <si>
    <t>TNW000008854</t>
  </si>
  <si>
    <t>Ottter Creek</t>
  </si>
  <si>
    <t>Upstream Granny White Pike</t>
  </si>
  <si>
    <t>051302040601</t>
  </si>
  <si>
    <t>OTTER004.6DA - MS4</t>
  </si>
  <si>
    <t>Station is about 0.4 mile downstream Radnor Lake</t>
  </si>
  <si>
    <t>OTTER004.8DA</t>
  </si>
  <si>
    <t>RADNO004.6DA; RADNOR</t>
  </si>
  <si>
    <t>OWL000.1DA</t>
  </si>
  <si>
    <t>TNW000008742</t>
  </si>
  <si>
    <t>Approx. 200 yards u/s confluence with Mill Creek</t>
  </si>
  <si>
    <t>051302020101</t>
  </si>
  <si>
    <t>PAVIL000.1DA</t>
  </si>
  <si>
    <t>TNW000008689</t>
  </si>
  <si>
    <t>Driveway near end of Wilhagan Road</t>
  </si>
  <si>
    <t>Pavillion</t>
  </si>
  <si>
    <t>PENNY001.8MN</t>
  </si>
  <si>
    <t>TNW000008891</t>
  </si>
  <si>
    <t>080102080502</t>
  </si>
  <si>
    <t>PEPPE002.3BT</t>
  </si>
  <si>
    <t>TNW000008633</t>
  </si>
  <si>
    <t>~300 ft downstream of Woodgate Road</t>
  </si>
  <si>
    <t>PIGEO006.8CO</t>
  </si>
  <si>
    <t>TNW000008758</t>
  </si>
  <si>
    <t>Pigeon River at US25 (East Broadway street) in Newport</t>
  </si>
  <si>
    <t>060101060403</t>
  </si>
  <si>
    <t>USGS 3461500</t>
  </si>
  <si>
    <t>USGS collected nutrients collecting nutrients at USGS gaging stations</t>
  </si>
  <si>
    <t>Bluffton, approx. 200 yards upstream of I-40 bridge</t>
  </si>
  <si>
    <t>D/S of Spring City STP Outfall at End of Island on Ldb Near Estes Resort  West of Rhea Springs Recreation Area.</t>
  </si>
  <si>
    <t>060400030705</t>
  </si>
  <si>
    <t>USGS 3602500</t>
  </si>
  <si>
    <t>PINEY014.8CS</t>
  </si>
  <si>
    <t>Chickasaw State Park Lake Placid forebay.</t>
  </si>
  <si>
    <t>LAKEPLACID, PINEY014.8CH</t>
  </si>
  <si>
    <t>PISTO000.3BT</t>
  </si>
  <si>
    <t>TNW000008843</t>
  </si>
  <si>
    <t>Off Williams Mill Road and Downstream of Williams Mill Dam</t>
  </si>
  <si>
    <t>PISTO000.8BT</t>
  </si>
  <si>
    <t>PISTO008.4BT</t>
  </si>
  <si>
    <t>TNW000008844</t>
  </si>
  <si>
    <t>Home Avenue 250 feet upstream in Greenbelt Park</t>
  </si>
  <si>
    <t>PISTO009.4BT</t>
  </si>
  <si>
    <t>TNW000008631</t>
  </si>
  <si>
    <t>~200' downstream of greenway bridge downstream  of Sevierville Road</t>
  </si>
  <si>
    <t>PLUMB000.1KN</t>
  </si>
  <si>
    <t>TNW000008730</t>
  </si>
  <si>
    <t>Highgate Circle Road, behind house #10070</t>
  </si>
  <si>
    <t>NPDES Survey  Separate Station From RM 0.1. Mining Unit station</t>
  </si>
  <si>
    <t>POPLA023.0AN</t>
  </si>
  <si>
    <t>TNW000008712</t>
  </si>
  <si>
    <t>Hoskins Gap Road Bridge</t>
  </si>
  <si>
    <t>060102070301</t>
  </si>
  <si>
    <t>TN06010207020_2000</t>
  </si>
  <si>
    <t>Fixed lat/long per CFW- KJL 6/12/2023</t>
  </si>
  <si>
    <t>U/s Dove Lane (Off SR 36 6315 Kingsport Hwy.)</t>
  </si>
  <si>
    <t>060102060406</t>
  </si>
  <si>
    <t>USGS 3532000 | ECO67F25; POWEL065.4CL; POWEL065.3CL</t>
  </si>
  <si>
    <t>POWEL071.5CL</t>
  </si>
  <si>
    <t>TNW000008652</t>
  </si>
  <si>
    <t>Near Bee Hollow and Ellison Bend and d/s Mill Hollow trib. (end of Rosum Town Road)</t>
  </si>
  <si>
    <t>TN06010206007_1000</t>
  </si>
  <si>
    <t>NARS-EPA site</t>
  </si>
  <si>
    <t>Corrected Station ID LKC JB 4/10/06; HUC Includes Paint Rock Creek. Mining Unit station</t>
  </si>
  <si>
    <t>Sample Collected By PAI For City Of Cookeville. Per SRP 8/10/2022 TDOT constructing new road and bridge west of existing Hwy 136 bridge. New gas line also being installed. -KJL</t>
  </si>
  <si>
    <t>PURTL000.8WS</t>
  </si>
  <si>
    <t>TNW000008740</t>
  </si>
  <si>
    <t>Purtle Creek</t>
  </si>
  <si>
    <t>Liberty Hill Rd Crossing downstream Round Top</t>
  </si>
  <si>
    <t>051301080804</t>
  </si>
  <si>
    <t>TN05130108004_0600</t>
  </si>
  <si>
    <t>PVALL007.6HS</t>
  </si>
  <si>
    <t>TNW000008889</t>
  </si>
  <si>
    <t>Spruce Pine Road adjacent to Old Spruce Pine Church</t>
  </si>
  <si>
    <t>060101040203</t>
  </si>
  <si>
    <t>PVALL007.7HS</t>
  </si>
  <si>
    <t>RED000.0WN</t>
  </si>
  <si>
    <t>Off Hog Hollow Road near intersection at Kinchloe Mill Road</t>
  </si>
  <si>
    <t>051302060707</t>
  </si>
  <si>
    <t>USGS 3436100</t>
  </si>
  <si>
    <t>REEDY14.8T0.1SU</t>
  </si>
  <si>
    <t>TNW000008702</t>
  </si>
  <si>
    <t>Unnamed Trib to Reedy Creek</t>
  </si>
  <si>
    <t>Bluff Rd</t>
  </si>
  <si>
    <t>060101020703</t>
  </si>
  <si>
    <t>REELFOOTLKIS07; REELFTI2: USGS 07026500</t>
  </si>
  <si>
    <t>USGS collected nutrient at USGS gaging station. Reelfootlkis 07 and Reelfti2 Are the Same Station.  About 4 1/2 Miles From; Samburg City Limits .  This Station Part Of RECWp Monitoring Network; Reelfootlkis07  82 Samples Collected 76/03/01  96/04/18; Reelfti2  2 Samples Collected 83/01/11  83/03/16  PAID For By EPA Clean Lakes; Grant For Diagnostic/Feasibility Study. Ecoregion 73a fixed to 74b (in 74a but a deep run SQbank collected. KJL 9/13/23</t>
  </si>
  <si>
    <t>RFCOA002.9CA</t>
  </si>
  <si>
    <t>TNW000008957</t>
  </si>
  <si>
    <t>Right Fork Coal Creek</t>
  </si>
  <si>
    <t>Upstream Waddell Road culverted crossing</t>
  </si>
  <si>
    <t>TN06010207029_0300</t>
  </si>
  <si>
    <t>TN08010203032_2400</t>
  </si>
  <si>
    <t>Segmented out of TN08010203032_0999 9/18/2023_KJl</t>
  </si>
  <si>
    <t>Flows into Cherokee Reservoir. Mining Unit station</t>
  </si>
  <si>
    <t>RICHL003.5DA</t>
  </si>
  <si>
    <t>TNW000008690</t>
  </si>
  <si>
    <t>u/s Charlotte Ave.</t>
  </si>
  <si>
    <t>051302020304</t>
  </si>
  <si>
    <t>USGS 3431700 | RICHL003.4DA</t>
  </si>
  <si>
    <t>Collect by Metro Nashville MS4, USGS collecting nutrients at gaging station.</t>
  </si>
  <si>
    <t>060300040207</t>
  </si>
  <si>
    <t>USGS 3584045</t>
  </si>
  <si>
    <t>RICHL8.4T0.3OB</t>
  </si>
  <si>
    <t>TNW000008675</t>
  </si>
  <si>
    <t>Off Gravel Pit Road in Spartan's Bend - Troy mitigation site.</t>
  </si>
  <si>
    <t>080102020305</t>
  </si>
  <si>
    <t>Spartan's Bend - Troy mitigation site. New segment carved out of TN08010202027_0999. KJL 9/11/2023</t>
  </si>
  <si>
    <t>RICHL8.4T0.6OB</t>
  </si>
  <si>
    <t>TNW000008673</t>
  </si>
  <si>
    <t>Richland Creek Unnamed Tributary (or Robinson Creek UT)</t>
  </si>
  <si>
    <t>Off Gravel Pit Road in Spartan's Bend - Troy mitigation site. (Headwaters near Blackley Road)</t>
  </si>
  <si>
    <t>TN08010202027_0300</t>
  </si>
  <si>
    <t>RICHL8.8T0.7OB</t>
  </si>
  <si>
    <t>TNW000008674</t>
  </si>
  <si>
    <t>Off Gravel Pit Road in Spartan's Bend - Troy near Luther Davis Road.</t>
  </si>
  <si>
    <t>TN08010202027_0200</t>
  </si>
  <si>
    <t>051301060206</t>
  </si>
  <si>
    <t>USGS 3418000</t>
  </si>
  <si>
    <t>Surface Mining permit Requirement. Mining Unit station</t>
  </si>
  <si>
    <t>080102020303</t>
  </si>
  <si>
    <t>Station is in 74b but 78% of upstream drainage is in 74a.  Field observations by experienced biologist in Jackson Field Office (Amy Fritz) determined stream type was moderate gradient riffle - SQKICK protocols and 74a criteria are appropriate.</t>
  </si>
  <si>
    <t>ROCKY000.5WS</t>
  </si>
  <si>
    <t>TNW000008739</t>
  </si>
  <si>
    <t>CLEVER CREEK RD</t>
  </si>
  <si>
    <t>051301080802</t>
  </si>
  <si>
    <t>TN05130108004_0400</t>
  </si>
  <si>
    <t>ROGER005.7MM</t>
  </si>
  <si>
    <t>TNW000008902</t>
  </si>
  <si>
    <t>Off CR 57 approx 0.6 miles u/s CR50</t>
  </si>
  <si>
    <t>060200021405</t>
  </si>
  <si>
    <t>TVA9722-1</t>
  </si>
  <si>
    <t>TVA monitoring site</t>
  </si>
  <si>
    <t>ROGER017.7MM</t>
  </si>
  <si>
    <t>TNW000008609</t>
  </si>
  <si>
    <t>Approx 800 yards upstream CR187</t>
  </si>
  <si>
    <t>Battle Ridge Mitigation Site - RC lower Roger17.69MM</t>
  </si>
  <si>
    <t>ROGER018.2MM</t>
  </si>
  <si>
    <t>TNW000008619</t>
  </si>
  <si>
    <t>Downstream south loop road off CR 187</t>
  </si>
  <si>
    <t>Battle Ridge Mitigation Site RC below Road Roger18.37MM</t>
  </si>
  <si>
    <t>ROGER018.3MM</t>
  </si>
  <si>
    <t>TNW000008620</t>
  </si>
  <si>
    <t>Upstream south loop road off CR187</t>
  </si>
  <si>
    <t>Battle Ridge Site RC between Roads Roger18.45MM</t>
  </si>
  <si>
    <t>ROGER019.1MM</t>
  </si>
  <si>
    <t>TNW000008611</t>
  </si>
  <si>
    <t>Upstream loop road off CR 187 near stream origin</t>
  </si>
  <si>
    <t>Battle Ridge Mitigation site RC above road Roger19.08MM</t>
  </si>
  <si>
    <t>ROGER14.3T0.3MM</t>
  </si>
  <si>
    <t>Approx. 0.1 mile downstream County Road 164 (Drains Meadowbranch landfill).</t>
  </si>
  <si>
    <t>ROGER1T0.3MM, ROGER18.3T0.3MM</t>
  </si>
  <si>
    <t>Just downstream County Road  164 Crossing (Drains Meadow Branch landfill)</t>
  </si>
  <si>
    <t>DHA corrected lat/long and drainage area 10/23/23</t>
  </si>
  <si>
    <t>ROGER14.3T0.5MM</t>
  </si>
  <si>
    <t>TNW000008804</t>
  </si>
  <si>
    <t>Upstream TN30 culvert, Downstream confluence of 2 tributaries (one trib drains Meadowbranch landfill).</t>
  </si>
  <si>
    <t>MB1 location</t>
  </si>
  <si>
    <t>ROGER16.2T1.3T0.2MM</t>
  </si>
  <si>
    <t>TNW000008613</t>
  </si>
  <si>
    <t>Rogers Creek Unnamed trib to Unammed Trib</t>
  </si>
  <si>
    <t>Off CR188 just upstream ecoregion line.</t>
  </si>
  <si>
    <t>Battle Ridge Mitigation Site RC-iv Roger16.21T1.32T0.18MM</t>
  </si>
  <si>
    <t>ROGER16.9T0.7MM</t>
  </si>
  <si>
    <t>TNW000008614</t>
  </si>
  <si>
    <t>Approx 800 yards upstream CR 187</t>
  </si>
  <si>
    <t>Battle Ridge Mitigation Site RC-vi Roger16.85T0.78MM</t>
  </si>
  <si>
    <t>ROGER17.3T0.4MM</t>
  </si>
  <si>
    <t>TNW000008615</t>
  </si>
  <si>
    <t>Downstream CR 187 crossing</t>
  </si>
  <si>
    <t>Battle Ridge Mitigation Site RC-I Roger17.3T0.4MM</t>
  </si>
  <si>
    <t>ROGER17.9T0.1MM</t>
  </si>
  <si>
    <t>TNW000008617</t>
  </si>
  <si>
    <t>West of CR 187 between 2 blue-line tribs</t>
  </si>
  <si>
    <t>Battle Ridge Mitigation Site RC-6 PRES ROGER17.86T0.07MM</t>
  </si>
  <si>
    <t>ROGER18.0T0.9MM</t>
  </si>
  <si>
    <t>TNW000008618</t>
  </si>
  <si>
    <t>Approx 800 yds upstream loop road crossing off CR 187 (blue-line stream)</t>
  </si>
  <si>
    <t>Battle Ridge Mitigation Site RC-7 preservation Roger17.88T0.88MM</t>
  </si>
  <si>
    <t>ROGER18.4T0.1T0.1MM</t>
  </si>
  <si>
    <t>TNW000008610</t>
  </si>
  <si>
    <t>Roger Creek Unnamed Tributary to Unnamed Tributary</t>
  </si>
  <si>
    <t>Unnamed trib to uppermost blue line trib on Rogers Creek</t>
  </si>
  <si>
    <t>Battle Ridge Site RC-12A Roger18.46T0.08T0.03MM</t>
  </si>
  <si>
    <t>ROGER18.4T0.2MM</t>
  </si>
  <si>
    <t>TNW000008621</t>
  </si>
  <si>
    <t>Rogers Creek Unnamed Trib</t>
  </si>
  <si>
    <t>Blue line trib nearest Rogers Crek origin d/s loop road crossing off CR 187</t>
  </si>
  <si>
    <t>Battle Ridge Mitigation Site RC-12 Roger18.46T0.25MM</t>
  </si>
  <si>
    <t>ROGER18.6T0.1MM</t>
  </si>
  <si>
    <t>TNW000008616</t>
  </si>
  <si>
    <t>Unnamed trib (not blue line) south of loop road and lst blue line trib off CR 187 in Extreme headwaters</t>
  </si>
  <si>
    <t>Battle Ridge Mitigation Site RC-11 Roger18.57T0.07MM</t>
  </si>
  <si>
    <t>RREEL019.4LA</t>
  </si>
  <si>
    <t>TNW000008785</t>
  </si>
  <si>
    <t>080102020406</t>
  </si>
  <si>
    <t>USGS 7027005</t>
  </si>
  <si>
    <t>USGS collected nutrients at USGS gaging stations</t>
  </si>
  <si>
    <t>060300010301</t>
  </si>
  <si>
    <t>PAI Survey For Iron Properties Llc  Proposed Security Mine. Mining Unit station</t>
  </si>
  <si>
    <t>SAWMI000.2SE</t>
  </si>
  <si>
    <t>TNW000008731</t>
  </si>
  <si>
    <t>Down gorge off Brair Road</t>
  </si>
  <si>
    <t>060200010607</t>
  </si>
  <si>
    <t>SAWMI000.1SE</t>
  </si>
  <si>
    <t>SCAMP004.0SR</t>
  </si>
  <si>
    <t>TNW000008936</t>
  </si>
  <si>
    <t>Off Nashville Pike/Hwy 31E and downstream Big Station Camp Blvd and Rogers Group quarry (TN0004201)</t>
  </si>
  <si>
    <t>051302010502</t>
  </si>
  <si>
    <t>SCHES009.3BR</t>
  </si>
  <si>
    <t>TNW000008723</t>
  </si>
  <si>
    <t>Upstream of NE Benton Pike bridge crossing</t>
  </si>
  <si>
    <t>Site was created for a Dissolved Oxygen study</t>
  </si>
  <si>
    <t>SCHES011.4BR</t>
  </si>
  <si>
    <t>TNW000008724</t>
  </si>
  <si>
    <t>Upstream of Old Chestuee Road NE bridge crossing</t>
  </si>
  <si>
    <t>SCHES012.2BR</t>
  </si>
  <si>
    <t>TNW000008736</t>
  </si>
  <si>
    <t>U/S of confluence with Little South Chestuee Creek</t>
  </si>
  <si>
    <t>0602000201401</t>
  </si>
  <si>
    <t>This station was created for a dissolved oxygen study</t>
  </si>
  <si>
    <t>SCHIC012.3HM</t>
  </si>
  <si>
    <t>TNW000008772</t>
  </si>
  <si>
    <t>USGS gaging station uptream US11 (Brainerd Road)</t>
  </si>
  <si>
    <t>USGS 3567500</t>
  </si>
  <si>
    <t>SCOTT000.3DA</t>
  </si>
  <si>
    <t>TNW000008851</t>
  </si>
  <si>
    <t>off Brook Castle Drive</t>
  </si>
  <si>
    <t>051302030308</t>
  </si>
  <si>
    <t>Station is in CHEFO area but very far from other group 3. FY 2024 CKEFO will monitor to help CHEFO.</t>
  </si>
  <si>
    <t>SECON000.4KN</t>
  </si>
  <si>
    <t>TNW000008845</t>
  </si>
  <si>
    <t>Second Creek Upper</t>
  </si>
  <si>
    <t>Cumberland Avenue downstream 80 meters</t>
  </si>
  <si>
    <t>060102010203</t>
  </si>
  <si>
    <t>Collected by DBC</t>
  </si>
  <si>
    <t>060200040304</t>
  </si>
  <si>
    <t>USGS 3571000</t>
  </si>
  <si>
    <t>TN06020004007_2000</t>
  </si>
  <si>
    <t>TVA Station, Station Lat and long changed per Chip Walton 7/2/2020. Split from TN06020004007_1000 9/6/2023-KJL</t>
  </si>
  <si>
    <t>TVA Station. Split from TN06020004007_1000 9/6/2023-KJL</t>
  </si>
  <si>
    <t>North On Alvin C. York Highway Right On Lowes Gap Mountain Road Crossing. Split from TN06020004007_1000 9/6/2023-KJL</t>
  </si>
  <si>
    <t>At Start Of River Coming From CAve Sample From Bridge Just Beyond the Right; Gate. Split from TN06020004007_1000 9/6/2023-KJL</t>
  </si>
  <si>
    <t>SEWEE005.7ME</t>
  </si>
  <si>
    <t>TNW000008769</t>
  </si>
  <si>
    <t>USGS gaging station d/s Hwy 58</t>
  </si>
  <si>
    <t>060200010103</t>
  </si>
  <si>
    <t>USGS 3543500</t>
  </si>
  <si>
    <t>080102050503</t>
  </si>
  <si>
    <t>USGS 7027720 | SFFDE030.6HY; SFFDE030.4HY</t>
  </si>
  <si>
    <t>080102030606</t>
  </si>
  <si>
    <t>USGS 7024500 | 2649, SFOBI009.7WY</t>
  </si>
  <si>
    <t>060300050508</t>
  </si>
  <si>
    <t>USGS 3588500</t>
  </si>
  <si>
    <t>SHORT003.2HR</t>
  </si>
  <si>
    <t>Fixed RM 5/17/24- KJL</t>
  </si>
  <si>
    <t>SHORT4.7T0.1HR</t>
  </si>
  <si>
    <t>Fixed station id 5/17/24-KJL</t>
  </si>
  <si>
    <t>TN06040002021_2000</t>
  </si>
  <si>
    <t>Combined Stations AW 10/20/10. Segment is just below the _1000 &amp; _2000 split but representative of _2000</t>
  </si>
  <si>
    <t>Rt On Westwind Road Rt On Longreen Road To P Station At Bottom; Corrected lat/long per JCEFO workplan review - KJL 4/12/24</t>
  </si>
  <si>
    <t>Consol Lake Spillway /Outlet. Mining Unit station</t>
  </si>
  <si>
    <t>Consol Lake Steram Inlet. Mining Unit station</t>
  </si>
  <si>
    <t>051301080806</t>
  </si>
  <si>
    <t>USGS 3424730</t>
  </si>
  <si>
    <t>HUC Includes New River Incl Smoky Creek.</t>
  </si>
  <si>
    <t>Mining Unit ambient station</t>
  </si>
  <si>
    <t>Corrected RM Dm 112315. Mining Unit station</t>
  </si>
  <si>
    <t>City Of Cleveland MS4 Site. Fixed lat/long per CFW-KJL 6/12/2023</t>
  </si>
  <si>
    <t>SPRIN000.1WA</t>
  </si>
  <si>
    <t>TNW000008888</t>
  </si>
  <si>
    <t>Hills Creek Road bridge</t>
  </si>
  <si>
    <t>051301070305</t>
  </si>
  <si>
    <t>TN05130107023_0220</t>
  </si>
  <si>
    <t>SPRIN001.0MN; SPRIN000.73MN</t>
  </si>
  <si>
    <t>SPRIN001.1BT</t>
  </si>
  <si>
    <t>TNW000008625</t>
  </si>
  <si>
    <t>50 m D/S of East Lincoln Rd</t>
  </si>
  <si>
    <t>SPRIN001.2BT</t>
  </si>
  <si>
    <t>060200021301</t>
  </si>
  <si>
    <t>060200010903</t>
  </si>
  <si>
    <t>051302010305</t>
  </si>
  <si>
    <t>USGS 3425520 | TNW07657077</t>
  </si>
  <si>
    <t>SPRIN1.2T0.8T0.1BT</t>
  </si>
  <si>
    <t>TNW000008707</t>
  </si>
  <si>
    <t>Springfield Branch unnamed trib. to unnamed trib.</t>
  </si>
  <si>
    <t>Off Old Knoxville Road in Eagleton Ballpark 400 ft U/S from Springfield Branch UNT confluence</t>
  </si>
  <si>
    <t>All riffle habitat within reach sampled due to degraded conditions and lack of habitat.</t>
  </si>
  <si>
    <t>SPRIN2.1T1.5T0.4VA</t>
  </si>
  <si>
    <t>TNW000008686</t>
  </si>
  <si>
    <t>Unnamed tributary to an unnamed tributary  to Spring Creek</t>
  </si>
  <si>
    <t>Approximatley 100 feet off of Hwy 8</t>
  </si>
  <si>
    <t>Drainaage area is 0.04 sq miles based on StreamStats</t>
  </si>
  <si>
    <t>SPRIN2.1T2.0VA</t>
  </si>
  <si>
    <t>TNW000008680</t>
  </si>
  <si>
    <t>Unnamed tributary to Spring Creek</t>
  </si>
  <si>
    <t>Approximately 0.17 miles off of Hwy 8 in a cattle pasture</t>
  </si>
  <si>
    <t>drainage area is 0.04 sq miles</t>
  </si>
  <si>
    <t>SPRIN4.2T1.1T0.2VA</t>
  </si>
  <si>
    <t>TNW000008700</t>
  </si>
  <si>
    <t>Unnamed tributary to an unnamed tributary to Spring Creek</t>
  </si>
  <si>
    <t>Northeast of George Holands Lane (not blue line)</t>
  </si>
  <si>
    <t>Project is part of the Enclave NOV - Enclave Stream and Wetland Mitigation Project.  Drainage area is 0.05 sq miles</t>
  </si>
  <si>
    <t>STEEL001.3HD</t>
  </si>
  <si>
    <t>TNW000008852</t>
  </si>
  <si>
    <t>Upstream Cerro Gordo (Hard Rock Rd.)</t>
  </si>
  <si>
    <t>060400010303</t>
  </si>
  <si>
    <t>STEWA007.6RU</t>
  </si>
  <si>
    <t>TNW000008753</t>
  </si>
  <si>
    <t>Stewart Creek at Enon Springs Road East in Smyrna</t>
  </si>
  <si>
    <t>051302030301</t>
  </si>
  <si>
    <t>USGS 3429498</t>
  </si>
  <si>
    <t>STEWA010.7RU</t>
  </si>
  <si>
    <t>TNW000008660</t>
  </si>
  <si>
    <t>behind 1429 Lee Victory Pkwy (Hope Fellowship Church)</t>
  </si>
  <si>
    <t>05130203010</t>
  </si>
  <si>
    <t>STEWA014.2RU</t>
  </si>
  <si>
    <t>TNW000008816</t>
  </si>
  <si>
    <t>One Mile Lane Downstream</t>
  </si>
  <si>
    <t>STEWM006.7DE</t>
  </si>
  <si>
    <t>TNW000008952</t>
  </si>
  <si>
    <t>Robert Gurley Road</t>
  </si>
  <si>
    <t>060400010506</t>
  </si>
  <si>
    <t>Copperhead Consulting For Rex Mine permit 3216. Mining Unit station</t>
  </si>
  <si>
    <t>060102010109</t>
  </si>
  <si>
    <t>USGS 34991109 | STOCK003.2</t>
  </si>
  <si>
    <t>051302030309</t>
  </si>
  <si>
    <t>USGS 3430200 | 2862</t>
  </si>
  <si>
    <t>JPPRI007.0DA; JPP20002; JPP002; JPP0002</t>
  </si>
  <si>
    <t>PERCYPRIEST02; JPP20003; JPP003; JPP00003</t>
  </si>
  <si>
    <t>STONE035.6RU</t>
  </si>
  <si>
    <t>TNW000008932</t>
  </si>
  <si>
    <t>Near the end of Sharp Springs Road and Sharp Springs Natural Area</t>
  </si>
  <si>
    <t>JPP20005</t>
  </si>
  <si>
    <t>Joint sampling location with USACE</t>
  </si>
  <si>
    <t>Corrected Lat/Long 3/30/11 Dm; Sampled By National Coal For NPDES permit TN0079570. Mining Unit station</t>
  </si>
  <si>
    <t>Correct RM To 0.1 Not 0.12 12/14/09 LKC; Combined 0.1 and 0.2  9/30/10 Da. Mining Unit station</t>
  </si>
  <si>
    <t>Could Not Find Data From July 2000 6/14/04; Corrected Lat Long per JEB 2/23/06; HUC Includes Buffalo Cr Incl Straight Fork. Mining Unit station</t>
  </si>
  <si>
    <t>Samples Taken At S01  D/S Of Existing Crossing and S02 U/S Of Existing Crossing; 60 Ft Apart. Mining Unit station</t>
  </si>
  <si>
    <t>SULLI1.2T0.4WS</t>
  </si>
  <si>
    <t>TNW000008668</t>
  </si>
  <si>
    <t>Sullivan Branch Unamed Tributary</t>
  </si>
  <si>
    <t>Approximatley 200 linear feet upstream from Beckwith Road</t>
  </si>
  <si>
    <t>SULLI1.2T0.5WS</t>
  </si>
  <si>
    <t>TNW000008669</t>
  </si>
  <si>
    <t>Approximatley 2500 linear feet upstream from Beckwith Road</t>
  </si>
  <si>
    <t>Corrected Lat/Long LKC 8/29/08. Mining Unit station</t>
  </si>
  <si>
    <t>North Harris Road</t>
  </si>
  <si>
    <t>SUMMERSBR009.8; SB0003</t>
  </si>
  <si>
    <t>Red/Barren Screening Project P. Ch 0623 Hb 2461/Sb 2911; 1999 TNWQC Act 693301304. Portland MS4 station SB0003</t>
  </si>
  <si>
    <t>SUMME010.2SR</t>
  </si>
  <si>
    <t>TNW000008649</t>
  </si>
  <si>
    <t>Upstream College Street (100 yards)</t>
  </si>
  <si>
    <t>SB0002</t>
  </si>
  <si>
    <t>Portland MS4 station SB0002</t>
  </si>
  <si>
    <t>SUMME010.8SR</t>
  </si>
  <si>
    <t>TNW000008821</t>
  </si>
  <si>
    <t>Lyon Drive</t>
  </si>
  <si>
    <t>SB0001</t>
  </si>
  <si>
    <t>City of Portland sampling site SB0001</t>
  </si>
  <si>
    <t>Fixed lat/long per JCEFO WP review- KJL 4/12/2024</t>
  </si>
  <si>
    <t>060300050402</t>
  </si>
  <si>
    <t>051302020203</t>
  </si>
  <si>
    <t>USGS 3431800 | 3CHE10047</t>
  </si>
  <si>
    <t>Bact Not Sampled At Mining Site Dt 9/13/13; Mining Site Dm 21012 No SQSH Planned; 51111 Same Lat/Long and Description Combined 0.5 and 1.0; Bact and Nutrients Not To Be Sampled per KSM Dt   As Ambient Site; Area Sparsley Populated these Pollutants Not An Issue KSM. Mining Unit station</t>
  </si>
  <si>
    <t>Above Little Tackett and d/s unnamed trib (aerial not topo).</t>
  </si>
  <si>
    <t>BCs For Kopper Glo Mining. Mining Unit station</t>
  </si>
  <si>
    <t>Approximately. 0.9 Mi U/S Little Tackett Creek and u/s unnamed trib (aerial not on topo).</t>
  </si>
  <si>
    <t>TACKE010.4CL</t>
  </si>
  <si>
    <t>TNW000008646</t>
  </si>
  <si>
    <t>051301010602</t>
  </si>
  <si>
    <t>TACKE010.6CL</t>
  </si>
  <si>
    <t>TNW000008645</t>
  </si>
  <si>
    <t>TC9CEC; TC3CEC; TACKE010.5CA, TACKE008.9CL</t>
  </si>
  <si>
    <t>Sampled By Biological System Consultants For Kopper Glo Fuel permit #3229; Cec RM Station Tacke010.5Cl. Mining Unit station</t>
  </si>
  <si>
    <t>This Station May Be the Same As 10.5 per Dm Was Made A New Station. Mining Unit station</t>
  </si>
  <si>
    <t>TACKE017.1CL</t>
  </si>
  <si>
    <t>TNW000008644</t>
  </si>
  <si>
    <t>BM13, TACKE015.5CL</t>
  </si>
  <si>
    <t>NPDES Sm permit Requirement; Corrected Stream Name/RM  AW  LKC PAS 2/11/11. Mining Unit station</t>
  </si>
  <si>
    <t>Dropped 6/9/2017 during SOP calibration. At Clairfield Comm Turn Off Hwy 90 Onto Straight Creek Rd Go 1.8 Miles To Rock; Creek Road At Marion  To 2 Mi To Kopper Glo Fuel Refuse Area 2 Turn Left On; Unnamed Road and Proceed 3.5  4Mi Crossing Tackett Creek Turn Left On; Abandoned Rail Bed  To 0.7 Miles; Candidate 7/13/10. Mining Unit station</t>
  </si>
  <si>
    <t>060102040305</t>
  </si>
  <si>
    <t>USGS 3518500 | TVA 112973</t>
  </si>
  <si>
    <t>080102110103</t>
  </si>
  <si>
    <t>TENNE207.3HD</t>
  </si>
  <si>
    <t>TVA 207.3 Fish Station, TENNE206.7HD</t>
  </si>
  <si>
    <t>TENNE214.0HD</t>
  </si>
  <si>
    <t>TNW000008876</t>
  </si>
  <si>
    <t>Pickwick Reservoir near TN/AL border</t>
  </si>
  <si>
    <t>060300051203</t>
  </si>
  <si>
    <t>TENR-214</t>
  </si>
  <si>
    <t>Fish Tissue station collected by Alabama</t>
  </si>
  <si>
    <t>TENNE251.0_AL</t>
  </si>
  <si>
    <t>TNW000008877</t>
  </si>
  <si>
    <t>Pickwick Reservoir at Sevenmile Island near Sheffield Alabama</t>
  </si>
  <si>
    <t>060300051002</t>
  </si>
  <si>
    <t>TENR-253</t>
  </si>
  <si>
    <t>Tissue station in Alabama collected by ADEM</t>
  </si>
  <si>
    <t>TENNE259.0_AL</t>
  </si>
  <si>
    <t>TNW000008878</t>
  </si>
  <si>
    <t>Close to Wilson Dam tailrace at Jackson Island in Alabama</t>
  </si>
  <si>
    <t>TENR-259</t>
  </si>
  <si>
    <t>Fort Loudoun Reservoir D/S Confluence French Broad River</t>
  </si>
  <si>
    <t>TN06020004015_0999</t>
  </si>
  <si>
    <t>THIRD000.8KN</t>
  </si>
  <si>
    <t>TNW000008846</t>
  </si>
  <si>
    <t>Third Creek Lower</t>
  </si>
  <si>
    <t>Kingston Pike 200 meters downstream</t>
  </si>
  <si>
    <t>060102010202</t>
  </si>
  <si>
    <t>THOMA006.2SU</t>
  </si>
  <si>
    <t>TNW000008701</t>
  </si>
  <si>
    <t>361 Cold Spring Church Road</t>
  </si>
  <si>
    <t>060101020601</t>
  </si>
  <si>
    <t>THOMP006.0PI</t>
  </si>
  <si>
    <t>Pickett Lake at Dam (Also known as Arch Lake)</t>
  </si>
  <si>
    <t>1991 Clean Lakes Statewide Assessment Location; Located In Pickett State Park also known as Arch Lake (park)</t>
  </si>
  <si>
    <t>Bill Tipton Property off Lawson Road (permission denied oct 2022). just U/S of Confluence with Short Creek</t>
  </si>
  <si>
    <t>No longer accessible through Bill Tipton property - owner denied access to MIchael Swanger, KEFO on 10-19-22.</t>
  </si>
  <si>
    <t xml:space="preserve">In  October 2022 landowner denied access to this property. The adjacent landowner allowed access for sampling for a few months, however in April 2023 unfriendly guard dogs did not allow access at the second landowner. No trespassing signs and cameras. </t>
  </si>
  <si>
    <t>TLEVE002.4GI</t>
  </si>
  <si>
    <t>TNW000008639</t>
  </si>
  <si>
    <t>Thompson Levee Creek (Gibson County Lake)</t>
  </si>
  <si>
    <t>TWRA Gibson County Fishing Lake tissue sampling entire lake</t>
  </si>
  <si>
    <t>080102040304</t>
  </si>
  <si>
    <t xml:space="preserve">Fishing station TWRA fishing lake.  </t>
  </si>
  <si>
    <t>TMILE7.9T0.1ME</t>
  </si>
  <si>
    <t>TNW000008940</t>
  </si>
  <si>
    <t>Off Old Ten Mile Road South of Ewing Cemetery</t>
  </si>
  <si>
    <t>060200010101</t>
  </si>
  <si>
    <t>TOWN0.6T0.4HN; OTOWN1T0.9HN</t>
  </si>
  <si>
    <t>Mouth (Confluence with Wolf River) Near Hwy 295(D/S Byrdstown STP)/ Parker Road</t>
  </si>
  <si>
    <t>U/S Byrdstown STP Near Huddlston Cemetary</t>
  </si>
  <si>
    <t>TRACE003.8CY</t>
  </si>
  <si>
    <t>TRACE004.1CY; TRACE003.6CY</t>
  </si>
  <si>
    <t>Fixed RM and lat/long per SRP to match location description-KJL 7/28/2023</t>
  </si>
  <si>
    <t>TRACE004.7DI</t>
  </si>
  <si>
    <t>TNW000008654</t>
  </si>
  <si>
    <t>100 yds D/S White Bluff MWWTP outfall</t>
  </si>
  <si>
    <t>TRACE004.2DI</t>
  </si>
  <si>
    <t>TRACE004.8DI</t>
  </si>
  <si>
    <t>TNW000008655</t>
  </si>
  <si>
    <t>U/S White Bluff MWWTP outfall</t>
  </si>
  <si>
    <t>TRACE004.3DI</t>
  </si>
  <si>
    <t>TRACE005.2CY</t>
  </si>
  <si>
    <t>Fixed RM KJL 6/13/2023</t>
  </si>
  <si>
    <t>TRACE005.5CY</t>
  </si>
  <si>
    <t>TRACE005.6CY</t>
  </si>
  <si>
    <t>TNW000008728</t>
  </si>
  <si>
    <t>Upstream box culvert on Trace Creek Road downstream unnamed tributary d/s Browning CAFO.</t>
  </si>
  <si>
    <t>051100020102</t>
  </si>
  <si>
    <t>Browning CAFO site 2</t>
  </si>
  <si>
    <t>Trace Creek Rd next to Church of Christ upstream of UT behind church</t>
  </si>
  <si>
    <t>TRACE5.6T0.1CY</t>
  </si>
  <si>
    <t>TNW000008726</t>
  </si>
  <si>
    <t>Trace Creek unnamed tributary</t>
  </si>
  <si>
    <t>Off Trace Creek Road behind Leonard Church of Christ</t>
  </si>
  <si>
    <t>Browning CAFO site 4</t>
  </si>
  <si>
    <t>TRACE5.6T0.4CY</t>
  </si>
  <si>
    <t>TNW000008727</t>
  </si>
  <si>
    <t>Stream below cattle across hayfield off Trace Creek Rd</t>
  </si>
  <si>
    <t>Browning CAFO site 1</t>
  </si>
  <si>
    <t>Corrected To Branch LKC 7/15/11. Mining Unit station</t>
  </si>
  <si>
    <t>TRIPBLANKUSGSK</t>
  </si>
  <si>
    <t>TNW000008790</t>
  </si>
  <si>
    <t>Trip Blank for USGS Knoxville</t>
  </si>
  <si>
    <t>USGS Knoxville office. 4700 Old Kingston Pike Knoxville, TN 37919</t>
  </si>
  <si>
    <t>TRIPBLANKUSGSM</t>
  </si>
  <si>
    <t>TNW000008793</t>
  </si>
  <si>
    <t>Trip Blank for USGS Memphis</t>
  </si>
  <si>
    <t>TRIPBLANKUSGSN</t>
  </si>
  <si>
    <t>TNW000008797</t>
  </si>
  <si>
    <t>Trip Blank for USGS Nashville</t>
  </si>
  <si>
    <t>TURKE004.0KN</t>
  </si>
  <si>
    <t>TNW000008692</t>
  </si>
  <si>
    <t>off walking trail N. of 10745 Kingston Pk</t>
  </si>
  <si>
    <t>060102010208</t>
  </si>
  <si>
    <t>Fixed lat/long per LEE-KJL-4/24/2023</t>
  </si>
  <si>
    <t>TURKE005.1KN</t>
  </si>
  <si>
    <t>TNW000008694</t>
  </si>
  <si>
    <t>U/S Lovell Road at 10932 Murdock Drive</t>
  </si>
  <si>
    <t>TURKE4.1T0.1KN</t>
  </si>
  <si>
    <t>TNW000008693</t>
  </si>
  <si>
    <t>UT to Turkey Creek</t>
  </si>
  <si>
    <t>U/S Lovell Road at 210 Lovell Road</t>
  </si>
  <si>
    <t>Collected By Technical Water Lab For Appolo Fuels 2004 SQSH. Mining Unit station</t>
  </si>
  <si>
    <t>Mining Site; Corrected Lat Long 4/1/04 LKC. Mining Unit station</t>
  </si>
  <si>
    <t>VFW Lake</t>
  </si>
  <si>
    <t>Not Changing Statinon ID  To Weave001.1Le LKC 8/12, TWRA fishing lake.</t>
  </si>
  <si>
    <t>WALDR0.4T0.1MY</t>
  </si>
  <si>
    <t>TNW000008623</t>
  </si>
  <si>
    <t>Wadren Branch Unnamed Tributary</t>
  </si>
  <si>
    <t>Approx 0.1 mile u/s confluence with Waldren Branch</t>
  </si>
  <si>
    <t>060400030202</t>
  </si>
  <si>
    <t>STR-9 Site 2</t>
  </si>
  <si>
    <t>WALDR000.5MY</t>
  </si>
  <si>
    <t>TNW000008622</t>
  </si>
  <si>
    <t>Waldren Branch</t>
  </si>
  <si>
    <t>Downteam impoundment</t>
  </si>
  <si>
    <t>WALLA001.0HU</t>
  </si>
  <si>
    <t>TNW000008835</t>
  </si>
  <si>
    <t>0.7 mile upstream Poplar Grove Road</t>
  </si>
  <si>
    <t>060400030906</t>
  </si>
  <si>
    <t>TN06040003060_0100</t>
  </si>
  <si>
    <t>WALBRCH.R08 (WALLACE BRANCH REACH 8) Wallace Mitigation Bank</t>
  </si>
  <si>
    <t>WALLA001.5HU</t>
  </si>
  <si>
    <t>TNW000008831</t>
  </si>
  <si>
    <t>300 yards downstream Tom Wheeler Road</t>
  </si>
  <si>
    <t>WALLA001.9HU</t>
  </si>
  <si>
    <t>TNW000008832</t>
  </si>
  <si>
    <t>Upstream end of Tom Wheeler Road</t>
  </si>
  <si>
    <t>WALLA1.3T0.1HU</t>
  </si>
  <si>
    <t>TNW000008830</t>
  </si>
  <si>
    <t>Downstream Tom Wheeker Road Crossing near confluence with Wallace Brach</t>
  </si>
  <si>
    <t>Wheeler Wallace Mitigation Bank , Stream E R5</t>
  </si>
  <si>
    <t>WALLA1.3T0.2T0.3HU</t>
  </si>
  <si>
    <t>TNW000008833</t>
  </si>
  <si>
    <t>Wallace Branch Unnamed Trib to Unnamed Trib</t>
  </si>
  <si>
    <t>Upstream Tom Wheeler Road Crossing</t>
  </si>
  <si>
    <t>WHEELER WALLACE MITIGATION BANK 'STREAM F</t>
  </si>
  <si>
    <t>WALLA1.3T0.3HU</t>
  </si>
  <si>
    <t>TNW000008829</t>
  </si>
  <si>
    <t>Wallace Branch unnamed tributary</t>
  </si>
  <si>
    <t>Upstream Tom Wheeler Road crossing</t>
  </si>
  <si>
    <t>Wheeler Branch Mitigation Bank, Stream E Reach 3</t>
  </si>
  <si>
    <t>WALLA1.6T0.1HU</t>
  </si>
  <si>
    <t>TNW000008834</t>
  </si>
  <si>
    <t>Wallace Branch Unnamed Tributary</t>
  </si>
  <si>
    <t>West tributary upstream Tom Wallace Rd - just above confluence with Wallace Branch</t>
  </si>
  <si>
    <t>WHEELER WALLACE MITIGATION BANK  Stream B reach 2</t>
  </si>
  <si>
    <t>WALLA1.6T0.3HU</t>
  </si>
  <si>
    <t>TNW000008828</t>
  </si>
  <si>
    <t>Wallace Branch Tributary</t>
  </si>
  <si>
    <t>West tributary upstream Tom Wallace Road</t>
  </si>
  <si>
    <t>WHEELER WALLACE MITIGATION BANK Stream B Reach 1</t>
  </si>
  <si>
    <t>WALLA1.7T0.2HU</t>
  </si>
  <si>
    <t>TNW000008827</t>
  </si>
  <si>
    <t>WHEELER WALLACE MITIGATION BANK Stream Reach 1</t>
  </si>
  <si>
    <t>WARTR002.2BE</t>
  </si>
  <si>
    <t>TNW000008776</t>
  </si>
  <si>
    <t>Downstream Hwy 69 (Bridgeview Avenue) in Wartrace</t>
  </si>
  <si>
    <t>060400020201</t>
  </si>
  <si>
    <t>USGS 3597590</t>
  </si>
  <si>
    <t>Boone Reservoir  (Watauga Embayment In)  at Pickens Bridge</t>
  </si>
  <si>
    <t>WATAU025.9CT</t>
  </si>
  <si>
    <t>TNW000008762</t>
  </si>
  <si>
    <t>Watauga River at Old Bristol Highway/North Lynn Avenue in Elizabethton.</t>
  </si>
  <si>
    <t>060101030505</t>
  </si>
  <si>
    <t>USGS 3486000</t>
  </si>
  <si>
    <t>WBHUR000.5DA</t>
  </si>
  <si>
    <t>TNW000008719</t>
  </si>
  <si>
    <t>Upstream Heil Quaker Blvd. and downstream of I-24</t>
  </si>
  <si>
    <t>051302030304</t>
  </si>
  <si>
    <t>051301050202</t>
  </si>
  <si>
    <t>USGS 3415000 | WFOBE007.5OV; 3DAL10015</t>
  </si>
  <si>
    <t>WFRED005.5MT</t>
  </si>
  <si>
    <t>TNW000008937</t>
  </si>
  <si>
    <t>Off Sugarcane Way</t>
  </si>
  <si>
    <t>051302060604</t>
  </si>
  <si>
    <t>051302030206</t>
  </si>
  <si>
    <t>USGS 3428200</t>
  </si>
  <si>
    <t>Corrected Station ID Creek Name and County LKC 9/22/10  Corrected lat/long provided b y Dor-R 09-13-2023</t>
  </si>
  <si>
    <t>U/S Lagoon Road (First Street)</t>
  </si>
  <si>
    <t>ORNL Names This Creek First Creek; Updated lat/longs provided by DoR-OR 09-13-2023</t>
  </si>
  <si>
    <t>WHITE002.3T0.4RO</t>
  </si>
  <si>
    <t>TNW000008810</t>
  </si>
  <si>
    <t>Off First Street downstream or Bethel Valley Road.</t>
  </si>
  <si>
    <t>060102070405</t>
  </si>
  <si>
    <t>ORNL/DOE-O FCK0.8</t>
  </si>
  <si>
    <t>Third St Bridge ORNL</t>
  </si>
  <si>
    <t>Corrected RM Mg LKC 8/12; Woak002.4An; Corrected Lat/Lon and Site Description ALW 5212; Corrected RM Creek Name ID and County LKC 9/22/10  Corrected lat/long per Dor-OR 09-13-23</t>
  </si>
  <si>
    <t>WHITE002.8T0.5RO</t>
  </si>
  <si>
    <t>TNW000008811</t>
  </si>
  <si>
    <t>Off Fifth Street upstrem of Bethel Valley Road</t>
  </si>
  <si>
    <t>ORNL/DOE-O FFK1.0</t>
  </si>
  <si>
    <t>Off Spallation Drive upstream Bethyl Valley Rd</t>
  </si>
  <si>
    <t>DOEO Site U/S of ORNL contamination; Corrected RM Creek Name ID and County LKC 9/22/10  Lat/long corrections from DoR-OR 09-13-2023</t>
  </si>
  <si>
    <t>051302020303</t>
  </si>
  <si>
    <t>USGS 3431599</t>
  </si>
  <si>
    <t>WILSO0.9T0.1CY</t>
  </si>
  <si>
    <t>TNW000008847</t>
  </si>
  <si>
    <t>Wilson Branch unnamed tributary</t>
  </si>
  <si>
    <t>Off Wilson Road in Deckard Farm</t>
  </si>
  <si>
    <t>WILSO000.3MO</t>
  </si>
  <si>
    <t>TNW000008839</t>
  </si>
  <si>
    <t>Downstream Wilson Station Road</t>
  </si>
  <si>
    <t>WILSO000.8CY</t>
  </si>
  <si>
    <t>TNW000008745</t>
  </si>
  <si>
    <t>Leonard Road Deckard Farm (Near 3865 Trace Creek Road)</t>
  </si>
  <si>
    <t>Previous location 3865 Trace Creek Road</t>
  </si>
  <si>
    <t>WILSO1.3T0.1CY</t>
  </si>
  <si>
    <t>TNW000008729</t>
  </si>
  <si>
    <t>Wilson Creek unnamed tributary</t>
  </si>
  <si>
    <t>Leonord Road downstream of retention ponds (near 3865 Trace Creek Road)</t>
  </si>
  <si>
    <t>Browning CAFO site 5 between 2 ponds</t>
  </si>
  <si>
    <t>WILSO1.3T0.1T0.03CY</t>
  </si>
  <si>
    <t>TNW000008849</t>
  </si>
  <si>
    <t>Wilson Branch unnamed tributary with unamed tributary</t>
  </si>
  <si>
    <t>Off Leonard Road 115 yards from confluence with Wilson Branch</t>
  </si>
  <si>
    <t>RM 0.03 is correct, do not change due to enforcement case. KJL 1/22/2023</t>
  </si>
  <si>
    <t>WILSO1.3T0.3CY</t>
  </si>
  <si>
    <t>TNW000008848</t>
  </si>
  <si>
    <t>Off Leonard Road upstream of retention pond Metzger Farm</t>
  </si>
  <si>
    <t>WILSO1.3T0.3TCY</t>
  </si>
  <si>
    <t>WOAK007.9HD</t>
  </si>
  <si>
    <t>TNW000008708</t>
  </si>
  <si>
    <t>Sulphur Wells Road</t>
  </si>
  <si>
    <t>060400010403</t>
  </si>
  <si>
    <t>D/s of restoration project</t>
  </si>
  <si>
    <t>WOLF001.1OV</t>
  </si>
  <si>
    <t>TNW000008746</t>
  </si>
  <si>
    <t>Past gate at end of Lemo Guffey Lane</t>
  </si>
  <si>
    <t>051301050103</t>
  </si>
  <si>
    <t>TN05130105019_0999</t>
  </si>
  <si>
    <t>WOLF001.2OV</t>
  </si>
  <si>
    <t>TNW000008930</t>
  </si>
  <si>
    <t>0.3 miles downstream Lemo Guffey Lane Crossing</t>
  </si>
  <si>
    <t>second sampling location along existing Wolf Branch (different from WOLF001.1OV)</t>
  </si>
  <si>
    <t>WOLF019.3SH</t>
  </si>
  <si>
    <t>TNW000008787</t>
  </si>
  <si>
    <t>South Germantown Rd (TN 177)</t>
  </si>
  <si>
    <t>080102100305</t>
  </si>
  <si>
    <t>TN08010210002_2000</t>
  </si>
  <si>
    <t>USGS 7031650</t>
  </si>
  <si>
    <t>WOLF026.1PI</t>
  </si>
  <si>
    <t>TNW000008752</t>
  </si>
  <si>
    <t>051301050403</t>
  </si>
  <si>
    <t>USGS 3416000</t>
  </si>
  <si>
    <t>080102100302</t>
  </si>
  <si>
    <t>USGS 7030500 | WOLF44.4</t>
  </si>
  <si>
    <t>080102100208</t>
  </si>
  <si>
    <t>USGS 7030392 | 3927</t>
  </si>
  <si>
    <t>WOLF1.2T0.2OV</t>
  </si>
  <si>
    <t>TNW000008924</t>
  </si>
  <si>
    <t>Wolf Branch Unnamed Tributary</t>
  </si>
  <si>
    <t>Above impoundment</t>
  </si>
  <si>
    <t>Wolf Branch Tributary A0208 Mitigation Site</t>
  </si>
  <si>
    <t>WOLF1.3T0.1OV</t>
  </si>
  <si>
    <t>TNW000008931</t>
  </si>
  <si>
    <t>Off Lemo Guthry Lane</t>
  </si>
  <si>
    <t>Wolf Branch Tributary A0217 Mitigation Site</t>
  </si>
  <si>
    <t>WOLF45.6T0.4T0.5T0.1FA</t>
  </si>
  <si>
    <t>STR-1DS; WOLF45.6T0.4T0.1FA</t>
  </si>
  <si>
    <t>WOLF45.6T0.4T0.5T0.4T.1FA</t>
  </si>
  <si>
    <t>Wolf River unnamed tributary to unnamed tributary to unnamed tributary to unnamed trib.</t>
  </si>
  <si>
    <t>STR-1DS; WOLF45.6T0.4T0.4FA; WOLF45.6T0.4T0.5T0.4T0.1FA</t>
  </si>
  <si>
    <t>WOLF45.6T0.4T0.5T0.5FA</t>
  </si>
  <si>
    <t>STR4; WOLF45.6T0.4T0.3T0.1FA</t>
  </si>
  <si>
    <t>WOLF45.6T0.4T0.6FA</t>
  </si>
  <si>
    <t>STR5; WOLF45.6T0.4T0.5FA</t>
  </si>
  <si>
    <t>060200010402</t>
  </si>
  <si>
    <t>USGS 3566420 | WOLFT000.0HM</t>
  </si>
  <si>
    <t>Plan To Stop Sampling In Oct 2011  Jw 71811; RM Corrected By JEB 3/12/07; Wq Lib Index No. AW0.03. Fixed lat/long per JIF 10/27/23-KJL</t>
  </si>
  <si>
    <t>WPLPI019.5SV</t>
  </si>
  <si>
    <t>TNW000008760</t>
  </si>
  <si>
    <t>West Prong Little Pigeon River at Gatlinburg Trailhead near Sugarlands Maintenance Yard.</t>
  </si>
  <si>
    <t>USGS 3469251</t>
  </si>
  <si>
    <t>TN06010107010_5000</t>
  </si>
  <si>
    <t>Station at spilt between 10_4000 &amp; 10_5000</t>
  </si>
  <si>
    <t>Springville Bottom Dewatering Area a Elkhorn Road (Fish Station extends downstream to dike)</t>
  </si>
  <si>
    <t>Springville Bottom Dewatering area upstream confluence with Holly Fork Creek</t>
  </si>
  <si>
    <t>051302050203</t>
  </si>
  <si>
    <t>USGS 3436690</t>
  </si>
  <si>
    <t>ZACHA0.7T0.4KN</t>
  </si>
  <si>
    <t>TNW000008704</t>
  </si>
  <si>
    <t>Zachary Branch Unnamed Tributary</t>
  </si>
  <si>
    <t>Off Circle Road 200 feet upstream from confluence with Zachary Branch</t>
  </si>
  <si>
    <t>S100-R7; ZACHA1.0T0.2KN</t>
  </si>
  <si>
    <t>Collected for S and ME Smiley Mitigaton Bank, Project No. 23430089</t>
  </si>
  <si>
    <t>ZACHA000.1KN</t>
  </si>
  <si>
    <t>TNW000008699</t>
  </si>
  <si>
    <t>Zachary Branch</t>
  </si>
  <si>
    <t>U/S of Flat Creek</t>
  </si>
  <si>
    <t>ZACHA000.7KN</t>
  </si>
  <si>
    <t>TNW000008703</t>
  </si>
  <si>
    <t>750 feet US from Circle Road</t>
  </si>
  <si>
    <t>Collected for S and ME Smilely Mitigation Bank, Project No. 23430089</t>
  </si>
  <si>
    <t>ZACHA1.0T0.1KN</t>
  </si>
  <si>
    <t>TNW000008705</t>
  </si>
  <si>
    <t>UNT to Zachary Branch</t>
  </si>
  <si>
    <t>150 feet US from Zachary Branch</t>
  </si>
  <si>
    <t>S100-R10</t>
  </si>
  <si>
    <t>ZACHA1.0T0.2T0.1KN</t>
  </si>
  <si>
    <t>TNW000008706</t>
  </si>
  <si>
    <t>Zachary Branch unnamed tributary</t>
  </si>
  <si>
    <t>165 feet US from confluence with UNT to Zachary Branch</t>
  </si>
  <si>
    <t>S101</t>
  </si>
  <si>
    <t>NRS</t>
  </si>
  <si>
    <t>TNPR0099</t>
  </si>
  <si>
    <t>USGSNUT</t>
  </si>
  <si>
    <t>TNPR0100</t>
  </si>
  <si>
    <t>Waterbody Location  Name:</t>
  </si>
  <si>
    <t>Waterbody Name:</t>
  </si>
  <si>
    <t>Sample Org.:</t>
  </si>
  <si>
    <t>New Org:</t>
  </si>
  <si>
    <t>Brier</t>
  </si>
  <si>
    <t>BACK002.7GE</t>
  </si>
  <si>
    <t>TNW000009054</t>
  </si>
  <si>
    <t>Haysville Cherokee National Forest</t>
  </si>
  <si>
    <t>060101080704</t>
  </si>
  <si>
    <t>BackCrUN-2.7</t>
  </si>
  <si>
    <t>US Forest Service Station</t>
  </si>
  <si>
    <t>BALD004.6MO</t>
  </si>
  <si>
    <t>TNW000009055</t>
  </si>
  <si>
    <t>Bald River</t>
  </si>
  <si>
    <t>Near Holly Flats Campground Bald River Gorge Wilderness</t>
  </si>
  <si>
    <t>060102040302</t>
  </si>
  <si>
    <t>TN06010204044_0700</t>
  </si>
  <si>
    <t>baldR-4.6</t>
  </si>
  <si>
    <t>BANKL004.4FA</t>
  </si>
  <si>
    <t>TNW000008980</t>
  </si>
  <si>
    <t>North of intersection of Riverdale Drive and North Bowers Road</t>
  </si>
  <si>
    <t>BANKL4.3T0.1FA</t>
  </si>
  <si>
    <t>BANKL4.6T0.2FA</t>
  </si>
  <si>
    <t>TNW000008979</t>
  </si>
  <si>
    <t>Black Ankle Unnamed Tributary</t>
  </si>
  <si>
    <t>Upstream Riverdale Drive</t>
  </si>
  <si>
    <t>BANKL5.6T0.2FA</t>
  </si>
  <si>
    <t>BANKL5.6T0.3FA</t>
  </si>
  <si>
    <t>BASSE006.5CU</t>
  </si>
  <si>
    <t>TNW000009155</t>
  </si>
  <si>
    <t>Lake Tansi (Basses Creek)</t>
  </si>
  <si>
    <t>Off Cherokee Trail near earthen dam</t>
  </si>
  <si>
    <t>Lake Tansi</t>
  </si>
  <si>
    <t>BASSE006.8CU</t>
  </si>
  <si>
    <t>TNW000009156</t>
  </si>
  <si>
    <t>Lake Tansi Beach (Basses Creek)</t>
  </si>
  <si>
    <t>Lake Tansi Beach</t>
  </si>
  <si>
    <t>TVA 422-1</t>
  </si>
  <si>
    <t>BCAMP000.7MG</t>
  </si>
  <si>
    <t>TNW000009122</t>
  </si>
  <si>
    <t>River Mile 0.7 near end of Ervin Brown Road</t>
  </si>
  <si>
    <t>051301040101</t>
  </si>
  <si>
    <t>BONEC000.7MG; BONEC001.0MG</t>
  </si>
  <si>
    <t>500 yards D/S Monroe Branch</t>
  </si>
  <si>
    <t>TN probabilistic monitoring station, From Livingston, take Hwy 111 north.  Turn left (north) on Monroe Branch Rd.  Go to the end of the road andpark in front of the last house.  Walk d/s about 0.4 mi (wady 10 minute walk) to the head of the first large bluff on LDB.</t>
  </si>
  <si>
    <t>100 Yds Downstream Bridge on Stafford Store Road.</t>
  </si>
  <si>
    <t>BEAR002.4RU</t>
  </si>
  <si>
    <t>TNW000009090</t>
  </si>
  <si>
    <t>Upstream Dejarnette Lane/Bushaman Creek Road</t>
  </si>
  <si>
    <t>New station by Murfreesboro MS4 E coli sampling.</t>
  </si>
  <si>
    <t>BCK7.6, BEAR004.7RO</t>
  </si>
  <si>
    <t xml:space="preserve">Corrected lat/long provided by DOR-OR Kelly Waterson 09-13-23  </t>
  </si>
  <si>
    <t>Williamsport</t>
  </si>
  <si>
    <t>Buffalo Road prior to embayment</t>
  </si>
  <si>
    <t>AMBIENT TN; Corre Lat/Long REC 92614 Lat Long Changed Some REC.2/22/01; Changed Name REC/LKC 5/25/01; Changed Name REC/LKC 12/19/01.  Station is prior to embayment at winter pool but may be influenced by reservoir in summer. In GIS this station is in the Boone Reservoir polygon (TN06010102006_1000) polygon, however all the flow is from 42_1000 and is not representative of the reservoir (006_1000). Therefore, changed the WBID to 42_1000- KJL 7/30/2025.</t>
  </si>
  <si>
    <t>Approx 0.1 mile upstream lower SR 111 crossing</t>
  </si>
  <si>
    <t>BEAVE002.0VA</t>
  </si>
  <si>
    <t>TNW000009021</t>
  </si>
  <si>
    <t>Approx. 0.3 mile upstream lower SR 111 crossing</t>
  </si>
  <si>
    <t>Approx 0.4 mile upstream lower SR 111 crossing</t>
  </si>
  <si>
    <t>Hwy 77. Downstream Huntingdon WWTP outfall (RM 6.8)</t>
  </si>
  <si>
    <t>BEAVE004.6JO</t>
  </si>
  <si>
    <t>TNW000009072</t>
  </si>
  <si>
    <t>Downstream Tank Hollow, Cherokee National Forest</t>
  </si>
  <si>
    <t>060101020203</t>
  </si>
  <si>
    <t>BeaverDCr-4.6</t>
  </si>
  <si>
    <t>06010102102</t>
  </si>
  <si>
    <t>BEAVE2.2T0.0VA</t>
  </si>
  <si>
    <t>TNW000009020</t>
  </si>
  <si>
    <t>Trib on west side downstream of SR 111</t>
  </si>
  <si>
    <t>BRM 36.0; BEECH032.3HE, BED1MBEE0360</t>
  </si>
  <si>
    <t>TVA 736-1</t>
  </si>
  <si>
    <t>Briar Fork Flint River</t>
  </si>
  <si>
    <t>BIG005.6PO</t>
  </si>
  <si>
    <t>TNW000009071</t>
  </si>
  <si>
    <t>Upstream confluence with Brown Camp Branch, Cherokee National Forest</t>
  </si>
  <si>
    <t>060200030210</t>
  </si>
  <si>
    <t>bigcr-5.6</t>
  </si>
  <si>
    <t>Claiborne Road/ South High Knob Road. D/S LaFollette STP</t>
  </si>
  <si>
    <t>Off Shoreline Boulevard D/S LaFollette STP</t>
  </si>
  <si>
    <t>Inundated by Norris Lake during summer pool.</t>
  </si>
  <si>
    <t>BIVIN0.9T0.1MM</t>
  </si>
  <si>
    <t>Unnamed Tributary Spring to Bivins Branch</t>
  </si>
  <si>
    <t>BIVIN000.7MM</t>
  </si>
  <si>
    <t>BIVIN001.0MM</t>
  </si>
  <si>
    <t>200m D/s of confluence w/ UT to Bivins Branch from Farr Dairy</t>
  </si>
  <si>
    <t>BIVIN1.1T0.1MM</t>
  </si>
  <si>
    <t>TNW000009018</t>
  </si>
  <si>
    <t>UT to Bivins Branch</t>
  </si>
  <si>
    <t>UT to Bivins Branch on Co. Rd 250. Just D/S of Farr Dairy and Lagoon</t>
  </si>
  <si>
    <t>station created due to continued WQ complaints.</t>
  </si>
  <si>
    <t>BLEDS014.2SR</t>
  </si>
  <si>
    <t>TNW000008996</t>
  </si>
  <si>
    <t>400 yards upstream Roges Fork Creek</t>
  </si>
  <si>
    <t>051302010401</t>
  </si>
  <si>
    <t>BLEDS015.1T0.2SR</t>
  </si>
  <si>
    <t>TNW000008997</t>
  </si>
  <si>
    <t>Bledsoe Creek unnamed tributary</t>
  </si>
  <si>
    <t>Triangular Pond inflow</t>
  </si>
  <si>
    <t>Not blue line, flow lines not visible on USGS stream stats, Default 0.01 drainage area used.</t>
  </si>
  <si>
    <t>BLEDS015.4SR</t>
  </si>
  <si>
    <t>TNW000008998</t>
  </si>
  <si>
    <t>D/S US231</t>
  </si>
  <si>
    <t>BLEDS14.2T0.2SR</t>
  </si>
  <si>
    <t>TNW000008999</t>
  </si>
  <si>
    <t>Bledsoe Creek Unnamed Tributary</t>
  </si>
  <si>
    <t>South Trib upstream of Rogues Fork Creek</t>
  </si>
  <si>
    <t>Southeast of a small pond and barn, close to edge of forest</t>
  </si>
  <si>
    <t>BLEDS14.2T0.3SR</t>
  </si>
  <si>
    <t>TNW000009000</t>
  </si>
  <si>
    <t>Bledsoe Creek Unnamed tributary</t>
  </si>
  <si>
    <t>South trib upstream of Rogues Creek</t>
  </si>
  <si>
    <t>Southeast of a small pond and barn, surrounded by forest</t>
  </si>
  <si>
    <t>BLEDS14.9T0.3SR</t>
  </si>
  <si>
    <t>TNW000009001</t>
  </si>
  <si>
    <t>Upstream (south) large pond</t>
  </si>
  <si>
    <t>South of a large pond, cleared land to the east</t>
  </si>
  <si>
    <t>BLEDS14.9T0.4T0.2SR</t>
  </si>
  <si>
    <t>TNW000009002</t>
  </si>
  <si>
    <t>Bledsoe Creek Unnamed Tributary to Unnamed Tributary</t>
  </si>
  <si>
    <t>East tributary upstream of large pond.</t>
  </si>
  <si>
    <t>Southeast of a large pond, forested on both sides.  Drainage aera is estimate very little upstream drainage.</t>
  </si>
  <si>
    <t>BLEDS14.9T0.5SR</t>
  </si>
  <si>
    <t>TNW000009003</t>
  </si>
  <si>
    <t>Upstream (south) of large pond.</t>
  </si>
  <si>
    <t>South of a large pond, lightly forested on both sides, on the edge of denser tree cover</t>
  </si>
  <si>
    <t>BLEDS14.9T0.6SR</t>
  </si>
  <si>
    <t>TNW000009004</t>
  </si>
  <si>
    <t>Upstream ('Southwest) of a large pond</t>
  </si>
  <si>
    <t>Southwest of a large pond, forested on both sides</t>
  </si>
  <si>
    <t>BLEDS15.4T0.0SR</t>
  </si>
  <si>
    <t>TNW000009005</t>
  </si>
  <si>
    <t>Tributary West of US231</t>
  </si>
  <si>
    <t>BLEDS15.4T0.3T0.1SR</t>
  </si>
  <si>
    <t>TNW000009006</t>
  </si>
  <si>
    <t>Bledsoe Creek unnamed tributary to unnamed tributary</t>
  </si>
  <si>
    <t>West of Highway 231</t>
  </si>
  <si>
    <t>AMBIENT TN; Corrected Stream Order REC 9.14; Post- Helene Flood sampling station</t>
  </si>
  <si>
    <t>At Bold Springs Road 0.1 Mile D/S McEwen STP outfall RM 16.2.</t>
  </si>
  <si>
    <t>TN05130202314_0500</t>
  </si>
  <si>
    <t>Tributary to Indian Creek Hwy 37/119 Elizabethton/Old Bluff City Hwy. South of Boone Reservoir</t>
  </si>
  <si>
    <t>Different Than BOOHE000.1SU; Same creek as BOOHE000.3SU. Corrected Location Info DHA 111914; Changed Monitoring Location per DHA 1/13/16KJL CORRECTED WATERBODY ID 32317 LKC</t>
  </si>
  <si>
    <t>Tributary to Muddy Creek. Downstream Muddy Creek Road. North of Boone Reservoir.</t>
  </si>
  <si>
    <t>Trib To Muddy Creek; Different creek than BOOHE000.0SU &amp; BOOHE000.3SU. Corrected Location LKC 21215; Corrected RM  and Data AW LKC 5/14/12 Corrected Location Info 111914; Corrected Lat REC 6/11/12; Changed Monitoring Location per DHA 1/13/16KJL</t>
  </si>
  <si>
    <t>Tributary to Indian Creek D/S Plank Farm/ Plank Road (U/S Elizabethton Hwy). South of Boone Reservoir</t>
  </si>
  <si>
    <t>DHA Corrected Location Info 111914. Same creek as BOOHE000.0SU. Different creek than BOOHE000.1SU.</t>
  </si>
  <si>
    <t>Other-Surface Water</t>
  </si>
  <si>
    <t>TVA 1290-1; BOYDS003.9SV</t>
  </si>
  <si>
    <t>BOYDS003.7SV.</t>
  </si>
  <si>
    <t>BRIAR001.4WN</t>
  </si>
  <si>
    <t>TNW000009070</t>
  </si>
  <si>
    <t>Off Briar Creek Forest Service Road in Cherokee National Forest</t>
  </si>
  <si>
    <t>TN06010108010_1650</t>
  </si>
  <si>
    <t>briar-1.4</t>
  </si>
  <si>
    <t>BRINK0.6T1.8SH</t>
  </si>
  <si>
    <t>TNW000009133</t>
  </si>
  <si>
    <t>Piersol Lake</t>
  </si>
  <si>
    <t>Piersol</t>
  </si>
  <si>
    <t>TWRA Fish Tissue</t>
  </si>
  <si>
    <t>BROWN001.6BT</t>
  </si>
  <si>
    <t>TNW000009053</t>
  </si>
  <si>
    <t>0.3 mile upstream E Lamar Alexander Pkwy/ HWY 321/72</t>
  </si>
  <si>
    <t>Collected by C&amp;CE for Blount County MS4</t>
  </si>
  <si>
    <t>Brush  Creek</t>
  </si>
  <si>
    <t>Off Bennett Road (between 1318 &amp; 1316) 200 yards downstream intersection with Newmans Trail.</t>
  </si>
  <si>
    <t>BUCKO001.2WY</t>
  </si>
  <si>
    <t>USGS Topo map labeled Buckor Ditch not Bucknor Ditch</t>
  </si>
  <si>
    <t>Old Hwy 13 D/S Lobelville Near Gaging Station at Standing Rock Bridge</t>
  </si>
  <si>
    <t>TVA 1611-3</t>
  </si>
  <si>
    <t>450 yards upstream Bundrant Branch Road crossing</t>
  </si>
  <si>
    <t>TN Probabilistic Site. From Waynesboro, take Hwy 13 south approximately 1-2 mile and turn right (SE) on Downing Hollow Rd then right on Indian Creek Rd.  Turn right on Bundrant Hollow Rd and drive approx. 0.4 mile to 1098 Bundrant Hollow Rd (Brown Wood 2 story house).  Park in front of the house and walk pass the house toward the creek and fence row to the right of the house.</t>
  </si>
  <si>
    <t>DU 5, B0150</t>
  </si>
  <si>
    <t>Sampled By SECAPS Environmental (Glenn Springs Holding) CAse No 990480.  Station ID BB0150</t>
  </si>
  <si>
    <t>Off Shiloh Church Road 0.8 miles SE of intersection with Clinch Valley Road</t>
  </si>
  <si>
    <t>CALFK005.5WH ; CANEYFK11; CEN10049</t>
  </si>
  <si>
    <t>200 Yds U/S US 351</t>
  </si>
  <si>
    <t>TVA 1833-2</t>
  </si>
  <si>
    <t>TVA1857-1</t>
  </si>
  <si>
    <t>Off Hwy 285 south of mile marker 3</t>
  </si>
  <si>
    <t>CANEY000.5MO</t>
  </si>
  <si>
    <t>TNW000009068</t>
  </si>
  <si>
    <t>Upstream unnamed tributary at Antioch Church Road, Cherokee Naitonal Forest</t>
  </si>
  <si>
    <t>060102040404</t>
  </si>
  <si>
    <t>TN06010204018_0999</t>
  </si>
  <si>
    <t>caneybr-0.2</t>
  </si>
  <si>
    <t>TVA 1912-1</t>
  </si>
  <si>
    <t>CANEY004.0HS</t>
  </si>
  <si>
    <t>TNW000008978</t>
  </si>
  <si>
    <t>Upstream Shepards Chapel Road</t>
  </si>
  <si>
    <t>CFORK017.9SM; CFORK017.9SM, CEN10054</t>
  </si>
  <si>
    <t>CFORK021.3DB; CFORK021.3DB, CEN10052</t>
  </si>
  <si>
    <t>CANEY024.0DB</t>
  </si>
  <si>
    <t>TNW000009105</t>
  </si>
  <si>
    <t>At County Line near TN 141</t>
  </si>
  <si>
    <t>051301080905</t>
  </si>
  <si>
    <t>CEN10051</t>
  </si>
  <si>
    <t>CEN10051 USACE station</t>
  </si>
  <si>
    <t>3CEN10001; CANEYFK03; CANEY026.6DB; CFORK026.6DB; CEN10055</t>
  </si>
  <si>
    <t>CANEY028.7DB; CFORK028.7DB ; CEN20002</t>
  </si>
  <si>
    <t>Fixed station id to match Topo-KJL-6/2/2022.  Corrected river mile dha 12-06-23. USACE station CEN20002</t>
  </si>
  <si>
    <t>CEN10048</t>
  </si>
  <si>
    <t>USACE station CEN10048</t>
  </si>
  <si>
    <t>CARTE001.2MY</t>
  </si>
  <si>
    <t>TNW000009040</t>
  </si>
  <si>
    <t>Harlan Road Bridge</t>
  </si>
  <si>
    <t xml:space="preserve"> TVA2014-1</t>
  </si>
  <si>
    <t>CARTE1.7T0.6HY</t>
  </si>
  <si>
    <t>TNW000009141</t>
  </si>
  <si>
    <t>Carter Creek unnamed tributary</t>
  </si>
  <si>
    <t>Beech Grove Road</t>
  </si>
  <si>
    <t>080102080508</t>
  </si>
  <si>
    <t>TN080102081866_0100</t>
  </si>
  <si>
    <t>CARTE001.7T0.6HY</t>
  </si>
  <si>
    <t>Off Booker Farm Road 0.2 mile NE of Booker Ridge Rd.</t>
  </si>
  <si>
    <t xml:space="preserve">From Columbia, take HWY 412/99 west.  Turn right (north) on Taylor Store Rd then turn right (east) on Booker Farm Rd.  Park across from Columbia Gulf Transmission Gas Company.  Enter the creek where it is closest to the road.  There are large square concrete blocks at the sampling site. </t>
  </si>
  <si>
    <t>CEDAR003.2HA</t>
  </si>
  <si>
    <t>TNW000009154</t>
  </si>
  <si>
    <t>CEDAR CREEK</t>
  </si>
  <si>
    <t>D/S White Oak Grove Rd at Hamble/Jefferson County Line</t>
  </si>
  <si>
    <t>060101080904</t>
  </si>
  <si>
    <t>submitted for UES by MRW Environmental</t>
  </si>
  <si>
    <t>200 yards U/S US 52 in Corinth</t>
  </si>
  <si>
    <t>Combined with 4.4 5/21/12 LKC MG; CORK004.4SR; CANEYFKCK004.4; Red/Barren Screening Project P. Ch 0623 HB 2461/Sb 2911; 1999 TNWQC Act 693301304  Park near old bridge and walk upstream.</t>
  </si>
  <si>
    <t>CFORK031.9DB</t>
  </si>
  <si>
    <t>TNW000009108</t>
  </si>
  <si>
    <t>Edger Evens SP near Hale Branch embayment</t>
  </si>
  <si>
    <t>051301080903</t>
  </si>
  <si>
    <t>CEN20003</t>
  </si>
  <si>
    <t>CEN20003 USACE Station</t>
  </si>
  <si>
    <t>CFORK048.8DB</t>
  </si>
  <si>
    <t>TNW000009109</t>
  </si>
  <si>
    <t>Near Relax Camp and Falling Water Rv embayment</t>
  </si>
  <si>
    <t>CEN20004</t>
  </si>
  <si>
    <t>CEN20004 USACE station</t>
  </si>
  <si>
    <t>CFORK061.1DB</t>
  </si>
  <si>
    <t>TNW000009110</t>
  </si>
  <si>
    <t>Near Birtch Creek emabyment</t>
  </si>
  <si>
    <t>051301080607</t>
  </si>
  <si>
    <t>CEN20005</t>
  </si>
  <si>
    <t>CEN20005 USACE station</t>
  </si>
  <si>
    <t>CFORK067.0DB</t>
  </si>
  <si>
    <t>TNW000009111</t>
  </si>
  <si>
    <t>South side Youngs Bend near Four Seasons Road.</t>
  </si>
  <si>
    <t>CEN20006</t>
  </si>
  <si>
    <t>CEN20006 USACE station</t>
  </si>
  <si>
    <t>CFORK075.4DB</t>
  </si>
  <si>
    <t>TNW000009112</t>
  </si>
  <si>
    <t>Near end of Summer Breeze Dr.</t>
  </si>
  <si>
    <t>CEN20007</t>
  </si>
  <si>
    <t>CEN20007 USACE station</t>
  </si>
  <si>
    <t>CFORK090.2WH</t>
  </si>
  <si>
    <t>TNW000009107</t>
  </si>
  <si>
    <t>Gauging Station D/S Great Fall dam</t>
  </si>
  <si>
    <t>TN05130108025_1000</t>
  </si>
  <si>
    <t>CEN10030</t>
  </si>
  <si>
    <t>CEN10030 USACE station</t>
  </si>
  <si>
    <t>Off Leigh Road 0.7 mile downstream Napier Lake</t>
  </si>
  <si>
    <t>TVA 2221-1</t>
  </si>
  <si>
    <t>CHISH001.6MN</t>
  </si>
  <si>
    <t>TNW000008986</t>
  </si>
  <si>
    <t>08010208030_0200</t>
  </si>
  <si>
    <t>TN08010208030_0200</t>
  </si>
  <si>
    <t>Off West Point Road. (Canaan Road) near church</t>
  </si>
  <si>
    <t>From Lawreneceburg, take Hwy 64 west past Ovilla, TN.  Turn left (south) on Gravel Hill Rd (very close to Lawrence/Wayne Co. lines).  Turn right (south) on Chisholm Creek Rd.  Turn right (west) on Fish Trapp Rd.  Turn left (south) on West Point Rd at Canaan Freewill Baptist Church.  Park on the right in about 100 meters.  Creek is a short walk through tight woods to the left.</t>
  </si>
  <si>
    <t>CITIC004.9MO</t>
  </si>
  <si>
    <t>TNW000009067</t>
  </si>
  <si>
    <t>Off Citico Road, 0.5 mile upstream Mt Pleasant Rd,  Cherokee National Forest</t>
  </si>
  <si>
    <t>citico-4.9</t>
  </si>
  <si>
    <t>CLARK001.0SU</t>
  </si>
  <si>
    <t>TNW000009101</t>
  </si>
  <si>
    <t>Off New Beason Well Road '0.2 mile downstream Lenoir Rd</t>
  </si>
  <si>
    <t>Just upstream I-81 (Access from dead-end of Apricot Lane)</t>
  </si>
  <si>
    <t>CLEAR003.8CR</t>
  </si>
  <si>
    <t>TNW000009134</t>
  </si>
  <si>
    <t>Carroll Lake</t>
  </si>
  <si>
    <t>Carroll County Fishing Lake</t>
  </si>
  <si>
    <t>080102030603</t>
  </si>
  <si>
    <t>TN08010203001_0950</t>
  </si>
  <si>
    <t>TWRA Fish Tissue Site</t>
  </si>
  <si>
    <t>CLEAR003.8SC</t>
  </si>
  <si>
    <t>USGS 3409500; CFORK003.8SC</t>
  </si>
  <si>
    <t>HUC Includes Clear Fork River; Changed Name 8/29/01; TOPO name is Clear Fork. Changed station id to CLEAR003.8SC to match other stations on this waterbody. KJL 11/4/2024</t>
  </si>
  <si>
    <t>CLEAR008.2SC</t>
  </si>
  <si>
    <t>TNW000008977</t>
  </si>
  <si>
    <t>Downstream Wolf Branch on Fentress/Scott County Line.</t>
  </si>
  <si>
    <t>NRS18_TN_10033</t>
  </si>
  <si>
    <t>EPA National Probabilistic Site.</t>
  </si>
  <si>
    <t>Clear Fork (of the Cumberland River)</t>
  </si>
  <si>
    <t>Eagan TN</t>
  </si>
  <si>
    <t>CLEAR031.9CL</t>
  </si>
  <si>
    <t>TNW000009140</t>
  </si>
  <si>
    <t>Y-Hollow Road Bridge at Eagan Community Center</t>
  </si>
  <si>
    <t>051301010601</t>
  </si>
  <si>
    <t>Not Wadeable at CLEAR031.4CL Biological sample collected in this riffle.</t>
  </si>
  <si>
    <t>Watts Bar Reservoir downstream Jones Island</t>
  </si>
  <si>
    <t>CRK32.2ORNL; CRM19.721 and rm 20, WBH1MCLI0190, CLINC021.0RO (DOR-OR)</t>
  </si>
  <si>
    <t>TVA Fish Tissue Station; ORNL Crk32.2 Crm19.720.7 Fish Tissue Station; DOEO Chem Station 2012;Changed Monitoring Location per DHA 1/13/16KJL DOR-OR station CLINC021.0RO confirmed all fish collected downstream WhiteOak Creek</t>
  </si>
  <si>
    <t>Melton Hill Reservoir 1 Mi U/S Melton Hill Dam</t>
  </si>
  <si>
    <t>CRM 24.0; TVA 23.5/24/25; CRK37.8ORNL, MHH1MCLI0240</t>
  </si>
  <si>
    <t>MHH1MCLI0450</t>
  </si>
  <si>
    <t>TVA Fish Tissue Station TVA CRM 45;Changed Monitoring Location per DHA 1/13/16KJL</t>
  </si>
  <si>
    <t>200 Yards Upstream Clover Creek Road (field road).</t>
  </si>
  <si>
    <t>Easy access south of bridge (graveled and graded). Corrected lat/long from 35.83237396/ -89.56516993 to above to be on creek. KJL 3/21/2025</t>
  </si>
  <si>
    <t>USGS 3421000  ;  COLLI024.0WA ; CEN10045</t>
  </si>
  <si>
    <t>26464-4 (TVA)</t>
  </si>
  <si>
    <t>Off Cosby Creek Campground Road d/s 500 feet confluence with Toms Creek.</t>
  </si>
  <si>
    <t>OWW044400164, COSBY012.2CO</t>
  </si>
  <si>
    <t>Couchville</t>
  </si>
  <si>
    <t>Off Hwy 321 0.5 Mile Upstream Cove Creek Cascades (behind Bonny Brook B&amp;B 2301 Wears Valley Rd., Sevierville, TN</t>
  </si>
  <si>
    <t>TVA2673-1</t>
  </si>
  <si>
    <t>Off Hwy 64 downstream of Sulphur Branch</t>
  </si>
  <si>
    <t>D/S Cheatham Dam @ Old Ferry Road near Dover</t>
  </si>
  <si>
    <t>CUMBE174.51DA</t>
  </si>
  <si>
    <t>CUMBE175.8DA; CUMBE175.0DA</t>
  </si>
  <si>
    <t>2010 Post Flood Sampling; Changed Station ID per DHA 1/13/16KJL; Changed Monitoring Location per DHA 1/13/16KJL;Changed Monitoring Location per DHA 1/13/16KJL.  Water type changed to reservoir dha 041206. Corrected RM KJL-10/25/18. Combined with CUMBE174.5DA. This station collected as ambient from 2014-2024. KJL 11/20/24</t>
  </si>
  <si>
    <t>CUMBE174.2DA; CUMBE174.5DA; 000770; CUMBE174.5DA: CUMBE175.0DA</t>
  </si>
  <si>
    <t>AMBIENT TN; Changed Station ID per DHA 1/13/16KJL; In Original Group Of 22 Ambient Monitoring Stations Prior To 1982 Changes; Corrected Lat/Long JRS 6/10/11; Corrected RM Da 6/13/13; Corrected RM Back To Original Corrected Lat/Long Bl 8213. Water type changed to reservoir dha 041206. Combined with CUMBE175.0DA samples collected from 2014 - 2024 were at RM 175. KJL 11/20/2024. Do no establish new station at 175 combine data with 174.5.</t>
  </si>
  <si>
    <t>Cordell Hull Lake near dam (Tater Knob)</t>
  </si>
  <si>
    <t xml:space="preserve">AMBIENT TN; Corrected Lat/Long JRS 6/10/11; Data From Sept 01 To 05 Samples Were Collected From Bank Not Middle Of Stream; So Data Was Deleted From Database and Storet In A Separate File Under H:Drive; 2/20/06 LKC per Gd Da Rh Jh  Stream To Be Sampled By NEFO Beginning In 2/05; During winter pool drawdown the boat ramp is out of the water. Recommend collecting the 2nd quarter sample in early October. </t>
  </si>
  <si>
    <t>CUPP002.6BL</t>
  </si>
  <si>
    <t>TNW000009135</t>
  </si>
  <si>
    <t>Jackson farm off New Harmony Road</t>
  </si>
  <si>
    <t xml:space="preserve"> 060200010301</t>
  </si>
  <si>
    <t>400 Yards Upstream Limon Gage Road (downstream impoundment).</t>
  </si>
  <si>
    <t>CYPRE20.0T1.0MC</t>
  </si>
  <si>
    <t>TNW000008982</t>
  </si>
  <si>
    <t>Cypress Creek unnamed tributary</t>
  </si>
  <si>
    <t>Bethel Purdy Road</t>
  </si>
  <si>
    <t>TN08010207031_0700</t>
  </si>
  <si>
    <t>CYPRE20.0T1.3MC</t>
  </si>
  <si>
    <t>TN06010208015_1600</t>
  </si>
  <si>
    <t>Project ID S100-R3, submitted DWR Station ID DADDY0.6T0.05CU. Part of High Hood Mitigation Bank.</t>
  </si>
  <si>
    <t>Project ID S101-R4, submitted DWR Station ID DADDY0.6T0.38T0.02CU, River mile is 0.04. Part of High Hood Mitigation Bank.</t>
  </si>
  <si>
    <t>Project station ID S100-R1B Submitted station ID DADDY0.6T0.44CU. Part of High Hood Mitigation Bank.</t>
  </si>
  <si>
    <t>Project staion ID S102, Submitted DWR station ID DADDY0.6T0.62T0.01CU. Part of High Hood Mitigation Bank.</t>
  </si>
  <si>
    <t>Part of High Hood Mitigation Bank.</t>
  </si>
  <si>
    <t>Project site ID S100-R1A Submitted DWR station ID DADDY0.6T0.69CU. Part of High Hood Mitigation Bank.</t>
  </si>
  <si>
    <t>Downstream Airport Across SR91 Beside Armory</t>
  </si>
  <si>
    <t>DAVIS001.5SC</t>
  </si>
  <si>
    <t>TNW000009130</t>
  </si>
  <si>
    <t>River Mile 1.55 near trail crossing</t>
  </si>
  <si>
    <t>051301040102</t>
  </si>
  <si>
    <t>TN05130104032_0120</t>
  </si>
  <si>
    <t>TN08010207TRAVISMCNATT_LAKE</t>
  </si>
  <si>
    <t>U/s Jackson Lake</t>
  </si>
  <si>
    <t>DKITC001.4GE</t>
  </si>
  <si>
    <t>TNW000009066</t>
  </si>
  <si>
    <t>Uptream unnamed tributary in Cherokee National Forest</t>
  </si>
  <si>
    <t>DevilsKitBr-1.4</t>
  </si>
  <si>
    <t>USGS 3485500 | DOE01.1; TVA3152-3</t>
  </si>
  <si>
    <t>AMBIENT TN; This Station Will Monitor the Doe River Prior To Its Confluence; with the Watauga River; Post- Helene Flood sampling station</t>
  </si>
  <si>
    <t>Off SR 258 (New Hope road) 0.25 mi d/s Latimer Lane at ford.</t>
  </si>
  <si>
    <t>DRY002.7WI</t>
  </si>
  <si>
    <t>TNW000008963</t>
  </si>
  <si>
    <t>Near 1377 Holly Tree Gap Road and 0.2 miles downstream of Holly View Ct</t>
  </si>
  <si>
    <t>SPENC004.8WI</t>
  </si>
  <si>
    <t>Metro Nashville MS4 E coli monitoring station.</t>
  </si>
  <si>
    <t xml:space="preserve">Technically this is in segment TN05130108027_0800, but at top of segment and more representative of TN05130108027_0850. No access further d/s. </t>
  </si>
  <si>
    <t>DRY014.1CN</t>
  </si>
  <si>
    <t>TNW000008969</t>
  </si>
  <si>
    <t>Short Mountain Distillery downstream Mountain Spirits Lane.</t>
  </si>
  <si>
    <t>051301080805</t>
  </si>
  <si>
    <t>TMI01 Short Mountain Distillery</t>
  </si>
  <si>
    <t>DRY014.2CN</t>
  </si>
  <si>
    <t>TNW000008970</t>
  </si>
  <si>
    <t>Upstream Mountain Spritis Lane, Short Mountain Distillery</t>
  </si>
  <si>
    <t>TMI03 Short Mountain Distillery</t>
  </si>
  <si>
    <t>DRY014.4CN</t>
  </si>
  <si>
    <t>TNW000008971</t>
  </si>
  <si>
    <t>400 yards upstream Mountain Spirits Lane</t>
  </si>
  <si>
    <t>TMI05 Short Mountain Distillery</t>
  </si>
  <si>
    <t>DRY10.2T0.6VA</t>
  </si>
  <si>
    <t>TNW000009026</t>
  </si>
  <si>
    <t>Approx. 0.7 mile downstream of farm access road.</t>
  </si>
  <si>
    <t>DRY10.2T1.1VA</t>
  </si>
  <si>
    <t>TNW000009027</t>
  </si>
  <si>
    <t>Approx. 0.2 mile downstream of farm access road.</t>
  </si>
  <si>
    <t>DRY10.9T0.2VA</t>
  </si>
  <si>
    <t>TNW000009022</t>
  </si>
  <si>
    <t>DRY10.9T0.5VA</t>
  </si>
  <si>
    <t>TNW000009024</t>
  </si>
  <si>
    <t>0.7 mile west of SR 111</t>
  </si>
  <si>
    <t>DRY10.9T0.7VA</t>
  </si>
  <si>
    <t>TNW000009023</t>
  </si>
  <si>
    <t>DRY11.7T0.1VA</t>
  </si>
  <si>
    <t>TNW000009028</t>
  </si>
  <si>
    <t>DRY11.8T0.2VA</t>
  </si>
  <si>
    <t>TNW000009025</t>
  </si>
  <si>
    <t>Upstream of confluence with Dry Creek (Tributary is not blue line)</t>
  </si>
  <si>
    <t>DRY11.9T0.1T0.1VA</t>
  </si>
  <si>
    <t>TNW000009030</t>
  </si>
  <si>
    <t>Near conlfuence with Unnamed tributary to dry fork</t>
  </si>
  <si>
    <t>05130108024</t>
  </si>
  <si>
    <t>DRY11.9T0.4T0.1VA</t>
  </si>
  <si>
    <t>TNW000009029</t>
  </si>
  <si>
    <t>Dry Fork Unnamed tributary to unnamed tributary</t>
  </si>
  <si>
    <t>DRM 22.5, TVA3448-1</t>
  </si>
  <si>
    <t>USGS 3603000 | DRM 26.0</t>
  </si>
  <si>
    <t>TVA 3448-12</t>
  </si>
  <si>
    <t>DUCK104.3HI</t>
  </si>
  <si>
    <t>DUCK121.6MY</t>
  </si>
  <si>
    <t>TNW000008983</t>
  </si>
  <si>
    <t>Robert Bend Road| Hughes Bridge (downstream 0.6 mile) and upstream Rocky Branch.</t>
  </si>
  <si>
    <t>Used for diurnal survey 2007</t>
  </si>
  <si>
    <t>DUCK123.0MY</t>
  </si>
  <si>
    <t>TNW000008984</t>
  </si>
  <si>
    <t>Roberts Bend Road (0.7 miles upstream) and upstream Greenlick Creek.</t>
  </si>
  <si>
    <t>DUCK127.0MY</t>
  </si>
  <si>
    <t>TNW000008985</t>
  </si>
  <si>
    <t>Off W Water Plant Road, 600 feet downstream Columbia STP</t>
  </si>
  <si>
    <t>TVA 3468-1</t>
  </si>
  <si>
    <t>DYER000.4KN</t>
  </si>
  <si>
    <t>TNW000008966</t>
  </si>
  <si>
    <t>Dyer Branch</t>
  </si>
  <si>
    <t>E. Emory Road 100 yards downstream and downstream unnamed tributary.</t>
  </si>
  <si>
    <t>TN06010104019_0300</t>
  </si>
  <si>
    <t>EBHUR001.1RU</t>
  </si>
  <si>
    <t>TNW000009050</t>
  </si>
  <si>
    <t>Upstream Heil Quaker Blvd. and May Branch</t>
  </si>
  <si>
    <t>EBHC_020</t>
  </si>
  <si>
    <t>Collected by C&amp;CE for LaVergne MS4</t>
  </si>
  <si>
    <t>EBHUR005.1RU</t>
  </si>
  <si>
    <t>TNW000009049</t>
  </si>
  <si>
    <t>Downstream Carothers Road</t>
  </si>
  <si>
    <t>EBHC_050</t>
  </si>
  <si>
    <t>From Roan Mt TN Take Hwy 143 To Roan Mt Sp  Cherokee National Forest; .Go Past Amphitheater.  Turn Next Right To Camping Area; Park At Picnic Shelter On Left.  Walk Us Doe River About 0.25 Miles To Riffle.; Corrected Lat and Long 7903 DHA; Corrected Lat Lont Jc 5/18/06; Corre RM   REC  JCEFO 11/4/08 Cb; Post- Helene Flood sampling station</t>
  </si>
  <si>
    <t>ROUGH001.5PO, TVA9769-1</t>
  </si>
  <si>
    <t>Candidate 11212012 Sample Taken U/S Of Culvert</t>
  </si>
  <si>
    <t>TVA3922-1</t>
  </si>
  <si>
    <t>CCK1.45DOEO; CLEAR000.9AN, TVA2310-2</t>
  </si>
  <si>
    <t xml:space="preserve">Mining Unit station. Corrected Lat/Long Sm Dt 42513; Site Located At Fentress /Scott County  Border In Big South Fork National; Recreation Area; Lab BR Earlier Waterbody # 05130104015; Dissolved Oxygen Study. </t>
  </si>
  <si>
    <t>TVA 2824-2</t>
  </si>
  <si>
    <t>051301040301</t>
  </si>
  <si>
    <t>TVA 1462-1</t>
  </si>
  <si>
    <t>Site Moved From U/S To D/S Little Brush Creek In July 96 per JRS On 3204.  Station compromised by access road (ford) created through creek (between April and Sept 2024).  Activity created gravel bar isolating pool where SEMN probe was set up.  Samples collected upstream of ford and below bridge starting Sep 2024 (previous collected working downstream).  Extensive logging in headwaters (visible on 2021 and 2023 arials).  May need to drop as SEMN and possibly reference.  Need to keep an eye on results.</t>
  </si>
  <si>
    <t>0.5 Miles U/S Bridge on Watkins Road. Dyersburg WWTP RM 2.8.</t>
  </si>
  <si>
    <t>Glenn Springs</t>
  </si>
  <si>
    <t>D/S Gun Club property off Gun Hollow Road</t>
  </si>
  <si>
    <t>EFSPR001.2HR</t>
  </si>
  <si>
    <t>TNW000009142</t>
  </si>
  <si>
    <t>Rocky Springs Road</t>
  </si>
  <si>
    <t>080102080101</t>
  </si>
  <si>
    <t>EFSTO000.6RU</t>
  </si>
  <si>
    <t>TNW000009124</t>
  </si>
  <si>
    <t>Upstream confluence with West Fork Stones River, J Percy Priest embayment</t>
  </si>
  <si>
    <t>051302030107</t>
  </si>
  <si>
    <t>JPP20007</t>
  </si>
  <si>
    <t>USACE JPP20007</t>
  </si>
  <si>
    <t>JRS  Diurnal Site. At top of 23_1000 but draining 23_2000</t>
  </si>
  <si>
    <t>Moved this station to TN05130203026_2000. It is located at the top of 26_1000.</t>
  </si>
  <si>
    <t>TVA3674-1</t>
  </si>
  <si>
    <t>ELK075.0LI</t>
  </si>
  <si>
    <t>TNW000009043</t>
  </si>
  <si>
    <t>Four islands off Cave Springs Drive downstream of Dry Creek</t>
  </si>
  <si>
    <t>TVA3673-4</t>
  </si>
  <si>
    <t>TVA bug stations - shallow enough to sample</t>
  </si>
  <si>
    <t>ELLIS000.1PO, EB6-1</t>
  </si>
  <si>
    <t>TVA 37151; ERM 21.4, WBH2TEMO0214</t>
  </si>
  <si>
    <t>TWRA 2008. In 1_5000 downstream of Obed Rv confluence</t>
  </si>
  <si>
    <t>FALL001.4DB</t>
  </si>
  <si>
    <t>TNW000009114</t>
  </si>
  <si>
    <t>Center Hill Reservoir Fall Creek embayment</t>
  </si>
  <si>
    <t>Near end of Lee Young Road</t>
  </si>
  <si>
    <t>051301080606</t>
  </si>
  <si>
    <t>CEN20010</t>
  </si>
  <si>
    <t>CEN20010 USACE station</t>
  </si>
  <si>
    <t>Just u/s SR 170 Hickory Valley Rd in Lickskillet</t>
  </si>
  <si>
    <t>Off Fall Creek Road About 0.3 Mile south of intersection with Brights Pike/Talley Chapel Pike</t>
  </si>
  <si>
    <t>TNW07657046, FALL003.6HA, FALL003.2HA</t>
  </si>
  <si>
    <t>Site is just downstream paved driveway at 2145. WSA TN probabilistic site.  This is not the TVA site at 3.6 Cains Mill.</t>
  </si>
  <si>
    <t>4123-88 (TVA); TVA RM 8.1</t>
  </si>
  <si>
    <t xml:space="preserve">TISSUE28; TVA RM 34.5; </t>
  </si>
  <si>
    <t>Corrected County Code; TVA Fish Station; Flood</t>
  </si>
  <si>
    <t>USGS 3455000 | TVA RM 78.0; TVA4123-1</t>
  </si>
  <si>
    <t>AMBIENT TN; KEFO Not Sampling As Ambient Site per KEFO 6/09; In Original Group Of 22 Ambient Monitoring Stations Prior To 1982 Changes; Bact. 1012 Samples During June  Sept 2001 Bugs 2001; Old Record 001350  Sampled From 67/10/10 Through 68/12/06; Project Name Changed per KEFO 5/16/06; Post- Helene Flood sampling station</t>
  </si>
  <si>
    <t>300 yards U/S Frank Latham Road</t>
  </si>
  <si>
    <t>Added As Replacement For Tisdale.</t>
  </si>
  <si>
    <t>TVA 3959-1</t>
  </si>
  <si>
    <t>Off SR 131 (Clinch Valley Road) 0.5 mile SW ntersection with Davis Rd beside Quarry.</t>
  </si>
  <si>
    <t>FORD000.5BN</t>
  </si>
  <si>
    <t>TNW000009104</t>
  </si>
  <si>
    <t>Dewatering area (Camden Bottoms)</t>
  </si>
  <si>
    <t>060400050402</t>
  </si>
  <si>
    <t>TVA fish station in Camden Bottoms Dewatering area</t>
  </si>
  <si>
    <t>FORTY003.9WE</t>
  </si>
  <si>
    <t>State Hwy 99</t>
  </si>
  <si>
    <t>FORTY004.7WE</t>
  </si>
  <si>
    <t>TNW000009044</t>
  </si>
  <si>
    <t>Near Rainbow Lake</t>
  </si>
  <si>
    <t xml:space="preserve"> TVA4064-2</t>
  </si>
  <si>
    <t>FWATE0011.5PU</t>
  </si>
  <si>
    <t>TNW000009106</t>
  </si>
  <si>
    <t>Downstream Burgess Falls</t>
  </si>
  <si>
    <t>051301080705</t>
  </si>
  <si>
    <t>CEN10026; FWATE0010.7PU</t>
  </si>
  <si>
    <t>CEN10026 USACE station. Fixed station ID and RM per CFW- KJL 7/7/2025</t>
  </si>
  <si>
    <t>CEN2008L</t>
  </si>
  <si>
    <t>FWATE006.4DB</t>
  </si>
  <si>
    <t>TNW000009113</t>
  </si>
  <si>
    <t>Center Hill Reservior Falling Water River embayment</t>
  </si>
  <si>
    <t>Center Hill Reservoir near Taylor Creek embayment</t>
  </si>
  <si>
    <t>051301080706</t>
  </si>
  <si>
    <t>CEN20008; FWATE005.1DB</t>
  </si>
  <si>
    <t>CEN20008 USACE station. Fixed station id and RM per CFW- KJL 7/7/2025</t>
  </si>
  <si>
    <t>FWATE007.7PU</t>
  </si>
  <si>
    <t>FALLI005.2PU; CANEYFK04; FWATE005.2PU</t>
  </si>
  <si>
    <t>Changed Number To Follow Sop; Caney Fork River Survey Spring 1977. Fixed station ID and RM per CFW- KJL 7/7/2025</t>
  </si>
  <si>
    <t>FWATE011.7PU</t>
  </si>
  <si>
    <t>FWATE010.5PU; FALLI010.5PU; 001295; FWATE009.6PU</t>
  </si>
  <si>
    <t>Updated the lat/long from 36.04444/-85.59305 to above per SRP 3/1/2021-KJL. AMBIENT TN; Corrected RM Da 6/13/13. Fixed station ID and RM per CFW- KJL 7/7/2025</t>
  </si>
  <si>
    <t>FWATE011.8PU</t>
  </si>
  <si>
    <t>BURGESSFALLSLAK; FWATE001.7PU; FWATE009.8PU</t>
  </si>
  <si>
    <t>Updated the DWR Station id to match river mile and location u/s of dam from 36.0442/-85.5931 to above lat/long. Changed Station ID per DHA 1/13/16KJL;  New Monitoring Location Name per DHS 1/13/16  KJL; Changed Monitoring Location per DHA 1/13/16 KJL. Fixed Station ID and RM per CFW- KJL 7/7/2025 ID should be 11.8</t>
  </si>
  <si>
    <t>FWATE018.9WH</t>
  </si>
  <si>
    <t>3CEN10025; FWATE018.0WH</t>
  </si>
  <si>
    <t>Same Location As Usace RM 10.7. Fixed Station ID and RM per CFW- KJL 7/72025</t>
  </si>
  <si>
    <t>FWATE024.4WH</t>
  </si>
  <si>
    <t>USGS 3423000; FWATE023.5WH</t>
  </si>
  <si>
    <t>Caney Fork @ 53.4. Fixed Station ID and RM per CFW- KJL 7/7/2025.</t>
  </si>
  <si>
    <t>FWATE026.3PU</t>
  </si>
  <si>
    <t>Fixed Station ID and RM per CFW-KJL 7/7/2025</t>
  </si>
  <si>
    <t>FWATE029.4PU</t>
  </si>
  <si>
    <t>FWATE028.3PU; FWATE028.4PU</t>
  </si>
  <si>
    <t>Caney Fork @ 53.4. Fixed Station ID and RM per CFW-KJL 7/7/2025</t>
  </si>
  <si>
    <t>FWATE034.9PU</t>
  </si>
  <si>
    <t>051301080701</t>
  </si>
  <si>
    <t>City Lake; 18; 717009. Fixed Station ID and RM per CFW-KJL 7/7/2025</t>
  </si>
  <si>
    <t>FWATE039.5PU</t>
  </si>
  <si>
    <t>FWATE041.2PU</t>
  </si>
  <si>
    <t>Fixed Station ID and RM per CFW- KJKL 7/7/2025</t>
  </si>
  <si>
    <t>FWATE047.7PU</t>
  </si>
  <si>
    <t>FALLI046.1PU; FALLINGWATR46.1; FWATE046.1PU; FWATE046.1PU</t>
  </si>
  <si>
    <t>Background Modeling.   Falling Water River 3Q20=Zero Cfs.  Monterey STP; Discharge = Falling Water RM 46.1.  Falling Water River Flows To Caney; Fork RM 53.4  Above Center Hill Reservoir.  Caney Fork River Enters; Cumberland RM 309.  Turn Down Old Gravel Road Across From 512 Woodcliff; Road.  Sampled Yearly For Ambient Parameters. Frequency May Increase. Fixed Staiton ID and RM per CFW-KJL 7/7/2025</t>
  </si>
  <si>
    <t>off Minga Road 300 yards U/S Minga Road Crossing</t>
  </si>
  <si>
    <t>Enter at bridge on corner of Gammonand Minga Walk upstream through fenced field to sample spot near sycamore tree. Combined 0.9  AW LKC 5/15/12; EMAP Draws Project ReachWide and SQKICK Samples</t>
  </si>
  <si>
    <t>35 yards upstream US 321 West Elk Avenue</t>
  </si>
  <si>
    <t>Corrected drainage area- KJL 10/2/2024</t>
  </si>
  <si>
    <t>From Grassy Cove To Headwaters; Sample Taken From U/S Of Culvert On Ricky Lane. This station is in Cookeville's area, however the rest of this watershed is monitored by CHEFO, so they will monitor this stream for FY26. KJL 4/1/2025</t>
  </si>
  <si>
    <t>GENTR004.7JO</t>
  </si>
  <si>
    <t>TNW000009064</t>
  </si>
  <si>
    <t>Uptream Kate Branch Cherokee National Froest</t>
  </si>
  <si>
    <t>060101020202</t>
  </si>
  <si>
    <t>GentryCr-4.7</t>
  </si>
  <si>
    <t>GEORG002.4CT</t>
  </si>
  <si>
    <t>TNW000009063</t>
  </si>
  <si>
    <t>Off George Creek Trail Cherokee National Forest</t>
  </si>
  <si>
    <t>GeorgeCr-2.7</t>
  </si>
  <si>
    <t>GLADE_S2.5T0.2WS</t>
  </si>
  <si>
    <t>TNW000009103</t>
  </si>
  <si>
    <t>Glade Creek Unnamed Tributary</t>
  </si>
  <si>
    <t>Tributary 0.27 miles downstream of Franklin Road crossing of Glade Creek</t>
  </si>
  <si>
    <t>Stream near ecoregion border with 71h may be fuzzy boundary.  7195 Franklin Road; east of Franklin Road north of farm crossing behind farm house</t>
  </si>
  <si>
    <t>GLADE_S2.9WS</t>
  </si>
  <si>
    <t>TNW000009102</t>
  </si>
  <si>
    <t>0.12 miles downstream of Franklin Road</t>
  </si>
  <si>
    <t>Station is right on the line between 71i and 71h, 7195 Franklin Road; upstream of sinkhole on east side of Franklin Road</t>
  </si>
  <si>
    <t>Gleason Creek</t>
  </si>
  <si>
    <t>GMOUN001.8JO</t>
  </si>
  <si>
    <t>TNW000009062</t>
  </si>
  <si>
    <t>Green Mountain Branch</t>
  </si>
  <si>
    <t>Off US421 downstream Shady Valley at Cherokee National Forest boundary</t>
  </si>
  <si>
    <t>TN060101020231.0_0999</t>
  </si>
  <si>
    <t>GreenMtn-1.8</t>
  </si>
  <si>
    <t>GRAB003.0DI</t>
  </si>
  <si>
    <t>TNW000009033</t>
  </si>
  <si>
    <t>325 yard upstream Hwy 46</t>
  </si>
  <si>
    <t>060400030701</t>
  </si>
  <si>
    <t>Dickson MS4</t>
  </si>
  <si>
    <t>At Hwy 156 Crossing. U/S of road and U/S of wetland confluence into stream.</t>
  </si>
  <si>
    <t>Corrected lat/long from 35.00031/-85.6472 to above per NRG 4/15/2025</t>
  </si>
  <si>
    <t>Off 765 Henard (Cox) Road just d/s ford (0.7 mile west of intersection with Grassy Creek Road.)</t>
  </si>
  <si>
    <t>Corrected lat/long from 36.20388/ -82.93072 to above to be on creek. KJL 3/21/2025</t>
  </si>
  <si>
    <t>GRAVE001.8SU</t>
  </si>
  <si>
    <t>TNW000009100</t>
  </si>
  <si>
    <t>U/S McGreggor Drive</t>
  </si>
  <si>
    <t>Lake Lajoie Near Dam (Chickasaw State Park)</t>
  </si>
  <si>
    <t>TN08010208LAJOIE_LAKE</t>
  </si>
  <si>
    <t>TVA4567-2</t>
  </si>
  <si>
    <t>Off Green River Road at Cantrell Lane U/S Greeson Hollow</t>
  </si>
  <si>
    <t>GREEN005.3WE, TVA4567-1 (river mile 5.3)</t>
  </si>
  <si>
    <t>Off of 1112 Upper Green River Road Approximately 300 yards D/S Duren Lane</t>
  </si>
  <si>
    <t>GROUN000.3CO</t>
  </si>
  <si>
    <t>TNW000009152</t>
  </si>
  <si>
    <t>Groundhog Creek</t>
  </si>
  <si>
    <t>Upstream Lindsey Gap Road</t>
  </si>
  <si>
    <t>060101060402</t>
  </si>
  <si>
    <t>TN06010106001_0900</t>
  </si>
  <si>
    <t>HAMIL002.0DA</t>
  </si>
  <si>
    <t>TNW000009129</t>
  </si>
  <si>
    <t>Hamilton Creek</t>
  </si>
  <si>
    <t>Hamilton Creek embayment of J Percy Priest reservoir near Hamilton Creek Park</t>
  </si>
  <si>
    <t>JPP20010</t>
  </si>
  <si>
    <t>USACE JPP20010</t>
  </si>
  <si>
    <t>HARPE089.4WI PAI Site; Changed Station ID per DHA 1/13/16KJL; Changed Monitoring Location per DHA 1/13/16KJL. In segment 16_2000 at top.</t>
  </si>
  <si>
    <t>HARPE095.6WI</t>
  </si>
  <si>
    <t>TNW000009096</t>
  </si>
  <si>
    <t>Ladd Park Canoe Access at Carothers Parkway</t>
  </si>
  <si>
    <t>051302040104</t>
  </si>
  <si>
    <t>Established for 2025 D.O. probe deployment</t>
  </si>
  <si>
    <t>Upstream Smyrna STP (Discharge to Stewarts Cr. RM 5.65)</t>
  </si>
  <si>
    <t>HATCH013.7TI</t>
  </si>
  <si>
    <t>TNW000008962</t>
  </si>
  <si>
    <t>080102080806</t>
  </si>
  <si>
    <t>Off Stinking Creek Road Approximately. 0.5 mile U/S Hwy 25W Bridge.</t>
  </si>
  <si>
    <t>TVA5089-3</t>
  </si>
  <si>
    <t xml:space="preserve">No Stream Mile Used For Naming Station Due To Indirect Connection To Miss. Rive; Set Up 1/27/99 Terry Templeton MEAC; Station ID Corrected LKC/JEB 3/16/05 Lower Section Of Creek; JEB 9/26/05 HUC Code Is 08010100 Hl Creek Flow Into Ms River Not Nonconah; ADB States Different. Also 74b u/s </t>
  </si>
  <si>
    <t>Station ID Corrected LKC/JEB/3/16/05; JEB 9/26/05 HUC Code Is 08010100 Hl Creek Flow Into Ms River Not Nonconnah; ADB States Different. In 74b.</t>
  </si>
  <si>
    <t>HODGE001.5MC</t>
  </si>
  <si>
    <t>TNW000009131</t>
  </si>
  <si>
    <t>Hodger Branch</t>
  </si>
  <si>
    <t>Buena Vista/ Worshem Road</t>
  </si>
  <si>
    <t>Upper Hatchie</t>
  </si>
  <si>
    <t>080102070701</t>
  </si>
  <si>
    <t>TN08010207035_0400</t>
  </si>
  <si>
    <t>HOLME002.0DB</t>
  </si>
  <si>
    <t>TNW000009116</t>
  </si>
  <si>
    <t>Center Hill Reservoir Holmes Creek embayment</t>
  </si>
  <si>
    <t>Near end of Seaton Drive</t>
  </si>
  <si>
    <t>CEN20014</t>
  </si>
  <si>
    <t>CEN20014 USACE station</t>
  </si>
  <si>
    <t>CRH1MHOL0550</t>
  </si>
  <si>
    <t>CRH2THOL1187</t>
  </si>
  <si>
    <t xml:space="preserve">TVA HRM 76, </t>
  </si>
  <si>
    <t>5178; 1; TVA HRM 118.7</t>
  </si>
  <si>
    <t>HOLT0.9T0.4WI</t>
  </si>
  <si>
    <t>TNW000008964</t>
  </si>
  <si>
    <t>Unnamed Trib to Holt Creek</t>
  </si>
  <si>
    <t>Near 504 North Woods Court</t>
  </si>
  <si>
    <t>Changed Name From Horse Fork Creek REC To LKC. Updated from 36.31825/-82.78575 to above per FDC- KJL 4/28/2025</t>
  </si>
  <si>
    <t>TVA 5257-1</t>
  </si>
  <si>
    <t>Off Horse Creek Park Road 350 yards upstream Lawing Road.</t>
  </si>
  <si>
    <t>Location Changed per Jc 9/24/07  REC; Located In 67F Ecoregion; Watershed Is Mostly 66E ALW 4/29/2011; Corrected Waterbody ID REC 3/12. Corrected lat/long from 36.11158/ -82.65657 to above to be on the creek. KJL 3/21/2025</t>
  </si>
  <si>
    <t>D/S wooden bridge on Hollow Rock Branch Lane in Hollow Rock</t>
  </si>
  <si>
    <t>HURRI000.6RU</t>
  </si>
  <si>
    <t>TNW000009123</t>
  </si>
  <si>
    <t>Hurricane Creek embayment of J Percy Priest embayment</t>
  </si>
  <si>
    <t>JPP20009</t>
  </si>
  <si>
    <t>USACE JPP20009</t>
  </si>
  <si>
    <t>TVA 5385-1; HURRI001.0PE</t>
  </si>
  <si>
    <t>HURRI002.9HU</t>
  </si>
  <si>
    <t>TNW000009041</t>
  </si>
  <si>
    <t>May Kay Road</t>
  </si>
  <si>
    <t>HC_010</t>
  </si>
  <si>
    <t>HC_020</t>
  </si>
  <si>
    <t>HURRI003.7RU; HC_030</t>
  </si>
  <si>
    <t>3JPP10038(COE); HC_060</t>
  </si>
  <si>
    <t>170 Yards D/S Mcbride Cemetary Road</t>
  </si>
  <si>
    <t>Creek crossing is 2.7 miles from Hwy 22 in soybean field.  Sample site is about 30 meters downstream at old wooden bridge. EMAP Draws Project ReachWide and SQBANK Samples; Bugs In 2004</t>
  </si>
  <si>
    <t>I240 West To Hwy 51 North On Hwy 51 To Hwy (Sr) 178; North On Hwy 178 To Campground Road; Turn Left (Nw) Onto Campground Road; Turn Left(W) Onto Girl Scout Road. Corrected lat./long. per Kyle Mabry</t>
  </si>
  <si>
    <t>HURRI13.5T0.1WS</t>
  </si>
  <si>
    <t>TNW000009094</t>
  </si>
  <si>
    <t>Upstream of Henderson Road</t>
  </si>
  <si>
    <t>MRMB site 1</t>
  </si>
  <si>
    <t>HURRI13.6T0.1WS</t>
  </si>
  <si>
    <t>TNW000009093</t>
  </si>
  <si>
    <t>West of Henderson Road Crossing.</t>
  </si>
  <si>
    <t>MRMB Sample-2</t>
  </si>
  <si>
    <t>HURRI13.8WS</t>
  </si>
  <si>
    <t>TNW000009095</t>
  </si>
  <si>
    <t>0.3 mile upstream Henderson Road</t>
  </si>
  <si>
    <t>MRMB site 3</t>
  </si>
  <si>
    <t>HURRI3.7T0.5RU</t>
  </si>
  <si>
    <t>TNW000009048</t>
  </si>
  <si>
    <t>Upstream Murfreesboro Road/ Hwy 41 in LaVergne</t>
  </si>
  <si>
    <t>HC_060</t>
  </si>
  <si>
    <t>Collected by C&amp;CE for LaVergne MS4. C&amp;CE station id HC_060</t>
  </si>
  <si>
    <t>Off South Jefferson Street in Ripley, U/S unnamed tributary and D/S RR Tracks</t>
  </si>
  <si>
    <t>ICAMP003.1CO</t>
  </si>
  <si>
    <t>TNW000009151</t>
  </si>
  <si>
    <t>Upstream Hwy 321/73/Hooper Hwy</t>
  </si>
  <si>
    <t>060101060401</t>
  </si>
  <si>
    <t>INDIA002.1PO</t>
  </si>
  <si>
    <t>TNW000009061</t>
  </si>
  <si>
    <t>350 yard upstream NF 302 in Cheorkee National Forest</t>
  </si>
  <si>
    <t>060200030211</t>
  </si>
  <si>
    <t>indian-0.5</t>
  </si>
  <si>
    <t>INDIA002.3GR; INDIA001.7GR, TVA5481-1</t>
  </si>
  <si>
    <t>INDIA002.8JE</t>
  </si>
  <si>
    <t>TNW000009153</t>
  </si>
  <si>
    <t>Upstream Shropshire Hollow Road</t>
  </si>
  <si>
    <t>TN06010107029T_1100</t>
  </si>
  <si>
    <t>INDIA000.6JE</t>
  </si>
  <si>
    <t>Indian Mountain B</t>
  </si>
  <si>
    <t>JENNI000.3CA</t>
  </si>
  <si>
    <t>TNW000008968</t>
  </si>
  <si>
    <t>Off ATV trail</t>
  </si>
  <si>
    <t>051301010501</t>
  </si>
  <si>
    <t>TN05130101016_0510</t>
  </si>
  <si>
    <t>JOHNS000.7MY</t>
  </si>
  <si>
    <t>BR Collected; BR. USGS changed the creek name from Negro Creek to Johnson Creek. KJL 6/9/2025</t>
  </si>
  <si>
    <t>U/S of Jones Creek Road and U/S of Will Hall Branch (d/s Dickson STP)</t>
  </si>
  <si>
    <t>300 Feet U/S Dickson STP Discharge outfall RM 21.7.</t>
  </si>
  <si>
    <t>Off Rock Church Road/Co Hwy 1849. Upstream Dickson STP Discharge outfall RM 21.7.</t>
  </si>
  <si>
    <t>JONES23.1T0.9DI</t>
  </si>
  <si>
    <t>TNW000009031</t>
  </si>
  <si>
    <t>East of Greystone Golf Club Maintenance area</t>
  </si>
  <si>
    <t>051302040502</t>
  </si>
  <si>
    <t>JONES26.1T0.3DI</t>
  </si>
  <si>
    <t>TNW000009032</t>
  </si>
  <si>
    <t>Jones Creek Unnamed tributary</t>
  </si>
  <si>
    <t>60 yards upstream A.G. Myatt Drive</t>
  </si>
  <si>
    <t>100 Yards D/S Wildflower Ridge Lane (200 yds u/s TN 226 Airport Rd)</t>
  </si>
  <si>
    <t>OWW044400910, KERR000.4HD</t>
  </si>
  <si>
    <t>Park at old barn.  Site is about 100 yards downstream (upstream of trib near powerline) EMAP Draws Project ReachWide and SQKICK Samples; Bugs In 2004</t>
  </si>
  <si>
    <t>KNOB001.2CO</t>
  </si>
  <si>
    <t>Briar Thicket/Glendale/Miller Road 100 yards upstream</t>
  </si>
  <si>
    <t>Corrected RM and lat/long (previous 36.112, -83.1403) per Luther Hamby- KJL 7/30/2025</t>
  </si>
  <si>
    <t>LACY001.0MN</t>
  </si>
  <si>
    <t>TNW000008987</t>
  </si>
  <si>
    <t>Lacy Creek</t>
  </si>
  <si>
    <t>Swink Rd</t>
  </si>
  <si>
    <t>08010208029_0300</t>
  </si>
  <si>
    <t>TN08010208029_0300</t>
  </si>
  <si>
    <t>TVA6219-1</t>
  </si>
  <si>
    <t>Off Hwy 91 0.6 mile north of intersection with Dollarsville Rd near Va/TN /Line</t>
  </si>
  <si>
    <t>LAURE008.3CT</t>
  </si>
  <si>
    <t>TNW000009065</t>
  </si>
  <si>
    <t>Frog Level, Cherokee National Forest</t>
  </si>
  <si>
    <t>060101030404</t>
  </si>
  <si>
    <t>laurelFk-8.3</t>
  </si>
  <si>
    <t>2605 Little Bartons Creek Road. 200 feet upstream unnamed tributary near Dickson/Montgomery County Line</t>
  </si>
  <si>
    <t>Park at 2605 Little Bartons Creek Rd.  Walk to the back of the property and turn right intothe hay field (cross a small trib).  Sampling point is about 200 feet u/s of unnamed trib.</t>
  </si>
  <si>
    <t>TVA 6455-1</t>
  </si>
  <si>
    <t>TVA State Hey 243 Bridge (river mile 4.8)</t>
  </si>
  <si>
    <t>TVA 6482-1</t>
  </si>
  <si>
    <t>LCITI000.7MO</t>
  </si>
  <si>
    <t>TNW000009058</t>
  </si>
  <si>
    <t>Little Citico Creek</t>
  </si>
  <si>
    <t>Immediately upstream Salt Spring Branch, Cherokee National Forest</t>
  </si>
  <si>
    <t>TN06010204018_0200</t>
  </si>
  <si>
    <t>lilCitico-0.7</t>
  </si>
  <si>
    <t>LCITI001.4MO</t>
  </si>
  <si>
    <t>TNW000009059</t>
  </si>
  <si>
    <t>0.8 miles upstream Salt Spring Branch in Cherokee National Forest</t>
  </si>
  <si>
    <t>lilCitico-1.4</t>
  </si>
  <si>
    <t>U/S White Pine WWTP</t>
  </si>
  <si>
    <t>LEGG000.2KN</t>
  </si>
  <si>
    <t>TNW000008965</t>
  </si>
  <si>
    <t>Legg Creek</t>
  </si>
  <si>
    <t>1305 Ellistown Road. Downstream Knoxville and UTK Landfills</t>
  </si>
  <si>
    <t>060101040307</t>
  </si>
  <si>
    <t>TN06010104001_0300</t>
  </si>
  <si>
    <t>LEGG000.0KN</t>
  </si>
  <si>
    <t xml:space="preserve"> Downstream Knoxville (SNL470000038) Inactive Class I Landfill &amp; UT Knoxville (SNL470000002) Inactive Class I Landfill</t>
  </si>
  <si>
    <t>Big Grundy Lake at Dam, South Cumberland State Park</t>
  </si>
  <si>
    <t>LFGIZ1.1T0.2GY</t>
  </si>
  <si>
    <t>TNW000009091</t>
  </si>
  <si>
    <t>Little Fiery Gizzard Creek Unnamed Tributary (Hedden Branch)</t>
  </si>
  <si>
    <t>Upstream 3rd Street</t>
  </si>
  <si>
    <t>060300010101</t>
  </si>
  <si>
    <t>AMBIENT TN; This Station Monitors Lick Creek Downstream Of A Heavily; Agricultural Area; Post- Helene Flood sampling station</t>
  </si>
  <si>
    <t>LICK005.3HD</t>
  </si>
  <si>
    <t>TNW000009042</t>
  </si>
  <si>
    <t>Gladden Road</t>
  </si>
  <si>
    <t>TVA6361-1</t>
  </si>
  <si>
    <t>TVA station description says Hwy 142 but maps to Gladden Road and river mile says 5.3</t>
  </si>
  <si>
    <t>TN06010108035_5000 &amp; 6000</t>
  </si>
  <si>
    <t>LITTLE020.3, YVA3715-2</t>
  </si>
  <si>
    <t>LITTLE030.0, TVA6693-3</t>
  </si>
  <si>
    <t>LJACO002.5SU</t>
  </si>
  <si>
    <t>TNW000009057</t>
  </si>
  <si>
    <t>Upstream Pine Mountain Road</t>
  </si>
  <si>
    <t>060101020405</t>
  </si>
  <si>
    <t>LilJacobCr-2.5</t>
  </si>
  <si>
    <t>LLIME000.8WN</t>
  </si>
  <si>
    <t>TNW000009120</t>
  </si>
  <si>
    <t>JB Water Plant Road</t>
  </si>
  <si>
    <t>060101080609</t>
  </si>
  <si>
    <t>LLIME000.8GE</t>
  </si>
  <si>
    <t>AMBIENT TN; Correct RM REC 1/27/12; Established In 1983 To Monitor Impact To the Stream  From Jonesboro; Wastewater Treatment Plant and Aerojet Corporation.  Station Is; Located On Telford/New Victory Rd First Crossing Below Telford Dam.; Creek Enters Nolichucky RM 72.5 Changed Description and RM Due To REC 12/19/0Changed Monitoring Location per DHA 1/13/16 KJL; Post- Helene Flood sampling station</t>
  </si>
  <si>
    <t>6929-1 (TVA)</t>
  </si>
  <si>
    <t>Greenbrier</t>
  </si>
  <si>
    <t>30 Yards U/S Galen Road (Hwy 261)</t>
  </si>
  <si>
    <t>Laconia Road. Downstream Somerville WWTP outfall RM 46.7.</t>
  </si>
  <si>
    <t>Old Jackson Road. Upstream Somerville WWTP outfall RM 46.7.</t>
  </si>
  <si>
    <t>LOST004.6MR</t>
  </si>
  <si>
    <t>TNW000009144</t>
  </si>
  <si>
    <t>Lost Creek embayment</t>
  </si>
  <si>
    <t>Embayment Tims Ford Reservoir near Ray Burton Road</t>
  </si>
  <si>
    <t>060300030406</t>
  </si>
  <si>
    <t>LOST004.4MR</t>
  </si>
  <si>
    <t>Algal bloom complaint-JKR collected samples</t>
  </si>
  <si>
    <t>LOST004.8MR</t>
  </si>
  <si>
    <t>TNW000009143</t>
  </si>
  <si>
    <t>Lost Creek upstream embayment near Ray Burton Road</t>
  </si>
  <si>
    <t>TN06030003016T_0999</t>
  </si>
  <si>
    <t>LOST004.5MR</t>
  </si>
  <si>
    <t>Stream was turbid, algae observed where stream enters embayment</t>
  </si>
  <si>
    <t>LPHAM000.8CT</t>
  </si>
  <si>
    <t>TNW000009060</t>
  </si>
  <si>
    <t>Left Prong Hampton Creek</t>
  </si>
  <si>
    <t>Overmountain Victory National Historic Trail Crossing in Hampton Creek Cove SNA</t>
  </si>
  <si>
    <t>060101030402</t>
  </si>
  <si>
    <t>TN06010103013_0310</t>
  </si>
  <si>
    <t>LPHampton-0.8</t>
  </si>
  <si>
    <t>TVA 6679-2</t>
  </si>
  <si>
    <t>LSEQU007.6MI</t>
  </si>
  <si>
    <t>First ford on Little Sequatchie River on Coppinger Cove Road</t>
  </si>
  <si>
    <t>TVA 67182; LSEQU009.6MI; LSEQU009.8MI</t>
  </si>
  <si>
    <t>CHEFO (CFW/NRG/LKS) realized that historically samples have always been collected at RM 7.6 rather than 35.18445/-85.59834 - 7/31/2025. The GIS map line does not lay on the channel which may explain why the only ford on the map was identified as the sampling location. KJL 8/1/2025</t>
  </si>
  <si>
    <t>LSTON002.4CT</t>
  </si>
  <si>
    <t>TNW000009056</t>
  </si>
  <si>
    <t>Off Little Stony Road upstream Plot Branch in Cherokee National Forest</t>
  </si>
  <si>
    <t>060101030306</t>
  </si>
  <si>
    <t>LilStoneyCr-1.7</t>
  </si>
  <si>
    <t>LSYLC000.0PO</t>
  </si>
  <si>
    <t>TNW000009069</t>
  </si>
  <si>
    <t>Little Sylco Branch</t>
  </si>
  <si>
    <t>Just upstream confluence with Sheeds Creek in Cherokee National Forest</t>
  </si>
  <si>
    <t>031501010102</t>
  </si>
  <si>
    <t>lilsylco-0.0</t>
  </si>
  <si>
    <t>LTRAM7.4T0.3SR</t>
  </si>
  <si>
    <t>TNW000008972</t>
  </si>
  <si>
    <t>150 feet below point where trail crosses stream</t>
  </si>
  <si>
    <t>LITTLE TRAMMEL WATERSHED A-1.1</t>
  </si>
  <si>
    <t>LTRAM8.4T0.1SR</t>
  </si>
  <si>
    <t>TNW000008973</t>
  </si>
  <si>
    <t>350 feet'below point where trail crosses stream</t>
  </si>
  <si>
    <t>LITTLE TRAMMEL WATERSHED C-1.1</t>
  </si>
  <si>
    <t>051302020301</t>
  </si>
  <si>
    <t>LUMSL000.3DA</t>
  </si>
  <si>
    <t>TNW000009145</t>
  </si>
  <si>
    <t>Off Hitt Lane at Isaac Drive</t>
  </si>
  <si>
    <t>Metro Nashville MS4 Station</t>
  </si>
  <si>
    <t>Take Highway 127 North To Lowes Gaps Mountain Road Turn Right At Upper; East Valley Road Turn Left Go North Into Cumberland County. Manning Springs; Is Just Past Marion Agee Road.  Sample From Bridge; Corrected Station ID and Name 5/7/10. This station is in Cookeville's area, however the rest of this watershed is monitored by CHEFO, so they will monitor this stream. KJL 4/1/2025</t>
  </si>
  <si>
    <t>MANSK006.5DA</t>
  </si>
  <si>
    <t>TNW000009146</t>
  </si>
  <si>
    <t>Upstream Springfield Hwy (Hwy. 41)</t>
  </si>
  <si>
    <t>Metro Nashville MS4 station</t>
  </si>
  <si>
    <t>MARTI004.6PU</t>
  </si>
  <si>
    <t>TNW000009092</t>
  </si>
  <si>
    <t>Off Martin Creek Rd, on farm road</t>
  </si>
  <si>
    <t>Herb Parsons</t>
  </si>
  <si>
    <t>MAY000.2RU</t>
  </si>
  <si>
    <t>TNW000009047</t>
  </si>
  <si>
    <t>Off Ingram Blvd. 0.14 mile upstream bridge</t>
  </si>
  <si>
    <t>EBHC_030</t>
  </si>
  <si>
    <t>Collected by C&amp;CE for LaVergne MS4.</t>
  </si>
  <si>
    <t>Hwy 188/Friendship Eaton Road. Upstream Dyersburg WWTP outfall 2.8.</t>
  </si>
  <si>
    <t>Todd Levee Windy City Road. Downstream Jackson Middle Fork WWTP outfall RM 29.1.</t>
  </si>
  <si>
    <t>Highway 45 bypass, upstream Jackson Middle Fork WWTP outfall RM 29.1</t>
  </si>
  <si>
    <t>Humboldt</t>
  </si>
  <si>
    <t>MFSTO007.5RU</t>
  </si>
  <si>
    <t>TNW000009137</t>
  </si>
  <si>
    <t>Immediately downstream dam</t>
  </si>
  <si>
    <t>051302030202</t>
  </si>
  <si>
    <t>DWS-1</t>
  </si>
  <si>
    <t>MFSTO007.6RU</t>
  </si>
  <si>
    <t>TNW000009138</t>
  </si>
  <si>
    <t>Approximately 400 yards upstream dam</t>
  </si>
  <si>
    <t>Middle Fork Stones residential</t>
  </si>
  <si>
    <t>UPS-2</t>
  </si>
  <si>
    <t>MFSTO007.9RU</t>
  </si>
  <si>
    <t>TNW000009139</t>
  </si>
  <si>
    <t>Approximately 800 Yards upstream dam</t>
  </si>
  <si>
    <t>UPS-1</t>
  </si>
  <si>
    <t>U/S 50 feet Burden Hill Road</t>
  </si>
  <si>
    <t>EMAP Draws Project ReachWide and SQKICK Samples  Probabilistic site do not move.</t>
  </si>
  <si>
    <t>MILLE001.1SU</t>
  </si>
  <si>
    <t>TNW000009098</t>
  </si>
  <si>
    <t>Upstream sediment pond Kingsport Demolition Landfill</t>
  </si>
  <si>
    <t>MLICK002.0DB</t>
  </si>
  <si>
    <t>TNW000009117</t>
  </si>
  <si>
    <t>Center Hill Reservoir Mine Lick Creek embayment</t>
  </si>
  <si>
    <t>Near end of Vickors Ridge Road</t>
  </si>
  <si>
    <t>051301080901</t>
  </si>
  <si>
    <t>CEN20015</t>
  </si>
  <si>
    <t>CEN20015 USACE station</t>
  </si>
  <si>
    <t>MOCCA011.0BL</t>
  </si>
  <si>
    <t>TNW000009136</t>
  </si>
  <si>
    <t>Off Fern Lane near intersection of Raccoon Ridge Road</t>
  </si>
  <si>
    <t>060102010501</t>
  </si>
  <si>
    <t>MOORE003.2ML</t>
  </si>
  <si>
    <t>TNW000009045</t>
  </si>
  <si>
    <t>Upstream Coyle Rd</t>
  </si>
  <si>
    <t>060400020601</t>
  </si>
  <si>
    <t>MPGUL001.0CO</t>
  </si>
  <si>
    <t>TNW000009088</t>
  </si>
  <si>
    <t>Middle Prong Gulf Creek</t>
  </si>
  <si>
    <t>Bradley Shack Road Crossing Cherokee National Forest</t>
  </si>
  <si>
    <t>060101051301</t>
  </si>
  <si>
    <t>TN06010105003_1340</t>
  </si>
  <si>
    <t>MPgulfFk-1.0</t>
  </si>
  <si>
    <t>MUD000.8GE</t>
  </si>
  <si>
    <t>TNW000009121</t>
  </si>
  <si>
    <t>Farnsworth Lane downstream Old Ashville Highway</t>
  </si>
  <si>
    <t>MUD001.2GE</t>
  </si>
  <si>
    <t>TVA7969-1</t>
  </si>
  <si>
    <t xml:space="preserve">Joint TVA and TDEC Semn Site; TDEC Bugs and periphyton; TVA Loggers; Chemicals; Fish Population.  Dropped by TDEC 05-29-19.  Following the tornado of 2012, TWRA selected watershed to be managed in various forms of early successional habitat. It begins at the fork in the road of Myatt Creek Road and Turner Creek Road, then runs north to Cold Springs Cemetery on the west side of Myatt Creek Road. This 2000 acre tract will be developed in an effort to create areas of shortleaf pine restoration, grassland savanna, oak woodlands, as well as wildlife food plot expansion. Fire tolerant, wildlife favorable species will be retained with an emphasis on shortleaf pine, white oak and post oak. This area will provide escape cover, brood cover, and foraging opportunities for game and non-game species while restoring historic ecosystems. It will involve timber harvesting: approximately 730 acres are left to harvest, with approximately 1270 harvested between 2012 as of 2019. Any areas that are adjacent to blue line streams will have a 100 foot buffer where we will not be harvesting. This is a minimum and is subject to change with topography (increase slope or bluff will result in more buffer).  </t>
  </si>
  <si>
    <t>Corrected RM Hm 112315. Added DA 5/6/2025 KJL</t>
  </si>
  <si>
    <t>NATCH001.1LS</t>
  </si>
  <si>
    <t>Natchez Branch</t>
  </si>
  <si>
    <t>SQUAW001.4LS; SQUAW001.1LS</t>
  </si>
  <si>
    <t>Corrected RM Mg LKC 8/12; Lat/Long  Corrected By Lab 7/27/09; USGS changed the creek name from Squaw Branch to Natchez Branch. KJL 6/9/2025</t>
  </si>
  <si>
    <t>North Fork of South Forked Deer River</t>
  </si>
  <si>
    <t>Off Stickland (North Fork) Road Approximately. 1.6 Miles east of intersection with Lick Creek (Linden-Pineview) Road.</t>
  </si>
  <si>
    <t>NFORK002.9BE</t>
  </si>
  <si>
    <t>TNW000009046</t>
  </si>
  <si>
    <t>End of N Fork Drive</t>
  </si>
  <si>
    <t>060400020404</t>
  </si>
  <si>
    <t>NFWOL015.4FA</t>
  </si>
  <si>
    <t>TNW000008976</t>
  </si>
  <si>
    <t>Upstream North Fork Creek</t>
  </si>
  <si>
    <t>080102100101</t>
  </si>
  <si>
    <t>NRS18_TN_10339</t>
  </si>
  <si>
    <t>EPA NARS probabilistic site.</t>
  </si>
  <si>
    <t>NFWOL14.3T2.3FA</t>
  </si>
  <si>
    <t>8257-2 (TVA)</t>
  </si>
  <si>
    <t>TVA8240-1</t>
  </si>
  <si>
    <t>AMBIENT TN; Nolichucky River At Conway Bridge Fish Hatchery Road Exit Or Sr 340 Off; Hwy I81.  Actual Sample Location For All Samples Recorded Under; Nolichucky028.0 Hale Bridge  Which Was Set Up But Never Sampled; Data Changed To Nolichucky020.8.  1/99; On Greene  Cocke Co. Line; Post- Helene Flood sampling station</t>
  </si>
  <si>
    <t>NOLIC028.0GE</t>
  </si>
  <si>
    <t>TNW000009118</t>
  </si>
  <si>
    <t>SR 340 on Bewely Bridge</t>
  </si>
  <si>
    <t>060101080707</t>
  </si>
  <si>
    <t>Davy Crockett Reservoir downstream Richland Creek Embayment</t>
  </si>
  <si>
    <t>8240-2 (TVA)</t>
  </si>
  <si>
    <t>AMBIENT TN; In Original Group Of 22 Ambient Monitoring Stations Prior To 1982 Changes; Changed 11/15 LKC Da (Lab); Corrected Desecription per REC 8/30; Post- Helene Flood sampling station</t>
  </si>
  <si>
    <t>Changed the ecoregion from 71i to 71h (completely in 71h). KJL 7/28/25</t>
  </si>
  <si>
    <t>NORTH002.4MO</t>
  </si>
  <si>
    <t>TNW000009087</t>
  </si>
  <si>
    <t>North River Road Bridge, 0.6 mile upstream McNabb Creek in Cherokee National Forest.</t>
  </si>
  <si>
    <t>060102040301</t>
  </si>
  <si>
    <t>northRI-2.4</t>
  </si>
  <si>
    <t>U/S Confluence. W/ Ellis Branch at Duke Drive</t>
  </si>
  <si>
    <t>NP2170</t>
  </si>
  <si>
    <t>Off 4135 North Bob McCann Road 0.8 Mile Upstream USGS Gaging Station at Hwy 22</t>
  </si>
  <si>
    <t>At d/s end of 7_2000 segment</t>
  </si>
  <si>
    <t>Hwy 127 Bridge. Downstream Crossville WWTP outfall.</t>
  </si>
  <si>
    <t>OBEDIS05; TVA8309-2</t>
  </si>
  <si>
    <t>Upstream Hwy 70N - Northwest of Crossville, TN. Upstream Crossville WWTP outfall.</t>
  </si>
  <si>
    <t xml:space="preserve">AMBIENT TN; Corrected Station RM Lat/Long per JRS Bl NEFO 6/22/07; Corrected Station Obey001.0 Cy This Is Correct Lat/Long  6/6/06  Bl NEFO; During winter pool drawdown the boat ramp is out of the water. Recommend collecting the 2nd quarter sample in early October. </t>
  </si>
  <si>
    <t>Whiteville</t>
  </si>
  <si>
    <t>Off Combs Lane 0.6 mile upstream intersection with Sharp Road.</t>
  </si>
  <si>
    <t>OVEN000.2CO</t>
  </si>
  <si>
    <t>TNW000009159</t>
  </si>
  <si>
    <t>Off Stepp Road approximately 1/4 mile down farm road behind barn</t>
  </si>
  <si>
    <t>060101080906</t>
  </si>
  <si>
    <t>0.5 mile Downstream Hwy 142 near Hurley</t>
  </si>
  <si>
    <t>Long walk (1/2 mile) to site.  Field road along bank can be used if owner can be located.   Can sample about 500 yards downsteram of road which is still within 0.002778 target (35.1454/-88.3642).</t>
  </si>
  <si>
    <t>PAGES000.6DA</t>
  </si>
  <si>
    <t>TNW000009147</t>
  </si>
  <si>
    <t>Brick Church Pike</t>
  </si>
  <si>
    <t>PAIGE001.1WI</t>
  </si>
  <si>
    <t>TNW000008988</t>
  </si>
  <si>
    <t>0.8 mile upstream US31/41A</t>
  </si>
  <si>
    <t>PAIGE001.9WI</t>
  </si>
  <si>
    <t>TNW000008989</t>
  </si>
  <si>
    <t>McCanless Rd</t>
  </si>
  <si>
    <t>PAIGE1.1T0.0WI</t>
  </si>
  <si>
    <t>TNW000008990</t>
  </si>
  <si>
    <t>Paige Branch Unnamed Tributary</t>
  </si>
  <si>
    <t>Unnamed tributary 0.8 mile u/s US31/41A on south (not blue line)</t>
  </si>
  <si>
    <t>Enters Paige Branch from the south approximately 45 feet south of PAIGE1.2T0.0WI. Not a blue line stream.</t>
  </si>
  <si>
    <t>PAIGE1.2T0.0WI</t>
  </si>
  <si>
    <t>TNW000008991</t>
  </si>
  <si>
    <t>Unnamed tributary 0.8 mile u/s US31/61A on north (not blue line)</t>
  </si>
  <si>
    <t>STR-3</t>
  </si>
  <si>
    <t>STR-3 Enters Paige Brange from the north, just USof PAIGE 1.1T0.0WI</t>
  </si>
  <si>
    <t>PAIGE1.3T0.0WI</t>
  </si>
  <si>
    <t>TNW000008992</t>
  </si>
  <si>
    <t>North tributary near  2881 McCanless Rd</t>
  </si>
  <si>
    <t>STR-7</t>
  </si>
  <si>
    <t>STR-7 Not blue line.</t>
  </si>
  <si>
    <t>PAIGE1.6T0.0WI</t>
  </si>
  <si>
    <t>TNW000008993</t>
  </si>
  <si>
    <t>Enters Paige Branch from north approximately 600 yards d/s McCanless Road</t>
  </si>
  <si>
    <t>STR-9</t>
  </si>
  <si>
    <t>STR-9 Enters Paige Branch from the north, approx 140 feet west of PAIGE1.7T0.0WI.</t>
  </si>
  <si>
    <t>PAIGE1.7T0.0WI</t>
  </si>
  <si>
    <t>TNW000008994</t>
  </si>
  <si>
    <t>Enters Paige Branch from south approximately 550 yards d/s McCanless Road</t>
  </si>
  <si>
    <t>STR-1</t>
  </si>
  <si>
    <t>STR-1 Enters Paige Branch from the south, approx 155 feet east of STR-9</t>
  </si>
  <si>
    <t>PAIGE1.9T0.0T0.0WI</t>
  </si>
  <si>
    <t>TNW000008995</t>
  </si>
  <si>
    <t>Paige Branch Unnamed Tibutary to unnamed tributary</t>
  </si>
  <si>
    <t>Tributary on the west side of Thomas Rd (second ut not visible on map.)</t>
  </si>
  <si>
    <t>STR-14</t>
  </si>
  <si>
    <t>PAIGE1.9T0.8WI</t>
  </si>
  <si>
    <t>d/S Old Hwy 11</t>
  </si>
  <si>
    <t>PEIDM_S0.7JE</t>
  </si>
  <si>
    <t>TNW000009158</t>
  </si>
  <si>
    <t>Piedmont Branch</t>
  </si>
  <si>
    <t>Upstream Deep Springs Road</t>
  </si>
  <si>
    <t>060101070402</t>
  </si>
  <si>
    <t>TN06010107038_0100</t>
  </si>
  <si>
    <t>PHILL_G0.2GE</t>
  </si>
  <si>
    <t>TNW000009086</t>
  </si>
  <si>
    <t>Dry Creek Tributary in Phillips Hollow</t>
  </si>
  <si>
    <t>Cherokee National Forest</t>
  </si>
  <si>
    <t>060101080702</t>
  </si>
  <si>
    <t>TN06010108456_0250</t>
  </si>
  <si>
    <t>PhilipsHollow-0.2</t>
  </si>
  <si>
    <t>PIGEO008.2CO; PIGEO008.6CO; TVA 8708-2 (8.2)</t>
  </si>
  <si>
    <t>TVA8708-2, PIGEO016.5CO</t>
  </si>
  <si>
    <t>Combined Corrected RM 20.4 LKC Nh 812; Post- Helene Flood sampling station</t>
  </si>
  <si>
    <t>PINE001.1DB</t>
  </si>
  <si>
    <t>TNW000009115</t>
  </si>
  <si>
    <t>Center Hill Reservoir Pine Creek embayment</t>
  </si>
  <si>
    <t>Near end of Judkins Lane North</t>
  </si>
  <si>
    <t>051301080603</t>
  </si>
  <si>
    <t>CEN20011</t>
  </si>
  <si>
    <t>CEN20011 USACE station</t>
  </si>
  <si>
    <t>TN08010208PLACID_LAKE</t>
  </si>
  <si>
    <t>PISTO001.5BT</t>
  </si>
  <si>
    <t>TNW000009052</t>
  </si>
  <si>
    <t>0.3 mile upstream Clayton Road</t>
  </si>
  <si>
    <t>POLEC001.7BT</t>
  </si>
  <si>
    <t>TNW000009051</t>
  </si>
  <si>
    <t>Polecat Branch</t>
  </si>
  <si>
    <t>Downstream Pellissippi Pkwy</t>
  </si>
  <si>
    <t>PC1; TVA8911-2</t>
  </si>
  <si>
    <t>Upstream of Big Mountain Creek past end of Big Mountain Hollow Road</t>
  </si>
  <si>
    <t>PROOS002.9PU, PROOS002.8PU</t>
  </si>
  <si>
    <t>Corrected RM and ID  BC 11/9/11; Sample Collected By PAI For City Of Cookeville (PROOS002.8PU)</t>
  </si>
  <si>
    <t>08/29/24 Columbia reported excessive new construction in headwaters.  Failing silt fences.  Large equipment crossing streams.  Additional construction planned in future.</t>
  </si>
  <si>
    <t>REEDY6.5T1.4SU</t>
  </si>
  <si>
    <t>TNW000009097</t>
  </si>
  <si>
    <t>Behind the pit stop 130 yards d/s Armstrong Drive, Kingsport</t>
  </si>
  <si>
    <t>Hwy 45E. Downstream Milan WWTP outfall RM 29.2.</t>
  </si>
  <si>
    <t>Hwy 70A/ Hwy 79. Upstream Milan WWTP outfall 29.2.</t>
  </si>
  <si>
    <t>RFORK000.3RU</t>
  </si>
  <si>
    <t>TNW000009015</t>
  </si>
  <si>
    <t>Rock Fork Creek</t>
  </si>
  <si>
    <t>500 feet down stream from Almaville road</t>
  </si>
  <si>
    <t>RHEAT002.0GE</t>
  </si>
  <si>
    <t>Fixed RM from 1.1 to 2.0 KJL 5/14/2025</t>
  </si>
  <si>
    <t>RHEAT002.2GE</t>
  </si>
  <si>
    <t>TNW000009119</t>
  </si>
  <si>
    <t>Adjacent to Rheatown United Methodist Church off Rheatown Road/ Hwy 351 and downstream Old Stage Road.</t>
  </si>
  <si>
    <t>New bridge on Links Mill Road</t>
  </si>
  <si>
    <t>AMBIENT TN; RM Changed  REC Jc Eac 1/13/04 Stream Mile Calculated Incorrectly Originally; Post- Helene Flood sampling station. Hurricane Helene took out the old bridge at 36.0978, -82.8525. Moved station to new bridge at about lat/long KJL 5/5/2025</t>
  </si>
  <si>
    <t>Off Ripley Island Road on Twin Creek Golf Course near water hazard.</t>
  </si>
  <si>
    <t>EMAP Draws Project ReachWide and SQKICK Samples. Corrected lat/long from 36.1998/ -82.71205 to above. KJL 3/21/2025</t>
  </si>
  <si>
    <t>Downstream Ford off Hill Medley Lane</t>
  </si>
  <si>
    <t>TVA9598-1</t>
  </si>
  <si>
    <t>ROCKY004.0GE</t>
  </si>
  <si>
    <t>TNW000009084</t>
  </si>
  <si>
    <t>Downstream Fort Davis Creek in Cherokee National Forest</t>
  </si>
  <si>
    <t>060101080402</t>
  </si>
  <si>
    <t>RockyFk-4.0</t>
  </si>
  <si>
    <t>ROLLI000.7FR; ROWLA000.7FR; ROLLI002.7T0.8FR, TVA9730-1</t>
  </si>
  <si>
    <t>Corrected Lat/Long  AW LKC 5/16/12 Plots On UT.  TVA station calls this Rollins Creek.</t>
  </si>
  <si>
    <t>400 Yards Downstream Hwy 64 (downstream Keith Branch)</t>
  </si>
  <si>
    <t>RPROC000.9UC</t>
  </si>
  <si>
    <t>TNW000009085</t>
  </si>
  <si>
    <t>Right Prong Rock Creek</t>
  </si>
  <si>
    <t>Upstream Rock Creek Road, Cherokee National Forest</t>
  </si>
  <si>
    <t>RPRockCr-0.9</t>
  </si>
  <si>
    <t>RUCKE000.2PO</t>
  </si>
  <si>
    <t>TNW000009083</t>
  </si>
  <si>
    <t>Ruckers Branch</t>
  </si>
  <si>
    <t>Upstream Hambright Road Cherokee National Forest</t>
  </si>
  <si>
    <t>ruckers-0.2</t>
  </si>
  <si>
    <t>Hwy 345 D/S Tazewell. Downstream Claiborne WWTP outfall RM 6.0.</t>
  </si>
  <si>
    <t>Near Dixie Hwy - Back Street - Hwy 25. Upstream Claiborne WWTP outfall RM 6.0.</t>
  </si>
  <si>
    <t>TVA9840-2</t>
  </si>
  <si>
    <t>TVA station is at CRX trestle off Theta Pike</t>
  </si>
  <si>
    <t>150 yards upstream unnamed tributary near Junction of Double Branch Road and US 31</t>
  </si>
  <si>
    <t>SAWMI000.4PO</t>
  </si>
  <si>
    <t>TNW000009081</t>
  </si>
  <si>
    <t>Sawmill Branch</t>
  </si>
  <si>
    <t>Upstream Sawmill Branch Road in Cherokee National Forest</t>
  </si>
  <si>
    <t>031501010103</t>
  </si>
  <si>
    <t>sawmlORD-0.4</t>
  </si>
  <si>
    <t>SAWMI001.5GE</t>
  </si>
  <si>
    <t>TNW000009082</t>
  </si>
  <si>
    <t>Between Hurricane Gap Rd crossings in Cherokee National Forest</t>
  </si>
  <si>
    <t>060101051401</t>
  </si>
  <si>
    <t>TN06010105071_0200</t>
  </si>
  <si>
    <t>SawmillUN-1.5</t>
  </si>
  <si>
    <t>100 yards downstream Tulip Grove Road in Nashville.</t>
  </si>
  <si>
    <t>Garner</t>
  </si>
  <si>
    <t>SCOVE001.2MO</t>
  </si>
  <si>
    <t>TNW000009077</t>
  </si>
  <si>
    <t>Sugar Cove Branch</t>
  </si>
  <si>
    <t>0.4 miles upstream North River Road in Cherokee National Forest</t>
  </si>
  <si>
    <t>sugarCv-1.2</t>
  </si>
  <si>
    <t>TVA10144-1, GUH2TSEQ0071</t>
  </si>
  <si>
    <t>SEQUA075.8BL</t>
  </si>
  <si>
    <t>TNW000009157</t>
  </si>
  <si>
    <t>Near US 127 south of Pikeville at confluence of unnamed tributary</t>
  </si>
  <si>
    <t>060200040104</t>
  </si>
  <si>
    <t>SEQUA075.5BL</t>
  </si>
  <si>
    <t>SEQUA078.3BL</t>
  </si>
  <si>
    <t>TNW000009148</t>
  </si>
  <si>
    <t>Downstream of Pikeville WWTP outfall</t>
  </si>
  <si>
    <t>060200040103</t>
  </si>
  <si>
    <t>SEQUA078.1BL</t>
  </si>
  <si>
    <t>SEQUA078.4BL</t>
  </si>
  <si>
    <t>TNW000009149</t>
  </si>
  <si>
    <t>Upstream of Pikeville WWTP outfall. Public access boat ramp across from WWTP</t>
  </si>
  <si>
    <t>SEQUA078.2BL</t>
  </si>
  <si>
    <t>300 Yds U/S Driveway @ 12943 Upper East Valley Road</t>
  </si>
  <si>
    <t>Split from TN06020004007_1000 9/6/2023-KJL. Changed lat/long from 35.73358993/ -85.03473317 to above to be in creek. KJL 3/21/2025</t>
  </si>
  <si>
    <t>Off Sulpher Spring (Adrienne Wallace) Road 300 yards u/s Gulledge Branch</t>
  </si>
  <si>
    <t>SFELM002.2CU</t>
  </si>
  <si>
    <t>Candidate 01/13.  Dropped 10-30-2024.  Tanked possibly due to TWRA Savannah expansion project in Catoosa WMA or similar activity.</t>
  </si>
  <si>
    <t>Roberts Station Road. D/s Jackson Energy Authority Miller Ave STP outfall approx. RM 49</t>
  </si>
  <si>
    <t>Westover Road. Downstream Jackson WWTP outfalls RMs 50.8 and 51.1.</t>
  </si>
  <si>
    <t>Corrected RM AW BS 6.6.11 U/S Jackson Energy Authority Miller Ave STP outfall approx. RM 49</t>
  </si>
  <si>
    <t>(Highway 197) Ozier Road Pinson, TN. Upstream Jackson WWTP outfalls RMs 50.8 and 51.1.</t>
  </si>
  <si>
    <t>200 yards U/S Perry Switch Road.</t>
  </si>
  <si>
    <t>SHH1MSFH0510</t>
  </si>
  <si>
    <t>Waterbody # TN06010102015; Sfhorm51; Sfkholston050.0; TVA ;TVA RM 51.0, Changed Monitoring Location per DHA 1/13/16KJL</t>
  </si>
  <si>
    <t>TVA RM 62.5; SFKHOLSTON062.7, SHH1MSFH0625</t>
  </si>
  <si>
    <t>300 Yards D/S Hwy 22</t>
  </si>
  <si>
    <t>U/S Confluence with Caney Fork Creek and Inman Branch</t>
  </si>
  <si>
    <t>SHIPP_G0.1SU</t>
  </si>
  <si>
    <t>TNW000009099</t>
  </si>
  <si>
    <t>Shipp Hollow Tributary to Gravely Branch</t>
  </si>
  <si>
    <t>Off Shipp Springs Road downstream of Lighthouse church and school</t>
  </si>
  <si>
    <t>Identified as Roach Branch on some maps, submitted as GRAVE.5T0.1SU</t>
  </si>
  <si>
    <t>Superfund reference site for Murray-Ohio Dump in 2017.  TMI score 40 by contractor possible FECO candidate?</t>
  </si>
  <si>
    <t>SINA001.4PO</t>
  </si>
  <si>
    <t>TNW000009080</t>
  </si>
  <si>
    <t>Sina Branch</t>
  </si>
  <si>
    <t>Off Sina Branch Road in Cherokee National Forest</t>
  </si>
  <si>
    <t>060200030212</t>
  </si>
  <si>
    <t>sina-1.4</t>
  </si>
  <si>
    <t>AMBIENT TN; Originally RM CAlculated Incorrectly REC JCEAC; Data Collected From 9396 At 002376 RM 0.5 Should Have Been RM 1.3 Sinki001.3Ge; Data In Storet  Name CAnnot Be Changed If Sampled Again Use Sinki001.3Ge ; REC States RM Should Be 0.5  1/23/06; Post- Helene Flood sampling station</t>
  </si>
  <si>
    <t>TVA10419-1</t>
  </si>
  <si>
    <t>TVA station at Rockhouse Road</t>
  </si>
  <si>
    <t>100 yards upstream Us70W/40/25 West Broadway Street Near 5 Rivers Plaza in Newport. Park at 571 West Broadway, Newport.</t>
  </si>
  <si>
    <t>SINKI001.2PE;</t>
  </si>
  <si>
    <t>Plots At RM 6.0  8/12  LKC</t>
  </si>
  <si>
    <t>600 yards upstream Denton/Hayes Road Crossing</t>
  </si>
  <si>
    <t>SLATE002.2CO</t>
  </si>
  <si>
    <t>TNW000009160</t>
  </si>
  <si>
    <t>2665 HWY 160, U/S of wooden bridge near Smith Farms Stables</t>
  </si>
  <si>
    <t>SMITH000.3PO</t>
  </si>
  <si>
    <t>TNW000009079</t>
  </si>
  <si>
    <t>Off NF 236 in Cherokee National Forest</t>
  </si>
  <si>
    <t>060200020907</t>
  </si>
  <si>
    <t>smithcr-0.3</t>
  </si>
  <si>
    <t>Off Smith Fork Road Downstream Ford Approximatelyimately 1.8 Miles NW of intersection with US 64</t>
  </si>
  <si>
    <t>SPENCE8.2T0.2T0.4WS</t>
  </si>
  <si>
    <t>TNW000008967</t>
  </si>
  <si>
    <t>Spencer Creek Unnamed trib to Unnamed Trib</t>
  </si>
  <si>
    <t>Near origin of unnamed trib to Spencer Creek east of Hwy 109 north of US70</t>
  </si>
  <si>
    <t>051302010601</t>
  </si>
  <si>
    <t>Stream goes dry, extreme headwater</t>
  </si>
  <si>
    <t>SPRIN001.8RU</t>
  </si>
  <si>
    <t>TNW000009127</t>
  </si>
  <si>
    <t>Spring Creek embayment in J Percy Priest Reservoir</t>
  </si>
  <si>
    <t>JPP20012</t>
  </si>
  <si>
    <t>USACE JPP20012</t>
  </si>
  <si>
    <t>SPRIN002.7PO</t>
  </si>
  <si>
    <t>TNW000009078</t>
  </si>
  <si>
    <t>Off Spring Ceek Road downstream of Tinker Brach in Cherokee National Forest</t>
  </si>
  <si>
    <t>060200020908</t>
  </si>
  <si>
    <t>spring-2.7</t>
  </si>
  <si>
    <t>400 yards D/S SR 141 Hartsville Pike (downstream Lick Branch)</t>
  </si>
  <si>
    <t xml:space="preserve">Sample location is at the electric fence just downstream of ford.  </t>
  </si>
  <si>
    <t>STEWA001.8DA</t>
  </si>
  <si>
    <t>TNW000009126</t>
  </si>
  <si>
    <t>Stewart Creek embayment in J Percy Priest reservoir</t>
  </si>
  <si>
    <t>JPP20004</t>
  </si>
  <si>
    <t>USACE JPP20004</t>
  </si>
  <si>
    <t>STEWA005.8RU; STEWA006.0RU</t>
  </si>
  <si>
    <t>Corrected RM in station ID KJL 1/30/2025</t>
  </si>
  <si>
    <t>STEWA006.7RU</t>
  </si>
  <si>
    <t>JPPWQ15; STEWA006.2RU</t>
  </si>
  <si>
    <t>J. percy Priest Survey   FebruarySeptember 1973; Stewarts Creek Mile 6.2   Station Located At Highway 102 Bridge; Near Smyrna;Changed Monitoring Location per DHA 1/13/16KJL. Corrected station ID RM KJL 1/30/25</t>
  </si>
  <si>
    <t>STEWA010.3RU</t>
  </si>
  <si>
    <t>Corrected Station ID RM KJL 1/30/2025</t>
  </si>
  <si>
    <t>STEWA011.2RU</t>
  </si>
  <si>
    <t>STEWA014.8RU</t>
  </si>
  <si>
    <t>Rutherford County MS4 Station. Corrected Station ID RM KJL 1/30/2025</t>
  </si>
  <si>
    <t>STEWA014.9RU</t>
  </si>
  <si>
    <t>STEWA014.4RU; STEWA014.3RU</t>
  </si>
  <si>
    <t>Corrected Lat/Long JRS 2/10/11. Rutherford Co MS4 calls this station STEWA014.4RU. Corrected Station ID RM KJL 1/30/2025.</t>
  </si>
  <si>
    <t>STEWA015.4RU</t>
  </si>
  <si>
    <t>TNW000009017</t>
  </si>
  <si>
    <t>0.6 miles downstream from Rock Fork Creek</t>
  </si>
  <si>
    <t>Consultant previously had named as STEWA015.0RU</t>
  </si>
  <si>
    <t>STEWA016.0RU</t>
  </si>
  <si>
    <t>TNW000009016</t>
  </si>
  <si>
    <t>350 yards to confluence of Rock Creek</t>
  </si>
  <si>
    <t>Consultant previously has named this site, STEWA015.5RU</t>
  </si>
  <si>
    <t>STEWA017.6RU</t>
  </si>
  <si>
    <t>ECO71I03, STEWA016.7RU</t>
  </si>
  <si>
    <t>FY 1998 Stopped Sampling Due To I840 Construction Dropped 9803/Da.; Drainage : Stones River (29.6)  Cumberland River (205.9); About 3 Miles Northeast Of Almaville TN. Old Waterbody 010.; Dissolved Oxygen Study. Corrected Station ID RM KJL 1/30/2025</t>
  </si>
  <si>
    <t>STEWA018.7RU</t>
  </si>
  <si>
    <t>Corrected Station ID RN KJL 1/30/2025</t>
  </si>
  <si>
    <t>STEWA018.9RU</t>
  </si>
  <si>
    <t>Changed Monitoring Location per DHA 1/13/16KJL; Take I24E To Almaville Road (102) Exit.  Take A Right Onto Almaville Road.  Go; Approxiamately 8/10 Mile. Turn Left Onto Burnt Knob Road.  First Creek You Cross; Is Stewart Creek.  Sample 300 Yards Upstream Burnt Knob Road. Corrected Station ID RM KJL 1/30/2025</t>
  </si>
  <si>
    <t>STEWA22.3T3.1RU</t>
  </si>
  <si>
    <t>Stream Dry No Sample  Survey Sheet Entered. Corrected Stewart Creek RM KJL 1/30/2025</t>
  </si>
  <si>
    <t>TVA10936-1</t>
  </si>
  <si>
    <t>TVA11054-1</t>
  </si>
  <si>
    <t>SUGAR003.0MY; SUGAR002.2MY; TVA 11062-1</t>
  </si>
  <si>
    <t>SUGAR003.6DA</t>
  </si>
  <si>
    <t>TNW000009019</t>
  </si>
  <si>
    <t>Harding Place 0.1 mile upstream and off Tara Road</t>
  </si>
  <si>
    <t>ST01-102524-001</t>
  </si>
  <si>
    <t>Collected by AquAeTer for City of Forest Hills, TN MS4 program; ST01-102524-001</t>
  </si>
  <si>
    <t>SUGGS003.3DA</t>
  </si>
  <si>
    <t>TNW000009128</t>
  </si>
  <si>
    <t>Suggs Creek embayment in J Percy Priest reservoir</t>
  </si>
  <si>
    <t>051302030306</t>
  </si>
  <si>
    <t>JPP20011</t>
  </si>
  <si>
    <t>USACE JPP20011</t>
  </si>
  <si>
    <t>Sullivan's Pond at Dam, Fort Pillow State Park</t>
  </si>
  <si>
    <t>Behind barn 4316 Armstrong Road</t>
  </si>
  <si>
    <t>Added 10/17/07 Hard To Access - long 4-wheel drive trail behind barn.  Need owners permission. Access is driveway at 4316 Armstron Rd (R Back 40).  Drive up the driveway and continue straight (right of the horse pasture w/ tack barn) when the driveway curves to the left.  At the large barn turn right and drive around the outside edge of the field to the trail at the back right corner of the field.  Drive down the trail until it gets too narrow and park.  Walk the rest of the way down the trail to Sulphur Fork.  Long 4 Wheel Drive Aroad Behind Barn  ; Needed Owners permission</t>
  </si>
  <si>
    <t>200 Yards D/S Lawrence Road Near Halls</t>
  </si>
  <si>
    <t>SYCAM003.0MO</t>
  </si>
  <si>
    <t>TNW000009076</t>
  </si>
  <si>
    <t>Off Sycamore Road in Cherokee National Forest</t>
  </si>
  <si>
    <t>060102040303</t>
  </si>
  <si>
    <t>TN06010204044_0600</t>
  </si>
  <si>
    <t>sycmor-3.0</t>
  </si>
  <si>
    <t>TELLI024.7MO</t>
  </si>
  <si>
    <t>TNW000008974</t>
  </si>
  <si>
    <t>Upstream Bullet Branch</t>
  </si>
  <si>
    <t>NRS18_TN_10001</t>
  </si>
  <si>
    <t>EPA NARS probabilistic monitoring site</t>
  </si>
  <si>
    <t>Off River Road upstream of Buckhorn Creek</t>
  </si>
  <si>
    <t>GUH1MTEN4240</t>
  </si>
  <si>
    <t>In the Middle Of the River Parallel To Large Warning Sign; TVA Trm424 and 420 fish stations</t>
  </si>
  <si>
    <t>Nickajack Reservoir Sullivans Boat Landing</t>
  </si>
  <si>
    <t>Nickajack Reservoir U/S of Raccoon Mtn Discharge</t>
  </si>
  <si>
    <t>Nickajack Reservoir D/S of Shoal Creek</t>
  </si>
  <si>
    <t>Nickajack Reservoir D/S of Williams Island</t>
  </si>
  <si>
    <t>Nickajack Reservoir D/S of Lookout Creek</t>
  </si>
  <si>
    <t>TVA TRM 531; ORNL 530532, WBH1MTEN5310</t>
  </si>
  <si>
    <t>TVA RM 560.0 562.0 560.8, WBH1MTEN5608</t>
  </si>
  <si>
    <t>TENNE592.5LO</t>
  </si>
  <si>
    <t>TNW000008975</t>
  </si>
  <si>
    <t>Watts Bar Reservoir approximately 1 mile upstream US 11 in Loudon.</t>
  </si>
  <si>
    <t>060102010302</t>
  </si>
  <si>
    <t>NRS18_TN_11090</t>
  </si>
  <si>
    <t>EPA National Probabilistic Survey Station</t>
  </si>
  <si>
    <t>TVA TRM 598, 600-601, WBH1MTEN6000</t>
  </si>
  <si>
    <t>Fort Loudon Lake Pellissippi Parkway</t>
  </si>
  <si>
    <t>TWRA fish tissue collections are within 6 mile range from 3 miles below bridge to 3 miles above.</t>
  </si>
  <si>
    <t>TFBIG008.7CO</t>
  </si>
  <si>
    <t>TNW000009075</t>
  </si>
  <si>
    <t>US FS3249 Trail Fork Road in Cherokee National Forest</t>
  </si>
  <si>
    <t>060101051302</t>
  </si>
  <si>
    <t>TN06010105003_0600</t>
  </si>
  <si>
    <t>TrailForkBC-8.7</t>
  </si>
  <si>
    <t>600 yards Downstream Bridge on Thompson Creek Road (Jeans Road)</t>
  </si>
  <si>
    <t>THOMP006.4WY</t>
  </si>
  <si>
    <t>TNW000009132</t>
  </si>
  <si>
    <t>Garret Lake</t>
  </si>
  <si>
    <t>Garret Lake State Fishing Area</t>
  </si>
  <si>
    <t>080102030402</t>
  </si>
  <si>
    <t>Garret</t>
  </si>
  <si>
    <t>TN08010204GIBSONCO_LAKE</t>
  </si>
  <si>
    <t>Gibson County</t>
  </si>
  <si>
    <t>TMILE007.8ME</t>
  </si>
  <si>
    <t>TNW000008981</t>
  </si>
  <si>
    <t>Off Ten Mile Road 0.3 miles upstream Mitchell Road and upstream unnamed tributary</t>
  </si>
  <si>
    <t>Project station B-3</t>
  </si>
  <si>
    <t>Immediately U/S Ralston-Kentucky Road</t>
  </si>
  <si>
    <t>Off Trace Creek Road Approximately. 0.6 Mile south intersection with SR52 Clay County Hwy</t>
  </si>
  <si>
    <t>Tumbling Creek Road crossing below Wills Chapel</t>
  </si>
  <si>
    <t>TVA 11583-1</t>
  </si>
  <si>
    <t>Off Tumbling Creek Road between Brown Hollow and Bon Spring Hollow.</t>
  </si>
  <si>
    <t>TUMBL004.2PO</t>
  </si>
  <si>
    <t>TNW000009074</t>
  </si>
  <si>
    <t>Off Tumbling Creek Road upstream Virgil Lane in Cherokee National Forest</t>
  </si>
  <si>
    <t>tumbling-4.2</t>
  </si>
  <si>
    <t>Immediately Downstream Decherd STP outfall RM 2.4.</t>
  </si>
  <si>
    <t>LPIGEONIS18;  TVA11846-1</t>
  </si>
  <si>
    <t>Boone Reservoir Devault Bridge - Surface. Downstream Johnson City Knob Creek WWTP RM 11.3.</t>
  </si>
  <si>
    <t>Boone Reservoir Devault Bridge - Surface.</t>
  </si>
  <si>
    <t>Boone Reservoir. Knob Creek. Upstream Johnson City Knob Creek WWTP RM 11.3.</t>
  </si>
  <si>
    <t>Tenn. Div. Of Water Management Library File Index No. As0.08  and As0.07; Overlapping Surveys.  Wataugaris04 Is the Same Location As Wataugais14; Wataugaris14  5 Samples Collected 76/09/1819; Wataugaris04  4 Samples Collected 82/05/11  82/10/06; Both Setup In Wrong Counties (Sullivan and Carter); Post- Helene Flood sampling station</t>
  </si>
  <si>
    <t>Saylor Island d/s Johnson City Brush Creek WWTP</t>
  </si>
  <si>
    <t>Post- Helene Flood sampling station</t>
  </si>
  <si>
    <t>WATAU024.3CT</t>
  </si>
  <si>
    <t>TNW000009007</t>
  </si>
  <si>
    <t>Adjacent to Elizabethton WWTP (U/S outfall) and off Stonewall Jackson Drive</t>
  </si>
  <si>
    <t>2019 continuous diurnal monitoring site B.</t>
  </si>
  <si>
    <t>TNW000009008</t>
  </si>
  <si>
    <t>Downstream of Bee Cliff Lane off Wilburn Dam Road</t>
  </si>
  <si>
    <t>2019 continuous monitoring site A.</t>
  </si>
  <si>
    <t>WATAU032.7CT</t>
  </si>
  <si>
    <t>RM was wrong, fixed per FDC 1/23/2025 KJL</t>
  </si>
  <si>
    <t>TVA WRM 37.4, WTH1MWAT0374</t>
  </si>
  <si>
    <t>TVA RM 45.5; WATAUGA045.5, WTH1MWAT0455</t>
  </si>
  <si>
    <t>255 yards upstream Carothers Pkwy in Franklin</t>
  </si>
  <si>
    <t>100 feet D/S SR 49/ East Main Street. Park at Dollar General.</t>
  </si>
  <si>
    <t>EMAP Draws Project ReachWide and SQKICK Samples. Park at Dollar General.</t>
  </si>
  <si>
    <t>WFBUF001.2LW</t>
  </si>
  <si>
    <t>TVA 119391, WATER001.2LW</t>
  </si>
  <si>
    <t>TOPO wrong this station in on West Fork of Buffalo (Water Fork enters West Fork Buffalo upstream).</t>
  </si>
  <si>
    <t>WFSTO000.7RU</t>
  </si>
  <si>
    <t>TNW000009125</t>
  </si>
  <si>
    <t>Upstream confluence with East Fork Stones River, embayment</t>
  </si>
  <si>
    <t>JPP20006</t>
  </si>
  <si>
    <t>USACE JPP20006</t>
  </si>
  <si>
    <t>WHETS000.3JO</t>
  </si>
  <si>
    <t>TNW000009073</t>
  </si>
  <si>
    <t>Whetstone Branch</t>
  </si>
  <si>
    <t>Upstream Richardson Branch in Cherokee National Forest</t>
  </si>
  <si>
    <t>060101020201</t>
  </si>
  <si>
    <t>valley-2.9</t>
  </si>
  <si>
    <t>US Forest Service Station No assessment unit, flows into Valley Creek in Virginia, Forest Service calls this Valley Creek</t>
  </si>
  <si>
    <t>U/S Hwy 62 Br (Lavender Bridge)</t>
  </si>
  <si>
    <t>200 yards U/S Bridge on Tennessee Ridge Road.</t>
  </si>
  <si>
    <t>WOAK1.4T0.5CA</t>
  </si>
  <si>
    <t>White Oak Creek unnamed tributary</t>
  </si>
  <si>
    <t>Off Little White Oak Cemetery Road Bridge</t>
  </si>
  <si>
    <t>051301010503</t>
  </si>
  <si>
    <t>HUC Includes Stinking Cr Incl Hickory Davis. Corrected station id to UT- KJL 10/1/2024</t>
  </si>
  <si>
    <t>WOLF006.7CO</t>
  </si>
  <si>
    <t>TNW000009089</t>
  </si>
  <si>
    <t>Upstream FS 96 crossing in Cherokee National Forest</t>
  </si>
  <si>
    <t>060101051402</t>
  </si>
  <si>
    <t>wolfcrUN-6.7</t>
  </si>
  <si>
    <t>U/S Houston Levee Road. Downstream Collierville Northwest WWTP RM 25.3 and downstream Collierville WWTP outfall RM 30.9.</t>
  </si>
  <si>
    <t>USGS gaging station near Sulphur Springs.</t>
  </si>
  <si>
    <t>At County Road Bridge on Arlington-Collierville Road (Hwy 205). Upstream Collierville Northwest WWTP RM 25.3 and upstream Collierville WWTP outfall 30.9.</t>
  </si>
  <si>
    <t>WOLF45.6T0.4T0.2FA</t>
  </si>
  <si>
    <t>TNW000009010</t>
  </si>
  <si>
    <t>Wolf River Unnamed Tributary to Unnamed Tributary</t>
  </si>
  <si>
    <t>Rossvile Farms Station STR=1 R3</t>
  </si>
  <si>
    <t>STR-1 R3</t>
  </si>
  <si>
    <t>Rossville Farms Mitigation site</t>
  </si>
  <si>
    <t>WOLF45.6T0.4T0.5T0.2FA</t>
  </si>
  <si>
    <t>TNW000009013</t>
  </si>
  <si>
    <t>Wolf River Unnamed tributary to unnamed tributary to unnamed tributary</t>
  </si>
  <si>
    <t>Rossville Farm STR-4 post baseline</t>
  </si>
  <si>
    <t>STR-4</t>
  </si>
  <si>
    <t>Not same station as STR-4 baseline</t>
  </si>
  <si>
    <t>WOLF45.6T0.4T0.5T0.3FA</t>
  </si>
  <si>
    <t>TNW000009009</t>
  </si>
  <si>
    <t>Wolf River Unammed Tributary to Unnamed Tributary to Unnamed Tributary</t>
  </si>
  <si>
    <t>Rossville Farm Mitigation Site STR-1 R2</t>
  </si>
  <si>
    <t>STR-1 R2</t>
  </si>
  <si>
    <t>Rossville Farms Mitigation</t>
  </si>
  <si>
    <t>Rossville Farm mitigation site STR4 Baseline</t>
  </si>
  <si>
    <t>Rossville Farm mitigation site STR4 Sample 1 Baseline (not same location as post-mitigation 2024)</t>
  </si>
  <si>
    <t>WOLF45.6T0.4T0.5T0.7FA</t>
  </si>
  <si>
    <t>TNW000009011</t>
  </si>
  <si>
    <t>Wolf River Unnamed Tributary to Unnamed Tributary to unnamed tributary</t>
  </si>
  <si>
    <t>Rossville Farms site STR-2</t>
  </si>
  <si>
    <t>STR-2</t>
  </si>
  <si>
    <t>Rossville Farms</t>
  </si>
  <si>
    <t>WOLF45.6T0.4T0.5T0.7T.2FA</t>
  </si>
  <si>
    <t>TNW000009012</t>
  </si>
  <si>
    <t>Wolf River Unnamed Tributary to Unnamed tributary to Unnamed Tributary to Unnamd Tributary</t>
  </si>
  <si>
    <t>Rossvile Farm STR-3</t>
  </si>
  <si>
    <t>Rossville Fartms STR-3</t>
  </si>
  <si>
    <t>Rossville Farm mitigation site STR5 Baseline</t>
  </si>
  <si>
    <t>Rossville farm mitigation site STR5 Sample 3 Baseline, not same location as post mitigation STR5 in 2024.</t>
  </si>
  <si>
    <t>WOLF45.6T0.4T0.7FA</t>
  </si>
  <si>
    <t>TNW000009014</t>
  </si>
  <si>
    <t>Wolf River Unnamed tributary to unnamed tributary</t>
  </si>
  <si>
    <t>Rossville Farms STR-5</t>
  </si>
  <si>
    <t>STR-5</t>
  </si>
  <si>
    <t>Not same sation as baseline STR-5</t>
  </si>
  <si>
    <t>LPIGEONIS15; WPLPI008.5SV; TVA11827-1</t>
  </si>
  <si>
    <t>YELLO029.3T0.1DI</t>
  </si>
  <si>
    <t>TNW000009038</t>
  </si>
  <si>
    <t>Yellow Creek Unnamed tributary</t>
  </si>
  <si>
    <t>Unnamed trib beteewn Jenkins Crk &amp; Browns Hollow, 0.1mi upstream of Yellow Creek confl</t>
  </si>
  <si>
    <t>051302050201</t>
  </si>
  <si>
    <t>TN05130205019_0999</t>
  </si>
  <si>
    <t>BMI Station for "Cap Creek R2" of proposed YCMB. Station end at 2nd gate east of Yellow Creek ford</t>
  </si>
  <si>
    <t>YELLO029.3T0.3T0.1DI</t>
  </si>
  <si>
    <t>TNW000009039</t>
  </si>
  <si>
    <t>Yellow Creek Unnamed tributary to Unnamed tributary</t>
  </si>
  <si>
    <t>Unmapped UT to Mapped UT between Jenkins Crk &amp; Browns Hollow</t>
  </si>
  <si>
    <t>BMI Station for "North Cap Crk" of propsd YCMB. Station begin adjnt to fenced prop corner</t>
  </si>
  <si>
    <t>YELLO029.3T0.6DI</t>
  </si>
  <si>
    <t>TNW000009036</t>
  </si>
  <si>
    <t>Unnamed tributary between Jenkins Crk &amp; Browns Hollow, 0.6mi upstream of Yellow Creek confl</t>
  </si>
  <si>
    <t>BMI Station for "Cap Creek R1" of proposed YCMB. Begin DS of the conf of channel "braid"</t>
  </si>
  <si>
    <t>YELLO029.4T0.1DI</t>
  </si>
  <si>
    <t>TNW000009035</t>
  </si>
  <si>
    <t>Unmapped UT north of Jenkins Crk at 2070 Yellow Crk Rrd, adjacent to barns</t>
  </si>
  <si>
    <t>BMI Station for "Barnyard Creek R2" of proposed YCMB.  Station due south of double barns</t>
  </si>
  <si>
    <t>YELLO029.4T0.5DI</t>
  </si>
  <si>
    <t>TNW000009037</t>
  </si>
  <si>
    <t>Unmapped UT north of Jenkins Crk at 2070 Yellow Crk Rrd, 0.5 mi upstrm of Yellow Crk confl</t>
  </si>
  <si>
    <t>BMI Station for "Barnyard Creek R1" of proposed YCMB.  Begin DS of 3rd ephem trib</t>
  </si>
  <si>
    <t>YELLO029.5DI</t>
  </si>
  <si>
    <t>TNW000009034</t>
  </si>
  <si>
    <t>2070 Yellow Creek Road</t>
  </si>
  <si>
    <t>Sampling station is due east of old homestead, north of powerlines</t>
  </si>
  <si>
    <t>YOUNG002.2RH</t>
  </si>
  <si>
    <t>YOUNG002.7BL</t>
  </si>
  <si>
    <t>TNW000009150</t>
  </si>
  <si>
    <t>Youngs Creek</t>
  </si>
  <si>
    <t>Upstream farm road crossing on Davis Lane</t>
  </si>
  <si>
    <t>YOUNG001.3BL</t>
  </si>
  <si>
    <t>ECOG</t>
  </si>
  <si>
    <t>FTN</t>
  </si>
  <si>
    <t>MSU</t>
  </si>
  <si>
    <t>MWRD</t>
  </si>
  <si>
    <t>OHM</t>
  </si>
  <si>
    <t>Ols</t>
  </si>
  <si>
    <t>Pace</t>
  </si>
  <si>
    <t>SHWWTP</t>
  </si>
  <si>
    <t>UES</t>
  </si>
  <si>
    <t>USFS</t>
  </si>
  <si>
    <t>TDEC Chattanooga Environmental Field Office</t>
  </si>
  <si>
    <t>TDEC Columbia Environmental Field Office</t>
  </si>
  <si>
    <t>TDEC Cookeville Environmental Field Office</t>
  </si>
  <si>
    <t>TDEC Division of Water Resources</t>
  </si>
  <si>
    <t>EcoGenic, LLC</t>
  </si>
  <si>
    <t>FTN Associates</t>
  </si>
  <si>
    <t>Hydro Analytical</t>
  </si>
  <si>
    <t>Johnson City Waste Water Treatment Plant</t>
  </si>
  <si>
    <t>TDEC Jackson Environmental Field Office</t>
  </si>
  <si>
    <t>TDEC Johnson City Environmental Field Office</t>
  </si>
  <si>
    <t>TDEC Knoxville Environmental Field Office</t>
  </si>
  <si>
    <t>Michigan State University</t>
  </si>
  <si>
    <t>Murfreesboro Water Resources Department MS4 Stormwater</t>
  </si>
  <si>
    <t>TDEC Memphis Environmental Field Office</t>
  </si>
  <si>
    <t>Metro Nashville MS4</t>
  </si>
  <si>
    <t>TDEC Mining Section</t>
  </si>
  <si>
    <t>TDEC DWR Nashville Central Office</t>
  </si>
  <si>
    <t>TDEC Nashville Environmental Field Office</t>
  </si>
  <si>
    <t>OHM Advisors</t>
  </si>
  <si>
    <t>Olsson</t>
  </si>
  <si>
    <t>TDEC Planning and Standards Unit</t>
  </si>
  <si>
    <t>Pace Analytical Services</t>
  </si>
  <si>
    <t>Jan Stevenson, Phycologist Michigan State University</t>
  </si>
  <si>
    <t>Springhill Waste Water Treatment Plant</t>
  </si>
  <si>
    <t>Tennessee Department of Environment and Conservation</t>
  </si>
  <si>
    <t>Tennessee Department of Health Aquatic Biology Section</t>
  </si>
  <si>
    <t>Tennessee Department of Health Environmental Laboratory.</t>
  </si>
  <si>
    <t>TDH Labs-Knoxville</t>
  </si>
  <si>
    <t>UES Consulting Services Inc.</t>
  </si>
  <si>
    <t>United States Forest Service</t>
  </si>
  <si>
    <t>TDEC Watershed Management Unit</t>
  </si>
  <si>
    <t>TDEC Water Pollution Control</t>
  </si>
  <si>
    <t>TDEC Watershed Planning Unit</t>
  </si>
  <si>
    <t>Org update 8/7/2025</t>
  </si>
  <si>
    <t xml:space="preserve">Email: </t>
  </si>
  <si>
    <t>Sample Collection Location</t>
  </si>
  <si>
    <t xml:space="preserve">Always type the latitude and longitude of the exact sampling location. </t>
  </si>
  <si>
    <r>
      <t xml:space="preserve">Look for existing DWR Stations on </t>
    </r>
    <r>
      <rPr>
        <u/>
        <sz val="11"/>
        <color rgb="FF0070C0"/>
        <rFont val="Arial"/>
        <family val="2"/>
      </rPr>
      <t>DWR online map</t>
    </r>
    <r>
      <rPr>
        <sz val="11"/>
        <rFont val="Arial"/>
        <family val="2"/>
      </rPr>
      <t>. Type longitude, latitude in the search box.</t>
    </r>
  </si>
  <si>
    <t>New Station</t>
  </si>
  <si>
    <t>Waterbody (Stream/River) Name:</t>
  </si>
  <si>
    <t xml:space="preserve">County is a dropdown list and the abbreviation will be displayed to the right. </t>
  </si>
  <si>
    <r>
      <rPr>
        <sz val="11"/>
        <rFont val="Arial"/>
        <family val="2"/>
      </rPr>
      <t>Type the river mile. Click on the link to the</t>
    </r>
    <r>
      <rPr>
        <u/>
        <sz val="11"/>
        <rFont val="Arial"/>
        <family val="2"/>
      </rPr>
      <t xml:space="preserve"> </t>
    </r>
    <r>
      <rPr>
        <u/>
        <sz val="11"/>
        <color rgb="FF0070C0"/>
        <rFont val="Arial"/>
        <family val="2"/>
      </rPr>
      <t>DWR online map</t>
    </r>
    <r>
      <rPr>
        <sz val="11"/>
        <rFont val="Arial"/>
        <family val="2"/>
      </rPr>
      <t xml:space="preserve"> and use the ruler tool to measure from the mouth to the sampling location.  </t>
    </r>
  </si>
  <si>
    <t xml:space="preserve">Choose the water type from the dropdown and add any comments. </t>
  </si>
  <si>
    <t xml:space="preserve">Complete the date, time (military without colon), samplers name, and email. </t>
  </si>
  <si>
    <t>Choose the project purpose from the dropdown box, index period, and activity type.</t>
  </si>
  <si>
    <t>Assign a unique field log number for the sample. This same number will be used as the field log number in macroinvertebrate taxa list.</t>
  </si>
  <si>
    <t xml:space="preserve">The header information is completed from the  BioEvent information. </t>
  </si>
  <si>
    <t xml:space="preserve">Complete the stream survey tab choosing from the dropdown boxes or typing the information. </t>
  </si>
  <si>
    <t>Near the bottom of the stream survey, insert pictures and label them.</t>
  </si>
  <si>
    <t>Save</t>
  </si>
  <si>
    <r>
      <t xml:space="preserve">If SQKICK was collected complete the High Gradient Habitat assessment (HG_Hab) tab. Refer to the instructions in the </t>
    </r>
    <r>
      <rPr>
        <u/>
        <sz val="11"/>
        <color rgb="FF0070C0"/>
        <rFont val="Arial"/>
        <family val="2"/>
      </rPr>
      <t xml:space="preserve">QSSOP for Macroinvertebrate Stream Surveys </t>
    </r>
    <r>
      <rPr>
        <sz val="11"/>
        <rFont val="Arial"/>
        <family val="2"/>
      </rPr>
      <t>starting on page 62.</t>
    </r>
  </si>
  <si>
    <r>
      <t xml:space="preserve">If SQBANK was collected complete the Low Gradient Habitat assessment (LG_Hab) tab. Refer to the instructions in the </t>
    </r>
    <r>
      <rPr>
        <u/>
        <sz val="11"/>
        <color rgb="FF0070C0"/>
        <rFont val="Arial"/>
        <family val="2"/>
      </rPr>
      <t>QSSOP for Macroinvertebrate Stream Surveys</t>
    </r>
    <r>
      <rPr>
        <sz val="11"/>
        <rFont val="Arial"/>
        <family val="2"/>
      </rPr>
      <t xml:space="preserve"> starting on page 81.</t>
    </r>
  </si>
  <si>
    <t>If the sample was collected near an established DWR station (within 0.1 mile if no outfalls or tributaries), choose the station from the dropdown box. In the BioEvent tab type the first few letters or the station ID to shorten the list. This list is static and will not include new DWR stations established after this workbook was released. Stations are updated annually. Double check that the stream or river name and sampling location are correct.</t>
  </si>
  <si>
    <r>
      <t>Refer to the instructions in the</t>
    </r>
    <r>
      <rPr>
        <u/>
        <sz val="11"/>
        <color rgb="FF0070C0"/>
        <rFont val="Arial"/>
        <family val="2"/>
      </rPr>
      <t xml:space="preserve"> QSSOP for Macroinvertebrate Stream Surveys</t>
    </r>
    <r>
      <rPr>
        <sz val="11"/>
        <rFont val="Arial"/>
        <family val="2"/>
      </rPr>
      <t xml:space="preserve"> starting on page 44 for complete directions.</t>
    </r>
  </si>
  <si>
    <t>Refer to the DWR online map to find the Ecoregion, 8 Digit Watershed (HUC 8), Waterbody ID, and 12 Digit Watershed (HUC 12).</t>
  </si>
  <si>
    <t>Calculate the drainage area in the USGS StreamStats. Type the latitude and longitude in the search box. Zoom in to Level 15 and click on Delineate and the sampling location on the creek or river. Click on Continue, Basin Characteristics, and check Drainage Area (DRNAREA) and Continue. Open the report to see the drainage area.</t>
  </si>
  <si>
    <t>If the sample is collected due to a permit requirement, include the DWR permit number.</t>
  </si>
  <si>
    <r>
      <t xml:space="preserve">Refer to the instructions in the </t>
    </r>
    <r>
      <rPr>
        <u/>
        <sz val="11"/>
        <color rgb="FF0070C0"/>
        <rFont val="Arial"/>
        <family val="2"/>
      </rPr>
      <t>QSSOP for Macroinvertebrate Stream Surveys</t>
    </r>
    <r>
      <rPr>
        <sz val="11"/>
        <rFont val="Arial"/>
        <family val="2"/>
      </rPr>
      <t xml:space="preserve"> starting on page 99 for complete directions.</t>
    </r>
  </si>
  <si>
    <t>BioEvent tab</t>
  </si>
  <si>
    <t>Stream Survey (SS) tab</t>
  </si>
  <si>
    <t>Habitat tab</t>
  </si>
  <si>
    <t>TIME_ZONE</t>
  </si>
  <si>
    <t>Updated 12/02/2025</t>
  </si>
  <si>
    <t>60200010302</t>
  </si>
  <si>
    <t>60300030402</t>
  </si>
  <si>
    <t>51301040508</t>
  </si>
  <si>
    <t>51301010601</t>
  </si>
  <si>
    <t>60101080605</t>
  </si>
  <si>
    <t>51301050106</t>
  </si>
  <si>
    <t>51302030102</t>
  </si>
  <si>
    <t>60400040106</t>
  </si>
  <si>
    <t>60400040303</t>
  </si>
  <si>
    <t>60101080402</t>
  </si>
  <si>
    <t>80102080507</t>
  </si>
  <si>
    <t>60102070303</t>
  </si>
  <si>
    <t>Sample downstream of beaver dam_x000D_</t>
  </si>
  <si>
    <t>60102070301</t>
  </si>
  <si>
    <t>80102080204</t>
  </si>
  <si>
    <t>80102080201</t>
  </si>
  <si>
    <t>51100020602</t>
  </si>
  <si>
    <t>60400020203</t>
  </si>
  <si>
    <t>60101080705</t>
  </si>
  <si>
    <t>60102050808</t>
  </si>
  <si>
    <t>60200021401</t>
  </si>
  <si>
    <t>60101020701</t>
  </si>
  <si>
    <t>60101080802</t>
  </si>
  <si>
    <t>60300010101</t>
  </si>
  <si>
    <t>51302040502</t>
  </si>
  <si>
    <t>60102080301</t>
  </si>
  <si>
    <t>60101080502</t>
  </si>
  <si>
    <t>60101040104</t>
  </si>
  <si>
    <t>60200021301</t>
  </si>
  <si>
    <t>51301060204</t>
  </si>
  <si>
    <t>60101080606</t>
  </si>
  <si>
    <t>60200020908</t>
  </si>
  <si>
    <t>60102010108</t>
  </si>
  <si>
    <t>60400050202</t>
  </si>
  <si>
    <t>51100020108</t>
  </si>
  <si>
    <t>80102040104</t>
  </si>
  <si>
    <t>60400050704</t>
  </si>
  <si>
    <t>60101020603</t>
  </si>
  <si>
    <t>60101020602</t>
  </si>
  <si>
    <t>2546</t>
  </si>
  <si>
    <t>80102050203</t>
  </si>
  <si>
    <t>51302040105</t>
  </si>
  <si>
    <t>60400010303</t>
  </si>
  <si>
    <t>51302010601</t>
  </si>
  <si>
    <t>51301010502</t>
  </si>
  <si>
    <t>60200021405</t>
  </si>
  <si>
    <t>60200010303</t>
  </si>
  <si>
    <t>80102030602</t>
  </si>
  <si>
    <t>60102080402</t>
  </si>
  <si>
    <t>2350</t>
  </si>
  <si>
    <t>Also Named  Summer Sound Sfhr 11Waterbody # TN06010102006; Tissue50  Old Lat 3629150 Old Long 08219100_x000D_
Old Record = Tissue50 Only Samples; Corrected Group # per Robin Cooper JCEFO 7/23/12</t>
  </si>
  <si>
    <t>Also Named  Summer Sound Sfhr 11Waterbody # TN06010102006; Tissue50  Old Lat 3629150 Old Long 08219100_x000D_
Old Record = Tissue50 Only Samples; Updated Group# ALW 4/5/2011; Corrected Group # per Robin Cooper JCEFO 7/23/12</t>
  </si>
  <si>
    <t>80102050403</t>
  </si>
  <si>
    <t>60200040303</t>
  </si>
  <si>
    <t>51302060502</t>
  </si>
  <si>
    <t>From I-40 in Knoxville, take Hwy 162 west through Oak Ridge and Oliver Springs.  Turn right at first road in Morgan County (Big Mountain Hollow Rd).  Drive to the end of the road and past the chain link fence (rd becomes gravel).  Drive through the first ford.  Turn right at the dead end sign.  Park before the 2nd ford and walk about 60 yds upstream._x000D_
EMAP Draws Project ReachWide and SQKICK Samples</t>
  </si>
  <si>
    <t>51302040302</t>
  </si>
  <si>
    <t>60300030704</t>
  </si>
  <si>
    <t>51302040203</t>
  </si>
  <si>
    <t>60400010504</t>
  </si>
  <si>
    <t>60200030211</t>
  </si>
  <si>
    <t>51301070301</t>
  </si>
  <si>
    <t>60200021102</t>
  </si>
  <si>
    <t>60101080901</t>
  </si>
  <si>
    <t>51302060101</t>
  </si>
  <si>
    <t>60102010109</t>
  </si>
  <si>
    <t>51301070202</t>
  </si>
  <si>
    <t>51301040202</t>
  </si>
  <si>
    <t>60102010303</t>
  </si>
  <si>
    <t>80102040401</t>
  </si>
  <si>
    <t>60102080204</t>
  </si>
  <si>
    <t>Corrected Stream Name/RM Af JEFO AW LKC PAS 2/11/11; Corrected Stream Name LKC 4/27/16</t>
  </si>
  <si>
    <t>60400010203</t>
  </si>
  <si>
    <t>60400010201</t>
  </si>
  <si>
    <t>60101080610</t>
  </si>
  <si>
    <t>60400020502</t>
  </si>
  <si>
    <t>80102080103</t>
  </si>
  <si>
    <t>60400030503</t>
  </si>
  <si>
    <t>51301080908</t>
  </si>
  <si>
    <t>60102010502</t>
  </si>
  <si>
    <t>60200010607</t>
  </si>
  <si>
    <t>60400040108</t>
  </si>
  <si>
    <t>60101080903</t>
  </si>
  <si>
    <t>60300030601</t>
  </si>
  <si>
    <t>From Winchester, take HWY 64 west.  Turn right (north) on Robinson Creek Rd (across from Hwy 122 junction).  Turn left (west) on Hill Medley Ln.  Pass Medley Nursery and a tan house with a rusty mailbox (no number)   Turn right on dirt road after the house and before the powerlines.  Follow the road down the hill (bear right at the Y) to the ford.  Park near the ford and walk downstream past the powerline crossing and a small waterfall._x000D_</t>
  </si>
  <si>
    <t>51302020308</t>
  </si>
  <si>
    <t>60200010301</t>
  </si>
  <si>
    <t>60101030405</t>
  </si>
  <si>
    <t>51301060207</t>
  </si>
  <si>
    <t>51301060202</t>
  </si>
  <si>
    <t>60101040202</t>
  </si>
  <si>
    <t>60400011006</t>
  </si>
  <si>
    <t>51301080702</t>
  </si>
  <si>
    <t>60200040203</t>
  </si>
  <si>
    <t>60200010502</t>
  </si>
  <si>
    <t>60200010905</t>
  </si>
  <si>
    <t>60200010201</t>
  </si>
  <si>
    <t>51301040103</t>
  </si>
  <si>
    <t>60102010110</t>
  </si>
  <si>
    <t>60102010305</t>
  </si>
  <si>
    <t>60400050404</t>
  </si>
  <si>
    <t>51302040201</t>
  </si>
  <si>
    <t>60101080806</t>
  </si>
  <si>
    <t>60300050505</t>
  </si>
  <si>
    <t>60400040104</t>
  </si>
  <si>
    <t>51301040302</t>
  </si>
  <si>
    <t>051301040302</t>
  </si>
  <si>
    <t>60101040205</t>
  </si>
  <si>
    <t>60200021404</t>
  </si>
  <si>
    <t>80102050507</t>
  </si>
  <si>
    <t>80102050306</t>
  </si>
  <si>
    <t>80102050302</t>
  </si>
  <si>
    <t>80102050106</t>
  </si>
  <si>
    <t>60400020705</t>
  </si>
  <si>
    <t>60400020602</t>
  </si>
  <si>
    <t>60400050405</t>
  </si>
  <si>
    <t>60101020704</t>
  </si>
  <si>
    <t>2610</t>
  </si>
  <si>
    <t>60400030101</t>
  </si>
  <si>
    <t>60101030104</t>
  </si>
  <si>
    <t>60101030102</t>
  </si>
  <si>
    <t>60101070203</t>
  </si>
  <si>
    <t>60101080608</t>
  </si>
  <si>
    <t>60300010102</t>
  </si>
  <si>
    <t>60300030801</t>
  </si>
  <si>
    <t>51301060301</t>
  </si>
  <si>
    <t>60101080804</t>
  </si>
  <si>
    <t>60102070202</t>
  </si>
  <si>
    <t>51302010302</t>
  </si>
  <si>
    <t>51302010201</t>
  </si>
  <si>
    <t>51301070303</t>
  </si>
  <si>
    <t>60400011004</t>
  </si>
  <si>
    <t>60400050502</t>
  </si>
  <si>
    <t>60102010105</t>
  </si>
  <si>
    <t>60400030401</t>
  </si>
  <si>
    <t>51301080806</t>
  </si>
  <si>
    <t>60200020907</t>
  </si>
  <si>
    <t>60400010105</t>
  </si>
  <si>
    <t>From Savannah, east on Hwy 64.  Left (north) on Smith Fork Rd.  Stop after road nears creek just past ford (there is another dirt access to creek before this but it is not a ford).  _x000D_</t>
  </si>
  <si>
    <t>51301080804</t>
  </si>
  <si>
    <t>51301080802</t>
  </si>
  <si>
    <t>60400050301</t>
  </si>
  <si>
    <t>60400010805</t>
  </si>
  <si>
    <t>60400050407</t>
  </si>
  <si>
    <t>60400040201</t>
  </si>
  <si>
    <t>51302010602</t>
  </si>
  <si>
    <t>60102010106</t>
  </si>
  <si>
    <t>60400010902</t>
  </si>
  <si>
    <t>From Parsons, north on HWY  69.  Left on McMurray (Joe D Woods) Rd.  Right on Bible Hill Rd.  Left on Sulphur springs (Adrienne Wallace) Rd.  Drive through gate in field on right just before Roy "Wid" Box Lane and Church on left.  (There is an underground cable warning box just inside gate).  Follow field road through second gate.  Drive to creek.  Turn right and drive through field to fence.  This location is within target range.  Can get down steep bank at overhanging trees before fence._x000D_
Corrected RM JEFO BS 51513 Correced HUC Code 12/8/08</t>
  </si>
  <si>
    <t>60400050904</t>
  </si>
  <si>
    <t>51301080905</t>
  </si>
  <si>
    <t>60400030504</t>
  </si>
  <si>
    <t>60102080406</t>
  </si>
  <si>
    <t>60101040101</t>
  </si>
  <si>
    <t>51302060202</t>
  </si>
  <si>
    <t>51302010605</t>
  </si>
  <si>
    <t>51302010202</t>
  </si>
  <si>
    <t>51302020102</t>
  </si>
  <si>
    <t>60200010103</t>
  </si>
  <si>
    <t>60400010508</t>
  </si>
  <si>
    <t>60400050801</t>
  </si>
  <si>
    <t>60400011005</t>
  </si>
  <si>
    <t>60400050504</t>
  </si>
  <si>
    <t>60400040101</t>
  </si>
  <si>
    <t>60400030703</t>
  </si>
  <si>
    <t>51302060403</t>
  </si>
  <si>
    <t>80102080205</t>
  </si>
  <si>
    <t>60300040201</t>
  </si>
  <si>
    <t>60300040207</t>
  </si>
  <si>
    <t>51302020304</t>
  </si>
  <si>
    <t>60400011003</t>
  </si>
  <si>
    <t>51302040202</t>
  </si>
  <si>
    <t>60102051001</t>
  </si>
  <si>
    <t>60400020104</t>
  </si>
  <si>
    <t>60102010306</t>
  </si>
  <si>
    <t>60101080703</t>
  </si>
  <si>
    <t>51302010203</t>
  </si>
  <si>
    <t>60101080902</t>
  </si>
  <si>
    <t>60300050504</t>
  </si>
  <si>
    <t>60400030705</t>
  </si>
  <si>
    <t>60102010503</t>
  </si>
  <si>
    <t>2102</t>
  </si>
  <si>
    <t>60102070405</t>
  </si>
  <si>
    <t>60400010803</t>
  </si>
  <si>
    <t>60102010501</t>
  </si>
  <si>
    <t>60102010401</t>
  </si>
  <si>
    <t>60101080905</t>
  </si>
  <si>
    <t>51302020301</t>
  </si>
  <si>
    <t>51301010602</t>
  </si>
  <si>
    <t>80102030201</t>
  </si>
  <si>
    <t>51301060307</t>
  </si>
  <si>
    <t>51100020106</t>
  </si>
  <si>
    <t>80102050103</t>
  </si>
  <si>
    <t>60400020707</t>
  </si>
  <si>
    <t>60200040105</t>
  </si>
  <si>
    <t>60200040104</t>
  </si>
  <si>
    <t>60200040103</t>
  </si>
  <si>
    <t>60200040102</t>
  </si>
  <si>
    <t>60101040303</t>
  </si>
  <si>
    <t>60300040205</t>
  </si>
  <si>
    <t>60300040203</t>
  </si>
  <si>
    <t>51301080603</t>
  </si>
  <si>
    <t>51301040501</t>
  </si>
  <si>
    <t>60400030602</t>
  </si>
  <si>
    <t>60200011203</t>
  </si>
  <si>
    <t>51301080203</t>
  </si>
  <si>
    <t>60102040405</t>
  </si>
  <si>
    <t>80102070803</t>
  </si>
  <si>
    <t>60101030103</t>
  </si>
  <si>
    <t>60101060402</t>
  </si>
  <si>
    <t>60101060305</t>
  </si>
  <si>
    <t>51100020203</t>
  </si>
  <si>
    <t>60200040306</t>
  </si>
  <si>
    <t>60200040304</t>
  </si>
  <si>
    <t>60200040302</t>
  </si>
  <si>
    <t>60200040301</t>
  </si>
  <si>
    <t>51302010306</t>
  </si>
  <si>
    <t>60400040302</t>
  </si>
  <si>
    <t>60400020305</t>
  </si>
  <si>
    <t>60102010210</t>
  </si>
  <si>
    <t>60101060403</t>
  </si>
  <si>
    <t>80102020305</t>
  </si>
  <si>
    <t>60200010202</t>
  </si>
  <si>
    <t>60200040107</t>
  </si>
  <si>
    <t>60101080706</t>
  </si>
  <si>
    <t>60400020703</t>
  </si>
  <si>
    <t>60102050806</t>
  </si>
  <si>
    <t>80102080509</t>
  </si>
  <si>
    <t>80102080802</t>
  </si>
  <si>
    <t>2225</t>
  </si>
  <si>
    <t>60300040208</t>
  </si>
  <si>
    <t>80102020204</t>
  </si>
  <si>
    <t>60101030503</t>
  </si>
  <si>
    <t>60102010107</t>
  </si>
  <si>
    <t>51301070305</t>
  </si>
  <si>
    <t>51302060501</t>
  </si>
  <si>
    <t>51302010301</t>
  </si>
  <si>
    <t>60400060102</t>
  </si>
  <si>
    <t>51301040308</t>
  </si>
  <si>
    <t>51302030303</t>
  </si>
  <si>
    <t>60102010206</t>
  </si>
  <si>
    <t>60102040505</t>
  </si>
  <si>
    <t>EMAP Draws Project ReachWide and SQKICK Samples  From Knoxville, take I-40 east to Newport.  Exit Hwy 321 go northeast toward Newport.  Turn left on Broadway (70 west). Park at Stepping Stones Child Care on left across from 5 Rivers Plaza._x000D_</t>
  </si>
  <si>
    <t>51302030308</t>
  </si>
  <si>
    <t>51302050406</t>
  </si>
  <si>
    <t>In Nashville, take HWY 70 east to the Walgreens at the corner of HWY 70 and Tulip Grove Rd.  Park at the Walgreens and walk to the back corner of the parking lot (near the exit for the drive thru.  Just past the guardrail and end of the retaining wall, walk to creek.  X-spot is u/s confuence of unnamed trib._x000D_</t>
  </si>
  <si>
    <t>60102080303</t>
  </si>
  <si>
    <t>60200040201</t>
  </si>
  <si>
    <t>51301070304</t>
  </si>
  <si>
    <t>80102090405</t>
  </si>
  <si>
    <t>60101030403</t>
  </si>
  <si>
    <t>51301070306</t>
  </si>
  <si>
    <t>80102020402</t>
  </si>
  <si>
    <t>51302050404</t>
  </si>
  <si>
    <t>60102010203</t>
  </si>
  <si>
    <t>51302010308</t>
  </si>
  <si>
    <t>60300050902</t>
  </si>
  <si>
    <t>60300021203</t>
  </si>
  <si>
    <t>60101010404</t>
  </si>
  <si>
    <t>80102030106</t>
  </si>
  <si>
    <t>80102030104</t>
  </si>
  <si>
    <t>80102030102</t>
  </si>
  <si>
    <t>80102030101</t>
  </si>
  <si>
    <t>51302010401</t>
  </si>
  <si>
    <t>60300040202</t>
  </si>
  <si>
    <t>51301050402</t>
  </si>
  <si>
    <t>31501010301</t>
  </si>
  <si>
    <t>51302040401</t>
  </si>
  <si>
    <t>60400050903</t>
  </si>
  <si>
    <t>60101080401</t>
  </si>
  <si>
    <t>80102040403</t>
  </si>
  <si>
    <t>51301050202</t>
  </si>
  <si>
    <t>60102051004</t>
  </si>
  <si>
    <t>60200040305</t>
  </si>
  <si>
    <t>060200040305</t>
  </si>
  <si>
    <t>51301050107</t>
  </si>
  <si>
    <t>51302010502</t>
  </si>
  <si>
    <t>51302040503</t>
  </si>
  <si>
    <t>60200020909</t>
  </si>
  <si>
    <t>60400030906</t>
  </si>
  <si>
    <t>80102030302</t>
  </si>
  <si>
    <t>60200030210</t>
  </si>
  <si>
    <t>60200010605</t>
  </si>
  <si>
    <t>80102080504</t>
  </si>
  <si>
    <t>51302060503</t>
  </si>
  <si>
    <t>51302030206</t>
  </si>
  <si>
    <t>60300030905</t>
  </si>
  <si>
    <t>60101080904</t>
  </si>
  <si>
    <t>60101020601</t>
  </si>
  <si>
    <t>80102020405</t>
  </si>
  <si>
    <t>51301050201</t>
  </si>
  <si>
    <t>60102080304</t>
  </si>
  <si>
    <t>60102070404</t>
  </si>
  <si>
    <t>60400050501</t>
  </si>
  <si>
    <t>2430</t>
  </si>
  <si>
    <t>2425</t>
  </si>
  <si>
    <t>60101080906</t>
  </si>
  <si>
    <t>60102010207</t>
  </si>
  <si>
    <t>80102020401</t>
  </si>
  <si>
    <t>80102020403</t>
  </si>
  <si>
    <t>80102020404</t>
  </si>
  <si>
    <t>51302010402</t>
  </si>
  <si>
    <t>60101020203</t>
  </si>
  <si>
    <t>60400020101</t>
  </si>
  <si>
    <t>51302060706</t>
  </si>
  <si>
    <t>60102051003</t>
  </si>
  <si>
    <t>60400030303</t>
  </si>
  <si>
    <t>60300030103</t>
  </si>
  <si>
    <t>60200030212</t>
  </si>
  <si>
    <t>60200011201</t>
  </si>
  <si>
    <t>51302060506</t>
  </si>
  <si>
    <t>60400030601</t>
  </si>
  <si>
    <t>60400050408</t>
  </si>
  <si>
    <t>51302020306</t>
  </si>
  <si>
    <t>60101051401</t>
  </si>
  <si>
    <t>60400050702</t>
  </si>
  <si>
    <t>60102050807</t>
  </si>
  <si>
    <t>51302030205</t>
  </si>
  <si>
    <t>60400050906</t>
  </si>
  <si>
    <t>60300010103</t>
  </si>
  <si>
    <t>80102020308</t>
  </si>
  <si>
    <t>80102040301</t>
  </si>
  <si>
    <t>60400030302</t>
  </si>
  <si>
    <t>60400020304</t>
  </si>
  <si>
    <t>60400030905</t>
  </si>
  <si>
    <t>31501010106</t>
  </si>
  <si>
    <t>60300040303</t>
  </si>
  <si>
    <t>51302030306</t>
  </si>
  <si>
    <t>51302040403</t>
  </si>
  <si>
    <t>51302050204</t>
  </si>
  <si>
    <t>80102080806</t>
  </si>
  <si>
    <t>51302020201</t>
  </si>
  <si>
    <t>60200021407</t>
  </si>
  <si>
    <t>80101000701</t>
  </si>
  <si>
    <t>80102040105</t>
  </si>
  <si>
    <t>51301060105</t>
  </si>
  <si>
    <t>80102080506</t>
  </si>
  <si>
    <t>2880</t>
  </si>
  <si>
    <t>80102050105</t>
  </si>
  <si>
    <t>80102100301</t>
  </si>
  <si>
    <t>51301040304</t>
  </si>
  <si>
    <t>80102020201</t>
  </si>
  <si>
    <t>60200011202</t>
  </si>
  <si>
    <t>51302060705</t>
  </si>
  <si>
    <t>51302030309</t>
  </si>
  <si>
    <t>51302030307</t>
  </si>
  <si>
    <t>51302030305</t>
  </si>
  <si>
    <t>51301040303</t>
  </si>
  <si>
    <t>60101030501</t>
  </si>
  <si>
    <t>51100020501</t>
  </si>
  <si>
    <t>80102040101</t>
  </si>
  <si>
    <t>80102070401</t>
  </si>
  <si>
    <t>60101080403</t>
  </si>
  <si>
    <t>60101030306</t>
  </si>
  <si>
    <t>51301080602</t>
  </si>
  <si>
    <t>80102080210</t>
  </si>
  <si>
    <t>60102040304</t>
  </si>
  <si>
    <t>In 35_1000 but near split with 35_2000 and confluence w/ Dry Creek. May be more representative of 35_2000</t>
  </si>
  <si>
    <t>In 35_1000 but near split with 35_2000 and confluence w/ Dry Creek. May be more representative of 35_2000.</t>
  </si>
  <si>
    <t>80102080302</t>
  </si>
  <si>
    <t>80102020203</t>
  </si>
  <si>
    <t>60200011204</t>
  </si>
  <si>
    <t>80102080102</t>
  </si>
  <si>
    <t>51301080801</t>
  </si>
  <si>
    <t>51301070302</t>
  </si>
  <si>
    <t>60200010401</t>
  </si>
  <si>
    <t>60200040204</t>
  </si>
  <si>
    <t>60400020603</t>
  </si>
  <si>
    <t>80102030604</t>
  </si>
  <si>
    <t>60101020703</t>
  </si>
  <si>
    <t>80102030503</t>
  </si>
  <si>
    <t>80102030501</t>
  </si>
  <si>
    <t>80102070604</t>
  </si>
  <si>
    <t>60102010302</t>
  </si>
  <si>
    <t>60101080501</t>
  </si>
  <si>
    <t>80102070402</t>
  </si>
  <si>
    <t>80102070403</t>
  </si>
  <si>
    <t>60101030508</t>
  </si>
  <si>
    <t>60400030506</t>
  </si>
  <si>
    <t>51302030203</t>
  </si>
  <si>
    <t>60400010403</t>
  </si>
  <si>
    <t>60300030203</t>
  </si>
  <si>
    <t>60102080403</t>
  </si>
  <si>
    <t>80102050503</t>
  </si>
  <si>
    <t>80102040303</t>
  </si>
  <si>
    <t>80102050501</t>
  </si>
  <si>
    <t>60400030801</t>
  </si>
  <si>
    <t>60400020307</t>
  </si>
  <si>
    <t>51301050102</t>
  </si>
  <si>
    <t>51302060406</t>
  </si>
  <si>
    <t>51302060404</t>
  </si>
  <si>
    <t>60200010402</t>
  </si>
  <si>
    <t>60101020702</t>
  </si>
  <si>
    <t>60200030209</t>
  </si>
  <si>
    <t>80102020310</t>
  </si>
  <si>
    <t>51302040601</t>
  </si>
  <si>
    <t>80102070702</t>
  </si>
  <si>
    <t>80102070701</t>
  </si>
  <si>
    <t>51301070101</t>
  </si>
  <si>
    <t>60300020301</t>
  </si>
  <si>
    <t>80102020307</t>
  </si>
  <si>
    <t>2026</t>
  </si>
  <si>
    <t>80102020501</t>
  </si>
  <si>
    <t>51302040605</t>
  </si>
  <si>
    <t>51301070402</t>
  </si>
  <si>
    <t>60102010101</t>
  </si>
  <si>
    <t>80102100208</t>
  </si>
  <si>
    <t>60400020302</t>
  </si>
  <si>
    <t>60101040210</t>
  </si>
  <si>
    <t>60102040406</t>
  </si>
  <si>
    <t>1730</t>
  </si>
  <si>
    <t>51100020101</t>
  </si>
  <si>
    <t>51100020503</t>
  </si>
  <si>
    <t>60400050406</t>
  </si>
  <si>
    <t>60102010208</t>
  </si>
  <si>
    <t>60400030908</t>
  </si>
  <si>
    <t>60102060405</t>
  </si>
  <si>
    <t>60400020303</t>
  </si>
  <si>
    <t>60101040306</t>
  </si>
  <si>
    <t>60400040107</t>
  </si>
  <si>
    <t>60101080805</t>
  </si>
  <si>
    <t>51302010103</t>
  </si>
  <si>
    <t>60102040502</t>
  </si>
  <si>
    <t>AMBIENT TN; Corrected Lat/Long BC LKC 6/9/11; 002005 Samples Collected 82/12/21  88/12/14; Obedis04 Old Lat 3558280: Same Long_x000D_
One Sample Collected On 79/03/29</t>
  </si>
  <si>
    <t>51301050504</t>
  </si>
  <si>
    <t>2020</t>
  </si>
  <si>
    <t>2025</t>
  </si>
  <si>
    <t>51301050503</t>
  </si>
  <si>
    <t>80102020503</t>
  </si>
  <si>
    <t>80102030606</t>
  </si>
  <si>
    <t>80102040102</t>
  </si>
  <si>
    <t>80102070802</t>
  </si>
  <si>
    <t>60200010501</t>
  </si>
  <si>
    <t>51302060402</t>
  </si>
  <si>
    <t>60101080106</t>
  </si>
  <si>
    <t>51301040402</t>
  </si>
  <si>
    <t>51301070204</t>
  </si>
  <si>
    <t>51302040606</t>
  </si>
  <si>
    <t>60102080205</t>
  </si>
  <si>
    <t>60400030102</t>
  </si>
  <si>
    <t>60300030902</t>
  </si>
  <si>
    <t>60102050902</t>
  </si>
  <si>
    <t>60400030901</t>
  </si>
  <si>
    <t>51301080606</t>
  </si>
  <si>
    <t>60400050503</t>
  </si>
  <si>
    <t>80102030403</t>
  </si>
  <si>
    <t>60300040101</t>
  </si>
  <si>
    <t>60200010102</t>
  </si>
  <si>
    <t>60300050402</t>
  </si>
  <si>
    <t>60300050501</t>
  </si>
  <si>
    <t>60200021201</t>
  </si>
  <si>
    <t>80102050102</t>
  </si>
  <si>
    <t>60102040308</t>
  </si>
  <si>
    <t>80102040402</t>
  </si>
  <si>
    <t>60400050302</t>
  </si>
  <si>
    <t>51301070201</t>
  </si>
  <si>
    <t>51301040201</t>
  </si>
  <si>
    <t>60200030208</t>
  </si>
  <si>
    <t>From Clayton, take Hwy 22 southwest.  Turn left on Bob McCan Road.  Park at T or at 55135 N Bob Mcarn Rd (Check at house).  Site is midway around field almost directly across from front of house.  Easiest walk is along edge of field.  Do not cut across field.  There is a path to the creek.  Permission to access creek provided by land owner on 05-01-2025_x000D_</t>
  </si>
  <si>
    <t>51301080901</t>
  </si>
  <si>
    <t>Posted Bact Water Contact Advisory 2010; Updated lat/long from 36.144722/-85.64494 to above-KJL/SRP 11/16/2020_x000D_</t>
  </si>
  <si>
    <t>60400040109</t>
  </si>
  <si>
    <t>60300040302</t>
  </si>
  <si>
    <t>60300030901</t>
  </si>
  <si>
    <t>51301050302</t>
  </si>
  <si>
    <t>51301040305</t>
  </si>
  <si>
    <t>80102100206</t>
  </si>
  <si>
    <t>60400020601</t>
  </si>
  <si>
    <t>60101040203</t>
  </si>
  <si>
    <t>60400050201</t>
  </si>
  <si>
    <t>51301010605</t>
  </si>
  <si>
    <t>60102080405</t>
  </si>
  <si>
    <t>60400030902</t>
  </si>
  <si>
    <t>60400030903</t>
  </si>
  <si>
    <t>60200010604</t>
  </si>
  <si>
    <t>60101040103</t>
  </si>
  <si>
    <t>60102080203</t>
  </si>
  <si>
    <t>60101070206</t>
  </si>
  <si>
    <t>60300030301</t>
  </si>
  <si>
    <t>60300030706</t>
  </si>
  <si>
    <t>80101000604</t>
  </si>
  <si>
    <t>80101000602</t>
  </si>
  <si>
    <t>80101000503</t>
  </si>
  <si>
    <t>80101000401</t>
  </si>
  <si>
    <t>60400030301</t>
  </si>
  <si>
    <t>DOR-OR station. Turn Left Park Ar Far End Of Lot Sample At Weir</t>
  </si>
  <si>
    <t>80102110102</t>
  </si>
  <si>
    <t>80102110101</t>
  </si>
  <si>
    <t>60400020105</t>
  </si>
  <si>
    <t>60300030705</t>
  </si>
  <si>
    <t>60101070308</t>
  </si>
  <si>
    <t>60101070305</t>
  </si>
  <si>
    <t>51302060504</t>
  </si>
  <si>
    <t>51301080303</t>
  </si>
  <si>
    <t>31501010302</t>
  </si>
  <si>
    <t>31501010103</t>
  </si>
  <si>
    <t>60300040103</t>
  </si>
  <si>
    <t>80101000704</t>
  </si>
  <si>
    <t>80101000703</t>
  </si>
  <si>
    <t>60400030509</t>
  </si>
  <si>
    <t>60400050902</t>
  </si>
  <si>
    <t>60400010808</t>
  </si>
  <si>
    <t>60400050905</t>
  </si>
  <si>
    <t>60101040304</t>
  </si>
  <si>
    <t>60101040204</t>
  </si>
  <si>
    <t>51302050103</t>
  </si>
  <si>
    <t>60101040308</t>
  </si>
  <si>
    <t>60400030505</t>
  </si>
  <si>
    <t>60400010202</t>
  </si>
  <si>
    <t>60101080607</t>
  </si>
  <si>
    <t>80102020207</t>
  </si>
  <si>
    <t>80102090402</t>
  </si>
  <si>
    <t>1705</t>
  </si>
  <si>
    <t>60300050604</t>
  </si>
  <si>
    <t>60102070403</t>
  </si>
  <si>
    <t>60400020102</t>
  </si>
  <si>
    <t>60101070101</t>
  </si>
  <si>
    <t>60300040206</t>
  </si>
  <si>
    <t>51302050203</t>
  </si>
  <si>
    <t>60101080604</t>
  </si>
  <si>
    <t>80102110103</t>
  </si>
  <si>
    <t>1920</t>
  </si>
  <si>
    <t>51301060101</t>
  </si>
  <si>
    <t>51302020101</t>
  </si>
  <si>
    <t>80102020304</t>
  </si>
  <si>
    <t>EMAP Draws Project ReachWide and SQKICK Samples; Benthics Sampled In 20072008  Not Sampled In 2010 JRS  From Sandy Springs, turn south on Henry Growler Rd.  Park at 2571.  Let the Rojas know you are there.  Walk to the fence row to the right of the barn and through the gates to the creek.  The sample spot is downstream._x000D_</t>
  </si>
  <si>
    <t>80102090403</t>
  </si>
  <si>
    <t>80102090105</t>
  </si>
  <si>
    <t>80102090102</t>
  </si>
  <si>
    <t>80102090104</t>
  </si>
  <si>
    <t>80102090406</t>
  </si>
  <si>
    <t>60400040305</t>
  </si>
  <si>
    <t>51301080304</t>
  </si>
  <si>
    <t>60101070205</t>
  </si>
  <si>
    <t>60200021402</t>
  </si>
  <si>
    <t>60102080104</t>
  </si>
  <si>
    <t>51301050108</t>
  </si>
  <si>
    <t>Corrected Lat/Long To Match Field Sheet ALW 3912; Changed Monitoring Location per DHA 1/13/16KJL.  Habitat destroyed by hurricane Helene in 2024.  Bug station moved to 250 yards upstream bridge at chemical station rm 28.0</t>
  </si>
  <si>
    <t>60400030907</t>
  </si>
  <si>
    <t>60300050201</t>
  </si>
  <si>
    <t>60400040103</t>
  </si>
  <si>
    <t>60200040106</t>
  </si>
  <si>
    <t>60300050507</t>
  </si>
  <si>
    <t>51302060702</t>
  </si>
  <si>
    <t>51301080102</t>
  </si>
  <si>
    <t>MILL004.2SV</t>
  </si>
  <si>
    <t>Benthics OneTime In July Or Aug. Fixed RM per CMP - KJL 9/24/2025</t>
  </si>
  <si>
    <t>80102050506</t>
  </si>
  <si>
    <t>1880</t>
  </si>
  <si>
    <t>1800</t>
  </si>
  <si>
    <t>51301040306</t>
  </si>
  <si>
    <t>51301080101</t>
  </si>
  <si>
    <t>80102020102</t>
  </si>
  <si>
    <t>60102040202</t>
  </si>
  <si>
    <t>80102080208</t>
  </si>
  <si>
    <t>60400030704</t>
  </si>
  <si>
    <t>60400030501</t>
  </si>
  <si>
    <t>060400050102</t>
  </si>
  <si>
    <t>Corrected Location Lat/Long BS 6/12/12. Corrected lat/long to be on creek KJL 10/24/2025</t>
  </si>
  <si>
    <t>60400050102</t>
  </si>
  <si>
    <t>51100020201</t>
  </si>
  <si>
    <t>60200011105</t>
  </si>
  <si>
    <t>60400020202</t>
  </si>
  <si>
    <t>80102090401</t>
  </si>
  <si>
    <t>80102030401</t>
  </si>
  <si>
    <t>60102040501</t>
  </si>
  <si>
    <t>51302050104</t>
  </si>
  <si>
    <t>80102030601</t>
  </si>
  <si>
    <t>60400010702</t>
  </si>
  <si>
    <t>80102050401</t>
  </si>
  <si>
    <t>60200021203</t>
  </si>
  <si>
    <t>60101070307</t>
  </si>
  <si>
    <t>60200021001</t>
  </si>
  <si>
    <t>60400010402</t>
  </si>
  <si>
    <t>@ Mouth just U/S From Matlock Ford on Piney Road</t>
  </si>
  <si>
    <t>60102050804</t>
  </si>
  <si>
    <t>51301080402</t>
  </si>
  <si>
    <t>60101051403</t>
  </si>
  <si>
    <t>51302030202</t>
  </si>
  <si>
    <t>60101080801</t>
  </si>
  <si>
    <t>51100020105</t>
  </si>
  <si>
    <t>51302050405</t>
  </si>
  <si>
    <t>60102040307</t>
  </si>
  <si>
    <t>51301080503</t>
  </si>
  <si>
    <t>60101020202</t>
  </si>
  <si>
    <t>51301080301</t>
  </si>
  <si>
    <t>60101040102</t>
  </si>
  <si>
    <t>60102080201</t>
  </si>
  <si>
    <t>60101030404</t>
  </si>
  <si>
    <t>51302030201</t>
  </si>
  <si>
    <t>60400030904</t>
  </si>
  <si>
    <t>60400020404</t>
  </si>
  <si>
    <t>80102100102</t>
  </si>
  <si>
    <t>2003</t>
  </si>
  <si>
    <t>80102100101</t>
  </si>
  <si>
    <t>60400030402</t>
  </si>
  <si>
    <t>80102040103</t>
  </si>
  <si>
    <t>51302010102</t>
  </si>
  <si>
    <t>80102030405</t>
  </si>
  <si>
    <t>80102030404</t>
  </si>
  <si>
    <t>1855</t>
  </si>
  <si>
    <t>80102050202</t>
  </si>
  <si>
    <t>60102040301</t>
  </si>
  <si>
    <t>60300030101</t>
  </si>
  <si>
    <t>80102080511</t>
  </si>
  <si>
    <t>60102060306</t>
  </si>
  <si>
    <t>51301070103</t>
  </si>
  <si>
    <t>80102050303</t>
  </si>
  <si>
    <t>60102010205</t>
  </si>
  <si>
    <t>80102080801</t>
  </si>
  <si>
    <t>80102080207</t>
  </si>
  <si>
    <t>51301010201</t>
  </si>
  <si>
    <t>1780</t>
  </si>
  <si>
    <t>60400011001</t>
  </si>
  <si>
    <t>From Linden, take Hwy 412 west.  Turn right (north) on Lick Creek (Linden-Pineview) Rd.  Go approximately 4.8 miles and turn right (east) on North Fork (Strickland) Rd. Go 1.6 miles (just past the Youngblood Box 350D on left) and park by gate at the "No Hunting" sign on the right.  Step over the fence to the right of the gate and walk to the left across the pasture toward the creek to the open area (no trees).  Cross the creek and walk to the downstream edge of the gravel bar on the LDB.  Check on permission._x000D_</t>
  </si>
  <si>
    <t>51302050503</t>
  </si>
  <si>
    <t>51302020307</t>
  </si>
  <si>
    <t>80102020208</t>
  </si>
  <si>
    <t>1999</t>
  </si>
  <si>
    <t>80102020107</t>
  </si>
  <si>
    <t>80102020202</t>
  </si>
  <si>
    <t>80102090302</t>
  </si>
  <si>
    <t>51302020305</t>
  </si>
  <si>
    <t>51100020604</t>
  </si>
  <si>
    <t>80102040204</t>
  </si>
  <si>
    <t>80102040201</t>
  </si>
  <si>
    <t>AMBIENT TN; 001851 Setup with Wrong Lat 3547040: Long:_x000D_
08554400: and HUC: 05130107; and Old Quad 437 Sw.  Samples Collected Under 001851 Station:82/08/12  93/06/03; Samples Collected Under Midfkfkdeer30.5_x000D_
98/04/14  98/07/23</t>
  </si>
  <si>
    <t>60101080609</t>
  </si>
  <si>
    <t>60200020906</t>
  </si>
  <si>
    <t>51302050303</t>
  </si>
  <si>
    <t>60102080404</t>
  </si>
  <si>
    <t>80102050301</t>
  </si>
  <si>
    <t>80102050402</t>
  </si>
  <si>
    <t>60400030502</t>
  </si>
  <si>
    <t>60101030506</t>
  </si>
  <si>
    <t>Knob Creek Road Crossing</t>
  </si>
  <si>
    <t>51301060104</t>
  </si>
  <si>
    <t>60101070401</t>
  </si>
  <si>
    <t>80101000601</t>
  </si>
  <si>
    <t>60101080707</t>
  </si>
  <si>
    <t>80102040304</t>
  </si>
  <si>
    <t>80102050201</t>
  </si>
  <si>
    <t>60102010104</t>
  </si>
  <si>
    <t>60102070201</t>
  </si>
  <si>
    <t>51301070102</t>
  </si>
  <si>
    <t>51301050101</t>
  </si>
  <si>
    <t>51302020303</t>
  </si>
  <si>
    <t>80102050204</t>
  </si>
  <si>
    <t>80102040404</t>
  </si>
  <si>
    <t>1854</t>
  </si>
  <si>
    <t>80102040306</t>
  </si>
  <si>
    <t>51302040501</t>
  </si>
  <si>
    <t>51301050105</t>
  </si>
  <si>
    <t>60400010503</t>
  </si>
  <si>
    <t>60300050601</t>
  </si>
  <si>
    <t>60102080302</t>
  </si>
  <si>
    <t>60200021202</t>
  </si>
  <si>
    <t>60102010103</t>
  </si>
  <si>
    <t>60101020405</t>
  </si>
  <si>
    <t>60102050802</t>
  </si>
  <si>
    <t>51302040301</t>
  </si>
  <si>
    <t>60101080704</t>
  </si>
  <si>
    <t>80102090203</t>
  </si>
  <si>
    <t>MILL015.1OV</t>
  </si>
  <si>
    <t>Standingstone Lake</t>
  </si>
  <si>
    <t>Standingstone Lake (Kelly Lake)  at Dam in Standingstone State Park</t>
  </si>
  <si>
    <t>Standingstone-Kelly</t>
  </si>
  <si>
    <t>1991 Clean Lakes Statewide Assessment Location; Located In Standing Stone State Park. Changed station id and name 11/6/2025 KJL  State park brochure and map calls it Kelly Lake.</t>
  </si>
  <si>
    <t>80102020105</t>
  </si>
  <si>
    <t>60400010304</t>
  </si>
  <si>
    <t>51301040301</t>
  </si>
  <si>
    <t>51302040603</t>
  </si>
  <si>
    <t>60102070101</t>
  </si>
  <si>
    <t>60400030201</t>
  </si>
  <si>
    <t>51302030103</t>
  </si>
  <si>
    <t>60200011003</t>
  </si>
  <si>
    <t>1810</t>
  </si>
  <si>
    <t>51301030709</t>
  </si>
  <si>
    <t>51302030104</t>
  </si>
  <si>
    <t>60400030202</t>
  </si>
  <si>
    <t>51302040103</t>
  </si>
  <si>
    <t>60101020501</t>
  </si>
  <si>
    <t>51301060205</t>
  </si>
  <si>
    <t>80102080501</t>
  </si>
  <si>
    <t>1720</t>
  </si>
  <si>
    <t>80102050502</t>
  </si>
  <si>
    <t>60300030303</t>
  </si>
  <si>
    <t>51302040101</t>
  </si>
  <si>
    <t>60102060402</t>
  </si>
  <si>
    <t>80102080701</t>
  </si>
  <si>
    <t>51302040102</t>
  </si>
  <si>
    <t>51301050203</t>
  </si>
  <si>
    <t>51302050407</t>
  </si>
  <si>
    <t>51301040307</t>
  </si>
  <si>
    <t>51302040402</t>
  </si>
  <si>
    <t>51302030302</t>
  </si>
  <si>
    <t>60400050401</t>
  </si>
  <si>
    <t>DOR-OR station. Corrected RM DOEO 7/31/13; Just Outside Of ORNL East Security Gate At Deer Check Station Turn Rt On Gravel; Rd  Sampled 150200Ft U/S Of Confluence with Mccoy Branch Embayment/Melton Hill; Corrected Station ID To Match ORNL Station 62811 DHA  Mck 1.4; RM 0.1 Measured From Embayment Instead Of Channel</t>
  </si>
  <si>
    <t>60300040204</t>
  </si>
  <si>
    <t>51301060309</t>
  </si>
  <si>
    <t>51100020102</t>
  </si>
  <si>
    <t>60101020502</t>
  </si>
  <si>
    <t>80102080805</t>
  </si>
  <si>
    <t>51302060201</t>
  </si>
  <si>
    <t>51302040104</t>
  </si>
  <si>
    <t>80102030607</t>
  </si>
  <si>
    <t>60300020701</t>
  </si>
  <si>
    <t>51302040602</t>
  </si>
  <si>
    <t>80102090103</t>
  </si>
  <si>
    <t>51301040507</t>
  </si>
  <si>
    <t>60300030702</t>
  </si>
  <si>
    <t>60400020201</t>
  </si>
  <si>
    <t>80102080601</t>
  </si>
  <si>
    <t>60400030802</t>
  </si>
  <si>
    <t>51302020309</t>
  </si>
  <si>
    <t>60400010705</t>
  </si>
  <si>
    <t>51301070307</t>
  </si>
  <si>
    <t>60400050701</t>
  </si>
  <si>
    <t>51301060306</t>
  </si>
  <si>
    <t>80102100304</t>
  </si>
  <si>
    <t>60101080803</t>
  </si>
  <si>
    <t>60200010902</t>
  </si>
  <si>
    <t>80102100305</t>
  </si>
  <si>
    <t>51302050302</t>
  </si>
  <si>
    <t>51302020202</t>
  </si>
  <si>
    <t>60400011002</t>
  </si>
  <si>
    <t>51302010307</t>
  </si>
  <si>
    <t>60200021302</t>
  </si>
  <si>
    <t>1690</t>
  </si>
  <si>
    <t>60102060404</t>
  </si>
  <si>
    <t>60102080305</t>
  </si>
  <si>
    <t>51302030204</t>
  </si>
  <si>
    <t>80102030105</t>
  </si>
  <si>
    <t>60400010802</t>
  </si>
  <si>
    <t>60200021101</t>
  </si>
  <si>
    <t>80101000603</t>
  </si>
  <si>
    <t>51301040203</t>
  </si>
  <si>
    <t>51302010604</t>
  </si>
  <si>
    <t>51302030301</t>
  </si>
  <si>
    <t>60102051104</t>
  </si>
  <si>
    <t>60400010801</t>
  </si>
  <si>
    <t>60102080202</t>
  </si>
  <si>
    <t>+50 Yards D/S Gravel Hill Road off SR 353</t>
  </si>
  <si>
    <t>2058</t>
  </si>
  <si>
    <t>60102060401</t>
  </si>
  <si>
    <t>60200030207</t>
  </si>
  <si>
    <t>80102080209</t>
  </si>
  <si>
    <t>60300010301</t>
  </si>
  <si>
    <t>31501010104</t>
  </si>
  <si>
    <t>51301080907</t>
  </si>
  <si>
    <t>60102060307</t>
  </si>
  <si>
    <t>60200021303</t>
  </si>
  <si>
    <t>51302010303</t>
  </si>
  <si>
    <t>60101030505</t>
  </si>
  <si>
    <t>60400030403</t>
  </si>
  <si>
    <t>51301050403</t>
  </si>
  <si>
    <t>51302010403</t>
  </si>
  <si>
    <t>80102050504</t>
  </si>
  <si>
    <t>60200010603</t>
  </si>
  <si>
    <t>@Sl-1 (U/S Outfall 1)</t>
  </si>
  <si>
    <t>@Sl-3 Sample Taken at Garret Seep</t>
  </si>
  <si>
    <t>@Sl-3 (D/S Garret Seep)</t>
  </si>
  <si>
    <t>80102080602</t>
  </si>
  <si>
    <t>60101070306</t>
  </si>
  <si>
    <t>60300030502</t>
  </si>
  <si>
    <t>51302010501</t>
  </si>
  <si>
    <t>60300030405</t>
  </si>
  <si>
    <t>51301080305</t>
  </si>
  <si>
    <t>80102050101</t>
  </si>
  <si>
    <t>60200020905</t>
  </si>
  <si>
    <t>60400060101</t>
  </si>
  <si>
    <t>14306</t>
  </si>
  <si>
    <t>51302030304</t>
  </si>
  <si>
    <t>60400050901</t>
  </si>
  <si>
    <t>60101070104</t>
  </si>
  <si>
    <t>60400050402</t>
  </si>
  <si>
    <t>60300020302</t>
  </si>
  <si>
    <t>14312</t>
  </si>
  <si>
    <t>WOLF073.0FA</t>
  </si>
  <si>
    <t>60300030904</t>
  </si>
  <si>
    <t>60300030102</t>
  </si>
  <si>
    <t>60400020306</t>
  </si>
  <si>
    <t>HARPE106.4WI</t>
  </si>
  <si>
    <t>HARPE105.7WI; HARPE076.0WI; USGS 03432100, ECO71I15</t>
  </si>
  <si>
    <t>Take I65S To Franklin.  Exit Highway 96 East. Turn Right On Highway 31A/4A.  Go; Approx. 2 Miles.  Turn Right Onto Patton Road. In About 3 Miles Turn Right Onto; Mcdaniel Road.  Sample 125 Yards Downstream Mcdaniel Road.    Do Study; Original RM Calculated Incorrectly; RM Corrected Again 4/7/06 JRS. USGS is reestablishing gauge including continuous pH, DO, cond., temp, turbidity and nitrate sensor and will collect nutrient samples 8 times a year as part of the USGS Nutrient partnership. KJL 1/30/2025  Elevated nutriens, poor TMI and stressed diatoms dropped as reference site during 2026 5-year calibration.  dha</t>
  </si>
  <si>
    <t>51302010305</t>
  </si>
  <si>
    <t>COLD015.0LE</t>
  </si>
  <si>
    <t>COLD014.4LE; ECO73A01</t>
  </si>
  <si>
    <t>1.5 Miles U/S Boat Ramp on Walnut Log Road and 0.75 Miles U/S Last Cabin.  Lat/long corrected dha 09-25-2025 to match desctiption</t>
  </si>
  <si>
    <t>PAWPA003.1OB</t>
  </si>
  <si>
    <t>Watershed</t>
  </si>
  <si>
    <t xml:space="preserve">Waterbody 029, </t>
  </si>
  <si>
    <t>80102020103</t>
  </si>
  <si>
    <t>80102020104</t>
  </si>
  <si>
    <t>3927</t>
  </si>
  <si>
    <t>60400010601</t>
  </si>
  <si>
    <t>60400040301</t>
  </si>
  <si>
    <t>60200010101</t>
  </si>
  <si>
    <t>80102100302</t>
  </si>
  <si>
    <t>51302050304</t>
  </si>
  <si>
    <t>80102090404</t>
  </si>
  <si>
    <t>80102050505</t>
  </si>
  <si>
    <t>60101030402</t>
  </si>
  <si>
    <t>60200010602</t>
  </si>
  <si>
    <t>60400010602</t>
  </si>
  <si>
    <t>60102010202</t>
  </si>
  <si>
    <t>60200030206</t>
  </si>
  <si>
    <t>60102010201</t>
  </si>
  <si>
    <t>FLYNN010.2JA</t>
  </si>
  <si>
    <t>51301060305</t>
  </si>
  <si>
    <t>Extensive Flooding Altered Dowstream Charac That Don't Depict Normal Condition; Will Be Sampled In FY 11; Drainage: Cumberland River (314.8)_x000D_
Waterbody 004; Wps0507144; Dissolved Oxygen Study; Completed minimum 5 year reference monitoring move to watershed monitoring.</t>
  </si>
  <si>
    <t>CFORK006.8CN</t>
  </si>
  <si>
    <t>51301080803</t>
  </si>
  <si>
    <t>CARSO004.2CN</t>
  </si>
  <si>
    <t>51302030101</t>
  </si>
  <si>
    <t>Drainage: East Fork Stones RM 38.2 To Stones RM 38.6 To Cumberland River.; Upstream Burt  Petty Gap Road Near Burt TN.  Waterbody  026; River Mile Changed From 5.4; Dissolved Oxygen Study.  Minimum 5 years reference monitoring complete and moved to watershed project.</t>
  </si>
  <si>
    <t>51302010603</t>
  </si>
  <si>
    <t>80102100307</t>
  </si>
  <si>
    <t>60400050505</t>
  </si>
  <si>
    <t>Diatoms</t>
  </si>
  <si>
    <t>51301060203</t>
  </si>
  <si>
    <t>SPRIN016.2OV</t>
  </si>
  <si>
    <t>Extensive Flooding Altered Dowstream Charac That Don't Depict Normal Condition; Will Be Sampled In FY 11; WBID# 05130106010.  Originally Set Up At Colter Bolton Road.  Changed By; Bl  and Fb 10/10/00 Wrong Location Description Given In 1998; Was WSP 212 Dissolved Oxygen Study  5-year reference monitoring complete moved to watershed montioring.</t>
  </si>
  <si>
    <t>HURRI009.4MR</t>
  </si>
  <si>
    <t>Waterbody  055; Drainage Elk River (143.3)  TN River 284.3; Drainage Area In 71G But Stream Appears In 71H A Fuzzy Boundary Stream; Data Needs To Be Viewed with Both Ecoregion Characteristics In Mind.; Dissolved Oxygen Study. Completed minimum 5 year reference monitoring.  Moved to watershed monitoring.</t>
  </si>
  <si>
    <t>60200021408</t>
  </si>
  <si>
    <t>60400010804</t>
  </si>
  <si>
    <t>51301060302</t>
  </si>
  <si>
    <t>60102040305</t>
  </si>
  <si>
    <t>60400030701</t>
  </si>
  <si>
    <t>51302050401</t>
  </si>
  <si>
    <t>60300030205</t>
  </si>
  <si>
    <t>60102070302</t>
  </si>
  <si>
    <t>SWANE000.5WE</t>
  </si>
  <si>
    <t>HURRI007.6HU</t>
  </si>
  <si>
    <t>Added As Ecosite 22703; Was WSP 106 Changed For Ease Of Sampling Bl 12/15/03; Station Location Information Changed per JRS From Hwy 13 By DHA On 3204; Corrected RM JRS 32408; Corrected Lat/Long Ks 5/29/14; Dropped as SEMN site Spring 2017 due to TVA report of pigs, cows, and dredging during fall 2016 fish sampling.. Completed 4 year reference sampling moved to watershed  sampling.</t>
  </si>
  <si>
    <t>80101000702</t>
  </si>
  <si>
    <t>80102020406</t>
  </si>
  <si>
    <t>Dropped 6/9/2017 during SOP calibration. Proposed As Candidate Headwater Reference 5511; Corrected RM BS AW LKC 5/16/11; Atypical.  Spring Fed.  Distance To Spring Source Is Short.; Tributary To Running Reelfoot Bayou._x000D_
Just South Of Lake Isom.; Benthics Only 4th Quarter 98 Dropped_x000D_
Aquatic Biology Section Surveyed.</t>
  </si>
  <si>
    <t>51302040204</t>
  </si>
  <si>
    <t>NEW055.4MG</t>
  </si>
  <si>
    <t>Station Added Fall 1997.  Dry In 9/97  Waterbody id 05130104037; About 0.1 Miles Downstream the Confluence Of New River and Straight Fork.  About; 2 Miles North-Northeast Of Petros TN.; Lab BR Earlier; Dissolved Oxygen Study 5-year reference monitoring complete reverted to reference stream monitoring.</t>
  </si>
  <si>
    <t>51301010503</t>
  </si>
  <si>
    <t>STINK015.1CA</t>
  </si>
  <si>
    <t>51301010501</t>
  </si>
  <si>
    <t>CANE004.0CR</t>
  </si>
  <si>
    <t>TNW000009218</t>
  </si>
  <si>
    <t>CANE CREEK</t>
  </si>
  <si>
    <t>060400010901</t>
  </si>
  <si>
    <t>TN06040001643_0500</t>
  </si>
  <si>
    <t>SANTE000.9RN</t>
  </si>
  <si>
    <t>ECO71E18; SANTE000.8RN</t>
  </si>
  <si>
    <t>Wsa Se  Joint Sampling Ky  TN; Became Eco71E18 9/19/06.  Dropped in 2025 not used for metric calibrations.</t>
  </si>
  <si>
    <t>CALEB001.2RN</t>
  </si>
  <si>
    <t>51302060505</t>
  </si>
  <si>
    <t>CALEB001.2RN; CALEB001.0RN, ECO71E19</t>
  </si>
  <si>
    <t>9/19/2006; Dropped as reference in 2025 not used in calibrations</t>
  </si>
  <si>
    <t>60101080701</t>
  </si>
  <si>
    <t>60400010301</t>
  </si>
  <si>
    <t>51302050301</t>
  </si>
  <si>
    <t>60400050703</t>
  </si>
  <si>
    <t>60400030507</t>
  </si>
  <si>
    <t>From Hwy 64 in Waynesboro, take Hwy 13 south.  Approximately 1 mile south of town, turn left (south) on Green River Access Rd at Green River Baptist Church.  Go approximately 2.0 miles to 1112 Green River Road on right (gray double-wide).  Park in driveway near dog pen.  Walk past dog pen toward creek and downstream to end of gravel bar._x000D_
Updated Station Location 071415 DHA</t>
  </si>
  <si>
    <t>60101030305</t>
  </si>
  <si>
    <t>60400040105</t>
  </si>
  <si>
    <t>1407</t>
  </si>
  <si>
    <t>51301080705</t>
  </si>
  <si>
    <t>60300030703</t>
  </si>
  <si>
    <t>EFSTO053.4T0.1CN, FECO71H02</t>
  </si>
  <si>
    <t>60400020704</t>
  </si>
  <si>
    <t>51301040502</t>
  </si>
  <si>
    <t>ISLAN002.3MG</t>
  </si>
  <si>
    <t>ISLAN002.3MG; ISLANDCRIS02, ECO68A27</t>
  </si>
  <si>
    <t>Added 4th Qu FY 98 Wbi 06010208005 _x000D_
In CAtoosa Wildlife Management Area.; Past Surface Mining In Headwaters Probation 2005 Deep Mine; Underground Mining Started 2005; W.Q. Library File Index No. Bf0.04; Dissolved Oxygen Study</t>
  </si>
  <si>
    <t>Dropped 6/9/2017 during SOP calibration. Added 4th Qu FY 98  Wbi  06010208005_x000D_
About 0.5 Miles Downstream; Southern Railroad Bridge Crossing.; Dissolved Oxygen Study</t>
  </si>
  <si>
    <t>Waterbody # TN06020004007 5 Miles South Of Pikesville; Flows To Sequatchie River Mile 70.2.; Dissolved Oxygen Study_x000D_
Station lat and long changed per Chip Walton 7/2/2020.Stations description changed from 0.25 Miles D/S Lower East Valley Road &amp; 35.54083/-85.21694 to current per per Chip Walton 7/2/2020-NML</t>
  </si>
  <si>
    <t>MUD004.7FR</t>
  </si>
  <si>
    <t>Mud Creek Flows To  Elk RM 188.3; 5-year reference monitoring complete station converted to watershed.</t>
  </si>
  <si>
    <t>CROW034.7FR</t>
  </si>
  <si>
    <t>Discontinuing Monitoring Da  Mb Ch CA Cl 6/9/10; Keep Old Info As Reference Site Not Repre Of Eco Region Stream Leveled Out; Drainage : TN River Mile 401.3 In Guntersville Lake.  Main Flow Of Stream Arises; From Buggytop CAve Draining Lost Cove In CArter State Natural Area About 7 Mi; South Of Sewanee TN. This Is A Flat Slow Gradient Riffle Type Steam Reach. Site not representative of ecoregion dropped in 2010.  No data used in calibrations.</t>
  </si>
  <si>
    <t>60400010502</t>
  </si>
  <si>
    <t>BENT003.6HA</t>
  </si>
  <si>
    <t>River Mile and Location Info Changed 7803 DHA; Waterbody # 06010108042; Sampled By Lab For Unifed Watershed Assesment 2001; Benthic OneTime July Or Aug 2001.  Bact 1012 Samples During JuneSept 2001; Dissolved Oxygen Study. 5-year reference monitoring completed converted to watershed sampling in 2025</t>
  </si>
  <si>
    <t>FLAT012.0SV</t>
  </si>
  <si>
    <t>Added 9/12/02; Dissolved Oxygen Study. 5 year reference monitoring complete, converted to watershed in 2025.</t>
  </si>
  <si>
    <t>Site Is Located 2.6 Miles Downstream Laurel Mountain; Lake (Impoundment).  Only Bugs Collected_x000D_
Habitat Assessment Score 171; Laurel Creek Flows To Big Creek Mile 0.5 Which Flows To Tellico River Mile 18.1.</t>
  </si>
  <si>
    <t>60200040202</t>
  </si>
  <si>
    <t>60102080401</t>
  </si>
  <si>
    <t>51301080601</t>
  </si>
  <si>
    <t>80102020205</t>
  </si>
  <si>
    <t>STRAI001.0MG</t>
  </si>
  <si>
    <t>STRAI001.0MG; FECO69D01B, FECO69D02</t>
  </si>
  <si>
    <t>60102051105</t>
  </si>
  <si>
    <t>60102070401</t>
  </si>
  <si>
    <t>2185</t>
  </si>
  <si>
    <t>60102060303</t>
  </si>
  <si>
    <t>60102060305</t>
  </si>
  <si>
    <t>60102051002</t>
  </si>
  <si>
    <t>ECO67F27; TNW07657110, INDIA003.7GR</t>
  </si>
  <si>
    <t>60102080103</t>
  </si>
  <si>
    <t>Station Dropped FY 1998 Added In 2003 Waterbodyidtn060101020231.0; South Of Tank HollowHwy 133_x000D_
Creek Appears To Drain 66E Streams; Also At This Location.; Dissolved Oxygen Study</t>
  </si>
  <si>
    <t>60101070302</t>
  </si>
  <si>
    <t>Dropped 6/9/2017 during SOP calibration. Old Waterbody # 06010107021_x000D_
Habitat Assessment Score 194; Upstream Highway 321.  Site Located within Gsmnp Boundaries In Greenbriar Cove; Dissolved Oxygen Study</t>
  </si>
  <si>
    <t>60102010102</t>
  </si>
  <si>
    <t>From Maryville Take Hwy 73(321) East Past Elkmont To Site Located Just Upstream; Elkmont Campground In Gsmnp.  Habitat Assessesment Score 197.; Waterbody # 06010201032_x000D_
Changed County 11/15/00 Not Sequatchie.; Lab Rpbiii; Dissolved Oxygen Study</t>
  </si>
  <si>
    <t>60102040404</t>
  </si>
  <si>
    <t>Cherokee National Forest_x000D_
From Tellico Plains TN Take Sr 165 Se; 9.8 Mi To Forest Route 217 and Turn Left then Go 2.7 Mi To Campground.; North River Flows To Tellico River Mile 41.6.; Corrected Lat/Long 3/26/04 LKC; Dissolved Oxygen Study</t>
  </si>
  <si>
    <t>31501010102</t>
  </si>
  <si>
    <t>1630</t>
  </si>
  <si>
    <t>1620</t>
  </si>
  <si>
    <t>60300010201</t>
  </si>
  <si>
    <t>60101051301</t>
  </si>
  <si>
    <t>80102020301</t>
  </si>
  <si>
    <t>60200020904</t>
  </si>
  <si>
    <t>Dropped 6/9/2017 during SOP calibration. Waterbody TN06020002081; Whiteoak Mountain North Of Baugh Spring_x000D_
6 Miles Nw Of Cleveland TN; Blackburn Flows To Apison Fork Mile 2.5 Which Flows To Bigsby Creek.; Changed To Headwater Reference 4208 DHA</t>
  </si>
  <si>
    <t>GRIFF005.1HE</t>
  </si>
  <si>
    <t>At Hwy 104 First Evaluated and Rejected.  Site Moved Upstream To Mile 5.1.; 3 Mi Due East Of Cedar Grove Carroll County TN.; Corrected County  per BS 5/08; Dissolved Oxygen Study. Retired in 2025 (completed min 5 years monitoring)</t>
  </si>
  <si>
    <t>TRACE001.3MN, ECO65E19</t>
  </si>
  <si>
    <t>Logging and new (possibly unpermitted) tributary dam 2022. Put on probation during 2024 assessment.  Possibly move station upstream of trib?   Dropped as reference stream in 2025 no data used in calibrations.</t>
  </si>
  <si>
    <t>60300051203</t>
  </si>
  <si>
    <t>1 Mile Northeast Of Walnut Grove_x000D_
Waterbody 064; About 3.4 Miles Upstream Of Confluence Of Whites Creek and Right Fork.; Some Samples Were Turbid During Rain Events.  Cattle Discovered In Headwaters.; Dissolved Oxygen Study,  Ecoregion reference sampling completed 2025 reverted to watershed sample.</t>
  </si>
  <si>
    <t>60102040201</t>
  </si>
  <si>
    <t>60300050506</t>
  </si>
  <si>
    <t>60101040305</t>
  </si>
  <si>
    <t>60101040302</t>
  </si>
  <si>
    <t>60101040301</t>
  </si>
  <si>
    <t>60101040209</t>
  </si>
  <si>
    <t>BLUNT000.1CR</t>
  </si>
  <si>
    <t>TVA 11671; ECO65E04 BLUNT000.1CR</t>
  </si>
  <si>
    <t>10/21/21 JEFO note of logging east of station. Combined BLUNT000.1CR 3716 GMD;  Corrected Creek Name and Location BS LKC 52213; Clark Road Change To Mckee Levee 7/9/03 BD JEAC; Benthics Only 4th Quarter 98; Dissolved Oxygen Study.  Completed ecoregion sampling 2024</t>
  </si>
  <si>
    <t>60101030101</t>
  </si>
  <si>
    <t>51301080906</t>
  </si>
  <si>
    <t>60102010204</t>
  </si>
  <si>
    <t>51302010101</t>
  </si>
  <si>
    <t>60102051101</t>
  </si>
  <si>
    <t>60400010302</t>
  </si>
  <si>
    <t>60101030202</t>
  </si>
  <si>
    <t>60101070303</t>
  </si>
  <si>
    <t>80102100209</t>
  </si>
  <si>
    <t>51302050308</t>
  </si>
  <si>
    <t>80102060000</t>
  </si>
  <si>
    <t>1316</t>
  </si>
  <si>
    <t>60400010901</t>
  </si>
  <si>
    <t>80102070504</t>
  </si>
  <si>
    <t>ECO</t>
  </si>
  <si>
    <t>Dropped 6/9/2017 during SOP calibration. Candidate 11/6/08,  Resurrected as reference site during 2025 calibration dha 11/12/2025.</t>
  </si>
  <si>
    <t>80102090201</t>
  </si>
  <si>
    <t>60200021406</t>
  </si>
  <si>
    <t>80102110302</t>
  </si>
  <si>
    <t>80102110301</t>
  </si>
  <si>
    <t>60300030701</t>
  </si>
  <si>
    <t>60101070405</t>
  </si>
  <si>
    <t>AMBIENT TN; Downstream Station On the French Broad River About 3 Miles Upstream Confluence; with the Holston River.  Sampled Off Of Bridge  Collected 90/05/29  96/05/23; 001390 = Old Lat:3557080: Old Long:08348320; Post- Helene Flood sampling station_x000D_
Collected 72/08/08  77/09/27; Bact 1012 Samples During July November 2003</t>
  </si>
  <si>
    <t>60101070403</t>
  </si>
  <si>
    <t>60101070105</t>
  </si>
  <si>
    <t>60101070103</t>
  </si>
  <si>
    <t>60101070102</t>
  </si>
  <si>
    <t>60101051402</t>
  </si>
  <si>
    <t>60400030508</t>
  </si>
  <si>
    <t>60200021403</t>
  </si>
  <si>
    <t>1585</t>
  </si>
  <si>
    <t>1580</t>
  </si>
  <si>
    <t>51301080302</t>
  </si>
  <si>
    <t>60300010104</t>
  </si>
  <si>
    <t>At Highway 41N U/s Monteagle WWTP outfall (RM 2.1).</t>
  </si>
  <si>
    <t>1587</t>
  </si>
  <si>
    <t>60400030104</t>
  </si>
  <si>
    <t>51301080202</t>
  </si>
  <si>
    <t>60300040102</t>
  </si>
  <si>
    <t>60200040101</t>
  </si>
  <si>
    <t>60101070402</t>
  </si>
  <si>
    <t>51302060708</t>
  </si>
  <si>
    <t>60102051103</t>
  </si>
  <si>
    <t>60101040208</t>
  </si>
  <si>
    <t>60102070402</t>
  </si>
  <si>
    <t>60400030103</t>
  </si>
  <si>
    <t>1600</t>
  </si>
  <si>
    <t>60101070204</t>
  </si>
  <si>
    <t>60101070404</t>
  </si>
  <si>
    <t>51301080201</t>
  </si>
  <si>
    <t>60400030702</t>
  </si>
  <si>
    <t>51302050402</t>
  </si>
  <si>
    <t>60400020501</t>
  </si>
  <si>
    <t>80102020206</t>
  </si>
  <si>
    <t>60400050604</t>
  </si>
  <si>
    <t>51301070401</t>
  </si>
  <si>
    <t>Access is steep climb off Stinging Creek Rd 0.5 mile from Hwy 25W north of Habersham.  Park at pull-off beside telephone service box._x000D_</t>
  </si>
  <si>
    <t>51301080706</t>
  </si>
  <si>
    <t>51301080701</t>
  </si>
  <si>
    <t>60102010209</t>
  </si>
  <si>
    <t>60300010302</t>
  </si>
  <si>
    <t>60102080408</t>
  </si>
  <si>
    <t>60400010505</t>
  </si>
  <si>
    <t>51302050101</t>
  </si>
  <si>
    <t>60400020706</t>
  </si>
  <si>
    <t>60300030403</t>
  </si>
  <si>
    <t>60300020303</t>
  </si>
  <si>
    <t>60400010501</t>
  </si>
  <si>
    <t>1207</t>
  </si>
  <si>
    <t>60300030406</t>
  </si>
  <si>
    <t>80102070801</t>
  </si>
  <si>
    <t>80102080804</t>
  </si>
  <si>
    <t>Small but TWRA agent said some flow year round (sample bugs early to be safe).  Easy access but relative long walk._x000D_</t>
  </si>
  <si>
    <t>51301080204</t>
  </si>
  <si>
    <t>60400050101</t>
  </si>
  <si>
    <t>60102070102</t>
  </si>
  <si>
    <t>60102040309</t>
  </si>
  <si>
    <t>AMBIENT TN; Hatchieris13  Samples Collected 79/09/05 Through 97/09/05  One Time; Hatchieris13 Old Lat= 3520490;_x000D_
Old Long = 08900520; 001480 Samples Collected 72/08/08  98/12/16; Corrected RM 3/6/12 PAS/MEFO. In MEFO county but collected by JEFO per BES 4/7/2020. Per KM will be collected by MEFO 5/2/2024-KJL</t>
  </si>
  <si>
    <t>51301080805</t>
  </si>
  <si>
    <t>80102030603</t>
  </si>
  <si>
    <t>51302060704</t>
  </si>
  <si>
    <t>60300040405</t>
  </si>
  <si>
    <t>60300040402</t>
  </si>
  <si>
    <t>60300030903</t>
  </si>
  <si>
    <t>60102040504</t>
  </si>
  <si>
    <t>80102080101</t>
  </si>
  <si>
    <t>Dha corrected station ID to match lat/long and hand drawn location on bioform   TEG0614201902  03/18/25_x000D_</t>
  </si>
  <si>
    <t>51301060102</t>
  </si>
  <si>
    <t>60300030302</t>
  </si>
  <si>
    <t>60300040301</t>
  </si>
  <si>
    <t>80102030103</t>
  </si>
  <si>
    <t>51302050202</t>
  </si>
  <si>
    <t>80102080512</t>
  </si>
  <si>
    <t>51301070403</t>
  </si>
  <si>
    <t>60101030502</t>
  </si>
  <si>
    <t>60200021003</t>
  </si>
  <si>
    <t>80102100308</t>
  </si>
  <si>
    <t>1440</t>
  </si>
  <si>
    <t>1438</t>
  </si>
  <si>
    <t>80102040305</t>
  </si>
  <si>
    <t>FLOYD001.6LO</t>
  </si>
  <si>
    <t>60102010211</t>
  </si>
  <si>
    <t>Fixed RM 8/19/25 - KJL. Cross Loudon Dam On Highway 321N.  Turn Left On Kiser Station Road. Go 0.3 Miles; and Park At the Bridge.  the Creek Flowing Under the Bridge Is Floyd Creek.; Sample Site Is 100 Yards Downstream; 2003 Bact; Dropped During 2012 Sampling  Difficult To Access.</t>
  </si>
  <si>
    <t>60300040401</t>
  </si>
  <si>
    <t>60400020702</t>
  </si>
  <si>
    <t>51302030107</t>
  </si>
  <si>
    <t>51302030106</t>
  </si>
  <si>
    <t>60200020801</t>
  </si>
  <si>
    <t>60101080702</t>
  </si>
  <si>
    <t>60101051302</t>
  </si>
  <si>
    <t>51302030105</t>
  </si>
  <si>
    <t>80102090303</t>
  </si>
  <si>
    <t>80102080505</t>
  </si>
  <si>
    <t>60400010104</t>
  </si>
  <si>
    <t>60400010102</t>
  </si>
  <si>
    <t>51301080904</t>
  </si>
  <si>
    <t>60102060403</t>
  </si>
  <si>
    <t>Candidate 3112.  Rejected.</t>
  </si>
  <si>
    <t>1305</t>
  </si>
  <si>
    <t>51302060405</t>
  </si>
  <si>
    <t>51302040604</t>
  </si>
  <si>
    <t>51301050109</t>
  </si>
  <si>
    <t>51301050103</t>
  </si>
  <si>
    <t>Corrected Stream Name and Location  LKC Cb 8.27.07; Corrected Lat Long LKC 8/6/08.  OMoved downstream of original site on target range but is still within 0.002778 allowable._x000D_
ff Gun Hollow Rd in Oak Ridge, 20 minute hike trail/bushwacking.  Sample site is just before Gun club property._x000D_</t>
  </si>
  <si>
    <t>Corrected RM 8/18/09. USACE station CEN10045. USGS station 3421000_x000D_</t>
  </si>
  <si>
    <t>60102060407</t>
  </si>
  <si>
    <t>60300010204</t>
  </si>
  <si>
    <t>080102110201</t>
  </si>
  <si>
    <t>Bacteria Sampling Only; Creek Is Actually Cypress Creek and Is South Of Memphis But Since there Are 3; Cypress Creeks In County We Will Designate This As CCSOU LKC TT.  Flows directly into McKellar Lake in the Mississippi Watershed (08010100) but geographically considered part of Nonconnah  (08010211)</t>
  </si>
  <si>
    <t>Bacteria Samples Only; Creek Is Actually Cypress Creek and Is South Of Memphis But Since there Are 3; Cypress Creeks In County We Will Designate This As CCSOU LKC TT.  Flows directly into McKellar Lake in the Mississippi Watershed (08010100) but geographically considered part of Nonconnah  (08010211)</t>
  </si>
  <si>
    <t>Byron Road</t>
  </si>
  <si>
    <t>Bacteria Sampling Only; Creek Is Actually Cypress Creek and Is South Of Memphis But Since there Are 3; Cypress Creeks In County We Will Designate This As CCSOU LKC TT. Flows directly into McKellar Lake in the Mississippi Watershed (08010100) but geographically considered part of Nonconnah  (08010211)</t>
  </si>
  <si>
    <t>Corrected Stream Name/RM  AW  LKC PAS 2/11/11; Creek Is Actually Cypress Creek and Is South Of Memphis But Since there Are 3; Cypress Creeks In County We Will Designate This As CCSOU LKC TT. Flows directly into McKellar Lake in the Mississippi Watershed (08010100) but geographically considered part of Nonconnah  (08010211)</t>
  </si>
  <si>
    <t>80102080401</t>
  </si>
  <si>
    <t>Off Difficult Road/ Hwy 85 South of Difficult and 0.2-mile upstream Sutton Lane</t>
  </si>
  <si>
    <t>51301060308</t>
  </si>
  <si>
    <t>This station has sunk at this location per RR. The new sampling location was moved d/s to DEFEA006.1SM. KJL 9/4/2025</t>
  </si>
  <si>
    <t>80102030605</t>
  </si>
  <si>
    <t>60101030504</t>
  </si>
  <si>
    <t>31501010303</t>
  </si>
  <si>
    <t>705</t>
  </si>
  <si>
    <t>60200021002</t>
  </si>
  <si>
    <t>80102080508</t>
  </si>
  <si>
    <t>80102030202</t>
  </si>
  <si>
    <t>51302010309</t>
  </si>
  <si>
    <t>60400050603</t>
  </si>
  <si>
    <t>60400040304</t>
  </si>
  <si>
    <t>TN Probabilistic Stie, Property owned by Little Swan Creek Hunt Club (931-796-4140).  From HWY 412 in Hohenwald, take HWY 48 south to Hwy 20 east.  After 4 miles (just after Spring Church of Christ) turn left (east) onto Srpinger Church House Rd.  Go 0.7 mi (just before sharp curve to right).  Park on left at old road on left (cable across rd).  Yellow no hunting/trespassing signs with Little Swan Creek Hunting Club are posted on trees.  Cross the cable and walk to the end of the old road and then walk straight down the hill to the creek.  Creek is flagged at X-spot.  About a 15 minute easy walk from parking lot._x000D_</t>
  </si>
  <si>
    <t>80102020303</t>
  </si>
  <si>
    <t>80102040203</t>
  </si>
  <si>
    <t>80102020306</t>
  </si>
  <si>
    <t>Site Is Barely In 74B Entire Drainage Is 74A; From Samburg, turn left (South) on Foothill Rd.  At Lassiter Corner stay straight for South Bluff Rd (Cat-corner-Lassiter Rd on Gaz).  Turn left (east) on Putnam Hill Rd.  Take first right (south) on Cleve Duke Rd.  First left (east) on Ira Barker Rd.  Cross creek than right (south) on Clover Creek Rd.  Stop at first creek crossing.  Site is 200 yards upstream (drive or walk field road along bank)._x000D_
Corrected HUC Code 12/8/08; Corrected Stream Name/RM  AW LKC PAS 2/11/11</t>
  </si>
  <si>
    <t>60101030507</t>
  </si>
  <si>
    <t>60102010601</t>
  </si>
  <si>
    <t>660</t>
  </si>
  <si>
    <t>80102040202</t>
  </si>
  <si>
    <t>60200010608</t>
  </si>
  <si>
    <t xml:space="preserve">This USGS nutrient site will not be sampled in 2026. </t>
  </si>
  <si>
    <t>Corrected Lat/Long /per REC 12/22/04. Starting in 2026 USGS will no longer sample this station as part of the USGS nutrient project.</t>
  </si>
  <si>
    <t>60300050602</t>
  </si>
  <si>
    <t>60102051106</t>
  </si>
  <si>
    <t>60102051102</t>
  </si>
  <si>
    <t>60101040201</t>
  </si>
  <si>
    <t>80102030402</t>
  </si>
  <si>
    <t>51301010701</t>
  </si>
  <si>
    <t>51301080401</t>
  </si>
  <si>
    <t>51301060103</t>
  </si>
  <si>
    <t>80102050304</t>
  </si>
  <si>
    <t>80102080510</t>
  </si>
  <si>
    <t>1017</t>
  </si>
  <si>
    <t>51301070203</t>
  </si>
  <si>
    <t>51301080703</t>
  </si>
  <si>
    <t>60300030201</t>
  </si>
  <si>
    <t>80102080702</t>
  </si>
  <si>
    <t>51301030710</t>
  </si>
  <si>
    <t>80102080301</t>
  </si>
  <si>
    <t>51302020302</t>
  </si>
  <si>
    <t>60102080407</t>
  </si>
  <si>
    <t>60400050601</t>
  </si>
  <si>
    <t>755</t>
  </si>
  <si>
    <t>740</t>
  </si>
  <si>
    <t>051301060310</t>
  </si>
  <si>
    <t>TN05130106001_1000</t>
  </si>
  <si>
    <t>51301060304</t>
  </si>
  <si>
    <t>60300030802</t>
  </si>
  <si>
    <t>60400040202</t>
  </si>
  <si>
    <t>80102030502</t>
  </si>
  <si>
    <t>60200010601</t>
  </si>
  <si>
    <t>60102080101</t>
  </si>
  <si>
    <t>60400020403</t>
  </si>
  <si>
    <t>51301080605</t>
  </si>
  <si>
    <t>TN Probabilistic Site, Site is in Pine Hills Municipal Golf course (entrance of Alice Ave) between cart bridge near Mallory Ave and next cart bridge upstream.  Call greens superintendent before sampling each time, they will provide golf cart (required for site access). According to superintendent (in 2007)Small engine parts and other dump debris wash down creek from upstream during storm events._x000D_
_x000D_</t>
  </si>
  <si>
    <t>60200020802</t>
  </si>
  <si>
    <t>425</t>
  </si>
  <si>
    <t>435</t>
  </si>
  <si>
    <t>51301080205</t>
  </si>
  <si>
    <t>TN Probabilistic Sites, Access by jeep trail off Wheelbarrow Rd near Sweetgum_x000D_</t>
  </si>
  <si>
    <t>060101080306</t>
  </si>
  <si>
    <t>Wsa Se Comparability Study. In NC u/s of segment TN06010108010_6000</t>
  </si>
  <si>
    <t>80102030301</t>
  </si>
  <si>
    <t>51301010604</t>
  </si>
  <si>
    <t>420</t>
  </si>
  <si>
    <t>EMAP Draws Project ReachWide and SQKICK Samples,Take I-81 to exit 44 Jearoldstown.  Go east.  Take first right on Apricot Lane.  Go through gate to creek (contact owner of dairy on right approx. 0.5 mile east on Jeraldstown Rd for permission to access).  Sample spot is just upstream of Interstate. Corrected lat/long form 36.35725/ -82.70291 to above to be on creek. KJL 3/21/2025_x000D_</t>
  </si>
  <si>
    <t>Upstream Potters Chapel/Ridge Road (Lilly Bridge)</t>
  </si>
  <si>
    <t>80102080402</t>
  </si>
  <si>
    <t>TN Probabilistic Site, From Ooltewah, exit 11 off I-75.  Take HWY 11/64/2 east.  Right on Pine Hill Rd.  Right on Old Alabama Rd. First left on Rakestraw Rd.  Hard right curve then left on Candies Creek Rd.  First left on Tunnel Hill Rd.  First left on Kelly Ln SW.  Drive across creek and follow dirt track to end.  Turn left through field.  There is a gap in the fence (2 strands wire) at corner of treeline.  Walk through cow field to creek._x000D_</t>
  </si>
  <si>
    <t>51302050305</t>
  </si>
  <si>
    <t>60101051404</t>
  </si>
  <si>
    <t>51302050408</t>
  </si>
  <si>
    <t>51302050403</t>
  </si>
  <si>
    <t>TN probabilistic site, added As Replacement For London Branch July 07; In Cleveland, exit 25 from I-75 on hwy 60.  Head north.  Turn left on Eveningside Drive.  Park at corner between 2130 and 2135.  Walk down ditch beside mailbaox 2130.  Follow trib to main creek.  Site is about 100 yds downstream.  Will not be wadeable in high flows._x000D_</t>
  </si>
  <si>
    <t>60300050508</t>
  </si>
  <si>
    <t>51301080403</t>
  </si>
  <si>
    <t>60400040306</t>
  </si>
  <si>
    <t>60102050805</t>
  </si>
  <si>
    <t>80102050305</t>
  </si>
  <si>
    <t>80102080202</t>
  </si>
  <si>
    <t>610</t>
  </si>
  <si>
    <t>80102040302</t>
  </si>
  <si>
    <t>51301080405</t>
  </si>
  <si>
    <t>Caney Fork River Survey Spring 1977; Combined 5.5 2003 Data  BR 2002. USACE station CEN10049_x000D_</t>
  </si>
  <si>
    <t>51301080404</t>
  </si>
  <si>
    <t>80102020106</t>
  </si>
  <si>
    <t>60102010403</t>
  </si>
  <si>
    <t>80102090301</t>
  </si>
  <si>
    <t>60300050503</t>
  </si>
  <si>
    <t>60400020103</t>
  </si>
  <si>
    <t>60300050401</t>
  </si>
  <si>
    <t>60300030202</t>
  </si>
  <si>
    <t>51301040102</t>
  </si>
  <si>
    <t>TN Probabilistic Site, From Rogersville take Hwy 66 north.  Right on Clinch Valley (East Lee Valley) Rd.  At Shiloh turn left on Shiloh Chapel (Wolfe) Rd.  Site is at bottom of hill off gravel drive at mailbox 237 after the rd leaves the creek and returns._x000D_</t>
  </si>
  <si>
    <t>060300050401</t>
  </si>
  <si>
    <t>51301080502</t>
  </si>
  <si>
    <t>TN Probabilistic monitoring site, Relatively easy access but must walk distance in creek. From I-40 take Hwy 69/42 North.  Turn left on Kelly Rd access (Old SR69) after crossing Birdsong Creek.  Left on Billy Malin rd (called Palestine Church Rd on map) across from Pleasant Hill Curch Rd (Palestine Church Rd on map).  Stop at house and let them know you are there (Billy and Beatrice Malin).  If gate is closed it is OK by Mr Malin go through (secure behind you).  Turn right at end of rd and park at end of turn-around.  To access creek walk down old dirt rd to left, at bottom of short hill there is an overgrown trail on left that leads to old USGS gage.  Must walk about 400 yds downstream to get to sample site (stay on edge of creek and minimize disturbance).   Site is where trees on steep LDB have been cut and left.  There is a storage area for equipment at top of bank (too steep to access here). _x000D_</t>
  </si>
  <si>
    <t>Mt Verd Road Culvert (County Road 250) on Croft Farm</t>
  </si>
  <si>
    <t>Sampled Due To Heavy Impact From Dairy; Corrected HUC Code per REC Using GIS LKC 4/4/05. Station previously named BIVIN000.6MM (TNW000000459) at 35.5787/	-84.6192 was combined with this station per NRG-KJL 10/20/2025.</t>
  </si>
  <si>
    <t>60400040102</t>
  </si>
  <si>
    <t>60102040403</t>
  </si>
  <si>
    <t>60101070304</t>
  </si>
  <si>
    <t>60102040503</t>
  </si>
  <si>
    <t>408</t>
  </si>
  <si>
    <t>590</t>
  </si>
  <si>
    <t>580</t>
  </si>
  <si>
    <t>530</t>
  </si>
  <si>
    <t>51302050307</t>
  </si>
  <si>
    <t>80102020309</t>
  </si>
  <si>
    <t>60400010806</t>
  </si>
  <si>
    <t>From Mountain City, Hwy 421 NW.  First paved rd to right after D. Reece Rd (last paved rd before going over the mountain).  Sample site is behind #360._x000D_
Most of drainage is in 66e.  Corrected County per REC 8/16/07</t>
  </si>
  <si>
    <t>60101060401</t>
  </si>
  <si>
    <t>In Great Smoky Mountains National Park.  From Hwy 32, turn south on Cosby Campground Rd.  Park on left at old road bed beside creek.  If you get to the picnic area you have gone too far.  _x000D_
EMAP Draws Project ReachWide and SQKICK Samples. Corrected lat/ong from 35.76356/ -83.21176 to above. KJL 3/21/2025</t>
  </si>
  <si>
    <t>Off Hwy 321 (Wear Valley Rd) between Walden Creeka nd Wear Valley approximately 0.5 mile upstream Cove Creek Cascades.  Site is behind Bonny Brook Bed and Breakfast (ask permission to access). Corrected lat/long from 35.756537/ -83.622529 to above to be on creek. KJL 3/21/2025_x000D_</t>
  </si>
  <si>
    <t>60300030501</t>
  </si>
  <si>
    <t>51302050306</t>
  </si>
  <si>
    <t>51100020601</t>
  </si>
  <si>
    <t>60400050602</t>
  </si>
  <si>
    <t>Replaced This Site with 7.5  Due To Location and Flow Issues Sw Cl 7/26/12; Chlorophyll A Sample 1991. Use to assess TN06030003030_1000</t>
  </si>
  <si>
    <t>60300050502</t>
  </si>
  <si>
    <t>60101030401</t>
  </si>
  <si>
    <t>51301080903</t>
  </si>
  <si>
    <t>51301080607</t>
  </si>
  <si>
    <t>51302020203</t>
  </si>
  <si>
    <t>TN probabilistic site, RM 3.3 Complaint 2006, From Nashville, take Briley Pkwy west.  Exit north on Clarksville Pk (Alt 41/112).  Go about 8.7 miles and turn left (east) on Old Clarksville Rd at the Community Auto Parts Store.  Drive 3.8 milesand turn left (south) on Blue Springs Rd.  Drive 1.1 miles and turn right (east) on Bennett Rd.  In 0.2 mile park across from 1318 Bennett Rd.  Walk to the creek between 1318 and 1316 past dog pen.  Sampling site is near 2 large maples near dog pen._x000D_</t>
  </si>
  <si>
    <t>60102050901</t>
  </si>
  <si>
    <t>60400020301</t>
  </si>
  <si>
    <t>80102090101</t>
  </si>
  <si>
    <t>80102080203</t>
  </si>
  <si>
    <t>60400030203</t>
  </si>
  <si>
    <t>51302060401</t>
  </si>
  <si>
    <t>Turn east off Hwy 43 in Loretto on Dickson Branch Rd (At Post Office).  Turn right on dirt road just after Low Water Bridge.  Ford creek and drive to top of hill.  Site is downhill through the woods on the left upstream of impoundment and hunting blind. (Note if dirt road is chained off, park and walk it is not far)._x000D_
EMAP Draws Project ReachWide and SQKICK Samples</t>
  </si>
  <si>
    <t>60400050403</t>
  </si>
  <si>
    <t>51301080604</t>
  </si>
  <si>
    <t>60400010704</t>
  </si>
  <si>
    <t>51301040503</t>
  </si>
  <si>
    <t>51301040101</t>
  </si>
  <si>
    <t>80101000501</t>
  </si>
  <si>
    <t>NPDES permit Site Cytec Industries Station 3A, BBIGB016.2MY</t>
  </si>
  <si>
    <t>80102080503</t>
  </si>
  <si>
    <t>60101070202</t>
  </si>
  <si>
    <t>51302050102</t>
  </si>
  <si>
    <t>60102050903</t>
  </si>
  <si>
    <t>80101000605</t>
  </si>
  <si>
    <t>60102040306</t>
  </si>
  <si>
    <t>51301050303</t>
  </si>
  <si>
    <t>60102010301</t>
  </si>
  <si>
    <t>60400010807</t>
  </si>
  <si>
    <t>60400020401</t>
  </si>
  <si>
    <t>80102100303</t>
  </si>
  <si>
    <t>51301080103</t>
  </si>
  <si>
    <t>170</t>
  </si>
  <si>
    <t>10-Aug</t>
  </si>
  <si>
    <t>@ Lankford Quarry Site</t>
  </si>
  <si>
    <t>From Knoxville, north on Hwy 162 than east on hwy 62.  Right on Higdon Drive.  First right on Rather Drive.  Park at ford and walk across (unless shallow enough to drive).  Follow dirt rd across bend where road goes 3 ways follow dirt track on left to creek.  Alternative to ford owner says is dirt drive off Coward Hill Rd but it is in bad shape.  Call owner before sampling._x000D_
_x000D_</t>
  </si>
  <si>
    <t>TN probabilistic monitoring site. From Hwy 105 at Skullbone, head NE on Shaes Bridge Rd.  At Staffords Store turn left (N) on Staffords Store Rd.  The road crosses creek after a hard left (Black road goes right).  Site is approximately 100 yards downstream of bridge easy access. Corrected lat/long from 36.10230298/ -88.69789253 to above to be on creek. KJL-3/21/2025_x000D_</t>
  </si>
  <si>
    <t>60400010103</t>
  </si>
  <si>
    <t>51301050401</t>
  </si>
  <si>
    <t>60300030602</t>
  </si>
  <si>
    <t>60300030204</t>
  </si>
  <si>
    <t>51301040506</t>
  </si>
  <si>
    <t>672</t>
  </si>
  <si>
    <t>572 Old Mt. Harmony Rd is the address of the house on the RDB. Technically in TN06020002083_4000 but used to assess _5000.</t>
  </si>
  <si>
    <t>313</t>
  </si>
  <si>
    <t>686914</t>
  </si>
  <si>
    <t>Changed RM and lat/long per JF 7/18/2018- KJL_x000D_
Previous station was EFSTO010.6.RU</t>
  </si>
  <si>
    <t>68695</t>
  </si>
  <si>
    <t>68693</t>
  </si>
  <si>
    <t>6711</t>
  </si>
  <si>
    <t>677</t>
  </si>
  <si>
    <t>676</t>
  </si>
  <si>
    <t>674</t>
  </si>
  <si>
    <t>673</t>
  </si>
  <si>
    <t>60102010304</t>
  </si>
  <si>
    <t>60102010402</t>
  </si>
  <si>
    <t>DEIDS NR GRANT. This station was no longer sampled as part of the USGS nutrient project starting in 2026.</t>
  </si>
  <si>
    <t>7128</t>
  </si>
  <si>
    <t>7122</t>
  </si>
  <si>
    <t>7118</t>
  </si>
  <si>
    <t>7114</t>
  </si>
  <si>
    <t>7110</t>
  </si>
  <si>
    <t>718</t>
  </si>
  <si>
    <t>7119</t>
  </si>
  <si>
    <t>717</t>
  </si>
  <si>
    <t>Upstream Genesis Road</t>
  </si>
  <si>
    <t>686916</t>
  </si>
  <si>
    <t>686915</t>
  </si>
  <si>
    <t>686913</t>
  </si>
  <si>
    <t>686912</t>
  </si>
  <si>
    <t>686911</t>
  </si>
  <si>
    <t>686910</t>
  </si>
  <si>
    <t>68696</t>
  </si>
  <si>
    <t>051302050405</t>
  </si>
  <si>
    <t>BEAR002.1RO</t>
  </si>
  <si>
    <t>BEAR000.3AN; BEAR003.4RO; BCK3.5; BCK3.3; BEAR002.0RO</t>
  </si>
  <si>
    <t>Changed Station ID per DHA 1/13/16KJL; Changed Monitoring Location per DHA 1/13/16KJL; Take Right Fork At Y West End Of Bear Creek Road Take First Dirt Road; To the Left Before Intersection with Hwy 95; Corrected station ID and corrected lat/long and location to match DOE per Tab Peryam 022317  DoR-OR (Kelsey Waterson) provided updated lat/long  and station ID 09-13-23</t>
  </si>
  <si>
    <t>Sampled due to Cypress Creek sewer break summer 2016. Flows directly into McKellar Lake in the Mississippi Watershed (08010100) but geographically considered part of Nonconnah  (08010211)</t>
  </si>
  <si>
    <t>Good candidate reference stream.  Insufficient data for 5-year calibration in 2025.</t>
  </si>
  <si>
    <t>51301080902</t>
  </si>
  <si>
    <t>7113</t>
  </si>
  <si>
    <t>68698</t>
  </si>
  <si>
    <t>60102080102</t>
  </si>
  <si>
    <t>51302050201</t>
  </si>
  <si>
    <t>150</t>
  </si>
  <si>
    <t>TVA 793-2, BBIGB006.2MY</t>
  </si>
  <si>
    <t>60102010602</t>
  </si>
  <si>
    <t>60400010603</t>
  </si>
  <si>
    <t>060101080902</t>
  </si>
  <si>
    <t>FLOYD002.8BT</t>
  </si>
  <si>
    <t>TVA 40261; FLOYD001.4BT</t>
  </si>
  <si>
    <t>TVA Site; Fixed RM 8/19/2025-KJL</t>
  </si>
  <si>
    <t>60101070207</t>
  </si>
  <si>
    <t>080102110301</t>
  </si>
  <si>
    <t>51301080501</t>
  </si>
  <si>
    <t>51301040401</t>
  </si>
  <si>
    <t>51301040205</t>
  </si>
  <si>
    <t>51301040505</t>
  </si>
  <si>
    <t>28932</t>
  </si>
  <si>
    <t>80102100306</t>
  </si>
  <si>
    <t>TVA SEMN site was erroneously identified as this station, actual site is at WOLF000.4CO per LEE 02022026</t>
  </si>
  <si>
    <t>3860</t>
  </si>
  <si>
    <t>60400010401</t>
  </si>
  <si>
    <t>TVA 12358-1,  WOLF000.3CO (TVA)</t>
  </si>
  <si>
    <t>Benthics In July Or Aug 2001; Bact 1012 Samples In JuneSept 2001; DHA Corrected Lat/Long 102214.  TVA SEMN site (SEMN site is here not at mile 2.7 as original thought.  per LEE 02022026</t>
  </si>
  <si>
    <t>60400020701</t>
  </si>
  <si>
    <t>121461</t>
  </si>
  <si>
    <t>Make sure you sample the right creek.  The first one lane bridge north from TN 13 crosses the smaller Black Branch.  The second bridge crosses the larger Whiteoak Creek._x000D_</t>
  </si>
  <si>
    <t>51302010304</t>
  </si>
  <si>
    <t>60400010703</t>
  </si>
  <si>
    <t>@ Nora Road U/S of Road Crossing</t>
  </si>
  <si>
    <t>51301060201</t>
  </si>
  <si>
    <t>51302050205</t>
  </si>
  <si>
    <t>3950</t>
  </si>
  <si>
    <t>1110</t>
  </si>
  <si>
    <t>60102060408</t>
  </si>
  <si>
    <t>3700</t>
  </si>
  <si>
    <t>60200010904</t>
  </si>
  <si>
    <t>60101040307</t>
  </si>
  <si>
    <t>60200010903</t>
  </si>
  <si>
    <t>60101070301</t>
  </si>
  <si>
    <t>80101000502</t>
  </si>
  <si>
    <t>@Sl-5 (Near Origin)</t>
  </si>
  <si>
    <t>@ Vickery Spring</t>
  </si>
  <si>
    <t>@SW2  U/S Hwy 373 Mooresville Pike</t>
  </si>
  <si>
    <t>60200010609</t>
  </si>
  <si>
    <t>60101040207</t>
  </si>
  <si>
    <t>60400010507</t>
  </si>
  <si>
    <t>From I-40 take exit 152 (Bucksnort/Hwy 230) north.  Turn left (west) on Tumbling Creek Rd.  Drive about 1.5 miles and park on the right side of the rd.  (If you get to Willis Lane, you just missed the site).  Walk down the hill and to the u/s edge of the large gravel bar to collect sample._x000D_
_x000D_
RM Corrected By Ks and Js 2/26/07</t>
  </si>
  <si>
    <t>Lake drained all bass removed Spring 2025 - restock Fall 2026. _x000D_
1991 Clean Lakes Statewide Assessment Location.  Both this lake and Big Hill Pond are called Big Hill Pond on some maps (but not on state park map.)</t>
  </si>
  <si>
    <t>80102080803</t>
  </si>
  <si>
    <t>51302060604</t>
  </si>
  <si>
    <t xml:space="preserve">At Springtown turn right on Towee Pk.  Turn right on Fingerboard Rd.  Go past Towee Church.  Site is about 0.5 mile further down where rd is adjacent to creek after grassy area. Beavers have built pond on original location.  Sample downstream of beaver pond (far enough to avoid effects, at least 100 yards)._x000D_
 </t>
  </si>
  <si>
    <t>80102020101</t>
  </si>
  <si>
    <t>60400020402</t>
  </si>
  <si>
    <t>80102090202</t>
  </si>
  <si>
    <t>3780</t>
  </si>
  <si>
    <t>51301060303</t>
  </si>
  <si>
    <t>Continuous monitoring site. USACE station CEN2008L_x000D_</t>
  </si>
  <si>
    <t>60102050803</t>
  </si>
  <si>
    <t>60101070201</t>
  </si>
  <si>
    <t>KELLE002.4WI</t>
  </si>
  <si>
    <t>Unnamed trib to unnamed tributary to  Dug Hollow Branch off Walnut Springs Road._x000D_
 ust upstream 71i/71h eco line.</t>
  </si>
  <si>
    <t>60300020101</t>
  </si>
  <si>
    <t>Fort Loudon</t>
  </si>
  <si>
    <t>060102010210</t>
  </si>
  <si>
    <t>60101010203</t>
  </si>
  <si>
    <t>2027</t>
  </si>
  <si>
    <t>60300020304</t>
  </si>
  <si>
    <t>60102040303</t>
  </si>
  <si>
    <t>3610</t>
  </si>
  <si>
    <t>3550</t>
  </si>
  <si>
    <t>3510</t>
  </si>
  <si>
    <t>3460</t>
  </si>
  <si>
    <t>60400010701</t>
  </si>
  <si>
    <t>3449</t>
  </si>
  <si>
    <t>3455</t>
  </si>
  <si>
    <t>Antideg evaluation conducted in 2007 for NPDES Memphis Stone and Gravel Atoka Site permit expired 2019 with no activity._x000D_
Corrected Lat/Long per REC 9.8.09</t>
  </si>
  <si>
    <t>51301080704</t>
  </si>
  <si>
    <t>From I-75 North, exit 141 (Hwy 63).  Head west.  Turn left on unnamed dirt road after Comfort Inn and before Gate 1 to sawmill.  Go 0.6 miles through royal Blue WMA (stay left at gate and left at blue sign at bottom of hill).  Park under power lines at pulloff before ford.  Go about 50 meters upstream and sample trib entering on the right. Sample site is above small waterfall near confluence.  If dry, check upstream (tributary sinks and resurfaces above rhododendron thicket._x000D_
_x000D_
EMAP Draws Project ReachWide and SQKICK Samples</t>
  </si>
  <si>
    <t>From Gleason, head NW on Hwy 22.  Turn right on Byrd Rd than next left on Jeans-Mill Rd.  Turn left on Thompson Creek Rd (Jeans Rd in Gaz). The next creek crossing is Thompson Creek.  Access to site is along field rd on left after crossing old channel which shortly regains main channel.  Drive as far as possible than walk.  Site is approximately 0.3 mile downstream of Thompson creek Rd.  Landowner gave permission to park and access on RDB (05012025)._x000D_</t>
  </si>
  <si>
    <t>Kxpcb05 Data In Wq Lib Index No. Ay0.07_x000D_
Same Station As Tissue33; Kxpcb05  22 Samples Collected 81/04/30_x000D_
Tissue33  17 Samples Collected 81/04/3; TVA Fish Station Trm 603 and 605.5; Updated Group# ALW 4/5/2011_x000D_
TWRA fishing site near Yarberry Campground</t>
  </si>
  <si>
    <t>Data Found In Report: Wq Lib Index No. Ay0.07; Tissue34  Is the Same Station As Kxpcb04 But Was Setup For Fish Tissue Data; and Has 13 Samples Collected On 81/04/29_x000D_
Old Lat 3551130: Old Long 08401540; Kxpcb04  15 Samples Collected 81/04/29</t>
  </si>
  <si>
    <t>3110</t>
  </si>
  <si>
    <t>60200010606</t>
  </si>
  <si>
    <t>3150</t>
  </si>
  <si>
    <t>60102010603</t>
  </si>
  <si>
    <t>3195</t>
  </si>
  <si>
    <t>3160</t>
  </si>
  <si>
    <t>3420</t>
  </si>
  <si>
    <t>3380</t>
  </si>
  <si>
    <t>60300051004</t>
  </si>
  <si>
    <t>60300051002</t>
  </si>
  <si>
    <t>60300021205</t>
  </si>
  <si>
    <t>3350</t>
  </si>
  <si>
    <t>3340</t>
  </si>
  <si>
    <t>3315</t>
  </si>
  <si>
    <t>3280</t>
  </si>
  <si>
    <t>60101020403</t>
  </si>
  <si>
    <t>51302060603</t>
  </si>
  <si>
    <t>60300030401</t>
  </si>
  <si>
    <t>51302060701</t>
  </si>
  <si>
    <t>51301050404</t>
  </si>
  <si>
    <t>80102080206</t>
  </si>
  <si>
    <t>60102060406</t>
  </si>
  <si>
    <t xml:space="preserve"> 60102060404</t>
  </si>
  <si>
    <t>51100020605</t>
  </si>
  <si>
    <t>2180</t>
  </si>
  <si>
    <t>60102060304</t>
  </si>
  <si>
    <t>From Nashville take Hwy 100 west.  Turn left (south) on Fernvale Rd (Old SR 96).  Turn right on Hunting Camp Rd and right on Caney Fork Rd.  Park on left at old bridge just past King Cemetary.  Walk down Caney Fork Creek to confluence with South Harpeth River.  Walk upstream a short distance past Inman Branch (LDB)_x000D_
Corrected Rv and River Name JRS 2/10</t>
  </si>
  <si>
    <t>51302060707</t>
  </si>
  <si>
    <t>@Key West Road.</t>
  </si>
  <si>
    <t>60300051107</t>
  </si>
  <si>
    <t>2385</t>
  </si>
  <si>
    <t>2790</t>
  </si>
  <si>
    <t>2395</t>
  </si>
  <si>
    <t>@ Old Shoal Creek Dam</t>
  </si>
  <si>
    <t>2205</t>
  </si>
  <si>
    <t>51302060205</t>
  </si>
  <si>
    <t>51302060102</t>
  </si>
  <si>
    <t>USGS Knoxville office  4700 Old Kingston Pike_x000D_
Knoxville, TN 37919</t>
  </si>
  <si>
    <t>Upstream W Hwy 21</t>
  </si>
  <si>
    <t xml:space="preserve"> 60101070103</t>
  </si>
  <si>
    <t>060300051004</t>
  </si>
  <si>
    <t>TVA biological station_x000D_</t>
  </si>
  <si>
    <t>NOAH006.2CE</t>
  </si>
  <si>
    <t>Potential new 71h reference site - 5/24/24- KJL/DHA;  Good candidate dropped in 2025 due to lack of data for 5 year calibration.</t>
  </si>
  <si>
    <t>Chemical station is at bridge. Bugs are collected 250 yards upstream of bridge (bug station moved from 27.8 after Helene destroyed habitat in 2024.)</t>
  </si>
  <si>
    <t>Tennessee Western Valley-Kentucky Lake</t>
  </si>
  <si>
    <t>WHEELER WALLACE MITIGATION BANK Reach 6		_x000D_</t>
  </si>
  <si>
    <t xml:space="preserve">USGS collecting nutrients at USGS gaging stations. 2/7/2025 USGS discontinued this as a USGSNUT and flow (gauge only) station per TJ Neighbors @usgs.gov. Starting in 2026 USGS will no longer sample this station as part of the USGS Nutrient project. </t>
  </si>
  <si>
    <t xml:space="preserve"> 60102070401</t>
  </si>
  <si>
    <t>Off Isabella Ave 0.1 mile u/s confluence North Potato Creek</t>
  </si>
  <si>
    <t>USGS collecting nutrients at USGS gaging stations_x000D_
*note: this stations RM is measured from USTOPO map RM 1.0</t>
  </si>
  <si>
    <t>TN05130104037_1100</t>
  </si>
  <si>
    <t>USGS collecting nutrients at USGS gaging stations. This station was no longer sampled as part of the USGS nutrient project starting in 2026.</t>
  </si>
  <si>
    <t>WHEELER WALLACE MITIGATION BANK Wallace Branch Reach 1		_x000D_</t>
  </si>
  <si>
    <t>USGS Memphis office 8383 Wolf Lake Dr_x000D_
Memphis, TN 38133</t>
  </si>
  <si>
    <t>TUSCU6.7T0.6MC</t>
  </si>
  <si>
    <t>TNW000009219</t>
  </si>
  <si>
    <t>Unnamed Tributary Tuscumbia River</t>
  </si>
  <si>
    <t>Upstream Wolf Pen Road</t>
  </si>
  <si>
    <t>080102070504</t>
  </si>
  <si>
    <t>TN08010207044_0999</t>
  </si>
  <si>
    <t>TUSCU0.5T7.3</t>
  </si>
  <si>
    <t>EBEAV7.5T3.5TI</t>
  </si>
  <si>
    <t>TNW000009203</t>
  </si>
  <si>
    <t>East Beaver Creek Unnamed Tributary</t>
  </si>
  <si>
    <t>Upstream of Scrub Oak Road Culvert</t>
  </si>
  <si>
    <t>080102090201</t>
  </si>
  <si>
    <t>TN08010209016_0320</t>
  </si>
  <si>
    <t>EBEAV1C11.7TI</t>
  </si>
  <si>
    <t>TNW000009207</t>
  </si>
  <si>
    <t>East Beaver Creek</t>
  </si>
  <si>
    <t>250 meters downstream of Haywood County Line</t>
  </si>
  <si>
    <t>BFOX005.6BR</t>
  </si>
  <si>
    <t>TNW000009224</t>
  </si>
  <si>
    <t>Approximately 30 yards downstream from Blue Springs Lane</t>
  </si>
  <si>
    <t>SWANP003.0KN</t>
  </si>
  <si>
    <t>TNW000009228</t>
  </si>
  <si>
    <t>Upstream Kennedy Road</t>
  </si>
  <si>
    <t>6010104</t>
  </si>
  <si>
    <t>Established by Knox County MS4</t>
  </si>
  <si>
    <t>LOVE004.3KN</t>
  </si>
  <si>
    <t>TNW000009227</t>
  </si>
  <si>
    <t>Downstream Mill Road NE</t>
  </si>
  <si>
    <t>SCOTT001.5WI</t>
  </si>
  <si>
    <t>TNW000009161</t>
  </si>
  <si>
    <t>SCOTTS CREEK</t>
  </si>
  <si>
    <t>Downstream Lookout Drive</t>
  </si>
  <si>
    <t>CLINC009.3RO</t>
  </si>
  <si>
    <t>TNW000009162</t>
  </si>
  <si>
    <t>Watts Bar Reservoir Near Johnson Creek</t>
  </si>
  <si>
    <t>CRK 15.0</t>
  </si>
  <si>
    <t>DOE remediation Oak Ridge site</t>
  </si>
  <si>
    <t>CLINC011.4T0.1RO</t>
  </si>
  <si>
    <t>TNW000009163</t>
  </si>
  <si>
    <t>Clinch River Unnamed Tributary Pond</t>
  </si>
  <si>
    <t>East TN Technology Park pond west of Perimeter Road</t>
  </si>
  <si>
    <t>Clinch River Tributary Pond</t>
  </si>
  <si>
    <t>K-901-A POND</t>
  </si>
  <si>
    <t>DOE remediation Oak Ridge site.  Fishing station includes ponded area</t>
  </si>
  <si>
    <t>CLINC020.0RO</t>
  </si>
  <si>
    <t>TNW000009164</t>
  </si>
  <si>
    <t>Watts Bar Reservoir at Johns Island</t>
  </si>
  <si>
    <t>CRM 19.7-20.7</t>
  </si>
  <si>
    <t>POPLA1.4T0.2RO</t>
  </si>
  <si>
    <t>TNW000009165</t>
  </si>
  <si>
    <t>Poplar Creek Unnamed Tributary Pond</t>
  </si>
  <si>
    <t>East TN Technology Park pond upstream of Perimeter Road</t>
  </si>
  <si>
    <t>Poplar Creek Tributary Pond</t>
  </si>
  <si>
    <t>K-1007-P1 POND</t>
  </si>
  <si>
    <t>MCCOY001.0AN</t>
  </si>
  <si>
    <t>TNW000009166</t>
  </si>
  <si>
    <t>Rogers Quarry</t>
  </si>
  <si>
    <t>ROGERS QUARRY</t>
  </si>
  <si>
    <t>EFPOP011.3AN</t>
  </si>
  <si>
    <t>TNW000009167</t>
  </si>
  <si>
    <t>Upstream Willow Branch</t>
  </si>
  <si>
    <t>EFK 18.2</t>
  </si>
  <si>
    <t>FGROV000.1CO</t>
  </si>
  <si>
    <t>TNW000009175</t>
  </si>
  <si>
    <t>Fowler Grove Creek</t>
  </si>
  <si>
    <t>Upstream Baysinger Road, 100 yards upstream of bridge and confluence of Clay Creek</t>
  </si>
  <si>
    <t>060101070101</t>
  </si>
  <si>
    <t>TN06010107029T_0710</t>
  </si>
  <si>
    <t>FOWL003.8CO</t>
  </si>
  <si>
    <t>FRANK000.3GE</t>
  </si>
  <si>
    <t>TNW000009177</t>
  </si>
  <si>
    <t>Frank Creek</t>
  </si>
  <si>
    <t>Viking Place downstream 50 feet</t>
  </si>
  <si>
    <t>COLLE003.2GE</t>
  </si>
  <si>
    <t>Town of Greeneville MS4 Permit Number TNS075710/ R&amp;E Station FRANK000.3GE</t>
  </si>
  <si>
    <t>HOLLE003.6GE</t>
  </si>
  <si>
    <t>TNW000009178</t>
  </si>
  <si>
    <t>Old Shiloh Road downstream 50 feet</t>
  </si>
  <si>
    <t>HOLLE003.3GE</t>
  </si>
  <si>
    <t>Town of Greeneville MS4 Permit Number TNS075710/ R&amp;E Station HOLLE003.3GE</t>
  </si>
  <si>
    <t>RICHL7.2T0.1GE</t>
  </si>
  <si>
    <t>TNW000009179</t>
  </si>
  <si>
    <t>Richland Creek unnamed tributary</t>
  </si>
  <si>
    <t>Park Street 50 feet upstream</t>
  </si>
  <si>
    <t>RICHL007.2GE</t>
  </si>
  <si>
    <t>Town of Greeneville MS4 Permit Number TNS075710/ R&amp;E Station RICHL007.2GE</t>
  </si>
  <si>
    <t>SIMPS000.6GE</t>
  </si>
  <si>
    <t>TNW000009180</t>
  </si>
  <si>
    <t>Whirlwind Road 50 feet upstream</t>
  </si>
  <si>
    <t>Town of Greeneville MS4 Permit Number TNS075710/ R&amp;E Station SIMPS000.6GE</t>
  </si>
  <si>
    <t>LCHUC20.6T0.1GE</t>
  </si>
  <si>
    <t>TNW000009181</t>
  </si>
  <si>
    <t>Hal Henard Road 100 feet downstream</t>
  </si>
  <si>
    <t>060101080901</t>
  </si>
  <si>
    <t>Town of Greeneville MS4 Permit Number TNS075710/ R&amp;E Station LCHUC004.8GE</t>
  </si>
  <si>
    <t>ROCK011.2CE</t>
  </si>
  <si>
    <t>TNW000009187</t>
  </si>
  <si>
    <t>Behind public works department upstream unnamed tributary approximate 400 yards upstream Tullahoma STP</t>
  </si>
  <si>
    <t>060300030402</t>
  </si>
  <si>
    <t>ROCK011.1C</t>
  </si>
  <si>
    <t>MS4 station ROCK011.1CE</t>
  </si>
  <si>
    <t>NFBLU000.8CE</t>
  </si>
  <si>
    <t>TNW000009188</t>
  </si>
  <si>
    <t>Turkey Creek Road Bridge</t>
  </si>
  <si>
    <t>Upper Elk River</t>
  </si>
  <si>
    <t>BLUE001.8FR</t>
  </si>
  <si>
    <t>BLUE001.8FR For City of Tullahoma Taken by St. John Consultants</t>
  </si>
  <si>
    <t>GRABL000.2KN</t>
  </si>
  <si>
    <t>TNW000009202</t>
  </si>
  <si>
    <t>Everett Road near sanitary sewer lift station</t>
  </si>
  <si>
    <t>Knoxville MS4 station</t>
  </si>
  <si>
    <t>KNOB002.8CY</t>
  </si>
  <si>
    <t>TNW000009208</t>
  </si>
  <si>
    <t>1.3 miles upstream Knob Creek Road Crossing</t>
  </si>
  <si>
    <t>051301060104</t>
  </si>
  <si>
    <t>GREEN011.9WE</t>
  </si>
  <si>
    <t>TNW000009172</t>
  </si>
  <si>
    <t>U/s of Waynesboro SWTP Outfall</t>
  </si>
  <si>
    <t>060400040301</t>
  </si>
  <si>
    <t>BEAR005.2RO</t>
  </si>
  <si>
    <t>TNW000009173</t>
  </si>
  <si>
    <t>North Tributary 10 at Bear Creek</t>
  </si>
  <si>
    <t>DOR-OR station</t>
  </si>
  <si>
    <t>BRIGH000.1HO</t>
  </si>
  <si>
    <t>TNW000009176</t>
  </si>
  <si>
    <t>Brigham Branch</t>
  </si>
  <si>
    <t>West of Hwy. 149/Cumberland City Hwy., upstream of confluence with Wells Creek</t>
  </si>
  <si>
    <t>051302050402</t>
  </si>
  <si>
    <t>TN051302051735_0500</t>
  </si>
  <si>
    <t>YBREE000.5SV</t>
  </si>
  <si>
    <t>TNW000009189</t>
  </si>
  <si>
    <t>Yellow Breeches Creek</t>
  </si>
  <si>
    <t>S. Yellow Breeches Creek Road 100 Yards downstream of bridge</t>
  </si>
  <si>
    <t>060101070306</t>
  </si>
  <si>
    <t>TN06010107025_0420</t>
  </si>
  <si>
    <t>TMILE011.0T0.6RO</t>
  </si>
  <si>
    <t>TNW000009168</t>
  </si>
  <si>
    <t>120 yards downstream Hughes Lane</t>
  </si>
  <si>
    <t>TMILE011.0T0.1RO</t>
  </si>
  <si>
    <t>TNW000009169</t>
  </si>
  <si>
    <t>0.5 miles south of Hughes Lane</t>
  </si>
  <si>
    <t>TMILE011.1RO</t>
  </si>
  <si>
    <t>TNW000009170</t>
  </si>
  <si>
    <t>500 yards downstream confluence of headwater tributaries.</t>
  </si>
  <si>
    <t>WGAP_G0.6CL</t>
  </si>
  <si>
    <t>TNW000009209</t>
  </si>
  <si>
    <t>Wilson Gap Unnamed Tributary.</t>
  </si>
  <si>
    <t>Unnamed tributary in Wilson Gap Hollow, 0.6 mile upstream confluence with Altizer Hollow Tributary</t>
  </si>
  <si>
    <t>TACKE9.0T0.6CL</t>
  </si>
  <si>
    <t>UT-2</t>
  </si>
  <si>
    <t>SLICK_G0.4CL</t>
  </si>
  <si>
    <t>TNW000009211</t>
  </si>
  <si>
    <t>Slickrock Hollow Unammed Tributary</t>
  </si>
  <si>
    <t>Unnamed tributary in Slickrock Hollow 0.4 mile upstream confluence with Altizer Hollow Tributary.</t>
  </si>
  <si>
    <t>TACKE9.0T1.8CL</t>
  </si>
  <si>
    <t>Benthic 5, TACKE9.0T1.8CL</t>
  </si>
  <si>
    <t>PMILL_G0.1CL</t>
  </si>
  <si>
    <t>TNW000009210</t>
  </si>
  <si>
    <t>Powder Mill Hollow Unnamed Tributary</t>
  </si>
  <si>
    <t>Unnamed tributary in Powder Mill Hollow just upstream of confluence with Altizer Hollow Tributary.</t>
  </si>
  <si>
    <t>TACKE9.0T1.2CL</t>
  </si>
  <si>
    <t>UT-3 Unnamed Tributary to Tackett Creek, TACKE9.0T1.2CL</t>
  </si>
  <si>
    <t>RICHL004.1RH</t>
  </si>
  <si>
    <t>TNW000009215</t>
  </si>
  <si>
    <t>Market Street</t>
  </si>
  <si>
    <t>USGS 3544600</t>
  </si>
  <si>
    <t>Added to USGS nutrient sampling rotation in 2026.</t>
  </si>
  <si>
    <t>LRICH001.5RH</t>
  </si>
  <si>
    <t>TNW000009217</t>
  </si>
  <si>
    <t>16th Avenue</t>
  </si>
  <si>
    <t>USGS 3544611</t>
  </si>
  <si>
    <t>USGS 3544611. Added to USGS nutrient sampling rotation in 2026.</t>
  </si>
  <si>
    <t>WOLF005.8SH</t>
  </si>
  <si>
    <t>TNW000009216</t>
  </si>
  <si>
    <t>North Hollywood  Street</t>
  </si>
  <si>
    <t>USGS 07031740</t>
  </si>
  <si>
    <t>USGS 7031740. Added to USGS nutrient sampling rotation in 2026._x000D_</t>
  </si>
  <si>
    <t>DEFEA006.1SM</t>
  </si>
  <si>
    <t>TNW000009174</t>
  </si>
  <si>
    <t>Off Difficult Road/Hwy 85 South of Difficult and 0.1-mile upstream Sutton Lane.</t>
  </si>
  <si>
    <t>051301060308</t>
  </si>
  <si>
    <t>TNW000009182</t>
  </si>
  <si>
    <t>Off Hwy. 180/Enka Hwy. downstream of old WWTP and Sod Farm</t>
  </si>
  <si>
    <t>060101080903</t>
  </si>
  <si>
    <t xml:space="preserve">This monitoring site appears to be frequently inundated by the Nolichucky River. </t>
  </si>
  <si>
    <t>MILLI001.1SV</t>
  </si>
  <si>
    <t>TNW000009183</t>
  </si>
  <si>
    <t>Millican Creek</t>
  </si>
  <si>
    <t>Off Connatser Road 0.2 miles from Hwy 338/Douglas Dam Road intersection.</t>
  </si>
  <si>
    <t>TN06010107006_0200</t>
  </si>
  <si>
    <t>DAWSO001.5MT</t>
  </si>
  <si>
    <t>TNW000009198</t>
  </si>
  <si>
    <t>Dawson Creek</t>
  </si>
  <si>
    <t>Lock B Road South</t>
  </si>
  <si>
    <t>051302050304</t>
  </si>
  <si>
    <t>TN05130205015T_1710</t>
  </si>
  <si>
    <t>FLAT005.3TI</t>
  </si>
  <si>
    <t>TNW000009204</t>
  </si>
  <si>
    <t>About 0.5 miles upstream of Hwy 54</t>
  </si>
  <si>
    <t>080102080802</t>
  </si>
  <si>
    <t>ALLEN000.1CO</t>
  </si>
  <si>
    <t>TNW000009184</t>
  </si>
  <si>
    <t>Hwy 25 upstream</t>
  </si>
  <si>
    <t>060101051403</t>
  </si>
  <si>
    <t>TN06010105001_0600</t>
  </si>
  <si>
    <t>LCYPR011.7FA</t>
  </si>
  <si>
    <t>TNW000009205</t>
  </si>
  <si>
    <t>About 1.4 miles upstream of Hwy 59</t>
  </si>
  <si>
    <t>080102090402</t>
  </si>
  <si>
    <t>ALTIZ_G0.2CL</t>
  </si>
  <si>
    <t>TNW000009213</t>
  </si>
  <si>
    <t>Altizer Hollow Unnamed Tributary</t>
  </si>
  <si>
    <t>Just upstream confluence with Tackett Creek</t>
  </si>
  <si>
    <t>TACKE9.0T0.2CL</t>
  </si>
  <si>
    <t>BENTHIC1, TACKE9.0T0.2CL</t>
  </si>
  <si>
    <t>TMILE010.9RO</t>
  </si>
  <si>
    <t>TNW000009171</t>
  </si>
  <si>
    <t>0.6 mile upstream Roane/Meigs County Line</t>
  </si>
  <si>
    <t>SINKI3.2T0.1GE</t>
  </si>
  <si>
    <t>TNW000009200</t>
  </si>
  <si>
    <t>Sinking Creek Unnamed Trib</t>
  </si>
  <si>
    <t>Afton Road 50 feet upstream of Bridge</t>
  </si>
  <si>
    <t>Town of Greeneville MS4 Permit Number TNS075710/ R&amp;E Station SINKI003.3GE</t>
  </si>
  <si>
    <t>CUPP001.3BL</t>
  </si>
  <si>
    <t>TNW000009185</t>
  </si>
  <si>
    <t>Approximately 0.3 mile downstream of confluence with Cunningham Branch</t>
  </si>
  <si>
    <t>060200010301</t>
  </si>
  <si>
    <t>ROARI016.7BL</t>
  </si>
  <si>
    <t>TNW000009186</t>
  </si>
  <si>
    <t>Approximately 0.25 mile upstream of confluence with Cupp Creek</t>
  </si>
  <si>
    <t>GISTS011.7SV</t>
  </si>
  <si>
    <t>TNW000009190</t>
  </si>
  <si>
    <t>Bear Creek Falls Way 100 yards downstream off S. New Era Road</t>
  </si>
  <si>
    <t>GISTS11.8T0.1SV</t>
  </si>
  <si>
    <t>TNW000009191</t>
  </si>
  <si>
    <t>Gists Creek unnamed tributary</t>
  </si>
  <si>
    <t>South of Bear Creek Falls Way below parking lot</t>
  </si>
  <si>
    <t>MILL004.1SV</t>
  </si>
  <si>
    <t>TNW000009192</t>
  </si>
  <si>
    <t>0.1 mile north of Mill Creek Rd/ Conner Heights Rd intersection</t>
  </si>
  <si>
    <t>EARTH002.5DA</t>
  </si>
  <si>
    <t>TNW000009214</t>
  </si>
  <si>
    <t>Downstream confluence of headwaters at '4968 Whites Creek Pike</t>
  </si>
  <si>
    <t>WILHI002.4SV</t>
  </si>
  <si>
    <t>TNW000009193</t>
  </si>
  <si>
    <t>Preserve Way 1(50 Yards downstream) and off Wilhite Road</t>
  </si>
  <si>
    <t>06010107025</t>
  </si>
  <si>
    <t>STILLH_G0.1SV</t>
  </si>
  <si>
    <t>TNW000009194</t>
  </si>
  <si>
    <t>Stillhouse Hollow/ Wilhite Creek Unnamed Tributary</t>
  </si>
  <si>
    <t>Off Preserve Way</t>
  </si>
  <si>
    <t>TN06010107025_0399</t>
  </si>
  <si>
    <t>WILHI002.5T0.1SV</t>
  </si>
  <si>
    <t>WILHI002.6SV</t>
  </si>
  <si>
    <t>TNW000009195</t>
  </si>
  <si>
    <t>Off Wilhite Road150 Yards upstream of Preserve Way</t>
  </si>
  <si>
    <t>DUCK011.5HU</t>
  </si>
  <si>
    <t>TNW000009197</t>
  </si>
  <si>
    <t>Duck River embayment of Kentuck Reservoir</t>
  </si>
  <si>
    <t>Bakerville Road</t>
  </si>
  <si>
    <t>Fishing station</t>
  </si>
  <si>
    <t>ELLIS000.15PO</t>
  </si>
  <si>
    <t>TNW000009201</t>
  </si>
  <si>
    <t>0.15 mile from Hiwassee River confluence off Ellis Creek Rd.</t>
  </si>
  <si>
    <t>Complaint</t>
  </si>
  <si>
    <t>WARD002.2JA</t>
  </si>
  <si>
    <t>TNW000009220</t>
  </si>
  <si>
    <t>Ward Fork</t>
  </si>
  <si>
    <t>Upstream of Ward Fork Lake, off of Ward Fork Road</t>
  </si>
  <si>
    <t>TN05130106021_0500</t>
  </si>
  <si>
    <t>Anti-Deg Sampling Location</t>
  </si>
  <si>
    <t>FLATR000.1CU</t>
  </si>
  <si>
    <t>TNW000009221</t>
  </si>
  <si>
    <t>Sitting Bull Place/Pt.</t>
  </si>
  <si>
    <t>SPRIN6.9T0.9HR</t>
  </si>
  <si>
    <t>TNW000009225</t>
  </si>
  <si>
    <t>Downstream Dixon Road 0.5 mile east of Sain Road</t>
  </si>
  <si>
    <t>080102080103</t>
  </si>
  <si>
    <t>TN08010208019_0999</t>
  </si>
  <si>
    <t>SPRIN7.4T0.6HR</t>
  </si>
  <si>
    <t>TNW000009226</t>
  </si>
  <si>
    <t>Upstream of Sain/ Dixon Road 600 feet</t>
  </si>
  <si>
    <t>BARNI005.4SH</t>
  </si>
  <si>
    <t>TNW000009199</t>
  </si>
  <si>
    <t>Barnishee Bayou</t>
  </si>
  <si>
    <t>BRINK004.6SH</t>
  </si>
  <si>
    <t xml:space="preserve">This stream flows through a wetland area without a clear channel. </t>
  </si>
  <si>
    <t>MILL4.2T0.6SV</t>
  </si>
  <si>
    <t>TNW000009196</t>
  </si>
  <si>
    <t>Trentham Way 100 yards upstream</t>
  </si>
  <si>
    <t>COPEL003.5CU</t>
  </si>
  <si>
    <t>TNW000009222</t>
  </si>
  <si>
    <t>Hunters Lane Upstream Bridge</t>
  </si>
  <si>
    <t>060102080302</t>
  </si>
  <si>
    <t>COPEL001.5CU</t>
  </si>
  <si>
    <t>ALTIZ_G1.4CL</t>
  </si>
  <si>
    <t>TNW000009212</t>
  </si>
  <si>
    <t>Just upstream Slickrock Hollow tributary.</t>
  </si>
  <si>
    <t>TACKE9.0T1.5CL</t>
  </si>
  <si>
    <t>Benthic 4, TACKE9.0T1.5CL</t>
  </si>
  <si>
    <t>LCYPR11.8T2.2FA</t>
  </si>
  <si>
    <t>TNW000009206</t>
  </si>
  <si>
    <t>Little Cypress Creek Unnamed Tributary</t>
  </si>
  <si>
    <t>Downstream of Old Fifty-Nine Drive</t>
  </si>
  <si>
    <t>TN08010209015_0999</t>
  </si>
  <si>
    <t>CHATA011.4BR</t>
  </si>
  <si>
    <t>TNW000009223</t>
  </si>
  <si>
    <t>Upstream Old Parksville Road</t>
  </si>
  <si>
    <t>CHATA011.44BR</t>
  </si>
  <si>
    <t>2/11/2026</t>
  </si>
  <si>
    <t>C&amp;T</t>
  </si>
  <si>
    <t>C&amp;T Engineering</t>
  </si>
  <si>
    <t>NAT</t>
  </si>
  <si>
    <t>Naturion</t>
  </si>
  <si>
    <t>NV5</t>
  </si>
  <si>
    <t>NV5: Beyond Engineering</t>
  </si>
  <si>
    <t>Resource &amp; Environmental Solutions, LLC</t>
  </si>
  <si>
    <t>STJOHN</t>
  </si>
  <si>
    <t>St John Engineering LLC</t>
  </si>
  <si>
    <t>TDEC Division of Remediation includes old DOE-O and DOR-R</t>
  </si>
  <si>
    <t>Tennessee Tech University Water Center</t>
  </si>
  <si>
    <r>
      <t xml:space="preserve">Choose your sampling organization from the dropdown list. You can type the first few letters to shorten the list. If you are new organization type your company name in the cell to the right. Send biological credential to </t>
    </r>
    <r>
      <rPr>
        <u/>
        <sz val="10"/>
        <color rgb="FF0070C0"/>
        <rFont val="Arial"/>
        <family val="2"/>
      </rPr>
      <t>TDECWatershedPlanning@tn.gov</t>
    </r>
    <r>
      <rPr>
        <sz val="10"/>
        <color theme="1"/>
        <rFont val="Arial"/>
        <family val="2"/>
      </rPr>
      <t xml:space="preserve">. Email </t>
    </r>
    <r>
      <rPr>
        <u/>
        <sz val="10"/>
        <color rgb="FF0070C0"/>
        <rFont val="Arial"/>
        <family val="2"/>
      </rPr>
      <t>TDECWatershedPlanning@tn.gov</t>
    </r>
    <r>
      <rPr>
        <sz val="10"/>
        <color theme="1"/>
        <rFont val="Arial"/>
        <family val="2"/>
      </rPr>
      <t xml:space="preserve"> for the biological credentials form. </t>
    </r>
  </si>
  <si>
    <t>ESI</t>
  </si>
  <si>
    <t>Environmental Solutions and Innovations, Inc.</t>
  </si>
  <si>
    <t>Save!</t>
  </si>
  <si>
    <t>If QA/QC 2 habitats are completed independently, check box above.</t>
  </si>
  <si>
    <t>CREEC_G1.9DI</t>
  </si>
  <si>
    <t>TNW000009237</t>
  </si>
  <si>
    <t>Creech Hollow Branch</t>
  </si>
  <si>
    <t>Creech Hollow Lake in Montgomery Bell State Park</t>
  </si>
  <si>
    <t>Creech Hollow</t>
  </si>
  <si>
    <t>WILDC_G0.5DI</t>
  </si>
  <si>
    <t>TNW000009236</t>
  </si>
  <si>
    <t>Acorn Lake in Montgomery Bell State Park</t>
  </si>
  <si>
    <t>BROWN002.6MN</t>
  </si>
  <si>
    <t>TNW000009235</t>
  </si>
  <si>
    <t>Lake Graham near confluence of forks in TWRA state fishing area.</t>
  </si>
  <si>
    <t>080102050204</t>
  </si>
  <si>
    <t>TN08010205GRAHAMLK_1000</t>
  </si>
  <si>
    <t>Graham</t>
  </si>
  <si>
    <t>CUMBE142.0MT</t>
  </si>
  <si>
    <t>TNW000009234</t>
  </si>
  <si>
    <t>Brush Creek vicinity</t>
  </si>
  <si>
    <t>051302050305</t>
  </si>
  <si>
    <t>BARNE001.6WE</t>
  </si>
  <si>
    <t>TNW000009233</t>
  </si>
  <si>
    <t>Murphy Hollow Road and Barnett Branch Lane</t>
  </si>
  <si>
    <t>060400040107</t>
  </si>
  <si>
    <t>TN06040004009_0300</t>
  </si>
  <si>
    <t>ROCKH001.2PE</t>
  </si>
  <si>
    <t>TNW000009232</t>
  </si>
  <si>
    <t>Rockhouse Creek Road Bridge</t>
  </si>
  <si>
    <t>USINK000.1HI</t>
  </si>
  <si>
    <t>TNW000009231</t>
  </si>
  <si>
    <t>Upper Sinking Creek</t>
  </si>
  <si>
    <t>060400040202</t>
  </si>
  <si>
    <t>TN06040004031_0300</t>
  </si>
  <si>
    <t>CEDAR001.2WI</t>
  </si>
  <si>
    <t>TNW000009230</t>
  </si>
  <si>
    <t>Cedar Creek embayment of Old Hickory Reservior swim beach</t>
  </si>
  <si>
    <t>Old Hickory Lake Cedar Creek Recreational Area Swim Beach</t>
  </si>
  <si>
    <t>BACK005.8SU</t>
  </si>
  <si>
    <t>TNW000009229</t>
  </si>
  <si>
    <t>Island Road near walking bridge</t>
  </si>
  <si>
    <t>060101020502</t>
  </si>
  <si>
    <t>Tissue site</t>
  </si>
  <si>
    <t>SQSH collected by ESI for Bristol MS4</t>
  </si>
  <si>
    <t>Natural Conditon</t>
  </si>
  <si>
    <t>Revised 3/19/2026</t>
  </si>
  <si>
    <r>
      <t xml:space="preserve">STREAM SURVEY INFORMATION </t>
    </r>
    <r>
      <rPr>
        <sz val="14"/>
        <color rgb="FF31849B"/>
        <rFont val="Arial Narrow"/>
        <family val="2"/>
      </rPr>
      <t>(Revised 3/19/2026)</t>
    </r>
  </si>
  <si>
    <t>Consultant BioForm 9.2 - Revised 3/19/2026</t>
  </si>
  <si>
    <r>
      <t xml:space="preserve">Stations last updated </t>
    </r>
    <r>
      <rPr>
        <b/>
        <sz val="14"/>
        <color rgb="FFC00000"/>
        <rFont val="Arial Narrow"/>
        <family val="2"/>
      </rPr>
      <t>3/18/2026</t>
    </r>
    <r>
      <rPr>
        <sz val="14"/>
        <color theme="8" tint="-0.499984740745262"/>
        <rFont val="Arial Narrow"/>
        <family val="2"/>
      </rPr>
      <t>. Add new stations below.</t>
    </r>
  </si>
  <si>
    <t>Include the stream or river name or and location descriptions using the USA topo layer on the DWR online map. Do not use other sources.</t>
  </si>
  <si>
    <t>Type the latitude and longitude in decimal degrees(include negative in longitude) of the sampling location.</t>
  </si>
  <si>
    <t xml:space="preserve">Instructions </t>
  </si>
  <si>
    <t xml:space="preserve">If there is not an established DWR Station ID then move to the lower portion of BioEvent tab to set up a new station. </t>
  </si>
  <si>
    <t>Now the new station will be available in the DWR Station dropdown list.  Always use the drop down after creating the new station.  Do not type anything in non-blue cells on the top half of the bioevent page.</t>
  </si>
  <si>
    <t>Make sure to type the name of the habitat assessor in the heador - this is not populated from the bioevent.</t>
  </si>
  <si>
    <r>
      <rPr>
        <b/>
        <sz val="11"/>
        <rFont val="Arial"/>
        <family val="2"/>
      </rPr>
      <t>Email the completed workbook and taxa list (separate workbook) to</t>
    </r>
    <r>
      <rPr>
        <b/>
        <u/>
        <sz val="10"/>
        <color rgb="FF3333CC"/>
        <rFont val="Arial"/>
        <family val="2"/>
      </rPr>
      <t xml:space="preserve"> TDEC.WatershedPlanning@tn.gov </t>
    </r>
  </si>
  <si>
    <t>If the station is not available in the dropdown box above, complete the following information. After the new station information is completed, the DWR Station ID will be available in the dropdown box at the top. Minimally complete DWR Station ID, name, location, county, river mile, latitude and longitude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</si>
</sst>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164" formatCode="0.0"/>
    <numFmt numFmtId="165" formatCode="000"/>
    <numFmt numFmtId="166" formatCode="00"/>
    <numFmt numFmtId="167" formatCode="00000000"/>
    <numFmt numFmtId="168" formatCode="0;\-0;;@"/>
    <numFmt numFmtId="169" formatCode="0.00000"/>
    <numFmt numFmtId="170" formatCode="000000000000"/>
    <numFmt numFmtId="171" formatCode="0.000000"/>
    <numFmt numFmtId="172" formatCode="0.000000_);\(0.000000\)"/>
    <numFmt numFmtId="173" formatCode="0000"/>
    <numFmt numFmtId="174" formatCode="0.######"/>
    <numFmt numFmtId="175" formatCode="0.##"/>
  </numFmts>
  <fonts count="99" x14ac:knownFonts="1">
    <font>
      <sz val="11"/>
      <color theme="1"/>
      <name val="Calibri"/>
      <family val="2"/>
      <scheme val="minor"/>
    </font>
    <font>
      <b/>
      <sz val="11"/>
      <color theme="1"/>
      <name val="Times New Roman"/>
      <family val="1"/>
    </font>
    <font>
      <sz val="11"/>
      <name val="Calibri"/>
      <family val="2"/>
      <scheme val="minor"/>
    </font>
    <font>
      <sz val="11"/>
      <color theme="1"/>
      <name val="Times New Roman"/>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imes New Roman"/>
      <family val="1"/>
    </font>
    <font>
      <sz val="10"/>
      <name val="Arial"/>
      <family val="2"/>
    </font>
    <font>
      <b/>
      <u/>
      <sz val="10"/>
      <color rgb="FF3333CC"/>
      <name val="Arial"/>
      <family val="2"/>
    </font>
    <font>
      <b/>
      <sz val="11"/>
      <name val="Calibri"/>
      <family val="2"/>
      <scheme val="minor"/>
    </font>
    <font>
      <sz val="12"/>
      <name val="Calibri"/>
      <family val="2"/>
      <scheme val="minor"/>
    </font>
    <font>
      <sz val="10"/>
      <name val="Times New Roman"/>
      <family val="1"/>
    </font>
    <font>
      <b/>
      <sz val="11"/>
      <name val="Times New Roman"/>
      <family val="1"/>
    </font>
    <font>
      <sz val="10"/>
      <color indexed="8"/>
      <name val="Arial"/>
      <family val="2"/>
    </font>
    <font>
      <sz val="11"/>
      <color rgb="FF000000"/>
      <name val="Calibri"/>
      <family val="2"/>
      <scheme val="minor"/>
    </font>
    <font>
      <sz val="14"/>
      <color theme="1"/>
      <name val="Calibri"/>
      <family val="2"/>
      <scheme val="minor"/>
    </font>
    <font>
      <sz val="11"/>
      <color indexed="8"/>
      <name val="Calibri"/>
      <family val="2"/>
    </font>
    <font>
      <b/>
      <sz val="18"/>
      <color theme="3"/>
      <name val="Cambria"/>
      <family val="2"/>
    </font>
    <font>
      <b/>
      <sz val="14"/>
      <color theme="8" tint="-0.249977111117893"/>
      <name val="Calibri"/>
      <family val="2"/>
      <scheme val="minor"/>
    </font>
    <font>
      <sz val="14"/>
      <color theme="8" tint="-0.249977111117893"/>
      <name val="Calibri"/>
      <family val="2"/>
      <scheme val="minor"/>
    </font>
    <font>
      <b/>
      <sz val="12"/>
      <name val="Times New Roman"/>
      <family val="1"/>
    </font>
    <font>
      <sz val="10"/>
      <name val="Calibri"/>
      <family val="2"/>
      <scheme val="minor"/>
    </font>
    <font>
      <sz val="11"/>
      <color theme="8" tint="-0.249977111117893"/>
      <name val="Calibri"/>
      <family val="2"/>
      <scheme val="minor"/>
    </font>
    <font>
      <sz val="11"/>
      <name val="Times New Roman"/>
      <family val="1"/>
    </font>
    <font>
      <sz val="14"/>
      <name val="Calibri"/>
      <family val="2"/>
      <scheme val="minor"/>
    </font>
    <font>
      <sz val="14"/>
      <color rgb="FFFF0000"/>
      <name val="Calibri"/>
      <family val="2"/>
      <scheme val="minor"/>
    </font>
    <font>
      <sz val="11"/>
      <color theme="4" tint="-0.249977111117893"/>
      <name val="Calibri"/>
      <family val="2"/>
      <scheme val="minor"/>
    </font>
    <font>
      <u/>
      <sz val="11"/>
      <color theme="10"/>
      <name val="Calibri"/>
      <family val="2"/>
      <scheme val="minor"/>
    </font>
    <font>
      <sz val="11"/>
      <color rgb="FF000000"/>
      <name val="Calibri"/>
      <family val="2"/>
    </font>
    <font>
      <sz val="10"/>
      <name val="Arial"/>
      <family val="2"/>
    </font>
    <font>
      <sz val="8"/>
      <name val="Calibri"/>
      <family val="2"/>
      <scheme val="minor"/>
    </font>
    <font>
      <sz val="11"/>
      <name val="Arial Narrow"/>
      <family val="2"/>
    </font>
    <font>
      <sz val="11"/>
      <color theme="1"/>
      <name val="Arial Narrow"/>
      <family val="2"/>
    </font>
    <font>
      <sz val="12"/>
      <name val="Arial Narrow"/>
      <family val="2"/>
    </font>
    <font>
      <sz val="12"/>
      <color theme="1"/>
      <name val="Arial Narrow"/>
      <family val="2"/>
    </font>
    <font>
      <sz val="11"/>
      <color theme="8" tint="-0.249977111117893"/>
      <name val="Arial Narrow"/>
      <family val="2"/>
    </font>
    <font>
      <sz val="11"/>
      <color rgb="FFFF0000"/>
      <name val="Arial Narrow"/>
      <family val="2"/>
    </font>
    <font>
      <b/>
      <sz val="16"/>
      <color theme="1"/>
      <name val="Arial Narrow"/>
      <family val="2"/>
    </font>
    <font>
      <b/>
      <sz val="14"/>
      <color rgb="FF31849B"/>
      <name val="Arial Narrow"/>
      <family val="2"/>
    </font>
    <font>
      <sz val="14"/>
      <color rgb="FF31849B"/>
      <name val="Arial Narrow"/>
      <family val="2"/>
    </font>
    <font>
      <sz val="14"/>
      <name val="Arial Narrow"/>
      <family val="2"/>
    </font>
    <font>
      <b/>
      <sz val="14"/>
      <color theme="1"/>
      <name val="Arial Narrow"/>
      <family val="2"/>
    </font>
    <font>
      <sz val="14"/>
      <color theme="1"/>
      <name val="Arial Narrow"/>
      <family val="2"/>
    </font>
    <font>
      <b/>
      <sz val="14"/>
      <name val="Arial Narrow"/>
      <family val="2"/>
    </font>
    <font>
      <b/>
      <sz val="14"/>
      <color theme="8" tint="-0.249977111117893"/>
      <name val="Arial Narrow"/>
      <family val="2"/>
    </font>
    <font>
      <b/>
      <sz val="14"/>
      <color rgb="FFFF0000"/>
      <name val="Arial Narrow"/>
      <family val="2"/>
    </font>
    <font>
      <b/>
      <u/>
      <sz val="10"/>
      <color rgb="FF3333CC"/>
      <name val="Arial Narrow"/>
      <family val="2"/>
    </font>
    <font>
      <sz val="14"/>
      <color rgb="FFFF0000"/>
      <name val="Arial Narrow"/>
      <family val="2"/>
    </font>
    <font>
      <u/>
      <sz val="12"/>
      <color rgb="FF3333CC"/>
      <name val="Arial Narrow"/>
      <family val="2"/>
    </font>
    <font>
      <b/>
      <sz val="16"/>
      <color rgb="FFC00000"/>
      <name val="Arial Narrow"/>
      <family val="2"/>
    </font>
    <font>
      <sz val="14"/>
      <color theme="8" tint="-0.499984740745262"/>
      <name val="Arial Narrow"/>
      <family val="2"/>
    </font>
    <font>
      <b/>
      <u/>
      <sz val="11"/>
      <color rgb="FF3333CC"/>
      <name val="Arial Narrow"/>
      <family val="2"/>
    </font>
    <font>
      <b/>
      <u/>
      <sz val="14"/>
      <color rgb="FF3333CC"/>
      <name val="Arial Narrow"/>
      <family val="2"/>
    </font>
    <font>
      <b/>
      <sz val="16"/>
      <name val="Arial Narrow"/>
      <family val="2"/>
    </font>
    <font>
      <sz val="11"/>
      <color rgb="FF000000"/>
      <name val="Arial Narrow"/>
      <family val="2"/>
    </font>
    <font>
      <b/>
      <vertAlign val="superscript"/>
      <sz val="14"/>
      <color theme="1"/>
      <name val="Arial Narrow"/>
      <family val="2"/>
    </font>
    <font>
      <b/>
      <sz val="10"/>
      <color theme="1"/>
      <name val="Arial Narrow"/>
      <family val="2"/>
    </font>
    <font>
      <vertAlign val="superscript"/>
      <sz val="14"/>
      <color theme="1"/>
      <name val="Arial Narrow"/>
      <family val="2"/>
    </font>
    <font>
      <u/>
      <sz val="14"/>
      <color theme="1"/>
      <name val="Arial Narrow"/>
      <family val="2"/>
    </font>
    <font>
      <b/>
      <sz val="14"/>
      <color theme="8" tint="-0.499984740745262"/>
      <name val="Arial Narrow"/>
      <family val="2"/>
    </font>
    <font>
      <sz val="12"/>
      <color rgb="FFC00000"/>
      <name val="Arial Narrow"/>
      <family val="2"/>
    </font>
    <font>
      <b/>
      <sz val="12"/>
      <color theme="1"/>
      <name val="Arial Narrow"/>
      <family val="2"/>
    </font>
    <font>
      <sz val="11"/>
      <color theme="8" tint="-0.499984740745262"/>
      <name val="Arial Narrow"/>
      <family val="2"/>
    </font>
    <font>
      <b/>
      <sz val="12"/>
      <name val="Arial Narrow"/>
      <family val="2"/>
    </font>
    <font>
      <b/>
      <sz val="12"/>
      <color theme="8" tint="-0.499984740745262"/>
      <name val="Arial Narrow"/>
      <family val="2"/>
    </font>
    <font>
      <b/>
      <sz val="12"/>
      <color rgb="FFFF0000"/>
      <name val="Arial Narrow"/>
      <family val="2"/>
    </font>
    <font>
      <sz val="12"/>
      <color rgb="FF000000"/>
      <name val="Arial Narrow"/>
      <family val="2"/>
    </font>
    <font>
      <sz val="11"/>
      <color indexed="8"/>
      <name val="Arial Narrow"/>
      <family val="2"/>
    </font>
    <font>
      <sz val="12"/>
      <color theme="8" tint="-0.499984740745262"/>
      <name val="Arial Narrow"/>
      <family val="2"/>
    </font>
    <font>
      <b/>
      <sz val="14"/>
      <color rgb="FFC00000"/>
      <name val="Arial Narrow"/>
      <family val="2"/>
    </font>
    <font>
      <sz val="11"/>
      <color theme="1"/>
      <name val="Arial"/>
      <family val="2"/>
    </font>
    <font>
      <b/>
      <sz val="12"/>
      <color theme="1"/>
      <name val="Arial"/>
      <family val="2"/>
    </font>
    <font>
      <u/>
      <sz val="11"/>
      <name val="Arial"/>
      <family val="2"/>
    </font>
    <font>
      <u/>
      <sz val="11"/>
      <color rgb="FF0070C0"/>
      <name val="Arial"/>
      <family val="2"/>
    </font>
    <font>
      <sz val="11"/>
      <name val="Arial"/>
      <family val="2"/>
    </font>
    <font>
      <b/>
      <sz val="14"/>
      <color theme="1"/>
      <name val="Arial"/>
      <family val="2"/>
    </font>
    <font>
      <sz val="11"/>
      <color theme="1"/>
      <name val="Aptos"/>
      <family val="2"/>
    </font>
    <font>
      <b/>
      <sz val="16"/>
      <color theme="8" tint="-0.499984740745262"/>
      <name val="Arial Narrow"/>
      <family val="2"/>
    </font>
    <font>
      <sz val="10"/>
      <color theme="1"/>
      <name val="Arial"/>
      <family val="2"/>
    </font>
    <font>
      <u/>
      <sz val="10"/>
      <color rgb="FF0070C0"/>
      <name val="Arial"/>
      <family val="2"/>
    </font>
    <font>
      <sz val="14"/>
      <color theme="7"/>
      <name val="Arial Narrow"/>
      <family val="2"/>
    </font>
    <font>
      <sz val="12"/>
      <color rgb="FF505050"/>
      <name val="Arial Narrow"/>
      <family val="2"/>
    </font>
    <font>
      <b/>
      <sz val="12"/>
      <color rgb="FFC00000"/>
      <name val="Arial Narrow"/>
      <family val="2"/>
    </font>
    <font>
      <b/>
      <sz val="11"/>
      <name val="Arial"/>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indexed="9"/>
        <bgColor indexed="64"/>
      </patternFill>
    </fill>
    <fill>
      <patternFill patternType="solid">
        <fgColor theme="8" tint="0.79998168889431442"/>
        <bgColor indexed="64"/>
      </patternFill>
    </fill>
    <fill>
      <patternFill patternType="solid">
        <fgColor theme="0"/>
        <bgColor indexed="64"/>
      </patternFill>
    </fill>
    <fill>
      <patternFill patternType="solid">
        <fgColor rgb="FFCCFFFF"/>
        <bgColor indexed="64"/>
      </patternFill>
    </fill>
  </fills>
  <borders count="13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style="thin">
        <color auto="1"/>
      </right>
      <top/>
      <bottom style="thin">
        <color auto="1"/>
      </bottom>
      <diagonal/>
    </border>
    <border>
      <left style="thin">
        <color indexed="64"/>
      </left>
      <right style="thin">
        <color indexed="64"/>
      </right>
      <top style="medium">
        <color auto="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style="medium">
        <color auto="1"/>
      </bottom>
      <diagonal/>
    </border>
    <border>
      <left style="thin">
        <color indexed="64"/>
      </left>
      <right style="medium">
        <color auto="1"/>
      </right>
      <top style="medium">
        <color indexed="64"/>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auto="1"/>
      </right>
      <top/>
      <bottom style="thin">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bottom style="thick">
        <color theme="8" tint="-0.24994659260841701"/>
      </bottom>
      <diagonal/>
    </border>
    <border>
      <left/>
      <right/>
      <top style="thick">
        <color theme="8" tint="-0.24994659260841701"/>
      </top>
      <bottom/>
      <diagonal/>
    </border>
    <border>
      <left style="thin">
        <color indexed="64"/>
      </left>
      <right style="thin">
        <color indexed="64"/>
      </right>
      <top style="thick">
        <color theme="8" tint="-0.24994659260841701"/>
      </top>
      <bottom style="thin">
        <color indexed="64"/>
      </bottom>
      <diagonal/>
    </border>
    <border>
      <left style="thin">
        <color auto="1"/>
      </left>
      <right style="thick">
        <color theme="8" tint="-0.24994659260841701"/>
      </right>
      <top style="thick">
        <color theme="8" tint="-0.24994659260841701"/>
      </top>
      <bottom style="thin">
        <color indexed="64"/>
      </bottom>
      <diagonal/>
    </border>
    <border>
      <left style="thick">
        <color theme="8" tint="-0.24994659260841701"/>
      </left>
      <right style="thin">
        <color indexed="64"/>
      </right>
      <top style="thin">
        <color indexed="64"/>
      </top>
      <bottom style="thin">
        <color indexed="64"/>
      </bottom>
      <diagonal/>
    </border>
    <border>
      <left/>
      <right style="thick">
        <color theme="8" tint="-0.24994659260841701"/>
      </right>
      <top style="thin">
        <color indexed="64"/>
      </top>
      <bottom style="thin">
        <color indexed="64"/>
      </bottom>
      <diagonal/>
    </border>
    <border>
      <left style="thick">
        <color theme="8" tint="-0.24994659260841701"/>
      </left>
      <right style="thin">
        <color indexed="64"/>
      </right>
      <top style="thin">
        <color indexed="64"/>
      </top>
      <bottom style="thick">
        <color theme="8" tint="-0.24994659260841701"/>
      </bottom>
      <diagonal/>
    </border>
    <border>
      <left style="thin">
        <color indexed="64"/>
      </left>
      <right style="thin">
        <color indexed="64"/>
      </right>
      <top style="thin">
        <color indexed="64"/>
      </top>
      <bottom style="thick">
        <color theme="8" tint="-0.24994659260841701"/>
      </bottom>
      <diagonal/>
    </border>
    <border>
      <left style="thin">
        <color indexed="64"/>
      </left>
      <right style="thick">
        <color theme="8" tint="-0.24994659260841701"/>
      </right>
      <top style="thin">
        <color indexed="64"/>
      </top>
      <bottom style="thick">
        <color theme="8" tint="-0.24994659260841701"/>
      </bottom>
      <diagonal/>
    </border>
    <border>
      <left style="thick">
        <color theme="8" tint="-0.24994659260841701"/>
      </left>
      <right style="thin">
        <color indexed="64"/>
      </right>
      <top style="thick">
        <color theme="8" tint="-0.24994659260841701"/>
      </top>
      <bottom/>
      <diagonal/>
    </border>
    <border>
      <left style="thin">
        <color indexed="64"/>
      </left>
      <right style="thick">
        <color theme="8" tint="-0.24994659260841701"/>
      </right>
      <top style="thin">
        <color indexed="64"/>
      </top>
      <bottom style="thin">
        <color indexed="64"/>
      </bottom>
      <diagonal/>
    </border>
    <border>
      <left style="thin">
        <color auto="1"/>
      </left>
      <right/>
      <top style="thin">
        <color auto="1"/>
      </top>
      <bottom style="thick">
        <color theme="8" tint="-0.24994659260841701"/>
      </bottom>
      <diagonal/>
    </border>
    <border>
      <left/>
      <right/>
      <top style="thin">
        <color auto="1"/>
      </top>
      <bottom style="thick">
        <color theme="8" tint="-0.24994659260841701"/>
      </bottom>
      <diagonal/>
    </border>
    <border>
      <left/>
      <right style="thin">
        <color auto="1"/>
      </right>
      <top style="thin">
        <color auto="1"/>
      </top>
      <bottom style="thick">
        <color theme="8" tint="-0.24994659260841701"/>
      </bottom>
      <diagonal/>
    </border>
    <border>
      <left/>
      <right style="thick">
        <color theme="8" tint="-0.24994659260841701"/>
      </right>
      <top style="thin">
        <color auto="1"/>
      </top>
      <bottom style="thick">
        <color theme="8" tint="-0.24994659260841701"/>
      </bottom>
      <diagonal/>
    </border>
    <border>
      <left style="thick">
        <color theme="8" tint="-0.24994659260841701"/>
      </left>
      <right style="thin">
        <color auto="1"/>
      </right>
      <top/>
      <bottom style="thick">
        <color theme="8" tint="-0.24994659260841701"/>
      </bottom>
      <diagonal/>
    </border>
    <border>
      <left/>
      <right/>
      <top style="thick">
        <color theme="8" tint="-0.24994659260841701"/>
      </top>
      <bottom style="thin">
        <color theme="8" tint="-0.24994659260841701"/>
      </bottom>
      <diagonal/>
    </border>
    <border>
      <left/>
      <right style="thick">
        <color theme="8" tint="-0.24994659260841701"/>
      </right>
      <top style="thick">
        <color theme="8" tint="-0.24994659260841701"/>
      </top>
      <bottom style="thin">
        <color theme="8" tint="-0.24994659260841701"/>
      </bottom>
      <diagonal/>
    </border>
    <border>
      <left style="thick">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top style="thin">
        <color theme="8" tint="-0.24994659260841701"/>
      </top>
      <bottom style="thick">
        <color theme="8" tint="-0.24994659260841701"/>
      </bottom>
      <diagonal/>
    </border>
    <border>
      <left style="thick">
        <color theme="8" tint="-0.24994659260841701"/>
      </left>
      <right/>
      <top style="thick">
        <color theme="8" tint="-0.24994659260841701"/>
      </top>
      <bottom style="thick">
        <color theme="8" tint="-0.24994659260841701"/>
      </bottom>
      <diagonal/>
    </border>
    <border>
      <left/>
      <right/>
      <top style="thick">
        <color theme="8" tint="-0.24994659260841701"/>
      </top>
      <bottom style="thick">
        <color theme="8" tint="-0.24994659260841701"/>
      </bottom>
      <diagonal/>
    </border>
    <border>
      <left/>
      <right style="thick">
        <color theme="8" tint="-0.24994659260841701"/>
      </right>
      <top style="thick">
        <color theme="8" tint="-0.24994659260841701"/>
      </top>
      <bottom style="thick">
        <color theme="8" tint="-0.24994659260841701"/>
      </bottom>
      <diagonal/>
    </border>
    <border>
      <left style="thin">
        <color indexed="64"/>
      </left>
      <right style="thin">
        <color indexed="64"/>
      </right>
      <top/>
      <bottom style="medium">
        <color indexed="64"/>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style="medium">
        <color indexed="64"/>
      </bottom>
      <diagonal/>
    </border>
    <border>
      <left style="thick">
        <color theme="8" tint="-0.24994659260841701"/>
      </left>
      <right/>
      <top style="thick">
        <color theme="8" tint="-0.24994659260841701"/>
      </top>
      <bottom style="thin">
        <color theme="8" tint="-0.24994659260841701"/>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8" tint="-0.24994659260841701"/>
      </left>
      <right style="thin">
        <color theme="8" tint="-0.24994659260841701"/>
      </right>
      <top style="thick">
        <color theme="8" tint="-0.24994659260841701"/>
      </top>
      <bottom style="thin">
        <color theme="8" tint="-0.24994659260841701"/>
      </bottom>
      <diagonal/>
    </border>
    <border>
      <left style="thin">
        <color theme="8" tint="-0.24994659260841701"/>
      </left>
      <right style="thin">
        <color theme="8" tint="-0.24994659260841701"/>
      </right>
      <top style="thick">
        <color theme="8" tint="-0.24994659260841701"/>
      </top>
      <bottom style="thin">
        <color theme="8" tint="-0.24994659260841701"/>
      </bottom>
      <diagonal/>
    </border>
    <border>
      <left style="thick">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ck">
        <color theme="8" tint="-0.24994659260841701"/>
      </right>
      <top style="thin">
        <color theme="8" tint="-0.24994659260841701"/>
      </top>
      <bottom style="thin">
        <color theme="8" tint="-0.24994659260841701"/>
      </bottom>
      <diagonal/>
    </border>
    <border>
      <left style="thick">
        <color theme="8" tint="-0.24994659260841701"/>
      </left>
      <right style="thin">
        <color theme="8" tint="-0.24994659260841701"/>
      </right>
      <top style="thin">
        <color theme="8" tint="-0.24994659260841701"/>
      </top>
      <bottom style="thick">
        <color theme="8" tint="-0.24994659260841701"/>
      </bottom>
      <diagonal/>
    </border>
    <border>
      <left style="thin">
        <color theme="8" tint="-0.24994659260841701"/>
      </left>
      <right style="thin">
        <color theme="8" tint="-0.24994659260841701"/>
      </right>
      <top style="thin">
        <color theme="8" tint="-0.24994659260841701"/>
      </top>
      <bottom style="thick">
        <color theme="8" tint="-0.24994659260841701"/>
      </bottom>
      <diagonal/>
    </border>
    <border>
      <left style="thin">
        <color indexed="22"/>
      </left>
      <right style="thin">
        <color indexed="22"/>
      </right>
      <top style="thin">
        <color indexed="22"/>
      </top>
      <bottom style="thin">
        <color indexed="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8" tint="-0.24994659260841701"/>
      </left>
      <right style="thick">
        <color theme="8" tint="-0.24994659260841701"/>
      </right>
      <top style="thick">
        <color theme="8" tint="-0.24994659260841701"/>
      </top>
      <bottom style="thin">
        <color theme="8" tint="-0.24994659260841701"/>
      </bottom>
      <diagonal/>
    </border>
    <border>
      <left/>
      <right style="thick">
        <color theme="8" tint="-0.24994659260841701"/>
      </right>
      <top style="thin">
        <color theme="8" tint="-0.24994659260841701"/>
      </top>
      <bottom style="thin">
        <color theme="8" tint="-0.24994659260841701"/>
      </bottom>
      <diagonal/>
    </border>
    <border>
      <left style="thick">
        <color theme="8" tint="-0.24994659260841701"/>
      </left>
      <right/>
      <top style="thin">
        <color theme="8" tint="-0.24994659260841701"/>
      </top>
      <bottom style="thick">
        <color theme="8" tint="-0.24994659260841701"/>
      </bottom>
      <diagonal/>
    </border>
    <border>
      <left/>
      <right style="thick">
        <color theme="8" tint="-0.24994659260841701"/>
      </right>
      <top style="thin">
        <color theme="8" tint="-0.24994659260841701"/>
      </top>
      <bottom style="thick">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8" tint="-0.24994659260841701"/>
      </left>
      <right/>
      <top style="thin">
        <color theme="8" tint="-0.24994659260841701"/>
      </top>
      <bottom style="thick">
        <color theme="8"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ck">
        <color theme="8" tint="-0.24994659260841701"/>
      </right>
      <top style="thin">
        <color theme="8" tint="-0.24994659260841701"/>
      </top>
      <bottom style="thick">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n">
        <color theme="8" tint="-0.24994659260841701"/>
      </left>
      <right/>
      <top/>
      <bottom style="thin">
        <color theme="8" tint="-0.24994659260841701"/>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diagonal/>
    </border>
    <border>
      <left style="thin">
        <color theme="8" tint="-0.24994659260841701"/>
      </left>
      <right/>
      <top style="thick">
        <color theme="8" tint="-0.24994659260841701"/>
      </top>
      <bottom style="thin">
        <color theme="8" tint="-0.24994659260841701"/>
      </bottom>
      <diagonal/>
    </border>
    <border>
      <left style="thin">
        <color indexed="64"/>
      </left>
      <right style="thin">
        <color auto="1"/>
      </right>
      <top style="thin">
        <color indexed="64"/>
      </top>
      <bottom style="medium">
        <color indexed="64"/>
      </bottom>
      <diagonal/>
    </border>
    <border>
      <left/>
      <right style="thin">
        <color theme="8" tint="-0.24994659260841701"/>
      </right>
      <top style="thick">
        <color theme="8" tint="-0.24994659260841701"/>
      </top>
      <bottom style="thin">
        <color theme="8" tint="-0.24994659260841701"/>
      </bottom>
      <diagonal/>
    </border>
    <border>
      <left/>
      <right style="thin">
        <color theme="8" tint="-0.24994659260841701"/>
      </right>
      <top style="thin">
        <color theme="8" tint="-0.24994659260841701"/>
      </top>
      <bottom style="thick">
        <color theme="8" tint="-0.24994659260841701"/>
      </bottom>
      <diagonal/>
    </border>
    <border>
      <left style="thin">
        <color theme="8" tint="-0.24994659260841701"/>
      </left>
      <right style="thin">
        <color theme="8" tint="-0.24994659260841701"/>
      </right>
      <top style="thick">
        <color theme="8" tint="-0.24994659260841701"/>
      </top>
      <bottom style="thick">
        <color theme="8" tint="-0.24994659260841701"/>
      </bottom>
      <diagonal/>
    </border>
    <border>
      <left style="thick">
        <color theme="8" tint="-0.24994659260841701"/>
      </left>
      <right style="thin">
        <color theme="8" tint="-0.24994659260841701"/>
      </right>
      <top style="thick">
        <color theme="8" tint="-0.24994659260841701"/>
      </top>
      <bottom style="thick">
        <color theme="8" tint="-0.24994659260841701"/>
      </bottom>
      <diagonal/>
    </border>
    <border>
      <left style="thin">
        <color theme="8" tint="-0.24994659260841701"/>
      </left>
      <right/>
      <top style="thick">
        <color theme="8" tint="-0.24994659260841701"/>
      </top>
      <bottom style="thick">
        <color theme="8" tint="-0.24994659260841701"/>
      </bottom>
      <diagonal/>
    </border>
    <border>
      <left style="thin">
        <color indexed="64"/>
      </left>
      <right style="thin">
        <color indexed="64"/>
      </right>
      <top style="thin">
        <color indexed="64"/>
      </top>
      <bottom style="thin">
        <color indexed="64"/>
      </bottom>
      <diagonal/>
    </border>
    <border>
      <left/>
      <right style="thin">
        <color theme="8" tint="-0.24994659260841701"/>
      </right>
      <top style="thick">
        <color theme="8" tint="-0.24994659260841701"/>
      </top>
      <bottom style="thick">
        <color theme="8" tint="-0.24994659260841701"/>
      </bottom>
      <diagonal/>
    </border>
    <border>
      <left style="thin">
        <color indexed="64"/>
      </left>
      <right style="thin">
        <color theme="8" tint="-0.24994659260841701"/>
      </right>
      <top style="thick">
        <color theme="8" tint="-0.24994659260841701"/>
      </top>
      <bottom style="thin">
        <color theme="8" tint="-0.24994659260841701"/>
      </bottom>
      <diagonal/>
    </border>
    <border>
      <left style="thin">
        <color indexed="64"/>
      </left>
      <right style="thin">
        <color theme="8" tint="-0.24994659260841701"/>
      </right>
      <top style="thin">
        <color theme="8" tint="-0.24994659260841701"/>
      </top>
      <bottom style="thick">
        <color theme="8" tint="-0.24994659260841701"/>
      </bottom>
      <diagonal/>
    </border>
    <border>
      <left style="thin">
        <color theme="8" tint="-0.24994659260841701"/>
      </left>
      <right style="thin">
        <color indexed="64"/>
      </right>
      <top style="thin">
        <color theme="8" tint="-0.24994659260841701"/>
      </top>
      <bottom style="thick">
        <color theme="8" tint="-0.24994659260841701"/>
      </bottom>
      <diagonal/>
    </border>
    <border>
      <left style="thin">
        <color theme="8" tint="-0.24994659260841701"/>
      </left>
      <right style="thin">
        <color theme="8" tint="-0.24994659260841701"/>
      </right>
      <top style="thick">
        <color theme="8" tint="-0.24994659260841701"/>
      </top>
      <bottom/>
      <diagonal/>
    </border>
    <border>
      <left style="thin">
        <color theme="8" tint="-0.24994659260841701"/>
      </left>
      <right style="thin">
        <color theme="8" tint="-0.24994659260841701"/>
      </right>
      <top/>
      <bottom style="thick">
        <color theme="8" tint="-0.24994659260841701"/>
      </bottom>
      <diagonal/>
    </border>
    <border>
      <left style="thick">
        <color theme="8" tint="-0.24994659260841701"/>
      </left>
      <right style="thin">
        <color theme="8" tint="-0.24994659260841701"/>
      </right>
      <top/>
      <bottom style="thin">
        <color theme="8" tint="-0.24994659260841701"/>
      </bottom>
      <diagonal/>
    </border>
    <border>
      <left style="thin">
        <color theme="8" tint="-0.24994659260841701"/>
      </left>
      <right style="thick">
        <color theme="8" tint="-0.24994659260841701"/>
      </right>
      <top/>
      <bottom style="thin">
        <color theme="8" tint="-0.24994659260841701"/>
      </bottom>
      <diagonal/>
    </border>
    <border>
      <left style="thick">
        <color theme="8" tint="-0.24994659260841701"/>
      </left>
      <right style="thin">
        <color theme="8" tint="-0.24994659260841701"/>
      </right>
      <top style="thin">
        <color theme="8" tint="-0.24994659260841701"/>
      </top>
      <bottom style="medium">
        <color theme="8" tint="-0.24994659260841701"/>
      </bottom>
      <diagonal/>
    </border>
    <border>
      <left style="thick">
        <color theme="8" tint="-0.24994659260841701"/>
      </left>
      <right style="medium">
        <color theme="8" tint="-0.24994659260841701"/>
      </right>
      <top style="thick">
        <color theme="8" tint="-0.24994659260841701"/>
      </top>
      <bottom style="thick">
        <color theme="8" tint="-0.24994659260841701"/>
      </bottom>
      <diagonal/>
    </border>
    <border>
      <left style="medium">
        <color theme="8" tint="-0.24994659260841701"/>
      </left>
      <right style="thick">
        <color theme="8" tint="-0.24994659260841701"/>
      </right>
      <top style="thick">
        <color theme="8" tint="-0.24994659260841701"/>
      </top>
      <bottom style="thick">
        <color theme="8" tint="-0.24994659260841701"/>
      </bottom>
      <diagonal/>
    </border>
    <border>
      <left style="thick">
        <color theme="8" tint="-0.24994659260841701"/>
      </left>
      <right style="thin">
        <color theme="8" tint="-0.24994659260841701"/>
      </right>
      <top style="thick">
        <color theme="8" tint="-0.24994659260841701"/>
      </top>
      <bottom style="medium">
        <color theme="8" tint="-0.24994659260841701"/>
      </bottom>
      <diagonal/>
    </border>
    <border>
      <left style="thin">
        <color theme="8" tint="-0.24994659260841701"/>
      </left>
      <right style="thin">
        <color theme="8" tint="-0.24994659260841701"/>
      </right>
      <top style="thick">
        <color theme="8" tint="-0.24994659260841701"/>
      </top>
      <bottom style="medium">
        <color theme="8" tint="-0.24994659260841701"/>
      </bottom>
      <diagonal/>
    </border>
    <border>
      <left style="thin">
        <color theme="8" tint="-0.24994659260841701"/>
      </left>
      <right style="thick">
        <color theme="8" tint="-0.24994659260841701"/>
      </right>
      <top style="thick">
        <color theme="8" tint="-0.24994659260841701"/>
      </top>
      <bottom style="medium">
        <color theme="8" tint="-0.24994659260841701"/>
      </bottom>
      <diagonal/>
    </border>
    <border>
      <left style="thin">
        <color indexed="22"/>
      </left>
      <right style="thin">
        <color indexed="22"/>
      </right>
      <top style="thin">
        <color indexed="22"/>
      </top>
      <bottom style="thin">
        <color indexed="22"/>
      </bottom>
      <diagonal/>
    </border>
    <border>
      <left style="thin">
        <color theme="8" tint="-0.24994659260841701"/>
      </left>
      <right/>
      <top style="thin">
        <color theme="8" tint="-0.24994659260841701"/>
      </top>
      <bottom style="medium">
        <color theme="8" tint="-0.24994659260841701"/>
      </bottom>
      <diagonal/>
    </border>
    <border>
      <left/>
      <right/>
      <top style="thin">
        <color theme="8" tint="-0.24994659260841701"/>
      </top>
      <bottom style="medium">
        <color theme="8" tint="-0.24994659260841701"/>
      </bottom>
      <diagonal/>
    </border>
    <border>
      <left/>
      <right style="thick">
        <color theme="8" tint="-0.24994659260841701"/>
      </right>
      <top style="thin">
        <color theme="8" tint="-0.24994659260841701"/>
      </top>
      <bottom style="medium">
        <color theme="8" tint="-0.24994659260841701"/>
      </bottom>
      <diagonal/>
    </border>
    <border>
      <left/>
      <right/>
      <top style="thin">
        <color theme="8" tint="-0.24994659260841701"/>
      </top>
      <bottom/>
      <diagonal/>
    </border>
    <border>
      <left/>
      <right/>
      <top/>
      <bottom style="thin">
        <color theme="8" tint="-0.24994659260841701"/>
      </bottom>
      <diagonal/>
    </border>
    <border>
      <left style="medium">
        <color theme="8" tint="-0.24994659260841701"/>
      </left>
      <right/>
      <top style="medium">
        <color theme="8" tint="-0.24994659260841701"/>
      </top>
      <bottom style="medium">
        <color theme="8" tint="-0.24994659260841701"/>
      </bottom>
      <diagonal/>
    </border>
    <border>
      <left/>
      <right/>
      <top style="medium">
        <color theme="8" tint="-0.24994659260841701"/>
      </top>
      <bottom style="medium">
        <color theme="8" tint="-0.24994659260841701"/>
      </bottom>
      <diagonal/>
    </border>
    <border>
      <left/>
      <right style="medium">
        <color theme="8" tint="-0.24994659260841701"/>
      </right>
      <top style="medium">
        <color theme="8" tint="-0.24994659260841701"/>
      </top>
      <bottom style="medium">
        <color theme="8" tint="-0.24994659260841701"/>
      </bottom>
      <diagonal/>
    </border>
    <border>
      <left style="thick">
        <color theme="8" tint="-0.24994659260841701"/>
      </left>
      <right/>
      <top/>
      <bottom/>
      <diagonal/>
    </border>
    <border>
      <left style="medium">
        <color theme="9" tint="-0.24994659260841701"/>
      </left>
      <right/>
      <top style="medium">
        <color theme="9" tint="-0.24994659260841701"/>
      </top>
      <bottom style="medium">
        <color theme="9" tint="-0.24994659260841701"/>
      </bottom>
      <diagonal/>
    </border>
    <border>
      <left/>
      <right/>
      <top style="medium">
        <color theme="9" tint="-0.24994659260841701"/>
      </top>
      <bottom style="medium">
        <color theme="9" tint="-0.24994659260841701"/>
      </bottom>
      <diagonal/>
    </border>
    <border>
      <left/>
      <right style="medium">
        <color theme="9" tint="-0.24994659260841701"/>
      </right>
      <top style="medium">
        <color theme="9" tint="-0.24994659260841701"/>
      </top>
      <bottom style="medium">
        <color theme="9" tint="-0.24994659260841701"/>
      </bottom>
      <diagonal/>
    </border>
    <border>
      <left style="thick">
        <color theme="8" tint="-0.24994659260841701"/>
      </left>
      <right/>
      <top style="thick">
        <color theme="8" tint="-0.24994659260841701"/>
      </top>
      <bottom/>
      <diagonal/>
    </border>
    <border>
      <left/>
      <right style="thick">
        <color theme="8" tint="-0.24994659260841701"/>
      </right>
      <top style="thick">
        <color theme="8" tint="-0.24994659260841701"/>
      </top>
      <bottom/>
      <diagonal/>
    </border>
    <border>
      <left/>
      <right style="thick">
        <color theme="8" tint="-0.24994659260841701"/>
      </right>
      <top/>
      <bottom/>
      <diagonal/>
    </border>
    <border>
      <left style="thick">
        <color theme="8" tint="-0.24994659260841701"/>
      </left>
      <right/>
      <top/>
      <bottom style="thick">
        <color theme="8" tint="-0.24994659260841701"/>
      </bottom>
      <diagonal/>
    </border>
    <border>
      <left/>
      <right style="thick">
        <color theme="8" tint="-0.24994659260841701"/>
      </right>
      <top/>
      <bottom style="thick">
        <color theme="8" tint="-0.24994659260841701"/>
      </bottom>
      <diagonal/>
    </border>
  </borders>
  <cellStyleXfs count="61">
    <xf numFmtId="0" fontId="0" fillId="0" borderId="0"/>
    <xf numFmtId="0" fontId="5" fillId="0" borderId="0" applyNumberFormat="0" applyFill="0" applyBorder="0" applyAlignment="0" applyProtection="0"/>
    <xf numFmtId="0" fontId="6" fillId="0" borderId="11" applyNumberFormat="0" applyFill="0" applyAlignment="0" applyProtection="0"/>
    <xf numFmtId="0" fontId="7" fillId="0" borderId="12" applyNumberFormat="0" applyFill="0" applyAlignment="0" applyProtection="0"/>
    <xf numFmtId="0" fontId="8" fillId="0" borderId="1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14" applyNumberFormat="0" applyAlignment="0" applyProtection="0"/>
    <xf numFmtId="0" fontId="13" fillId="6" borderId="15" applyNumberFormat="0" applyAlignment="0" applyProtection="0"/>
    <xf numFmtId="0" fontId="14" fillId="6" borderId="14" applyNumberFormat="0" applyAlignment="0" applyProtection="0"/>
    <xf numFmtId="0" fontId="15" fillId="0" borderId="16" applyNumberFormat="0" applyFill="0" applyAlignment="0" applyProtection="0"/>
    <xf numFmtId="0" fontId="16" fillId="7" borderId="17" applyNumberFormat="0" applyAlignment="0" applyProtection="0"/>
    <xf numFmtId="0" fontId="17" fillId="0" borderId="0" applyNumberFormat="0" applyFill="0" applyBorder="0" applyAlignment="0" applyProtection="0"/>
    <xf numFmtId="0" fontId="4" fillId="8" borderId="18" applyNumberFormat="0" applyFon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0" fontId="4" fillId="0" borderId="0"/>
    <xf numFmtId="0" fontId="22" fillId="0" borderId="0"/>
    <xf numFmtId="0" fontId="22" fillId="0" borderId="0"/>
    <xf numFmtId="0" fontId="22" fillId="0" borderId="0"/>
    <xf numFmtId="0" fontId="4" fillId="8" borderId="18" applyNumberFormat="0" applyFont="0" applyAlignment="0" applyProtection="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8" fillId="0" borderId="0"/>
    <xf numFmtId="0" fontId="31" fillId="8" borderId="18" applyNumberFormat="0" applyFont="0" applyAlignment="0" applyProtection="0"/>
    <xf numFmtId="0" fontId="32" fillId="0" borderId="0" applyNumberFormat="0" applyFill="0" applyBorder="0" applyAlignment="0" applyProtection="0"/>
    <xf numFmtId="9" fontId="4" fillId="0" borderId="0" applyFont="0" applyFill="0" applyBorder="0" applyAlignment="0" applyProtection="0"/>
    <xf numFmtId="0" fontId="22" fillId="0" borderId="0"/>
    <xf numFmtId="0" fontId="42" fillId="0" borderId="0" applyNumberFormat="0" applyFill="0" applyBorder="0" applyAlignment="0" applyProtection="0"/>
    <xf numFmtId="0" fontId="44" fillId="0" borderId="0"/>
  </cellStyleXfs>
  <cellXfs count="681">
    <xf numFmtId="0" fontId="0" fillId="0" borderId="0" xfId="0"/>
    <xf numFmtId="0" fontId="2" fillId="0" borderId="0" xfId="0" applyFont="1"/>
    <xf numFmtId="0" fontId="2" fillId="0" borderId="21" xfId="0" applyFont="1" applyBorder="1"/>
    <xf numFmtId="0" fontId="2" fillId="0" borderId="20" xfId="0" applyFont="1" applyBorder="1"/>
    <xf numFmtId="0" fontId="2" fillId="0" borderId="24" xfId="0" applyFont="1" applyBorder="1"/>
    <xf numFmtId="0" fontId="2" fillId="0" borderId="26" xfId="0" applyFont="1" applyBorder="1"/>
    <xf numFmtId="0" fontId="2" fillId="0" borderId="28" xfId="0" applyFont="1" applyBorder="1"/>
    <xf numFmtId="0" fontId="1" fillId="0" borderId="27" xfId="0" applyFont="1" applyBorder="1" applyAlignment="1">
      <alignment vertical="center" wrapText="1"/>
    </xf>
    <xf numFmtId="0" fontId="2" fillId="0" borderId="30" xfId="0" applyFont="1" applyBorder="1"/>
    <xf numFmtId="0" fontId="2" fillId="0" borderId="33" xfId="0" applyFont="1" applyBorder="1" applyAlignment="1">
      <alignment horizontal="right"/>
    </xf>
    <xf numFmtId="0" fontId="2" fillId="0" borderId="34" xfId="0" applyFont="1" applyBorder="1"/>
    <xf numFmtId="0" fontId="21" fillId="0" borderId="0" xfId="0" applyFont="1"/>
    <xf numFmtId="0" fontId="3" fillId="0" borderId="0" xfId="0" applyFont="1" applyAlignment="1">
      <alignment vertical="center" wrapText="1"/>
    </xf>
    <xf numFmtId="0" fontId="1" fillId="0" borderId="28" xfId="0" applyFont="1" applyBorder="1" applyAlignment="1">
      <alignment vertical="center" wrapText="1"/>
    </xf>
    <xf numFmtId="0" fontId="0" fillId="0" borderId="28" xfId="0" applyBorder="1"/>
    <xf numFmtId="0" fontId="0" fillId="0" borderId="28" xfId="0" applyBorder="1" applyAlignment="1">
      <alignment horizontal="center"/>
    </xf>
    <xf numFmtId="0" fontId="2" fillId="0" borderId="29" xfId="0" applyFont="1" applyBorder="1" applyAlignment="1">
      <alignment horizontal="center"/>
    </xf>
    <xf numFmtId="0" fontId="2" fillId="0" borderId="30" xfId="0" applyFont="1" applyBorder="1" applyAlignment="1">
      <alignment horizontal="center"/>
    </xf>
    <xf numFmtId="0" fontId="2" fillId="0" borderId="9" xfId="0" applyFont="1" applyBorder="1" applyAlignment="1">
      <alignment horizontal="center"/>
    </xf>
    <xf numFmtId="0" fontId="2" fillId="0" borderId="4" xfId="0" applyFont="1" applyBorder="1" applyAlignment="1">
      <alignment horizontal="center"/>
    </xf>
    <xf numFmtId="0" fontId="3" fillId="0" borderId="25" xfId="0" applyFont="1" applyBorder="1" applyAlignment="1">
      <alignment vertical="center" wrapText="1"/>
    </xf>
    <xf numFmtId="0" fontId="1" fillId="0" borderId="22" xfId="0" applyFont="1" applyBorder="1" applyAlignment="1">
      <alignment vertical="center" wrapText="1"/>
    </xf>
    <xf numFmtId="0" fontId="1" fillId="0" borderId="22" xfId="0" applyFont="1" applyBorder="1" applyAlignment="1">
      <alignment horizontal="left" vertical="center" wrapText="1"/>
    </xf>
    <xf numFmtId="0" fontId="3" fillId="0" borderId="25" xfId="0" applyFont="1" applyBorder="1" applyAlignment="1">
      <alignment horizontal="justify" vertical="center" wrapText="1"/>
    </xf>
    <xf numFmtId="0" fontId="27" fillId="0" borderId="0" xfId="0" applyFont="1" applyAlignment="1">
      <alignment vertical="center"/>
    </xf>
    <xf numFmtId="0" fontId="3" fillId="0" borderId="10" xfId="0" applyFont="1" applyBorder="1" applyAlignment="1">
      <alignment horizontal="justify" vertical="center" wrapText="1"/>
    </xf>
    <xf numFmtId="0" fontId="1" fillId="0" borderId="28" xfId="0" applyFont="1" applyBorder="1"/>
    <xf numFmtId="0" fontId="2" fillId="0" borderId="32" xfId="0" applyFont="1" applyBorder="1"/>
    <xf numFmtId="0" fontId="19" fillId="0" borderId="28" xfId="0" applyFont="1" applyBorder="1"/>
    <xf numFmtId="0" fontId="26" fillId="0" borderId="0" xfId="0" applyFont="1" applyAlignment="1">
      <alignment horizontal="right" vertical="center"/>
    </xf>
    <xf numFmtId="0" fontId="2" fillId="0" borderId="1" xfId="0" applyFont="1" applyBorder="1"/>
    <xf numFmtId="0" fontId="2" fillId="0" borderId="2" xfId="0" applyFont="1" applyBorder="1" applyAlignment="1">
      <alignment horizontal="right"/>
    </xf>
    <xf numFmtId="0" fontId="0" fillId="0" borderId="9" xfId="0" applyBorder="1" applyAlignment="1">
      <alignment horizontal="center"/>
    </xf>
    <xf numFmtId="0" fontId="25" fillId="0" borderId="47" xfId="0" applyFont="1" applyBorder="1" applyAlignment="1">
      <alignment vertical="center" wrapText="1"/>
    </xf>
    <xf numFmtId="0" fontId="0" fillId="0" borderId="50" xfId="0" applyBorder="1"/>
    <xf numFmtId="0" fontId="24" fillId="0" borderId="28" xfId="0" applyFont="1" applyBorder="1"/>
    <xf numFmtId="0" fontId="2" fillId="0" borderId="58" xfId="0" applyFont="1" applyBorder="1" applyAlignment="1">
      <alignment horizontal="left"/>
    </xf>
    <xf numFmtId="0" fontId="2" fillId="0" borderId="50" xfId="0" applyFont="1" applyBorder="1"/>
    <xf numFmtId="0" fontId="2" fillId="0" borderId="51" xfId="0" applyFont="1" applyBorder="1" applyAlignment="1">
      <alignment horizontal="left"/>
    </xf>
    <xf numFmtId="0" fontId="2" fillId="0" borderId="52" xfId="0" applyFont="1" applyBorder="1" applyAlignment="1">
      <alignment vertical="center"/>
    </xf>
    <xf numFmtId="0" fontId="2" fillId="0" borderId="47" xfId="0" applyFont="1" applyBorder="1" applyAlignment="1">
      <alignment vertical="center" wrapText="1"/>
    </xf>
    <xf numFmtId="0" fontId="2" fillId="0" borderId="0" xfId="0" applyFont="1" applyAlignment="1">
      <alignment horizontal="right" vertical="center"/>
    </xf>
    <xf numFmtId="0" fontId="2" fillId="0" borderId="0" xfId="0" applyFont="1" applyAlignment="1">
      <alignment vertical="center"/>
    </xf>
    <xf numFmtId="0" fontId="0" fillId="0" borderId="52" xfId="0" applyBorder="1" applyAlignment="1">
      <alignment vertical="center" wrapText="1"/>
    </xf>
    <xf numFmtId="0" fontId="0" fillId="0" borderId="36" xfId="0" applyBorder="1" applyAlignment="1">
      <alignment vertical="center" wrapText="1"/>
    </xf>
    <xf numFmtId="0" fontId="0" fillId="0" borderId="48" xfId="0" applyBorder="1" applyAlignment="1">
      <alignment vertical="center" wrapText="1"/>
    </xf>
    <xf numFmtId="0" fontId="0" fillId="0" borderId="49" xfId="0" applyBorder="1" applyAlignment="1">
      <alignment vertical="center" wrapText="1"/>
    </xf>
    <xf numFmtId="0" fontId="3" fillId="0" borderId="35" xfId="0" applyFont="1" applyBorder="1" applyAlignment="1">
      <alignment vertical="center" wrapText="1"/>
    </xf>
    <xf numFmtId="0" fontId="1" fillId="0" borderId="10" xfId="0" applyFont="1" applyBorder="1" applyAlignment="1">
      <alignment vertical="center" wrapText="1"/>
    </xf>
    <xf numFmtId="0" fontId="3" fillId="0" borderId="67" xfId="0" applyFont="1" applyBorder="1" applyAlignment="1">
      <alignment vertical="center" wrapText="1"/>
    </xf>
    <xf numFmtId="0" fontId="3" fillId="0" borderId="1" xfId="0" applyFont="1" applyBorder="1" applyAlignment="1">
      <alignment vertical="center" wrapText="1"/>
    </xf>
    <xf numFmtId="0" fontId="3" fillId="0" borderId="68" xfId="0" applyFont="1" applyBorder="1" applyAlignment="1">
      <alignment vertical="center" wrapText="1"/>
    </xf>
    <xf numFmtId="0" fontId="0" fillId="0" borderId="68" xfId="0" applyBorder="1"/>
    <xf numFmtId="0" fontId="3" fillId="0" borderId="35" xfId="0" applyFont="1" applyBorder="1" applyAlignment="1">
      <alignment horizontal="justify" vertical="center" wrapText="1"/>
    </xf>
    <xf numFmtId="0" fontId="0" fillId="0" borderId="67" xfId="0" applyBorder="1"/>
    <xf numFmtId="0" fontId="0" fillId="0" borderId="69" xfId="0" applyBorder="1"/>
    <xf numFmtId="0" fontId="0" fillId="0" borderId="70" xfId="0" applyBorder="1"/>
    <xf numFmtId="0" fontId="0" fillId="0" borderId="9" xfId="0" applyBorder="1"/>
    <xf numFmtId="0" fontId="35" fillId="0" borderId="0" xfId="0" applyFont="1" applyAlignment="1">
      <alignment vertical="center"/>
    </xf>
    <xf numFmtId="0" fontId="36" fillId="0" borderId="2" xfId="0" applyFont="1" applyBorder="1" applyAlignment="1">
      <alignment horizontal="right"/>
    </xf>
    <xf numFmtId="0" fontId="37" fillId="0" borderId="0" xfId="0" applyFont="1" applyAlignment="1">
      <alignment vertical="center"/>
    </xf>
    <xf numFmtId="0" fontId="3" fillId="0" borderId="26" xfId="0" applyFont="1" applyBorder="1" applyAlignment="1">
      <alignment horizontal="justify" vertical="center" wrapText="1"/>
    </xf>
    <xf numFmtId="0" fontId="33" fillId="0" borderId="0" xfId="0" applyFont="1" applyAlignment="1">
      <alignment vertical="center"/>
    </xf>
    <xf numFmtId="0" fontId="34" fillId="0" borderId="0" xfId="0" applyFont="1"/>
    <xf numFmtId="0" fontId="39" fillId="0" borderId="0" xfId="0" applyFont="1"/>
    <xf numFmtId="0" fontId="30" fillId="0" borderId="0" xfId="0" applyFont="1"/>
    <xf numFmtId="0" fontId="40" fillId="0" borderId="0" xfId="0" applyFont="1"/>
    <xf numFmtId="0" fontId="17" fillId="0" borderId="0" xfId="0" applyFont="1"/>
    <xf numFmtId="0" fontId="0" fillId="0" borderId="30" xfId="0" applyBorder="1" applyAlignment="1">
      <alignment horizontal="center"/>
    </xf>
    <xf numFmtId="0" fontId="0" fillId="35" borderId="71" xfId="0" applyFill="1" applyBorder="1" applyAlignment="1">
      <alignment vertical="center" wrapText="1"/>
    </xf>
    <xf numFmtId="0" fontId="0" fillId="0" borderId="71" xfId="0" applyBorder="1" applyAlignment="1">
      <alignment vertical="center" wrapText="1"/>
    </xf>
    <xf numFmtId="0" fontId="2" fillId="0" borderId="8" xfId="0" applyFont="1" applyBorder="1" applyAlignment="1">
      <alignment horizontal="center"/>
    </xf>
    <xf numFmtId="0" fontId="2" fillId="0" borderId="50" xfId="0" applyFont="1" applyBorder="1" applyAlignment="1">
      <alignment horizontal="left"/>
    </xf>
    <xf numFmtId="0" fontId="2" fillId="0" borderId="56" xfId="0" applyFont="1" applyBorder="1" applyAlignment="1">
      <alignment horizontal="left"/>
    </xf>
    <xf numFmtId="0" fontId="2" fillId="0" borderId="28" xfId="0" applyFont="1" applyBorder="1" applyAlignment="1">
      <alignment horizontal="center"/>
    </xf>
    <xf numFmtId="0" fontId="1" fillId="0" borderId="0" xfId="0" applyFont="1" applyAlignment="1">
      <alignment horizontal="left" vertical="center" wrapText="1"/>
    </xf>
    <xf numFmtId="0" fontId="0" fillId="0" borderId="0" xfId="0" applyAlignment="1">
      <alignment vertical="center"/>
    </xf>
    <xf numFmtId="0" fontId="0" fillId="0" borderId="0" xfId="0" applyProtection="1">
      <protection locked="0"/>
    </xf>
    <xf numFmtId="14" fontId="0" fillId="0" borderId="0" xfId="0" applyNumberFormat="1" applyProtection="1">
      <protection locked="0"/>
    </xf>
    <xf numFmtId="0" fontId="0" fillId="0" borderId="28" xfId="0" applyBorder="1" applyAlignment="1">
      <alignment vertical="center"/>
    </xf>
    <xf numFmtId="0" fontId="0" fillId="0" borderId="0" xfId="0" quotePrefix="1" applyAlignment="1">
      <alignment vertical="center"/>
    </xf>
    <xf numFmtId="0" fontId="19" fillId="33" borderId="71" xfId="0" applyFont="1" applyFill="1" applyBorder="1" applyAlignment="1">
      <alignment vertical="center"/>
    </xf>
    <xf numFmtId="0" fontId="0" fillId="0" borderId="71" xfId="0" applyBorder="1" applyAlignment="1">
      <alignment vertical="center"/>
    </xf>
    <xf numFmtId="1" fontId="0" fillId="0" borderId="0" xfId="0" applyNumberFormat="1" applyAlignment="1">
      <alignment vertical="center"/>
    </xf>
    <xf numFmtId="165" fontId="0" fillId="0" borderId="71" xfId="0" applyNumberFormat="1" applyBorder="1" applyAlignment="1">
      <alignment vertical="center"/>
    </xf>
    <xf numFmtId="166" fontId="0" fillId="0" borderId="71" xfId="0" applyNumberFormat="1" applyBorder="1" applyAlignment="1">
      <alignment vertical="center"/>
    </xf>
    <xf numFmtId="167" fontId="0" fillId="0" borderId="71" xfId="0" applyNumberFormat="1" applyBorder="1" applyAlignment="1">
      <alignment vertical="center"/>
    </xf>
    <xf numFmtId="0" fontId="0" fillId="0" borderId="76" xfId="0" applyBorder="1" applyAlignment="1">
      <alignment vertical="center"/>
    </xf>
    <xf numFmtId="165" fontId="0" fillId="0" borderId="76" xfId="0" applyNumberFormat="1" applyBorder="1" applyAlignment="1">
      <alignment vertical="center"/>
    </xf>
    <xf numFmtId="166" fontId="0" fillId="0" borderId="76" xfId="0" applyNumberFormat="1" applyBorder="1" applyAlignment="1">
      <alignment vertical="center"/>
    </xf>
    <xf numFmtId="0" fontId="41" fillId="0" borderId="0" xfId="0" applyFont="1" applyAlignment="1">
      <alignment vertical="center"/>
    </xf>
    <xf numFmtId="0" fontId="31" fillId="0" borderId="84" xfId="54" applyFont="1" applyBorder="1" applyAlignment="1" applyProtection="1">
      <alignment wrapText="1"/>
      <protection locked="0"/>
    </xf>
    <xf numFmtId="11" fontId="0" fillId="0" borderId="0" xfId="0" applyNumberFormat="1"/>
    <xf numFmtId="0" fontId="31" fillId="0" borderId="96" xfId="54" applyFont="1" applyBorder="1" applyAlignment="1" applyProtection="1">
      <alignment wrapText="1"/>
      <protection locked="0"/>
    </xf>
    <xf numFmtId="0" fontId="31" fillId="0" borderId="97" xfId="54" applyFont="1" applyBorder="1" applyAlignment="1" applyProtection="1">
      <alignment wrapText="1"/>
      <protection locked="0"/>
    </xf>
    <xf numFmtId="0" fontId="0" fillId="0" borderId="99" xfId="0" applyBorder="1" applyAlignment="1">
      <alignment vertical="center"/>
    </xf>
    <xf numFmtId="0" fontId="0" fillId="0" borderId="105" xfId="0" applyBorder="1" applyAlignment="1">
      <alignment vertical="center"/>
    </xf>
    <xf numFmtId="0" fontId="31" fillId="0" borderId="120" xfId="54" applyFont="1" applyBorder="1" applyAlignment="1" applyProtection="1">
      <alignment wrapText="1"/>
      <protection locked="0"/>
    </xf>
    <xf numFmtId="0" fontId="31" fillId="0" borderId="120" xfId="54" applyFont="1" applyBorder="1" applyAlignment="1" applyProtection="1">
      <alignment horizontal="right" wrapText="1"/>
      <protection locked="0"/>
    </xf>
    <xf numFmtId="0" fontId="0" fillId="0" borderId="30" xfId="0" applyBorder="1" applyAlignment="1">
      <alignment vertical="center"/>
    </xf>
    <xf numFmtId="167" fontId="0" fillId="0" borderId="0" xfId="0" applyNumberFormat="1"/>
    <xf numFmtId="168" fontId="47" fillId="0" borderId="0" xfId="0" applyNumberFormat="1" applyFont="1" applyProtection="1">
      <protection locked="0"/>
    </xf>
    <xf numFmtId="168" fontId="51" fillId="0" borderId="0" xfId="0" applyNumberFormat="1" applyFont="1" applyProtection="1">
      <protection locked="0"/>
    </xf>
    <xf numFmtId="168" fontId="47" fillId="35" borderId="0" xfId="0" applyNumberFormat="1" applyFont="1" applyFill="1" applyProtection="1">
      <protection locked="0"/>
    </xf>
    <xf numFmtId="168" fontId="46" fillId="35" borderId="0" xfId="0" applyNumberFormat="1" applyFont="1" applyFill="1" applyProtection="1">
      <protection locked="0"/>
    </xf>
    <xf numFmtId="14" fontId="47" fillId="0" borderId="0" xfId="0" applyNumberFormat="1" applyFont="1" applyProtection="1">
      <protection locked="0"/>
    </xf>
    <xf numFmtId="168" fontId="82" fillId="34" borderId="85" xfId="54" applyNumberFormat="1" applyFont="1" applyFill="1" applyBorder="1" applyAlignment="1" applyProtection="1">
      <alignment wrapText="1"/>
      <protection locked="0"/>
    </xf>
    <xf numFmtId="168" fontId="47" fillId="0" borderId="85" xfId="0" applyNumberFormat="1" applyFont="1" applyBorder="1" applyProtection="1">
      <protection locked="0"/>
    </xf>
    <xf numFmtId="164" fontId="47" fillId="0" borderId="0" xfId="0" applyNumberFormat="1" applyFont="1" applyProtection="1">
      <protection locked="0"/>
    </xf>
    <xf numFmtId="168" fontId="59" fillId="0" borderId="0" xfId="0" applyNumberFormat="1" applyFont="1" applyProtection="1">
      <protection locked="0"/>
    </xf>
    <xf numFmtId="168" fontId="59" fillId="0" borderId="0" xfId="0" applyNumberFormat="1" applyFont="1" applyAlignment="1" applyProtection="1">
      <alignment horizontal="left"/>
      <protection locked="0"/>
    </xf>
    <xf numFmtId="0" fontId="46" fillId="35" borderId="0" xfId="0" applyFont="1" applyFill="1" applyProtection="1">
      <protection locked="0"/>
    </xf>
    <xf numFmtId="164" fontId="46" fillId="35" borderId="0" xfId="0" applyNumberFormat="1" applyFont="1" applyFill="1" applyProtection="1">
      <protection locked="0"/>
    </xf>
    <xf numFmtId="169" fontId="46" fillId="35" borderId="0" xfId="0" applyNumberFormat="1" applyFont="1" applyFill="1" applyProtection="1">
      <protection locked="0"/>
    </xf>
    <xf numFmtId="0" fontId="46" fillId="35" borderId="85" xfId="0" applyFont="1" applyFill="1" applyBorder="1" applyProtection="1">
      <protection locked="0"/>
    </xf>
    <xf numFmtId="167" fontId="47" fillId="0" borderId="0" xfId="0" applyNumberFormat="1" applyFont="1" applyProtection="1">
      <protection locked="0"/>
    </xf>
    <xf numFmtId="170" fontId="47" fillId="0" borderId="0" xfId="0" applyNumberFormat="1" applyFont="1" applyProtection="1">
      <protection locked="0"/>
    </xf>
    <xf numFmtId="168" fontId="61" fillId="0" borderId="0" xfId="48" applyNumberFormat="1" applyFont="1" applyAlignment="1" applyProtection="1">
      <protection locked="0"/>
    </xf>
    <xf numFmtId="168" fontId="47" fillId="35" borderId="85" xfId="0" applyNumberFormat="1" applyFont="1" applyFill="1" applyBorder="1" applyProtection="1">
      <protection locked="0"/>
    </xf>
    <xf numFmtId="168" fontId="51" fillId="0" borderId="0" xfId="57" applyNumberFormat="1" applyFont="1" applyProtection="1">
      <protection locked="0"/>
    </xf>
    <xf numFmtId="0" fontId="47" fillId="0" borderId="0" xfId="0" applyFont="1" applyProtection="1">
      <protection locked="0"/>
    </xf>
    <xf numFmtId="1" fontId="47" fillId="0" borderId="0" xfId="0" applyNumberFormat="1" applyFont="1" applyProtection="1">
      <protection locked="0"/>
    </xf>
    <xf numFmtId="173" fontId="47" fillId="0" borderId="0" xfId="0" applyNumberFormat="1" applyFont="1" applyProtection="1">
      <protection locked="0"/>
    </xf>
    <xf numFmtId="0" fontId="31" fillId="0" borderId="96" xfId="54" applyFont="1" applyBorder="1" applyAlignment="1" applyProtection="1">
      <alignment horizontal="left" wrapText="1"/>
      <protection locked="0"/>
    </xf>
    <xf numFmtId="0" fontId="47" fillId="36" borderId="0" xfId="0" applyFont="1" applyFill="1" applyProtection="1">
      <protection locked="0"/>
    </xf>
    <xf numFmtId="0" fontId="49" fillId="36" borderId="0" xfId="0" applyFont="1" applyFill="1" applyProtection="1">
      <protection locked="0"/>
    </xf>
    <xf numFmtId="0" fontId="48" fillId="36" borderId="0" xfId="0" applyFont="1" applyFill="1" applyAlignment="1" applyProtection="1">
      <alignment horizontal="right"/>
      <protection locked="0"/>
    </xf>
    <xf numFmtId="0" fontId="49" fillId="36" borderId="0" xfId="0" applyFont="1" applyFill="1" applyAlignment="1" applyProtection="1">
      <alignment wrapText="1"/>
      <protection locked="0"/>
    </xf>
    <xf numFmtId="0" fontId="76" fillId="36" borderId="117" xfId="0" applyFont="1" applyFill="1" applyBorder="1" applyAlignment="1" applyProtection="1">
      <alignment vertical="center" wrapText="1"/>
      <protection locked="0"/>
    </xf>
    <xf numFmtId="0" fontId="76" fillId="36" borderId="118" xfId="0" applyFont="1" applyFill="1" applyBorder="1" applyAlignment="1" applyProtection="1">
      <alignment vertical="center" wrapText="1"/>
      <protection locked="0"/>
    </xf>
    <xf numFmtId="0" fontId="78" fillId="36" borderId="112" xfId="0" applyFont="1" applyFill="1" applyBorder="1" applyAlignment="1">
      <alignment horizontal="center" vertical="center" wrapText="1"/>
    </xf>
    <xf numFmtId="0" fontId="76" fillId="36" borderId="94" xfId="0" applyFont="1" applyFill="1" applyBorder="1" applyAlignment="1" applyProtection="1">
      <alignment vertical="center" wrapText="1"/>
      <protection locked="0"/>
    </xf>
    <xf numFmtId="0" fontId="49" fillId="36" borderId="79" xfId="0" applyFont="1" applyFill="1" applyBorder="1" applyAlignment="1" applyProtection="1">
      <alignment vertical="center" wrapText="1"/>
      <protection locked="0"/>
    </xf>
    <xf numFmtId="0" fontId="76" fillId="36" borderId="80" xfId="0" applyFont="1" applyFill="1" applyBorder="1" applyAlignment="1" applyProtection="1">
      <alignment horizontal="center" vertical="center" wrapText="1"/>
      <protection locked="0"/>
    </xf>
    <xf numFmtId="0" fontId="49" fillId="36" borderId="80" xfId="0" applyFont="1" applyFill="1" applyBorder="1" applyAlignment="1" applyProtection="1">
      <alignment horizontal="center" vertical="center"/>
      <protection locked="0"/>
    </xf>
    <xf numFmtId="0" fontId="49" fillId="36" borderId="81" xfId="0" applyFont="1" applyFill="1" applyBorder="1" applyAlignment="1" applyProtection="1">
      <alignment horizontal="center" vertical="center"/>
      <protection locked="0"/>
    </xf>
    <xf numFmtId="0" fontId="49" fillId="36" borderId="114" xfId="0" applyFont="1" applyFill="1" applyBorder="1" applyAlignment="1" applyProtection="1">
      <alignment vertical="center" wrapText="1"/>
      <protection locked="0"/>
    </xf>
    <xf numFmtId="0" fontId="49" fillId="36" borderId="94" xfId="0" applyFont="1" applyFill="1" applyBorder="1" applyAlignment="1" applyProtection="1">
      <alignment vertical="center" wrapText="1"/>
      <protection locked="0"/>
    </xf>
    <xf numFmtId="0" fontId="48" fillId="36" borderId="112" xfId="0" applyFont="1" applyFill="1" applyBorder="1" applyAlignment="1">
      <alignment horizontal="center" vertical="center" wrapText="1"/>
    </xf>
    <xf numFmtId="0" fontId="49" fillId="36" borderId="94" xfId="0" applyFont="1" applyFill="1" applyBorder="1" applyProtection="1">
      <protection locked="0"/>
    </xf>
    <xf numFmtId="0" fontId="49" fillId="36" borderId="79" xfId="0" applyFont="1" applyFill="1" applyBorder="1" applyAlignment="1" applyProtection="1">
      <alignment horizontal="justify" vertical="center" wrapText="1"/>
      <protection locked="0"/>
    </xf>
    <xf numFmtId="0" fontId="76" fillId="36" borderId="80" xfId="0" applyFont="1" applyFill="1" applyBorder="1" applyAlignment="1" applyProtection="1">
      <alignment horizontal="center"/>
      <protection locked="0"/>
    </xf>
    <xf numFmtId="0" fontId="49" fillId="36" borderId="80" xfId="0" applyFont="1" applyFill="1" applyBorder="1" applyAlignment="1" applyProtection="1">
      <alignment horizontal="center"/>
      <protection locked="0"/>
    </xf>
    <xf numFmtId="0" fontId="49" fillId="36" borderId="114" xfId="0" applyFont="1" applyFill="1" applyBorder="1" applyAlignment="1" applyProtection="1">
      <alignment horizontal="justify" vertical="center" wrapText="1"/>
      <protection locked="0"/>
    </xf>
    <xf numFmtId="1" fontId="49" fillId="36" borderId="0" xfId="0" applyNumberFormat="1" applyFont="1" applyFill="1" applyProtection="1">
      <protection locked="0"/>
    </xf>
    <xf numFmtId="0" fontId="49" fillId="36" borderId="80" xfId="0" applyFont="1" applyFill="1" applyBorder="1" applyProtection="1">
      <protection locked="0"/>
    </xf>
    <xf numFmtId="0" fontId="49" fillId="36" borderId="82" xfId="0" applyFont="1" applyFill="1" applyBorder="1" applyAlignment="1" applyProtection="1">
      <alignment horizontal="justify" vertical="center" wrapText="1"/>
      <protection locked="0"/>
    </xf>
    <xf numFmtId="0" fontId="76" fillId="36" borderId="115" xfId="0" applyFont="1" applyFill="1" applyBorder="1" applyAlignment="1" applyProtection="1">
      <alignment horizontal="right"/>
      <protection locked="0"/>
    </xf>
    <xf numFmtId="0" fontId="80" fillId="36" borderId="0" xfId="0" applyFont="1" applyFill="1" applyProtection="1">
      <protection locked="0"/>
    </xf>
    <xf numFmtId="0" fontId="48" fillId="36" borderId="0" xfId="0" applyFont="1" applyFill="1" applyProtection="1">
      <protection locked="0"/>
    </xf>
    <xf numFmtId="0" fontId="46" fillId="36" borderId="2" xfId="0" applyFont="1" applyFill="1" applyBorder="1" applyProtection="1">
      <protection locked="0"/>
    </xf>
    <xf numFmtId="0" fontId="81" fillId="36" borderId="2" xfId="0" applyFont="1" applyFill="1" applyBorder="1" applyAlignment="1" applyProtection="1">
      <alignment vertical="center" wrapText="1"/>
      <protection locked="0"/>
    </xf>
    <xf numFmtId="0" fontId="81" fillId="36" borderId="0" xfId="0" applyFont="1" applyFill="1" applyAlignment="1" applyProtection="1">
      <alignment vertical="center" wrapText="1"/>
      <protection locked="0"/>
    </xf>
    <xf numFmtId="0" fontId="65" fillId="36" borderId="0" xfId="0" applyFont="1" applyFill="1" applyProtection="1">
      <protection locked="0"/>
    </xf>
    <xf numFmtId="0" fontId="48" fillId="36" borderId="0" xfId="0" applyFont="1" applyFill="1" applyAlignment="1" applyProtection="1">
      <alignment horizontal="right" vertical="center"/>
      <protection locked="0"/>
    </xf>
    <xf numFmtId="0" fontId="48" fillId="36" borderId="117" xfId="0" applyFont="1" applyFill="1" applyBorder="1" applyProtection="1">
      <protection locked="0"/>
    </xf>
    <xf numFmtId="0" fontId="48" fillId="36" borderId="118" xfId="0" applyFont="1" applyFill="1" applyBorder="1" applyProtection="1">
      <protection locked="0"/>
    </xf>
    <xf numFmtId="0" fontId="48" fillId="36" borderId="79" xfId="0" applyFont="1" applyFill="1" applyBorder="1" applyAlignment="1" applyProtection="1">
      <alignment vertical="center"/>
      <protection locked="0"/>
    </xf>
    <xf numFmtId="0" fontId="78" fillId="36" borderId="80" xfId="0" applyFont="1" applyFill="1" applyBorder="1" applyAlignment="1" applyProtection="1">
      <alignment horizontal="center" vertical="center"/>
      <protection locked="0"/>
    </xf>
    <xf numFmtId="0" fontId="48" fillId="36" borderId="80" xfId="0" applyFont="1" applyFill="1" applyBorder="1" applyAlignment="1" applyProtection="1">
      <alignment horizontal="center" vertical="center"/>
      <protection locked="0"/>
    </xf>
    <xf numFmtId="0" fontId="48" fillId="36" borderId="81" xfId="0" applyFont="1" applyFill="1" applyBorder="1" applyAlignment="1" applyProtection="1">
      <alignment horizontal="center" vertical="center"/>
      <protection locked="0"/>
    </xf>
    <xf numFmtId="0" fontId="49" fillId="36" borderId="0" xfId="0" applyFont="1" applyFill="1" applyAlignment="1" applyProtection="1">
      <alignment vertical="center"/>
      <protection locked="0"/>
    </xf>
    <xf numFmtId="1" fontId="49" fillId="36" borderId="0" xfId="0" applyNumberFormat="1" applyFont="1" applyFill="1" applyAlignment="1" applyProtection="1">
      <alignment vertical="center"/>
      <protection locked="0"/>
    </xf>
    <xf numFmtId="0" fontId="48" fillId="36" borderId="114" xfId="0" applyFont="1" applyFill="1" applyBorder="1" applyProtection="1">
      <protection locked="0"/>
    </xf>
    <xf numFmtId="0" fontId="78" fillId="36" borderId="80" xfId="0" applyFont="1" applyFill="1" applyBorder="1" applyAlignment="1" applyProtection="1">
      <alignment horizontal="center"/>
      <protection locked="0"/>
    </xf>
    <xf numFmtId="0" fontId="48" fillId="36" borderId="80" xfId="0" applyFont="1" applyFill="1" applyBorder="1" applyAlignment="1" applyProtection="1">
      <alignment horizontal="center"/>
      <protection locked="0"/>
    </xf>
    <xf numFmtId="0" fontId="48" fillId="36" borderId="80" xfId="0" applyFont="1" applyFill="1" applyBorder="1" applyProtection="1">
      <protection locked="0"/>
    </xf>
    <xf numFmtId="0" fontId="48" fillId="36" borderId="115" xfId="0" applyFont="1" applyFill="1" applyBorder="1" applyAlignment="1" applyProtection="1">
      <alignment horizontal="right"/>
      <protection locked="0"/>
    </xf>
    <xf numFmtId="0" fontId="48" fillId="36" borderId="2" xfId="0" applyFont="1" applyFill="1" applyBorder="1" applyAlignment="1" applyProtection="1">
      <alignment horizontal="right"/>
      <protection locked="0"/>
    </xf>
    <xf numFmtId="0" fontId="57" fillId="36" borderId="0" xfId="0" applyFont="1" applyFill="1" applyAlignment="1" applyProtection="1">
      <alignment vertical="center"/>
      <protection locked="0"/>
    </xf>
    <xf numFmtId="0" fontId="55" fillId="36" borderId="59" xfId="0" applyFont="1" applyFill="1" applyBorder="1" applyAlignment="1" applyProtection="1">
      <alignment horizontal="right" vertical="center" wrapText="1"/>
      <protection locked="0"/>
    </xf>
    <xf numFmtId="0" fontId="69" fillId="36" borderId="0" xfId="0" applyFont="1" applyFill="1"/>
    <xf numFmtId="0" fontId="55" fillId="36" borderId="0" xfId="0" applyFont="1" applyFill="1" applyAlignment="1" applyProtection="1">
      <alignment horizontal="left" vertical="center" wrapText="1"/>
      <protection locked="0"/>
    </xf>
    <xf numFmtId="0" fontId="57" fillId="36" borderId="0" xfId="0" applyFont="1" applyFill="1" applyAlignment="1" applyProtection="1">
      <alignment horizontal="left" vertical="center"/>
      <protection locked="0"/>
    </xf>
    <xf numFmtId="0" fontId="47" fillId="36" borderId="0" xfId="0" applyFont="1" applyFill="1"/>
    <xf numFmtId="0" fontId="57" fillId="36" borderId="60" xfId="0" applyFont="1" applyFill="1" applyBorder="1" applyAlignment="1" applyProtection="1">
      <alignment vertical="center"/>
      <protection locked="0"/>
    </xf>
    <xf numFmtId="0" fontId="56" fillId="36" borderId="0" xfId="0" applyFont="1" applyFill="1" applyAlignment="1" applyProtection="1">
      <alignment vertical="center"/>
      <protection locked="0"/>
    </xf>
    <xf numFmtId="0" fontId="57" fillId="36" borderId="102" xfId="0" applyFont="1" applyFill="1" applyBorder="1" applyAlignment="1" applyProtection="1">
      <alignment vertical="center"/>
      <protection locked="0"/>
    </xf>
    <xf numFmtId="0" fontId="57" fillId="36" borderId="78" xfId="0" applyFont="1" applyFill="1" applyBorder="1" applyAlignment="1" applyProtection="1">
      <alignment vertical="center"/>
      <protection locked="0"/>
    </xf>
    <xf numFmtId="0" fontId="57" fillId="36" borderId="80" xfId="0" applyFont="1" applyFill="1" applyBorder="1" applyAlignment="1" applyProtection="1">
      <alignment vertical="center"/>
      <protection locked="0"/>
    </xf>
    <xf numFmtId="0" fontId="57" fillId="36" borderId="62" xfId="0" applyFont="1" applyFill="1" applyBorder="1" applyAlignment="1" applyProtection="1">
      <alignment vertical="center"/>
      <protection locked="0"/>
    </xf>
    <xf numFmtId="0" fontId="57" fillId="36" borderId="83" xfId="0" applyFont="1" applyFill="1" applyBorder="1" applyAlignment="1" applyProtection="1">
      <alignment vertical="center"/>
      <protection locked="0"/>
    </xf>
    <xf numFmtId="0" fontId="57" fillId="36" borderId="63" xfId="0" applyFont="1" applyFill="1" applyBorder="1" applyAlignment="1" applyProtection="1">
      <alignment vertical="center"/>
      <protection locked="0"/>
    </xf>
    <xf numFmtId="0" fontId="57" fillId="36" borderId="66" xfId="0" applyFont="1" applyFill="1" applyBorder="1" applyAlignment="1" applyProtection="1">
      <alignment horizontal="left" vertical="center"/>
      <protection locked="0"/>
    </xf>
    <xf numFmtId="0" fontId="56" fillId="36" borderId="0" xfId="0" applyFont="1" applyFill="1" applyAlignment="1" applyProtection="1">
      <alignment horizontal="right" vertical="center"/>
      <protection locked="0"/>
    </xf>
    <xf numFmtId="0" fontId="56" fillId="36" borderId="77" xfId="0" applyFont="1" applyFill="1" applyBorder="1" applyAlignment="1" applyProtection="1">
      <alignment vertical="center"/>
      <protection locked="0"/>
    </xf>
    <xf numFmtId="0" fontId="57" fillId="36" borderId="78" xfId="0" applyFont="1" applyFill="1" applyBorder="1" applyAlignment="1" applyProtection="1">
      <alignment horizontal="right" vertical="center"/>
      <protection locked="0"/>
    </xf>
    <xf numFmtId="0" fontId="57" fillId="36" borderId="82" xfId="0" applyFont="1" applyFill="1" applyBorder="1" applyAlignment="1" applyProtection="1">
      <alignment vertical="center"/>
      <protection locked="0"/>
    </xf>
    <xf numFmtId="0" fontId="57" fillId="36" borderId="83" xfId="0" applyFont="1" applyFill="1" applyBorder="1" applyAlignment="1" applyProtection="1">
      <alignment horizontal="right" vertical="center"/>
      <protection locked="0"/>
    </xf>
    <xf numFmtId="0" fontId="56" fillId="36" borderId="64" xfId="0" applyFont="1" applyFill="1" applyBorder="1" applyAlignment="1" applyProtection="1">
      <alignment vertical="center"/>
      <protection locked="0"/>
    </xf>
    <xf numFmtId="0" fontId="57" fillId="36" borderId="65" xfId="0" applyFont="1" applyFill="1" applyBorder="1" applyAlignment="1" applyProtection="1">
      <alignment vertical="center"/>
      <protection locked="0"/>
    </xf>
    <xf numFmtId="164" fontId="57" fillId="36" borderId="65" xfId="0" applyNumberFormat="1" applyFont="1" applyFill="1" applyBorder="1" applyAlignment="1" applyProtection="1">
      <alignment vertical="center"/>
      <protection locked="0"/>
    </xf>
    <xf numFmtId="164" fontId="57" fillId="36" borderId="106" xfId="0" applyNumberFormat="1" applyFont="1" applyFill="1" applyBorder="1" applyAlignment="1" applyProtection="1">
      <alignment vertical="center"/>
      <protection locked="0"/>
    </xf>
    <xf numFmtId="0" fontId="57" fillId="36" borderId="66" xfId="0" applyFont="1" applyFill="1" applyBorder="1" applyAlignment="1" applyProtection="1">
      <alignment vertical="center"/>
      <protection locked="0"/>
    </xf>
    <xf numFmtId="2" fontId="57" fillId="36" borderId="0" xfId="0" applyNumberFormat="1" applyFont="1" applyFill="1" applyAlignment="1" applyProtection="1">
      <alignment vertical="center"/>
      <protection locked="0"/>
    </xf>
    <xf numFmtId="0" fontId="56" fillId="36" borderId="0" xfId="0" applyFont="1" applyFill="1" applyAlignment="1" applyProtection="1">
      <alignment horizontal="left" vertical="center"/>
      <protection locked="0"/>
    </xf>
    <xf numFmtId="164" fontId="57" fillId="36" borderId="0" xfId="0" applyNumberFormat="1" applyFont="1" applyFill="1" applyAlignment="1" applyProtection="1">
      <alignment horizontal="left" vertical="center"/>
      <protection locked="0"/>
    </xf>
    <xf numFmtId="164" fontId="56" fillId="36" borderId="0" xfId="0" applyNumberFormat="1" applyFont="1" applyFill="1" applyAlignment="1" applyProtection="1">
      <alignment horizontal="left" vertical="center"/>
      <protection locked="0"/>
    </xf>
    <xf numFmtId="2" fontId="57" fillId="36" borderId="0" xfId="0" applyNumberFormat="1" applyFont="1" applyFill="1" applyAlignment="1" applyProtection="1">
      <alignment horizontal="left" vertical="center"/>
      <protection locked="0"/>
    </xf>
    <xf numFmtId="0" fontId="62" fillId="36" borderId="0" xfId="0" applyFont="1" applyFill="1" applyAlignment="1" applyProtection="1">
      <alignment vertical="center"/>
      <protection locked="0"/>
    </xf>
    <xf numFmtId="0" fontId="55" fillId="36" borderId="0" xfId="0" applyFont="1" applyFill="1" applyAlignment="1" applyProtection="1">
      <alignment horizontal="left" vertical="center"/>
      <protection locked="0"/>
    </xf>
    <xf numFmtId="0" fontId="55" fillId="36" borderId="0" xfId="0" applyFont="1" applyFill="1" applyAlignment="1" applyProtection="1">
      <alignment vertical="center"/>
      <protection locked="0"/>
    </xf>
    <xf numFmtId="0" fontId="57" fillId="36" borderId="86" xfId="0" applyFont="1" applyFill="1" applyBorder="1" applyAlignment="1" applyProtection="1">
      <alignment vertical="center"/>
      <protection locked="0"/>
    </xf>
    <xf numFmtId="0" fontId="57" fillId="36" borderId="81" xfId="0" applyFont="1" applyFill="1" applyBorder="1" applyAlignment="1" applyProtection="1">
      <alignment vertical="center"/>
      <protection locked="0"/>
    </xf>
    <xf numFmtId="0" fontId="57" fillId="36" borderId="93" xfId="0" applyFont="1" applyFill="1" applyBorder="1" applyAlignment="1" applyProtection="1">
      <alignment vertical="center"/>
      <protection locked="0"/>
    </xf>
    <xf numFmtId="0" fontId="57" fillId="36" borderId="0" xfId="0" applyFont="1" applyFill="1" applyAlignment="1" applyProtection="1">
      <alignment horizontal="center" vertical="center"/>
      <protection locked="0"/>
    </xf>
    <xf numFmtId="0" fontId="59" fillId="36" borderId="0" xfId="0" applyFont="1" applyFill="1" applyAlignment="1" applyProtection="1">
      <alignment vertical="center"/>
      <protection locked="0"/>
    </xf>
    <xf numFmtId="0" fontId="57" fillId="36" borderId="0" xfId="0" applyFont="1" applyFill="1" applyProtection="1">
      <protection locked="0"/>
    </xf>
    <xf numFmtId="0" fontId="67" fillId="36" borderId="73" xfId="48" applyFont="1" applyFill="1" applyBorder="1" applyAlignment="1" applyProtection="1">
      <alignment horizontal="right" vertical="center" wrapText="1"/>
      <protection locked="0"/>
    </xf>
    <xf numFmtId="0" fontId="58" fillId="36" borderId="100" xfId="0" applyFont="1" applyFill="1" applyBorder="1" applyAlignment="1" applyProtection="1">
      <alignment horizontal="right" vertical="center" wrapText="1"/>
      <protection locked="0"/>
    </xf>
    <xf numFmtId="0" fontId="62" fillId="36" borderId="0" xfId="0" applyFont="1" applyFill="1" applyProtection="1">
      <protection locked="0"/>
    </xf>
    <xf numFmtId="0" fontId="58" fillId="36" borderId="112" xfId="0" applyFont="1" applyFill="1" applyBorder="1" applyAlignment="1" applyProtection="1">
      <alignment horizontal="right" vertical="center" wrapText="1"/>
      <protection locked="0"/>
    </xf>
    <xf numFmtId="14" fontId="57" fillId="36" borderId="95" xfId="0" applyNumberFormat="1" applyFont="1" applyFill="1" applyBorder="1" applyAlignment="1" applyProtection="1">
      <alignment horizontal="left"/>
      <protection locked="0"/>
    </xf>
    <xf numFmtId="0" fontId="58" fillId="36" borderId="94" xfId="0" applyFont="1" applyFill="1" applyBorder="1" applyAlignment="1" applyProtection="1">
      <alignment horizontal="right" vertical="center" wrapText="1"/>
      <protection locked="0"/>
    </xf>
    <xf numFmtId="173" fontId="55" fillId="36" borderId="92" xfId="0" applyNumberFormat="1" applyFont="1" applyFill="1" applyBorder="1" applyAlignment="1" applyProtection="1">
      <alignment horizontal="left" vertical="center" wrapText="1"/>
      <protection locked="0"/>
    </xf>
    <xf numFmtId="0" fontId="56" fillId="36" borderId="79" xfId="0" applyFont="1" applyFill="1" applyBorder="1" applyAlignment="1" applyProtection="1">
      <alignment horizontal="right"/>
      <protection locked="0"/>
    </xf>
    <xf numFmtId="0" fontId="55" fillId="36" borderId="80" xfId="0" applyFont="1" applyFill="1" applyBorder="1" applyAlignment="1" applyProtection="1">
      <alignment vertical="center" wrapText="1"/>
      <protection locked="0"/>
    </xf>
    <xf numFmtId="0" fontId="57" fillId="36" borderId="0" xfId="0" applyFont="1" applyFill="1" applyAlignment="1" applyProtection="1">
      <alignment horizontal="right"/>
      <protection locked="0"/>
    </xf>
    <xf numFmtId="0" fontId="58" fillId="36" borderId="79" xfId="0" applyFont="1" applyFill="1" applyBorder="1" applyAlignment="1" applyProtection="1">
      <alignment horizontal="right" vertical="center" wrapText="1"/>
      <protection locked="0"/>
    </xf>
    <xf numFmtId="0" fontId="57" fillId="36" borderId="80" xfId="0" applyFont="1" applyFill="1" applyBorder="1" applyAlignment="1" applyProtection="1">
      <alignment horizontal="left" vertical="center" wrapText="1"/>
      <protection locked="0"/>
    </xf>
    <xf numFmtId="0" fontId="55" fillId="36" borderId="80" xfId="0" applyFont="1" applyFill="1" applyBorder="1" applyAlignment="1" applyProtection="1">
      <alignment horizontal="right" vertical="center" wrapText="1"/>
      <protection locked="0"/>
    </xf>
    <xf numFmtId="14" fontId="55" fillId="36" borderId="92" xfId="0" applyNumberFormat="1" applyFont="1" applyFill="1" applyBorder="1" applyAlignment="1" applyProtection="1">
      <alignment horizontal="left" vertical="center" wrapText="1"/>
      <protection locked="0"/>
    </xf>
    <xf numFmtId="0" fontId="55" fillId="36" borderId="92" xfId="0" applyFont="1" applyFill="1" applyBorder="1" applyAlignment="1" applyProtection="1">
      <alignment horizontal="left" vertical="center" wrapText="1"/>
      <protection locked="0"/>
    </xf>
    <xf numFmtId="0" fontId="56" fillId="36" borderId="80" xfId="0" applyFont="1" applyFill="1" applyBorder="1" applyAlignment="1" applyProtection="1">
      <alignment horizontal="right"/>
      <protection locked="0"/>
    </xf>
    <xf numFmtId="0" fontId="57" fillId="36" borderId="92" xfId="0" applyFont="1" applyFill="1" applyBorder="1" applyProtection="1">
      <protection locked="0"/>
    </xf>
    <xf numFmtId="0" fontId="55" fillId="36" borderId="79" xfId="0" applyFont="1" applyFill="1" applyBorder="1" applyAlignment="1" applyProtection="1">
      <alignment horizontal="right" vertical="center" wrapText="1"/>
      <protection locked="0"/>
    </xf>
    <xf numFmtId="168" fontId="57" fillId="36" borderId="92" xfId="0" applyNumberFormat="1" applyFont="1" applyFill="1" applyBorder="1" applyAlignment="1">
      <alignment horizontal="left" vertical="center" wrapText="1"/>
    </xf>
    <xf numFmtId="0" fontId="55" fillId="36" borderId="82" xfId="0" applyFont="1" applyFill="1" applyBorder="1" applyAlignment="1" applyProtection="1">
      <alignment horizontal="right" vertical="center" wrapText="1"/>
      <protection locked="0"/>
    </xf>
    <xf numFmtId="0" fontId="55" fillId="36" borderId="83" xfId="0" applyFont="1" applyFill="1" applyBorder="1" applyAlignment="1" applyProtection="1">
      <alignment horizontal="right" vertical="center" wrapText="1"/>
      <protection locked="0"/>
    </xf>
    <xf numFmtId="0" fontId="60" fillId="36" borderId="0" xfId="0" applyFont="1" applyFill="1" applyProtection="1">
      <protection locked="0"/>
    </xf>
    <xf numFmtId="0" fontId="48" fillId="36" borderId="44" xfId="0" applyFont="1" applyFill="1" applyBorder="1" applyProtection="1">
      <protection locked="0"/>
    </xf>
    <xf numFmtId="0" fontId="63" fillId="36" borderId="0" xfId="48" applyFont="1" applyFill="1" applyBorder="1" applyAlignment="1" applyProtection="1">
      <protection locked="0"/>
    </xf>
    <xf numFmtId="0" fontId="49" fillId="36" borderId="0" xfId="0" applyFont="1" applyFill="1" applyAlignment="1" applyProtection="1">
      <alignment horizontal="right"/>
      <protection locked="0"/>
    </xf>
    <xf numFmtId="0" fontId="63" fillId="36" borderId="0" xfId="48" applyFont="1" applyFill="1" applyAlignment="1" applyProtection="1">
      <protection locked="0"/>
    </xf>
    <xf numFmtId="0" fontId="68" fillId="36" borderId="0" xfId="0" applyFont="1" applyFill="1" applyAlignment="1">
      <alignment vertical="center"/>
    </xf>
    <xf numFmtId="0" fontId="64" fillId="36" borderId="0" xfId="0" applyFont="1" applyFill="1" applyAlignment="1">
      <alignment vertical="center"/>
    </xf>
    <xf numFmtId="0" fontId="65" fillId="36" borderId="0" xfId="0" applyFont="1" applyFill="1" applyAlignment="1" applyProtection="1">
      <alignment horizontal="center" vertical="center"/>
      <protection locked="0"/>
    </xf>
    <xf numFmtId="0" fontId="58" fillId="36" borderId="77" xfId="0" applyFont="1" applyFill="1" applyBorder="1" applyAlignment="1" applyProtection="1">
      <alignment vertical="center" wrapText="1"/>
      <protection locked="0"/>
    </xf>
    <xf numFmtId="0" fontId="55" fillId="36" borderId="79" xfId="0" applyFont="1" applyFill="1" applyBorder="1" applyAlignment="1" applyProtection="1">
      <alignment vertical="center" wrapText="1"/>
      <protection locked="0"/>
    </xf>
    <xf numFmtId="0" fontId="57" fillId="36" borderId="80" xfId="0" applyFont="1" applyFill="1" applyBorder="1" applyProtection="1">
      <protection locked="0"/>
    </xf>
    <xf numFmtId="0" fontId="57" fillId="36" borderId="80" xfId="0" applyFont="1" applyFill="1" applyBorder="1" applyAlignment="1" applyProtection="1">
      <alignment horizontal="right"/>
      <protection locked="0"/>
    </xf>
    <xf numFmtId="0" fontId="57" fillId="36" borderId="81" xfId="0" applyFont="1" applyFill="1" applyBorder="1"/>
    <xf numFmtId="0" fontId="67" fillId="36" borderId="79" xfId="48" applyFont="1" applyFill="1" applyBorder="1" applyAlignment="1" applyProtection="1">
      <alignment vertical="center" wrapText="1"/>
      <protection locked="0"/>
    </xf>
    <xf numFmtId="164" fontId="57" fillId="36" borderId="80" xfId="0" applyNumberFormat="1" applyFont="1" applyFill="1" applyBorder="1" applyAlignment="1" applyProtection="1">
      <alignment horizontal="left"/>
      <protection locked="0"/>
    </xf>
    <xf numFmtId="0" fontId="57" fillId="36" borderId="81" xfId="0" applyFont="1" applyFill="1" applyBorder="1" applyAlignment="1">
      <alignment horizontal="left" vertical="center"/>
    </xf>
    <xf numFmtId="167" fontId="57" fillId="36" borderId="80" xfId="0" applyNumberFormat="1" applyFont="1" applyFill="1" applyBorder="1" applyAlignment="1" applyProtection="1">
      <alignment horizontal="left"/>
      <protection locked="0"/>
    </xf>
    <xf numFmtId="0" fontId="66" fillId="36" borderId="81" xfId="48" applyFont="1" applyFill="1" applyBorder="1" applyAlignment="1" applyProtection="1">
      <alignment vertical="center"/>
      <protection locked="0"/>
    </xf>
    <xf numFmtId="170" fontId="57" fillId="36" borderId="80" xfId="0" applyNumberFormat="1" applyFont="1" applyFill="1" applyBorder="1" applyAlignment="1" applyProtection="1">
      <alignment horizontal="left"/>
      <protection locked="0"/>
    </xf>
    <xf numFmtId="164" fontId="66" fillId="36" borderId="81" xfId="48" applyNumberFormat="1" applyFont="1" applyFill="1" applyBorder="1" applyAlignment="1" applyProtection="1">
      <alignment vertical="center"/>
      <protection locked="0"/>
    </xf>
    <xf numFmtId="0" fontId="57" fillId="36" borderId="62" xfId="0" applyFont="1" applyFill="1" applyBorder="1" applyProtection="1">
      <protection locked="0"/>
    </xf>
    <xf numFmtId="0" fontId="57" fillId="36" borderId="87" xfId="0" applyFont="1" applyFill="1" applyBorder="1"/>
    <xf numFmtId="0" fontId="57" fillId="36" borderId="82" xfId="0" applyFont="1" applyFill="1" applyBorder="1" applyProtection="1">
      <protection locked="0"/>
    </xf>
    <xf numFmtId="0" fontId="57" fillId="36" borderId="62" xfId="0" applyFont="1" applyFill="1" applyBorder="1" applyAlignment="1">
      <alignment horizontal="left" vertical="center"/>
    </xf>
    <xf numFmtId="0" fontId="76" fillId="35" borderId="80" xfId="0" applyFont="1" applyFill="1" applyBorder="1" applyAlignment="1" applyProtection="1">
      <alignment horizontal="center" vertical="center" wrapText="1"/>
      <protection locked="0"/>
    </xf>
    <xf numFmtId="0" fontId="55" fillId="36" borderId="98" xfId="0" applyFont="1" applyFill="1" applyBorder="1" applyAlignment="1" applyProtection="1">
      <alignment horizontal="left" vertical="center"/>
      <protection locked="0"/>
    </xf>
    <xf numFmtId="0" fontId="55" fillId="36" borderId="129" xfId="0" applyFont="1" applyFill="1" applyBorder="1" applyAlignment="1" applyProtection="1">
      <alignment horizontal="left" vertical="center"/>
      <protection locked="0"/>
    </xf>
    <xf numFmtId="0" fontId="58" fillId="36" borderId="129" xfId="0" applyFont="1" applyFill="1" applyBorder="1" applyAlignment="1" applyProtection="1">
      <alignment vertical="center" wrapText="1"/>
      <protection locked="0"/>
    </xf>
    <xf numFmtId="0" fontId="57" fillId="36" borderId="129" xfId="0" applyFont="1" applyFill="1" applyBorder="1" applyProtection="1">
      <protection locked="0"/>
    </xf>
    <xf numFmtId="0" fontId="55" fillId="36" borderId="129" xfId="0" applyFont="1" applyFill="1" applyBorder="1" applyAlignment="1" applyProtection="1">
      <alignment vertical="center" wrapText="1"/>
      <protection locked="0"/>
    </xf>
    <xf numFmtId="168" fontId="57" fillId="36" borderId="129" xfId="0" applyNumberFormat="1" applyFont="1" applyFill="1" applyBorder="1" applyAlignment="1" applyProtection="1">
      <alignment vertical="center" wrapText="1"/>
      <protection locked="0"/>
    </xf>
    <xf numFmtId="0" fontId="58" fillId="36" borderId="78" xfId="0" applyFont="1" applyFill="1" applyBorder="1" applyAlignment="1" applyProtection="1">
      <alignment vertical="center" wrapText="1"/>
      <protection locked="0" hidden="1"/>
    </xf>
    <xf numFmtId="168" fontId="57" fillId="36" borderId="92" xfId="0" applyNumberFormat="1" applyFont="1" applyFill="1" applyBorder="1" applyAlignment="1" applyProtection="1">
      <alignment horizontal="left" vertical="center" wrapText="1"/>
      <protection locked="0" hidden="1"/>
    </xf>
    <xf numFmtId="168" fontId="57" fillId="36" borderId="80" xfId="0" applyNumberFormat="1" applyFont="1" applyFill="1" applyBorder="1" applyAlignment="1" applyProtection="1">
      <alignment horizontal="left" vertical="center"/>
      <protection locked="0" hidden="1"/>
    </xf>
    <xf numFmtId="168" fontId="57" fillId="36" borderId="80" xfId="0" applyNumberFormat="1" applyFont="1" applyFill="1" applyBorder="1" applyAlignment="1" applyProtection="1">
      <alignment horizontal="left" vertical="center" wrapText="1"/>
      <protection locked="0" hidden="1"/>
    </xf>
    <xf numFmtId="172" fontId="57" fillId="36" borderId="80" xfId="0" applyNumberFormat="1" applyFont="1" applyFill="1" applyBorder="1" applyAlignment="1" applyProtection="1">
      <alignment horizontal="left" vertical="center" wrapText="1"/>
      <protection locked="0" hidden="1"/>
    </xf>
    <xf numFmtId="167" fontId="57" fillId="36" borderId="83" xfId="0" applyNumberFormat="1" applyFont="1" applyFill="1" applyBorder="1" applyAlignment="1" applyProtection="1">
      <alignment horizontal="left" vertical="center" wrapText="1"/>
      <protection locked="0" hidden="1"/>
    </xf>
    <xf numFmtId="0" fontId="57" fillId="36" borderId="92" xfId="0" applyFont="1" applyFill="1" applyBorder="1" applyAlignment="1" applyProtection="1">
      <alignment horizontal="left" vertical="center" wrapText="1"/>
      <protection locked="0" hidden="1"/>
    </xf>
    <xf numFmtId="171" fontId="57" fillId="36" borderId="92" xfId="0" applyNumberFormat="1" applyFont="1" applyFill="1" applyBorder="1" applyAlignment="1" applyProtection="1">
      <alignment horizontal="left" vertical="center" wrapText="1"/>
      <protection locked="0" hidden="1"/>
    </xf>
    <xf numFmtId="168" fontId="57" fillId="36" borderId="91" xfId="0" applyNumberFormat="1" applyFont="1" applyFill="1" applyBorder="1" applyAlignment="1" applyProtection="1">
      <alignment vertical="center" wrapText="1"/>
      <protection locked="0" hidden="1"/>
    </xf>
    <xf numFmtId="0" fontId="57" fillId="36" borderId="81" xfId="0" applyFont="1" applyFill="1" applyBorder="1" applyProtection="1">
      <protection locked="0" hidden="1"/>
    </xf>
    <xf numFmtId="0" fontId="57" fillId="36" borderId="92" xfId="0" applyFont="1" applyFill="1" applyBorder="1" applyProtection="1">
      <protection locked="0" hidden="1"/>
    </xf>
    <xf numFmtId="173" fontId="57" fillId="36" borderId="60" xfId="0" applyNumberFormat="1" applyFont="1" applyFill="1" applyBorder="1" applyAlignment="1" applyProtection="1">
      <alignment horizontal="left" vertical="center"/>
      <protection hidden="1"/>
    </xf>
    <xf numFmtId="0" fontId="48" fillId="36" borderId="73" xfId="0" applyFont="1" applyFill="1" applyBorder="1" applyAlignment="1" applyProtection="1">
      <alignment horizontal="right" vertical="center"/>
      <protection locked="0"/>
    </xf>
    <xf numFmtId="0" fontId="48" fillId="36" borderId="61" xfId="0" applyFont="1" applyFill="1" applyBorder="1" applyAlignment="1" applyProtection="1">
      <alignment horizontal="right" vertical="center" wrapText="1"/>
      <protection locked="0"/>
    </xf>
    <xf numFmtId="0" fontId="48" fillId="36" borderId="88" xfId="0" applyFont="1" applyFill="1" applyBorder="1" applyAlignment="1" applyProtection="1">
      <alignment horizontal="right"/>
      <protection locked="0"/>
    </xf>
    <xf numFmtId="168" fontId="78" fillId="36" borderId="116" xfId="0" applyNumberFormat="1" applyFont="1" applyFill="1" applyBorder="1" applyAlignment="1" applyProtection="1">
      <alignment horizontal="center"/>
      <protection hidden="1"/>
    </xf>
    <xf numFmtId="0" fontId="49" fillId="36" borderId="73" xfId="0" applyFont="1" applyFill="1" applyBorder="1" applyAlignment="1" applyProtection="1">
      <alignment horizontal="right" vertical="center" wrapText="1"/>
      <protection locked="0"/>
    </xf>
    <xf numFmtId="0" fontId="49" fillId="36" borderId="88" xfId="0" applyFont="1" applyFill="1" applyBorder="1" applyAlignment="1" applyProtection="1">
      <alignment horizontal="right" vertical="center" wrapText="1"/>
      <protection locked="0"/>
    </xf>
    <xf numFmtId="0" fontId="48" fillId="36" borderId="92" xfId="0" applyFont="1" applyFill="1" applyBorder="1" applyProtection="1">
      <protection locked="0"/>
    </xf>
    <xf numFmtId="0" fontId="76" fillId="36" borderId="116" xfId="0" applyFont="1" applyFill="1" applyBorder="1" applyAlignment="1" applyProtection="1">
      <alignment horizontal="center"/>
      <protection hidden="1"/>
    </xf>
    <xf numFmtId="0" fontId="55" fillId="36" borderId="79" xfId="0" applyFont="1" applyFill="1" applyBorder="1" applyAlignment="1" applyProtection="1">
      <alignment horizontal="left" vertical="center" wrapText="1"/>
      <protection locked="0"/>
    </xf>
    <xf numFmtId="0" fontId="85" fillId="0" borderId="0" xfId="0" applyFont="1"/>
    <xf numFmtId="0" fontId="90" fillId="0" borderId="0" xfId="0" applyFont="1"/>
    <xf numFmtId="0" fontId="85" fillId="0" borderId="133" xfId="0" applyFont="1" applyBorder="1"/>
    <xf numFmtId="0" fontId="86" fillId="0" borderId="134" xfId="0" applyFont="1" applyBorder="1"/>
    <xf numFmtId="0" fontId="85" fillId="0" borderId="129" xfId="0" applyFont="1" applyBorder="1"/>
    <xf numFmtId="0" fontId="89" fillId="0" borderId="135" xfId="48" applyFont="1" applyBorder="1" applyAlignment="1" applyProtection="1"/>
    <xf numFmtId="0" fontId="85" fillId="0" borderId="129" xfId="0" applyFont="1" applyBorder="1" applyAlignment="1">
      <alignment vertical="top"/>
    </xf>
    <xf numFmtId="0" fontId="85" fillId="0" borderId="135" xfId="0" applyFont="1" applyBorder="1" applyAlignment="1">
      <alignment wrapText="1"/>
    </xf>
    <xf numFmtId="0" fontId="85" fillId="0" borderId="135" xfId="0" applyFont="1" applyBorder="1"/>
    <xf numFmtId="0" fontId="85" fillId="0" borderId="136" xfId="0" applyFont="1" applyBorder="1"/>
    <xf numFmtId="0" fontId="85" fillId="0" borderId="137" xfId="0" applyFont="1" applyBorder="1"/>
    <xf numFmtId="0" fontId="87" fillId="0" borderId="135" xfId="48" applyFont="1" applyBorder="1" applyAlignment="1" applyProtection="1"/>
    <xf numFmtId="0" fontId="89" fillId="0" borderId="135" xfId="48" applyFont="1" applyBorder="1" applyAlignment="1" applyProtection="1">
      <alignment wrapText="1"/>
    </xf>
    <xf numFmtId="0" fontId="85" fillId="0" borderId="129" xfId="0" applyFont="1" applyBorder="1" applyAlignment="1">
      <alignment horizontal="right" vertical="top"/>
    </xf>
    <xf numFmtId="0" fontId="85" fillId="0" borderId="64" xfId="0" applyFont="1" applyBorder="1" applyAlignment="1">
      <alignment vertical="center"/>
    </xf>
    <xf numFmtId="0" fontId="48" fillId="36" borderId="79" xfId="0" applyFont="1" applyFill="1" applyBorder="1" applyAlignment="1" applyProtection="1">
      <alignment horizontal="right" vertical="center" wrapText="1"/>
      <protection locked="0"/>
    </xf>
    <xf numFmtId="174" fontId="57" fillId="36" borderId="80" xfId="0" applyNumberFormat="1" applyFont="1" applyFill="1" applyBorder="1" applyAlignment="1" applyProtection="1">
      <alignment horizontal="left"/>
      <protection locked="0"/>
    </xf>
    <xf numFmtId="175" fontId="57" fillId="36" borderId="100" xfId="0" applyNumberFormat="1" applyFont="1" applyFill="1" applyBorder="1" applyAlignment="1" applyProtection="1">
      <alignment horizontal="center" vertical="center"/>
      <protection locked="0"/>
    </xf>
    <xf numFmtId="175" fontId="57" fillId="36" borderId="90" xfId="0" applyNumberFormat="1" applyFont="1" applyFill="1" applyBorder="1" applyAlignment="1" applyProtection="1">
      <alignment horizontal="center" vertical="center"/>
      <protection locked="0"/>
    </xf>
    <xf numFmtId="175" fontId="57" fillId="36" borderId="101" xfId="0" applyNumberFormat="1" applyFont="1" applyFill="1" applyBorder="1" applyAlignment="1" applyProtection="1">
      <alignment horizontal="center" vertical="center"/>
      <protection locked="0"/>
    </xf>
    <xf numFmtId="175" fontId="47" fillId="0" borderId="0" xfId="0" applyNumberFormat="1" applyFont="1" applyProtection="1">
      <protection locked="0"/>
    </xf>
    <xf numFmtId="175" fontId="57" fillId="36" borderId="80" xfId="0" applyNumberFormat="1" applyFont="1" applyFill="1" applyBorder="1" applyAlignment="1" applyProtection="1">
      <alignment horizontal="left"/>
      <protection locked="0"/>
    </xf>
    <xf numFmtId="174" fontId="47" fillId="0" borderId="0" xfId="0" applyNumberFormat="1" applyFont="1" applyProtection="1">
      <protection locked="0"/>
    </xf>
    <xf numFmtId="168" fontId="91" fillId="0" borderId="0" xfId="0" applyNumberFormat="1" applyFont="1" applyProtection="1">
      <protection locked="0"/>
    </xf>
    <xf numFmtId="0" fontId="57" fillId="36" borderId="81" xfId="0" applyFont="1" applyFill="1" applyBorder="1" applyProtection="1">
      <protection locked="0"/>
    </xf>
    <xf numFmtId="0" fontId="92" fillId="36" borderId="0" xfId="0" applyFont="1" applyFill="1"/>
    <xf numFmtId="0" fontId="93" fillId="0" borderId="135" xfId="48" applyFont="1" applyBorder="1" applyAlignment="1" applyProtection="1">
      <alignment wrapText="1"/>
    </xf>
    <xf numFmtId="0" fontId="23" fillId="0" borderId="66" xfId="48" applyBorder="1" applyAlignment="1" applyProtection="1">
      <alignment vertical="center"/>
    </xf>
    <xf numFmtId="0" fontId="95" fillId="36" borderId="129" xfId="0" applyFont="1" applyFill="1" applyBorder="1"/>
    <xf numFmtId="0" fontId="31" fillId="0" borderId="0" xfId="54" applyFont="1" applyAlignment="1" applyProtection="1">
      <alignment wrapText="1"/>
      <protection locked="0"/>
    </xf>
    <xf numFmtId="0" fontId="0" fillId="0" borderId="120" xfId="0" applyBorder="1"/>
    <xf numFmtId="168" fontId="31" fillId="0" borderId="120" xfId="54" applyNumberFormat="1" applyFont="1" applyBorder="1" applyAlignment="1">
      <alignment wrapText="1"/>
    </xf>
    <xf numFmtId="168" fontId="31" fillId="0" borderId="120" xfId="54" applyNumberFormat="1" applyFont="1" applyBorder="1" applyAlignment="1" applyProtection="1">
      <alignment wrapText="1"/>
      <protection locked="0"/>
    </xf>
    <xf numFmtId="0" fontId="31" fillId="0" borderId="0" xfId="54" applyFont="1" applyAlignment="1" applyProtection="1">
      <alignment horizontal="right" wrapText="1"/>
      <protection locked="0"/>
    </xf>
    <xf numFmtId="164" fontId="31" fillId="0" borderId="120" xfId="54" applyNumberFormat="1" applyFont="1" applyBorder="1" applyAlignment="1">
      <alignment horizontal="right" wrapText="1"/>
    </xf>
    <xf numFmtId="2" fontId="31" fillId="0" borderId="120" xfId="54" applyNumberFormat="1" applyFont="1" applyBorder="1" applyAlignment="1">
      <alignment horizontal="right" wrapText="1"/>
    </xf>
    <xf numFmtId="169" fontId="31" fillId="0" borderId="120" xfId="54" applyNumberFormat="1" applyFont="1" applyBorder="1" applyAlignment="1">
      <alignment horizontal="right" wrapText="1"/>
    </xf>
    <xf numFmtId="167" fontId="0" fillId="0" borderId="120" xfId="0" applyNumberFormat="1" applyBorder="1"/>
    <xf numFmtId="167" fontId="31" fillId="0" borderId="120" xfId="54" applyNumberFormat="1" applyFont="1" applyBorder="1" applyAlignment="1">
      <alignment wrapText="1"/>
    </xf>
    <xf numFmtId="1" fontId="31" fillId="0" borderId="120" xfId="54" applyNumberFormat="1" applyFont="1" applyBorder="1" applyAlignment="1" applyProtection="1">
      <alignment horizontal="right" wrapText="1"/>
      <protection locked="0"/>
    </xf>
    <xf numFmtId="168" fontId="31" fillId="0" borderId="120" xfId="54" applyNumberFormat="1" applyFont="1" applyBorder="1" applyAlignment="1">
      <alignment horizontal="left" wrapText="1"/>
    </xf>
    <xf numFmtId="0" fontId="0" fillId="0" borderId="84" xfId="0" applyBorder="1" applyProtection="1">
      <protection locked="0"/>
    </xf>
    <xf numFmtId="0" fontId="31" fillId="0" borderId="97" xfId="54" applyFont="1" applyBorder="1" applyAlignment="1" applyProtection="1">
      <alignment horizontal="right" wrapText="1"/>
      <protection locked="0"/>
    </xf>
    <xf numFmtId="11" fontId="0" fillId="0" borderId="120" xfId="0" applyNumberFormat="1" applyBorder="1"/>
    <xf numFmtId="0" fontId="57" fillId="36" borderId="59" xfId="0" applyFont="1" applyFill="1" applyBorder="1" applyAlignment="1" applyProtection="1">
      <alignment vertical="center"/>
      <protection locked="0"/>
      <extLst>
        <ext xmlns:xfpb="http://schemas.microsoft.com/office/spreadsheetml/2022/featurepropertybag" uri="{C7286773-470A-42A8-94C5-96B5CB345126}">
          <xfpb:xfComplement i="0"/>
        </ext>
      </extLst>
    </xf>
    <xf numFmtId="0" fontId="57" fillId="36" borderId="62" xfId="0" applyFont="1" applyFill="1" applyBorder="1" applyAlignment="1" applyProtection="1">
      <alignment vertical="center"/>
      <protection locked="0"/>
      <extLst>
        <ext xmlns:xfpb="http://schemas.microsoft.com/office/spreadsheetml/2022/featurepropertybag" uri="{C7286773-470A-42A8-94C5-96B5CB345126}">
          <xfpb:xfComplement i="0"/>
        </ext>
      </extLst>
    </xf>
    <xf numFmtId="0" fontId="48" fillId="36" borderId="63" xfId="0" applyFont="1" applyFill="1" applyBorder="1" applyProtection="1">
      <protection locked="0"/>
      <extLst>
        <ext xmlns:xfpb="http://schemas.microsoft.com/office/spreadsheetml/2022/featurepropertybag" uri="{C7286773-470A-42A8-94C5-96B5CB345126}">
          <xfpb:xfComplement i="0"/>
        </ext>
      </extLst>
    </xf>
    <xf numFmtId="0" fontId="49" fillId="36" borderId="63" xfId="0" applyFont="1" applyFill="1" applyBorder="1" applyAlignment="1" applyProtection="1">
      <alignment vertical="center"/>
      <protection locked="0"/>
      <extLst>
        <ext xmlns:xfpb="http://schemas.microsoft.com/office/spreadsheetml/2022/featurepropertybag" uri="{C7286773-470A-42A8-94C5-96B5CB345126}">
          <xfpb:xfComplement i="0"/>
        </ext>
      </extLst>
    </xf>
    <xf numFmtId="0" fontId="48" fillId="36" borderId="0" xfId="0" applyFont="1" applyFill="1" applyProtection="1">
      <protection locked="0"/>
      <extLst>
        <ext xmlns:xfpb="http://schemas.microsoft.com/office/spreadsheetml/2022/featurepropertybag" uri="{C7286773-470A-42A8-94C5-96B5CB345126}">
          <xfpb:xfComplement i="0"/>
        </ext>
      </extLst>
    </xf>
    <xf numFmtId="0" fontId="75" fillId="36" borderId="94" xfId="0" applyFont="1" applyFill="1" applyBorder="1" applyAlignment="1" applyProtection="1">
      <alignment horizontal="center" vertical="center" wrapText="1"/>
      <protection locked="0"/>
    </xf>
    <xf numFmtId="0" fontId="97" fillId="36" borderId="0" xfId="0" applyFont="1" applyFill="1"/>
    <xf numFmtId="0" fontId="65" fillId="36" borderId="0" xfId="0" applyFont="1" applyFill="1" applyAlignment="1" applyProtection="1">
      <alignment horizontal="center" vertical="center"/>
      <protection locked="0"/>
    </xf>
    <xf numFmtId="0" fontId="61" fillId="36" borderId="0" xfId="48" applyFont="1" applyFill="1" applyBorder="1" applyAlignment="1" applyProtection="1">
      <alignment horizontal="center"/>
      <protection locked="0"/>
    </xf>
    <xf numFmtId="0" fontId="84" fillId="36" borderId="43" xfId="0" applyFont="1" applyFill="1" applyBorder="1" applyAlignment="1" applyProtection="1">
      <alignment horizontal="right"/>
      <protection locked="0"/>
    </xf>
    <xf numFmtId="0" fontId="84" fillId="36" borderId="0" xfId="0" applyFont="1" applyFill="1" applyAlignment="1" applyProtection="1">
      <alignment horizontal="right"/>
      <protection locked="0"/>
    </xf>
    <xf numFmtId="0" fontId="57" fillId="36" borderId="83" xfId="0" applyFont="1" applyFill="1" applyBorder="1" applyAlignment="1" applyProtection="1">
      <alignment horizontal="left"/>
      <protection locked="0"/>
    </xf>
    <xf numFmtId="0" fontId="57" fillId="36" borderId="93" xfId="0" applyFont="1" applyFill="1" applyBorder="1" applyAlignment="1" applyProtection="1">
      <alignment horizontal="left"/>
      <protection locked="0"/>
    </xf>
    <xf numFmtId="0" fontId="57" fillId="36" borderId="80" xfId="0" applyFont="1" applyFill="1" applyBorder="1" applyAlignment="1" applyProtection="1">
      <alignment horizontal="left"/>
      <protection locked="0"/>
    </xf>
    <xf numFmtId="0" fontId="57" fillId="36" borderId="81" xfId="0" applyFont="1" applyFill="1" applyBorder="1" applyAlignment="1" applyProtection="1">
      <alignment horizontal="left"/>
      <protection locked="0"/>
    </xf>
    <xf numFmtId="0" fontId="57" fillId="36" borderId="92" xfId="0" applyFont="1" applyFill="1" applyBorder="1" applyAlignment="1" applyProtection="1">
      <alignment horizontal="left" vertical="center" wrapText="1"/>
      <protection locked="0"/>
    </xf>
    <xf numFmtId="0" fontId="57" fillId="36" borderId="90" xfId="0" applyFont="1" applyFill="1" applyBorder="1" applyAlignment="1" applyProtection="1">
      <alignment horizontal="left" vertical="center" wrapText="1"/>
      <protection locked="0"/>
    </xf>
    <xf numFmtId="168" fontId="57" fillId="36" borderId="80" xfId="0" applyNumberFormat="1" applyFont="1" applyFill="1" applyBorder="1" applyAlignment="1" applyProtection="1">
      <alignment horizontal="left" vertical="center" wrapText="1"/>
      <protection locked="0" hidden="1"/>
    </xf>
    <xf numFmtId="168" fontId="57" fillId="36" borderId="92" xfId="0" applyNumberFormat="1" applyFont="1" applyFill="1" applyBorder="1" applyAlignment="1" applyProtection="1">
      <alignment horizontal="left" vertical="center" wrapText="1"/>
      <protection locked="0" hidden="1"/>
    </xf>
    <xf numFmtId="0" fontId="55" fillId="36" borderId="130" xfId="0" applyFont="1" applyFill="1" applyBorder="1" applyAlignment="1" applyProtection="1">
      <alignment horizontal="left" vertical="center" wrapText="1"/>
      <protection locked="0"/>
    </xf>
    <xf numFmtId="0" fontId="55" fillId="36" borderId="131" xfId="0" applyFont="1" applyFill="1" applyBorder="1" applyAlignment="1" applyProtection="1">
      <alignment horizontal="left" vertical="center" wrapText="1"/>
      <protection locked="0"/>
    </xf>
    <xf numFmtId="0" fontId="55" fillId="36" borderId="132" xfId="0" applyFont="1" applyFill="1" applyBorder="1" applyAlignment="1" applyProtection="1">
      <alignment horizontal="left" vertical="center" wrapText="1"/>
      <protection locked="0"/>
    </xf>
    <xf numFmtId="0" fontId="57" fillId="36" borderId="80" xfId="0" quotePrefix="1" applyFont="1" applyFill="1" applyBorder="1" applyAlignment="1" applyProtection="1">
      <alignment horizontal="left"/>
      <protection locked="0"/>
    </xf>
    <xf numFmtId="0" fontId="57" fillId="36" borderId="81" xfId="0" quotePrefix="1" applyFont="1" applyFill="1" applyBorder="1" applyAlignment="1" applyProtection="1">
      <alignment horizontal="left"/>
      <protection locked="0"/>
    </xf>
    <xf numFmtId="0" fontId="57" fillId="36" borderId="92" xfId="0" applyFont="1" applyFill="1" applyBorder="1" applyAlignment="1" applyProtection="1">
      <alignment horizontal="center"/>
      <protection locked="0"/>
    </xf>
    <xf numFmtId="0" fontId="57" fillId="36" borderId="87" xfId="0" applyFont="1" applyFill="1" applyBorder="1" applyAlignment="1" applyProtection="1">
      <alignment horizontal="center"/>
      <protection locked="0"/>
    </xf>
    <xf numFmtId="169" fontId="57" fillId="36" borderId="92" xfId="0" applyNumberFormat="1" applyFont="1" applyFill="1" applyBorder="1" applyAlignment="1" applyProtection="1">
      <alignment horizontal="center"/>
      <protection locked="0"/>
    </xf>
    <xf numFmtId="169" fontId="57" fillId="36" borderId="87" xfId="0" applyNumberFormat="1" applyFont="1" applyFill="1" applyBorder="1" applyAlignment="1" applyProtection="1">
      <alignment horizontal="center"/>
      <protection locked="0"/>
    </xf>
    <xf numFmtId="0" fontId="57" fillId="36" borderId="98" xfId="0" applyFont="1" applyFill="1" applyBorder="1" applyAlignment="1" applyProtection="1">
      <alignment horizontal="left"/>
      <protection locked="0"/>
    </xf>
    <xf numFmtId="0" fontId="57" fillId="36" borderId="59" xfId="0" applyFont="1" applyFill="1" applyBorder="1" applyAlignment="1" applyProtection="1">
      <alignment horizontal="left"/>
      <protection locked="0"/>
    </xf>
    <xf numFmtId="0" fontId="57" fillId="36" borderId="60" xfId="0" applyFont="1" applyFill="1" applyBorder="1" applyAlignment="1" applyProtection="1">
      <alignment horizontal="left"/>
      <protection locked="0"/>
    </xf>
    <xf numFmtId="164" fontId="57" fillId="36" borderId="92" xfId="0" applyNumberFormat="1" applyFont="1" applyFill="1" applyBorder="1" applyAlignment="1" applyProtection="1">
      <alignment horizontal="center"/>
      <protection locked="0"/>
    </xf>
    <xf numFmtId="164" fontId="57" fillId="36" borderId="87" xfId="0" applyNumberFormat="1" applyFont="1" applyFill="1" applyBorder="1" applyAlignment="1" applyProtection="1">
      <alignment horizontal="center"/>
      <protection locked="0"/>
    </xf>
    <xf numFmtId="0" fontId="48" fillId="36" borderId="0" xfId="0" applyFont="1" applyFill="1" applyAlignment="1" applyProtection="1">
      <alignment horizontal="center"/>
      <protection locked="0"/>
    </xf>
    <xf numFmtId="0" fontId="57" fillId="36" borderId="62" xfId="0" applyFont="1" applyFill="1" applyBorder="1" applyAlignment="1" applyProtection="1">
      <alignment horizontal="left" vertical="center"/>
      <protection locked="0"/>
    </xf>
    <xf numFmtId="0" fontId="57" fillId="36" borderId="124" xfId="0" applyFont="1" applyFill="1" applyBorder="1" applyAlignment="1" applyProtection="1">
      <alignment horizontal="left" vertical="center"/>
      <protection locked="0"/>
    </xf>
    <xf numFmtId="0" fontId="52" fillId="36" borderId="0" xfId="0" applyFont="1" applyFill="1" applyAlignment="1">
      <alignment horizontal="left"/>
    </xf>
    <xf numFmtId="0" fontId="53" fillId="36" borderId="43" xfId="0" applyFont="1" applyFill="1" applyBorder="1" applyAlignment="1" applyProtection="1">
      <alignment horizontal="left" vertical="center" wrapText="1"/>
      <protection locked="0"/>
    </xf>
    <xf numFmtId="0" fontId="57" fillId="36" borderId="80" xfId="0" applyFont="1" applyFill="1" applyBorder="1" applyAlignment="1" applyProtection="1">
      <alignment horizontal="left" vertical="center"/>
      <protection locked="0"/>
    </xf>
    <xf numFmtId="0" fontId="57" fillId="36" borderId="81" xfId="0" applyFont="1" applyFill="1" applyBorder="1" applyAlignment="1" applyProtection="1">
      <alignment horizontal="left" vertical="center"/>
      <protection locked="0"/>
    </xf>
    <xf numFmtId="0" fontId="75" fillId="36" borderId="92" xfId="0" applyFont="1" applyFill="1" applyBorder="1" applyAlignment="1" applyProtection="1">
      <alignment horizontal="left" vertical="center"/>
      <protection locked="0"/>
    </xf>
    <xf numFmtId="0" fontId="75" fillId="36" borderId="62" xfId="0" applyFont="1" applyFill="1" applyBorder="1" applyAlignment="1" applyProtection="1">
      <alignment horizontal="left" vertical="center"/>
      <protection locked="0"/>
    </xf>
    <xf numFmtId="0" fontId="75" fillId="36" borderId="87" xfId="0" applyFont="1" applyFill="1" applyBorder="1" applyAlignment="1" applyProtection="1">
      <alignment horizontal="left" vertical="center"/>
      <protection locked="0"/>
    </xf>
    <xf numFmtId="0" fontId="55" fillId="36" borderId="61" xfId="0" applyFont="1" applyFill="1" applyBorder="1" applyAlignment="1" applyProtection="1">
      <alignment horizontal="right" vertical="center" wrapText="1"/>
      <protection locked="0"/>
    </xf>
    <xf numFmtId="0" fontId="55" fillId="36" borderId="62" xfId="0" applyFont="1" applyFill="1" applyBorder="1" applyAlignment="1" applyProtection="1">
      <alignment horizontal="right" vertical="center" wrapText="1"/>
      <protection locked="0"/>
    </xf>
    <xf numFmtId="0" fontId="57" fillId="36" borderId="91" xfId="0" applyFont="1" applyFill="1" applyBorder="1" applyAlignment="1" applyProtection="1">
      <alignment horizontal="left" vertical="center"/>
      <protection locked="0"/>
    </xf>
    <xf numFmtId="0" fontId="57" fillId="36" borderId="63" xfId="0" applyFont="1" applyFill="1" applyBorder="1" applyAlignment="1" applyProtection="1">
      <alignment horizontal="left" vertical="center"/>
      <protection locked="0"/>
    </xf>
    <xf numFmtId="0" fontId="57" fillId="36" borderId="101" xfId="0" applyFont="1" applyFill="1" applyBorder="1" applyAlignment="1" applyProtection="1">
      <alignment horizontal="left" vertical="center"/>
      <protection locked="0"/>
    </xf>
    <xf numFmtId="0" fontId="57" fillId="36" borderId="104" xfId="0" applyFont="1" applyFill="1" applyBorder="1" applyAlignment="1" applyProtection="1">
      <alignment horizontal="center" vertical="center"/>
      <protection locked="0"/>
    </xf>
    <xf numFmtId="0" fontId="57" fillId="36" borderId="65" xfId="0" applyFont="1" applyFill="1" applyBorder="1" applyAlignment="1" applyProtection="1">
      <alignment horizontal="center" vertical="center"/>
      <protection locked="0"/>
    </xf>
    <xf numFmtId="0" fontId="57" fillId="36" borderId="66" xfId="0" applyFont="1" applyFill="1" applyBorder="1" applyAlignment="1" applyProtection="1">
      <alignment horizontal="center" vertical="center"/>
      <protection locked="0"/>
    </xf>
    <xf numFmtId="0" fontId="49" fillId="36" borderId="43" xfId="0" applyFont="1" applyFill="1" applyBorder="1" applyAlignment="1" applyProtection="1">
      <alignment horizontal="left" vertical="center"/>
      <protection locked="0"/>
    </xf>
    <xf numFmtId="0" fontId="57" fillId="36" borderId="44" xfId="0" applyFont="1" applyFill="1" applyBorder="1" applyAlignment="1" applyProtection="1">
      <alignment horizontal="center" vertical="center"/>
      <protection locked="0"/>
    </xf>
    <xf numFmtId="0" fontId="57" fillId="36" borderId="43" xfId="0" applyFont="1" applyFill="1" applyBorder="1" applyAlignment="1" applyProtection="1">
      <alignment horizontal="center" vertical="center"/>
      <protection locked="0"/>
    </xf>
    <xf numFmtId="0" fontId="57" fillId="36" borderId="63" xfId="0" applyFont="1" applyFill="1" applyBorder="1" applyAlignment="1" applyProtection="1">
      <alignment horizontal="left" vertical="center"/>
      <protection hidden="1"/>
    </xf>
    <xf numFmtId="0" fontId="57" fillId="36" borderId="89" xfId="0" applyFont="1" applyFill="1" applyBorder="1" applyAlignment="1" applyProtection="1">
      <alignment horizontal="left" vertical="center"/>
      <protection hidden="1"/>
    </xf>
    <xf numFmtId="0" fontId="56" fillId="36" borderId="73" xfId="0" applyFont="1" applyFill="1" applyBorder="1" applyAlignment="1" applyProtection="1">
      <alignment horizontal="right" vertical="center"/>
      <protection locked="0"/>
    </xf>
    <xf numFmtId="0" fontId="56" fillId="36" borderId="59" xfId="0" applyFont="1" applyFill="1" applyBorder="1" applyAlignment="1" applyProtection="1">
      <alignment horizontal="right" vertical="center"/>
      <protection locked="0"/>
    </xf>
    <xf numFmtId="0" fontId="56" fillId="36" borderId="61" xfId="0" applyFont="1" applyFill="1" applyBorder="1" applyAlignment="1" applyProtection="1">
      <alignment horizontal="left" vertical="center"/>
      <protection locked="0"/>
    </xf>
    <xf numFmtId="0" fontId="56" fillId="36" borderId="62" xfId="0" applyFont="1" applyFill="1" applyBorder="1" applyAlignment="1" applyProtection="1">
      <alignment horizontal="left" vertical="center"/>
      <protection locked="0"/>
    </xf>
    <xf numFmtId="0" fontId="56" fillId="36" borderId="87" xfId="0" applyFont="1" applyFill="1" applyBorder="1" applyAlignment="1" applyProtection="1">
      <alignment horizontal="left" vertical="center"/>
      <protection locked="0"/>
    </xf>
    <xf numFmtId="0" fontId="57" fillId="36" borderId="125" xfId="0" applyFont="1" applyFill="1" applyBorder="1" applyAlignment="1" applyProtection="1">
      <alignment horizontal="left" vertical="center"/>
      <protection locked="0"/>
    </xf>
    <xf numFmtId="0" fontId="74" fillId="36" borderId="0" xfId="0" applyFont="1" applyFill="1" applyAlignment="1" applyProtection="1">
      <alignment horizontal="center" vertical="center"/>
      <protection locked="0"/>
    </xf>
    <xf numFmtId="0" fontId="57" fillId="36" borderId="62" xfId="0" applyFont="1" applyFill="1" applyBorder="1" applyAlignment="1" applyProtection="1">
      <alignment horizontal="left" vertical="center"/>
      <protection hidden="1"/>
    </xf>
    <xf numFmtId="0" fontId="57" fillId="36" borderId="87" xfId="0" applyFont="1" applyFill="1" applyBorder="1" applyAlignment="1" applyProtection="1">
      <alignment horizontal="left" vertical="center"/>
      <protection hidden="1"/>
    </xf>
    <xf numFmtId="168" fontId="56" fillId="36" borderId="59" xfId="0" applyNumberFormat="1" applyFont="1" applyFill="1" applyBorder="1" applyAlignment="1" applyProtection="1">
      <alignment horizontal="left" vertical="center"/>
      <protection hidden="1"/>
    </xf>
    <xf numFmtId="168" fontId="56" fillId="36" borderId="100" xfId="0" applyNumberFormat="1" applyFont="1" applyFill="1" applyBorder="1" applyAlignment="1" applyProtection="1">
      <alignment horizontal="left" vertical="center"/>
      <protection hidden="1"/>
    </xf>
    <xf numFmtId="0" fontId="57" fillId="36" borderId="65" xfId="0" applyFont="1" applyFill="1" applyBorder="1" applyAlignment="1" applyProtection="1">
      <alignment horizontal="left" vertical="center"/>
      <protection locked="0"/>
    </xf>
    <xf numFmtId="0" fontId="57" fillId="36" borderId="66" xfId="0" applyFont="1" applyFill="1" applyBorder="1" applyAlignment="1" applyProtection="1">
      <alignment horizontal="left" vertical="center"/>
      <protection locked="0"/>
    </xf>
    <xf numFmtId="0" fontId="57" fillId="36" borderId="110" xfId="0" applyFont="1" applyFill="1" applyBorder="1" applyAlignment="1" applyProtection="1">
      <alignment horizontal="center" vertical="center"/>
      <protection locked="0"/>
    </xf>
    <xf numFmtId="0" fontId="57" fillId="36" borderId="111" xfId="0" applyFont="1" applyFill="1" applyBorder="1" applyAlignment="1" applyProtection="1">
      <alignment horizontal="center" vertical="center"/>
      <protection locked="0"/>
    </xf>
    <xf numFmtId="0" fontId="57" fillId="36" borderId="83" xfId="0" applyFont="1" applyFill="1" applyBorder="1" applyAlignment="1" applyProtection="1">
      <alignment horizontal="left" vertical="center"/>
      <protection locked="0"/>
    </xf>
    <xf numFmtId="0" fontId="56" fillId="36" borderId="64" xfId="0" applyFont="1" applyFill="1" applyBorder="1" applyAlignment="1" applyProtection="1">
      <alignment horizontal="left" vertical="center"/>
      <protection locked="0"/>
    </xf>
    <xf numFmtId="0" fontId="56" fillId="36" borderId="65" xfId="0" applyFont="1" applyFill="1" applyBorder="1" applyAlignment="1" applyProtection="1">
      <alignment horizontal="left" vertical="center"/>
      <protection locked="0"/>
    </xf>
    <xf numFmtId="0" fontId="67" fillId="36" borderId="0" xfId="48" applyFont="1" applyFill="1" applyBorder="1" applyAlignment="1" applyProtection="1">
      <alignment horizontal="center" vertical="center"/>
      <protection locked="0"/>
    </xf>
    <xf numFmtId="0" fontId="57" fillId="36" borderId="126" xfId="0" applyFont="1" applyFill="1" applyBorder="1" applyAlignment="1" applyProtection="1">
      <alignment horizontal="center" vertical="center"/>
      <protection locked="0"/>
    </xf>
    <xf numFmtId="0" fontId="57" fillId="36" borderId="127" xfId="0" applyFont="1" applyFill="1" applyBorder="1" applyAlignment="1" applyProtection="1">
      <alignment horizontal="center" vertical="center"/>
      <protection locked="0"/>
    </xf>
    <xf numFmtId="0" fontId="57" fillId="36" borderId="128" xfId="0" applyFont="1" applyFill="1" applyBorder="1" applyAlignment="1" applyProtection="1">
      <alignment horizontal="center" vertical="center"/>
      <protection locked="0"/>
    </xf>
    <xf numFmtId="0" fontId="57" fillId="36" borderId="93" xfId="0" applyFont="1" applyFill="1" applyBorder="1" applyAlignment="1" applyProtection="1">
      <alignment horizontal="left" vertical="center"/>
      <protection locked="0"/>
    </xf>
    <xf numFmtId="0" fontId="56" fillId="36" borderId="43" xfId="0" applyFont="1" applyFill="1" applyBorder="1" applyAlignment="1" applyProtection="1">
      <alignment horizontal="left" vertical="center"/>
      <protection locked="0"/>
    </xf>
    <xf numFmtId="0" fontId="57" fillId="36" borderId="77" xfId="0" applyFont="1" applyFill="1" applyBorder="1" applyAlignment="1" applyProtection="1">
      <alignment horizontal="center" vertical="center"/>
      <protection locked="0"/>
    </xf>
    <xf numFmtId="0" fontId="57" fillId="36" borderId="78" xfId="0" applyFont="1" applyFill="1" applyBorder="1" applyAlignment="1" applyProtection="1">
      <alignment horizontal="center" vertical="center"/>
      <protection locked="0"/>
    </xf>
    <xf numFmtId="0" fontId="57" fillId="36" borderId="0" xfId="0" applyFont="1" applyFill="1" applyAlignment="1" applyProtection="1">
      <alignment horizontal="left" vertical="center"/>
      <protection locked="0"/>
    </xf>
    <xf numFmtId="0" fontId="57" fillId="36" borderId="0" xfId="0" applyFont="1" applyFill="1" applyAlignment="1" applyProtection="1">
      <alignment vertical="center" wrapText="1"/>
      <protection locked="0"/>
    </xf>
    <xf numFmtId="0" fontId="57" fillId="36" borderId="83" xfId="0" applyFont="1" applyFill="1" applyBorder="1" applyAlignment="1" applyProtection="1">
      <alignment horizontal="center" vertical="center"/>
      <protection locked="0"/>
    </xf>
    <xf numFmtId="0" fontId="57" fillId="36" borderId="109" xfId="0" applyFont="1" applyFill="1" applyBorder="1" applyAlignment="1" applyProtection="1">
      <alignment horizontal="center" vertical="center"/>
      <protection locked="0"/>
    </xf>
    <xf numFmtId="0" fontId="57" fillId="36" borderId="0" xfId="0" applyFont="1" applyFill="1" applyAlignment="1" applyProtection="1">
      <alignment horizontal="center" vertical="center"/>
      <protection locked="0"/>
    </xf>
    <xf numFmtId="14" fontId="57" fillId="36" borderId="59" xfId="0" applyNumberFormat="1" applyFont="1" applyFill="1" applyBorder="1" applyAlignment="1" applyProtection="1">
      <alignment horizontal="left" vertical="center"/>
      <protection hidden="1"/>
    </xf>
    <xf numFmtId="14" fontId="57" fillId="36" borderId="100" xfId="0" applyNumberFormat="1" applyFont="1" applyFill="1" applyBorder="1" applyAlignment="1" applyProtection="1">
      <alignment horizontal="left" vertical="center"/>
      <protection hidden="1"/>
    </xf>
    <xf numFmtId="0" fontId="57" fillId="36" borderId="90" xfId="0" applyFont="1" applyFill="1" applyBorder="1" applyAlignment="1" applyProtection="1">
      <alignment horizontal="left" vertical="center"/>
      <protection hidden="1"/>
    </xf>
    <xf numFmtId="0" fontId="57" fillId="36" borderId="61" xfId="0" applyFont="1" applyFill="1" applyBorder="1" applyAlignment="1" applyProtection="1">
      <alignment horizontal="right" vertical="center"/>
      <protection locked="0"/>
    </xf>
    <xf numFmtId="0" fontId="57" fillId="36" borderId="62" xfId="0" applyFont="1" applyFill="1" applyBorder="1" applyAlignment="1" applyProtection="1">
      <alignment horizontal="right" vertical="center"/>
      <protection locked="0"/>
    </xf>
    <xf numFmtId="0" fontId="57" fillId="36" borderId="62" xfId="0" applyFont="1" applyFill="1" applyBorder="1" applyAlignment="1" applyProtection="1">
      <alignment horizontal="center" vertical="center"/>
      <protection locked="0" hidden="1"/>
    </xf>
    <xf numFmtId="0" fontId="57" fillId="36" borderId="87" xfId="0" applyFont="1" applyFill="1" applyBorder="1" applyAlignment="1" applyProtection="1">
      <alignment horizontal="center" vertical="center"/>
      <protection locked="0" hidden="1"/>
    </xf>
    <xf numFmtId="0" fontId="57" fillId="36" borderId="102" xfId="0" applyFont="1" applyFill="1" applyBorder="1" applyAlignment="1" applyProtection="1">
      <alignment horizontal="right" vertical="center"/>
      <protection locked="0"/>
    </xf>
    <xf numFmtId="0" fontId="57" fillId="36" borderId="98" xfId="0" applyFont="1" applyFill="1" applyBorder="1" applyAlignment="1" applyProtection="1">
      <alignment horizontal="left" vertical="center"/>
      <protection locked="0"/>
    </xf>
    <xf numFmtId="0" fontId="57" fillId="36" borderId="59" xfId="0" applyFont="1" applyFill="1" applyBorder="1" applyAlignment="1" applyProtection="1">
      <alignment horizontal="left" vertical="center"/>
      <protection locked="0"/>
    </xf>
    <xf numFmtId="0" fontId="57" fillId="36" borderId="60" xfId="0" applyFont="1" applyFill="1" applyBorder="1" applyAlignment="1" applyProtection="1">
      <alignment horizontal="left" vertical="center"/>
      <protection locked="0"/>
    </xf>
    <xf numFmtId="0" fontId="56" fillId="36" borderId="82" xfId="0" applyFont="1" applyFill="1" applyBorder="1" applyAlignment="1" applyProtection="1">
      <alignment horizontal="left" vertical="center"/>
      <protection locked="0"/>
    </xf>
    <xf numFmtId="0" fontId="56" fillId="36" borderId="83" xfId="0" applyFont="1" applyFill="1" applyBorder="1" applyAlignment="1" applyProtection="1">
      <alignment horizontal="left" vertical="center"/>
      <protection locked="0"/>
    </xf>
    <xf numFmtId="0" fontId="55" fillId="36" borderId="78" xfId="0" applyFont="1" applyFill="1" applyBorder="1" applyAlignment="1" applyProtection="1">
      <alignment horizontal="right" vertical="center" wrapText="1"/>
      <protection locked="0"/>
    </xf>
    <xf numFmtId="0" fontId="55" fillId="36" borderId="98" xfId="0" applyFont="1" applyFill="1" applyBorder="1" applyAlignment="1" applyProtection="1">
      <alignment horizontal="right" vertical="center" wrapText="1"/>
      <protection locked="0"/>
    </xf>
    <xf numFmtId="0" fontId="56" fillId="36" borderId="0" xfId="0" applyFont="1" applyFill="1" applyAlignment="1" applyProtection="1">
      <alignment horizontal="right" vertical="center"/>
      <protection locked="0"/>
    </xf>
    <xf numFmtId="0" fontId="56" fillId="36" borderId="88" xfId="0" applyFont="1" applyFill="1" applyBorder="1" applyAlignment="1" applyProtection="1">
      <alignment horizontal="center" vertical="center"/>
      <protection locked="0"/>
    </xf>
    <xf numFmtId="0" fontId="56" fillId="36" borderId="63" xfId="0" applyFont="1" applyFill="1" applyBorder="1" applyAlignment="1" applyProtection="1">
      <alignment horizontal="center" vertical="center"/>
      <protection locked="0"/>
    </xf>
    <xf numFmtId="0" fontId="56" fillId="36" borderId="101" xfId="0" applyFont="1" applyFill="1" applyBorder="1" applyAlignment="1" applyProtection="1">
      <alignment horizontal="center" vertical="center"/>
      <protection locked="0"/>
    </xf>
    <xf numFmtId="0" fontId="56" fillId="36" borderId="61" xfId="0" applyFont="1" applyFill="1" applyBorder="1" applyAlignment="1" applyProtection="1">
      <alignment horizontal="right" vertical="center"/>
      <protection locked="0"/>
    </xf>
    <xf numFmtId="0" fontId="56" fillId="36" borderId="62" xfId="0" applyFont="1" applyFill="1" applyBorder="1" applyAlignment="1" applyProtection="1">
      <alignment horizontal="right" vertical="center"/>
      <protection locked="0"/>
    </xf>
    <xf numFmtId="0" fontId="56" fillId="36" borderId="63" xfId="0" applyFont="1" applyFill="1" applyBorder="1" applyAlignment="1" applyProtection="1">
      <alignment horizontal="right" vertical="center"/>
      <protection locked="0"/>
    </xf>
    <xf numFmtId="0" fontId="57" fillId="36" borderId="92" xfId="0" applyFont="1" applyFill="1" applyBorder="1" applyAlignment="1" applyProtection="1">
      <alignment horizontal="left" vertical="center"/>
      <protection locked="0"/>
    </xf>
    <xf numFmtId="0" fontId="57" fillId="36" borderId="87" xfId="0" applyFont="1" applyFill="1" applyBorder="1" applyAlignment="1" applyProtection="1">
      <alignment horizontal="left" vertical="center"/>
      <protection locked="0"/>
    </xf>
    <xf numFmtId="0" fontId="56" fillId="36" borderId="0" xfId="0" applyFont="1" applyFill="1" applyAlignment="1" applyProtection="1">
      <alignment horizontal="left" vertical="center"/>
      <protection locked="0"/>
    </xf>
    <xf numFmtId="0" fontId="56" fillId="36" borderId="79" xfId="0" applyFont="1" applyFill="1" applyBorder="1" applyAlignment="1" applyProtection="1">
      <alignment horizontal="right" vertical="center"/>
      <protection locked="0"/>
    </xf>
    <xf numFmtId="0" fontId="56" fillId="36" borderId="80" xfId="0" applyFont="1" applyFill="1" applyBorder="1" applyAlignment="1" applyProtection="1">
      <alignment horizontal="right" vertical="center"/>
      <protection locked="0"/>
    </xf>
    <xf numFmtId="0" fontId="56" fillId="36" borderId="77" xfId="0" applyFont="1" applyFill="1" applyBorder="1" applyAlignment="1" applyProtection="1">
      <alignment horizontal="left" vertical="center"/>
      <protection locked="0"/>
    </xf>
    <xf numFmtId="0" fontId="56" fillId="36" borderId="78" xfId="0" applyFont="1" applyFill="1" applyBorder="1" applyAlignment="1" applyProtection="1">
      <alignment horizontal="left" vertical="center"/>
      <protection locked="0"/>
    </xf>
    <xf numFmtId="0" fontId="57" fillId="36" borderId="89" xfId="0" applyFont="1" applyFill="1" applyBorder="1" applyAlignment="1" applyProtection="1">
      <alignment horizontal="left" vertical="center"/>
      <protection locked="0"/>
    </xf>
    <xf numFmtId="0" fontId="57" fillId="36" borderId="64" xfId="0" applyFont="1" applyFill="1" applyBorder="1" applyAlignment="1" applyProtection="1">
      <alignment horizontal="left" vertical="center"/>
      <protection locked="0"/>
    </xf>
    <xf numFmtId="0" fontId="57" fillId="36" borderId="100" xfId="0" applyFont="1" applyFill="1" applyBorder="1" applyAlignment="1" applyProtection="1">
      <alignment horizontal="left" vertical="center"/>
      <protection locked="0"/>
    </xf>
    <xf numFmtId="0" fontId="57" fillId="36" borderId="80" xfId="0" applyFont="1" applyFill="1" applyBorder="1" applyAlignment="1" applyProtection="1">
      <alignment vertical="center"/>
      <protection locked="0"/>
    </xf>
    <xf numFmtId="0" fontId="58" fillId="36" borderId="73" xfId="0" applyFont="1" applyFill="1" applyBorder="1" applyAlignment="1" applyProtection="1">
      <alignment horizontal="left" vertical="center" wrapText="1"/>
      <protection locked="0"/>
    </xf>
    <xf numFmtId="0" fontId="58" fillId="36" borderId="59" xfId="0" applyFont="1" applyFill="1" applyBorder="1" applyAlignment="1" applyProtection="1">
      <alignment horizontal="left" vertical="center" wrapText="1"/>
      <protection locked="0"/>
    </xf>
    <xf numFmtId="0" fontId="57" fillId="36" borderId="63" xfId="0" applyFont="1" applyFill="1" applyBorder="1" applyAlignment="1" applyProtection="1">
      <alignment horizontal="center" vertical="center"/>
      <protection locked="0"/>
    </xf>
    <xf numFmtId="0" fontId="57" fillId="36" borderId="89" xfId="0" applyFont="1" applyFill="1" applyBorder="1" applyAlignment="1" applyProtection="1">
      <alignment horizontal="center" vertical="center"/>
      <protection locked="0"/>
    </xf>
    <xf numFmtId="164" fontId="56" fillId="36" borderId="78" xfId="0" applyNumberFormat="1" applyFont="1" applyFill="1" applyBorder="1" applyAlignment="1" applyProtection="1">
      <alignment horizontal="center" vertical="center"/>
      <protection locked="0"/>
    </xf>
    <xf numFmtId="164" fontId="56" fillId="36" borderId="86" xfId="0" applyNumberFormat="1" applyFont="1" applyFill="1" applyBorder="1" applyAlignment="1" applyProtection="1">
      <alignment horizontal="center" vertical="center"/>
      <protection locked="0"/>
    </xf>
    <xf numFmtId="0" fontId="57" fillId="36" borderId="88" xfId="0" applyFont="1" applyFill="1" applyBorder="1" applyAlignment="1" applyProtection="1">
      <alignment horizontal="right" vertical="center"/>
      <protection locked="0"/>
    </xf>
    <xf numFmtId="0" fontId="57" fillId="36" borderId="63" xfId="0" applyFont="1" applyFill="1" applyBorder="1" applyAlignment="1" applyProtection="1">
      <alignment horizontal="right" vertical="center"/>
      <protection locked="0"/>
    </xf>
    <xf numFmtId="0" fontId="57" fillId="36" borderId="65" xfId="0" applyFont="1" applyFill="1" applyBorder="1" applyAlignment="1" applyProtection="1">
      <alignment horizontal="right"/>
      <protection locked="0"/>
    </xf>
    <xf numFmtId="168" fontId="49" fillId="36" borderId="62" xfId="0" applyNumberFormat="1" applyFont="1" applyFill="1" applyBorder="1" applyAlignment="1" applyProtection="1">
      <alignment horizontal="left" vertical="center"/>
      <protection hidden="1"/>
    </xf>
    <xf numFmtId="168" fontId="49" fillId="36" borderId="87" xfId="0" applyNumberFormat="1" applyFont="1" applyFill="1" applyBorder="1" applyAlignment="1" applyProtection="1">
      <alignment horizontal="left" vertical="center"/>
      <protection hidden="1"/>
    </xf>
    <xf numFmtId="0" fontId="57" fillId="36" borderId="86" xfId="0" applyFont="1" applyFill="1" applyBorder="1" applyAlignment="1" applyProtection="1">
      <alignment horizontal="center" vertical="center"/>
      <protection locked="0"/>
    </xf>
    <xf numFmtId="0" fontId="56" fillId="36" borderId="82" xfId="0" applyFont="1" applyFill="1" applyBorder="1" applyAlignment="1" applyProtection="1">
      <alignment horizontal="right" vertical="center"/>
      <protection locked="0"/>
    </xf>
    <xf numFmtId="0" fontId="56" fillId="36" borderId="83" xfId="0" applyFont="1" applyFill="1" applyBorder="1" applyAlignment="1" applyProtection="1">
      <alignment horizontal="right" vertical="center"/>
      <protection locked="0"/>
    </xf>
    <xf numFmtId="0" fontId="56" fillId="36" borderId="2" xfId="0" applyFont="1" applyFill="1" applyBorder="1" applyAlignment="1" applyProtection="1">
      <alignment horizontal="left" vertical="center" wrapText="1"/>
      <protection locked="0"/>
    </xf>
    <xf numFmtId="0" fontId="56" fillId="36" borderId="0" xfId="0" applyFont="1" applyFill="1" applyAlignment="1" applyProtection="1">
      <alignment horizontal="left" vertical="center" wrapText="1"/>
      <protection locked="0"/>
    </xf>
    <xf numFmtId="0" fontId="57" fillId="36" borderId="108" xfId="0" applyFont="1" applyFill="1" applyBorder="1" applyAlignment="1" applyProtection="1">
      <alignment horizontal="center" vertical="center"/>
      <protection locked="0"/>
    </xf>
    <xf numFmtId="0" fontId="56" fillId="36" borderId="78" xfId="0" applyFont="1" applyFill="1" applyBorder="1" applyAlignment="1" applyProtection="1">
      <alignment horizontal="center" vertical="center"/>
      <protection locked="0"/>
    </xf>
    <xf numFmtId="0" fontId="56" fillId="36" borderId="86" xfId="0" applyFont="1" applyFill="1" applyBorder="1" applyAlignment="1" applyProtection="1">
      <alignment horizontal="center" vertical="center"/>
      <protection locked="0"/>
    </xf>
    <xf numFmtId="0" fontId="56" fillId="36" borderId="44" xfId="0" applyFont="1" applyFill="1" applyBorder="1" applyAlignment="1" applyProtection="1">
      <alignment horizontal="left" vertical="center"/>
      <protection locked="0"/>
    </xf>
    <xf numFmtId="0" fontId="56" fillId="36" borderId="79" xfId="0" applyFont="1" applyFill="1" applyBorder="1" applyAlignment="1" applyProtection="1">
      <alignment horizontal="left" vertical="center"/>
      <protection locked="0"/>
    </xf>
    <xf numFmtId="0" fontId="56" fillId="36" borderId="80" xfId="0" applyFont="1" applyFill="1" applyBorder="1" applyAlignment="1" applyProtection="1">
      <alignment horizontal="left" vertical="center"/>
      <protection locked="0"/>
    </xf>
    <xf numFmtId="0" fontId="56" fillId="36" borderId="65" xfId="0" applyFont="1" applyFill="1" applyBorder="1" applyAlignment="1" applyProtection="1">
      <alignment horizontal="right" vertical="center"/>
      <protection locked="0"/>
    </xf>
    <xf numFmtId="0" fontId="57" fillId="36" borderId="81" xfId="0" applyFont="1" applyFill="1" applyBorder="1" applyAlignment="1" applyProtection="1">
      <alignment vertical="center"/>
      <protection locked="0"/>
    </xf>
    <xf numFmtId="0" fontId="56" fillId="36" borderId="100" xfId="0" applyFont="1" applyFill="1" applyBorder="1" applyAlignment="1" applyProtection="1">
      <alignment horizontal="right" vertical="center"/>
      <protection locked="0"/>
    </xf>
    <xf numFmtId="0" fontId="55" fillId="36" borderId="88" xfId="0" applyFont="1" applyFill="1" applyBorder="1" applyAlignment="1" applyProtection="1">
      <alignment horizontal="right" vertical="center" wrapText="1"/>
      <protection locked="0"/>
    </xf>
    <xf numFmtId="0" fontId="55" fillId="36" borderId="63" xfId="0" applyFont="1" applyFill="1" applyBorder="1" applyAlignment="1" applyProtection="1">
      <alignment horizontal="right" vertical="center" wrapText="1"/>
      <protection locked="0"/>
    </xf>
    <xf numFmtId="0" fontId="57" fillId="36" borderId="103" xfId="0" applyFont="1" applyFill="1" applyBorder="1" applyAlignment="1" applyProtection="1">
      <alignment horizontal="right" vertical="center"/>
      <protection locked="0"/>
    </xf>
    <xf numFmtId="0" fontId="76" fillId="36" borderId="43" xfId="0" applyFont="1" applyFill="1" applyBorder="1" applyAlignment="1" applyProtection="1">
      <alignment horizontal="left" vertical="center"/>
      <protection locked="0"/>
    </xf>
    <xf numFmtId="0" fontId="57" fillId="36" borderId="64" xfId="0" applyFont="1" applyFill="1" applyBorder="1" applyAlignment="1" applyProtection="1">
      <alignment horizontal="left" vertical="top" wrapText="1"/>
      <protection locked="0"/>
    </xf>
    <xf numFmtId="0" fontId="56" fillId="36" borderId="65" xfId="0" applyFont="1" applyFill="1" applyBorder="1" applyAlignment="1" applyProtection="1">
      <alignment horizontal="left" vertical="top" wrapText="1"/>
      <protection locked="0"/>
    </xf>
    <xf numFmtId="0" fontId="56" fillId="36" borderId="66" xfId="0" applyFont="1" applyFill="1" applyBorder="1" applyAlignment="1" applyProtection="1">
      <alignment horizontal="left" vertical="top" wrapText="1"/>
      <protection locked="0"/>
    </xf>
    <xf numFmtId="0" fontId="57" fillId="36" borderId="83" xfId="0" applyFont="1" applyFill="1" applyBorder="1" applyAlignment="1" applyProtection="1">
      <alignment vertical="center"/>
      <protection locked="0"/>
    </xf>
    <xf numFmtId="0" fontId="56" fillId="36" borderId="107" xfId="0" applyFont="1" applyFill="1" applyBorder="1" applyAlignment="1" applyProtection="1">
      <alignment horizontal="center" vertical="center"/>
      <protection locked="0"/>
    </xf>
    <xf numFmtId="0" fontId="57" fillId="36" borderId="93" xfId="0" applyFont="1" applyFill="1" applyBorder="1" applyAlignment="1" applyProtection="1">
      <alignment vertical="center"/>
      <protection locked="0"/>
    </xf>
    <xf numFmtId="1" fontId="57" fillId="36" borderId="91" xfId="0" applyNumberFormat="1" applyFont="1" applyFill="1" applyBorder="1" applyAlignment="1" applyProtection="1">
      <alignment horizontal="left" vertical="center"/>
      <protection hidden="1"/>
    </xf>
    <xf numFmtId="1" fontId="57" fillId="36" borderId="89" xfId="0" applyNumberFormat="1" applyFont="1" applyFill="1" applyBorder="1" applyAlignment="1" applyProtection="1">
      <alignment horizontal="left" vertical="center"/>
      <protection hidden="1"/>
    </xf>
    <xf numFmtId="0" fontId="56" fillId="36" borderId="77" xfId="0" applyFont="1" applyFill="1" applyBorder="1" applyAlignment="1" applyProtection="1">
      <alignment horizontal="center" vertical="center"/>
      <protection locked="0"/>
    </xf>
    <xf numFmtId="0" fontId="48" fillId="36" borderId="121" xfId="0" applyFont="1" applyFill="1" applyBorder="1" applyAlignment="1" applyProtection="1">
      <alignment horizontal="left"/>
      <protection locked="0"/>
    </xf>
    <xf numFmtId="0" fontId="48" fillId="36" borderId="122" xfId="0" applyFont="1" applyFill="1" applyBorder="1" applyAlignment="1" applyProtection="1">
      <alignment horizontal="left"/>
      <protection locked="0"/>
    </xf>
    <xf numFmtId="0" fontId="48" fillId="36" borderId="123" xfId="0" applyFont="1" applyFill="1" applyBorder="1" applyAlignment="1" applyProtection="1">
      <alignment horizontal="left"/>
      <protection locked="0"/>
    </xf>
    <xf numFmtId="0" fontId="48" fillId="36" borderId="91" xfId="0" applyFont="1" applyFill="1" applyBorder="1" applyAlignment="1" applyProtection="1">
      <alignment horizontal="left"/>
      <protection locked="0"/>
    </xf>
    <xf numFmtId="0" fontId="48" fillId="36" borderId="63" xfId="0" applyFont="1" applyFill="1" applyBorder="1" applyAlignment="1" applyProtection="1">
      <alignment horizontal="left"/>
      <protection locked="0"/>
    </xf>
    <xf numFmtId="0" fontId="48" fillId="36" borderId="89" xfId="0" applyFont="1" applyFill="1" applyBorder="1" applyAlignment="1" applyProtection="1">
      <alignment horizontal="left"/>
      <protection locked="0"/>
    </xf>
    <xf numFmtId="0" fontId="55" fillId="36" borderId="0" xfId="0" applyFont="1" applyFill="1" applyAlignment="1" applyProtection="1">
      <alignment horizontal="left" vertical="center"/>
      <protection locked="0"/>
    </xf>
    <xf numFmtId="0" fontId="49" fillId="36" borderId="94" xfId="0" applyFont="1" applyFill="1" applyBorder="1" applyAlignment="1" applyProtection="1">
      <alignment horizontal="left" vertical="top" wrapText="1"/>
      <protection locked="0"/>
    </xf>
    <xf numFmtId="0" fontId="49" fillId="36" borderId="80" xfId="0" applyFont="1" applyFill="1" applyBorder="1" applyAlignment="1" applyProtection="1">
      <alignment horizontal="left" vertical="top" wrapText="1"/>
      <protection locked="0"/>
    </xf>
    <xf numFmtId="0" fontId="49" fillId="36" borderId="113" xfId="0" applyFont="1" applyFill="1" applyBorder="1" applyAlignment="1" applyProtection="1">
      <alignment horizontal="left" vertical="top" wrapText="1"/>
      <protection locked="0"/>
    </xf>
    <xf numFmtId="0" fontId="49" fillId="36" borderId="81" xfId="0" applyFont="1" applyFill="1" applyBorder="1" applyAlignment="1" applyProtection="1">
      <alignment horizontal="left" vertical="top" wrapText="1"/>
      <protection locked="0"/>
    </xf>
    <xf numFmtId="0" fontId="78" fillId="36" borderId="112" xfId="0" applyFont="1" applyFill="1" applyBorder="1" applyAlignment="1">
      <alignment horizontal="center" vertical="center" wrapText="1"/>
    </xf>
    <xf numFmtId="0" fontId="78" fillId="36" borderId="79" xfId="0" applyFont="1" applyFill="1" applyBorder="1" applyAlignment="1">
      <alignment horizontal="center" vertical="center" wrapText="1"/>
    </xf>
    <xf numFmtId="0" fontId="48" fillId="36" borderId="94" xfId="0" applyFont="1" applyFill="1" applyBorder="1" applyAlignment="1" applyProtection="1">
      <alignment horizontal="center"/>
      <protection locked="0"/>
    </xf>
    <xf numFmtId="0" fontId="48" fillId="36" borderId="80" xfId="0" applyFont="1" applyFill="1" applyBorder="1" applyAlignment="1" applyProtection="1">
      <alignment horizontal="center"/>
      <protection locked="0"/>
    </xf>
    <xf numFmtId="0" fontId="75" fillId="36" borderId="94" xfId="0" applyFont="1" applyFill="1" applyBorder="1" applyAlignment="1" applyProtection="1">
      <alignment horizontal="center" vertical="center" wrapText="1"/>
      <protection locked="0"/>
    </xf>
    <xf numFmtId="0" fontId="75" fillId="36" borderId="80" xfId="0" applyFont="1" applyFill="1" applyBorder="1" applyAlignment="1" applyProtection="1">
      <alignment horizontal="center" vertical="center" wrapText="1"/>
      <protection locked="0"/>
    </xf>
    <xf numFmtId="0" fontId="78" fillId="36" borderId="63" xfId="0" applyFont="1" applyFill="1" applyBorder="1" applyAlignment="1" applyProtection="1">
      <alignment horizontal="right"/>
      <protection locked="0"/>
    </xf>
    <xf numFmtId="0" fontId="46" fillId="36" borderId="2" xfId="0" applyFont="1" applyFill="1" applyBorder="1" applyAlignment="1" applyProtection="1">
      <alignment horizontal="left"/>
      <protection locked="0"/>
    </xf>
    <xf numFmtId="0" fontId="46" fillId="36" borderId="0" xfId="0" applyFont="1" applyFill="1" applyAlignment="1" applyProtection="1">
      <alignment horizontal="left"/>
      <protection locked="0"/>
    </xf>
    <xf numFmtId="0" fontId="48" fillId="36" borderId="92" xfId="0" applyFont="1" applyFill="1" applyBorder="1" applyAlignment="1" applyProtection="1">
      <alignment horizontal="center"/>
      <protection locked="0"/>
    </xf>
    <xf numFmtId="0" fontId="48" fillId="36" borderId="62" xfId="0" applyFont="1" applyFill="1" applyBorder="1" applyAlignment="1" applyProtection="1">
      <alignment horizontal="center"/>
      <protection locked="0"/>
    </xf>
    <xf numFmtId="0" fontId="48" fillId="36" borderId="90" xfId="0" applyFont="1" applyFill="1" applyBorder="1" applyAlignment="1" applyProtection="1">
      <alignment horizontal="center"/>
      <protection locked="0"/>
    </xf>
    <xf numFmtId="0" fontId="48" fillId="36" borderId="112" xfId="0" applyFont="1" applyFill="1" applyBorder="1" applyAlignment="1">
      <alignment horizontal="center" vertical="center" wrapText="1"/>
    </xf>
    <xf numFmtId="0" fontId="48" fillId="36" borderId="79" xfId="0" applyFont="1" applyFill="1" applyBorder="1" applyAlignment="1">
      <alignment horizontal="center" vertical="center" wrapText="1"/>
    </xf>
    <xf numFmtId="0" fontId="48" fillId="36" borderId="2" xfId="0" applyFont="1" applyFill="1" applyBorder="1" applyAlignment="1" applyProtection="1">
      <alignment horizontal="left"/>
      <protection locked="0"/>
    </xf>
    <xf numFmtId="0" fontId="48" fillId="36" borderId="0" xfId="0" applyFont="1" applyFill="1" applyAlignment="1" applyProtection="1">
      <alignment horizontal="left"/>
      <protection locked="0"/>
    </xf>
    <xf numFmtId="0" fontId="97" fillId="36" borderId="0" xfId="0" applyFont="1" applyFill="1" applyAlignment="1">
      <alignment horizontal="left"/>
    </xf>
    <xf numFmtId="0" fontId="49" fillId="36" borderId="112" xfId="0" applyFont="1" applyFill="1" applyBorder="1" applyAlignment="1">
      <alignment horizontal="center" vertical="center" wrapText="1"/>
    </xf>
    <xf numFmtId="0" fontId="49" fillId="36" borderId="79" xfId="0" applyFont="1" applyFill="1" applyBorder="1" applyAlignment="1">
      <alignment horizontal="center" vertical="center" wrapText="1"/>
    </xf>
    <xf numFmtId="0" fontId="48" fillId="36" borderId="94" xfId="0" applyFont="1" applyFill="1" applyBorder="1" applyAlignment="1" applyProtection="1">
      <alignment horizontal="left" vertical="top" wrapText="1"/>
      <protection locked="0"/>
    </xf>
    <xf numFmtId="0" fontId="48" fillId="36" borderId="113" xfId="0" applyFont="1" applyFill="1" applyBorder="1" applyAlignment="1" applyProtection="1">
      <alignment horizontal="left" vertical="top" wrapText="1"/>
      <protection locked="0"/>
    </xf>
    <xf numFmtId="0" fontId="48" fillId="36" borderId="80" xfId="0" applyFont="1" applyFill="1" applyBorder="1" applyAlignment="1" applyProtection="1">
      <alignment horizontal="left" vertical="top" wrapText="1"/>
      <protection locked="0"/>
    </xf>
    <xf numFmtId="0" fontId="48" fillId="36" borderId="81" xfId="0" applyFont="1" applyFill="1" applyBorder="1" applyAlignment="1" applyProtection="1">
      <alignment horizontal="left" vertical="top" wrapText="1"/>
      <protection locked="0"/>
    </xf>
    <xf numFmtId="0" fontId="48" fillId="36" borderId="83" xfId="0" applyFont="1" applyFill="1" applyBorder="1" applyAlignment="1" applyProtection="1">
      <alignment horizontal="left"/>
      <protection locked="0"/>
    </xf>
    <xf numFmtId="0" fontId="49" fillId="36" borderId="101" xfId="0" applyFont="1" applyFill="1" applyBorder="1" applyAlignment="1" applyProtection="1">
      <alignment horizontal="left"/>
      <protection hidden="1"/>
    </xf>
    <xf numFmtId="0" fontId="49" fillId="36" borderId="83" xfId="0" applyFont="1" applyFill="1" applyBorder="1" applyAlignment="1" applyProtection="1">
      <alignment horizontal="left"/>
      <protection hidden="1"/>
    </xf>
    <xf numFmtId="167" fontId="48" fillId="36" borderId="101" xfId="0" applyNumberFormat="1" applyFont="1" applyFill="1" applyBorder="1" applyAlignment="1" applyProtection="1">
      <alignment horizontal="left"/>
      <protection hidden="1"/>
    </xf>
    <xf numFmtId="167" fontId="48" fillId="36" borderId="83" xfId="0" applyNumberFormat="1" applyFont="1" applyFill="1" applyBorder="1" applyAlignment="1" applyProtection="1">
      <alignment horizontal="left"/>
      <protection hidden="1"/>
    </xf>
    <xf numFmtId="0" fontId="48" fillId="36" borderId="101" xfId="0" applyFont="1" applyFill="1" applyBorder="1" applyAlignment="1" applyProtection="1">
      <alignment horizontal="left"/>
      <protection hidden="1"/>
    </xf>
    <xf numFmtId="0" fontId="48" fillId="36" borderId="83" xfId="0" applyFont="1" applyFill="1" applyBorder="1" applyAlignment="1" applyProtection="1">
      <alignment horizontal="left"/>
      <protection hidden="1"/>
    </xf>
    <xf numFmtId="0" fontId="78" fillId="36" borderId="118" xfId="0" applyFont="1" applyFill="1" applyBorder="1" applyAlignment="1" applyProtection="1">
      <alignment horizontal="center" vertical="center" wrapText="1"/>
      <protection locked="0"/>
    </xf>
    <xf numFmtId="0" fontId="78" fillId="36" borderId="119" xfId="0" applyFont="1" applyFill="1" applyBorder="1" applyAlignment="1" applyProtection="1">
      <alignment horizontal="center" vertical="center" wrapText="1"/>
      <protection locked="0"/>
    </xf>
    <xf numFmtId="0" fontId="46" fillId="36" borderId="0" xfId="0" applyFont="1" applyFill="1" applyAlignment="1" applyProtection="1">
      <alignment horizontal="center" vertical="center"/>
      <protection locked="0"/>
    </xf>
    <xf numFmtId="0" fontId="48" fillId="36" borderId="90" xfId="0" applyFont="1" applyFill="1" applyBorder="1" applyAlignment="1" applyProtection="1">
      <alignment horizontal="left"/>
      <protection hidden="1"/>
    </xf>
    <xf numFmtId="0" fontId="48" fillId="36" borderId="80" xfId="0" applyFont="1" applyFill="1" applyBorder="1" applyAlignment="1" applyProtection="1">
      <alignment horizontal="left"/>
      <protection hidden="1"/>
    </xf>
    <xf numFmtId="0" fontId="78" fillId="36" borderId="63" xfId="0" applyFont="1" applyFill="1" applyBorder="1" applyAlignment="1" applyProtection="1">
      <alignment horizontal="center"/>
      <protection locked="0"/>
    </xf>
    <xf numFmtId="0" fontId="78" fillId="36" borderId="89" xfId="0" applyFont="1" applyFill="1" applyBorder="1" applyAlignment="1" applyProtection="1">
      <alignment horizontal="center"/>
      <protection locked="0"/>
    </xf>
    <xf numFmtId="0" fontId="48" fillId="36" borderId="92" xfId="0" applyFont="1" applyFill="1" applyBorder="1" applyAlignment="1">
      <alignment horizontal="left" vertical="center" wrapText="1"/>
    </xf>
    <xf numFmtId="0" fontId="48" fillId="36" borderId="62" xfId="0" applyFont="1" applyFill="1" applyBorder="1" applyAlignment="1">
      <alignment horizontal="left" vertical="center" wrapText="1"/>
    </xf>
    <xf numFmtId="0" fontId="48" fillId="36" borderId="90" xfId="0" applyFont="1" applyFill="1" applyBorder="1" applyAlignment="1">
      <alignment horizontal="left" vertical="center" wrapText="1"/>
    </xf>
    <xf numFmtId="0" fontId="49" fillId="36" borderId="44" xfId="0" applyFont="1" applyFill="1" applyBorder="1" applyAlignment="1" applyProtection="1">
      <alignment horizontal="right"/>
      <protection locked="0"/>
    </xf>
    <xf numFmtId="0" fontId="74" fillId="36" borderId="0" xfId="0" applyFont="1" applyFill="1"/>
    <xf numFmtId="0" fontId="49" fillId="36" borderId="0" xfId="0" applyFont="1" applyFill="1" applyAlignment="1" applyProtection="1">
      <alignment horizontal="right"/>
      <protection locked="0"/>
    </xf>
    <xf numFmtId="168" fontId="49" fillId="36" borderId="0" xfId="0" applyNumberFormat="1" applyFont="1" applyFill="1" applyAlignment="1">
      <alignment horizontal="left"/>
    </xf>
    <xf numFmtId="0" fontId="49" fillId="36" borderId="0" xfId="0" applyFont="1" applyFill="1" applyAlignment="1">
      <alignment horizontal="left"/>
    </xf>
    <xf numFmtId="0" fontId="96" fillId="36" borderId="44" xfId="0" applyFont="1" applyFill="1" applyBorder="1" applyAlignment="1" applyProtection="1">
      <alignment horizontal="right" vertical="center"/>
      <protection locked="0"/>
    </xf>
    <xf numFmtId="0" fontId="83" fillId="36" borderId="43" xfId="0" applyFont="1" applyFill="1" applyBorder="1" applyAlignment="1" applyProtection="1">
      <alignment horizontal="right" vertical="center"/>
      <protection locked="0"/>
    </xf>
    <xf numFmtId="0" fontId="48" fillId="36" borderId="100" xfId="0" applyFont="1" applyFill="1" applyBorder="1" applyAlignment="1" applyProtection="1">
      <alignment horizontal="left"/>
      <protection locked="0"/>
    </xf>
    <xf numFmtId="0" fontId="48" fillId="36" borderId="78" xfId="0" applyFont="1" applyFill="1" applyBorder="1" applyAlignment="1" applyProtection="1">
      <alignment horizontal="left"/>
      <protection locked="0"/>
    </xf>
    <xf numFmtId="0" fontId="48" fillId="36" borderId="86" xfId="0" applyFont="1" applyFill="1" applyBorder="1" applyAlignment="1" applyProtection="1">
      <alignment horizontal="left"/>
      <protection locked="0"/>
    </xf>
    <xf numFmtId="173" fontId="48" fillId="36" borderId="90" xfId="0" applyNumberFormat="1" applyFont="1" applyFill="1" applyBorder="1" applyAlignment="1" applyProtection="1">
      <alignment horizontal="left"/>
      <protection hidden="1"/>
    </xf>
    <xf numFmtId="173" fontId="48" fillId="36" borderId="80" xfId="0" applyNumberFormat="1" applyFont="1" applyFill="1" applyBorder="1" applyAlignment="1" applyProtection="1">
      <alignment horizontal="left"/>
      <protection hidden="1"/>
    </xf>
    <xf numFmtId="173" fontId="48" fillId="36" borderId="81" xfId="0" applyNumberFormat="1" applyFont="1" applyFill="1" applyBorder="1" applyAlignment="1" applyProtection="1">
      <alignment horizontal="left"/>
      <protection hidden="1"/>
    </xf>
    <xf numFmtId="0" fontId="48" fillId="36" borderId="81" xfId="0" applyFont="1" applyFill="1" applyBorder="1" applyAlignment="1" applyProtection="1">
      <alignment horizontal="left"/>
      <protection hidden="1"/>
    </xf>
    <xf numFmtId="0" fontId="48" fillId="36" borderId="80" xfId="0" applyFont="1" applyFill="1" applyBorder="1" applyAlignment="1" applyProtection="1">
      <alignment horizontal="right"/>
      <protection locked="0"/>
    </xf>
    <xf numFmtId="0" fontId="48" fillId="36" borderId="92" xfId="0" applyFont="1" applyFill="1" applyBorder="1" applyAlignment="1" applyProtection="1">
      <alignment horizontal="right"/>
      <protection locked="0"/>
    </xf>
    <xf numFmtId="14" fontId="48" fillId="36" borderId="90" xfId="0" applyNumberFormat="1" applyFont="1" applyFill="1" applyBorder="1" applyAlignment="1" applyProtection="1">
      <alignment horizontal="left"/>
      <protection hidden="1"/>
    </xf>
    <xf numFmtId="14" fontId="48" fillId="36" borderId="80" xfId="0" applyNumberFormat="1" applyFont="1" applyFill="1" applyBorder="1" applyAlignment="1" applyProtection="1">
      <alignment horizontal="left"/>
      <protection hidden="1"/>
    </xf>
    <xf numFmtId="0" fontId="78" fillId="36" borderId="78" xfId="0" applyFont="1" applyFill="1" applyBorder="1" applyAlignment="1" applyProtection="1">
      <alignment horizontal="right"/>
      <protection locked="0"/>
    </xf>
    <xf numFmtId="0" fontId="78" fillId="36" borderId="98" xfId="0" applyFont="1" applyFill="1" applyBorder="1" applyAlignment="1" applyProtection="1">
      <alignment horizontal="right"/>
      <protection locked="0"/>
    </xf>
    <xf numFmtId="168" fontId="78" fillId="36" borderId="100" xfId="0" applyNumberFormat="1" applyFont="1" applyFill="1" applyBorder="1" applyAlignment="1" applyProtection="1">
      <alignment horizontal="left"/>
      <protection hidden="1"/>
    </xf>
    <xf numFmtId="168" fontId="78" fillId="36" borderId="78" xfId="0" applyNumberFormat="1" applyFont="1" applyFill="1" applyBorder="1" applyAlignment="1" applyProtection="1">
      <alignment horizontal="left"/>
      <protection hidden="1"/>
    </xf>
    <xf numFmtId="0" fontId="49" fillId="36" borderId="94" xfId="0" applyFont="1" applyFill="1" applyBorder="1" applyAlignment="1" applyProtection="1">
      <alignment horizontal="left" vertical="center" wrapText="1"/>
      <protection locked="0"/>
    </xf>
    <xf numFmtId="0" fontId="49" fillId="36" borderId="113" xfId="0" applyFont="1" applyFill="1" applyBorder="1" applyAlignment="1" applyProtection="1">
      <alignment horizontal="left" vertical="center" wrapText="1"/>
      <protection locked="0"/>
    </xf>
    <xf numFmtId="0" fontId="49" fillId="36" borderId="121" xfId="0" applyFont="1" applyFill="1" applyBorder="1" applyAlignment="1" applyProtection="1">
      <alignment horizontal="left" vertical="center" wrapText="1"/>
      <protection locked="0"/>
    </xf>
    <xf numFmtId="0" fontId="49" fillId="36" borderId="122" xfId="0" applyFont="1" applyFill="1" applyBorder="1" applyAlignment="1" applyProtection="1">
      <alignment horizontal="left" vertical="center" wrapText="1"/>
      <protection locked="0"/>
    </xf>
    <xf numFmtId="0" fontId="49" fillId="36" borderId="123" xfId="0" applyFont="1" applyFill="1" applyBorder="1" applyAlignment="1" applyProtection="1">
      <alignment horizontal="left" vertical="center" wrapText="1"/>
      <protection locked="0"/>
    </xf>
    <xf numFmtId="0" fontId="49" fillId="36" borderId="101" xfId="0" applyFont="1" applyFill="1" applyBorder="1" applyAlignment="1" applyProtection="1">
      <alignment horizontal="left" vertical="center"/>
      <protection hidden="1"/>
    </xf>
    <xf numFmtId="0" fontId="49" fillId="36" borderId="83" xfId="0" applyFont="1" applyFill="1" applyBorder="1" applyAlignment="1" applyProtection="1">
      <alignment horizontal="left" vertical="center"/>
      <protection hidden="1"/>
    </xf>
    <xf numFmtId="0" fontId="49" fillId="36" borderId="62" xfId="0" applyFont="1" applyFill="1" applyBorder="1" applyAlignment="1" applyProtection="1">
      <alignment horizontal="left" vertical="center" wrapText="1"/>
      <protection hidden="1"/>
    </xf>
    <xf numFmtId="0" fontId="49" fillId="36" borderId="87" xfId="0" applyFont="1" applyFill="1" applyBorder="1" applyAlignment="1" applyProtection="1">
      <alignment horizontal="left" vertical="center" wrapText="1"/>
      <protection hidden="1"/>
    </xf>
    <xf numFmtId="0" fontId="49" fillId="36" borderId="90" xfId="0" applyFont="1" applyFill="1" applyBorder="1" applyAlignment="1" applyProtection="1">
      <alignment horizontal="left" vertical="center" wrapText="1"/>
      <protection hidden="1"/>
    </xf>
    <xf numFmtId="0" fontId="49" fillId="36" borderId="80" xfId="0" applyFont="1" applyFill="1" applyBorder="1" applyAlignment="1" applyProtection="1">
      <alignment horizontal="left" vertical="center" wrapText="1"/>
      <protection hidden="1"/>
    </xf>
    <xf numFmtId="0" fontId="48" fillId="36" borderId="92" xfId="0" applyFont="1" applyFill="1" applyBorder="1" applyAlignment="1" applyProtection="1">
      <alignment horizontal="left"/>
      <protection locked="0"/>
    </xf>
    <xf numFmtId="0" fontId="48" fillId="36" borderId="62" xfId="0" applyFont="1" applyFill="1" applyBorder="1" applyAlignment="1" applyProtection="1">
      <alignment horizontal="left"/>
      <protection locked="0"/>
    </xf>
    <xf numFmtId="0" fontId="48" fillId="36" borderId="90" xfId="0" applyFont="1" applyFill="1" applyBorder="1" applyAlignment="1" applyProtection="1">
      <alignment horizontal="left"/>
      <protection locked="0"/>
    </xf>
    <xf numFmtId="0" fontId="49" fillId="36" borderId="91" xfId="0" applyFont="1" applyFill="1" applyBorder="1" applyAlignment="1" applyProtection="1">
      <alignment horizontal="left"/>
      <protection locked="0"/>
    </xf>
    <xf numFmtId="0" fontId="49" fillId="36" borderId="63" xfId="0" applyFont="1" applyFill="1" applyBorder="1" applyAlignment="1" applyProtection="1">
      <alignment horizontal="left"/>
      <protection locked="0"/>
    </xf>
    <xf numFmtId="0" fontId="49" fillId="36" borderId="89" xfId="0" applyFont="1" applyFill="1" applyBorder="1" applyAlignment="1" applyProtection="1">
      <alignment horizontal="left"/>
      <protection locked="0"/>
    </xf>
    <xf numFmtId="0" fontId="49" fillId="36" borderId="121" xfId="0" applyFont="1" applyFill="1" applyBorder="1" applyAlignment="1" applyProtection="1">
      <alignment horizontal="left"/>
      <protection locked="0"/>
    </xf>
    <xf numFmtId="0" fontId="49" fillId="36" borderId="122" xfId="0" applyFont="1" applyFill="1" applyBorder="1" applyAlignment="1" applyProtection="1">
      <alignment horizontal="left"/>
      <protection locked="0"/>
    </xf>
    <xf numFmtId="0" fontId="49" fillId="36" borderId="123" xfId="0" applyFont="1" applyFill="1" applyBorder="1" applyAlignment="1" applyProtection="1">
      <alignment horizontal="left"/>
      <protection locked="0"/>
    </xf>
    <xf numFmtId="0" fontId="76" fillId="36" borderId="78" xfId="0" applyFont="1" applyFill="1" applyBorder="1" applyAlignment="1" applyProtection="1">
      <alignment horizontal="right"/>
      <protection locked="0"/>
    </xf>
    <xf numFmtId="0" fontId="49" fillId="36" borderId="83" xfId="0" applyFont="1" applyFill="1" applyBorder="1" applyAlignment="1" applyProtection="1">
      <alignment horizontal="center" vertical="center"/>
      <protection locked="0"/>
    </xf>
    <xf numFmtId="0" fontId="49" fillId="36" borderId="91" xfId="0" applyFont="1" applyFill="1" applyBorder="1" applyAlignment="1" applyProtection="1">
      <alignment horizontal="center" vertical="center"/>
      <protection locked="0"/>
    </xf>
    <xf numFmtId="0" fontId="48" fillId="36" borderId="83" xfId="0" applyFont="1" applyFill="1" applyBorder="1" applyAlignment="1" applyProtection="1">
      <alignment horizontal="center" vertical="center"/>
      <protection locked="0"/>
    </xf>
    <xf numFmtId="0" fontId="48" fillId="36" borderId="91" xfId="0" applyFont="1" applyFill="1" applyBorder="1" applyAlignment="1" applyProtection="1">
      <alignment horizontal="center" vertical="center"/>
      <protection locked="0"/>
    </xf>
    <xf numFmtId="168" fontId="76" fillId="36" borderId="59" xfId="0" applyNumberFormat="1" applyFont="1" applyFill="1" applyBorder="1" applyAlignment="1" applyProtection="1">
      <alignment horizontal="left" vertical="center" wrapText="1"/>
      <protection hidden="1"/>
    </xf>
    <xf numFmtId="168" fontId="76" fillId="36" borderId="100" xfId="0" applyNumberFormat="1" applyFont="1" applyFill="1" applyBorder="1" applyAlignment="1" applyProtection="1">
      <alignment horizontal="left" vertical="center" wrapText="1"/>
      <protection hidden="1"/>
    </xf>
    <xf numFmtId="173" fontId="49" fillId="36" borderId="90" xfId="0" applyNumberFormat="1" applyFont="1" applyFill="1" applyBorder="1" applyAlignment="1" applyProtection="1">
      <alignment horizontal="left"/>
      <protection hidden="1"/>
    </xf>
    <xf numFmtId="173" fontId="49" fillId="36" borderId="80" xfId="0" applyNumberFormat="1" applyFont="1" applyFill="1" applyBorder="1" applyAlignment="1" applyProtection="1">
      <alignment horizontal="left"/>
      <protection hidden="1"/>
    </xf>
    <xf numFmtId="173" fontId="49" fillId="36" borderId="81" xfId="0" applyNumberFormat="1" applyFont="1" applyFill="1" applyBorder="1" applyAlignment="1" applyProtection="1">
      <alignment horizontal="left"/>
      <protection hidden="1"/>
    </xf>
    <xf numFmtId="0" fontId="49" fillId="36" borderId="80" xfId="0" applyFont="1" applyFill="1" applyBorder="1" applyAlignment="1" applyProtection="1">
      <alignment horizontal="right"/>
      <protection locked="0"/>
    </xf>
    <xf numFmtId="0" fontId="49" fillId="36" borderId="92" xfId="0" applyFont="1" applyFill="1" applyBorder="1" applyAlignment="1" applyProtection="1">
      <alignment horizontal="right"/>
      <protection locked="0"/>
    </xf>
    <xf numFmtId="0" fontId="49" fillId="36" borderId="101" xfId="0" applyFont="1" applyFill="1" applyBorder="1" applyAlignment="1" applyProtection="1">
      <alignment horizontal="left" vertical="center"/>
      <protection locked="0"/>
    </xf>
    <xf numFmtId="0" fontId="49" fillId="36" borderId="83" xfId="0" applyFont="1" applyFill="1" applyBorder="1" applyAlignment="1" applyProtection="1">
      <alignment horizontal="left" vertical="center"/>
      <protection locked="0"/>
    </xf>
    <xf numFmtId="0" fontId="49" fillId="36" borderId="93" xfId="0" applyFont="1" applyFill="1" applyBorder="1" applyAlignment="1" applyProtection="1">
      <alignment horizontal="left" vertical="center"/>
      <protection locked="0"/>
    </xf>
    <xf numFmtId="0" fontId="76" fillId="36" borderId="91" xfId="0" applyFont="1" applyFill="1" applyBorder="1" applyAlignment="1" applyProtection="1">
      <alignment horizontal="right" vertical="center"/>
      <protection locked="0"/>
    </xf>
    <xf numFmtId="0" fontId="76" fillId="36" borderId="63" xfId="0" applyFont="1" applyFill="1" applyBorder="1" applyAlignment="1" applyProtection="1">
      <alignment horizontal="right" vertical="center"/>
      <protection locked="0"/>
    </xf>
    <xf numFmtId="0" fontId="76" fillId="36" borderId="118" xfId="0" applyFont="1" applyFill="1" applyBorder="1" applyAlignment="1" applyProtection="1">
      <alignment horizontal="left"/>
      <protection locked="0"/>
    </xf>
    <xf numFmtId="167" fontId="49" fillId="36" borderId="101" xfId="0" applyNumberFormat="1" applyFont="1" applyFill="1" applyBorder="1" applyAlignment="1" applyProtection="1">
      <alignment horizontal="left" vertical="center" wrapText="1"/>
      <protection hidden="1"/>
    </xf>
    <xf numFmtId="167" fontId="49" fillId="36" borderId="83" xfId="0" applyNumberFormat="1" applyFont="1" applyFill="1" applyBorder="1" applyAlignment="1" applyProtection="1">
      <alignment horizontal="left" vertical="center" wrapText="1"/>
      <protection hidden="1"/>
    </xf>
    <xf numFmtId="0" fontId="77" fillId="36" borderId="43" xfId="0" applyFont="1" applyFill="1" applyBorder="1" applyAlignment="1" applyProtection="1">
      <alignment horizontal="right" vertical="center"/>
      <protection locked="0"/>
    </xf>
    <xf numFmtId="0" fontId="50" fillId="36" borderId="43" xfId="0" applyFont="1" applyFill="1" applyBorder="1" applyAlignment="1" applyProtection="1">
      <alignment horizontal="right" vertical="center"/>
      <protection locked="0"/>
    </xf>
    <xf numFmtId="0" fontId="49" fillId="37" borderId="78" xfId="0" applyFont="1" applyFill="1" applyBorder="1" applyAlignment="1" applyProtection="1">
      <alignment horizontal="left"/>
      <protection locked="0"/>
    </xf>
    <xf numFmtId="0" fontId="49" fillId="37" borderId="86" xfId="0" applyFont="1" applyFill="1" applyBorder="1" applyAlignment="1" applyProtection="1">
      <alignment horizontal="left"/>
      <protection locked="0"/>
    </xf>
    <xf numFmtId="14" fontId="49" fillId="36" borderId="90" xfId="0" applyNumberFormat="1" applyFont="1" applyFill="1" applyBorder="1" applyAlignment="1" applyProtection="1">
      <alignment horizontal="left"/>
      <protection hidden="1"/>
    </xf>
    <xf numFmtId="0" fontId="49" fillId="36" borderId="80" xfId="0" applyFont="1" applyFill="1" applyBorder="1" applyAlignment="1" applyProtection="1">
      <alignment horizontal="left"/>
      <protection hidden="1"/>
    </xf>
    <xf numFmtId="0" fontId="76" fillId="36" borderId="119" xfId="0" applyFont="1" applyFill="1" applyBorder="1" applyAlignment="1" applyProtection="1">
      <alignment horizontal="left"/>
      <protection locked="0"/>
    </xf>
    <xf numFmtId="168" fontId="74" fillId="0" borderId="0" xfId="0" applyNumberFormat="1" applyFont="1" applyAlignment="1" applyProtection="1">
      <alignment horizontal="left"/>
      <protection locked="0"/>
    </xf>
    <xf numFmtId="0" fontId="24" fillId="0" borderId="45" xfId="0" applyFont="1" applyBorder="1" applyAlignment="1">
      <alignment horizontal="left"/>
    </xf>
    <xf numFmtId="0" fontId="2" fillId="0" borderId="45" xfId="0" applyFont="1" applyBorder="1" applyAlignment="1">
      <alignment horizontal="left"/>
    </xf>
    <xf numFmtId="0" fontId="2" fillId="0" borderId="46" xfId="0" applyFont="1" applyBorder="1" applyAlignment="1">
      <alignment horizontal="left"/>
    </xf>
    <xf numFmtId="0" fontId="2" fillId="0" borderId="9" xfId="0" applyFont="1" applyBorder="1" applyAlignment="1">
      <alignment horizontal="left"/>
    </xf>
    <xf numFmtId="0" fontId="2" fillId="0" borderId="28" xfId="0" applyFont="1" applyBorder="1" applyAlignment="1">
      <alignment horizontal="left"/>
    </xf>
    <xf numFmtId="14" fontId="2" fillId="0" borderId="28" xfId="0" applyNumberFormat="1" applyFont="1" applyBorder="1" applyAlignment="1">
      <alignment horizontal="left"/>
    </xf>
    <xf numFmtId="0" fontId="2" fillId="0" borderId="53" xfId="0" applyFont="1" applyBorder="1" applyAlignment="1">
      <alignment horizontal="left"/>
    </xf>
    <xf numFmtId="0" fontId="2" fillId="0" borderId="36" xfId="0" applyFont="1" applyBorder="1" applyAlignment="1">
      <alignment horizontal="left"/>
    </xf>
    <xf numFmtId="0" fontId="2" fillId="0" borderId="35" xfId="0" applyFont="1" applyBorder="1" applyAlignment="1">
      <alignment horizontal="left"/>
    </xf>
    <xf numFmtId="0" fontId="2" fillId="0" borderId="48" xfId="0" applyFont="1" applyBorder="1" applyAlignment="1">
      <alignment horizontal="left"/>
    </xf>
    <xf numFmtId="0" fontId="2" fillId="0" borderId="54" xfId="0" applyFont="1" applyBorder="1" applyAlignment="1">
      <alignment horizontal="left"/>
    </xf>
    <xf numFmtId="0" fontId="2" fillId="0" borderId="55" xfId="0" applyFont="1" applyBorder="1" applyAlignment="1">
      <alignment horizontal="left"/>
    </xf>
    <xf numFmtId="0" fontId="2" fillId="0" borderId="56" xfId="0" applyFont="1" applyBorder="1" applyAlignment="1">
      <alignment horizontal="left"/>
    </xf>
    <xf numFmtId="0" fontId="2" fillId="0" borderId="50" xfId="0" applyFont="1" applyBorder="1" applyAlignment="1">
      <alignment horizontal="left"/>
    </xf>
    <xf numFmtId="0" fontId="0" fillId="0" borderId="50" xfId="0" applyBorder="1" applyAlignment="1">
      <alignment horizontal="left"/>
    </xf>
    <xf numFmtId="0" fontId="27" fillId="0" borderId="38"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39"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7" xfId="0" applyFont="1" applyBorder="1" applyAlignment="1">
      <alignment horizontal="center" vertical="center" wrapText="1"/>
    </xf>
    <xf numFmtId="0" fontId="2" fillId="0" borderId="23" xfId="0" applyFont="1" applyBorder="1" applyAlignment="1">
      <alignment horizontal="center"/>
    </xf>
    <xf numFmtId="0" fontId="2" fillId="0" borderId="8" xfId="0" applyFont="1" applyBorder="1" applyAlignment="1">
      <alignment horizontal="center"/>
    </xf>
    <xf numFmtId="0" fontId="2" fillId="0" borderId="10" xfId="0" applyFont="1" applyBorder="1" applyAlignment="1">
      <alignment horizontal="center"/>
    </xf>
    <xf numFmtId="0" fontId="38" fillId="0" borderId="23" xfId="0" applyFont="1" applyBorder="1" applyAlignment="1">
      <alignment horizontal="center" vertical="top" wrapText="1"/>
    </xf>
    <xf numFmtId="0" fontId="38" fillId="0" borderId="8" xfId="0" applyFont="1" applyBorder="1" applyAlignment="1">
      <alignment horizontal="center" vertical="top" wrapText="1"/>
    </xf>
    <xf numFmtId="0" fontId="38" fillId="0" borderId="3" xfId="0" applyFont="1" applyBorder="1" applyAlignment="1">
      <alignment horizontal="center" vertical="top" wrapText="1"/>
    </xf>
    <xf numFmtId="0" fontId="38" fillId="0" borderId="4" xfId="0" applyFont="1" applyBorder="1" applyAlignment="1">
      <alignment horizontal="center" vertical="top" wrapText="1"/>
    </xf>
    <xf numFmtId="0" fontId="2" fillId="0" borderId="74" xfId="0" applyFont="1" applyBorder="1" applyAlignment="1">
      <alignment horizontal="left"/>
    </xf>
    <xf numFmtId="0" fontId="2" fillId="0" borderId="72" xfId="0" applyFont="1" applyBorder="1" applyAlignment="1">
      <alignment horizontal="left"/>
    </xf>
    <xf numFmtId="0" fontId="2" fillId="0" borderId="75" xfId="0" applyFont="1" applyBorder="1" applyAlignment="1">
      <alignment horizontal="left"/>
    </xf>
    <xf numFmtId="0" fontId="1" fillId="0" borderId="6" xfId="0" applyFont="1" applyBorder="1" applyAlignment="1">
      <alignment horizontal="center" vertical="center" wrapText="1"/>
    </xf>
    <xf numFmtId="0" fontId="1" fillId="0" borderId="27" xfId="0" applyFont="1" applyBorder="1" applyAlignment="1">
      <alignment horizontal="center" vertical="center" wrapText="1"/>
    </xf>
    <xf numFmtId="0" fontId="2" fillId="0" borderId="28" xfId="0" applyFont="1" applyBorder="1" applyAlignment="1">
      <alignment horizontal="center"/>
    </xf>
    <xf numFmtId="0" fontId="2" fillId="0" borderId="31" xfId="0" applyFont="1" applyBorder="1" applyAlignment="1">
      <alignment horizontal="center"/>
    </xf>
    <xf numFmtId="0" fontId="3" fillId="0" borderId="22" xfId="0" applyFont="1" applyBorder="1" applyAlignment="1">
      <alignment horizontal="center" vertical="top" wrapText="1"/>
    </xf>
    <xf numFmtId="0" fontId="3" fillId="0" borderId="28" xfId="0" applyFont="1" applyBorder="1" applyAlignment="1">
      <alignment horizontal="center" vertical="top" wrapText="1"/>
    </xf>
    <xf numFmtId="0" fontId="3" fillId="0" borderId="37" xfId="0" applyFont="1" applyBorder="1" applyAlignment="1">
      <alignment horizontal="center" vertical="top" wrapText="1"/>
    </xf>
    <xf numFmtId="0" fontId="3" fillId="0" borderId="29" xfId="0" applyFont="1" applyBorder="1" applyAlignment="1">
      <alignment horizontal="center" vertical="top" wrapText="1"/>
    </xf>
    <xf numFmtId="0" fontId="1" fillId="0" borderId="40"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42" xfId="0" applyFont="1" applyBorder="1" applyAlignment="1">
      <alignment horizontal="center" vertical="center" wrapText="1"/>
    </xf>
    <xf numFmtId="0" fontId="2" fillId="0" borderId="25" xfId="0" applyFont="1" applyBorder="1" applyAlignment="1">
      <alignment horizontal="left"/>
    </xf>
    <xf numFmtId="0" fontId="29" fillId="0" borderId="2" xfId="0" applyFont="1" applyBorder="1" applyAlignment="1">
      <alignment horizontal="left" vertical="center" wrapText="1"/>
    </xf>
    <xf numFmtId="0" fontId="29" fillId="0" borderId="0" xfId="0" applyFont="1" applyAlignment="1">
      <alignment horizontal="left" vertical="center" wrapText="1"/>
    </xf>
    <xf numFmtId="0" fontId="2" fillId="0" borderId="54" xfId="0" applyFont="1" applyBorder="1" applyAlignment="1">
      <alignment horizontal="center"/>
    </xf>
    <xf numFmtId="0" fontId="2" fillId="0" borderId="55" xfId="0" applyFont="1" applyBorder="1" applyAlignment="1">
      <alignment horizontal="center"/>
    </xf>
    <xf numFmtId="0" fontId="2" fillId="0" borderId="57" xfId="0" applyFont="1" applyBorder="1" applyAlignment="1">
      <alignment horizontal="center"/>
    </xf>
    <xf numFmtId="0" fontId="19" fillId="0" borderId="45" xfId="0" applyFont="1" applyBorder="1" applyAlignment="1">
      <alignment horizontal="left" vertical="center" wrapText="1"/>
    </xf>
    <xf numFmtId="0" fontId="19" fillId="0" borderId="45" xfId="0" applyFont="1" applyBorder="1" applyAlignment="1">
      <alignment horizontal="left"/>
    </xf>
    <xf numFmtId="0" fontId="0" fillId="0" borderId="45" xfId="0" applyBorder="1" applyAlignment="1">
      <alignment horizontal="left"/>
    </xf>
    <xf numFmtId="0" fontId="0" fillId="0" borderId="46" xfId="0" applyBorder="1" applyAlignment="1">
      <alignment horizontal="left"/>
    </xf>
    <xf numFmtId="0" fontId="0" fillId="0" borderId="9" xfId="0" applyBorder="1" applyAlignment="1">
      <alignment horizontal="left" vertical="center" wrapText="1"/>
    </xf>
    <xf numFmtId="0" fontId="0" fillId="0" borderId="28" xfId="0" applyBorder="1" applyAlignment="1">
      <alignment horizontal="left" vertical="center" wrapText="1"/>
    </xf>
    <xf numFmtId="14" fontId="0" fillId="0" borderId="28" xfId="0" applyNumberFormat="1" applyBorder="1" applyAlignment="1">
      <alignment horizontal="left"/>
    </xf>
    <xf numFmtId="0" fontId="0" fillId="0" borderId="28" xfId="0" applyBorder="1" applyAlignment="1">
      <alignment horizontal="left"/>
    </xf>
    <xf numFmtId="0" fontId="0" fillId="0" borderId="53" xfId="0" applyBorder="1" applyAlignment="1">
      <alignment horizontal="left"/>
    </xf>
    <xf numFmtId="0" fontId="0" fillId="0" borderId="35" xfId="0" applyBorder="1" applyAlignment="1">
      <alignment horizontal="left" vertical="center" wrapText="1"/>
    </xf>
    <xf numFmtId="0" fontId="0" fillId="0" borderId="36" xfId="0" applyBorder="1" applyAlignment="1">
      <alignment horizontal="left" vertical="center" wrapText="1"/>
    </xf>
    <xf numFmtId="0" fontId="2" fillId="0" borderId="35" xfId="0" applyFont="1" applyBorder="1" applyAlignment="1">
      <alignment horizontal="center"/>
    </xf>
    <xf numFmtId="0" fontId="2" fillId="0" borderId="36" xfId="0" applyFont="1" applyBorder="1" applyAlignment="1">
      <alignment horizontal="center"/>
    </xf>
    <xf numFmtId="0" fontId="0" fillId="0" borderId="50" xfId="0" applyBorder="1" applyAlignment="1">
      <alignment horizontal="left" vertical="center" wrapText="1"/>
    </xf>
    <xf numFmtId="0" fontId="0" fillId="0" borderId="54" xfId="0"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0" fillId="0" borderId="25" xfId="0" applyBorder="1" applyAlignment="1">
      <alignment horizontal="left"/>
    </xf>
    <xf numFmtId="0" fontId="0" fillId="0" borderId="54" xfId="0" applyBorder="1" applyAlignment="1">
      <alignment horizontal="left"/>
    </xf>
    <xf numFmtId="0" fontId="0" fillId="0" borderId="55" xfId="0" applyBorder="1" applyAlignment="1">
      <alignment horizontal="left"/>
    </xf>
    <xf numFmtId="0" fontId="0" fillId="0" borderId="57" xfId="0" applyBorder="1" applyAlignment="1">
      <alignment horizontal="left"/>
    </xf>
    <xf numFmtId="0" fontId="1" fillId="0" borderId="28" xfId="0" applyFont="1" applyBorder="1" applyAlignment="1">
      <alignment horizontal="left"/>
    </xf>
    <xf numFmtId="0" fontId="3" fillId="0" borderId="28" xfId="0" applyFont="1" applyBorder="1" applyAlignment="1">
      <alignment horizontal="left" vertical="center" wrapText="1"/>
    </xf>
    <xf numFmtId="0" fontId="3" fillId="0" borderId="22" xfId="0" applyFont="1" applyBorder="1" applyAlignment="1">
      <alignment horizontal="left" vertical="center" wrapText="1"/>
    </xf>
    <xf numFmtId="0" fontId="0" fillId="0" borderId="25" xfId="0" applyBorder="1"/>
    <xf numFmtId="0" fontId="33" fillId="0" borderId="0" xfId="0" applyFont="1" applyAlignment="1">
      <alignment horizontal="left" vertical="center" wrapText="1"/>
    </xf>
    <xf numFmtId="0" fontId="85" fillId="0" borderId="137" xfId="0" applyFont="1" applyBorder="1" applyAlignment="1">
      <alignment wrapText="1"/>
    </xf>
    <xf numFmtId="0" fontId="85" fillId="0" borderId="136" xfId="0" applyFont="1" applyBorder="1" applyAlignment="1">
      <alignment vertical="top"/>
    </xf>
    <xf numFmtId="0" fontId="85" fillId="0" borderId="135" xfId="48" applyFont="1" applyBorder="1" applyAlignment="1" applyProtection="1">
      <alignment wrapText="1"/>
    </xf>
  </cellXfs>
  <cellStyles count="6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Followed Hyperlink" xfId="47" xr:uid="{00000000-0005-0000-0000-00001C000000}"/>
    <cellStyle name="Followed Hyperlink 2" xfId="50" xr:uid="{00000000-0005-0000-0000-00001D000000}"/>
    <cellStyle name="Followed Hyperlink 3" xfId="52" xr:uid="{00000000-0005-0000-0000-00001E000000}"/>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8" xr:uid="{00000000-0005-0000-0000-000024000000}"/>
    <cellStyle name="Hyperlink 2" xfId="51" xr:uid="{00000000-0005-0000-0000-000025000000}"/>
    <cellStyle name="Hyperlink 3" xfId="53" xr:uid="{00000000-0005-0000-0000-000026000000}"/>
    <cellStyle name="Hyperlink 4" xfId="59" xr:uid="{00000000-0005-0000-0000-000027000000}"/>
    <cellStyle name="Input" xfId="9" builtinId="20" customBuiltin="1"/>
    <cellStyle name="Linked Cell" xfId="12" builtinId="24" customBuiltin="1"/>
    <cellStyle name="Neutral" xfId="8" builtinId="28" customBuiltin="1"/>
    <cellStyle name="Normal" xfId="0" builtinId="0"/>
    <cellStyle name="Normal 2" xfId="42" xr:uid="{00000000-0005-0000-0000-00002C000000}"/>
    <cellStyle name="Normal 3" xfId="44" xr:uid="{00000000-0005-0000-0000-00002D000000}"/>
    <cellStyle name="Normal 4" xfId="45" xr:uid="{00000000-0005-0000-0000-00002E000000}"/>
    <cellStyle name="Normal 5" xfId="43" xr:uid="{00000000-0005-0000-0000-00002F000000}"/>
    <cellStyle name="Normal 5 2" xfId="49" xr:uid="{00000000-0005-0000-0000-000030000000}"/>
    <cellStyle name="Normal 6" xfId="58" xr:uid="{00000000-0005-0000-0000-000031000000}"/>
    <cellStyle name="Normal 7" xfId="60" xr:uid="{00000000-0005-0000-0000-000032000000}"/>
    <cellStyle name="Normal_Sheet1" xfId="54" xr:uid="{00000000-0005-0000-0000-000034000000}"/>
    <cellStyle name="Note" xfId="15" builtinId="10" customBuiltin="1"/>
    <cellStyle name="Note 2" xfId="46" xr:uid="{00000000-0005-0000-0000-000036000000}"/>
    <cellStyle name="Note 3" xfId="55" xr:uid="{00000000-0005-0000-0000-000037000000}"/>
    <cellStyle name="Output" xfId="10" builtinId="21" customBuiltin="1"/>
    <cellStyle name="Percent" xfId="57" builtinId="5"/>
    <cellStyle name="Title" xfId="1" builtinId="15" customBuiltin="1"/>
    <cellStyle name="Title 2" xfId="56" xr:uid="{00000000-0005-0000-0000-00003B000000}"/>
    <cellStyle name="Total" xfId="17" builtinId="25" customBuiltin="1"/>
    <cellStyle name="Warning Text" xfId="14" builtinId="11" customBuiltin="1"/>
  </cellStyles>
  <dxfs count="167">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rgb="FFFF99FF"/>
        </patternFill>
      </fill>
    </dxf>
    <dxf>
      <fill>
        <patternFill>
          <bgColor rgb="FFFF99FF"/>
        </patternFill>
      </fill>
    </dxf>
    <dxf>
      <fill>
        <patternFill>
          <bgColor rgb="FFFF99FF"/>
        </patternFill>
      </fill>
    </dxf>
    <dxf>
      <font>
        <color theme="0"/>
      </font>
    </dxf>
    <dxf>
      <fill>
        <patternFill>
          <bgColor rgb="FFCCFFFF"/>
        </patternFill>
      </fill>
    </dxf>
    <dxf>
      <font>
        <color theme="0"/>
      </font>
    </dxf>
    <dxf>
      <font>
        <color theme="0"/>
      </font>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CC"/>
        </patternFill>
      </fill>
    </dxf>
    <dxf>
      <fill>
        <patternFill>
          <bgColor rgb="FFCCFFCC"/>
        </patternFill>
      </fill>
    </dxf>
    <dxf>
      <font>
        <color theme="0"/>
      </font>
      <fill>
        <patternFill patternType="none">
          <bgColor auto="1"/>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CC"/>
        </patternFill>
      </fill>
    </dxf>
    <dxf>
      <fill>
        <patternFill>
          <bgColor rgb="FFCCFFFF"/>
        </patternFill>
      </fill>
    </dxf>
    <dxf>
      <fill>
        <patternFill>
          <bgColor theme="6" tint="0.79998168889431442"/>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FF"/>
        </patternFill>
      </fill>
    </dxf>
    <dxf>
      <fill>
        <patternFill>
          <bgColor rgb="FFCCFFFF"/>
        </patternFill>
      </fill>
    </dxf>
    <dxf>
      <fill>
        <patternFill>
          <bgColor rgb="FFCCFFFF"/>
        </patternFill>
      </fill>
    </dxf>
    <dxf>
      <fill>
        <patternFill>
          <bgColor rgb="FFCCFFCC"/>
        </patternFill>
      </fill>
    </dxf>
    <dxf>
      <fill>
        <patternFill>
          <bgColor rgb="FFCCFFCC"/>
        </patternFill>
      </fill>
    </dxf>
    <dxf>
      <fill>
        <patternFill>
          <bgColor rgb="FFCCFFFF"/>
        </patternFill>
      </fill>
    </dxf>
    <dxf>
      <fill>
        <patternFill>
          <bgColor rgb="FFCCFFCC"/>
        </patternFill>
      </fill>
    </dxf>
    <dxf>
      <fill>
        <patternFill>
          <bgColor rgb="FFCCFFCC"/>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CC"/>
        </patternFill>
      </fill>
    </dxf>
    <dxf>
      <font>
        <color theme="5" tint="-0.24994659260841701"/>
      </font>
      <fill>
        <patternFill>
          <bgColor rgb="FFFFC000"/>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rgb="FFCCFFFF"/>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rgb="FFCCFFCC"/>
        </patternFill>
      </fill>
    </dxf>
    <dxf>
      <fill>
        <patternFill>
          <bgColor rgb="FFCCFFCC"/>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CC"/>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theme="0"/>
        </patternFill>
      </fill>
    </dxf>
    <dxf>
      <font>
        <color theme="0"/>
      </font>
    </dxf>
    <dxf>
      <font>
        <color theme="0"/>
      </font>
      <fill>
        <patternFill>
          <bgColor theme="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theme="0"/>
        </patternFill>
      </fill>
    </dxf>
    <dxf>
      <font>
        <color theme="0"/>
      </font>
    </dxf>
    <dxf>
      <fill>
        <patternFill>
          <bgColor rgb="FFCCFFFF"/>
        </patternFill>
      </fill>
    </dxf>
    <dxf>
      <fill>
        <patternFill>
          <bgColor rgb="FFCCFFFF"/>
        </patternFill>
      </fill>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border outline="0">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protection locked="0" hidden="0"/>
    </dxf>
    <dxf>
      <protection locked="0" hidden="0"/>
    </dxf>
  </dxfs>
  <tableStyles count="1" defaultTableStyle="TableStyleMedium2" defaultPivotStyle="PivotStyleLight16">
    <tableStyle name="PivotTable Style 1" table="0" count="0" xr9:uid="{00000000-0011-0000-FFFF-FFFF00000000}"/>
  </tableStyles>
  <colors>
    <mruColors>
      <color rgb="FFCCFFFF"/>
      <color rgb="FFCCFFCC"/>
      <color rgb="FF6600FF"/>
      <color rgb="FFFF99FF"/>
      <color rgb="FF3333CC"/>
      <color rgb="FF0099CC"/>
      <color rgb="FF99FFCC"/>
      <color rgb="FFFFFF99"/>
      <color rgb="FF66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22/11/relationships/FeaturePropertyBag" Target="featurePropertyBag/featurePropertyBag.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Button" lockText="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tn.gov/content/dam/tn/environment/water/policy-and-guidance/DWR-PAS-P-01-Quality_System_SOP_for_Macroinvertebrate_Stream_Surveys-122821.pdf" TargetMode="Externa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mailto:tdec.watershedplanning@tn.gov?subject=Macroinvert%20Taxa%20Report" TargetMode="External"/><Relationship Id="rId2" Type="http://schemas.openxmlformats.org/officeDocument/2006/relationships/hyperlink" Target="https://tdeconline.tn.gov/dwr/" TargetMode="External"/><Relationship Id="rId1" Type="http://schemas.openxmlformats.org/officeDocument/2006/relationships/hyperlink" Target="https://dataviewers.tdec.tn.gov/pls/enf_reports/f?p=9034:34502::::RP::" TargetMode="External"/><Relationship Id="rId5" Type="http://schemas.openxmlformats.org/officeDocument/2006/relationships/hyperlink" Target="https://www.tn.gov/content/dam/tn/environment/water/policy-and-guidance/DWR-PAS-P-01-Quality_System_SOP_for_Macroinvertebrate_Stream_Surveys-122821.pdf" TargetMode="External"/><Relationship Id="rId4" Type="http://schemas.openxmlformats.org/officeDocument/2006/relationships/hyperlink" Target="#'SS2'!C11"/></Relationships>
</file>

<file path=xl/drawings/_rels/drawing3.xml.rels><?xml version="1.0" encoding="UTF-8" standalone="yes"?>
<Relationships xmlns="http://schemas.openxmlformats.org/package/2006/relationships"><Relationship Id="rId1" Type="http://schemas.openxmlformats.org/officeDocument/2006/relationships/hyperlink" Target="https://www.tn.gov/content/dam/tn/environment/water/policy-and-guidance/DWR-PAS-P-01-Quality_System_SOP_for_Macroinvertebrate_Stream_Surveys-122821.pdf" TargetMode="External"/></Relationships>
</file>

<file path=xl/drawings/_rels/drawing4.xml.rels><?xml version="1.0" encoding="UTF-8" standalone="yes"?>
<Relationships xmlns="http://schemas.openxmlformats.org/package/2006/relationships"><Relationship Id="rId2" Type="http://schemas.openxmlformats.org/officeDocument/2006/relationships/hyperlink" Target="mailto:tdec.watershedplanning@tn.gov?subject=Macroinvert%20Taxa%20Report" TargetMode="External"/><Relationship Id="rId1" Type="http://schemas.openxmlformats.org/officeDocument/2006/relationships/hyperlink" Target="https://www.tn.gov/content/dam/tn/environment/water/policy-and-guidance/DWR-PAS-P-01-Quality_System_SOP_for_Macroinvertebrate_Stream_Surveys-122821.pdf" TargetMode="External"/></Relationships>
</file>

<file path=xl/drawings/_rels/drawing5.xml.rels><?xml version="1.0" encoding="UTF-8" standalone="yes"?>
<Relationships xmlns="http://schemas.openxmlformats.org/package/2006/relationships"><Relationship Id="rId2" Type="http://schemas.openxmlformats.org/officeDocument/2006/relationships/hyperlink" Target="mailto:tdec.watershedplanning@tn.gov?subject=Macroinvert%20Taxa%20Report" TargetMode="External"/><Relationship Id="rId1" Type="http://schemas.openxmlformats.org/officeDocument/2006/relationships/hyperlink" Target="https://www.tn.gov/content/dam/tn/environment/water/policy-and-guidance/DWR-PAS-P-01-Quality_System_SOP_for_Macroinvertebrate_Stream_Surveys-122821.pdf" TargetMode="External"/></Relationships>
</file>

<file path=xl/drawings/drawing1.xml><?xml version="1.0" encoding="utf-8"?>
<xdr:wsDr xmlns:xdr="http://schemas.openxmlformats.org/drawingml/2006/spreadsheetDrawing" xmlns:a="http://schemas.openxmlformats.org/drawingml/2006/main">
  <xdr:twoCellAnchor>
    <xdr:from>
      <xdr:col>1</xdr:col>
      <xdr:colOff>26036</xdr:colOff>
      <xdr:row>1</xdr:row>
      <xdr:rowOff>29210</xdr:rowOff>
    </xdr:from>
    <xdr:to>
      <xdr:col>1</xdr:col>
      <xdr:colOff>1626236</xdr:colOff>
      <xdr:row>2</xdr:row>
      <xdr:rowOff>95250</xdr:rowOff>
    </xdr:to>
    <xdr:sp macro="" textlink="">
      <xdr:nvSpPr>
        <xdr:cNvPr id="2" name="TextBox 1">
          <a:extLst>
            <a:ext uri="{FF2B5EF4-FFF2-40B4-BE49-F238E27FC236}">
              <a16:creationId xmlns:a16="http://schemas.microsoft.com/office/drawing/2014/main" id="{4930624D-90C7-26D5-B929-65ACA28AA6B9}"/>
            </a:ext>
          </a:extLst>
        </xdr:cNvPr>
        <xdr:cNvSpPr txBox="1"/>
      </xdr:nvSpPr>
      <xdr:spPr>
        <a:xfrm>
          <a:off x="502286" y="257810"/>
          <a:ext cx="1600200" cy="247015"/>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ctr"/>
        <a:lstStyle/>
        <a:p>
          <a:r>
            <a:rPr lang="en-US" sz="1100" kern="1200">
              <a:latin typeface="Arial" panose="020B0604020202020204" pitchFamily="34" charset="0"/>
              <a:cs typeface="Arial" panose="020B0604020202020204" pitchFamily="34" charset="0"/>
            </a:rPr>
            <a:t>Complete blue cells </a:t>
          </a:r>
        </a:p>
      </xdr:txBody>
    </xdr:sp>
    <xdr:clientData/>
  </xdr:twoCellAnchor>
  <xdr:twoCellAnchor>
    <xdr:from>
      <xdr:col>1</xdr:col>
      <xdr:colOff>11430</xdr:colOff>
      <xdr:row>2</xdr:row>
      <xdr:rowOff>144779</xdr:rowOff>
    </xdr:from>
    <xdr:to>
      <xdr:col>1</xdr:col>
      <xdr:colOff>1847850</xdr:colOff>
      <xdr:row>4</xdr:row>
      <xdr:rowOff>60959</xdr:rowOff>
    </xdr:to>
    <xdr:sp macro="" textlink="">
      <xdr:nvSpPr>
        <xdr:cNvPr id="3" name="TextBox 2">
          <a:extLst>
            <a:ext uri="{FF2B5EF4-FFF2-40B4-BE49-F238E27FC236}">
              <a16:creationId xmlns:a16="http://schemas.microsoft.com/office/drawing/2014/main" id="{2463A901-E8E7-D71C-8248-B7D4567D9D47}"/>
            </a:ext>
          </a:extLst>
        </xdr:cNvPr>
        <xdr:cNvSpPr txBox="1"/>
      </xdr:nvSpPr>
      <xdr:spPr>
        <a:xfrm>
          <a:off x="478155" y="535304"/>
          <a:ext cx="1836420" cy="25908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kern="1200">
              <a:latin typeface="Arial" panose="020B0604020202020204" pitchFamily="34" charset="0"/>
              <a:cs typeface="Arial" panose="020B0604020202020204" pitchFamily="34" charset="0"/>
            </a:rPr>
            <a:t>Instructions</a:t>
          </a:r>
          <a:r>
            <a:rPr lang="en-US" sz="1100" kern="1200" baseline="0">
              <a:latin typeface="Arial" panose="020B0604020202020204" pitchFamily="34" charset="0"/>
              <a:cs typeface="Arial" panose="020B0604020202020204" pitchFamily="34" charset="0"/>
            </a:rPr>
            <a:t> or useful </a:t>
          </a:r>
          <a:r>
            <a:rPr lang="en-US" sz="1100" u="sng" kern="1200" baseline="0">
              <a:solidFill>
                <a:srgbClr val="0070C0"/>
              </a:solidFill>
              <a:latin typeface="Arial" panose="020B0604020202020204" pitchFamily="34" charset="0"/>
              <a:cs typeface="Arial" panose="020B0604020202020204" pitchFamily="34" charset="0"/>
            </a:rPr>
            <a:t>links</a:t>
          </a:r>
          <a:endParaRPr lang="en-US" sz="1100" u="sng" kern="1200">
            <a:solidFill>
              <a:srgbClr val="0070C0"/>
            </a:solidFill>
            <a:latin typeface="Arial" panose="020B0604020202020204" pitchFamily="34" charset="0"/>
            <a:cs typeface="Arial" panose="020B0604020202020204" pitchFamily="34" charset="0"/>
          </a:endParaRPr>
        </a:p>
      </xdr:txBody>
    </xdr:sp>
    <xdr:clientData/>
  </xdr:twoCellAnchor>
  <xdr:twoCellAnchor>
    <xdr:from>
      <xdr:col>1</xdr:col>
      <xdr:colOff>20956</xdr:colOff>
      <xdr:row>4</xdr:row>
      <xdr:rowOff>129541</xdr:rowOff>
    </xdr:from>
    <xdr:to>
      <xdr:col>1</xdr:col>
      <xdr:colOff>3457576</xdr:colOff>
      <xdr:row>6</xdr:row>
      <xdr:rowOff>24765</xdr:rowOff>
    </xdr:to>
    <xdr:sp macro="" textlink="">
      <xdr:nvSpPr>
        <xdr:cNvPr id="4" name="TextBox 3">
          <a:extLst>
            <a:ext uri="{FF2B5EF4-FFF2-40B4-BE49-F238E27FC236}">
              <a16:creationId xmlns:a16="http://schemas.microsoft.com/office/drawing/2014/main" id="{375C0810-1F11-2625-D8C6-39A39D91A86A}"/>
            </a:ext>
          </a:extLst>
        </xdr:cNvPr>
        <xdr:cNvSpPr txBox="1"/>
      </xdr:nvSpPr>
      <xdr:spPr>
        <a:xfrm>
          <a:off x="487681" y="862966"/>
          <a:ext cx="3436620" cy="238124"/>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100" kern="1200">
              <a:latin typeface="Arial" panose="020B0604020202020204" pitchFamily="34" charset="0"/>
              <a:cs typeface="Arial" panose="020B0604020202020204" pitchFamily="34" charset="0"/>
            </a:rPr>
            <a:t>Save with unique</a:t>
          </a:r>
          <a:r>
            <a:rPr lang="en-US" sz="1100" kern="1200" baseline="0">
              <a:latin typeface="Arial" panose="020B0604020202020204" pitchFamily="34" charset="0"/>
              <a:cs typeface="Arial" panose="020B0604020202020204" pitchFamily="34" charset="0"/>
            </a:rPr>
            <a:t> name somewhere you can find it</a:t>
          </a:r>
          <a:endParaRPr lang="en-US" sz="1100" kern="1200">
            <a:latin typeface="Arial" panose="020B0604020202020204" pitchFamily="34" charset="0"/>
            <a:cs typeface="Arial" panose="020B0604020202020204" pitchFamily="34" charset="0"/>
          </a:endParaRPr>
        </a:p>
      </xdr:txBody>
    </xdr:sp>
    <xdr:clientData/>
  </xdr:twoCellAnchor>
  <xdr:twoCellAnchor>
    <xdr:from>
      <xdr:col>13</xdr:col>
      <xdr:colOff>533400</xdr:colOff>
      <xdr:row>16</xdr:row>
      <xdr:rowOff>166687</xdr:rowOff>
    </xdr:from>
    <xdr:to>
      <xdr:col>15</xdr:col>
      <xdr:colOff>228600</xdr:colOff>
      <xdr:row>21</xdr:row>
      <xdr:rowOff>176212</xdr:rowOff>
    </xdr:to>
    <xdr:sp macro="" textlink="">
      <xdr:nvSpPr>
        <xdr:cNvPr id="5" name="TextBox 4" descr="Measure tool">
          <a:extLst>
            <a:ext uri="{FF2B5EF4-FFF2-40B4-BE49-F238E27FC236}">
              <a16:creationId xmlns:a16="http://schemas.microsoft.com/office/drawing/2014/main" id="{0548513D-73F7-A545-9C78-8E9AFD57F5F1}"/>
            </a:ext>
          </a:extLst>
        </xdr:cNvPr>
        <xdr:cNvSpPr txBox="1"/>
      </xdr:nvSpPr>
      <xdr:spPr>
        <a:xfrm>
          <a:off x="8458200" y="3062287"/>
          <a:ext cx="9144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kern="1200"/>
        </a:p>
      </xdr:txBody>
    </xdr:sp>
    <xdr:clientData/>
  </xdr:twoCellAnchor>
  <xdr:twoCellAnchor>
    <xdr:from>
      <xdr:col>1</xdr:col>
      <xdr:colOff>1904</xdr:colOff>
      <xdr:row>6</xdr:row>
      <xdr:rowOff>97155</xdr:rowOff>
    </xdr:from>
    <xdr:to>
      <xdr:col>1</xdr:col>
      <xdr:colOff>5219699</xdr:colOff>
      <xdr:row>8</xdr:row>
      <xdr:rowOff>20955</xdr:rowOff>
    </xdr:to>
    <xdr:sp macro="" textlink="">
      <xdr:nvSpPr>
        <xdr:cNvPr id="6" name="TextBox 5">
          <a:hlinkClick xmlns:r="http://schemas.openxmlformats.org/officeDocument/2006/relationships" r:id="rId1"/>
          <a:extLst>
            <a:ext uri="{FF2B5EF4-FFF2-40B4-BE49-F238E27FC236}">
              <a16:creationId xmlns:a16="http://schemas.microsoft.com/office/drawing/2014/main" id="{F2EB4284-E486-5B88-51D9-2C581BEFF53B}"/>
            </a:ext>
          </a:extLst>
        </xdr:cNvPr>
        <xdr:cNvSpPr txBox="1"/>
      </xdr:nvSpPr>
      <xdr:spPr>
        <a:xfrm>
          <a:off x="466724" y="1194435"/>
          <a:ext cx="5217795" cy="27432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kern="1200">
              <a:latin typeface="Arial" panose="020B0604020202020204" pitchFamily="34" charset="0"/>
              <a:cs typeface="Arial" panose="020B0604020202020204" pitchFamily="34" charset="0"/>
            </a:rPr>
            <a:t>Always</a:t>
          </a:r>
          <a:r>
            <a:rPr lang="en-US" sz="1100" kern="1200" baseline="0">
              <a:latin typeface="Arial" panose="020B0604020202020204" pitchFamily="34" charset="0"/>
              <a:cs typeface="Arial" panose="020B0604020202020204" pitchFamily="34" charset="0"/>
            </a:rPr>
            <a:t> collect samples following </a:t>
          </a:r>
          <a:r>
            <a:rPr lang="en-US" sz="1100" u="sng" kern="1200" baseline="0">
              <a:solidFill>
                <a:srgbClr val="0070C0"/>
              </a:solidFill>
              <a:latin typeface="Arial" panose="020B0604020202020204" pitchFamily="34" charset="0"/>
              <a:cs typeface="Arial" panose="020B0604020202020204" pitchFamily="34" charset="0"/>
            </a:rPr>
            <a:t>QSSOP for Macroinvertebrate Stream Survey</a:t>
          </a:r>
          <a:r>
            <a:rPr lang="en-US" sz="1100" kern="1200" baseline="0">
              <a:latin typeface="Arial" panose="020B0604020202020204" pitchFamily="34" charset="0"/>
              <a:cs typeface="Arial" panose="020B0604020202020204" pitchFamily="34" charset="0"/>
            </a:rPr>
            <a:t>.</a:t>
          </a:r>
          <a:endParaRPr lang="en-US" sz="1100" kern="1200">
            <a:latin typeface="Arial" panose="020B0604020202020204" pitchFamily="34" charset="0"/>
            <a:cs typeface="Arial" panose="020B0604020202020204" pitchFamily="34" charset="0"/>
          </a:endParaRPr>
        </a:p>
      </xdr:txBody>
    </xdr:sp>
    <xdr:clientData/>
  </xdr:twoCellAnchor>
  <xdr:twoCellAnchor editAs="oneCell">
    <xdr:from>
      <xdr:col>1</xdr:col>
      <xdr:colOff>5930265</xdr:colOff>
      <xdr:row>9</xdr:row>
      <xdr:rowOff>48347</xdr:rowOff>
    </xdr:from>
    <xdr:to>
      <xdr:col>1</xdr:col>
      <xdr:colOff>6241032</xdr:colOff>
      <xdr:row>11</xdr:row>
      <xdr:rowOff>11430</xdr:rowOff>
    </xdr:to>
    <xdr:pic>
      <xdr:nvPicPr>
        <xdr:cNvPr id="7" name="Picture 6" descr="Search">
          <a:extLst>
            <a:ext uri="{FF2B5EF4-FFF2-40B4-BE49-F238E27FC236}">
              <a16:creationId xmlns:a16="http://schemas.microsoft.com/office/drawing/2014/main" id="{F9269C48-B7FE-B16C-6B5F-0A9E190820F7}"/>
            </a:ext>
          </a:extLst>
        </xdr:cNvPr>
        <xdr:cNvPicPr>
          <a:picLocks noChangeAspect="1"/>
        </xdr:cNvPicPr>
      </xdr:nvPicPr>
      <xdr:blipFill rotWithShape="1">
        <a:blip xmlns:r="http://schemas.openxmlformats.org/officeDocument/2006/relationships" r:embed="rId2"/>
        <a:srcRect t="-9963" r="-9963"/>
        <a:stretch/>
      </xdr:blipFill>
      <xdr:spPr>
        <a:xfrm>
          <a:off x="6396990" y="1648547"/>
          <a:ext cx="305052" cy="342178"/>
        </a:xfrm>
        <a:prstGeom prst="rect">
          <a:avLst/>
        </a:prstGeom>
      </xdr:spPr>
    </xdr:pic>
    <xdr:clientData/>
  </xdr:twoCellAnchor>
  <xdr:twoCellAnchor editAs="oneCell">
    <xdr:from>
      <xdr:col>1</xdr:col>
      <xdr:colOff>8382000</xdr:colOff>
      <xdr:row>16</xdr:row>
      <xdr:rowOff>161925</xdr:rowOff>
    </xdr:from>
    <xdr:to>
      <xdr:col>1</xdr:col>
      <xdr:colOff>8736964</xdr:colOff>
      <xdr:row>18</xdr:row>
      <xdr:rowOff>154305</xdr:rowOff>
    </xdr:to>
    <xdr:pic>
      <xdr:nvPicPr>
        <xdr:cNvPr id="8" name="Picture 7" descr="Measure Tool">
          <a:extLst>
            <a:ext uri="{FF2B5EF4-FFF2-40B4-BE49-F238E27FC236}">
              <a16:creationId xmlns:a16="http://schemas.microsoft.com/office/drawing/2014/main" id="{6754C999-024B-D863-BF3E-9561035CD2D1}"/>
            </a:ext>
          </a:extLst>
        </xdr:cNvPr>
        <xdr:cNvPicPr>
          <a:picLocks noChangeAspect="1"/>
        </xdr:cNvPicPr>
      </xdr:nvPicPr>
      <xdr:blipFill rotWithShape="1">
        <a:blip xmlns:r="http://schemas.openxmlformats.org/officeDocument/2006/relationships" r:embed="rId3"/>
        <a:srcRect r="-1063" b="16636"/>
        <a:stretch/>
      </xdr:blipFill>
      <xdr:spPr>
        <a:xfrm>
          <a:off x="8848725" y="3295650"/>
          <a:ext cx="365759" cy="335280"/>
        </a:xfrm>
        <a:prstGeom prst="rect">
          <a:avLst/>
        </a:prstGeom>
      </xdr:spPr>
    </xdr:pic>
    <xdr:clientData/>
  </xdr:twoCellAnchor>
  <xdr:twoCellAnchor editAs="oneCell">
    <xdr:from>
      <xdr:col>1</xdr:col>
      <xdr:colOff>8162925</xdr:colOff>
      <xdr:row>19</xdr:row>
      <xdr:rowOff>38100</xdr:rowOff>
    </xdr:from>
    <xdr:to>
      <xdr:col>1</xdr:col>
      <xdr:colOff>8524240</xdr:colOff>
      <xdr:row>21</xdr:row>
      <xdr:rowOff>2581</xdr:rowOff>
    </xdr:to>
    <xdr:pic>
      <xdr:nvPicPr>
        <xdr:cNvPr id="9" name="Picture 8" descr="Layers">
          <a:extLst>
            <a:ext uri="{FF2B5EF4-FFF2-40B4-BE49-F238E27FC236}">
              <a16:creationId xmlns:a16="http://schemas.microsoft.com/office/drawing/2014/main" id="{9DF8C876-ED9B-703D-686B-190923783046}"/>
            </a:ext>
          </a:extLst>
        </xdr:cNvPr>
        <xdr:cNvPicPr>
          <a:picLocks noChangeAspect="1"/>
        </xdr:cNvPicPr>
      </xdr:nvPicPr>
      <xdr:blipFill>
        <a:blip xmlns:r="http://schemas.openxmlformats.org/officeDocument/2006/relationships" r:embed="rId4"/>
        <a:stretch>
          <a:fillRect/>
        </a:stretch>
      </xdr:blipFill>
      <xdr:spPr>
        <a:xfrm>
          <a:off x="8629650" y="3686175"/>
          <a:ext cx="358140" cy="307381"/>
        </a:xfrm>
        <a:prstGeom prst="rect">
          <a:avLst/>
        </a:prstGeom>
      </xdr:spPr>
    </xdr:pic>
    <xdr:clientData/>
  </xdr:twoCellAnchor>
  <xdr:twoCellAnchor>
    <xdr:from>
      <xdr:col>1</xdr:col>
      <xdr:colOff>1866899</xdr:colOff>
      <xdr:row>1</xdr:row>
      <xdr:rowOff>19050</xdr:rowOff>
    </xdr:from>
    <xdr:to>
      <xdr:col>1</xdr:col>
      <xdr:colOff>4257675</xdr:colOff>
      <xdr:row>2</xdr:row>
      <xdr:rowOff>85725</xdr:rowOff>
    </xdr:to>
    <xdr:sp macro="" textlink="">
      <xdr:nvSpPr>
        <xdr:cNvPr id="10" name="TextBox 9">
          <a:extLst>
            <a:ext uri="{FF2B5EF4-FFF2-40B4-BE49-F238E27FC236}">
              <a16:creationId xmlns:a16="http://schemas.microsoft.com/office/drawing/2014/main" id="{6DEB7053-E2A7-C191-7190-30588F1BB7F2}"/>
            </a:ext>
          </a:extLst>
        </xdr:cNvPr>
        <xdr:cNvSpPr txBox="1"/>
      </xdr:nvSpPr>
      <xdr:spPr>
        <a:xfrm>
          <a:off x="2343149" y="247650"/>
          <a:ext cx="2390776" cy="24765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ctr"/>
        <a:lstStyle/>
        <a:p>
          <a:r>
            <a:rPr lang="en-US" sz="1100">
              <a:latin typeface="Arial" panose="020B0604020202020204" pitchFamily="34" charset="0"/>
              <a:cs typeface="Arial" panose="020B0604020202020204" pitchFamily="34" charset="0"/>
            </a:rPr>
            <a:t>Green cells additional information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91402</xdr:colOff>
      <xdr:row>3</xdr:row>
      <xdr:rowOff>27901</xdr:rowOff>
    </xdr:from>
    <xdr:to>
      <xdr:col>4</xdr:col>
      <xdr:colOff>1601931</xdr:colOff>
      <xdr:row>5</xdr:row>
      <xdr:rowOff>112568</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594629" y="755265"/>
          <a:ext cx="1510529" cy="534939"/>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400">
              <a:latin typeface="Arial Narrow" panose="020B0606020202030204" pitchFamily="34" charset="0"/>
            </a:rPr>
            <a:t>Spring = Jan. - June Fall = July </a:t>
          </a:r>
          <a:r>
            <a:rPr lang="en-US" sz="1400" baseline="0">
              <a:latin typeface="Arial Narrow" panose="020B0606020202030204" pitchFamily="34" charset="0"/>
            </a:rPr>
            <a:t> - Dec.</a:t>
          </a:r>
          <a:endParaRPr lang="en-US" sz="1400">
            <a:latin typeface="Arial Narrow" panose="020B0606020202030204" pitchFamily="34" charset="0"/>
          </a:endParaRPr>
        </a:p>
      </xdr:txBody>
    </xdr:sp>
    <xdr:clientData/>
  </xdr:twoCellAnchor>
  <xdr:twoCellAnchor>
    <xdr:from>
      <xdr:col>4</xdr:col>
      <xdr:colOff>86589</xdr:colOff>
      <xdr:row>7</xdr:row>
      <xdr:rowOff>129885</xdr:rowOff>
    </xdr:from>
    <xdr:to>
      <xdr:col>4</xdr:col>
      <xdr:colOff>2311977</xdr:colOff>
      <xdr:row>9</xdr:row>
      <xdr:rowOff>207817</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589816" y="1757794"/>
          <a:ext cx="2225388" cy="52820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400" baseline="0">
              <a:latin typeface="Arial Narrow" panose="020B0606020202030204" pitchFamily="34" charset="0"/>
            </a:rPr>
            <a:t>Confirm name, location and latitude/longitude.</a:t>
          </a:r>
          <a:endParaRPr lang="en-US" sz="1400">
            <a:latin typeface="Arial Narrow" panose="020B0606020202030204" pitchFamily="34" charset="0"/>
          </a:endParaRPr>
        </a:p>
      </xdr:txBody>
    </xdr:sp>
    <xdr:clientData/>
  </xdr:twoCellAnchor>
  <xdr:twoCellAnchor>
    <xdr:from>
      <xdr:col>0</xdr:col>
      <xdr:colOff>0</xdr:colOff>
      <xdr:row>1</xdr:row>
      <xdr:rowOff>31462</xdr:rowOff>
    </xdr:from>
    <xdr:to>
      <xdr:col>0</xdr:col>
      <xdr:colOff>1229302</xdr:colOff>
      <xdr:row>3</xdr:row>
      <xdr:rowOff>117418</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0" y="291235"/>
          <a:ext cx="1229302" cy="553547"/>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ctr"/>
        <a:lstStyle/>
        <a:p>
          <a:pPr algn="ctr"/>
          <a:r>
            <a:rPr lang="en-US" sz="1400">
              <a:latin typeface="Arial Narrow" panose="020B0606020202030204" pitchFamily="34" charset="0"/>
            </a:rPr>
            <a:t>Complete</a:t>
          </a:r>
          <a:r>
            <a:rPr lang="en-US" sz="1400" baseline="0">
              <a:latin typeface="Arial Narrow" panose="020B0606020202030204" pitchFamily="34" charset="0"/>
            </a:rPr>
            <a:t> </a:t>
          </a:r>
          <a:r>
            <a:rPr lang="en-US" sz="1400" baseline="0">
              <a:solidFill>
                <a:srgbClr val="FF0000"/>
              </a:solidFill>
              <a:latin typeface="Arial Narrow" panose="020B0606020202030204" pitchFamily="34" charset="0"/>
            </a:rPr>
            <a:t>only </a:t>
          </a:r>
          <a:r>
            <a:rPr lang="en-US" sz="1400" baseline="0">
              <a:latin typeface="Arial Narrow" panose="020B0606020202030204" pitchFamily="34" charset="0"/>
            </a:rPr>
            <a:t>blue cells</a:t>
          </a:r>
          <a:endParaRPr lang="en-US" sz="1400">
            <a:latin typeface="Arial Narrow" panose="020B0606020202030204" pitchFamily="34" charset="0"/>
          </a:endParaRPr>
        </a:p>
      </xdr:txBody>
    </xdr:sp>
    <xdr:clientData/>
  </xdr:twoCellAnchor>
  <xdr:twoCellAnchor>
    <xdr:from>
      <xdr:col>4</xdr:col>
      <xdr:colOff>199159</xdr:colOff>
      <xdr:row>13</xdr:row>
      <xdr:rowOff>60612</xdr:rowOff>
    </xdr:from>
    <xdr:to>
      <xdr:col>4</xdr:col>
      <xdr:colOff>2216727</xdr:colOff>
      <xdr:row>14</xdr:row>
      <xdr:rowOff>173180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8702386" y="3056657"/>
          <a:ext cx="2017568" cy="355023"/>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r>
            <a:rPr lang="en-US" sz="1400" b="1">
              <a:solidFill>
                <a:sysClr val="windowText" lastClr="000000"/>
              </a:solidFill>
              <a:latin typeface="Arial Narrow" panose="020B0606020202030204" pitchFamily="34" charset="0"/>
            </a:rPr>
            <a:t>Save</a:t>
          </a:r>
          <a:r>
            <a:rPr lang="en-US" sz="1400" b="1" baseline="0">
              <a:solidFill>
                <a:sysClr val="windowText" lastClr="000000"/>
              </a:solidFill>
              <a:latin typeface="Arial Narrow" panose="020B0606020202030204" pitchFamily="34" charset="0"/>
            </a:rPr>
            <a:t> with a unique name!</a:t>
          </a:r>
          <a:endParaRPr lang="en-US" sz="1400" b="1">
            <a:solidFill>
              <a:sysClr val="windowText" lastClr="000000"/>
            </a:solidFill>
            <a:latin typeface="Arial Narrow" panose="020B0606020202030204" pitchFamily="34" charset="0"/>
          </a:endParaRPr>
        </a:p>
      </xdr:txBody>
    </xdr:sp>
    <xdr:clientData/>
  </xdr:twoCellAnchor>
  <xdr:twoCellAnchor>
    <xdr:from>
      <xdr:col>0</xdr:col>
      <xdr:colOff>17318</xdr:colOff>
      <xdr:row>4</xdr:row>
      <xdr:rowOff>77064</xdr:rowOff>
    </xdr:from>
    <xdr:to>
      <xdr:col>0</xdr:col>
      <xdr:colOff>1065067</xdr:colOff>
      <xdr:row>5</xdr:row>
      <xdr:rowOff>95251</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7318" y="1029564"/>
          <a:ext cx="1047749" cy="243323"/>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n-US" sz="1400">
              <a:latin typeface="Arial Narrow" panose="020B0606020202030204" pitchFamily="34" charset="0"/>
            </a:rPr>
            <a:t>Instructions</a:t>
          </a:r>
        </a:p>
      </xdr:txBody>
    </xdr:sp>
    <xdr:clientData/>
  </xdr:twoCellAnchor>
  <xdr:twoCellAnchor>
    <xdr:from>
      <xdr:col>0</xdr:col>
      <xdr:colOff>0</xdr:colOff>
      <xdr:row>35</xdr:row>
      <xdr:rowOff>86592</xdr:rowOff>
    </xdr:from>
    <xdr:to>
      <xdr:col>3</xdr:col>
      <xdr:colOff>2415885</xdr:colOff>
      <xdr:row>36</xdr:row>
      <xdr:rowOff>199161</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0" y="8165524"/>
          <a:ext cx="8485908" cy="355023"/>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400">
              <a:latin typeface="Arial Narrow" panose="020B0606020202030204" pitchFamily="34" charset="0"/>
            </a:rPr>
            <a:t>Scroll back to the top of this workbook and new station will available</a:t>
          </a:r>
          <a:r>
            <a:rPr lang="en-US" sz="1400" baseline="0">
              <a:latin typeface="Arial Narrow" panose="020B0606020202030204" pitchFamily="34" charset="0"/>
            </a:rPr>
            <a:t> in the DWR Station ID list or by typing the new Station ID.</a:t>
          </a:r>
        </a:p>
      </xdr:txBody>
    </xdr:sp>
    <xdr:clientData/>
  </xdr:twoCellAnchor>
  <xdr:twoCellAnchor>
    <xdr:from>
      <xdr:col>2</xdr:col>
      <xdr:colOff>850496</xdr:colOff>
      <xdr:row>13</xdr:row>
      <xdr:rowOff>56803</xdr:rowOff>
    </xdr:from>
    <xdr:to>
      <xdr:col>3</xdr:col>
      <xdr:colOff>1186294</xdr:colOff>
      <xdr:row>14</xdr:row>
      <xdr:rowOff>133695</xdr:rowOff>
    </xdr:to>
    <xdr:sp macro="" textlink="">
      <xdr:nvSpPr>
        <xdr:cNvPr id="7" name="TextBox 6">
          <a:hlinkClick xmlns:r="http://schemas.openxmlformats.org/officeDocument/2006/relationships" r:id="rId1"/>
          <a:extLst>
            <a:ext uri="{FF2B5EF4-FFF2-40B4-BE49-F238E27FC236}">
              <a16:creationId xmlns:a16="http://schemas.microsoft.com/office/drawing/2014/main" id="{00000000-0008-0000-0000-000007000000}"/>
            </a:ext>
          </a:extLst>
        </xdr:cNvPr>
        <xdr:cNvSpPr txBox="1"/>
      </xdr:nvSpPr>
      <xdr:spPr>
        <a:xfrm>
          <a:off x="5526405" y="3044189"/>
          <a:ext cx="1911753" cy="31934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r>
            <a:rPr lang="en-US" sz="1400">
              <a:latin typeface="Arial Narrow" panose="020B0606020202030204" pitchFamily="34" charset="0"/>
            </a:rPr>
            <a:t>or</a:t>
          </a:r>
          <a:r>
            <a:rPr lang="en-US" sz="1400" baseline="0">
              <a:latin typeface="Arial Narrow" panose="020B0606020202030204" pitchFamily="34" charset="0"/>
            </a:rPr>
            <a:t> </a:t>
          </a:r>
          <a:r>
            <a:rPr lang="en-US" sz="1400" u="sng" baseline="0">
              <a:solidFill>
                <a:srgbClr val="3333CC"/>
              </a:solidFill>
              <a:latin typeface="Arial Narrow" panose="020B0606020202030204" pitchFamily="34" charset="0"/>
            </a:rPr>
            <a:t>Ambient Data </a:t>
          </a:r>
          <a:r>
            <a:rPr lang="en-US" sz="1400" u="none" baseline="0">
              <a:solidFill>
                <a:sysClr val="windowText" lastClr="000000"/>
              </a:solidFill>
              <a:latin typeface="Arial Narrow" panose="020B0606020202030204" pitchFamily="34" charset="0"/>
            </a:rPr>
            <a:t>Viewer</a:t>
          </a:r>
          <a:endParaRPr lang="en-US" sz="1400" u="none">
            <a:solidFill>
              <a:sysClr val="windowText" lastClr="000000"/>
            </a:solidFill>
            <a:latin typeface="Arial Narrow" panose="020B0606020202030204" pitchFamily="34" charset="0"/>
          </a:endParaRPr>
        </a:p>
      </xdr:txBody>
    </xdr:sp>
    <xdr:clientData/>
  </xdr:twoCellAnchor>
  <xdr:twoCellAnchor>
    <xdr:from>
      <xdr:col>0</xdr:col>
      <xdr:colOff>103908</xdr:colOff>
      <xdr:row>13</xdr:row>
      <xdr:rowOff>51954</xdr:rowOff>
    </xdr:from>
    <xdr:to>
      <xdr:col>2</xdr:col>
      <xdr:colOff>761999</xdr:colOff>
      <xdr:row>14</xdr:row>
      <xdr:rowOff>112568</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000-00000A000000}"/>
            </a:ext>
          </a:extLst>
        </xdr:cNvPr>
        <xdr:cNvSpPr txBox="1"/>
      </xdr:nvSpPr>
      <xdr:spPr>
        <a:xfrm>
          <a:off x="103908" y="3047999"/>
          <a:ext cx="5204114" cy="303069"/>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n-US" sz="1400">
              <a:latin typeface="Arial Narrow" panose="020B0606020202030204" pitchFamily="34" charset="0"/>
            </a:rPr>
            <a:t>To search for</a:t>
          </a:r>
          <a:r>
            <a:rPr lang="en-US" sz="1400" baseline="0">
              <a:latin typeface="Arial Narrow" panose="020B0606020202030204" pitchFamily="34" charset="0"/>
            </a:rPr>
            <a:t> existing DWR Stations consult </a:t>
          </a:r>
          <a:r>
            <a:rPr lang="en-US" sz="1400" u="sng" baseline="0">
              <a:solidFill>
                <a:srgbClr val="3333CC"/>
              </a:solidFill>
              <a:latin typeface="Arial Narrow" panose="020B0606020202030204" pitchFamily="34" charset="0"/>
            </a:rPr>
            <a:t>DWR Public Viewer Map</a:t>
          </a:r>
          <a:endParaRPr lang="en-US" sz="1400" u="sng">
            <a:solidFill>
              <a:srgbClr val="3333CC"/>
            </a:solidFill>
            <a:latin typeface="Arial Narrow" panose="020B0606020202030204" pitchFamily="34" charset="0"/>
          </a:endParaRPr>
        </a:p>
      </xdr:txBody>
    </xdr:sp>
    <xdr:clientData/>
  </xdr:twoCellAnchor>
  <xdr:twoCellAnchor>
    <xdr:from>
      <xdr:col>4</xdr:col>
      <xdr:colOff>43296</xdr:colOff>
      <xdr:row>18</xdr:row>
      <xdr:rowOff>199160</xdr:rowOff>
    </xdr:from>
    <xdr:to>
      <xdr:col>5</xdr:col>
      <xdr:colOff>398319</xdr:colOff>
      <xdr:row>22</xdr:row>
      <xdr:rowOff>103909</xdr:rowOff>
    </xdr:to>
    <xdr:sp macro="" textlink="">
      <xdr:nvSpPr>
        <xdr:cNvPr id="6" name="TextBox 5">
          <a:hlinkClick xmlns:r="http://schemas.openxmlformats.org/officeDocument/2006/relationships" r:id="rId3"/>
          <a:extLst>
            <a:ext uri="{FF2B5EF4-FFF2-40B4-BE49-F238E27FC236}">
              <a16:creationId xmlns:a16="http://schemas.microsoft.com/office/drawing/2014/main" id="{00000000-0008-0000-0000-000006000000}"/>
            </a:ext>
          </a:extLst>
        </xdr:cNvPr>
        <xdr:cNvSpPr txBox="1"/>
      </xdr:nvSpPr>
      <xdr:spPr>
        <a:xfrm>
          <a:off x="8546523" y="4909705"/>
          <a:ext cx="2848841" cy="822613"/>
        </a:xfrm>
        <a:prstGeom prst="rect">
          <a:avLst/>
        </a:prstGeom>
        <a:ln>
          <a:solidFill>
            <a:schemeClr val="accent1"/>
          </a:solidFill>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pPr algn="ctr"/>
          <a:r>
            <a:rPr lang="en-US" sz="1400">
              <a:latin typeface="Arial Narrow" panose="020B0606020202030204" pitchFamily="34" charset="0"/>
            </a:rPr>
            <a:t>Upon completion email</a:t>
          </a:r>
          <a:r>
            <a:rPr lang="en-US" sz="1400" baseline="0">
              <a:latin typeface="Arial Narrow" panose="020B0606020202030204" pitchFamily="34" charset="0"/>
            </a:rPr>
            <a:t> workbook to</a:t>
          </a:r>
          <a:r>
            <a:rPr lang="en-US" sz="1600" baseline="0">
              <a:latin typeface="Arial Narrow" panose="020B0606020202030204" pitchFamily="34" charset="0"/>
            </a:rPr>
            <a:t> </a:t>
          </a:r>
          <a:r>
            <a:rPr lang="en-US" sz="1400" u="sng" baseline="0">
              <a:solidFill>
                <a:srgbClr val="3333CC"/>
              </a:solidFill>
              <a:latin typeface="Arial Narrow" panose="020B0606020202030204" pitchFamily="34" charset="0"/>
            </a:rPr>
            <a:t>TDEC.WatershedPlanning@tn.gov </a:t>
          </a:r>
          <a:r>
            <a:rPr lang="en-US" sz="1400" u="none" baseline="0">
              <a:solidFill>
                <a:sysClr val="windowText" lastClr="000000"/>
              </a:solidFill>
              <a:latin typeface="Arial Narrow" panose="020B0606020202030204" pitchFamily="34" charset="0"/>
            </a:rPr>
            <a:t>Include contact info. </a:t>
          </a:r>
          <a:endParaRPr lang="en-US" sz="1400" u="none">
            <a:solidFill>
              <a:sysClr val="windowText" lastClr="000000"/>
            </a:solidFill>
            <a:latin typeface="Arial Narrow" panose="020B0606020202030204" pitchFamily="34" charset="0"/>
          </a:endParaRPr>
        </a:p>
      </xdr:txBody>
    </xdr:sp>
    <xdr:clientData/>
  </xdr:twoCellAnchor>
  <xdr:twoCellAnchor>
    <xdr:from>
      <xdr:col>4</xdr:col>
      <xdr:colOff>303068</xdr:colOff>
      <xdr:row>15</xdr:row>
      <xdr:rowOff>138546</xdr:rowOff>
    </xdr:from>
    <xdr:to>
      <xdr:col>4</xdr:col>
      <xdr:colOff>2208068</xdr:colOff>
      <xdr:row>15</xdr:row>
      <xdr:rowOff>666751</xdr:rowOff>
    </xdr:to>
    <xdr:sp macro="" textlink="">
      <xdr:nvSpPr>
        <xdr:cNvPr id="13" name="TextBox 12">
          <a:hlinkClick xmlns:r="http://schemas.openxmlformats.org/officeDocument/2006/relationships" r:id="rId4"/>
          <a:extLst>
            <a:ext uri="{FF2B5EF4-FFF2-40B4-BE49-F238E27FC236}">
              <a16:creationId xmlns:a16="http://schemas.microsoft.com/office/drawing/2014/main" id="{00000000-0008-0000-0000-00000D000000}"/>
            </a:ext>
          </a:extLst>
        </xdr:cNvPr>
        <xdr:cNvSpPr txBox="1"/>
      </xdr:nvSpPr>
      <xdr:spPr>
        <a:xfrm>
          <a:off x="8806295" y="3602182"/>
          <a:ext cx="1905000" cy="52820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pPr algn="ctr"/>
          <a:r>
            <a:rPr lang="en-US" sz="1400">
              <a:latin typeface="Arial Narrow" panose="020B0606020202030204" pitchFamily="34" charset="0"/>
            </a:rPr>
            <a:t>Next complete Stream</a:t>
          </a:r>
          <a:r>
            <a:rPr lang="en-US" sz="1400" baseline="0">
              <a:latin typeface="Arial Narrow" panose="020B0606020202030204" pitchFamily="34" charset="0"/>
            </a:rPr>
            <a:t> Survey Tab (SS)</a:t>
          </a:r>
          <a:endParaRPr lang="en-US" sz="1400">
            <a:latin typeface="Arial Narrow" panose="020B0606020202030204" pitchFamily="34" charset="0"/>
          </a:endParaRPr>
        </a:p>
      </xdr:txBody>
    </xdr:sp>
    <xdr:clientData/>
  </xdr:twoCellAnchor>
  <xdr:twoCellAnchor>
    <xdr:from>
      <xdr:col>0</xdr:col>
      <xdr:colOff>294410</xdr:colOff>
      <xdr:row>17</xdr:row>
      <xdr:rowOff>0</xdr:rowOff>
    </xdr:from>
    <xdr:to>
      <xdr:col>3</xdr:col>
      <xdr:colOff>1203615</xdr:colOff>
      <xdr:row>17</xdr:row>
      <xdr:rowOff>225137</xdr:rowOff>
    </xdr:to>
    <xdr:sp macro="" textlink="">
      <xdr:nvSpPr>
        <xdr:cNvPr id="11" name="TextBox 10">
          <a:hlinkClick xmlns:r="http://schemas.openxmlformats.org/officeDocument/2006/relationships" r:id="rId5"/>
          <a:extLst>
            <a:ext uri="{FF2B5EF4-FFF2-40B4-BE49-F238E27FC236}">
              <a16:creationId xmlns:a16="http://schemas.microsoft.com/office/drawing/2014/main" id="{00000000-0008-0000-0000-00000B000000}"/>
            </a:ext>
          </a:extLst>
        </xdr:cNvPr>
        <xdr:cNvSpPr txBox="1"/>
      </xdr:nvSpPr>
      <xdr:spPr>
        <a:xfrm>
          <a:off x="294410" y="5152159"/>
          <a:ext cx="6979228" cy="22513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r>
            <a:rPr lang="en-US" sz="1400">
              <a:latin typeface="Arial Narrow" panose="020B0606020202030204" pitchFamily="34" charset="0"/>
            </a:rPr>
            <a:t>See Protocol B (page 44) of the </a:t>
          </a:r>
          <a:r>
            <a:rPr lang="en-US" sz="1400" b="1" u="sng">
              <a:solidFill>
                <a:srgbClr val="3333CC"/>
              </a:solidFill>
              <a:latin typeface="Arial Narrow" panose="020B0606020202030204" pitchFamily="34" charset="0"/>
            </a:rPr>
            <a:t>Macroinvertebrate</a:t>
          </a:r>
          <a:r>
            <a:rPr lang="en-US" sz="1400" b="1" u="sng" baseline="0">
              <a:solidFill>
                <a:srgbClr val="3333CC"/>
              </a:solidFill>
              <a:latin typeface="Arial Narrow" panose="020B0606020202030204" pitchFamily="34" charset="0"/>
            </a:rPr>
            <a:t> SOP </a:t>
          </a:r>
          <a:r>
            <a:rPr lang="en-US" sz="1400" baseline="0">
              <a:latin typeface="Arial Narrow" panose="020B0606020202030204" pitchFamily="34" charset="0"/>
            </a:rPr>
            <a:t>for instructions for assigning new station ids. </a:t>
          </a:r>
          <a:endParaRPr lang="en-US" sz="1400">
            <a:latin typeface="Arial Narrow" panose="020B0606020202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127000</xdr:colOff>
      <xdr:row>9</xdr:row>
      <xdr:rowOff>182562</xdr:rowOff>
    </xdr:from>
    <xdr:to>
      <xdr:col>11</xdr:col>
      <xdr:colOff>1484312</xdr:colOff>
      <xdr:row>11</xdr:row>
      <xdr:rowOff>15875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6818313" y="2309812"/>
          <a:ext cx="1357312" cy="309563"/>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200">
              <a:latin typeface="Arial Narrow" panose="020B0606020202030204" pitchFamily="34" charset="0"/>
            </a:rPr>
            <a:t>Complete</a:t>
          </a:r>
          <a:r>
            <a:rPr lang="en-US" sz="1200" baseline="0">
              <a:latin typeface="Arial Narrow" panose="020B0606020202030204" pitchFamily="34" charset="0"/>
            </a:rPr>
            <a:t> blue cells</a:t>
          </a:r>
          <a:endParaRPr lang="en-US" sz="1200">
            <a:latin typeface="Arial Narrow" panose="020B0606020202030204" pitchFamily="34" charset="0"/>
          </a:endParaRPr>
        </a:p>
      </xdr:txBody>
    </xdr:sp>
    <xdr:clientData/>
  </xdr:twoCellAnchor>
  <xdr:twoCellAnchor>
    <xdr:from>
      <xdr:col>11</xdr:col>
      <xdr:colOff>71439</xdr:colOff>
      <xdr:row>11</xdr:row>
      <xdr:rowOff>87312</xdr:rowOff>
    </xdr:from>
    <xdr:to>
      <xdr:col>11</xdr:col>
      <xdr:colOff>1643062</xdr:colOff>
      <xdr:row>13</xdr:row>
      <xdr:rowOff>103188</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6762752" y="2690812"/>
          <a:ext cx="1571623" cy="500064"/>
        </a:xfrm>
        <a:prstGeom prst="rect">
          <a:avLst/>
        </a:prstGeom>
        <a:solidFill>
          <a:srgbClr val="CCFFCC"/>
        </a:solidFill>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200">
              <a:latin typeface="Arial Narrow" panose="020B0606020202030204" pitchFamily="34" charset="0"/>
            </a:rPr>
            <a:t>Green</a:t>
          </a:r>
          <a:r>
            <a:rPr lang="en-US" sz="1200" baseline="0">
              <a:latin typeface="Arial Narrow" panose="020B0606020202030204" pitchFamily="34" charset="0"/>
            </a:rPr>
            <a:t> cells optional or additional information.</a:t>
          </a:r>
          <a:endParaRPr lang="en-US" sz="1200">
            <a:latin typeface="Arial Narrow" panose="020B0606020202030204" pitchFamily="34" charset="0"/>
          </a:endParaRPr>
        </a:p>
      </xdr:txBody>
    </xdr:sp>
    <xdr:clientData/>
  </xdr:twoCellAnchor>
  <xdr:twoCellAnchor>
    <xdr:from>
      <xdr:col>11</xdr:col>
      <xdr:colOff>468314</xdr:colOff>
      <xdr:row>70</xdr:row>
      <xdr:rowOff>87311</xdr:rowOff>
    </xdr:from>
    <xdr:to>
      <xdr:col>11</xdr:col>
      <xdr:colOff>1135062</xdr:colOff>
      <xdr:row>71</xdr:row>
      <xdr:rowOff>174623</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7159627" y="17446624"/>
          <a:ext cx="666748" cy="325437"/>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lang="en-US" sz="1400" b="1">
              <a:solidFill>
                <a:sysClr val="windowText" lastClr="000000"/>
              </a:solidFill>
            </a:rPr>
            <a:t>Save!</a:t>
          </a:r>
        </a:p>
      </xdr:txBody>
    </xdr:sp>
    <xdr:clientData/>
  </xdr:twoCellAnchor>
  <xdr:twoCellAnchor>
    <xdr:from>
      <xdr:col>0</xdr:col>
      <xdr:colOff>71438</xdr:colOff>
      <xdr:row>8</xdr:row>
      <xdr:rowOff>111125</xdr:rowOff>
    </xdr:from>
    <xdr:to>
      <xdr:col>11</xdr:col>
      <xdr:colOff>95250</xdr:colOff>
      <xdr:row>9</xdr:row>
      <xdr:rowOff>166687</xdr:rowOff>
    </xdr:to>
    <xdr:sp macro="" textlink="">
      <xdr:nvSpPr>
        <xdr:cNvPr id="6" name="TextBox 5">
          <a:hlinkClick xmlns:r="http://schemas.openxmlformats.org/officeDocument/2006/relationships" r:id="rId1"/>
          <a:extLst>
            <a:ext uri="{FF2B5EF4-FFF2-40B4-BE49-F238E27FC236}">
              <a16:creationId xmlns:a16="http://schemas.microsoft.com/office/drawing/2014/main" id="{00000000-0008-0000-0100-000006000000}"/>
            </a:ext>
          </a:extLst>
        </xdr:cNvPr>
        <xdr:cNvSpPr txBox="1"/>
      </xdr:nvSpPr>
      <xdr:spPr>
        <a:xfrm>
          <a:off x="71438" y="2000250"/>
          <a:ext cx="6715125" cy="29368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200">
              <a:latin typeface="Arial Narrow" panose="020B0606020202030204" pitchFamily="34" charset="0"/>
            </a:rPr>
            <a:t>See most recent </a:t>
          </a:r>
          <a:r>
            <a:rPr lang="en-US" sz="1200" u="sng">
              <a:solidFill>
                <a:srgbClr val="3333CC"/>
              </a:solidFill>
              <a:latin typeface="Arial Narrow" panose="020B0606020202030204" pitchFamily="34" charset="0"/>
            </a:rPr>
            <a:t>Macroinvertebrate SOP</a:t>
          </a:r>
          <a:r>
            <a:rPr lang="en-US" sz="1200">
              <a:latin typeface="Arial Narrow" panose="020B0606020202030204" pitchFamily="34" charset="0"/>
            </a:rPr>
            <a:t> Protocol E (page 99) for specific instruction for completing this information. </a:t>
          </a:r>
        </a:p>
      </xdr:txBody>
    </xdr:sp>
    <xdr:clientData/>
  </xdr:twoCellAnchor>
  <xdr:twoCellAnchor>
    <xdr:from>
      <xdr:col>0</xdr:col>
      <xdr:colOff>611188</xdr:colOff>
      <xdr:row>70</xdr:row>
      <xdr:rowOff>142875</xdr:rowOff>
    </xdr:from>
    <xdr:to>
      <xdr:col>10</xdr:col>
      <xdr:colOff>436562</xdr:colOff>
      <xdr:row>71</xdr:row>
      <xdr:rowOff>182562</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11188" y="17502188"/>
          <a:ext cx="5786437" cy="277812"/>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n-US" sz="1400">
              <a:latin typeface="Arial Narrow" panose="020B0606020202030204" pitchFamily="34" charset="0"/>
            </a:rPr>
            <a:t>Copy and paste pictures below</a:t>
          </a:r>
          <a:r>
            <a:rPr lang="en-US" sz="1400" baseline="0">
              <a:latin typeface="Arial Narrow" panose="020B0606020202030204" pitchFamily="34" charset="0"/>
            </a:rPr>
            <a:t> and add descriptive labels under pictures. </a:t>
          </a:r>
          <a:endParaRPr lang="en-US" sz="1400">
            <a:latin typeface="Arial Narrow" panose="020B0606020202030204" pitchFamily="34" charset="0"/>
          </a:endParaRPr>
        </a:p>
      </xdr:txBody>
    </xdr:sp>
    <xdr:clientData/>
  </xdr:twoCellAnchor>
  <xdr:twoCellAnchor>
    <xdr:from>
      <xdr:col>11</xdr:col>
      <xdr:colOff>166687</xdr:colOff>
      <xdr:row>72</xdr:row>
      <xdr:rowOff>190499</xdr:rowOff>
    </xdr:from>
    <xdr:to>
      <xdr:col>11</xdr:col>
      <xdr:colOff>1706561</xdr:colOff>
      <xdr:row>73</xdr:row>
      <xdr:rowOff>1912938</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6858000" y="18018124"/>
          <a:ext cx="1539874" cy="1960564"/>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pPr algn="ctr"/>
          <a:r>
            <a:rPr lang="en-US" sz="1400">
              <a:latin typeface="Arial Narrow" panose="020B0606020202030204" pitchFamily="34" charset="0"/>
            </a:rPr>
            <a:t>Next complete</a:t>
          </a:r>
          <a:r>
            <a:rPr lang="en-US" sz="1400" baseline="0">
              <a:latin typeface="Arial Narrow" panose="020B0606020202030204" pitchFamily="34" charset="0"/>
            </a:rPr>
            <a:t> either High Gradient Habitat (HG_Hab) tab if SQKICK is collected or Low Gradient Habitat (LG_Hab) tab if SQBANK is collected. </a:t>
          </a:r>
          <a:endParaRPr lang="en-US" sz="1400">
            <a:latin typeface="Arial Narrow" panose="020B060602020203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23813</xdr:colOff>
      <xdr:row>9</xdr:row>
      <xdr:rowOff>127000</xdr:rowOff>
    </xdr:from>
    <xdr:to>
      <xdr:col>21</xdr:col>
      <xdr:colOff>277813</xdr:colOff>
      <xdr:row>10</xdr:row>
      <xdr:rowOff>150813</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3813" y="2039938"/>
          <a:ext cx="7850188" cy="230188"/>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ctr"/>
        <a:lstStyle/>
        <a:p>
          <a:pPr algn="ctr"/>
          <a:r>
            <a:rPr lang="en-US" sz="1200" b="0" i="0" u="none" strike="noStrike">
              <a:solidFill>
                <a:schemeClr val="dk1"/>
              </a:solidFill>
              <a:effectLst/>
              <a:latin typeface="Arial Narrow" panose="020B0606020202030204" pitchFamily="34" charset="0"/>
              <a:ea typeface="+mn-ea"/>
              <a:cs typeface="+mn-cs"/>
            </a:rPr>
            <a:t>For each</a:t>
          </a:r>
          <a:r>
            <a:rPr lang="en-US" sz="1200" b="0" i="0" u="none" strike="noStrike" baseline="0">
              <a:solidFill>
                <a:schemeClr val="dk1"/>
              </a:solidFill>
              <a:effectLst/>
              <a:latin typeface="Arial Narrow" panose="020B0606020202030204" pitchFamily="34" charset="0"/>
              <a:ea typeface="+mn-ea"/>
              <a:cs typeface="+mn-cs"/>
            </a:rPr>
            <a:t> habitat parameter, type score or select from blue dropdown box. Add comments if needed in row below score.  </a:t>
          </a:r>
          <a:endParaRPr lang="en-US" sz="1200" b="0">
            <a:latin typeface="Arial Narrow" panose="020B0606020202030204" pitchFamily="34" charset="0"/>
          </a:endParaRPr>
        </a:p>
      </xdr:txBody>
    </xdr:sp>
    <xdr:clientData/>
  </xdr:twoCellAnchor>
  <xdr:twoCellAnchor>
    <xdr:from>
      <xdr:col>0</xdr:col>
      <xdr:colOff>258763</xdr:colOff>
      <xdr:row>94</xdr:row>
      <xdr:rowOff>82550</xdr:rowOff>
    </xdr:from>
    <xdr:to>
      <xdr:col>0</xdr:col>
      <xdr:colOff>838200</xdr:colOff>
      <xdr:row>95</xdr:row>
      <xdr:rowOff>185738</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258763" y="24076025"/>
          <a:ext cx="579437" cy="303213"/>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400" b="1">
              <a:solidFill>
                <a:sysClr val="windowText" lastClr="000000"/>
              </a:solidFill>
              <a:latin typeface="Arial Narrow" panose="020B0606020202030204" pitchFamily="34" charset="0"/>
            </a:rPr>
            <a:t>Save!</a:t>
          </a:r>
        </a:p>
      </xdr:txBody>
    </xdr:sp>
    <xdr:clientData/>
  </xdr:twoCellAnchor>
  <xdr:twoCellAnchor>
    <xdr:from>
      <xdr:col>0</xdr:col>
      <xdr:colOff>31750</xdr:colOff>
      <xdr:row>8</xdr:row>
      <xdr:rowOff>31750</xdr:rowOff>
    </xdr:from>
    <xdr:to>
      <xdr:col>21</xdr:col>
      <xdr:colOff>277812</xdr:colOff>
      <xdr:row>9</xdr:row>
      <xdr:rowOff>71437</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31750" y="1738313"/>
          <a:ext cx="7842250" cy="246062"/>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n-US" sz="1200" b="0">
              <a:latin typeface="Arial Narrow" panose="020B0606020202030204" pitchFamily="34" charset="0"/>
            </a:rPr>
            <a:t>See most recent </a:t>
          </a:r>
          <a:r>
            <a:rPr lang="en-US" sz="1200" b="0" u="sng">
              <a:solidFill>
                <a:srgbClr val="3333CC"/>
              </a:solidFill>
              <a:latin typeface="Arial Narrow" panose="020B0606020202030204" pitchFamily="34" charset="0"/>
            </a:rPr>
            <a:t>Macroinvertebrate SOP </a:t>
          </a:r>
          <a:r>
            <a:rPr lang="en-US" sz="1200" b="0">
              <a:latin typeface="Arial Narrow" panose="020B0606020202030204" pitchFamily="34" charset="0"/>
            </a:rPr>
            <a:t>Protocol D-1 (page 62) for</a:t>
          </a:r>
          <a:r>
            <a:rPr lang="en-US" sz="1200" b="0" baseline="0">
              <a:latin typeface="Arial Narrow" panose="020B0606020202030204" pitchFamily="34" charset="0"/>
            </a:rPr>
            <a:t> specific instructions for completing this information.</a:t>
          </a:r>
          <a:endParaRPr lang="en-US" sz="1200" b="0">
            <a:latin typeface="Arial Narrow" panose="020B0606020202030204" pitchFamily="34" charset="0"/>
          </a:endParaRPr>
        </a:p>
      </xdr:txBody>
    </xdr:sp>
    <xdr:clientData/>
  </xdr:twoCellAnchor>
  <xdr:twoCellAnchor>
    <xdr:from>
      <xdr:col>1</xdr:col>
      <xdr:colOff>492124</xdr:colOff>
      <xdr:row>94</xdr:row>
      <xdr:rowOff>31750</xdr:rowOff>
    </xdr:from>
    <xdr:to>
      <xdr:col>18</xdr:col>
      <xdr:colOff>261936</xdr:colOff>
      <xdr:row>96</xdr:row>
      <xdr:rowOff>71438</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200-000005000000}"/>
            </a:ext>
          </a:extLst>
        </xdr:cNvPr>
        <xdr:cNvSpPr txBox="1"/>
      </xdr:nvSpPr>
      <xdr:spPr>
        <a:xfrm>
          <a:off x="1865312" y="23177500"/>
          <a:ext cx="5087937" cy="420688"/>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n-US" sz="1600">
              <a:latin typeface="Arial Narrow" panose="020B0606020202030204" pitchFamily="34" charset="0"/>
            </a:rPr>
            <a:t>Email completed</a:t>
          </a:r>
          <a:r>
            <a:rPr lang="en-US" sz="1600" baseline="0">
              <a:latin typeface="Arial Narrow" panose="020B0606020202030204" pitchFamily="34" charset="0"/>
            </a:rPr>
            <a:t> workbook to </a:t>
          </a:r>
          <a:r>
            <a:rPr lang="en-US" sz="1600" u="sng" baseline="0">
              <a:solidFill>
                <a:srgbClr val="3333CC"/>
              </a:solidFill>
              <a:latin typeface="Arial Narrow" panose="020B0606020202030204" pitchFamily="34" charset="0"/>
            </a:rPr>
            <a:t>TDEC.WatershedPlanning@tn.gov </a:t>
          </a:r>
          <a:endParaRPr lang="en-US" sz="1600" u="sng">
            <a:solidFill>
              <a:srgbClr val="3333CC"/>
            </a:solidFill>
            <a:latin typeface="Arial Narrow" panose="020B060602020203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39688</xdr:colOff>
      <xdr:row>9</xdr:row>
      <xdr:rowOff>103187</xdr:rowOff>
    </xdr:from>
    <xdr:to>
      <xdr:col>21</xdr:col>
      <xdr:colOff>214313</xdr:colOff>
      <xdr:row>10</xdr:row>
      <xdr:rowOff>142875</xdr:rowOff>
    </xdr:to>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39688" y="1841500"/>
          <a:ext cx="7985125" cy="230188"/>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ctr"/>
        <a:lstStyle/>
        <a:p>
          <a:pPr algn="ctr"/>
          <a:r>
            <a:rPr lang="en-US" sz="1200" b="0" i="0" u="none" strike="noStrike">
              <a:solidFill>
                <a:schemeClr val="dk1"/>
              </a:solidFill>
              <a:effectLst/>
              <a:latin typeface="Arial Narrow" panose="020B0606020202030204" pitchFamily="34" charset="0"/>
              <a:ea typeface="+mn-ea"/>
              <a:cs typeface="Arial" panose="020B0604020202020204" pitchFamily="34" charset="0"/>
            </a:rPr>
            <a:t>For each</a:t>
          </a:r>
          <a:r>
            <a:rPr lang="en-US" sz="1200" b="0" i="0" u="none" strike="noStrike" baseline="0">
              <a:solidFill>
                <a:schemeClr val="dk1"/>
              </a:solidFill>
              <a:effectLst/>
              <a:latin typeface="Arial Narrow" panose="020B0606020202030204" pitchFamily="34" charset="0"/>
              <a:ea typeface="+mn-ea"/>
              <a:cs typeface="Arial" panose="020B0604020202020204" pitchFamily="34" charset="0"/>
            </a:rPr>
            <a:t> habitat parameter, type score or select from blue dropdown box. Add comments if needed in row below score.  </a:t>
          </a:r>
          <a:endParaRPr lang="en-US" sz="1200" b="0">
            <a:latin typeface="Arial Narrow" panose="020B0606020202030204" pitchFamily="34" charset="0"/>
            <a:cs typeface="Arial" panose="020B0604020202020204" pitchFamily="34" charset="0"/>
          </a:endParaRPr>
        </a:p>
      </xdr:txBody>
    </xdr:sp>
    <xdr:clientData/>
  </xdr:twoCellAnchor>
  <xdr:twoCellAnchor>
    <xdr:from>
      <xdr:col>0</xdr:col>
      <xdr:colOff>214313</xdr:colOff>
      <xdr:row>48</xdr:row>
      <xdr:rowOff>71437</xdr:rowOff>
    </xdr:from>
    <xdr:to>
      <xdr:col>0</xdr:col>
      <xdr:colOff>849313</xdr:colOff>
      <xdr:row>49</xdr:row>
      <xdr:rowOff>150812</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14313" y="21915437"/>
          <a:ext cx="635000" cy="269875"/>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pPr algn="ctr"/>
          <a:r>
            <a:rPr lang="en-US" sz="1200" b="1">
              <a:solidFill>
                <a:sysClr val="windowText" lastClr="000000"/>
              </a:solidFill>
              <a:latin typeface="Arial Narrow" panose="020B0606020202030204" pitchFamily="34" charset="0"/>
            </a:rPr>
            <a:t>Save!</a:t>
          </a:r>
        </a:p>
      </xdr:txBody>
    </xdr:sp>
    <xdr:clientData/>
  </xdr:twoCellAnchor>
  <xdr:twoCellAnchor>
    <xdr:from>
      <xdr:col>0</xdr:col>
      <xdr:colOff>31750</xdr:colOff>
      <xdr:row>8</xdr:row>
      <xdr:rowOff>31750</xdr:rowOff>
    </xdr:from>
    <xdr:to>
      <xdr:col>21</xdr:col>
      <xdr:colOff>214313</xdr:colOff>
      <xdr:row>9</xdr:row>
      <xdr:rowOff>63500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a:off x="31750" y="1579563"/>
          <a:ext cx="7993063" cy="22225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n-US" sz="1200" b="0">
              <a:latin typeface="Arial Narrow" panose="020B0606020202030204" pitchFamily="34" charset="0"/>
              <a:cs typeface="Arial" panose="020B0604020202020204" pitchFamily="34" charset="0"/>
            </a:rPr>
            <a:t>See most recent </a:t>
          </a:r>
          <a:r>
            <a:rPr lang="en-US" sz="1200" b="0" u="sng">
              <a:solidFill>
                <a:srgbClr val="3333CC"/>
              </a:solidFill>
              <a:latin typeface="Arial Narrow" panose="020B0606020202030204" pitchFamily="34" charset="0"/>
              <a:cs typeface="Arial" panose="020B0604020202020204" pitchFamily="34" charset="0"/>
            </a:rPr>
            <a:t>Macroinvertebrate SOP </a:t>
          </a:r>
          <a:r>
            <a:rPr lang="en-US" sz="1200" b="0">
              <a:latin typeface="Arial Narrow" panose="020B0606020202030204" pitchFamily="34" charset="0"/>
              <a:cs typeface="Arial" panose="020B0604020202020204" pitchFamily="34" charset="0"/>
            </a:rPr>
            <a:t>Protocol</a:t>
          </a:r>
          <a:r>
            <a:rPr lang="en-US" sz="1200" b="0" baseline="0">
              <a:latin typeface="Arial Narrow" panose="020B0606020202030204" pitchFamily="34" charset="0"/>
              <a:cs typeface="Arial" panose="020B0604020202020204" pitchFamily="34" charset="0"/>
            </a:rPr>
            <a:t> D-2 (page 81) for specific instructions for completing this information. </a:t>
          </a:r>
          <a:endParaRPr lang="en-US" sz="1200" b="0">
            <a:latin typeface="Arial Narrow" panose="020B0606020202030204" pitchFamily="34" charset="0"/>
            <a:cs typeface="Arial" panose="020B0604020202020204" pitchFamily="34" charset="0"/>
          </a:endParaRPr>
        </a:p>
      </xdr:txBody>
    </xdr:sp>
    <xdr:clientData/>
  </xdr:twoCellAnchor>
  <xdr:twoCellAnchor>
    <xdr:from>
      <xdr:col>2</xdr:col>
      <xdr:colOff>7938</xdr:colOff>
      <xdr:row>48</xdr:row>
      <xdr:rowOff>39688</xdr:rowOff>
    </xdr:from>
    <xdr:to>
      <xdr:col>20</xdr:col>
      <xdr:colOff>19050</xdr:colOff>
      <xdr:row>50</xdr:row>
      <xdr:rowOff>31750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xdr:nvSpPr>
      <xdr:spPr>
        <a:xfrm>
          <a:off x="2084388" y="23033038"/>
          <a:ext cx="5497512" cy="392112"/>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n-US" sz="1600">
              <a:latin typeface="Arial Narrow" panose="020B0606020202030204" pitchFamily="34" charset="0"/>
            </a:rPr>
            <a:t>Email completed workbook</a:t>
          </a:r>
          <a:r>
            <a:rPr lang="en-US" sz="1600" baseline="0">
              <a:latin typeface="Arial Narrow" panose="020B0606020202030204" pitchFamily="34" charset="0"/>
            </a:rPr>
            <a:t> to </a:t>
          </a:r>
          <a:r>
            <a:rPr lang="en-US" sz="1600" u="sng" baseline="0">
              <a:solidFill>
                <a:srgbClr val="3333CC"/>
              </a:solidFill>
              <a:latin typeface="Arial Narrow" panose="020B0606020202030204" pitchFamily="34" charset="0"/>
            </a:rPr>
            <a:t>TDEC.WatershedPlanning@tn.gov</a:t>
          </a:r>
          <a:endParaRPr lang="en-US" sz="1600" u="sng">
            <a:solidFill>
              <a:srgbClr val="3333CC"/>
            </a:solidFill>
            <a:latin typeface="Arial Narrow" panose="020B0606020202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89</xdr:row>
          <xdr:rowOff>184150</xdr:rowOff>
        </xdr:from>
        <xdr:to>
          <xdr:col>1</xdr:col>
          <xdr:colOff>304800</xdr:colOff>
          <xdr:row>91</xdr:row>
          <xdr:rowOff>31750</xdr:rowOff>
        </xdr:to>
        <xdr:sp macro="" textlink="">
          <xdr:nvSpPr>
            <xdr:cNvPr id="67585" name="Check Box 1" hidden="1">
              <a:extLst>
                <a:ext uri="{63B3BB69-23CF-44E3-9099-C40C66FF867C}">
                  <a14:compatExt spid="_x0000_s67585"/>
                </a:ext>
                <a:ext uri="{FF2B5EF4-FFF2-40B4-BE49-F238E27FC236}">
                  <a16:creationId xmlns:a16="http://schemas.microsoft.com/office/drawing/2014/main" id="{00000000-0008-0000-0900-00000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89</xdr:row>
          <xdr:rowOff>184150</xdr:rowOff>
        </xdr:from>
        <xdr:to>
          <xdr:col>3</xdr:col>
          <xdr:colOff>336550</xdr:colOff>
          <xdr:row>91</xdr:row>
          <xdr:rowOff>31750</xdr:rowOff>
        </xdr:to>
        <xdr:sp macro="" textlink="">
          <xdr:nvSpPr>
            <xdr:cNvPr id="67586" name="Check Box 2" hidden="1">
              <a:extLst>
                <a:ext uri="{63B3BB69-23CF-44E3-9099-C40C66FF867C}">
                  <a14:compatExt spid="_x0000_s67586"/>
                </a:ext>
                <a:ext uri="{FF2B5EF4-FFF2-40B4-BE49-F238E27FC236}">
                  <a16:creationId xmlns:a16="http://schemas.microsoft.com/office/drawing/2014/main" id="{00000000-0008-0000-0900-00000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90</xdr:row>
          <xdr:rowOff>184150</xdr:rowOff>
        </xdr:from>
        <xdr:to>
          <xdr:col>1</xdr:col>
          <xdr:colOff>304800</xdr:colOff>
          <xdr:row>91</xdr:row>
          <xdr:rowOff>184150</xdr:rowOff>
        </xdr:to>
        <xdr:sp macro="" textlink="">
          <xdr:nvSpPr>
            <xdr:cNvPr id="67587" name="Check Box 3" hidden="1">
              <a:extLst>
                <a:ext uri="{63B3BB69-23CF-44E3-9099-C40C66FF867C}">
                  <a14:compatExt spid="_x0000_s67587"/>
                </a:ext>
                <a:ext uri="{FF2B5EF4-FFF2-40B4-BE49-F238E27FC236}">
                  <a16:creationId xmlns:a16="http://schemas.microsoft.com/office/drawing/2014/main" id="{00000000-0008-0000-0900-00000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90</xdr:row>
          <xdr:rowOff>184150</xdr:rowOff>
        </xdr:from>
        <xdr:to>
          <xdr:col>5</xdr:col>
          <xdr:colOff>374650</xdr:colOff>
          <xdr:row>92</xdr:row>
          <xdr:rowOff>31750</xdr:rowOff>
        </xdr:to>
        <xdr:sp macro="" textlink="">
          <xdr:nvSpPr>
            <xdr:cNvPr id="67588" name="Check Box 4" hidden="1">
              <a:extLst>
                <a:ext uri="{63B3BB69-23CF-44E3-9099-C40C66FF867C}">
                  <a14:compatExt spid="_x0000_s67588"/>
                </a:ext>
                <a:ext uri="{FF2B5EF4-FFF2-40B4-BE49-F238E27FC236}">
                  <a16:creationId xmlns:a16="http://schemas.microsoft.com/office/drawing/2014/main" id="{00000000-0008-0000-0900-00000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xdr:row>
          <xdr:rowOff>184150</xdr:rowOff>
        </xdr:from>
        <xdr:to>
          <xdr:col>14</xdr:col>
          <xdr:colOff>228600</xdr:colOff>
          <xdr:row>6</xdr:row>
          <xdr:rowOff>76200</xdr:rowOff>
        </xdr:to>
        <xdr:sp macro="" textlink="">
          <xdr:nvSpPr>
            <xdr:cNvPr id="67589" name="Check Box 5" hidden="1">
              <a:extLst>
                <a:ext uri="{63B3BB69-23CF-44E3-9099-C40C66FF867C}">
                  <a14:compatExt spid="_x0000_s67589"/>
                </a:ext>
                <a:ext uri="{FF2B5EF4-FFF2-40B4-BE49-F238E27FC236}">
                  <a16:creationId xmlns:a16="http://schemas.microsoft.com/office/drawing/2014/main" id="{00000000-0008-0000-0900-00000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xdr:row>
          <xdr:rowOff>146050</xdr:rowOff>
        </xdr:from>
        <xdr:to>
          <xdr:col>16</xdr:col>
          <xdr:colOff>381000</xdr:colOff>
          <xdr:row>6</xdr:row>
          <xdr:rowOff>76200</xdr:rowOff>
        </xdr:to>
        <xdr:sp macro="" textlink="">
          <xdr:nvSpPr>
            <xdr:cNvPr id="67590" name="Check Box 6" hidden="1">
              <a:extLst>
                <a:ext uri="{63B3BB69-23CF-44E3-9099-C40C66FF867C}">
                  <a14:compatExt spid="_x0000_s67590"/>
                </a:ext>
                <a:ext uri="{FF2B5EF4-FFF2-40B4-BE49-F238E27FC236}">
                  <a16:creationId xmlns:a16="http://schemas.microsoft.com/office/drawing/2014/main" id="{00000000-0008-0000-0900-00000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228600</xdr:colOff>
          <xdr:row>90</xdr:row>
          <xdr:rowOff>114300</xdr:rowOff>
        </xdr:from>
        <xdr:to>
          <xdr:col>13</xdr:col>
          <xdr:colOff>190500</xdr:colOff>
          <xdr:row>93</xdr:row>
          <xdr:rowOff>69850</xdr:rowOff>
        </xdr:to>
        <xdr:sp macro="" textlink="">
          <xdr:nvSpPr>
            <xdr:cNvPr id="67591" name="Button 7" hidden="1">
              <a:extLst>
                <a:ext uri="{63B3BB69-23CF-44E3-9099-C40C66FF867C}">
                  <a14:compatExt spid="_x0000_s67591"/>
                </a:ext>
                <a:ext uri="{FF2B5EF4-FFF2-40B4-BE49-F238E27FC236}">
                  <a16:creationId xmlns:a16="http://schemas.microsoft.com/office/drawing/2014/main" id="{00000000-0008-0000-0900-00000708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Save</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89</xdr:row>
          <xdr:rowOff>184150</xdr:rowOff>
        </xdr:from>
        <xdr:to>
          <xdr:col>1</xdr:col>
          <xdr:colOff>304800</xdr:colOff>
          <xdr:row>91</xdr:row>
          <xdr:rowOff>31750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0A00-00000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89</xdr:row>
          <xdr:rowOff>184150</xdr:rowOff>
        </xdr:from>
        <xdr:to>
          <xdr:col>3</xdr:col>
          <xdr:colOff>336550</xdr:colOff>
          <xdr:row>91</xdr:row>
          <xdr:rowOff>31750</xdr:rowOff>
        </xdr:to>
        <xdr:sp macro="" textlink="">
          <xdr:nvSpPr>
            <xdr:cNvPr id="68610" name="Check Box 2" hidden="1">
              <a:extLst>
                <a:ext uri="{63B3BB69-23CF-44E3-9099-C40C66FF867C}">
                  <a14:compatExt spid="_x0000_s68610"/>
                </a:ext>
                <a:ext uri="{FF2B5EF4-FFF2-40B4-BE49-F238E27FC236}">
                  <a16:creationId xmlns:a16="http://schemas.microsoft.com/office/drawing/2014/main" id="{00000000-0008-0000-0A00-00000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90</xdr:row>
          <xdr:rowOff>184150</xdr:rowOff>
        </xdr:from>
        <xdr:to>
          <xdr:col>1</xdr:col>
          <xdr:colOff>304800</xdr:colOff>
          <xdr:row>91</xdr:row>
          <xdr:rowOff>184150</xdr:rowOff>
        </xdr:to>
        <xdr:sp macro="" textlink="">
          <xdr:nvSpPr>
            <xdr:cNvPr id="68611" name="Check Box 3" hidden="1">
              <a:extLst>
                <a:ext uri="{63B3BB69-23CF-44E3-9099-C40C66FF867C}">
                  <a14:compatExt spid="_x0000_s68611"/>
                </a:ext>
                <a:ext uri="{FF2B5EF4-FFF2-40B4-BE49-F238E27FC236}">
                  <a16:creationId xmlns:a16="http://schemas.microsoft.com/office/drawing/2014/main" id="{00000000-0008-0000-0A00-00000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90</xdr:row>
          <xdr:rowOff>184150</xdr:rowOff>
        </xdr:from>
        <xdr:to>
          <xdr:col>5</xdr:col>
          <xdr:colOff>374650</xdr:colOff>
          <xdr:row>92</xdr:row>
          <xdr:rowOff>31750</xdr:rowOff>
        </xdr:to>
        <xdr:sp macro="" textlink="">
          <xdr:nvSpPr>
            <xdr:cNvPr id="68612" name="Check Box 4" hidden="1">
              <a:extLst>
                <a:ext uri="{63B3BB69-23CF-44E3-9099-C40C66FF867C}">
                  <a14:compatExt spid="_x0000_s68612"/>
                </a:ext>
                <a:ext uri="{FF2B5EF4-FFF2-40B4-BE49-F238E27FC236}">
                  <a16:creationId xmlns:a16="http://schemas.microsoft.com/office/drawing/2014/main" id="{00000000-0008-0000-0A00-00000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xdr:row>
          <xdr:rowOff>184150</xdr:rowOff>
        </xdr:from>
        <xdr:to>
          <xdr:col>15</xdr:col>
          <xdr:colOff>69850</xdr:colOff>
          <xdr:row>6</xdr:row>
          <xdr:rowOff>76200</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0A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228600</xdr:colOff>
          <xdr:row>90</xdr:row>
          <xdr:rowOff>114300</xdr:rowOff>
        </xdr:from>
        <xdr:to>
          <xdr:col>13</xdr:col>
          <xdr:colOff>190500</xdr:colOff>
          <xdr:row>93</xdr:row>
          <xdr:rowOff>69850</xdr:rowOff>
        </xdr:to>
        <xdr:sp macro="" textlink="">
          <xdr:nvSpPr>
            <xdr:cNvPr id="68615" name="Button 7" hidden="1">
              <a:extLst>
                <a:ext uri="{63B3BB69-23CF-44E3-9099-C40C66FF867C}">
                  <a14:compatExt spid="_x0000_s68615"/>
                </a:ext>
                <a:ext uri="{FF2B5EF4-FFF2-40B4-BE49-F238E27FC236}">
                  <a16:creationId xmlns:a16="http://schemas.microsoft.com/office/drawing/2014/main" id="{00000000-0008-0000-0A00-0000070C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Save</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43</xdr:row>
          <xdr:rowOff>0</xdr:rowOff>
        </xdr:from>
        <xdr:to>
          <xdr:col>1</xdr:col>
          <xdr:colOff>304800</xdr:colOff>
          <xdr:row>44</xdr:row>
          <xdr:rowOff>38100</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0B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43</xdr:row>
          <xdr:rowOff>0</xdr:rowOff>
        </xdr:from>
        <xdr:to>
          <xdr:col>3</xdr:col>
          <xdr:colOff>336550</xdr:colOff>
          <xdr:row>44</xdr:row>
          <xdr:rowOff>38100</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0B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43</xdr:row>
          <xdr:rowOff>184150</xdr:rowOff>
        </xdr:from>
        <xdr:to>
          <xdr:col>1</xdr:col>
          <xdr:colOff>304800</xdr:colOff>
          <xdr:row>44</xdr:row>
          <xdr:rowOff>184150</xdr:rowOff>
        </xdr:to>
        <xdr:sp macro="" textlink="">
          <xdr:nvSpPr>
            <xdr:cNvPr id="69635" name="Check Box 3" hidden="1">
              <a:extLst>
                <a:ext uri="{63B3BB69-23CF-44E3-9099-C40C66FF867C}">
                  <a14:compatExt spid="_x0000_s69635"/>
                </a:ext>
                <a:ext uri="{FF2B5EF4-FFF2-40B4-BE49-F238E27FC236}">
                  <a16:creationId xmlns:a16="http://schemas.microsoft.com/office/drawing/2014/main" id="{00000000-0008-0000-0B00-00000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43</xdr:row>
          <xdr:rowOff>184150</xdr:rowOff>
        </xdr:from>
        <xdr:to>
          <xdr:col>5</xdr:col>
          <xdr:colOff>374650</xdr:colOff>
          <xdr:row>45</xdr:row>
          <xdr:rowOff>31750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0B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146050</xdr:colOff>
          <xdr:row>4</xdr:row>
          <xdr:rowOff>146050</xdr:rowOff>
        </xdr:from>
        <xdr:to>
          <xdr:col>17</xdr:col>
          <xdr:colOff>381000</xdr:colOff>
          <xdr:row>6</xdr:row>
          <xdr:rowOff>69850</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0B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46</xdr:row>
          <xdr:rowOff>69850</xdr:rowOff>
        </xdr:from>
        <xdr:to>
          <xdr:col>8</xdr:col>
          <xdr:colOff>266700</xdr:colOff>
          <xdr:row>49</xdr:row>
          <xdr:rowOff>31750</xdr:rowOff>
        </xdr:to>
        <xdr:sp macro="" textlink="">
          <xdr:nvSpPr>
            <xdr:cNvPr id="69638" name="Button 6" hidden="1">
              <a:extLst>
                <a:ext uri="{63B3BB69-23CF-44E3-9099-C40C66FF867C}">
                  <a14:compatExt spid="_x0000_s69638"/>
                </a:ext>
                <a:ext uri="{FF2B5EF4-FFF2-40B4-BE49-F238E27FC236}">
                  <a16:creationId xmlns:a16="http://schemas.microsoft.com/office/drawing/2014/main" id="{00000000-0008-0000-0B00-00000610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Save</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43</xdr:row>
          <xdr:rowOff>0</xdr:rowOff>
        </xdr:from>
        <xdr:to>
          <xdr:col>1</xdr:col>
          <xdr:colOff>304800</xdr:colOff>
          <xdr:row>44</xdr:row>
          <xdr:rowOff>38100</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0C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43</xdr:row>
          <xdr:rowOff>0</xdr:rowOff>
        </xdr:from>
        <xdr:to>
          <xdr:col>3</xdr:col>
          <xdr:colOff>336550</xdr:colOff>
          <xdr:row>44</xdr:row>
          <xdr:rowOff>38100</xdr:rowOff>
        </xdr:to>
        <xdr:sp macro="" textlink="">
          <xdr:nvSpPr>
            <xdr:cNvPr id="70658" name="Check Box 2" hidden="1">
              <a:extLst>
                <a:ext uri="{63B3BB69-23CF-44E3-9099-C40C66FF867C}">
                  <a14:compatExt spid="_x0000_s70658"/>
                </a:ext>
                <a:ext uri="{FF2B5EF4-FFF2-40B4-BE49-F238E27FC236}">
                  <a16:creationId xmlns:a16="http://schemas.microsoft.com/office/drawing/2014/main" id="{00000000-0008-0000-0C00-00000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43</xdr:row>
          <xdr:rowOff>184150</xdr:rowOff>
        </xdr:from>
        <xdr:to>
          <xdr:col>1</xdr:col>
          <xdr:colOff>304800</xdr:colOff>
          <xdr:row>44</xdr:row>
          <xdr:rowOff>184150</xdr:rowOff>
        </xdr:to>
        <xdr:sp macro="" textlink="">
          <xdr:nvSpPr>
            <xdr:cNvPr id="70659" name="Check Box 3" hidden="1">
              <a:extLst>
                <a:ext uri="{63B3BB69-23CF-44E3-9099-C40C66FF867C}">
                  <a14:compatExt spid="_x0000_s70659"/>
                </a:ext>
                <a:ext uri="{FF2B5EF4-FFF2-40B4-BE49-F238E27FC236}">
                  <a16:creationId xmlns:a16="http://schemas.microsoft.com/office/drawing/2014/main" id="{00000000-0008-0000-0C00-00000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43</xdr:row>
          <xdr:rowOff>184150</xdr:rowOff>
        </xdr:from>
        <xdr:to>
          <xdr:col>5</xdr:col>
          <xdr:colOff>374650</xdr:colOff>
          <xdr:row>45</xdr:row>
          <xdr:rowOff>31750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0C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146050</xdr:colOff>
          <xdr:row>4</xdr:row>
          <xdr:rowOff>146050</xdr:rowOff>
        </xdr:from>
        <xdr:to>
          <xdr:col>17</xdr:col>
          <xdr:colOff>381000</xdr:colOff>
          <xdr:row>6</xdr:row>
          <xdr:rowOff>69850</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0C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46</xdr:row>
          <xdr:rowOff>69850</xdr:rowOff>
        </xdr:from>
        <xdr:to>
          <xdr:col>8</xdr:col>
          <xdr:colOff>266700</xdr:colOff>
          <xdr:row>49</xdr:row>
          <xdr:rowOff>31750</xdr:rowOff>
        </xdr:to>
        <xdr:sp macro="" textlink="">
          <xdr:nvSpPr>
            <xdr:cNvPr id="70662" name="Button 6" hidden="1">
              <a:extLst>
                <a:ext uri="{63B3BB69-23CF-44E3-9099-C40C66FF867C}">
                  <a14:compatExt spid="_x0000_s70662"/>
                </a:ext>
                <a:ext uri="{FF2B5EF4-FFF2-40B4-BE49-F238E27FC236}">
                  <a16:creationId xmlns:a16="http://schemas.microsoft.com/office/drawing/2014/main" id="{00000000-0008-0000-0C00-0000061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Save</a:t>
              </a:r>
            </a:p>
          </xdr:txBody>
        </xdr:sp>
        <xdr:clientData fPrintsWithSheet="0"/>
      </xdr:twoCellAnchor>
    </mc:Choice>
    <mc:Fallback/>
  </mc:AlternateContent>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0000000}" name="Station" displayName="Station" ref="A1:Y8710" totalsRowShown="0" headerRowDxfId="166" dataDxfId="165" tableBorderDxfId="164" dataCellStyle="Normal_Sheet1">
  <autoFilter ref="A1:Y8710" xr:uid="{00000000-0009-0000-0100-00000B000000}"/>
  <sortState xmlns:xlrd2="http://schemas.microsoft.com/office/spreadsheetml/2017/richdata2" ref="A2:Y8710">
    <sortCondition ref="A1:A8710"/>
  </sortState>
  <tableColumns count="25">
    <tableColumn id="1" xr3:uid="{00000000-0010-0000-0000-000001000000}" name="DWR Station ID" dataDxfId="163" dataCellStyle="Normal_Sheet1"/>
    <tableColumn id="2" xr3:uid="{00000000-0010-0000-0000-000002000000}" name="TNW Monitoring ID" dataDxfId="162" dataCellStyle="Normal_Sheet1"/>
    <tableColumn id="3" xr3:uid="{00000000-0010-0000-0000-000003000000}" name="Waterbody Name" dataDxfId="161" dataCellStyle="Normal_Sheet1"/>
    <tableColumn id="4" xr3:uid="{00000000-0010-0000-0000-000004000000}" name="Monitoring Location" dataDxfId="160" dataCellStyle="Normal_Sheet1"/>
    <tableColumn id="5" xr3:uid="{00000000-0010-0000-0000-000005000000}" name="Ref Status" dataDxfId="159" dataCellStyle="Normal_Sheet1"/>
    <tableColumn id="6" xr3:uid="{00000000-0010-0000-0000-000006000000}" name="ECO IV" dataDxfId="158" dataCellStyle="Normal_Sheet1"/>
    <tableColumn id="7" xr3:uid="{00000000-0010-0000-0000-000007000000}" name="US ECO IV" dataDxfId="157" dataCellStyle="Normal_Sheet1"/>
    <tableColumn id="8" xr3:uid="{00000000-0010-0000-0000-000008000000}" name="RM" dataDxfId="156" dataCellStyle="Normal_Sheet1"/>
    <tableColumn id="9" xr3:uid="{00000000-0010-0000-0000-000009000000}" name="Drainage Area" dataDxfId="155" dataCellStyle="Normal_Sheet1"/>
    <tableColumn id="10" xr3:uid="{00000000-0010-0000-0000-00000A000000}" name="County" dataDxfId="154" dataCellStyle="Normal_Sheet1"/>
    <tableColumn id="11" xr3:uid="{00000000-0010-0000-0000-00000B000000}" name="Latitude" dataDxfId="153" dataCellStyle="Normal_Sheet1"/>
    <tableColumn id="12" xr3:uid="{00000000-0010-0000-0000-00000C000000}" name="Longitude" dataDxfId="152" dataCellStyle="Normal_Sheet1"/>
    <tableColumn id="13" xr3:uid="{00000000-0010-0000-0000-00000D000000}" name="HUC 8" dataDxfId="151" dataCellStyle="Normal_Sheet1"/>
    <tableColumn id="14" xr3:uid="{00000000-0010-0000-0000-00000E000000}" name="HUC 8 Name" dataDxfId="150" dataCellStyle="Normal_Sheet1"/>
    <tableColumn id="15" xr3:uid="{00000000-0010-0000-0000-00000F000000}" name="HUC 12" dataDxfId="149" dataCellStyle="Normal_Sheet1"/>
    <tableColumn id="16" xr3:uid="{00000000-0010-0000-0000-000010000000}" name="Watershed Group" dataDxfId="148" dataCellStyle="Normal_Sheet1"/>
    <tableColumn id="17" xr3:uid="{00000000-0010-0000-0000-000011000000}" name="Waterbody ID" dataDxfId="147" dataCellStyle="Normal_Sheet1"/>
    <tableColumn id="18" xr3:uid="{00000000-0010-0000-0000-000012000000}" name="EFO" dataDxfId="146" dataCellStyle="Normal_Sheet1"/>
    <tableColumn id="19" xr3:uid="{00000000-0010-0000-0000-000013000000}" name="State" dataDxfId="145" dataCellStyle="Normal_Sheet1"/>
    <tableColumn id="20" xr3:uid="{00000000-0010-0000-0000-000014000000}" name="Reservoir" dataDxfId="144" dataCellStyle="Normal_Sheet1"/>
    <tableColumn id="21" xr3:uid="{00000000-0010-0000-0000-000015000000}" name="Water Type" dataDxfId="143" dataCellStyle="Normal_Sheet1"/>
    <tableColumn id="24" xr3:uid="{00000000-0010-0000-0000-000018000000}" name="Time Zone" dataDxfId="142" dataCellStyle="Normal_Sheet1"/>
    <tableColumn id="25" xr3:uid="{00000000-0010-0000-0000-000019000000}" name="Previous DWR Station ID" dataDxfId="141" dataCellStyle="Normal_Sheet1"/>
    <tableColumn id="26" xr3:uid="{00000000-0010-0000-0000-00001A000000}" name="Comments" dataDxfId="140" dataCellStyle="Normal_Sheet1"/>
    <tableColumn id="22" xr3:uid="{55693B71-ABE1-4513-AD2C-299CC6E59924}" name="2/11/2026" dataDxfId="139" dataCellStyle="Normal_Sheet1"/>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tdec.watershedplanning@tn.gov?subject=Consultant%20macroinvert%20report" TargetMode="External"/><Relationship Id="rId3" Type="http://schemas.openxmlformats.org/officeDocument/2006/relationships/hyperlink" Target="https://tdeconline.tn.gov/dwr/" TargetMode="External"/><Relationship Id="rId7" Type="http://schemas.openxmlformats.org/officeDocument/2006/relationships/hyperlink" Target="https://www.tn.gov/content/dam/tn/environment/water/policy-and-guidance/DWR-PAS-P-01-Quality_System_SOP_for_Macroinvertebrate_Stream_Surveys-122821.pdf" TargetMode="External"/><Relationship Id="rId2" Type="http://schemas.openxmlformats.org/officeDocument/2006/relationships/hyperlink" Target="https://www.tn.gov/content/dam/tn/environment/water/policy-and-guidance/DWR-PAS-P-01-Quality_System_SOP_for_Macroinvertebrate_Stream_Surveys-122821.pdf" TargetMode="External"/><Relationship Id="rId1" Type="http://schemas.openxmlformats.org/officeDocument/2006/relationships/hyperlink" Target="https://tdeconline.tn.gov/dwr/" TargetMode="External"/><Relationship Id="rId6" Type="http://schemas.openxmlformats.org/officeDocument/2006/relationships/hyperlink" Target="https://www.tn.gov/content/dam/tn/environment/water/policy-and-guidance/DWR-PAS-P-01-Quality_System_SOP_for_Macroinvertebrate_Stream_Surveys-122821.pdf" TargetMode="External"/><Relationship Id="rId5" Type="http://schemas.openxmlformats.org/officeDocument/2006/relationships/hyperlink" Target="https://www.tn.gov/content/dam/tn/environment/water/policy-and-guidance/DWR-PAS-P-01-Quality_System_SOP_for_Macroinvertebrate_Stream_Surveys-122821.pdf" TargetMode="External"/><Relationship Id="rId10" Type="http://schemas.openxmlformats.org/officeDocument/2006/relationships/drawing" Target="../drawings/drawing1.xml"/><Relationship Id="rId4" Type="http://schemas.openxmlformats.org/officeDocument/2006/relationships/hyperlink" Target="mailto:TDECWatershedPlanning@tn.gov"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1.vml"/><Relationship Id="rId1" Type="http://schemas.openxmlformats.org/officeDocument/2006/relationships/drawing" Target="../drawings/drawing6.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ctrlProp" Target="../ctrlProps/ctrlProp8.xml"/><Relationship Id="rId7" Type="http://schemas.openxmlformats.org/officeDocument/2006/relationships/ctrlProp" Target="../ctrlProps/ctrlProp12.xml"/><Relationship Id="rId2" Type="http://schemas.openxmlformats.org/officeDocument/2006/relationships/vmlDrawing" Target="../drawings/vmlDrawing2.vml"/><Relationship Id="rId1" Type="http://schemas.openxmlformats.org/officeDocument/2006/relationships/drawing" Target="../drawings/drawing7.xml"/><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ctrlProp" Target="../ctrlProps/ctrlProp14.xml"/><Relationship Id="rId7" Type="http://schemas.openxmlformats.org/officeDocument/2006/relationships/ctrlProp" Target="../ctrlProps/ctrlProp18.xml"/><Relationship Id="rId2" Type="http://schemas.openxmlformats.org/officeDocument/2006/relationships/vmlDrawing" Target="../drawings/vmlDrawing3.vml"/><Relationship Id="rId1" Type="http://schemas.openxmlformats.org/officeDocument/2006/relationships/drawing" Target="../drawings/drawing8.xml"/><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ctrlProp" Target="../ctrlProps/ctrlProp20.xml"/><Relationship Id="rId7" Type="http://schemas.openxmlformats.org/officeDocument/2006/relationships/ctrlProp" Target="../ctrlProps/ctrlProp24.xml"/><Relationship Id="rId2" Type="http://schemas.openxmlformats.org/officeDocument/2006/relationships/vmlDrawing" Target="../drawings/vmlDrawing4.vml"/><Relationship Id="rId1" Type="http://schemas.openxmlformats.org/officeDocument/2006/relationships/drawing" Target="../drawings/drawing9.xml"/><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2.xml.rels><?xml version="1.0" encoding="UTF-8" standalone="yes"?>
<Relationships xmlns="http://schemas.openxmlformats.org/package/2006/relationships"><Relationship Id="rId8" Type="http://schemas.openxmlformats.org/officeDocument/2006/relationships/hyperlink" Target="https://tdeconline.tn.gov/dwr/" TargetMode="External"/><Relationship Id="rId3" Type="http://schemas.openxmlformats.org/officeDocument/2006/relationships/hyperlink" Target="https://tdeconline.tn.gov/dwr/" TargetMode="External"/><Relationship Id="rId7" Type="http://schemas.openxmlformats.org/officeDocument/2006/relationships/hyperlink" Target="https://tdeconline.tn.gov/dwr/" TargetMode="External"/><Relationship Id="rId2" Type="http://schemas.openxmlformats.org/officeDocument/2006/relationships/hyperlink" Target="https://tdeconline.tn.gov/dwr/" TargetMode="External"/><Relationship Id="rId1" Type="http://schemas.openxmlformats.org/officeDocument/2006/relationships/hyperlink" Target="https://tdeconline.tn.gov/dwr/" TargetMode="External"/><Relationship Id="rId6" Type="http://schemas.openxmlformats.org/officeDocument/2006/relationships/hyperlink" Target="https://streamstats.usgs.gov/ss/" TargetMode="External"/><Relationship Id="rId5" Type="http://schemas.openxmlformats.org/officeDocument/2006/relationships/hyperlink" Target="https://tdeconline.tn.gov/dwr/" TargetMode="External"/><Relationship Id="rId10" Type="http://schemas.openxmlformats.org/officeDocument/2006/relationships/drawing" Target="../drawings/drawing2.xml"/><Relationship Id="rId4" Type="http://schemas.openxmlformats.org/officeDocument/2006/relationships/hyperlink" Target="https://tdeconline.tn.gov/dwr/"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80E56-E338-43EE-9D99-EA3AFDFC3604}">
  <dimension ref="A1:C43"/>
  <sheetViews>
    <sheetView showGridLines="0" tabSelected="1" workbookViewId="0">
      <selection activeCell="B41" sqref="B41"/>
    </sheetView>
  </sheetViews>
  <sheetFormatPr defaultColWidth="0" defaultRowHeight="14" zeroHeight="1" x14ac:dyDescent="0.3"/>
  <cols>
    <col min="1" max="1" width="6.81640625" style="281" customWidth="1"/>
    <col min="2" max="2" width="157.453125" style="281" customWidth="1"/>
    <col min="3" max="3" width="8.81640625" style="281" customWidth="1"/>
    <col min="4" max="16384" width="8.81640625" style="281" hidden="1"/>
  </cols>
  <sheetData>
    <row r="1" spans="1:2" ht="18" x14ac:dyDescent="0.4">
      <c r="A1" s="282" t="s">
        <v>43865</v>
      </c>
    </row>
    <row r="2" spans="1:2" x14ac:dyDescent="0.3"/>
    <row r="3" spans="1:2" x14ac:dyDescent="0.3"/>
    <row r="4" spans="1:2" x14ac:dyDescent="0.3"/>
    <row r="5" spans="1:2" x14ac:dyDescent="0.3"/>
    <row r="6" spans="1:2" x14ac:dyDescent="0.3"/>
    <row r="7" spans="1:2" x14ac:dyDescent="0.3"/>
    <row r="8" spans="1:2" x14ac:dyDescent="0.3"/>
    <row r="9" spans="1:2" ht="14.5" thickBot="1" x14ac:dyDescent="0.35"/>
    <row r="10" spans="1:2" ht="16" thickTop="1" x14ac:dyDescent="0.35">
      <c r="A10" s="283"/>
      <c r="B10" s="284" t="s">
        <v>42059</v>
      </c>
    </row>
    <row r="11" spans="1:2" x14ac:dyDescent="0.3">
      <c r="A11" s="285">
        <v>1</v>
      </c>
      <c r="B11" s="286" t="s">
        <v>42061</v>
      </c>
    </row>
    <row r="12" spans="1:2" ht="42" customHeight="1" x14ac:dyDescent="0.3">
      <c r="A12" s="287">
        <v>2</v>
      </c>
      <c r="B12" s="288" t="s">
        <v>42076</v>
      </c>
    </row>
    <row r="13" spans="1:2" x14ac:dyDescent="0.3">
      <c r="A13" s="285">
        <v>3</v>
      </c>
      <c r="B13" s="289" t="s">
        <v>42060</v>
      </c>
    </row>
    <row r="14" spans="1:2" ht="14.5" thickBot="1" x14ac:dyDescent="0.35">
      <c r="A14" s="290">
        <v>4</v>
      </c>
      <c r="B14" s="291" t="s">
        <v>43866</v>
      </c>
    </row>
    <row r="15" spans="1:2" ht="16" thickTop="1" x14ac:dyDescent="0.35">
      <c r="A15" s="283"/>
      <c r="B15" s="284" t="s">
        <v>42062</v>
      </c>
    </row>
    <row r="16" spans="1:2" x14ac:dyDescent="0.3">
      <c r="A16" s="285">
        <v>1</v>
      </c>
      <c r="B16" s="286" t="s">
        <v>42077</v>
      </c>
    </row>
    <row r="17" spans="1:2" x14ac:dyDescent="0.3">
      <c r="A17" s="285">
        <v>2</v>
      </c>
      <c r="B17" s="289" t="s">
        <v>43863</v>
      </c>
    </row>
    <row r="18" spans="1:2" x14ac:dyDescent="0.3">
      <c r="A18" s="285">
        <v>3</v>
      </c>
      <c r="B18" s="289" t="s">
        <v>42064</v>
      </c>
    </row>
    <row r="19" spans="1:2" x14ac:dyDescent="0.3">
      <c r="A19" s="285">
        <v>4</v>
      </c>
      <c r="B19" s="292" t="s">
        <v>42065</v>
      </c>
    </row>
    <row r="20" spans="1:2" x14ac:dyDescent="0.3">
      <c r="A20" s="285">
        <v>5</v>
      </c>
      <c r="B20" s="289" t="s">
        <v>43864</v>
      </c>
    </row>
    <row r="21" spans="1:2" x14ac:dyDescent="0.3">
      <c r="A21" s="285">
        <v>6</v>
      </c>
      <c r="B21" s="289" t="s">
        <v>42078</v>
      </c>
    </row>
    <row r="22" spans="1:2" ht="28" x14ac:dyDescent="0.3">
      <c r="A22" s="287">
        <v>7</v>
      </c>
      <c r="B22" s="288" t="s">
        <v>42079</v>
      </c>
    </row>
    <row r="23" spans="1:2" x14ac:dyDescent="0.3">
      <c r="A23" s="285">
        <v>8</v>
      </c>
      <c r="B23" s="289" t="s">
        <v>42066</v>
      </c>
    </row>
    <row r="24" spans="1:2" ht="28.5" thickBot="1" x14ac:dyDescent="0.35">
      <c r="A24" s="679">
        <v>9</v>
      </c>
      <c r="B24" s="678" t="s">
        <v>43867</v>
      </c>
    </row>
    <row r="25" spans="1:2" ht="16" thickTop="1" x14ac:dyDescent="0.35">
      <c r="A25" s="283"/>
      <c r="B25" s="284" t="s">
        <v>42082</v>
      </c>
    </row>
    <row r="26" spans="1:2" ht="25.5" x14ac:dyDescent="0.3">
      <c r="A26" s="287">
        <v>1</v>
      </c>
      <c r="B26" s="307" t="s">
        <v>43812</v>
      </c>
    </row>
    <row r="27" spans="1:2" x14ac:dyDescent="0.3">
      <c r="A27" s="285">
        <v>2</v>
      </c>
      <c r="B27" s="289" t="s">
        <v>42067</v>
      </c>
    </row>
    <row r="28" spans="1:2" x14ac:dyDescent="0.3">
      <c r="A28" s="285">
        <v>3</v>
      </c>
      <c r="B28" s="289" t="s">
        <v>42068</v>
      </c>
    </row>
    <row r="29" spans="1:2" x14ac:dyDescent="0.3">
      <c r="A29" s="285">
        <v>4</v>
      </c>
      <c r="B29" s="289" t="s">
        <v>42080</v>
      </c>
    </row>
    <row r="30" spans="1:2" ht="14.5" thickBot="1" x14ac:dyDescent="0.35">
      <c r="A30" s="290">
        <v>5</v>
      </c>
      <c r="B30" s="291" t="s">
        <v>42069</v>
      </c>
    </row>
    <row r="31" spans="1:2" ht="16" thickTop="1" x14ac:dyDescent="0.35">
      <c r="A31" s="283"/>
      <c r="B31" s="284" t="s">
        <v>42083</v>
      </c>
    </row>
    <row r="32" spans="1:2" x14ac:dyDescent="0.3">
      <c r="A32" s="285">
        <v>1</v>
      </c>
      <c r="B32" s="289" t="s">
        <v>42070</v>
      </c>
    </row>
    <row r="33" spans="1:2" x14ac:dyDescent="0.3">
      <c r="A33" s="285">
        <v>2</v>
      </c>
      <c r="B33" s="286" t="s">
        <v>42081</v>
      </c>
    </row>
    <row r="34" spans="1:2" x14ac:dyDescent="0.3">
      <c r="A34" s="285">
        <v>3</v>
      </c>
      <c r="B34" s="289" t="s">
        <v>42071</v>
      </c>
    </row>
    <row r="35" spans="1:2" x14ac:dyDescent="0.3">
      <c r="A35" s="285">
        <v>4</v>
      </c>
      <c r="B35" s="289" t="s">
        <v>42072</v>
      </c>
    </row>
    <row r="36" spans="1:2" ht="14.5" thickBot="1" x14ac:dyDescent="0.35">
      <c r="A36" s="290">
        <v>5</v>
      </c>
      <c r="B36" s="291" t="s">
        <v>42073</v>
      </c>
    </row>
    <row r="37" spans="1:2" ht="16" thickTop="1" x14ac:dyDescent="0.35">
      <c r="A37" s="283"/>
      <c r="B37" s="284" t="s">
        <v>42084</v>
      </c>
    </row>
    <row r="38" spans="1:2" ht="26.5" customHeight="1" x14ac:dyDescent="0.3">
      <c r="A38" s="287">
        <v>1</v>
      </c>
      <c r="B38" s="293" t="s">
        <v>42074</v>
      </c>
    </row>
    <row r="39" spans="1:2" ht="28" x14ac:dyDescent="0.3">
      <c r="A39" s="294">
        <v>2</v>
      </c>
      <c r="B39" s="293" t="s">
        <v>42075</v>
      </c>
    </row>
    <row r="40" spans="1:2" x14ac:dyDescent="0.3">
      <c r="A40" s="294">
        <v>3</v>
      </c>
      <c r="B40" s="680" t="s">
        <v>43868</v>
      </c>
    </row>
    <row r="41" spans="1:2" ht="14.5" thickBot="1" x14ac:dyDescent="0.35">
      <c r="A41" s="290">
        <v>4</v>
      </c>
      <c r="B41" s="291" t="s">
        <v>43815</v>
      </c>
    </row>
    <row r="42" spans="1:2" ht="15" thickTop="1" thickBot="1" x14ac:dyDescent="0.35">
      <c r="A42" s="295"/>
      <c r="B42" s="308" t="s">
        <v>43869</v>
      </c>
    </row>
    <row r="43" spans="1:2" ht="14.5" thickTop="1" x14ac:dyDescent="0.3"/>
  </sheetData>
  <hyperlinks>
    <hyperlink ref="B11" r:id="rId1" display="Look for existing DWR Stations on DWR online map. " xr:uid="{0E88E0EA-42D3-454C-9358-84937665D652}"/>
    <hyperlink ref="B16" r:id="rId2" display="Refer to the instructions in the QSSOP for Macroinvertabrate Stream Surveys starting on page 44 for complete instructions." xr:uid="{C1FA2B7A-C75E-40F0-8BF0-9398AC1F6511}"/>
    <hyperlink ref="B19" r:id="rId3" xr:uid="{DD0BA35F-F123-4331-ABB6-033DDBC85B82}"/>
    <hyperlink ref="B26" r:id="rId4" display="Choose your sampling organization from the dropdown list. You can type the first few letters to shorten the list. If you are new organization type your company name in the cell to the right. Send biological credential to TDEC.WatershedPlanning@tn.gov. Email TDEC.WatershedPlanning@tn.gov for the biological credentials form. " xr:uid="{CDEA1F0C-7DD6-45D5-B784-F3D012141C75}"/>
    <hyperlink ref="B33" r:id="rId5" display="Refer to the instructions in the QSSOP for Macroinvertabrate Stream Surveys starting on page 99 for complete directions." xr:uid="{CF5D9481-1BD6-4081-931F-B5DA14C4A8BE}"/>
    <hyperlink ref="B38" r:id="rId6" xr:uid="{5662A6FE-9A17-4DA2-9071-399488EB60F5}"/>
    <hyperlink ref="B39" r:id="rId7" xr:uid="{B5C46F96-20C3-4C28-853A-02A20B3F6191}"/>
    <hyperlink ref="B42" r:id="rId8" xr:uid="{0352DE4D-E682-4280-9486-1B33C2008FC8}"/>
  </hyperlinks>
  <pageMargins left="0.7" right="0.7" top="0.75" bottom="0.75" header="0.3" footer="0.3"/>
  <pageSetup orientation="portrait" verticalDpi="0" r:id="rId9"/>
  <drawing r:id="rId1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dimension ref="A1:V93"/>
  <sheetViews>
    <sheetView workbookViewId="0">
      <selection activeCell="N4" sqref="N4:Q4 B3:L5 P5:T5 B6:D6 G6:H6 K6:L6 B89"/>
    </sheetView>
  </sheetViews>
  <sheetFormatPr defaultColWidth="8.81640625" defaultRowHeight="14.5" x14ac:dyDescent="0.35"/>
  <cols>
    <col min="1" max="1" width="30.54296875" customWidth="1"/>
    <col min="2" max="2" width="4.54296875" customWidth="1"/>
    <col min="3" max="22" width="5.54296875" customWidth="1"/>
  </cols>
  <sheetData>
    <row r="1" spans="1:22" s="65" customFormat="1" ht="18.5" x14ac:dyDescent="0.45">
      <c r="A1" s="62" t="s">
        <v>29068</v>
      </c>
      <c r="B1" s="63"/>
      <c r="C1" s="63"/>
      <c r="D1" s="63"/>
      <c r="E1" s="63"/>
      <c r="F1" s="63"/>
      <c r="G1" s="63"/>
      <c r="H1" s="63"/>
      <c r="I1" s="63"/>
      <c r="J1" s="63"/>
      <c r="K1" s="64"/>
      <c r="L1" s="64"/>
      <c r="M1" s="64"/>
      <c r="N1" s="64"/>
      <c r="O1" s="64"/>
      <c r="P1" s="64"/>
      <c r="Q1" s="64"/>
      <c r="R1" s="64"/>
      <c r="S1" s="64"/>
      <c r="T1" s="64"/>
      <c r="U1" s="64"/>
      <c r="V1" s="66"/>
    </row>
    <row r="2" spans="1:22" ht="15" thickBot="1" x14ac:dyDescent="0.4">
      <c r="A2" s="60" t="s">
        <v>26003</v>
      </c>
      <c r="B2" s="1"/>
      <c r="C2" s="1"/>
      <c r="D2" s="1"/>
      <c r="E2" s="1"/>
      <c r="F2" s="1"/>
      <c r="G2" s="1"/>
      <c r="H2" s="1"/>
      <c r="I2" s="1"/>
      <c r="J2" s="1"/>
      <c r="K2" s="1"/>
      <c r="L2" s="1"/>
      <c r="U2" s="1"/>
      <c r="V2" s="1"/>
    </row>
    <row r="3" spans="1:22" ht="15" thickTop="1" x14ac:dyDescent="0.35">
      <c r="A3" s="39" t="s">
        <v>25778</v>
      </c>
      <c r="B3" s="604" t="str">
        <f>BioEvent!B1</f>
        <v/>
      </c>
      <c r="C3" s="604"/>
      <c r="D3" s="604"/>
      <c r="E3" s="604"/>
      <c r="F3" s="604"/>
      <c r="G3" s="604"/>
      <c r="H3" s="604"/>
      <c r="I3" s="604"/>
      <c r="J3" s="604"/>
      <c r="K3" s="604"/>
      <c r="L3" s="604"/>
      <c r="M3" s="604" t="s">
        <v>25958</v>
      </c>
      <c r="N3" s="604"/>
      <c r="O3" s="604"/>
      <c r="P3" s="604"/>
      <c r="Q3" s="605"/>
      <c r="R3" s="605"/>
      <c r="S3" s="605"/>
      <c r="T3" s="606"/>
      <c r="U3" s="1"/>
      <c r="V3" s="1"/>
    </row>
    <row r="4" spans="1:22" x14ac:dyDescent="0.35">
      <c r="A4" s="40" t="s">
        <v>26015</v>
      </c>
      <c r="B4" s="607" t="str">
        <f>BioEvent!B8</f>
        <v/>
      </c>
      <c r="C4" s="608"/>
      <c r="D4" s="608"/>
      <c r="E4" s="608"/>
      <c r="F4" s="608"/>
      <c r="G4" s="608"/>
      <c r="H4" s="608"/>
      <c r="I4" s="608"/>
      <c r="J4" s="608"/>
      <c r="K4" s="608"/>
      <c r="L4" s="608"/>
      <c r="M4" s="6" t="s">
        <v>25956</v>
      </c>
      <c r="N4" s="609" t="e">
        <f>BioEvent!#REF!</f>
        <v>#REF!</v>
      </c>
      <c r="O4" s="609"/>
      <c r="P4" s="609"/>
      <c r="Q4" s="609"/>
      <c r="R4" s="35" t="s">
        <v>25957</v>
      </c>
      <c r="S4" s="608"/>
      <c r="T4" s="610"/>
      <c r="U4" s="1"/>
      <c r="V4" s="1"/>
    </row>
    <row r="5" spans="1:22" x14ac:dyDescent="0.35">
      <c r="A5" s="40" t="s">
        <v>26016</v>
      </c>
      <c r="B5" s="611" t="str">
        <f>BioEvent!B9</f>
        <v/>
      </c>
      <c r="C5" s="611"/>
      <c r="D5" s="611"/>
      <c r="E5" s="611"/>
      <c r="F5" s="611"/>
      <c r="G5" s="611"/>
      <c r="H5" s="611"/>
      <c r="I5" s="611"/>
      <c r="J5" s="611"/>
      <c r="K5" s="611"/>
      <c r="L5" s="611"/>
      <c r="M5" s="612" t="s">
        <v>26017</v>
      </c>
      <c r="N5" s="611"/>
      <c r="O5" s="611"/>
      <c r="P5" s="612">
        <f>BioEvent!D7</f>
        <v>0</v>
      </c>
      <c r="Q5" s="611"/>
      <c r="R5" s="611"/>
      <c r="S5" s="611"/>
      <c r="T5" s="613"/>
      <c r="U5" s="1"/>
      <c r="V5" s="1"/>
    </row>
    <row r="6" spans="1:22" ht="15" thickBot="1" x14ac:dyDescent="0.4">
      <c r="A6" s="36" t="s">
        <v>25786</v>
      </c>
      <c r="B6" s="614" t="str">
        <f>BioEvent!B13</f>
        <v/>
      </c>
      <c r="C6" s="615"/>
      <c r="D6" s="616"/>
      <c r="E6" s="617" t="s">
        <v>26018</v>
      </c>
      <c r="F6" s="617"/>
      <c r="G6" s="618" t="str">
        <f>BioEvent!D8</f>
        <v/>
      </c>
      <c r="H6" s="618"/>
      <c r="I6" s="72" t="s">
        <v>25783</v>
      </c>
      <c r="J6" s="37"/>
      <c r="K6" s="617" t="str">
        <f>BioEvent!B11</f>
        <v/>
      </c>
      <c r="L6" s="617"/>
      <c r="M6" s="37" t="s">
        <v>25959</v>
      </c>
      <c r="N6" s="37"/>
      <c r="O6" s="72" t="s">
        <v>25960</v>
      </c>
      <c r="P6" s="73"/>
      <c r="Q6" s="37"/>
      <c r="R6" s="617" t="s">
        <v>25995</v>
      </c>
      <c r="S6" s="617"/>
      <c r="T6" s="38"/>
      <c r="U6" s="1"/>
      <c r="V6" s="1"/>
    </row>
    <row r="7" spans="1:22" ht="15" thickTop="1" x14ac:dyDescent="0.35">
      <c r="A7" s="41" t="s">
        <v>26105</v>
      </c>
      <c r="B7" s="1" t="s">
        <v>26095</v>
      </c>
      <c r="C7" s="1"/>
      <c r="D7" s="1"/>
      <c r="F7" s="1"/>
      <c r="G7" s="1"/>
      <c r="H7" s="1"/>
      <c r="I7" s="1"/>
      <c r="J7" s="1"/>
      <c r="K7" s="1"/>
      <c r="L7" s="1"/>
      <c r="U7" s="1"/>
      <c r="V7" s="1"/>
    </row>
    <row r="8" spans="1:22" x14ac:dyDescent="0.35">
      <c r="A8" s="42"/>
      <c r="B8" s="1"/>
      <c r="C8" s="1"/>
      <c r="D8" s="1"/>
      <c r="F8" s="1"/>
      <c r="G8" s="1"/>
      <c r="H8" s="1"/>
      <c r="I8" s="1"/>
      <c r="J8" s="1"/>
      <c r="K8" s="1"/>
      <c r="L8" s="1"/>
      <c r="U8" s="1"/>
      <c r="V8" s="1"/>
    </row>
    <row r="9" spans="1:22" ht="15.5" thickBot="1" x14ac:dyDescent="0.4">
      <c r="A9" s="58" t="s">
        <v>25964</v>
      </c>
      <c r="B9" s="1"/>
      <c r="C9" s="1"/>
      <c r="D9" s="1"/>
      <c r="E9" s="1"/>
      <c r="F9" s="1"/>
      <c r="G9" s="1"/>
      <c r="H9" s="1"/>
      <c r="I9" s="1"/>
      <c r="J9" s="1"/>
      <c r="K9" s="1"/>
      <c r="L9" s="1"/>
      <c r="M9" s="1"/>
      <c r="N9" s="67"/>
      <c r="O9" s="1"/>
      <c r="P9" s="1"/>
      <c r="Q9" s="1"/>
      <c r="R9" s="1"/>
      <c r="S9" s="1"/>
      <c r="T9" s="1"/>
      <c r="U9" s="1"/>
      <c r="V9" s="1"/>
    </row>
    <row r="10" spans="1:22" ht="15" thickBot="1" x14ac:dyDescent="0.4">
      <c r="A10" s="3"/>
      <c r="B10" s="2"/>
      <c r="C10" s="619" t="s">
        <v>25901</v>
      </c>
      <c r="D10" s="620"/>
      <c r="E10" s="620"/>
      <c r="F10" s="620"/>
      <c r="G10" s="621"/>
      <c r="H10" s="620" t="s">
        <v>25902</v>
      </c>
      <c r="I10" s="620"/>
      <c r="J10" s="620"/>
      <c r="K10" s="620"/>
      <c r="L10" s="620"/>
      <c r="M10" s="620" t="s">
        <v>25903</v>
      </c>
      <c r="N10" s="620"/>
      <c r="O10" s="620"/>
      <c r="P10" s="620"/>
      <c r="Q10" s="620"/>
      <c r="R10" s="620" t="s">
        <v>25904</v>
      </c>
      <c r="S10" s="620"/>
      <c r="T10" s="620"/>
      <c r="U10" s="620"/>
      <c r="V10" s="622"/>
    </row>
    <row r="11" spans="1:22" ht="15" customHeight="1" x14ac:dyDescent="0.35">
      <c r="A11" s="623" t="s">
        <v>25905</v>
      </c>
      <c r="B11" s="625"/>
      <c r="C11" s="628" t="s">
        <v>25907</v>
      </c>
      <c r="D11" s="628"/>
      <c r="E11" s="628"/>
      <c r="F11" s="628"/>
      <c r="G11" s="628"/>
      <c r="H11" s="628" t="s">
        <v>25908</v>
      </c>
      <c r="I11" s="628"/>
      <c r="J11" s="628"/>
      <c r="K11" s="628"/>
      <c r="L11" s="628"/>
      <c r="M11" s="628" t="s">
        <v>25909</v>
      </c>
      <c r="N11" s="628"/>
      <c r="O11" s="628"/>
      <c r="P11" s="628"/>
      <c r="Q11" s="628"/>
      <c r="R11" s="628" t="s">
        <v>25910</v>
      </c>
      <c r="S11" s="628"/>
      <c r="T11" s="628"/>
      <c r="U11" s="628"/>
      <c r="V11" s="630"/>
    </row>
    <row r="12" spans="1:22" x14ac:dyDescent="0.35">
      <c r="A12" s="624"/>
      <c r="B12" s="626"/>
      <c r="C12" s="629"/>
      <c r="D12" s="629"/>
      <c r="E12" s="629"/>
      <c r="F12" s="629"/>
      <c r="G12" s="629"/>
      <c r="H12" s="629"/>
      <c r="I12" s="629"/>
      <c r="J12" s="629"/>
      <c r="K12" s="629"/>
      <c r="L12" s="629"/>
      <c r="M12" s="629"/>
      <c r="N12" s="629"/>
      <c r="O12" s="629"/>
      <c r="P12" s="629"/>
      <c r="Q12" s="629"/>
      <c r="R12" s="629"/>
      <c r="S12" s="629"/>
      <c r="T12" s="629"/>
      <c r="U12" s="629"/>
      <c r="V12" s="631"/>
    </row>
    <row r="13" spans="1:22" x14ac:dyDescent="0.35">
      <c r="A13" s="624"/>
      <c r="B13" s="626"/>
      <c r="C13" s="629"/>
      <c r="D13" s="629"/>
      <c r="E13" s="629"/>
      <c r="F13" s="629"/>
      <c r="G13" s="629"/>
      <c r="H13" s="629"/>
      <c r="I13" s="629"/>
      <c r="J13" s="629"/>
      <c r="K13" s="629"/>
      <c r="L13" s="629"/>
      <c r="M13" s="629"/>
      <c r="N13" s="629"/>
      <c r="O13" s="629"/>
      <c r="P13" s="629"/>
      <c r="Q13" s="629"/>
      <c r="R13" s="629"/>
      <c r="S13" s="629"/>
      <c r="T13" s="629"/>
      <c r="U13" s="629"/>
      <c r="V13" s="631"/>
    </row>
    <row r="14" spans="1:22" x14ac:dyDescent="0.35">
      <c r="A14" s="624"/>
      <c r="B14" s="626"/>
      <c r="C14" s="629"/>
      <c r="D14" s="629"/>
      <c r="E14" s="629"/>
      <c r="F14" s="629"/>
      <c r="G14" s="629"/>
      <c r="H14" s="629"/>
      <c r="I14" s="629"/>
      <c r="J14" s="629"/>
      <c r="K14" s="629"/>
      <c r="L14" s="629"/>
      <c r="M14" s="629"/>
      <c r="N14" s="629"/>
      <c r="O14" s="629"/>
      <c r="P14" s="629"/>
      <c r="Q14" s="629"/>
      <c r="R14" s="629"/>
      <c r="S14" s="629"/>
      <c r="T14" s="629"/>
      <c r="U14" s="629"/>
      <c r="V14" s="631"/>
    </row>
    <row r="15" spans="1:22" ht="15" thickBot="1" x14ac:dyDescent="0.4">
      <c r="A15" s="624"/>
      <c r="B15" s="627"/>
      <c r="C15" s="629"/>
      <c r="D15" s="629"/>
      <c r="E15" s="629"/>
      <c r="F15" s="629"/>
      <c r="G15" s="629"/>
      <c r="H15" s="629"/>
      <c r="I15" s="629"/>
      <c r="J15" s="629"/>
      <c r="K15" s="629"/>
      <c r="L15" s="629"/>
      <c r="M15" s="629"/>
      <c r="N15" s="629"/>
      <c r="O15" s="629"/>
      <c r="P15" s="629"/>
      <c r="Q15" s="629"/>
      <c r="R15" s="629"/>
      <c r="S15" s="629"/>
      <c r="T15" s="629"/>
      <c r="U15" s="629"/>
      <c r="V15" s="631"/>
    </row>
    <row r="16" spans="1:22" ht="15" thickBot="1" x14ac:dyDescent="0.4">
      <c r="A16" s="5" t="s">
        <v>25906</v>
      </c>
      <c r="B16" s="30"/>
      <c r="C16" s="18">
        <v>20</v>
      </c>
      <c r="D16" s="71">
        <v>19</v>
      </c>
      <c r="E16" s="71">
        <v>18</v>
      </c>
      <c r="F16" s="71">
        <v>17</v>
      </c>
      <c r="G16" s="71">
        <v>16</v>
      </c>
      <c r="H16" s="71">
        <v>15</v>
      </c>
      <c r="I16" s="71">
        <v>14</v>
      </c>
      <c r="J16" s="71">
        <v>13</v>
      </c>
      <c r="K16" s="71">
        <v>12</v>
      </c>
      <c r="L16" s="71">
        <v>11</v>
      </c>
      <c r="M16" s="71">
        <v>10</v>
      </c>
      <c r="N16" s="71">
        <v>9</v>
      </c>
      <c r="O16" s="71">
        <v>8</v>
      </c>
      <c r="P16" s="71">
        <v>7</v>
      </c>
      <c r="Q16" s="71">
        <v>6</v>
      </c>
      <c r="R16" s="71">
        <v>5</v>
      </c>
      <c r="S16" s="71">
        <v>4</v>
      </c>
      <c r="T16" s="71">
        <v>3</v>
      </c>
      <c r="U16" s="71">
        <v>2</v>
      </c>
      <c r="V16" s="19">
        <v>1</v>
      </c>
    </row>
    <row r="17" spans="1:22" ht="15" thickBot="1" x14ac:dyDescent="0.4">
      <c r="A17" s="4" t="s">
        <v>25911</v>
      </c>
      <c r="B17" s="27"/>
      <c r="C17" s="632"/>
      <c r="D17" s="633"/>
      <c r="E17" s="633"/>
      <c r="F17" s="633"/>
      <c r="G17" s="633"/>
      <c r="H17" s="633"/>
      <c r="I17" s="633"/>
      <c r="J17" s="633"/>
      <c r="K17" s="633"/>
      <c r="L17" s="633"/>
      <c r="M17" s="633"/>
      <c r="N17" s="633"/>
      <c r="O17" s="633"/>
      <c r="P17" s="633"/>
      <c r="Q17" s="633"/>
      <c r="R17" s="633"/>
      <c r="S17" s="633"/>
      <c r="T17" s="633"/>
      <c r="U17" s="633"/>
      <c r="V17" s="634"/>
    </row>
    <row r="18" spans="1:22" ht="14.9" customHeight="1" x14ac:dyDescent="0.35">
      <c r="A18" s="635" t="s">
        <v>25955</v>
      </c>
      <c r="B18" s="625"/>
      <c r="C18" s="639" t="s">
        <v>25912</v>
      </c>
      <c r="D18" s="639"/>
      <c r="E18" s="639"/>
      <c r="F18" s="639"/>
      <c r="G18" s="639"/>
      <c r="H18" s="639" t="s">
        <v>25913</v>
      </c>
      <c r="I18" s="639"/>
      <c r="J18" s="639"/>
      <c r="K18" s="639"/>
      <c r="L18" s="639"/>
      <c r="M18" s="639" t="s">
        <v>25914</v>
      </c>
      <c r="N18" s="639"/>
      <c r="O18" s="639"/>
      <c r="P18" s="639"/>
      <c r="Q18" s="639"/>
      <c r="R18" s="639" t="s">
        <v>25915</v>
      </c>
      <c r="S18" s="639"/>
      <c r="T18" s="639"/>
      <c r="U18" s="639"/>
      <c r="V18" s="641"/>
    </row>
    <row r="19" spans="1:22" x14ac:dyDescent="0.35">
      <c r="A19" s="636"/>
      <c r="B19" s="637"/>
      <c r="C19" s="640"/>
      <c r="D19" s="640"/>
      <c r="E19" s="640"/>
      <c r="F19" s="640"/>
      <c r="G19" s="640"/>
      <c r="H19" s="640"/>
      <c r="I19" s="640"/>
      <c r="J19" s="640"/>
      <c r="K19" s="640"/>
      <c r="L19" s="640"/>
      <c r="M19" s="640"/>
      <c r="N19" s="640"/>
      <c r="O19" s="640"/>
      <c r="P19" s="640"/>
      <c r="Q19" s="640"/>
      <c r="R19" s="640"/>
      <c r="S19" s="640"/>
      <c r="T19" s="640"/>
      <c r="U19" s="640"/>
      <c r="V19" s="642"/>
    </row>
    <row r="20" spans="1:22" x14ac:dyDescent="0.35">
      <c r="A20" s="636"/>
      <c r="B20" s="637"/>
      <c r="C20" s="640"/>
      <c r="D20" s="640"/>
      <c r="E20" s="640"/>
      <c r="F20" s="640"/>
      <c r="G20" s="640"/>
      <c r="H20" s="640"/>
      <c r="I20" s="640"/>
      <c r="J20" s="640"/>
      <c r="K20" s="640"/>
      <c r="L20" s="640"/>
      <c r="M20" s="640"/>
      <c r="N20" s="640"/>
      <c r="O20" s="640"/>
      <c r="P20" s="640"/>
      <c r="Q20" s="640"/>
      <c r="R20" s="640"/>
      <c r="S20" s="640"/>
      <c r="T20" s="640"/>
      <c r="U20" s="640"/>
      <c r="V20" s="642"/>
    </row>
    <row r="21" spans="1:22" x14ac:dyDescent="0.35">
      <c r="A21" s="636"/>
      <c r="B21" s="637"/>
      <c r="C21" s="640"/>
      <c r="D21" s="640"/>
      <c r="E21" s="640"/>
      <c r="F21" s="640"/>
      <c r="G21" s="640"/>
      <c r="H21" s="640"/>
      <c r="I21" s="640"/>
      <c r="J21" s="640"/>
      <c r="K21" s="640"/>
      <c r="L21" s="640"/>
      <c r="M21" s="640"/>
      <c r="N21" s="640"/>
      <c r="O21" s="640"/>
      <c r="P21" s="640"/>
      <c r="Q21" s="640"/>
      <c r="R21" s="640"/>
      <c r="S21" s="640"/>
      <c r="T21" s="640"/>
      <c r="U21" s="640"/>
      <c r="V21" s="642"/>
    </row>
    <row r="22" spans="1:22" x14ac:dyDescent="0.35">
      <c r="A22" s="636"/>
      <c r="B22" s="637"/>
      <c r="C22" s="640"/>
      <c r="D22" s="640"/>
      <c r="E22" s="640"/>
      <c r="F22" s="640"/>
      <c r="G22" s="640"/>
      <c r="H22" s="640"/>
      <c r="I22" s="640"/>
      <c r="J22" s="640"/>
      <c r="K22" s="640"/>
      <c r="L22" s="640"/>
      <c r="M22" s="640"/>
      <c r="N22" s="640"/>
      <c r="O22" s="640"/>
      <c r="P22" s="640"/>
      <c r="Q22" s="640"/>
      <c r="R22" s="640"/>
      <c r="S22" s="640"/>
      <c r="T22" s="640"/>
      <c r="U22" s="640"/>
      <c r="V22" s="642"/>
    </row>
    <row r="23" spans="1:22" ht="15" thickBot="1" x14ac:dyDescent="0.4">
      <c r="A23" s="636"/>
      <c r="B23" s="638"/>
      <c r="C23" s="640"/>
      <c r="D23" s="640"/>
      <c r="E23" s="640"/>
      <c r="F23" s="640"/>
      <c r="G23" s="640"/>
      <c r="H23" s="640"/>
      <c r="I23" s="640"/>
      <c r="J23" s="640"/>
      <c r="K23" s="640"/>
      <c r="L23" s="640"/>
      <c r="M23" s="640"/>
      <c r="N23" s="640"/>
      <c r="O23" s="640"/>
      <c r="P23" s="640"/>
      <c r="Q23" s="640"/>
      <c r="R23" s="640"/>
      <c r="S23" s="640"/>
      <c r="T23" s="640"/>
      <c r="U23" s="640"/>
      <c r="V23" s="642"/>
    </row>
    <row r="24" spans="1:22" ht="15" thickBot="1" x14ac:dyDescent="0.4">
      <c r="A24" s="5" t="s">
        <v>25906</v>
      </c>
      <c r="B24" s="30"/>
      <c r="C24" s="17">
        <v>20</v>
      </c>
      <c r="D24" s="74">
        <v>19</v>
      </c>
      <c r="E24" s="74">
        <v>18</v>
      </c>
      <c r="F24" s="74">
        <v>17</v>
      </c>
      <c r="G24" s="74">
        <v>16</v>
      </c>
      <c r="H24" s="74">
        <v>15</v>
      </c>
      <c r="I24" s="74">
        <v>14</v>
      </c>
      <c r="J24" s="74">
        <v>13</v>
      </c>
      <c r="K24" s="74">
        <v>12</v>
      </c>
      <c r="L24" s="74">
        <v>11</v>
      </c>
      <c r="M24" s="74">
        <v>10</v>
      </c>
      <c r="N24" s="74">
        <v>9</v>
      </c>
      <c r="O24" s="74">
        <v>8</v>
      </c>
      <c r="P24" s="74">
        <v>7</v>
      </c>
      <c r="Q24" s="74">
        <v>6</v>
      </c>
      <c r="R24" s="74">
        <v>5</v>
      </c>
      <c r="S24" s="74">
        <v>4</v>
      </c>
      <c r="T24" s="74">
        <v>3</v>
      </c>
      <c r="U24" s="74">
        <v>2</v>
      </c>
      <c r="V24" s="16">
        <v>1</v>
      </c>
    </row>
    <row r="25" spans="1:22" ht="15" thickBot="1" x14ac:dyDescent="0.4">
      <c r="A25" s="4" t="s">
        <v>25911</v>
      </c>
      <c r="B25" s="27"/>
      <c r="C25" s="632"/>
      <c r="D25" s="633"/>
      <c r="E25" s="633"/>
      <c r="F25" s="633"/>
      <c r="G25" s="633"/>
      <c r="H25" s="633"/>
      <c r="I25" s="633"/>
      <c r="J25" s="633"/>
      <c r="K25" s="633"/>
      <c r="L25" s="633"/>
      <c r="M25" s="633"/>
      <c r="N25" s="633"/>
      <c r="O25" s="633"/>
      <c r="P25" s="633"/>
      <c r="Q25" s="633"/>
      <c r="R25" s="633"/>
      <c r="S25" s="633"/>
      <c r="T25" s="633"/>
      <c r="U25" s="633"/>
      <c r="V25" s="634"/>
    </row>
    <row r="26" spans="1:22" x14ac:dyDescent="0.35">
      <c r="A26" s="643" t="s">
        <v>25921</v>
      </c>
      <c r="B26" s="625"/>
      <c r="C26" s="639" t="s">
        <v>25922</v>
      </c>
      <c r="D26" s="639"/>
      <c r="E26" s="639"/>
      <c r="F26" s="639"/>
      <c r="G26" s="639"/>
      <c r="H26" s="639" t="s">
        <v>25923</v>
      </c>
      <c r="I26" s="639"/>
      <c r="J26" s="639"/>
      <c r="K26" s="639"/>
      <c r="L26" s="639"/>
      <c r="M26" s="639" t="s">
        <v>25924</v>
      </c>
      <c r="N26" s="639"/>
      <c r="O26" s="639"/>
      <c r="P26" s="639"/>
      <c r="Q26" s="639"/>
      <c r="R26" s="639" t="s">
        <v>25925</v>
      </c>
      <c r="S26" s="639"/>
      <c r="T26" s="639"/>
      <c r="U26" s="639"/>
      <c r="V26" s="641"/>
    </row>
    <row r="27" spans="1:22" x14ac:dyDescent="0.35">
      <c r="A27" s="644"/>
      <c r="B27" s="637"/>
      <c r="C27" s="640"/>
      <c r="D27" s="640"/>
      <c r="E27" s="640"/>
      <c r="F27" s="640"/>
      <c r="G27" s="640"/>
      <c r="H27" s="640"/>
      <c r="I27" s="640"/>
      <c r="J27" s="640"/>
      <c r="K27" s="640"/>
      <c r="L27" s="640"/>
      <c r="M27" s="640"/>
      <c r="N27" s="640"/>
      <c r="O27" s="640"/>
      <c r="P27" s="640"/>
      <c r="Q27" s="640"/>
      <c r="R27" s="640"/>
      <c r="S27" s="640"/>
      <c r="T27" s="640"/>
      <c r="U27" s="640"/>
      <c r="V27" s="642"/>
    </row>
    <row r="28" spans="1:22" x14ac:dyDescent="0.35">
      <c r="A28" s="644"/>
      <c r="B28" s="637"/>
      <c r="C28" s="640"/>
      <c r="D28" s="640"/>
      <c r="E28" s="640"/>
      <c r="F28" s="640"/>
      <c r="G28" s="640"/>
      <c r="H28" s="640"/>
      <c r="I28" s="640"/>
      <c r="J28" s="640"/>
      <c r="K28" s="640"/>
      <c r="L28" s="640"/>
      <c r="M28" s="640"/>
      <c r="N28" s="640"/>
      <c r="O28" s="640"/>
      <c r="P28" s="640"/>
      <c r="Q28" s="640"/>
      <c r="R28" s="640"/>
      <c r="S28" s="640"/>
      <c r="T28" s="640"/>
      <c r="U28" s="640"/>
      <c r="V28" s="642"/>
    </row>
    <row r="29" spans="1:22" ht="15" thickBot="1" x14ac:dyDescent="0.4">
      <c r="A29" s="645"/>
      <c r="B29" s="638"/>
      <c r="C29" s="640"/>
      <c r="D29" s="640"/>
      <c r="E29" s="640"/>
      <c r="F29" s="640"/>
      <c r="G29" s="640"/>
      <c r="H29" s="640"/>
      <c r="I29" s="640"/>
      <c r="J29" s="640"/>
      <c r="K29" s="640"/>
      <c r="L29" s="640"/>
      <c r="M29" s="640"/>
      <c r="N29" s="640"/>
      <c r="O29" s="640"/>
      <c r="P29" s="640"/>
      <c r="Q29" s="640"/>
      <c r="R29" s="640"/>
      <c r="S29" s="640"/>
      <c r="T29" s="640"/>
      <c r="U29" s="640"/>
      <c r="V29" s="642"/>
    </row>
    <row r="30" spans="1:22" ht="15" thickBot="1" x14ac:dyDescent="0.4">
      <c r="A30" s="5" t="s">
        <v>25906</v>
      </c>
      <c r="B30" s="30"/>
      <c r="C30" s="17">
        <v>20</v>
      </c>
      <c r="D30" s="74">
        <v>19</v>
      </c>
      <c r="E30" s="74">
        <v>18</v>
      </c>
      <c r="F30" s="74">
        <v>17</v>
      </c>
      <c r="G30" s="74">
        <v>16</v>
      </c>
      <c r="H30" s="74">
        <v>15</v>
      </c>
      <c r="I30" s="74">
        <v>14</v>
      </c>
      <c r="J30" s="74">
        <v>13</v>
      </c>
      <c r="K30" s="74">
        <v>12</v>
      </c>
      <c r="L30" s="74">
        <v>11</v>
      </c>
      <c r="M30" s="74">
        <v>10</v>
      </c>
      <c r="N30" s="74">
        <v>9</v>
      </c>
      <c r="O30" s="74">
        <v>8</v>
      </c>
      <c r="P30" s="74">
        <v>7</v>
      </c>
      <c r="Q30" s="74">
        <v>6</v>
      </c>
      <c r="R30" s="74">
        <v>5</v>
      </c>
      <c r="S30" s="74">
        <v>4</v>
      </c>
      <c r="T30" s="74">
        <v>3</v>
      </c>
      <c r="U30" s="74">
        <v>2</v>
      </c>
      <c r="V30" s="16">
        <v>1</v>
      </c>
    </row>
    <row r="31" spans="1:22" ht="15" thickBot="1" x14ac:dyDescent="0.4">
      <c r="A31" s="4" t="s">
        <v>25911</v>
      </c>
      <c r="B31" s="27"/>
      <c r="C31" s="646"/>
      <c r="D31" s="646"/>
      <c r="E31" s="646"/>
      <c r="F31" s="646"/>
      <c r="G31" s="646"/>
      <c r="H31" s="646"/>
      <c r="I31" s="646"/>
      <c r="J31" s="646"/>
      <c r="K31" s="646"/>
      <c r="L31" s="646"/>
      <c r="M31" s="646"/>
      <c r="N31" s="646"/>
      <c r="O31" s="646"/>
      <c r="P31" s="646"/>
      <c r="Q31" s="646"/>
      <c r="R31" s="646"/>
      <c r="S31" s="646"/>
      <c r="T31" s="646"/>
      <c r="U31" s="646"/>
      <c r="V31" s="646"/>
    </row>
    <row r="32" spans="1:22" x14ac:dyDescent="0.35">
      <c r="A32" s="635" t="s">
        <v>25916</v>
      </c>
      <c r="B32" s="625"/>
      <c r="C32" s="639" t="s">
        <v>25917</v>
      </c>
      <c r="D32" s="639"/>
      <c r="E32" s="639"/>
      <c r="F32" s="639"/>
      <c r="G32" s="639"/>
      <c r="H32" s="639" t="s">
        <v>25918</v>
      </c>
      <c r="I32" s="639"/>
      <c r="J32" s="639"/>
      <c r="K32" s="639"/>
      <c r="L32" s="639"/>
      <c r="M32" s="639" t="s">
        <v>25919</v>
      </c>
      <c r="N32" s="639"/>
      <c r="O32" s="639"/>
      <c r="P32" s="639"/>
      <c r="Q32" s="639"/>
      <c r="R32" s="639" t="s">
        <v>25920</v>
      </c>
      <c r="S32" s="639"/>
      <c r="T32" s="639"/>
      <c r="U32" s="639"/>
      <c r="V32" s="641"/>
    </row>
    <row r="33" spans="1:22" x14ac:dyDescent="0.35">
      <c r="A33" s="636"/>
      <c r="B33" s="637"/>
      <c r="C33" s="640"/>
      <c r="D33" s="640"/>
      <c r="E33" s="640"/>
      <c r="F33" s="640"/>
      <c r="G33" s="640"/>
      <c r="H33" s="640"/>
      <c r="I33" s="640"/>
      <c r="J33" s="640"/>
      <c r="K33" s="640"/>
      <c r="L33" s="640"/>
      <c r="M33" s="640"/>
      <c r="N33" s="640"/>
      <c r="O33" s="640"/>
      <c r="P33" s="640"/>
      <c r="Q33" s="640"/>
      <c r="R33" s="640"/>
      <c r="S33" s="640"/>
      <c r="T33" s="640"/>
      <c r="U33" s="640"/>
      <c r="V33" s="642"/>
    </row>
    <row r="34" spans="1:22" x14ac:dyDescent="0.35">
      <c r="A34" s="636"/>
      <c r="B34" s="637"/>
      <c r="C34" s="640"/>
      <c r="D34" s="640"/>
      <c r="E34" s="640"/>
      <c r="F34" s="640"/>
      <c r="G34" s="640"/>
      <c r="H34" s="640"/>
      <c r="I34" s="640"/>
      <c r="J34" s="640"/>
      <c r="K34" s="640"/>
      <c r="L34" s="640"/>
      <c r="M34" s="640"/>
      <c r="N34" s="640"/>
      <c r="O34" s="640"/>
      <c r="P34" s="640"/>
      <c r="Q34" s="640"/>
      <c r="R34" s="640"/>
      <c r="S34" s="640"/>
      <c r="T34" s="640"/>
      <c r="U34" s="640"/>
      <c r="V34" s="642"/>
    </row>
    <row r="35" spans="1:22" x14ac:dyDescent="0.35">
      <c r="A35" s="636"/>
      <c r="B35" s="637"/>
      <c r="C35" s="640"/>
      <c r="D35" s="640"/>
      <c r="E35" s="640"/>
      <c r="F35" s="640"/>
      <c r="G35" s="640"/>
      <c r="H35" s="640"/>
      <c r="I35" s="640"/>
      <c r="J35" s="640"/>
      <c r="K35" s="640"/>
      <c r="L35" s="640"/>
      <c r="M35" s="640"/>
      <c r="N35" s="640"/>
      <c r="O35" s="640"/>
      <c r="P35" s="640"/>
      <c r="Q35" s="640"/>
      <c r="R35" s="640"/>
      <c r="S35" s="640"/>
      <c r="T35" s="640"/>
      <c r="U35" s="640"/>
      <c r="V35" s="642"/>
    </row>
    <row r="36" spans="1:22" x14ac:dyDescent="0.35">
      <c r="A36" s="636"/>
      <c r="B36" s="637"/>
      <c r="C36" s="640"/>
      <c r="D36" s="640"/>
      <c r="E36" s="640"/>
      <c r="F36" s="640"/>
      <c r="G36" s="640"/>
      <c r="H36" s="640"/>
      <c r="I36" s="640"/>
      <c r="J36" s="640"/>
      <c r="K36" s="640"/>
      <c r="L36" s="640"/>
      <c r="M36" s="640"/>
      <c r="N36" s="640"/>
      <c r="O36" s="640"/>
      <c r="P36" s="640"/>
      <c r="Q36" s="640"/>
      <c r="R36" s="640"/>
      <c r="S36" s="640"/>
      <c r="T36" s="640"/>
      <c r="U36" s="640"/>
      <c r="V36" s="642"/>
    </row>
    <row r="37" spans="1:22" ht="15" thickBot="1" x14ac:dyDescent="0.4">
      <c r="A37" s="636"/>
      <c r="B37" s="638"/>
      <c r="C37" s="640"/>
      <c r="D37" s="640"/>
      <c r="E37" s="640"/>
      <c r="F37" s="640"/>
      <c r="G37" s="640"/>
      <c r="H37" s="640"/>
      <c r="I37" s="640"/>
      <c r="J37" s="640"/>
      <c r="K37" s="640"/>
      <c r="L37" s="640"/>
      <c r="M37" s="640"/>
      <c r="N37" s="640"/>
      <c r="O37" s="640"/>
      <c r="P37" s="640"/>
      <c r="Q37" s="640"/>
      <c r="R37" s="640"/>
      <c r="S37" s="640"/>
      <c r="T37" s="640"/>
      <c r="U37" s="640"/>
      <c r="V37" s="642"/>
    </row>
    <row r="38" spans="1:22" ht="15" thickBot="1" x14ac:dyDescent="0.4">
      <c r="A38" s="5" t="s">
        <v>25906</v>
      </c>
      <c r="B38" s="30"/>
      <c r="C38" s="17">
        <v>20</v>
      </c>
      <c r="D38" s="74">
        <v>19</v>
      </c>
      <c r="E38" s="74">
        <v>18</v>
      </c>
      <c r="F38" s="74">
        <v>17</v>
      </c>
      <c r="G38" s="74">
        <v>16</v>
      </c>
      <c r="H38" s="74">
        <v>15</v>
      </c>
      <c r="I38" s="74">
        <v>14</v>
      </c>
      <c r="J38" s="74">
        <v>13</v>
      </c>
      <c r="K38" s="74">
        <v>12</v>
      </c>
      <c r="L38" s="74">
        <v>11</v>
      </c>
      <c r="M38" s="74">
        <v>10</v>
      </c>
      <c r="N38" s="74">
        <v>9</v>
      </c>
      <c r="O38" s="74">
        <v>8</v>
      </c>
      <c r="P38" s="74">
        <v>7</v>
      </c>
      <c r="Q38" s="74">
        <v>6</v>
      </c>
      <c r="R38" s="74">
        <v>5</v>
      </c>
      <c r="S38" s="74">
        <v>4</v>
      </c>
      <c r="T38" s="74">
        <v>3</v>
      </c>
      <c r="U38" s="74">
        <v>2</v>
      </c>
      <c r="V38" s="16">
        <v>1</v>
      </c>
    </row>
    <row r="39" spans="1:22" ht="15" thickBot="1" x14ac:dyDescent="0.4">
      <c r="A39" s="4" t="s">
        <v>25911</v>
      </c>
      <c r="B39" s="27"/>
      <c r="C39" s="646"/>
      <c r="D39" s="646"/>
      <c r="E39" s="646"/>
      <c r="F39" s="646"/>
      <c r="G39" s="646"/>
      <c r="H39" s="646"/>
      <c r="I39" s="646"/>
      <c r="J39" s="646"/>
      <c r="K39" s="646"/>
      <c r="L39" s="646"/>
      <c r="M39" s="646"/>
      <c r="N39" s="646"/>
      <c r="O39" s="646"/>
      <c r="P39" s="646"/>
      <c r="Q39" s="646"/>
      <c r="R39" s="646"/>
      <c r="S39" s="646"/>
      <c r="T39" s="646"/>
      <c r="U39" s="646"/>
      <c r="V39" s="646"/>
    </row>
    <row r="40" spans="1:22" x14ac:dyDescent="0.35">
      <c r="A40" s="635" t="s">
        <v>26104</v>
      </c>
      <c r="B40" s="625"/>
      <c r="C40" s="639" t="s">
        <v>25926</v>
      </c>
      <c r="D40" s="639"/>
      <c r="E40" s="639"/>
      <c r="F40" s="639"/>
      <c r="G40" s="639"/>
      <c r="H40" s="639" t="s">
        <v>25927</v>
      </c>
      <c r="I40" s="639"/>
      <c r="J40" s="639"/>
      <c r="K40" s="639"/>
      <c r="L40" s="639"/>
      <c r="M40" s="639" t="s">
        <v>25928</v>
      </c>
      <c r="N40" s="639"/>
      <c r="O40" s="639"/>
      <c r="P40" s="639"/>
      <c r="Q40" s="639"/>
      <c r="R40" s="639" t="s">
        <v>25929</v>
      </c>
      <c r="S40" s="639"/>
      <c r="T40" s="639"/>
      <c r="U40" s="639"/>
      <c r="V40" s="641"/>
    </row>
    <row r="41" spans="1:22" x14ac:dyDescent="0.35">
      <c r="A41" s="636"/>
      <c r="B41" s="637"/>
      <c r="C41" s="640"/>
      <c r="D41" s="640"/>
      <c r="E41" s="640"/>
      <c r="F41" s="640"/>
      <c r="G41" s="640"/>
      <c r="H41" s="640"/>
      <c r="I41" s="640"/>
      <c r="J41" s="640"/>
      <c r="K41" s="640"/>
      <c r="L41" s="640"/>
      <c r="M41" s="640"/>
      <c r="N41" s="640"/>
      <c r="O41" s="640"/>
      <c r="P41" s="640"/>
      <c r="Q41" s="640"/>
      <c r="R41" s="640"/>
      <c r="S41" s="640"/>
      <c r="T41" s="640"/>
      <c r="U41" s="640"/>
      <c r="V41" s="642"/>
    </row>
    <row r="42" spans="1:22" x14ac:dyDescent="0.35">
      <c r="A42" s="636"/>
      <c r="B42" s="637"/>
      <c r="C42" s="640"/>
      <c r="D42" s="640"/>
      <c r="E42" s="640"/>
      <c r="F42" s="640"/>
      <c r="G42" s="640"/>
      <c r="H42" s="640"/>
      <c r="I42" s="640"/>
      <c r="J42" s="640"/>
      <c r="K42" s="640"/>
      <c r="L42" s="640"/>
      <c r="M42" s="640"/>
      <c r="N42" s="640"/>
      <c r="O42" s="640"/>
      <c r="P42" s="640"/>
      <c r="Q42" s="640"/>
      <c r="R42" s="640"/>
      <c r="S42" s="640"/>
      <c r="T42" s="640"/>
      <c r="U42" s="640"/>
      <c r="V42" s="642"/>
    </row>
    <row r="43" spans="1:22" x14ac:dyDescent="0.35">
      <c r="A43" s="636"/>
      <c r="B43" s="637"/>
      <c r="C43" s="640"/>
      <c r="D43" s="640"/>
      <c r="E43" s="640"/>
      <c r="F43" s="640"/>
      <c r="G43" s="640"/>
      <c r="H43" s="640"/>
      <c r="I43" s="640"/>
      <c r="J43" s="640"/>
      <c r="K43" s="640"/>
      <c r="L43" s="640"/>
      <c r="M43" s="640"/>
      <c r="N43" s="640"/>
      <c r="O43" s="640"/>
      <c r="P43" s="640"/>
      <c r="Q43" s="640"/>
      <c r="R43" s="640"/>
      <c r="S43" s="640"/>
      <c r="T43" s="640"/>
      <c r="U43" s="640"/>
      <c r="V43" s="642"/>
    </row>
    <row r="44" spans="1:22" ht="15" thickBot="1" x14ac:dyDescent="0.4">
      <c r="A44" s="636"/>
      <c r="B44" s="638"/>
      <c r="C44" s="640"/>
      <c r="D44" s="640"/>
      <c r="E44" s="640"/>
      <c r="F44" s="640"/>
      <c r="G44" s="640"/>
      <c r="H44" s="640"/>
      <c r="I44" s="640"/>
      <c r="J44" s="640"/>
      <c r="K44" s="640"/>
      <c r="L44" s="640"/>
      <c r="M44" s="640"/>
      <c r="N44" s="640"/>
      <c r="O44" s="640"/>
      <c r="P44" s="640"/>
      <c r="Q44" s="640"/>
      <c r="R44" s="640"/>
      <c r="S44" s="640"/>
      <c r="T44" s="640"/>
      <c r="U44" s="640"/>
      <c r="V44" s="642"/>
    </row>
    <row r="45" spans="1:22" ht="15" thickBot="1" x14ac:dyDescent="0.4">
      <c r="A45" s="5" t="s">
        <v>25906</v>
      </c>
      <c r="B45" s="30"/>
      <c r="C45" s="17">
        <v>20</v>
      </c>
      <c r="D45" s="74">
        <v>19</v>
      </c>
      <c r="E45" s="74">
        <v>18</v>
      </c>
      <c r="F45" s="74">
        <v>17</v>
      </c>
      <c r="G45" s="74">
        <v>16</v>
      </c>
      <c r="H45" s="74">
        <v>15</v>
      </c>
      <c r="I45" s="74">
        <v>14</v>
      </c>
      <c r="J45" s="74">
        <v>13</v>
      </c>
      <c r="K45" s="74">
        <v>12</v>
      </c>
      <c r="L45" s="74">
        <v>11</v>
      </c>
      <c r="M45" s="74">
        <v>10</v>
      </c>
      <c r="N45" s="74">
        <v>9</v>
      </c>
      <c r="O45" s="74">
        <v>8</v>
      </c>
      <c r="P45" s="74">
        <v>7</v>
      </c>
      <c r="Q45" s="74">
        <v>6</v>
      </c>
      <c r="R45" s="74">
        <v>5</v>
      </c>
      <c r="S45" s="74">
        <v>4</v>
      </c>
      <c r="T45" s="74">
        <v>3</v>
      </c>
      <c r="U45" s="74">
        <v>2</v>
      </c>
      <c r="V45" s="16">
        <v>1</v>
      </c>
    </row>
    <row r="46" spans="1:22" ht="15" thickBot="1" x14ac:dyDescent="0.4">
      <c r="A46" s="4" t="s">
        <v>25911</v>
      </c>
      <c r="B46" s="27"/>
      <c r="C46" s="632"/>
      <c r="D46" s="633"/>
      <c r="E46" s="633"/>
      <c r="F46" s="633"/>
      <c r="G46" s="633"/>
      <c r="H46" s="633"/>
      <c r="I46" s="633"/>
      <c r="J46" s="633"/>
      <c r="K46" s="633"/>
      <c r="L46" s="633"/>
      <c r="M46" s="633"/>
      <c r="N46" s="633"/>
      <c r="O46" s="633"/>
      <c r="P46" s="633"/>
      <c r="Q46" s="633"/>
      <c r="R46" s="633"/>
      <c r="S46" s="633"/>
      <c r="T46" s="633"/>
      <c r="U46" s="633"/>
      <c r="V46" s="634"/>
    </row>
    <row r="47" spans="1:22" x14ac:dyDescent="0.35">
      <c r="A47" s="635" t="s">
        <v>25930</v>
      </c>
      <c r="B47" s="625"/>
      <c r="C47" s="639" t="s">
        <v>25931</v>
      </c>
      <c r="D47" s="639"/>
      <c r="E47" s="639"/>
      <c r="F47" s="639"/>
      <c r="G47" s="639"/>
      <c r="H47" s="639" t="s">
        <v>25932</v>
      </c>
      <c r="I47" s="639"/>
      <c r="J47" s="639"/>
      <c r="K47" s="639"/>
      <c r="L47" s="639"/>
      <c r="M47" s="639" t="s">
        <v>25933</v>
      </c>
      <c r="N47" s="639"/>
      <c r="O47" s="639"/>
      <c r="P47" s="639"/>
      <c r="Q47" s="639"/>
      <c r="R47" s="639" t="s">
        <v>25934</v>
      </c>
      <c r="S47" s="639"/>
      <c r="T47" s="639"/>
      <c r="U47" s="639"/>
      <c r="V47" s="641"/>
    </row>
    <row r="48" spans="1:22" x14ac:dyDescent="0.35">
      <c r="A48" s="636"/>
      <c r="B48" s="637"/>
      <c r="C48" s="640"/>
      <c r="D48" s="640"/>
      <c r="E48" s="640"/>
      <c r="F48" s="640"/>
      <c r="G48" s="640"/>
      <c r="H48" s="640"/>
      <c r="I48" s="640"/>
      <c r="J48" s="640"/>
      <c r="K48" s="640"/>
      <c r="L48" s="640"/>
      <c r="M48" s="640"/>
      <c r="N48" s="640"/>
      <c r="O48" s="640"/>
      <c r="P48" s="640"/>
      <c r="Q48" s="640"/>
      <c r="R48" s="640"/>
      <c r="S48" s="640"/>
      <c r="T48" s="640"/>
      <c r="U48" s="640"/>
      <c r="V48" s="642"/>
    </row>
    <row r="49" spans="1:22" x14ac:dyDescent="0.35">
      <c r="A49" s="636"/>
      <c r="B49" s="637"/>
      <c r="C49" s="640"/>
      <c r="D49" s="640"/>
      <c r="E49" s="640"/>
      <c r="F49" s="640"/>
      <c r="G49" s="640"/>
      <c r="H49" s="640"/>
      <c r="I49" s="640"/>
      <c r="J49" s="640"/>
      <c r="K49" s="640"/>
      <c r="L49" s="640"/>
      <c r="M49" s="640"/>
      <c r="N49" s="640"/>
      <c r="O49" s="640"/>
      <c r="P49" s="640"/>
      <c r="Q49" s="640"/>
      <c r="R49" s="640"/>
      <c r="S49" s="640"/>
      <c r="T49" s="640"/>
      <c r="U49" s="640"/>
      <c r="V49" s="642"/>
    </row>
    <row r="50" spans="1:22" x14ac:dyDescent="0.35">
      <c r="A50" s="636"/>
      <c r="B50" s="637"/>
      <c r="C50" s="640"/>
      <c r="D50" s="640"/>
      <c r="E50" s="640"/>
      <c r="F50" s="640"/>
      <c r="G50" s="640"/>
      <c r="H50" s="640"/>
      <c r="I50" s="640"/>
      <c r="J50" s="640"/>
      <c r="K50" s="640"/>
      <c r="L50" s="640"/>
      <c r="M50" s="640"/>
      <c r="N50" s="640"/>
      <c r="O50" s="640"/>
      <c r="P50" s="640"/>
      <c r="Q50" s="640"/>
      <c r="R50" s="640"/>
      <c r="S50" s="640"/>
      <c r="T50" s="640"/>
      <c r="U50" s="640"/>
      <c r="V50" s="642"/>
    </row>
    <row r="51" spans="1:22" x14ac:dyDescent="0.35">
      <c r="A51" s="636"/>
      <c r="B51" s="637"/>
      <c r="C51" s="640"/>
      <c r="D51" s="640"/>
      <c r="E51" s="640"/>
      <c r="F51" s="640"/>
      <c r="G51" s="640"/>
      <c r="H51" s="640"/>
      <c r="I51" s="640"/>
      <c r="J51" s="640"/>
      <c r="K51" s="640"/>
      <c r="L51" s="640"/>
      <c r="M51" s="640"/>
      <c r="N51" s="640"/>
      <c r="O51" s="640"/>
      <c r="P51" s="640"/>
      <c r="Q51" s="640"/>
      <c r="R51" s="640"/>
      <c r="S51" s="640"/>
      <c r="T51" s="640"/>
      <c r="U51" s="640"/>
      <c r="V51" s="642"/>
    </row>
    <row r="52" spans="1:22" x14ac:dyDescent="0.35">
      <c r="A52" s="636"/>
      <c r="B52" s="637"/>
      <c r="C52" s="640"/>
      <c r="D52" s="640"/>
      <c r="E52" s="640"/>
      <c r="F52" s="640"/>
      <c r="G52" s="640"/>
      <c r="H52" s="640"/>
      <c r="I52" s="640"/>
      <c r="J52" s="640"/>
      <c r="K52" s="640"/>
      <c r="L52" s="640"/>
      <c r="M52" s="640"/>
      <c r="N52" s="640"/>
      <c r="O52" s="640"/>
      <c r="P52" s="640"/>
      <c r="Q52" s="640"/>
      <c r="R52" s="640"/>
      <c r="S52" s="640"/>
      <c r="T52" s="640"/>
      <c r="U52" s="640"/>
      <c r="V52" s="642"/>
    </row>
    <row r="53" spans="1:22" ht="15" thickBot="1" x14ac:dyDescent="0.4">
      <c r="A53" s="636"/>
      <c r="B53" s="638"/>
      <c r="C53" s="640"/>
      <c r="D53" s="640"/>
      <c r="E53" s="640"/>
      <c r="F53" s="640"/>
      <c r="G53" s="640"/>
      <c r="H53" s="640"/>
      <c r="I53" s="640"/>
      <c r="J53" s="640"/>
      <c r="K53" s="640"/>
      <c r="L53" s="640"/>
      <c r="M53" s="640"/>
      <c r="N53" s="640"/>
      <c r="O53" s="640"/>
      <c r="P53" s="640"/>
      <c r="Q53" s="640"/>
      <c r="R53" s="640"/>
      <c r="S53" s="640"/>
      <c r="T53" s="640"/>
      <c r="U53" s="640"/>
      <c r="V53" s="642"/>
    </row>
    <row r="54" spans="1:22" ht="15" thickBot="1" x14ac:dyDescent="0.4">
      <c r="A54" s="5" t="s">
        <v>25906</v>
      </c>
      <c r="B54" s="30"/>
      <c r="C54" s="17">
        <v>20</v>
      </c>
      <c r="D54" s="74">
        <v>19</v>
      </c>
      <c r="E54" s="74">
        <v>18</v>
      </c>
      <c r="F54" s="74">
        <v>17</v>
      </c>
      <c r="G54" s="74">
        <v>16</v>
      </c>
      <c r="H54" s="74">
        <v>15</v>
      </c>
      <c r="I54" s="74">
        <v>14</v>
      </c>
      <c r="J54" s="74">
        <v>13</v>
      </c>
      <c r="K54" s="74">
        <v>12</v>
      </c>
      <c r="L54" s="74">
        <v>11</v>
      </c>
      <c r="M54" s="74">
        <v>10</v>
      </c>
      <c r="N54" s="74">
        <v>9</v>
      </c>
      <c r="O54" s="74">
        <v>8</v>
      </c>
      <c r="P54" s="74">
        <v>7</v>
      </c>
      <c r="Q54" s="74">
        <v>6</v>
      </c>
      <c r="R54" s="74">
        <v>5</v>
      </c>
      <c r="S54" s="74">
        <v>4</v>
      </c>
      <c r="T54" s="74">
        <v>3</v>
      </c>
      <c r="U54" s="74">
        <v>2</v>
      </c>
      <c r="V54" s="16">
        <v>1</v>
      </c>
    </row>
    <row r="55" spans="1:22" ht="15" thickBot="1" x14ac:dyDescent="0.4">
      <c r="A55" s="4" t="s">
        <v>25911</v>
      </c>
      <c r="B55" s="27"/>
      <c r="C55" s="646"/>
      <c r="D55" s="646"/>
      <c r="E55" s="646"/>
      <c r="F55" s="646"/>
      <c r="G55" s="646"/>
      <c r="H55" s="646"/>
      <c r="I55" s="646"/>
      <c r="J55" s="646"/>
      <c r="K55" s="646"/>
      <c r="L55" s="646"/>
      <c r="M55" s="646"/>
      <c r="N55" s="646"/>
      <c r="O55" s="646"/>
      <c r="P55" s="646"/>
      <c r="Q55" s="646"/>
      <c r="R55" s="646"/>
      <c r="S55" s="646"/>
      <c r="T55" s="646"/>
      <c r="U55" s="646"/>
      <c r="V55" s="646"/>
    </row>
    <row r="56" spans="1:22" x14ac:dyDescent="0.35">
      <c r="A56" s="635" t="s">
        <v>28828</v>
      </c>
      <c r="B56" s="625"/>
      <c r="C56" s="639" t="s">
        <v>25935</v>
      </c>
      <c r="D56" s="639"/>
      <c r="E56" s="639"/>
      <c r="F56" s="639"/>
      <c r="G56" s="639"/>
      <c r="H56" s="639" t="s">
        <v>25936</v>
      </c>
      <c r="I56" s="639"/>
      <c r="J56" s="639"/>
      <c r="K56" s="639"/>
      <c r="L56" s="639"/>
      <c r="M56" s="639" t="s">
        <v>25937</v>
      </c>
      <c r="N56" s="639"/>
      <c r="O56" s="639"/>
      <c r="P56" s="639"/>
      <c r="Q56" s="639"/>
      <c r="R56" s="639" t="s">
        <v>25938</v>
      </c>
      <c r="S56" s="639"/>
      <c r="T56" s="639"/>
      <c r="U56" s="639"/>
      <c r="V56" s="641"/>
    </row>
    <row r="57" spans="1:22" x14ac:dyDescent="0.35">
      <c r="A57" s="636"/>
      <c r="B57" s="637"/>
      <c r="C57" s="640"/>
      <c r="D57" s="640"/>
      <c r="E57" s="640"/>
      <c r="F57" s="640"/>
      <c r="G57" s="640"/>
      <c r="H57" s="640"/>
      <c r="I57" s="640"/>
      <c r="J57" s="640"/>
      <c r="K57" s="640"/>
      <c r="L57" s="640"/>
      <c r="M57" s="640"/>
      <c r="N57" s="640"/>
      <c r="O57" s="640"/>
      <c r="P57" s="640"/>
      <c r="Q57" s="640"/>
      <c r="R57" s="640"/>
      <c r="S57" s="640"/>
      <c r="T57" s="640"/>
      <c r="U57" s="640"/>
      <c r="V57" s="642"/>
    </row>
    <row r="58" spans="1:22" x14ac:dyDescent="0.35">
      <c r="A58" s="636"/>
      <c r="B58" s="637"/>
      <c r="C58" s="640"/>
      <c r="D58" s="640"/>
      <c r="E58" s="640"/>
      <c r="F58" s="640"/>
      <c r="G58" s="640"/>
      <c r="H58" s="640"/>
      <c r="I58" s="640"/>
      <c r="J58" s="640"/>
      <c r="K58" s="640"/>
      <c r="L58" s="640"/>
      <c r="M58" s="640"/>
      <c r="N58" s="640"/>
      <c r="O58" s="640"/>
      <c r="P58" s="640"/>
      <c r="Q58" s="640"/>
      <c r="R58" s="640"/>
      <c r="S58" s="640"/>
      <c r="T58" s="640"/>
      <c r="U58" s="640"/>
      <c r="V58" s="642"/>
    </row>
    <row r="59" spans="1:22" x14ac:dyDescent="0.35">
      <c r="A59" s="636"/>
      <c r="B59" s="637"/>
      <c r="C59" s="640"/>
      <c r="D59" s="640"/>
      <c r="E59" s="640"/>
      <c r="F59" s="640"/>
      <c r="G59" s="640"/>
      <c r="H59" s="640"/>
      <c r="I59" s="640"/>
      <c r="J59" s="640"/>
      <c r="K59" s="640"/>
      <c r="L59" s="640"/>
      <c r="M59" s="640"/>
      <c r="N59" s="640"/>
      <c r="O59" s="640"/>
      <c r="P59" s="640"/>
      <c r="Q59" s="640"/>
      <c r="R59" s="640"/>
      <c r="S59" s="640"/>
      <c r="T59" s="640"/>
      <c r="U59" s="640"/>
      <c r="V59" s="642"/>
    </row>
    <row r="60" spans="1:22" ht="15" thickBot="1" x14ac:dyDescent="0.4">
      <c r="A60" s="636"/>
      <c r="B60" s="638"/>
      <c r="C60" s="640"/>
      <c r="D60" s="640"/>
      <c r="E60" s="640"/>
      <c r="F60" s="640"/>
      <c r="G60" s="640"/>
      <c r="H60" s="640"/>
      <c r="I60" s="640"/>
      <c r="J60" s="640"/>
      <c r="K60" s="640"/>
      <c r="L60" s="640"/>
      <c r="M60" s="640"/>
      <c r="N60" s="640"/>
      <c r="O60" s="640"/>
      <c r="P60" s="640"/>
      <c r="Q60" s="640"/>
      <c r="R60" s="640"/>
      <c r="S60" s="640"/>
      <c r="T60" s="640"/>
      <c r="U60" s="640"/>
      <c r="V60" s="642"/>
    </row>
    <row r="61" spans="1:22" ht="15" thickBot="1" x14ac:dyDescent="0.4">
      <c r="A61" s="5" t="s">
        <v>25906</v>
      </c>
      <c r="B61" s="30"/>
      <c r="C61" s="17">
        <v>20</v>
      </c>
      <c r="D61" s="74">
        <v>19</v>
      </c>
      <c r="E61" s="74">
        <v>18</v>
      </c>
      <c r="F61" s="74">
        <v>17</v>
      </c>
      <c r="G61" s="74">
        <v>16</v>
      </c>
      <c r="H61" s="74">
        <v>15</v>
      </c>
      <c r="I61" s="74">
        <v>14</v>
      </c>
      <c r="J61" s="74">
        <v>13</v>
      </c>
      <c r="K61" s="74">
        <v>12</v>
      </c>
      <c r="L61" s="74">
        <v>11</v>
      </c>
      <c r="M61" s="74">
        <v>10</v>
      </c>
      <c r="N61" s="74">
        <v>9</v>
      </c>
      <c r="O61" s="74">
        <v>8</v>
      </c>
      <c r="P61" s="74">
        <v>7</v>
      </c>
      <c r="Q61" s="74">
        <v>6</v>
      </c>
      <c r="R61" s="74">
        <v>5</v>
      </c>
      <c r="S61" s="74">
        <v>4</v>
      </c>
      <c r="T61" s="74">
        <v>3</v>
      </c>
      <c r="U61" s="74">
        <v>2</v>
      </c>
      <c r="V61" s="16">
        <v>1</v>
      </c>
    </row>
    <row r="62" spans="1:22" ht="15" thickBot="1" x14ac:dyDescent="0.4">
      <c r="A62" s="4" t="s">
        <v>25911</v>
      </c>
      <c r="B62" s="27"/>
      <c r="C62" s="632"/>
      <c r="D62" s="633"/>
      <c r="E62" s="633"/>
      <c r="F62" s="633"/>
      <c r="G62" s="633"/>
      <c r="H62" s="633"/>
      <c r="I62" s="633"/>
      <c r="J62" s="633"/>
      <c r="K62" s="633"/>
      <c r="L62" s="633"/>
      <c r="M62" s="633"/>
      <c r="N62" s="633"/>
      <c r="O62" s="633"/>
      <c r="P62" s="633"/>
      <c r="Q62" s="633"/>
      <c r="R62" s="633"/>
      <c r="S62" s="633"/>
      <c r="T62" s="633"/>
      <c r="U62" s="633"/>
      <c r="V62" s="634"/>
    </row>
    <row r="63" spans="1:22" x14ac:dyDescent="0.35">
      <c r="A63" s="635" t="s">
        <v>28829</v>
      </c>
      <c r="B63" s="625"/>
      <c r="C63" s="639" t="s">
        <v>25939</v>
      </c>
      <c r="D63" s="639"/>
      <c r="E63" s="639"/>
      <c r="F63" s="639"/>
      <c r="G63" s="639"/>
      <c r="H63" s="639" t="s">
        <v>25940</v>
      </c>
      <c r="I63" s="639"/>
      <c r="J63" s="639"/>
      <c r="K63" s="639"/>
      <c r="L63" s="639"/>
      <c r="M63" s="639" t="s">
        <v>25941</v>
      </c>
      <c r="N63" s="639"/>
      <c r="O63" s="639"/>
      <c r="P63" s="639"/>
      <c r="Q63" s="639"/>
      <c r="R63" s="639" t="s">
        <v>25942</v>
      </c>
      <c r="S63" s="639"/>
      <c r="T63" s="639"/>
      <c r="U63" s="639"/>
      <c r="V63" s="641"/>
    </row>
    <row r="64" spans="1:22" x14ac:dyDescent="0.35">
      <c r="A64" s="636"/>
      <c r="B64" s="637"/>
      <c r="C64" s="640"/>
      <c r="D64" s="640"/>
      <c r="E64" s="640"/>
      <c r="F64" s="640"/>
      <c r="G64" s="640"/>
      <c r="H64" s="640"/>
      <c r="I64" s="640"/>
      <c r="J64" s="640"/>
      <c r="K64" s="640"/>
      <c r="L64" s="640"/>
      <c r="M64" s="640"/>
      <c r="N64" s="640"/>
      <c r="O64" s="640"/>
      <c r="P64" s="640"/>
      <c r="Q64" s="640"/>
      <c r="R64" s="640"/>
      <c r="S64" s="640"/>
      <c r="T64" s="640"/>
      <c r="U64" s="640"/>
      <c r="V64" s="642"/>
    </row>
    <row r="65" spans="1:22" x14ac:dyDescent="0.35">
      <c r="A65" s="636"/>
      <c r="B65" s="637"/>
      <c r="C65" s="640"/>
      <c r="D65" s="640"/>
      <c r="E65" s="640"/>
      <c r="F65" s="640"/>
      <c r="G65" s="640"/>
      <c r="H65" s="640"/>
      <c r="I65" s="640"/>
      <c r="J65" s="640"/>
      <c r="K65" s="640"/>
      <c r="L65" s="640"/>
      <c r="M65" s="640"/>
      <c r="N65" s="640"/>
      <c r="O65" s="640"/>
      <c r="P65" s="640"/>
      <c r="Q65" s="640"/>
      <c r="R65" s="640"/>
      <c r="S65" s="640"/>
      <c r="T65" s="640"/>
      <c r="U65" s="640"/>
      <c r="V65" s="642"/>
    </row>
    <row r="66" spans="1:22" x14ac:dyDescent="0.35">
      <c r="A66" s="636"/>
      <c r="B66" s="637"/>
      <c r="C66" s="640"/>
      <c r="D66" s="640"/>
      <c r="E66" s="640"/>
      <c r="F66" s="640"/>
      <c r="G66" s="640"/>
      <c r="H66" s="640"/>
      <c r="I66" s="640"/>
      <c r="J66" s="640"/>
      <c r="K66" s="640"/>
      <c r="L66" s="640"/>
      <c r="M66" s="640"/>
      <c r="N66" s="640"/>
      <c r="O66" s="640"/>
      <c r="P66" s="640"/>
      <c r="Q66" s="640"/>
      <c r="R66" s="640"/>
      <c r="S66" s="640"/>
      <c r="T66" s="640"/>
      <c r="U66" s="640"/>
      <c r="V66" s="642"/>
    </row>
    <row r="67" spans="1:22" x14ac:dyDescent="0.35">
      <c r="A67" s="636"/>
      <c r="B67" s="637"/>
      <c r="C67" s="640"/>
      <c r="D67" s="640"/>
      <c r="E67" s="640"/>
      <c r="F67" s="640"/>
      <c r="G67" s="640"/>
      <c r="H67" s="640"/>
      <c r="I67" s="640"/>
      <c r="J67" s="640"/>
      <c r="K67" s="640"/>
      <c r="L67" s="640"/>
      <c r="M67" s="640"/>
      <c r="N67" s="640"/>
      <c r="O67" s="640"/>
      <c r="P67" s="640"/>
      <c r="Q67" s="640"/>
      <c r="R67" s="640"/>
      <c r="S67" s="640"/>
      <c r="T67" s="640"/>
      <c r="U67" s="640"/>
      <c r="V67" s="642"/>
    </row>
    <row r="68" spans="1:22" ht="15" thickBot="1" x14ac:dyDescent="0.4">
      <c r="A68" s="636"/>
      <c r="B68" s="638"/>
      <c r="C68" s="640"/>
      <c r="D68" s="640"/>
      <c r="E68" s="640"/>
      <c r="F68" s="640"/>
      <c r="G68" s="640"/>
      <c r="H68" s="640"/>
      <c r="I68" s="640"/>
      <c r="J68" s="640"/>
      <c r="K68" s="640"/>
      <c r="L68" s="640"/>
      <c r="M68" s="640"/>
      <c r="N68" s="640"/>
      <c r="O68" s="640"/>
      <c r="P68" s="640"/>
      <c r="Q68" s="640"/>
      <c r="R68" s="640"/>
      <c r="S68" s="640"/>
      <c r="T68" s="640"/>
      <c r="U68" s="640"/>
      <c r="V68" s="642"/>
    </row>
    <row r="69" spans="1:22" ht="15" thickBot="1" x14ac:dyDescent="0.4">
      <c r="A69" s="61" t="s">
        <v>25953</v>
      </c>
      <c r="B69" s="30"/>
      <c r="C69" s="17"/>
      <c r="D69" s="74">
        <v>10</v>
      </c>
      <c r="E69" s="74"/>
      <c r="F69" s="74">
        <v>9</v>
      </c>
      <c r="G69" s="74"/>
      <c r="H69" s="74">
        <v>8</v>
      </c>
      <c r="I69" s="74"/>
      <c r="J69" s="74">
        <v>7</v>
      </c>
      <c r="K69" s="74"/>
      <c r="L69" s="74">
        <v>6</v>
      </c>
      <c r="M69" s="74">
        <v>5</v>
      </c>
      <c r="N69" s="74"/>
      <c r="O69" s="74">
        <v>4</v>
      </c>
      <c r="P69" s="74"/>
      <c r="Q69" s="74">
        <v>3</v>
      </c>
      <c r="R69" s="74">
        <v>2</v>
      </c>
      <c r="S69" s="74"/>
      <c r="T69" s="74">
        <v>1</v>
      </c>
      <c r="U69" s="74"/>
      <c r="V69" s="16">
        <v>0</v>
      </c>
    </row>
    <row r="70" spans="1:22" ht="15" thickBot="1" x14ac:dyDescent="0.4">
      <c r="A70" s="61" t="s">
        <v>25954</v>
      </c>
      <c r="B70" s="30"/>
      <c r="C70" s="17"/>
      <c r="D70" s="74">
        <v>10</v>
      </c>
      <c r="E70" s="74"/>
      <c r="F70" s="74">
        <v>9</v>
      </c>
      <c r="G70" s="74"/>
      <c r="H70" s="74">
        <v>8</v>
      </c>
      <c r="I70" s="74"/>
      <c r="J70" s="74">
        <v>7</v>
      </c>
      <c r="K70" s="74"/>
      <c r="L70" s="74">
        <v>6</v>
      </c>
      <c r="M70" s="74">
        <v>5</v>
      </c>
      <c r="N70" s="74"/>
      <c r="O70" s="74">
        <v>4</v>
      </c>
      <c r="P70" s="74"/>
      <c r="Q70" s="74">
        <v>3</v>
      </c>
      <c r="R70" s="74">
        <v>2</v>
      </c>
      <c r="S70" s="74"/>
      <c r="T70" s="74">
        <v>1</v>
      </c>
      <c r="U70" s="74"/>
      <c r="V70" s="16">
        <v>0</v>
      </c>
    </row>
    <row r="71" spans="1:22" ht="15" thickBot="1" x14ac:dyDescent="0.4">
      <c r="A71" s="4" t="s">
        <v>25911</v>
      </c>
      <c r="B71" s="27"/>
      <c r="C71" s="646"/>
      <c r="D71" s="646"/>
      <c r="E71" s="646"/>
      <c r="F71" s="646"/>
      <c r="G71" s="646"/>
      <c r="H71" s="646"/>
      <c r="I71" s="646"/>
      <c r="J71" s="646"/>
      <c r="K71" s="646"/>
      <c r="L71" s="646"/>
      <c r="M71" s="646"/>
      <c r="N71" s="646"/>
      <c r="O71" s="646"/>
      <c r="P71" s="646"/>
      <c r="Q71" s="646"/>
      <c r="R71" s="646"/>
      <c r="S71" s="646"/>
      <c r="T71" s="646"/>
      <c r="U71" s="646"/>
      <c r="V71" s="646"/>
    </row>
    <row r="72" spans="1:22" x14ac:dyDescent="0.35">
      <c r="A72" s="635" t="s">
        <v>28830</v>
      </c>
      <c r="B72" s="625"/>
      <c r="C72" s="639" t="s">
        <v>25996</v>
      </c>
      <c r="D72" s="639"/>
      <c r="E72" s="639"/>
      <c r="F72" s="639"/>
      <c r="G72" s="639"/>
      <c r="H72" s="639" t="s">
        <v>25943</v>
      </c>
      <c r="I72" s="639"/>
      <c r="J72" s="639"/>
      <c r="K72" s="639"/>
      <c r="L72" s="639"/>
      <c r="M72" s="639" t="s">
        <v>25944</v>
      </c>
      <c r="N72" s="639"/>
      <c r="O72" s="639"/>
      <c r="P72" s="639"/>
      <c r="Q72" s="639"/>
      <c r="R72" s="639" t="s">
        <v>25945</v>
      </c>
      <c r="S72" s="639"/>
      <c r="T72" s="639"/>
      <c r="U72" s="639"/>
      <c r="V72" s="641"/>
    </row>
    <row r="73" spans="1:22" x14ac:dyDescent="0.35">
      <c r="A73" s="636"/>
      <c r="B73" s="637"/>
      <c r="C73" s="640"/>
      <c r="D73" s="640"/>
      <c r="E73" s="640"/>
      <c r="F73" s="640"/>
      <c r="G73" s="640"/>
      <c r="H73" s="640"/>
      <c r="I73" s="640"/>
      <c r="J73" s="640"/>
      <c r="K73" s="640"/>
      <c r="L73" s="640"/>
      <c r="M73" s="640"/>
      <c r="N73" s="640"/>
      <c r="O73" s="640"/>
      <c r="P73" s="640"/>
      <c r="Q73" s="640"/>
      <c r="R73" s="640"/>
      <c r="S73" s="640"/>
      <c r="T73" s="640"/>
      <c r="U73" s="640"/>
      <c r="V73" s="642"/>
    </row>
    <row r="74" spans="1:22" x14ac:dyDescent="0.35">
      <c r="A74" s="636"/>
      <c r="B74" s="637"/>
      <c r="C74" s="640"/>
      <c r="D74" s="640"/>
      <c r="E74" s="640"/>
      <c r="F74" s="640"/>
      <c r="G74" s="640"/>
      <c r="H74" s="640"/>
      <c r="I74" s="640"/>
      <c r="J74" s="640"/>
      <c r="K74" s="640"/>
      <c r="L74" s="640"/>
      <c r="M74" s="640"/>
      <c r="N74" s="640"/>
      <c r="O74" s="640"/>
      <c r="P74" s="640"/>
      <c r="Q74" s="640"/>
      <c r="R74" s="640"/>
      <c r="S74" s="640"/>
      <c r="T74" s="640"/>
      <c r="U74" s="640"/>
      <c r="V74" s="642"/>
    </row>
    <row r="75" spans="1:22" x14ac:dyDescent="0.35">
      <c r="A75" s="636"/>
      <c r="B75" s="637"/>
      <c r="C75" s="640"/>
      <c r="D75" s="640"/>
      <c r="E75" s="640"/>
      <c r="F75" s="640"/>
      <c r="G75" s="640"/>
      <c r="H75" s="640"/>
      <c r="I75" s="640"/>
      <c r="J75" s="640"/>
      <c r="K75" s="640"/>
      <c r="L75" s="640"/>
      <c r="M75" s="640"/>
      <c r="N75" s="640"/>
      <c r="O75" s="640"/>
      <c r="P75" s="640"/>
      <c r="Q75" s="640"/>
      <c r="R75" s="640"/>
      <c r="S75" s="640"/>
      <c r="T75" s="640"/>
      <c r="U75" s="640"/>
      <c r="V75" s="642"/>
    </row>
    <row r="76" spans="1:22" x14ac:dyDescent="0.35">
      <c r="A76" s="636"/>
      <c r="B76" s="637"/>
      <c r="C76" s="640"/>
      <c r="D76" s="640"/>
      <c r="E76" s="640"/>
      <c r="F76" s="640"/>
      <c r="G76" s="640"/>
      <c r="H76" s="640"/>
      <c r="I76" s="640"/>
      <c r="J76" s="640"/>
      <c r="K76" s="640"/>
      <c r="L76" s="640"/>
      <c r="M76" s="640"/>
      <c r="N76" s="640"/>
      <c r="O76" s="640"/>
      <c r="P76" s="640"/>
      <c r="Q76" s="640"/>
      <c r="R76" s="640"/>
      <c r="S76" s="640"/>
      <c r="T76" s="640"/>
      <c r="U76" s="640"/>
      <c r="V76" s="642"/>
    </row>
    <row r="77" spans="1:22" ht="15" thickBot="1" x14ac:dyDescent="0.4">
      <c r="A77" s="636"/>
      <c r="B77" s="638"/>
      <c r="C77" s="640"/>
      <c r="D77" s="640"/>
      <c r="E77" s="640"/>
      <c r="F77" s="640"/>
      <c r="G77" s="640"/>
      <c r="H77" s="640"/>
      <c r="I77" s="640"/>
      <c r="J77" s="640"/>
      <c r="K77" s="640"/>
      <c r="L77" s="640"/>
      <c r="M77" s="640"/>
      <c r="N77" s="640"/>
      <c r="O77" s="640"/>
      <c r="P77" s="640"/>
      <c r="Q77" s="640"/>
      <c r="R77" s="640"/>
      <c r="S77" s="640"/>
      <c r="T77" s="640"/>
      <c r="U77" s="640"/>
      <c r="V77" s="642"/>
    </row>
    <row r="78" spans="1:22" ht="15" thickBot="1" x14ac:dyDescent="0.4">
      <c r="A78" s="61" t="s">
        <v>25953</v>
      </c>
      <c r="B78" s="30"/>
      <c r="C78" s="17"/>
      <c r="D78" s="74">
        <v>10</v>
      </c>
      <c r="E78" s="74"/>
      <c r="F78" s="74">
        <v>9</v>
      </c>
      <c r="G78" s="74"/>
      <c r="H78" s="74">
        <v>8</v>
      </c>
      <c r="I78" s="74"/>
      <c r="J78" s="74">
        <v>7</v>
      </c>
      <c r="K78" s="74"/>
      <c r="L78" s="74">
        <v>6</v>
      </c>
      <c r="M78" s="74">
        <v>5</v>
      </c>
      <c r="N78" s="74"/>
      <c r="O78" s="74">
        <v>4</v>
      </c>
      <c r="P78" s="74"/>
      <c r="Q78" s="74">
        <v>3</v>
      </c>
      <c r="R78" s="74">
        <v>2</v>
      </c>
      <c r="S78" s="74"/>
      <c r="T78" s="74">
        <v>1</v>
      </c>
      <c r="U78" s="74"/>
      <c r="V78" s="16">
        <v>0</v>
      </c>
    </row>
    <row r="79" spans="1:22" ht="15" thickBot="1" x14ac:dyDescent="0.4">
      <c r="A79" s="61" t="s">
        <v>25954</v>
      </c>
      <c r="B79" s="30"/>
      <c r="C79" s="17"/>
      <c r="D79" s="74">
        <v>10</v>
      </c>
      <c r="E79" s="74"/>
      <c r="F79" s="74">
        <v>9</v>
      </c>
      <c r="G79" s="74"/>
      <c r="H79" s="74">
        <v>8</v>
      </c>
      <c r="I79" s="74"/>
      <c r="J79" s="74">
        <v>7</v>
      </c>
      <c r="K79" s="74"/>
      <c r="L79" s="74">
        <v>6</v>
      </c>
      <c r="M79" s="74">
        <v>5</v>
      </c>
      <c r="N79" s="74"/>
      <c r="O79" s="74">
        <v>4</v>
      </c>
      <c r="P79" s="74"/>
      <c r="Q79" s="74">
        <v>3</v>
      </c>
      <c r="R79" s="74">
        <v>2</v>
      </c>
      <c r="S79" s="74"/>
      <c r="T79" s="74">
        <v>1</v>
      </c>
      <c r="U79" s="74"/>
      <c r="V79" s="16">
        <v>0</v>
      </c>
    </row>
    <row r="80" spans="1:22" ht="15" thickBot="1" x14ac:dyDescent="0.4">
      <c r="A80" s="4" t="s">
        <v>25911</v>
      </c>
      <c r="B80" s="27"/>
      <c r="C80" s="646"/>
      <c r="D80" s="646"/>
      <c r="E80" s="646"/>
      <c r="F80" s="646"/>
      <c r="G80" s="646"/>
      <c r="H80" s="646"/>
      <c r="I80" s="646"/>
      <c r="J80" s="646"/>
      <c r="K80" s="646"/>
      <c r="L80" s="646"/>
      <c r="M80" s="646"/>
      <c r="N80" s="646"/>
      <c r="O80" s="646"/>
      <c r="P80" s="646"/>
      <c r="Q80" s="646"/>
      <c r="R80" s="646"/>
      <c r="S80" s="646"/>
      <c r="T80" s="646"/>
      <c r="U80" s="646"/>
      <c r="V80" s="646"/>
    </row>
    <row r="81" spans="1:22" x14ac:dyDescent="0.35">
      <c r="A81" s="635" t="s">
        <v>25951</v>
      </c>
      <c r="B81" s="625"/>
      <c r="C81" s="639" t="s">
        <v>25946</v>
      </c>
      <c r="D81" s="639"/>
      <c r="E81" s="639"/>
      <c r="F81" s="639"/>
      <c r="G81" s="639"/>
      <c r="H81" s="639" t="s">
        <v>25947</v>
      </c>
      <c r="I81" s="639"/>
      <c r="J81" s="639"/>
      <c r="K81" s="639"/>
      <c r="L81" s="639"/>
      <c r="M81" s="639" t="s">
        <v>25948</v>
      </c>
      <c r="N81" s="639"/>
      <c r="O81" s="639"/>
      <c r="P81" s="639"/>
      <c r="Q81" s="639"/>
      <c r="R81" s="639" t="s">
        <v>25949</v>
      </c>
      <c r="S81" s="639"/>
      <c r="T81" s="639"/>
      <c r="U81" s="639"/>
      <c r="V81" s="641"/>
    </row>
    <row r="82" spans="1:22" x14ac:dyDescent="0.35">
      <c r="A82" s="636"/>
      <c r="B82" s="637"/>
      <c r="C82" s="640"/>
      <c r="D82" s="640"/>
      <c r="E82" s="640"/>
      <c r="F82" s="640"/>
      <c r="G82" s="640"/>
      <c r="H82" s="640"/>
      <c r="I82" s="640"/>
      <c r="J82" s="640"/>
      <c r="K82" s="640"/>
      <c r="L82" s="640"/>
      <c r="M82" s="640"/>
      <c r="N82" s="640"/>
      <c r="O82" s="640"/>
      <c r="P82" s="640"/>
      <c r="Q82" s="640"/>
      <c r="R82" s="640"/>
      <c r="S82" s="640"/>
      <c r="T82" s="640"/>
      <c r="U82" s="640"/>
      <c r="V82" s="642"/>
    </row>
    <row r="83" spans="1:22" x14ac:dyDescent="0.35">
      <c r="A83" s="636"/>
      <c r="B83" s="637"/>
      <c r="C83" s="640"/>
      <c r="D83" s="640"/>
      <c r="E83" s="640"/>
      <c r="F83" s="640"/>
      <c r="G83" s="640"/>
      <c r="H83" s="640"/>
      <c r="I83" s="640"/>
      <c r="J83" s="640"/>
      <c r="K83" s="640"/>
      <c r="L83" s="640"/>
      <c r="M83" s="640"/>
      <c r="N83" s="640"/>
      <c r="O83" s="640"/>
      <c r="P83" s="640"/>
      <c r="Q83" s="640"/>
      <c r="R83" s="640"/>
      <c r="S83" s="640"/>
      <c r="T83" s="640"/>
      <c r="U83" s="640"/>
      <c r="V83" s="642"/>
    </row>
    <row r="84" spans="1:22" x14ac:dyDescent="0.35">
      <c r="A84" s="636"/>
      <c r="B84" s="637"/>
      <c r="C84" s="640"/>
      <c r="D84" s="640"/>
      <c r="E84" s="640"/>
      <c r="F84" s="640"/>
      <c r="G84" s="640"/>
      <c r="H84" s="640"/>
      <c r="I84" s="640"/>
      <c r="J84" s="640"/>
      <c r="K84" s="640"/>
      <c r="L84" s="640"/>
      <c r="M84" s="640"/>
      <c r="N84" s="640"/>
      <c r="O84" s="640"/>
      <c r="P84" s="640"/>
      <c r="Q84" s="640"/>
      <c r="R84" s="640"/>
      <c r="S84" s="640"/>
      <c r="T84" s="640"/>
      <c r="U84" s="640"/>
      <c r="V84" s="642"/>
    </row>
    <row r="85" spans="1:22" ht="15" thickBot="1" x14ac:dyDescent="0.4">
      <c r="A85" s="7"/>
      <c r="B85" s="638"/>
      <c r="C85" s="640"/>
      <c r="D85" s="640"/>
      <c r="E85" s="640"/>
      <c r="F85" s="640"/>
      <c r="G85" s="640"/>
      <c r="H85" s="640"/>
      <c r="I85" s="640"/>
      <c r="J85" s="640"/>
      <c r="K85" s="640"/>
      <c r="L85" s="640"/>
      <c r="M85" s="640"/>
      <c r="N85" s="640"/>
      <c r="O85" s="640"/>
      <c r="P85" s="640"/>
      <c r="Q85" s="640"/>
      <c r="R85" s="640"/>
      <c r="S85" s="640"/>
      <c r="T85" s="640"/>
      <c r="U85" s="640"/>
      <c r="V85" s="642"/>
    </row>
    <row r="86" spans="1:22" ht="15" thickBot="1" x14ac:dyDescent="0.4">
      <c r="A86" s="61" t="s">
        <v>25953</v>
      </c>
      <c r="B86" s="30"/>
      <c r="C86" s="8"/>
      <c r="D86" s="74">
        <v>10</v>
      </c>
      <c r="E86" s="74"/>
      <c r="F86" s="74">
        <v>9</v>
      </c>
      <c r="G86" s="74"/>
      <c r="H86" s="74">
        <v>8</v>
      </c>
      <c r="I86" s="74"/>
      <c r="J86" s="74">
        <v>7</v>
      </c>
      <c r="K86" s="74"/>
      <c r="L86" s="74">
        <v>6</v>
      </c>
      <c r="M86" s="74">
        <v>5</v>
      </c>
      <c r="N86" s="74"/>
      <c r="O86" s="74">
        <v>4</v>
      </c>
      <c r="P86" s="74"/>
      <c r="Q86" s="74">
        <v>3</v>
      </c>
      <c r="R86" s="74">
        <v>2</v>
      </c>
      <c r="S86" s="74"/>
      <c r="T86" s="74">
        <v>1</v>
      </c>
      <c r="U86" s="74"/>
      <c r="V86" s="16">
        <v>0</v>
      </c>
    </row>
    <row r="87" spans="1:22" ht="15" thickBot="1" x14ac:dyDescent="0.4">
      <c r="A87" s="61" t="s">
        <v>25954</v>
      </c>
      <c r="B87" s="30"/>
      <c r="C87" s="8"/>
      <c r="D87" s="74">
        <v>10</v>
      </c>
      <c r="E87" s="74"/>
      <c r="F87" s="74">
        <v>9</v>
      </c>
      <c r="G87" s="74"/>
      <c r="H87" s="74">
        <v>8</v>
      </c>
      <c r="I87" s="74"/>
      <c r="J87" s="74">
        <v>7</v>
      </c>
      <c r="K87" s="74"/>
      <c r="L87" s="74">
        <v>6</v>
      </c>
      <c r="M87" s="74">
        <v>5</v>
      </c>
      <c r="N87" s="74"/>
      <c r="O87" s="74">
        <v>4</v>
      </c>
      <c r="P87" s="74"/>
      <c r="Q87" s="74">
        <v>3</v>
      </c>
      <c r="R87" s="74">
        <v>2</v>
      </c>
      <c r="S87" s="74"/>
      <c r="T87" s="74">
        <v>1</v>
      </c>
      <c r="U87" s="74"/>
      <c r="V87" s="16">
        <v>0</v>
      </c>
    </row>
    <row r="88" spans="1:22" ht="15" thickBot="1" x14ac:dyDescent="0.4">
      <c r="A88" s="4" t="s">
        <v>25911</v>
      </c>
      <c r="B88" s="27"/>
      <c r="C88" s="646"/>
      <c r="D88" s="646"/>
      <c r="E88" s="646"/>
      <c r="F88" s="646"/>
      <c r="G88" s="646"/>
      <c r="H88" s="646"/>
      <c r="I88" s="646"/>
      <c r="J88" s="646"/>
      <c r="K88" s="646"/>
      <c r="L88" s="646"/>
      <c r="M88" s="646"/>
      <c r="N88" s="646"/>
      <c r="O88" s="646"/>
      <c r="P88" s="646"/>
      <c r="Q88" s="646"/>
      <c r="R88" s="646"/>
      <c r="S88" s="646"/>
      <c r="T88" s="646"/>
      <c r="U88" s="646"/>
      <c r="V88" s="646"/>
    </row>
    <row r="89" spans="1:22" ht="15" thickBot="1" x14ac:dyDescent="0.4">
      <c r="A89" s="9" t="s">
        <v>25952</v>
      </c>
      <c r="B89" s="10">
        <f>SUM(B16+B24+B30+B38+B45+B54+B61+B69+B70+B78+B79+B86+B87)</f>
        <v>0</v>
      </c>
      <c r="C89" s="1"/>
      <c r="D89" s="1"/>
      <c r="E89" s="1"/>
      <c r="F89" s="1"/>
      <c r="G89" s="1"/>
      <c r="H89" s="1"/>
      <c r="I89" s="1"/>
      <c r="J89" s="1"/>
      <c r="K89" s="1"/>
      <c r="L89" s="1"/>
      <c r="M89" s="1"/>
      <c r="N89" s="1"/>
      <c r="O89" s="1"/>
      <c r="P89" s="1"/>
      <c r="Q89" s="1"/>
      <c r="R89" s="1"/>
      <c r="S89" s="1"/>
      <c r="T89" s="1"/>
      <c r="U89" s="1"/>
      <c r="V89" s="1"/>
    </row>
    <row r="90" spans="1:22" x14ac:dyDescent="0.35">
      <c r="A90" s="31"/>
      <c r="B90" s="1"/>
      <c r="C90" s="1"/>
      <c r="D90" s="1"/>
      <c r="E90" s="1"/>
      <c r="F90" s="1"/>
      <c r="G90" s="1"/>
      <c r="H90" s="1"/>
      <c r="I90" s="1"/>
      <c r="J90" s="1"/>
      <c r="K90" s="1"/>
      <c r="L90" s="1"/>
      <c r="M90" s="1"/>
      <c r="N90" s="1"/>
      <c r="O90" s="1"/>
      <c r="P90" s="1"/>
      <c r="Q90" s="1"/>
      <c r="R90" s="1"/>
      <c r="S90" s="1"/>
      <c r="T90" s="1"/>
      <c r="U90" s="1"/>
      <c r="V90" s="1"/>
    </row>
    <row r="91" spans="1:22" x14ac:dyDescent="0.35">
      <c r="A91" s="59" t="s">
        <v>26189</v>
      </c>
      <c r="B91" s="1"/>
      <c r="C91" s="1" t="s">
        <v>26190</v>
      </c>
      <c r="D91" s="1"/>
      <c r="E91" s="1" t="s">
        <v>26191</v>
      </c>
      <c r="F91" s="1"/>
      <c r="G91" s="1"/>
      <c r="H91" s="1"/>
      <c r="I91" s="1"/>
      <c r="J91" s="1"/>
      <c r="K91" s="1"/>
      <c r="L91" s="1"/>
      <c r="M91" s="1"/>
      <c r="N91" s="1"/>
      <c r="O91" s="1"/>
      <c r="P91" s="1"/>
      <c r="Q91" s="1"/>
      <c r="R91" s="1"/>
      <c r="S91" s="1"/>
      <c r="T91" s="1"/>
      <c r="U91" s="1"/>
      <c r="V91" s="1"/>
    </row>
    <row r="92" spans="1:22" x14ac:dyDescent="0.35">
      <c r="A92" s="59" t="s">
        <v>26192</v>
      </c>
      <c r="B92" s="1"/>
      <c r="C92" s="1" t="s">
        <v>26193</v>
      </c>
      <c r="D92" s="1"/>
      <c r="E92" s="1"/>
      <c r="F92" s="1"/>
      <c r="G92" s="1" t="s">
        <v>26194</v>
      </c>
      <c r="H92" s="1"/>
      <c r="I92" s="1"/>
      <c r="J92" s="1"/>
      <c r="K92" s="1"/>
      <c r="L92" s="1"/>
      <c r="M92" s="1"/>
      <c r="N92" s="1"/>
      <c r="O92" s="1"/>
      <c r="P92" s="1"/>
      <c r="Q92" s="1"/>
      <c r="R92" s="1"/>
      <c r="S92" s="1"/>
      <c r="T92" s="1"/>
      <c r="U92" s="1"/>
      <c r="V92" s="1"/>
    </row>
    <row r="93" spans="1:22" x14ac:dyDescent="0.35">
      <c r="A93" s="647" t="s">
        <v>26033</v>
      </c>
      <c r="B93" s="648"/>
      <c r="C93" s="648"/>
      <c r="D93" s="648"/>
      <c r="E93" s="648"/>
      <c r="F93" s="648"/>
      <c r="G93" s="648"/>
      <c r="H93" s="648"/>
      <c r="I93" s="648"/>
      <c r="J93" s="648"/>
      <c r="K93" s="648"/>
      <c r="L93" s="648"/>
      <c r="M93" s="648"/>
      <c r="N93" s="648"/>
      <c r="O93" s="648"/>
      <c r="P93" s="648"/>
      <c r="Q93" s="648"/>
      <c r="R93" s="648"/>
      <c r="S93" s="648"/>
      <c r="T93" s="648"/>
      <c r="U93" s="648"/>
      <c r="V93" s="648"/>
    </row>
  </sheetData>
  <sheetProtection sheet="1" objects="1" scenarios="1"/>
  <mergeCells count="89">
    <mergeCell ref="C88:V88"/>
    <mergeCell ref="A93:V93"/>
    <mergeCell ref="C80:V80"/>
    <mergeCell ref="A81:A84"/>
    <mergeCell ref="B81:B85"/>
    <mergeCell ref="C81:G85"/>
    <mergeCell ref="H81:L85"/>
    <mergeCell ref="M81:Q85"/>
    <mergeCell ref="R81:V85"/>
    <mergeCell ref="C71:V71"/>
    <mergeCell ref="A72:A77"/>
    <mergeCell ref="B72:B77"/>
    <mergeCell ref="C72:G77"/>
    <mergeCell ref="H72:L77"/>
    <mergeCell ref="M72:Q77"/>
    <mergeCell ref="R72:V77"/>
    <mergeCell ref="C62:V62"/>
    <mergeCell ref="A63:A68"/>
    <mergeCell ref="B63:B68"/>
    <mergeCell ref="C63:G68"/>
    <mergeCell ref="H63:L68"/>
    <mergeCell ref="M63:Q68"/>
    <mergeCell ref="R63:V68"/>
    <mergeCell ref="C55:V55"/>
    <mergeCell ref="A56:A60"/>
    <mergeCell ref="B56:B60"/>
    <mergeCell ref="C56:G60"/>
    <mergeCell ref="H56:L60"/>
    <mergeCell ref="M56:Q60"/>
    <mergeCell ref="R56:V60"/>
    <mergeCell ref="C46:V46"/>
    <mergeCell ref="A47:A53"/>
    <mergeCell ref="B47:B53"/>
    <mergeCell ref="C47:G53"/>
    <mergeCell ref="H47:L53"/>
    <mergeCell ref="M47:Q53"/>
    <mergeCell ref="R47:V53"/>
    <mergeCell ref="C39:V39"/>
    <mergeCell ref="A40:A44"/>
    <mergeCell ref="B40:B44"/>
    <mergeCell ref="C40:G44"/>
    <mergeCell ref="H40:L44"/>
    <mergeCell ref="M40:Q44"/>
    <mergeCell ref="R40:V44"/>
    <mergeCell ref="C31:V31"/>
    <mergeCell ref="A32:A37"/>
    <mergeCell ref="B32:B37"/>
    <mergeCell ref="C32:G37"/>
    <mergeCell ref="H32:L37"/>
    <mergeCell ref="M32:Q37"/>
    <mergeCell ref="R32:V37"/>
    <mergeCell ref="C25:V25"/>
    <mergeCell ref="A26:A29"/>
    <mergeCell ref="B26:B29"/>
    <mergeCell ref="C26:G29"/>
    <mergeCell ref="H26:L29"/>
    <mergeCell ref="M26:Q29"/>
    <mergeCell ref="R26:V29"/>
    <mergeCell ref="C17:V17"/>
    <mergeCell ref="A18:A23"/>
    <mergeCell ref="B18:B23"/>
    <mergeCell ref="C18:G23"/>
    <mergeCell ref="H18:L23"/>
    <mergeCell ref="M18:Q23"/>
    <mergeCell ref="R18:V23"/>
    <mergeCell ref="C10:G10"/>
    <mergeCell ref="H10:L10"/>
    <mergeCell ref="M10:Q10"/>
    <mergeCell ref="R10:V10"/>
    <mergeCell ref="A11:A15"/>
    <mergeCell ref="B11:B15"/>
    <mergeCell ref="C11:G15"/>
    <mergeCell ref="H11:L15"/>
    <mergeCell ref="M11:Q15"/>
    <mergeCell ref="R11:V15"/>
    <mergeCell ref="B5:L5"/>
    <mergeCell ref="M5:O5"/>
    <mergeCell ref="P5:T5"/>
    <mergeCell ref="B6:D6"/>
    <mergeCell ref="E6:F6"/>
    <mergeCell ref="G6:H6"/>
    <mergeCell ref="K6:L6"/>
    <mergeCell ref="R6:S6"/>
    <mergeCell ref="B3:L3"/>
    <mergeCell ref="M3:P3"/>
    <mergeCell ref="Q3:T3"/>
    <mergeCell ref="B4:L4"/>
    <mergeCell ref="N4:Q4"/>
    <mergeCell ref="S4:T4"/>
  </mergeCells>
  <conditionalFormatting sqref="B16">
    <cfRule type="containsBlanks" dxfId="47" priority="11">
      <formula>LEN(TRIM(B16))=0</formula>
    </cfRule>
  </conditionalFormatting>
  <conditionalFormatting sqref="B24">
    <cfRule type="containsBlanks" dxfId="46" priority="10">
      <formula>LEN(TRIM(B24))=0</formula>
    </cfRule>
  </conditionalFormatting>
  <conditionalFormatting sqref="B30">
    <cfRule type="containsBlanks" dxfId="45" priority="8">
      <formula>LEN(TRIM(B30))=0</formula>
    </cfRule>
    <cfRule type="containsBlanks" priority="9">
      <formula>LEN(TRIM(B30))=0</formula>
    </cfRule>
  </conditionalFormatting>
  <conditionalFormatting sqref="B38">
    <cfRule type="containsBlanks" dxfId="44" priority="7">
      <formula>LEN(TRIM(B38))=0</formula>
    </cfRule>
  </conditionalFormatting>
  <conditionalFormatting sqref="B45">
    <cfRule type="containsBlanks" dxfId="43" priority="6">
      <formula>LEN(TRIM(B45))=0</formula>
    </cfRule>
  </conditionalFormatting>
  <conditionalFormatting sqref="B54">
    <cfRule type="containsBlanks" dxfId="42" priority="5">
      <formula>LEN(TRIM(B54))=0</formula>
    </cfRule>
  </conditionalFormatting>
  <conditionalFormatting sqref="B61">
    <cfRule type="containsBlanks" dxfId="41" priority="4">
      <formula>LEN(TRIM(B61))=0</formula>
    </cfRule>
  </conditionalFormatting>
  <conditionalFormatting sqref="B69:B70">
    <cfRule type="containsBlanks" dxfId="40" priority="3">
      <formula>LEN(TRIM(B69))=0</formula>
    </cfRule>
  </conditionalFormatting>
  <conditionalFormatting sqref="B78:B79">
    <cfRule type="containsBlanks" dxfId="39" priority="2">
      <formula>LEN(TRIM(B78))=0</formula>
    </cfRule>
  </conditionalFormatting>
  <conditionalFormatting sqref="B86:B87">
    <cfRule type="containsBlanks" dxfId="38" priority="1">
      <formula>LEN(TRIM(B86))=0</formula>
    </cfRule>
  </conditionalFormatting>
  <conditionalFormatting sqref="Q3:T3">
    <cfRule type="containsBlanks" dxfId="37" priority="13">
      <formula>LEN(TRIM(Q3))=0</formula>
    </cfRule>
  </conditionalFormatting>
  <conditionalFormatting sqref="S4:T4">
    <cfRule type="containsBlanks" dxfId="36" priority="12">
      <formula>LEN(TRIM(S4))=0</formula>
    </cfRule>
  </conditionalFormatting>
  <dataValidations count="2">
    <dataValidation type="whole" allowBlank="1" showInputMessage="1" showErrorMessage="1" sqref="B69:B70 B78:B79 B86:B87" xr:uid="{00000000-0002-0000-0700-000000000000}">
      <formula1>0</formula1>
      <formula2>10</formula2>
    </dataValidation>
    <dataValidation type="whole" allowBlank="1" showInputMessage="1" showErrorMessage="1" sqref="B16 B24 B30 B38 B54 B61 B45" xr:uid="{00000000-0002-0000-0700-000001000000}">
      <formula1>1</formula1>
      <formula2>20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7585" r:id="rId3" name="Check Box 1">
              <controlPr defaultSize="0" autoFill="0" autoLine="0" autoPict="0">
                <anchor moveWithCells="1">
                  <from>
                    <xdr:col>1</xdr:col>
                    <xdr:colOff>69850</xdr:colOff>
                    <xdr:row>89</xdr:row>
                    <xdr:rowOff>184150</xdr:rowOff>
                  </from>
                  <to>
                    <xdr:col>1</xdr:col>
                    <xdr:colOff>304800</xdr:colOff>
                    <xdr:row>91</xdr:row>
                    <xdr:rowOff>31750</xdr:rowOff>
                  </to>
                </anchor>
              </controlPr>
            </control>
          </mc:Choice>
        </mc:AlternateContent>
        <mc:AlternateContent xmlns:mc="http://schemas.openxmlformats.org/markup-compatibility/2006">
          <mc:Choice Requires="x14">
            <control shapeId="67586" r:id="rId4" name="Check Box 2">
              <controlPr defaultSize="0" autoFill="0" autoLine="0" autoPict="0">
                <anchor moveWithCells="1">
                  <from>
                    <xdr:col>3</xdr:col>
                    <xdr:colOff>107950</xdr:colOff>
                    <xdr:row>89</xdr:row>
                    <xdr:rowOff>184150</xdr:rowOff>
                  </from>
                  <to>
                    <xdr:col>3</xdr:col>
                    <xdr:colOff>336550</xdr:colOff>
                    <xdr:row>91</xdr:row>
                    <xdr:rowOff>31750</xdr:rowOff>
                  </to>
                </anchor>
              </controlPr>
            </control>
          </mc:Choice>
        </mc:AlternateContent>
        <mc:AlternateContent xmlns:mc="http://schemas.openxmlformats.org/markup-compatibility/2006">
          <mc:Choice Requires="x14">
            <control shapeId="67587" r:id="rId5" name="Check Box 3">
              <controlPr defaultSize="0" autoFill="0" autoLine="0" autoPict="0">
                <anchor moveWithCells="1">
                  <from>
                    <xdr:col>1</xdr:col>
                    <xdr:colOff>69850</xdr:colOff>
                    <xdr:row>90</xdr:row>
                    <xdr:rowOff>184150</xdr:rowOff>
                  </from>
                  <to>
                    <xdr:col>1</xdr:col>
                    <xdr:colOff>304800</xdr:colOff>
                    <xdr:row>91</xdr:row>
                    <xdr:rowOff>184150</xdr:rowOff>
                  </to>
                </anchor>
              </controlPr>
            </control>
          </mc:Choice>
        </mc:AlternateContent>
        <mc:AlternateContent xmlns:mc="http://schemas.openxmlformats.org/markup-compatibility/2006">
          <mc:Choice Requires="x14">
            <control shapeId="67588" r:id="rId6" name="Check Box 4">
              <controlPr defaultSize="0" autoFill="0" autoLine="0" autoPict="0">
                <anchor moveWithCells="1">
                  <from>
                    <xdr:col>5</xdr:col>
                    <xdr:colOff>146050</xdr:colOff>
                    <xdr:row>90</xdr:row>
                    <xdr:rowOff>184150</xdr:rowOff>
                  </from>
                  <to>
                    <xdr:col>5</xdr:col>
                    <xdr:colOff>374650</xdr:colOff>
                    <xdr:row>92</xdr:row>
                    <xdr:rowOff>31750</xdr:rowOff>
                  </to>
                </anchor>
              </controlPr>
            </control>
          </mc:Choice>
        </mc:AlternateContent>
        <mc:AlternateContent xmlns:mc="http://schemas.openxmlformats.org/markup-compatibility/2006">
          <mc:Choice Requires="x14">
            <control shapeId="67589" r:id="rId7" name="Check Box 5">
              <controlPr defaultSize="0" autoFill="0" autoLine="0" autoPict="0">
                <anchor moveWithCells="1">
                  <from>
                    <xdr:col>13</xdr:col>
                    <xdr:colOff>152400</xdr:colOff>
                    <xdr:row>4</xdr:row>
                    <xdr:rowOff>184150</xdr:rowOff>
                  </from>
                  <to>
                    <xdr:col>14</xdr:col>
                    <xdr:colOff>228600</xdr:colOff>
                    <xdr:row>6</xdr:row>
                    <xdr:rowOff>76200</xdr:rowOff>
                  </to>
                </anchor>
              </controlPr>
            </control>
          </mc:Choice>
        </mc:AlternateContent>
        <mc:AlternateContent xmlns:mc="http://schemas.openxmlformats.org/markup-compatibility/2006">
          <mc:Choice Requires="x14">
            <control shapeId="67590" r:id="rId8" name="Check Box 6">
              <controlPr defaultSize="0" autoFill="0" autoLine="0" autoPict="0">
                <anchor moveWithCells="1">
                  <from>
                    <xdr:col>16</xdr:col>
                    <xdr:colOff>146050</xdr:colOff>
                    <xdr:row>4</xdr:row>
                    <xdr:rowOff>146050</xdr:rowOff>
                  </from>
                  <to>
                    <xdr:col>16</xdr:col>
                    <xdr:colOff>381000</xdr:colOff>
                    <xdr:row>6</xdr:row>
                    <xdr:rowOff>76200</xdr:rowOff>
                  </to>
                </anchor>
              </controlPr>
            </control>
          </mc:Choice>
        </mc:AlternateContent>
        <mc:AlternateContent xmlns:mc="http://schemas.openxmlformats.org/markup-compatibility/2006">
          <mc:Choice Requires="x14">
            <control shapeId="67591" r:id="rId9" name="Button 7">
              <controlPr defaultSize="0" print="0" autoFill="0" autoPict="0" macro="[0]!SvMe">
                <anchor moveWithCells="1" sizeWithCells="1">
                  <from>
                    <xdr:col>10</xdr:col>
                    <xdr:colOff>228600</xdr:colOff>
                    <xdr:row>90</xdr:row>
                    <xdr:rowOff>114300</xdr:rowOff>
                  </from>
                  <to>
                    <xdr:col>13</xdr:col>
                    <xdr:colOff>190500</xdr:colOff>
                    <xdr:row>93</xdr:row>
                    <xdr:rowOff>69850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dimension ref="A1:V93"/>
  <sheetViews>
    <sheetView workbookViewId="0">
      <selection activeCell="N4" sqref="N4:Q4 B3:L5 P5:T5 B6:D6 G6:H6 K6:L6 B89"/>
    </sheetView>
  </sheetViews>
  <sheetFormatPr defaultColWidth="8.81640625" defaultRowHeight="14.5" x14ac:dyDescent="0.35"/>
  <cols>
    <col min="1" max="1" width="30.54296875" customWidth="1"/>
    <col min="2" max="2" width="4.54296875" customWidth="1"/>
    <col min="3" max="22" width="5.54296875" customWidth="1"/>
  </cols>
  <sheetData>
    <row r="1" spans="1:22" s="65" customFormat="1" ht="18.5" x14ac:dyDescent="0.45">
      <c r="A1" s="62" t="s">
        <v>29069</v>
      </c>
      <c r="B1" s="63"/>
      <c r="C1" s="63"/>
      <c r="D1" s="63"/>
      <c r="E1" s="63"/>
      <c r="F1" s="63"/>
      <c r="G1" s="63"/>
      <c r="H1" s="63"/>
      <c r="I1" s="63"/>
      <c r="J1" s="63"/>
      <c r="K1" s="64"/>
      <c r="L1" s="64"/>
      <c r="M1" s="64"/>
      <c r="N1" s="64"/>
      <c r="O1" s="64"/>
      <c r="P1" s="64"/>
      <c r="Q1" s="64"/>
      <c r="R1" s="64"/>
      <c r="S1" s="64"/>
      <c r="T1" s="64"/>
      <c r="U1" s="64"/>
      <c r="V1" s="66"/>
    </row>
    <row r="2" spans="1:22" ht="15" thickBot="1" x14ac:dyDescent="0.4">
      <c r="A2" s="60" t="s">
        <v>26003</v>
      </c>
      <c r="B2" s="1"/>
      <c r="C2" s="1"/>
      <c r="D2" s="1"/>
      <c r="E2" s="1"/>
      <c r="F2" s="1"/>
      <c r="G2" s="1"/>
      <c r="H2" s="1"/>
      <c r="I2" s="1"/>
      <c r="J2" s="1"/>
      <c r="K2" s="1"/>
      <c r="L2" s="1"/>
      <c r="U2" s="1"/>
      <c r="V2" s="1"/>
    </row>
    <row r="3" spans="1:22" ht="15" thickTop="1" x14ac:dyDescent="0.35">
      <c r="A3" s="39" t="s">
        <v>25778</v>
      </c>
      <c r="B3" s="604" t="str">
        <f>BioEvent!B1</f>
        <v/>
      </c>
      <c r="C3" s="604"/>
      <c r="D3" s="604"/>
      <c r="E3" s="604"/>
      <c r="F3" s="604"/>
      <c r="G3" s="604"/>
      <c r="H3" s="604"/>
      <c r="I3" s="604"/>
      <c r="J3" s="604"/>
      <c r="K3" s="604"/>
      <c r="L3" s="604"/>
      <c r="M3" s="604" t="s">
        <v>25958</v>
      </c>
      <c r="N3" s="604"/>
      <c r="O3" s="604"/>
      <c r="P3" s="604"/>
      <c r="Q3" s="605"/>
      <c r="R3" s="605"/>
      <c r="S3" s="605"/>
      <c r="T3" s="606"/>
      <c r="U3" s="1"/>
      <c r="V3" s="1"/>
    </row>
    <row r="4" spans="1:22" x14ac:dyDescent="0.35">
      <c r="A4" s="40" t="s">
        <v>26015</v>
      </c>
      <c r="B4" s="607" t="str">
        <f>BioEvent!B8</f>
        <v/>
      </c>
      <c r="C4" s="608"/>
      <c r="D4" s="608"/>
      <c r="E4" s="608"/>
      <c r="F4" s="608"/>
      <c r="G4" s="608"/>
      <c r="H4" s="608"/>
      <c r="I4" s="608"/>
      <c r="J4" s="608"/>
      <c r="K4" s="608"/>
      <c r="L4" s="608"/>
      <c r="M4" s="6" t="s">
        <v>25956</v>
      </c>
      <c r="N4" s="609" t="e">
        <f>BioEvent!#REF!</f>
        <v>#REF!</v>
      </c>
      <c r="O4" s="609"/>
      <c r="P4" s="609"/>
      <c r="Q4" s="609"/>
      <c r="R4" s="35" t="s">
        <v>25957</v>
      </c>
      <c r="S4" s="608"/>
      <c r="T4" s="610"/>
      <c r="U4" s="1"/>
      <c r="V4" s="1"/>
    </row>
    <row r="5" spans="1:22" x14ac:dyDescent="0.35">
      <c r="A5" s="40" t="s">
        <v>26016</v>
      </c>
      <c r="B5" s="611" t="str">
        <f>BioEvent!B9</f>
        <v/>
      </c>
      <c r="C5" s="611"/>
      <c r="D5" s="611"/>
      <c r="E5" s="611"/>
      <c r="F5" s="611"/>
      <c r="G5" s="611"/>
      <c r="H5" s="611"/>
      <c r="I5" s="611"/>
      <c r="J5" s="611"/>
      <c r="K5" s="611"/>
      <c r="L5" s="611"/>
      <c r="M5" s="612" t="s">
        <v>26017</v>
      </c>
      <c r="N5" s="611"/>
      <c r="O5" s="611"/>
      <c r="P5" s="612">
        <f>BioEvent!D7</f>
        <v>0</v>
      </c>
      <c r="Q5" s="611"/>
      <c r="R5" s="611"/>
      <c r="S5" s="611"/>
      <c r="T5" s="613"/>
      <c r="U5" s="1"/>
      <c r="V5" s="1"/>
    </row>
    <row r="6" spans="1:22" ht="15" thickBot="1" x14ac:dyDescent="0.4">
      <c r="A6" s="36" t="s">
        <v>25786</v>
      </c>
      <c r="B6" s="614" t="str">
        <f>BioEvent!B13</f>
        <v/>
      </c>
      <c r="C6" s="615"/>
      <c r="D6" s="616"/>
      <c r="E6" s="617" t="s">
        <v>26018</v>
      </c>
      <c r="F6" s="617"/>
      <c r="G6" s="618" t="str">
        <f>BioEvent!D8</f>
        <v/>
      </c>
      <c r="H6" s="618"/>
      <c r="I6" s="72" t="s">
        <v>25783</v>
      </c>
      <c r="J6" s="37"/>
      <c r="K6" s="617" t="str">
        <f>BioEvent!B11</f>
        <v/>
      </c>
      <c r="L6" s="617"/>
      <c r="M6" s="37" t="s">
        <v>25959</v>
      </c>
      <c r="N6" s="37"/>
      <c r="O6" s="72" t="s">
        <v>25960</v>
      </c>
      <c r="P6" s="73"/>
      <c r="Q6" s="649"/>
      <c r="R6" s="650"/>
      <c r="S6" s="650"/>
      <c r="T6" s="651"/>
      <c r="U6" s="1"/>
      <c r="V6" s="1"/>
    </row>
    <row r="7" spans="1:22" ht="15" thickTop="1" x14ac:dyDescent="0.35">
      <c r="A7" s="41" t="s">
        <v>26105</v>
      </c>
      <c r="B7" s="1" t="s">
        <v>26095</v>
      </c>
      <c r="C7" s="1"/>
      <c r="D7" s="1"/>
      <c r="F7" s="1"/>
      <c r="G7" s="1"/>
      <c r="H7" s="1"/>
      <c r="I7" s="1"/>
      <c r="J7" s="1"/>
      <c r="K7" s="1"/>
      <c r="L7" s="1"/>
      <c r="U7" s="1"/>
      <c r="V7" s="1"/>
    </row>
    <row r="8" spans="1:22" x14ac:dyDescent="0.35">
      <c r="A8" s="42"/>
      <c r="B8" s="1"/>
      <c r="C8" s="1"/>
      <c r="D8" s="1"/>
      <c r="F8" s="1"/>
      <c r="G8" s="1"/>
      <c r="H8" s="1"/>
      <c r="I8" s="1"/>
      <c r="J8" s="1"/>
      <c r="K8" s="1"/>
      <c r="L8" s="1"/>
      <c r="U8" s="1"/>
      <c r="V8" s="1"/>
    </row>
    <row r="9" spans="1:22" ht="15.5" thickBot="1" x14ac:dyDescent="0.4">
      <c r="A9" s="58" t="s">
        <v>25964</v>
      </c>
      <c r="B9" s="1"/>
      <c r="C9" s="1"/>
      <c r="D9" s="1"/>
      <c r="E9" s="1"/>
      <c r="F9" s="1"/>
      <c r="G9" s="1"/>
      <c r="H9" s="1"/>
      <c r="I9" s="1"/>
      <c r="J9" s="1"/>
      <c r="K9" s="1"/>
      <c r="L9" s="1"/>
      <c r="M9" s="1"/>
      <c r="N9" s="67"/>
      <c r="O9" s="1"/>
      <c r="P9" s="1"/>
      <c r="Q9" s="1"/>
      <c r="R9" s="1"/>
      <c r="S9" s="1"/>
      <c r="T9" s="1"/>
      <c r="U9" s="1"/>
      <c r="V9" s="1"/>
    </row>
    <row r="10" spans="1:22" ht="15" thickBot="1" x14ac:dyDescent="0.4">
      <c r="A10" s="3"/>
      <c r="B10" s="2"/>
      <c r="C10" s="619" t="s">
        <v>25901</v>
      </c>
      <c r="D10" s="620"/>
      <c r="E10" s="620"/>
      <c r="F10" s="620"/>
      <c r="G10" s="621"/>
      <c r="H10" s="620" t="s">
        <v>25902</v>
      </c>
      <c r="I10" s="620"/>
      <c r="J10" s="620"/>
      <c r="K10" s="620"/>
      <c r="L10" s="620"/>
      <c r="M10" s="620" t="s">
        <v>25903</v>
      </c>
      <c r="N10" s="620"/>
      <c r="O10" s="620"/>
      <c r="P10" s="620"/>
      <c r="Q10" s="620"/>
      <c r="R10" s="620" t="s">
        <v>25904</v>
      </c>
      <c r="S10" s="620"/>
      <c r="T10" s="620"/>
      <c r="U10" s="620"/>
      <c r="V10" s="622"/>
    </row>
    <row r="11" spans="1:22" ht="15" customHeight="1" x14ac:dyDescent="0.35">
      <c r="A11" s="623" t="s">
        <v>25905</v>
      </c>
      <c r="B11" s="625"/>
      <c r="C11" s="628" t="s">
        <v>25907</v>
      </c>
      <c r="D11" s="628"/>
      <c r="E11" s="628"/>
      <c r="F11" s="628"/>
      <c r="G11" s="628"/>
      <c r="H11" s="628" t="s">
        <v>25908</v>
      </c>
      <c r="I11" s="628"/>
      <c r="J11" s="628"/>
      <c r="K11" s="628"/>
      <c r="L11" s="628"/>
      <c r="M11" s="628" t="s">
        <v>25909</v>
      </c>
      <c r="N11" s="628"/>
      <c r="O11" s="628"/>
      <c r="P11" s="628"/>
      <c r="Q11" s="628"/>
      <c r="R11" s="628" t="s">
        <v>25910</v>
      </c>
      <c r="S11" s="628"/>
      <c r="T11" s="628"/>
      <c r="U11" s="628"/>
      <c r="V11" s="630"/>
    </row>
    <row r="12" spans="1:22" x14ac:dyDescent="0.35">
      <c r="A12" s="624"/>
      <c r="B12" s="626"/>
      <c r="C12" s="629"/>
      <c r="D12" s="629"/>
      <c r="E12" s="629"/>
      <c r="F12" s="629"/>
      <c r="G12" s="629"/>
      <c r="H12" s="629"/>
      <c r="I12" s="629"/>
      <c r="J12" s="629"/>
      <c r="K12" s="629"/>
      <c r="L12" s="629"/>
      <c r="M12" s="629"/>
      <c r="N12" s="629"/>
      <c r="O12" s="629"/>
      <c r="P12" s="629"/>
      <c r="Q12" s="629"/>
      <c r="R12" s="629"/>
      <c r="S12" s="629"/>
      <c r="T12" s="629"/>
      <c r="U12" s="629"/>
      <c r="V12" s="631"/>
    </row>
    <row r="13" spans="1:22" x14ac:dyDescent="0.35">
      <c r="A13" s="624"/>
      <c r="B13" s="626"/>
      <c r="C13" s="629"/>
      <c r="D13" s="629"/>
      <c r="E13" s="629"/>
      <c r="F13" s="629"/>
      <c r="G13" s="629"/>
      <c r="H13" s="629"/>
      <c r="I13" s="629"/>
      <c r="J13" s="629"/>
      <c r="K13" s="629"/>
      <c r="L13" s="629"/>
      <c r="M13" s="629"/>
      <c r="N13" s="629"/>
      <c r="O13" s="629"/>
      <c r="P13" s="629"/>
      <c r="Q13" s="629"/>
      <c r="R13" s="629"/>
      <c r="S13" s="629"/>
      <c r="T13" s="629"/>
      <c r="U13" s="629"/>
      <c r="V13" s="631"/>
    </row>
    <row r="14" spans="1:22" x14ac:dyDescent="0.35">
      <c r="A14" s="624"/>
      <c r="B14" s="626"/>
      <c r="C14" s="629"/>
      <c r="D14" s="629"/>
      <c r="E14" s="629"/>
      <c r="F14" s="629"/>
      <c r="G14" s="629"/>
      <c r="H14" s="629"/>
      <c r="I14" s="629"/>
      <c r="J14" s="629"/>
      <c r="K14" s="629"/>
      <c r="L14" s="629"/>
      <c r="M14" s="629"/>
      <c r="N14" s="629"/>
      <c r="O14" s="629"/>
      <c r="P14" s="629"/>
      <c r="Q14" s="629"/>
      <c r="R14" s="629"/>
      <c r="S14" s="629"/>
      <c r="T14" s="629"/>
      <c r="U14" s="629"/>
      <c r="V14" s="631"/>
    </row>
    <row r="15" spans="1:22" ht="15" thickBot="1" x14ac:dyDescent="0.4">
      <c r="A15" s="624"/>
      <c r="B15" s="627"/>
      <c r="C15" s="629"/>
      <c r="D15" s="629"/>
      <c r="E15" s="629"/>
      <c r="F15" s="629"/>
      <c r="G15" s="629"/>
      <c r="H15" s="629"/>
      <c r="I15" s="629"/>
      <c r="J15" s="629"/>
      <c r="K15" s="629"/>
      <c r="L15" s="629"/>
      <c r="M15" s="629"/>
      <c r="N15" s="629"/>
      <c r="O15" s="629"/>
      <c r="P15" s="629"/>
      <c r="Q15" s="629"/>
      <c r="R15" s="629"/>
      <c r="S15" s="629"/>
      <c r="T15" s="629"/>
      <c r="U15" s="629"/>
      <c r="V15" s="631"/>
    </row>
    <row r="16" spans="1:22" ht="15" thickBot="1" x14ac:dyDescent="0.4">
      <c r="A16" s="5" t="s">
        <v>25906</v>
      </c>
      <c r="B16" s="30"/>
      <c r="C16" s="18">
        <v>20</v>
      </c>
      <c r="D16" s="71">
        <v>19</v>
      </c>
      <c r="E16" s="71">
        <v>18</v>
      </c>
      <c r="F16" s="71">
        <v>17</v>
      </c>
      <c r="G16" s="71">
        <v>16</v>
      </c>
      <c r="H16" s="71">
        <v>15</v>
      </c>
      <c r="I16" s="71">
        <v>14</v>
      </c>
      <c r="J16" s="71">
        <v>13</v>
      </c>
      <c r="K16" s="71">
        <v>12</v>
      </c>
      <c r="L16" s="71">
        <v>11</v>
      </c>
      <c r="M16" s="71">
        <v>10</v>
      </c>
      <c r="N16" s="71">
        <v>9</v>
      </c>
      <c r="O16" s="71">
        <v>8</v>
      </c>
      <c r="P16" s="71">
        <v>7</v>
      </c>
      <c r="Q16" s="71">
        <v>6</v>
      </c>
      <c r="R16" s="71">
        <v>5</v>
      </c>
      <c r="S16" s="71">
        <v>4</v>
      </c>
      <c r="T16" s="71">
        <v>3</v>
      </c>
      <c r="U16" s="71">
        <v>2</v>
      </c>
      <c r="V16" s="19">
        <v>1</v>
      </c>
    </row>
    <row r="17" spans="1:22" ht="15" thickBot="1" x14ac:dyDescent="0.4">
      <c r="A17" s="4" t="s">
        <v>25911</v>
      </c>
      <c r="B17" s="27"/>
      <c r="C17" s="632"/>
      <c r="D17" s="633"/>
      <c r="E17" s="633"/>
      <c r="F17" s="633"/>
      <c r="G17" s="633"/>
      <c r="H17" s="633"/>
      <c r="I17" s="633"/>
      <c r="J17" s="633"/>
      <c r="K17" s="633"/>
      <c r="L17" s="633"/>
      <c r="M17" s="633"/>
      <c r="N17" s="633"/>
      <c r="O17" s="633"/>
      <c r="P17" s="633"/>
      <c r="Q17" s="633"/>
      <c r="R17" s="633"/>
      <c r="S17" s="633"/>
      <c r="T17" s="633"/>
      <c r="U17" s="633"/>
      <c r="V17" s="634"/>
    </row>
    <row r="18" spans="1:22" ht="14.9" customHeight="1" x14ac:dyDescent="0.35">
      <c r="A18" s="635" t="s">
        <v>25955</v>
      </c>
      <c r="B18" s="625"/>
      <c r="C18" s="639" t="s">
        <v>25912</v>
      </c>
      <c r="D18" s="639"/>
      <c r="E18" s="639"/>
      <c r="F18" s="639"/>
      <c r="G18" s="639"/>
      <c r="H18" s="639" t="s">
        <v>25913</v>
      </c>
      <c r="I18" s="639"/>
      <c r="J18" s="639"/>
      <c r="K18" s="639"/>
      <c r="L18" s="639"/>
      <c r="M18" s="639" t="s">
        <v>25914</v>
      </c>
      <c r="N18" s="639"/>
      <c r="O18" s="639"/>
      <c r="P18" s="639"/>
      <c r="Q18" s="639"/>
      <c r="R18" s="639" t="s">
        <v>25915</v>
      </c>
      <c r="S18" s="639"/>
      <c r="T18" s="639"/>
      <c r="U18" s="639"/>
      <c r="V18" s="641"/>
    </row>
    <row r="19" spans="1:22" x14ac:dyDescent="0.35">
      <c r="A19" s="636"/>
      <c r="B19" s="637"/>
      <c r="C19" s="640"/>
      <c r="D19" s="640"/>
      <c r="E19" s="640"/>
      <c r="F19" s="640"/>
      <c r="G19" s="640"/>
      <c r="H19" s="640"/>
      <c r="I19" s="640"/>
      <c r="J19" s="640"/>
      <c r="K19" s="640"/>
      <c r="L19" s="640"/>
      <c r="M19" s="640"/>
      <c r="N19" s="640"/>
      <c r="O19" s="640"/>
      <c r="P19" s="640"/>
      <c r="Q19" s="640"/>
      <c r="R19" s="640"/>
      <c r="S19" s="640"/>
      <c r="T19" s="640"/>
      <c r="U19" s="640"/>
      <c r="V19" s="642"/>
    </row>
    <row r="20" spans="1:22" x14ac:dyDescent="0.35">
      <c r="A20" s="636"/>
      <c r="B20" s="637"/>
      <c r="C20" s="640"/>
      <c r="D20" s="640"/>
      <c r="E20" s="640"/>
      <c r="F20" s="640"/>
      <c r="G20" s="640"/>
      <c r="H20" s="640"/>
      <c r="I20" s="640"/>
      <c r="J20" s="640"/>
      <c r="K20" s="640"/>
      <c r="L20" s="640"/>
      <c r="M20" s="640"/>
      <c r="N20" s="640"/>
      <c r="O20" s="640"/>
      <c r="P20" s="640"/>
      <c r="Q20" s="640"/>
      <c r="R20" s="640"/>
      <c r="S20" s="640"/>
      <c r="T20" s="640"/>
      <c r="U20" s="640"/>
      <c r="V20" s="642"/>
    </row>
    <row r="21" spans="1:22" x14ac:dyDescent="0.35">
      <c r="A21" s="636"/>
      <c r="B21" s="637"/>
      <c r="C21" s="640"/>
      <c r="D21" s="640"/>
      <c r="E21" s="640"/>
      <c r="F21" s="640"/>
      <c r="G21" s="640"/>
      <c r="H21" s="640"/>
      <c r="I21" s="640"/>
      <c r="J21" s="640"/>
      <c r="K21" s="640"/>
      <c r="L21" s="640"/>
      <c r="M21" s="640"/>
      <c r="N21" s="640"/>
      <c r="O21" s="640"/>
      <c r="P21" s="640"/>
      <c r="Q21" s="640"/>
      <c r="R21" s="640"/>
      <c r="S21" s="640"/>
      <c r="T21" s="640"/>
      <c r="U21" s="640"/>
      <c r="V21" s="642"/>
    </row>
    <row r="22" spans="1:22" x14ac:dyDescent="0.35">
      <c r="A22" s="636"/>
      <c r="B22" s="637"/>
      <c r="C22" s="640"/>
      <c r="D22" s="640"/>
      <c r="E22" s="640"/>
      <c r="F22" s="640"/>
      <c r="G22" s="640"/>
      <c r="H22" s="640"/>
      <c r="I22" s="640"/>
      <c r="J22" s="640"/>
      <c r="K22" s="640"/>
      <c r="L22" s="640"/>
      <c r="M22" s="640"/>
      <c r="N22" s="640"/>
      <c r="O22" s="640"/>
      <c r="P22" s="640"/>
      <c r="Q22" s="640"/>
      <c r="R22" s="640"/>
      <c r="S22" s="640"/>
      <c r="T22" s="640"/>
      <c r="U22" s="640"/>
      <c r="V22" s="642"/>
    </row>
    <row r="23" spans="1:22" ht="15" thickBot="1" x14ac:dyDescent="0.4">
      <c r="A23" s="636"/>
      <c r="B23" s="638"/>
      <c r="C23" s="640"/>
      <c r="D23" s="640"/>
      <c r="E23" s="640"/>
      <c r="F23" s="640"/>
      <c r="G23" s="640"/>
      <c r="H23" s="640"/>
      <c r="I23" s="640"/>
      <c r="J23" s="640"/>
      <c r="K23" s="640"/>
      <c r="L23" s="640"/>
      <c r="M23" s="640"/>
      <c r="N23" s="640"/>
      <c r="O23" s="640"/>
      <c r="P23" s="640"/>
      <c r="Q23" s="640"/>
      <c r="R23" s="640"/>
      <c r="S23" s="640"/>
      <c r="T23" s="640"/>
      <c r="U23" s="640"/>
      <c r="V23" s="642"/>
    </row>
    <row r="24" spans="1:22" ht="15" thickBot="1" x14ac:dyDescent="0.4">
      <c r="A24" s="5" t="s">
        <v>25906</v>
      </c>
      <c r="B24" s="30"/>
      <c r="C24" s="17">
        <v>20</v>
      </c>
      <c r="D24" s="74">
        <v>19</v>
      </c>
      <c r="E24" s="74">
        <v>18</v>
      </c>
      <c r="F24" s="74">
        <v>17</v>
      </c>
      <c r="G24" s="74">
        <v>16</v>
      </c>
      <c r="H24" s="74">
        <v>15</v>
      </c>
      <c r="I24" s="74">
        <v>14</v>
      </c>
      <c r="J24" s="74">
        <v>13</v>
      </c>
      <c r="K24" s="74">
        <v>12</v>
      </c>
      <c r="L24" s="74">
        <v>11</v>
      </c>
      <c r="M24" s="74">
        <v>10</v>
      </c>
      <c r="N24" s="74">
        <v>9</v>
      </c>
      <c r="O24" s="74">
        <v>8</v>
      </c>
      <c r="P24" s="74">
        <v>7</v>
      </c>
      <c r="Q24" s="74">
        <v>6</v>
      </c>
      <c r="R24" s="74">
        <v>5</v>
      </c>
      <c r="S24" s="74">
        <v>4</v>
      </c>
      <c r="T24" s="74">
        <v>3</v>
      </c>
      <c r="U24" s="74">
        <v>2</v>
      </c>
      <c r="V24" s="16">
        <v>1</v>
      </c>
    </row>
    <row r="25" spans="1:22" ht="15" thickBot="1" x14ac:dyDescent="0.4">
      <c r="A25" s="4" t="s">
        <v>25911</v>
      </c>
      <c r="B25" s="27"/>
      <c r="C25" s="632"/>
      <c r="D25" s="633"/>
      <c r="E25" s="633"/>
      <c r="F25" s="633"/>
      <c r="G25" s="633"/>
      <c r="H25" s="633"/>
      <c r="I25" s="633"/>
      <c r="J25" s="633"/>
      <c r="K25" s="633"/>
      <c r="L25" s="633"/>
      <c r="M25" s="633"/>
      <c r="N25" s="633"/>
      <c r="O25" s="633"/>
      <c r="P25" s="633"/>
      <c r="Q25" s="633"/>
      <c r="R25" s="633"/>
      <c r="S25" s="633"/>
      <c r="T25" s="633"/>
      <c r="U25" s="633"/>
      <c r="V25" s="634"/>
    </row>
    <row r="26" spans="1:22" x14ac:dyDescent="0.35">
      <c r="A26" s="643" t="s">
        <v>25921</v>
      </c>
      <c r="B26" s="625"/>
      <c r="C26" s="639" t="s">
        <v>25922</v>
      </c>
      <c r="D26" s="639"/>
      <c r="E26" s="639"/>
      <c r="F26" s="639"/>
      <c r="G26" s="639"/>
      <c r="H26" s="639" t="s">
        <v>25923</v>
      </c>
      <c r="I26" s="639"/>
      <c r="J26" s="639"/>
      <c r="K26" s="639"/>
      <c r="L26" s="639"/>
      <c r="M26" s="639" t="s">
        <v>25924</v>
      </c>
      <c r="N26" s="639"/>
      <c r="O26" s="639"/>
      <c r="P26" s="639"/>
      <c r="Q26" s="639"/>
      <c r="R26" s="639" t="s">
        <v>25925</v>
      </c>
      <c r="S26" s="639"/>
      <c r="T26" s="639"/>
      <c r="U26" s="639"/>
      <c r="V26" s="641"/>
    </row>
    <row r="27" spans="1:22" x14ac:dyDescent="0.35">
      <c r="A27" s="644"/>
      <c r="B27" s="637"/>
      <c r="C27" s="640"/>
      <c r="D27" s="640"/>
      <c r="E27" s="640"/>
      <c r="F27" s="640"/>
      <c r="G27" s="640"/>
      <c r="H27" s="640"/>
      <c r="I27" s="640"/>
      <c r="J27" s="640"/>
      <c r="K27" s="640"/>
      <c r="L27" s="640"/>
      <c r="M27" s="640"/>
      <c r="N27" s="640"/>
      <c r="O27" s="640"/>
      <c r="P27" s="640"/>
      <c r="Q27" s="640"/>
      <c r="R27" s="640"/>
      <c r="S27" s="640"/>
      <c r="T27" s="640"/>
      <c r="U27" s="640"/>
      <c r="V27" s="642"/>
    </row>
    <row r="28" spans="1:22" x14ac:dyDescent="0.35">
      <c r="A28" s="644"/>
      <c r="B28" s="637"/>
      <c r="C28" s="640"/>
      <c r="D28" s="640"/>
      <c r="E28" s="640"/>
      <c r="F28" s="640"/>
      <c r="G28" s="640"/>
      <c r="H28" s="640"/>
      <c r="I28" s="640"/>
      <c r="J28" s="640"/>
      <c r="K28" s="640"/>
      <c r="L28" s="640"/>
      <c r="M28" s="640"/>
      <c r="N28" s="640"/>
      <c r="O28" s="640"/>
      <c r="P28" s="640"/>
      <c r="Q28" s="640"/>
      <c r="R28" s="640"/>
      <c r="S28" s="640"/>
      <c r="T28" s="640"/>
      <c r="U28" s="640"/>
      <c r="V28" s="642"/>
    </row>
    <row r="29" spans="1:22" ht="15" thickBot="1" x14ac:dyDescent="0.4">
      <c r="A29" s="645"/>
      <c r="B29" s="638"/>
      <c r="C29" s="640"/>
      <c r="D29" s="640"/>
      <c r="E29" s="640"/>
      <c r="F29" s="640"/>
      <c r="G29" s="640"/>
      <c r="H29" s="640"/>
      <c r="I29" s="640"/>
      <c r="J29" s="640"/>
      <c r="K29" s="640"/>
      <c r="L29" s="640"/>
      <c r="M29" s="640"/>
      <c r="N29" s="640"/>
      <c r="O29" s="640"/>
      <c r="P29" s="640"/>
      <c r="Q29" s="640"/>
      <c r="R29" s="640"/>
      <c r="S29" s="640"/>
      <c r="T29" s="640"/>
      <c r="U29" s="640"/>
      <c r="V29" s="642"/>
    </row>
    <row r="30" spans="1:22" ht="15" thickBot="1" x14ac:dyDescent="0.4">
      <c r="A30" s="5" t="s">
        <v>25906</v>
      </c>
      <c r="B30" s="30"/>
      <c r="C30" s="17">
        <v>20</v>
      </c>
      <c r="D30" s="74">
        <v>19</v>
      </c>
      <c r="E30" s="74">
        <v>18</v>
      </c>
      <c r="F30" s="74">
        <v>17</v>
      </c>
      <c r="G30" s="74">
        <v>16</v>
      </c>
      <c r="H30" s="74">
        <v>15</v>
      </c>
      <c r="I30" s="74">
        <v>14</v>
      </c>
      <c r="J30" s="74">
        <v>13</v>
      </c>
      <c r="K30" s="74">
        <v>12</v>
      </c>
      <c r="L30" s="74">
        <v>11</v>
      </c>
      <c r="M30" s="74">
        <v>10</v>
      </c>
      <c r="N30" s="74">
        <v>9</v>
      </c>
      <c r="O30" s="74">
        <v>8</v>
      </c>
      <c r="P30" s="74">
        <v>7</v>
      </c>
      <c r="Q30" s="74">
        <v>6</v>
      </c>
      <c r="R30" s="74">
        <v>5</v>
      </c>
      <c r="S30" s="74">
        <v>4</v>
      </c>
      <c r="T30" s="74">
        <v>3</v>
      </c>
      <c r="U30" s="74">
        <v>2</v>
      </c>
      <c r="V30" s="16">
        <v>1</v>
      </c>
    </row>
    <row r="31" spans="1:22" ht="15" thickBot="1" x14ac:dyDescent="0.4">
      <c r="A31" s="4" t="s">
        <v>25911</v>
      </c>
      <c r="B31" s="27"/>
      <c r="C31" s="646"/>
      <c r="D31" s="646"/>
      <c r="E31" s="646"/>
      <c r="F31" s="646"/>
      <c r="G31" s="646"/>
      <c r="H31" s="646"/>
      <c r="I31" s="646"/>
      <c r="J31" s="646"/>
      <c r="K31" s="646"/>
      <c r="L31" s="646"/>
      <c r="M31" s="646"/>
      <c r="N31" s="646"/>
      <c r="O31" s="646"/>
      <c r="P31" s="646"/>
      <c r="Q31" s="646"/>
      <c r="R31" s="646"/>
      <c r="S31" s="646"/>
      <c r="T31" s="646"/>
      <c r="U31" s="646"/>
      <c r="V31" s="646"/>
    </row>
    <row r="32" spans="1:22" x14ac:dyDescent="0.35">
      <c r="A32" s="635" t="s">
        <v>25916</v>
      </c>
      <c r="B32" s="625"/>
      <c r="C32" s="639" t="s">
        <v>25917</v>
      </c>
      <c r="D32" s="639"/>
      <c r="E32" s="639"/>
      <c r="F32" s="639"/>
      <c r="G32" s="639"/>
      <c r="H32" s="639" t="s">
        <v>25918</v>
      </c>
      <c r="I32" s="639"/>
      <c r="J32" s="639"/>
      <c r="K32" s="639"/>
      <c r="L32" s="639"/>
      <c r="M32" s="639" t="s">
        <v>25919</v>
      </c>
      <c r="N32" s="639"/>
      <c r="O32" s="639"/>
      <c r="P32" s="639"/>
      <c r="Q32" s="639"/>
      <c r="R32" s="639" t="s">
        <v>25920</v>
      </c>
      <c r="S32" s="639"/>
      <c r="T32" s="639"/>
      <c r="U32" s="639"/>
      <c r="V32" s="641"/>
    </row>
    <row r="33" spans="1:22" x14ac:dyDescent="0.35">
      <c r="A33" s="636"/>
      <c r="B33" s="637"/>
      <c r="C33" s="640"/>
      <c r="D33" s="640"/>
      <c r="E33" s="640"/>
      <c r="F33" s="640"/>
      <c r="G33" s="640"/>
      <c r="H33" s="640"/>
      <c r="I33" s="640"/>
      <c r="J33" s="640"/>
      <c r="K33" s="640"/>
      <c r="L33" s="640"/>
      <c r="M33" s="640"/>
      <c r="N33" s="640"/>
      <c r="O33" s="640"/>
      <c r="P33" s="640"/>
      <c r="Q33" s="640"/>
      <c r="R33" s="640"/>
      <c r="S33" s="640"/>
      <c r="T33" s="640"/>
      <c r="U33" s="640"/>
      <c r="V33" s="642"/>
    </row>
    <row r="34" spans="1:22" x14ac:dyDescent="0.35">
      <c r="A34" s="636"/>
      <c r="B34" s="637"/>
      <c r="C34" s="640"/>
      <c r="D34" s="640"/>
      <c r="E34" s="640"/>
      <c r="F34" s="640"/>
      <c r="G34" s="640"/>
      <c r="H34" s="640"/>
      <c r="I34" s="640"/>
      <c r="J34" s="640"/>
      <c r="K34" s="640"/>
      <c r="L34" s="640"/>
      <c r="M34" s="640"/>
      <c r="N34" s="640"/>
      <c r="O34" s="640"/>
      <c r="P34" s="640"/>
      <c r="Q34" s="640"/>
      <c r="R34" s="640"/>
      <c r="S34" s="640"/>
      <c r="T34" s="640"/>
      <c r="U34" s="640"/>
      <c r="V34" s="642"/>
    </row>
    <row r="35" spans="1:22" x14ac:dyDescent="0.35">
      <c r="A35" s="636"/>
      <c r="B35" s="637"/>
      <c r="C35" s="640"/>
      <c r="D35" s="640"/>
      <c r="E35" s="640"/>
      <c r="F35" s="640"/>
      <c r="G35" s="640"/>
      <c r="H35" s="640"/>
      <c r="I35" s="640"/>
      <c r="J35" s="640"/>
      <c r="K35" s="640"/>
      <c r="L35" s="640"/>
      <c r="M35" s="640"/>
      <c r="N35" s="640"/>
      <c r="O35" s="640"/>
      <c r="P35" s="640"/>
      <c r="Q35" s="640"/>
      <c r="R35" s="640"/>
      <c r="S35" s="640"/>
      <c r="T35" s="640"/>
      <c r="U35" s="640"/>
      <c r="V35" s="642"/>
    </row>
    <row r="36" spans="1:22" x14ac:dyDescent="0.35">
      <c r="A36" s="636"/>
      <c r="B36" s="637"/>
      <c r="C36" s="640"/>
      <c r="D36" s="640"/>
      <c r="E36" s="640"/>
      <c r="F36" s="640"/>
      <c r="G36" s="640"/>
      <c r="H36" s="640"/>
      <c r="I36" s="640"/>
      <c r="J36" s="640"/>
      <c r="K36" s="640"/>
      <c r="L36" s="640"/>
      <c r="M36" s="640"/>
      <c r="N36" s="640"/>
      <c r="O36" s="640"/>
      <c r="P36" s="640"/>
      <c r="Q36" s="640"/>
      <c r="R36" s="640"/>
      <c r="S36" s="640"/>
      <c r="T36" s="640"/>
      <c r="U36" s="640"/>
      <c r="V36" s="642"/>
    </row>
    <row r="37" spans="1:22" ht="15" thickBot="1" x14ac:dyDescent="0.4">
      <c r="A37" s="636"/>
      <c r="B37" s="638"/>
      <c r="C37" s="640"/>
      <c r="D37" s="640"/>
      <c r="E37" s="640"/>
      <c r="F37" s="640"/>
      <c r="G37" s="640"/>
      <c r="H37" s="640"/>
      <c r="I37" s="640"/>
      <c r="J37" s="640"/>
      <c r="K37" s="640"/>
      <c r="L37" s="640"/>
      <c r="M37" s="640"/>
      <c r="N37" s="640"/>
      <c r="O37" s="640"/>
      <c r="P37" s="640"/>
      <c r="Q37" s="640"/>
      <c r="R37" s="640"/>
      <c r="S37" s="640"/>
      <c r="T37" s="640"/>
      <c r="U37" s="640"/>
      <c r="V37" s="642"/>
    </row>
    <row r="38" spans="1:22" ht="15" thickBot="1" x14ac:dyDescent="0.4">
      <c r="A38" s="5" t="s">
        <v>25906</v>
      </c>
      <c r="B38" s="30"/>
      <c r="C38" s="17">
        <v>20</v>
      </c>
      <c r="D38" s="74">
        <v>19</v>
      </c>
      <c r="E38" s="74">
        <v>18</v>
      </c>
      <c r="F38" s="74">
        <v>17</v>
      </c>
      <c r="G38" s="74">
        <v>16</v>
      </c>
      <c r="H38" s="74">
        <v>15</v>
      </c>
      <c r="I38" s="74">
        <v>14</v>
      </c>
      <c r="J38" s="74">
        <v>13</v>
      </c>
      <c r="K38" s="74">
        <v>12</v>
      </c>
      <c r="L38" s="74">
        <v>11</v>
      </c>
      <c r="M38" s="74">
        <v>10</v>
      </c>
      <c r="N38" s="74">
        <v>9</v>
      </c>
      <c r="O38" s="74">
        <v>8</v>
      </c>
      <c r="P38" s="74">
        <v>7</v>
      </c>
      <c r="Q38" s="74">
        <v>6</v>
      </c>
      <c r="R38" s="74">
        <v>5</v>
      </c>
      <c r="S38" s="74">
        <v>4</v>
      </c>
      <c r="T38" s="74">
        <v>3</v>
      </c>
      <c r="U38" s="74">
        <v>2</v>
      </c>
      <c r="V38" s="16">
        <v>1</v>
      </c>
    </row>
    <row r="39" spans="1:22" ht="15" thickBot="1" x14ac:dyDescent="0.4">
      <c r="A39" s="4" t="s">
        <v>25911</v>
      </c>
      <c r="B39" s="27"/>
      <c r="C39" s="646"/>
      <c r="D39" s="646"/>
      <c r="E39" s="646"/>
      <c r="F39" s="646"/>
      <c r="G39" s="646"/>
      <c r="H39" s="646"/>
      <c r="I39" s="646"/>
      <c r="J39" s="646"/>
      <c r="K39" s="646"/>
      <c r="L39" s="646"/>
      <c r="M39" s="646"/>
      <c r="N39" s="646"/>
      <c r="O39" s="646"/>
      <c r="P39" s="646"/>
      <c r="Q39" s="646"/>
      <c r="R39" s="646"/>
      <c r="S39" s="646"/>
      <c r="T39" s="646"/>
      <c r="U39" s="646"/>
      <c r="V39" s="646"/>
    </row>
    <row r="40" spans="1:22" x14ac:dyDescent="0.35">
      <c r="A40" s="635" t="s">
        <v>26104</v>
      </c>
      <c r="B40" s="625"/>
      <c r="C40" s="639" t="s">
        <v>25926</v>
      </c>
      <c r="D40" s="639"/>
      <c r="E40" s="639"/>
      <c r="F40" s="639"/>
      <c r="G40" s="639"/>
      <c r="H40" s="639" t="s">
        <v>25927</v>
      </c>
      <c r="I40" s="639"/>
      <c r="J40" s="639"/>
      <c r="K40" s="639"/>
      <c r="L40" s="639"/>
      <c r="M40" s="639" t="s">
        <v>25928</v>
      </c>
      <c r="N40" s="639"/>
      <c r="O40" s="639"/>
      <c r="P40" s="639"/>
      <c r="Q40" s="639"/>
      <c r="R40" s="639" t="s">
        <v>25929</v>
      </c>
      <c r="S40" s="639"/>
      <c r="T40" s="639"/>
      <c r="U40" s="639"/>
      <c r="V40" s="641"/>
    </row>
    <row r="41" spans="1:22" x14ac:dyDescent="0.35">
      <c r="A41" s="636"/>
      <c r="B41" s="637"/>
      <c r="C41" s="640"/>
      <c r="D41" s="640"/>
      <c r="E41" s="640"/>
      <c r="F41" s="640"/>
      <c r="G41" s="640"/>
      <c r="H41" s="640"/>
      <c r="I41" s="640"/>
      <c r="J41" s="640"/>
      <c r="K41" s="640"/>
      <c r="L41" s="640"/>
      <c r="M41" s="640"/>
      <c r="N41" s="640"/>
      <c r="O41" s="640"/>
      <c r="P41" s="640"/>
      <c r="Q41" s="640"/>
      <c r="R41" s="640"/>
      <c r="S41" s="640"/>
      <c r="T41" s="640"/>
      <c r="U41" s="640"/>
      <c r="V41" s="642"/>
    </row>
    <row r="42" spans="1:22" x14ac:dyDescent="0.35">
      <c r="A42" s="636"/>
      <c r="B42" s="637"/>
      <c r="C42" s="640"/>
      <c r="D42" s="640"/>
      <c r="E42" s="640"/>
      <c r="F42" s="640"/>
      <c r="G42" s="640"/>
      <c r="H42" s="640"/>
      <c r="I42" s="640"/>
      <c r="J42" s="640"/>
      <c r="K42" s="640"/>
      <c r="L42" s="640"/>
      <c r="M42" s="640"/>
      <c r="N42" s="640"/>
      <c r="O42" s="640"/>
      <c r="P42" s="640"/>
      <c r="Q42" s="640"/>
      <c r="R42" s="640"/>
      <c r="S42" s="640"/>
      <c r="T42" s="640"/>
      <c r="U42" s="640"/>
      <c r="V42" s="642"/>
    </row>
    <row r="43" spans="1:22" x14ac:dyDescent="0.35">
      <c r="A43" s="636"/>
      <c r="B43" s="637"/>
      <c r="C43" s="640"/>
      <c r="D43" s="640"/>
      <c r="E43" s="640"/>
      <c r="F43" s="640"/>
      <c r="G43" s="640"/>
      <c r="H43" s="640"/>
      <c r="I43" s="640"/>
      <c r="J43" s="640"/>
      <c r="K43" s="640"/>
      <c r="L43" s="640"/>
      <c r="M43" s="640"/>
      <c r="N43" s="640"/>
      <c r="O43" s="640"/>
      <c r="P43" s="640"/>
      <c r="Q43" s="640"/>
      <c r="R43" s="640"/>
      <c r="S43" s="640"/>
      <c r="T43" s="640"/>
      <c r="U43" s="640"/>
      <c r="V43" s="642"/>
    </row>
    <row r="44" spans="1:22" ht="15" thickBot="1" x14ac:dyDescent="0.4">
      <c r="A44" s="636"/>
      <c r="B44" s="638"/>
      <c r="C44" s="640"/>
      <c r="D44" s="640"/>
      <c r="E44" s="640"/>
      <c r="F44" s="640"/>
      <c r="G44" s="640"/>
      <c r="H44" s="640"/>
      <c r="I44" s="640"/>
      <c r="J44" s="640"/>
      <c r="K44" s="640"/>
      <c r="L44" s="640"/>
      <c r="M44" s="640"/>
      <c r="N44" s="640"/>
      <c r="O44" s="640"/>
      <c r="P44" s="640"/>
      <c r="Q44" s="640"/>
      <c r="R44" s="640"/>
      <c r="S44" s="640"/>
      <c r="T44" s="640"/>
      <c r="U44" s="640"/>
      <c r="V44" s="642"/>
    </row>
    <row r="45" spans="1:22" ht="15" thickBot="1" x14ac:dyDescent="0.4">
      <c r="A45" s="5" t="s">
        <v>25906</v>
      </c>
      <c r="B45" s="30"/>
      <c r="C45" s="17">
        <v>20</v>
      </c>
      <c r="D45" s="74">
        <v>19</v>
      </c>
      <c r="E45" s="74">
        <v>18</v>
      </c>
      <c r="F45" s="74">
        <v>17</v>
      </c>
      <c r="G45" s="74">
        <v>16</v>
      </c>
      <c r="H45" s="74">
        <v>15</v>
      </c>
      <c r="I45" s="74">
        <v>14</v>
      </c>
      <c r="J45" s="74">
        <v>13</v>
      </c>
      <c r="K45" s="74">
        <v>12</v>
      </c>
      <c r="L45" s="74">
        <v>11</v>
      </c>
      <c r="M45" s="74">
        <v>10</v>
      </c>
      <c r="N45" s="74">
        <v>9</v>
      </c>
      <c r="O45" s="74">
        <v>8</v>
      </c>
      <c r="P45" s="74">
        <v>7</v>
      </c>
      <c r="Q45" s="74">
        <v>6</v>
      </c>
      <c r="R45" s="74">
        <v>5</v>
      </c>
      <c r="S45" s="74">
        <v>4</v>
      </c>
      <c r="T45" s="74">
        <v>3</v>
      </c>
      <c r="U45" s="74">
        <v>2</v>
      </c>
      <c r="V45" s="16">
        <v>1</v>
      </c>
    </row>
    <row r="46" spans="1:22" ht="15" thickBot="1" x14ac:dyDescent="0.4">
      <c r="A46" s="4" t="s">
        <v>25911</v>
      </c>
      <c r="B46" s="27"/>
      <c r="C46" s="632"/>
      <c r="D46" s="633"/>
      <c r="E46" s="633"/>
      <c r="F46" s="633"/>
      <c r="G46" s="633"/>
      <c r="H46" s="633"/>
      <c r="I46" s="633"/>
      <c r="J46" s="633"/>
      <c r="K46" s="633"/>
      <c r="L46" s="633"/>
      <c r="M46" s="633"/>
      <c r="N46" s="633"/>
      <c r="O46" s="633"/>
      <c r="P46" s="633"/>
      <c r="Q46" s="633"/>
      <c r="R46" s="633"/>
      <c r="S46" s="633"/>
      <c r="T46" s="633"/>
      <c r="U46" s="633"/>
      <c r="V46" s="634"/>
    </row>
    <row r="47" spans="1:22" x14ac:dyDescent="0.35">
      <c r="A47" s="635" t="s">
        <v>25930</v>
      </c>
      <c r="B47" s="625"/>
      <c r="C47" s="639" t="s">
        <v>25931</v>
      </c>
      <c r="D47" s="639"/>
      <c r="E47" s="639"/>
      <c r="F47" s="639"/>
      <c r="G47" s="639"/>
      <c r="H47" s="639" t="s">
        <v>25932</v>
      </c>
      <c r="I47" s="639"/>
      <c r="J47" s="639"/>
      <c r="K47" s="639"/>
      <c r="L47" s="639"/>
      <c r="M47" s="639" t="s">
        <v>25933</v>
      </c>
      <c r="N47" s="639"/>
      <c r="O47" s="639"/>
      <c r="P47" s="639"/>
      <c r="Q47" s="639"/>
      <c r="R47" s="639" t="s">
        <v>25934</v>
      </c>
      <c r="S47" s="639"/>
      <c r="T47" s="639"/>
      <c r="U47" s="639"/>
      <c r="V47" s="641"/>
    </row>
    <row r="48" spans="1:22" x14ac:dyDescent="0.35">
      <c r="A48" s="636"/>
      <c r="B48" s="637"/>
      <c r="C48" s="640"/>
      <c r="D48" s="640"/>
      <c r="E48" s="640"/>
      <c r="F48" s="640"/>
      <c r="G48" s="640"/>
      <c r="H48" s="640"/>
      <c r="I48" s="640"/>
      <c r="J48" s="640"/>
      <c r="K48" s="640"/>
      <c r="L48" s="640"/>
      <c r="M48" s="640"/>
      <c r="N48" s="640"/>
      <c r="O48" s="640"/>
      <c r="P48" s="640"/>
      <c r="Q48" s="640"/>
      <c r="R48" s="640"/>
      <c r="S48" s="640"/>
      <c r="T48" s="640"/>
      <c r="U48" s="640"/>
      <c r="V48" s="642"/>
    </row>
    <row r="49" spans="1:22" x14ac:dyDescent="0.35">
      <c r="A49" s="636"/>
      <c r="B49" s="637"/>
      <c r="C49" s="640"/>
      <c r="D49" s="640"/>
      <c r="E49" s="640"/>
      <c r="F49" s="640"/>
      <c r="G49" s="640"/>
      <c r="H49" s="640"/>
      <c r="I49" s="640"/>
      <c r="J49" s="640"/>
      <c r="K49" s="640"/>
      <c r="L49" s="640"/>
      <c r="M49" s="640"/>
      <c r="N49" s="640"/>
      <c r="O49" s="640"/>
      <c r="P49" s="640"/>
      <c r="Q49" s="640"/>
      <c r="R49" s="640"/>
      <c r="S49" s="640"/>
      <c r="T49" s="640"/>
      <c r="U49" s="640"/>
      <c r="V49" s="642"/>
    </row>
    <row r="50" spans="1:22" x14ac:dyDescent="0.35">
      <c r="A50" s="636"/>
      <c r="B50" s="637"/>
      <c r="C50" s="640"/>
      <c r="D50" s="640"/>
      <c r="E50" s="640"/>
      <c r="F50" s="640"/>
      <c r="G50" s="640"/>
      <c r="H50" s="640"/>
      <c r="I50" s="640"/>
      <c r="J50" s="640"/>
      <c r="K50" s="640"/>
      <c r="L50" s="640"/>
      <c r="M50" s="640"/>
      <c r="N50" s="640"/>
      <c r="O50" s="640"/>
      <c r="P50" s="640"/>
      <c r="Q50" s="640"/>
      <c r="R50" s="640"/>
      <c r="S50" s="640"/>
      <c r="T50" s="640"/>
      <c r="U50" s="640"/>
      <c r="V50" s="642"/>
    </row>
    <row r="51" spans="1:22" x14ac:dyDescent="0.35">
      <c r="A51" s="636"/>
      <c r="B51" s="637"/>
      <c r="C51" s="640"/>
      <c r="D51" s="640"/>
      <c r="E51" s="640"/>
      <c r="F51" s="640"/>
      <c r="G51" s="640"/>
      <c r="H51" s="640"/>
      <c r="I51" s="640"/>
      <c r="J51" s="640"/>
      <c r="K51" s="640"/>
      <c r="L51" s="640"/>
      <c r="M51" s="640"/>
      <c r="N51" s="640"/>
      <c r="O51" s="640"/>
      <c r="P51" s="640"/>
      <c r="Q51" s="640"/>
      <c r="R51" s="640"/>
      <c r="S51" s="640"/>
      <c r="T51" s="640"/>
      <c r="U51" s="640"/>
      <c r="V51" s="642"/>
    </row>
    <row r="52" spans="1:22" x14ac:dyDescent="0.35">
      <c r="A52" s="636"/>
      <c r="B52" s="637"/>
      <c r="C52" s="640"/>
      <c r="D52" s="640"/>
      <c r="E52" s="640"/>
      <c r="F52" s="640"/>
      <c r="G52" s="640"/>
      <c r="H52" s="640"/>
      <c r="I52" s="640"/>
      <c r="J52" s="640"/>
      <c r="K52" s="640"/>
      <c r="L52" s="640"/>
      <c r="M52" s="640"/>
      <c r="N52" s="640"/>
      <c r="O52" s="640"/>
      <c r="P52" s="640"/>
      <c r="Q52" s="640"/>
      <c r="R52" s="640"/>
      <c r="S52" s="640"/>
      <c r="T52" s="640"/>
      <c r="U52" s="640"/>
      <c r="V52" s="642"/>
    </row>
    <row r="53" spans="1:22" ht="15" thickBot="1" x14ac:dyDescent="0.4">
      <c r="A53" s="636"/>
      <c r="B53" s="638"/>
      <c r="C53" s="640"/>
      <c r="D53" s="640"/>
      <c r="E53" s="640"/>
      <c r="F53" s="640"/>
      <c r="G53" s="640"/>
      <c r="H53" s="640"/>
      <c r="I53" s="640"/>
      <c r="J53" s="640"/>
      <c r="K53" s="640"/>
      <c r="L53" s="640"/>
      <c r="M53" s="640"/>
      <c r="N53" s="640"/>
      <c r="O53" s="640"/>
      <c r="P53" s="640"/>
      <c r="Q53" s="640"/>
      <c r="R53" s="640"/>
      <c r="S53" s="640"/>
      <c r="T53" s="640"/>
      <c r="U53" s="640"/>
      <c r="V53" s="642"/>
    </row>
    <row r="54" spans="1:22" ht="15" thickBot="1" x14ac:dyDescent="0.4">
      <c r="A54" s="5" t="s">
        <v>25906</v>
      </c>
      <c r="B54" s="30"/>
      <c r="C54" s="17">
        <v>20</v>
      </c>
      <c r="D54" s="74">
        <v>19</v>
      </c>
      <c r="E54" s="74">
        <v>18</v>
      </c>
      <c r="F54" s="74">
        <v>17</v>
      </c>
      <c r="G54" s="74">
        <v>16</v>
      </c>
      <c r="H54" s="74">
        <v>15</v>
      </c>
      <c r="I54" s="74">
        <v>14</v>
      </c>
      <c r="J54" s="74">
        <v>13</v>
      </c>
      <c r="K54" s="74">
        <v>12</v>
      </c>
      <c r="L54" s="74">
        <v>11</v>
      </c>
      <c r="M54" s="74">
        <v>10</v>
      </c>
      <c r="N54" s="74">
        <v>9</v>
      </c>
      <c r="O54" s="74">
        <v>8</v>
      </c>
      <c r="P54" s="74">
        <v>7</v>
      </c>
      <c r="Q54" s="74">
        <v>6</v>
      </c>
      <c r="R54" s="74">
        <v>5</v>
      </c>
      <c r="S54" s="74">
        <v>4</v>
      </c>
      <c r="T54" s="74">
        <v>3</v>
      </c>
      <c r="U54" s="74">
        <v>2</v>
      </c>
      <c r="V54" s="16">
        <v>1</v>
      </c>
    </row>
    <row r="55" spans="1:22" ht="15" thickBot="1" x14ac:dyDescent="0.4">
      <c r="A55" s="4" t="s">
        <v>25911</v>
      </c>
      <c r="B55" s="27"/>
      <c r="C55" s="646"/>
      <c r="D55" s="646"/>
      <c r="E55" s="646"/>
      <c r="F55" s="646"/>
      <c r="G55" s="646"/>
      <c r="H55" s="646"/>
      <c r="I55" s="646"/>
      <c r="J55" s="646"/>
      <c r="K55" s="646"/>
      <c r="L55" s="646"/>
      <c r="M55" s="646"/>
      <c r="N55" s="646"/>
      <c r="O55" s="646"/>
      <c r="P55" s="646"/>
      <c r="Q55" s="646"/>
      <c r="R55" s="646"/>
      <c r="S55" s="646"/>
      <c r="T55" s="646"/>
      <c r="U55" s="646"/>
      <c r="V55" s="646"/>
    </row>
    <row r="56" spans="1:22" x14ac:dyDescent="0.35">
      <c r="A56" s="635" t="s">
        <v>28828</v>
      </c>
      <c r="B56" s="625"/>
      <c r="C56" s="639" t="s">
        <v>25935</v>
      </c>
      <c r="D56" s="639"/>
      <c r="E56" s="639"/>
      <c r="F56" s="639"/>
      <c r="G56" s="639"/>
      <c r="H56" s="639" t="s">
        <v>25936</v>
      </c>
      <c r="I56" s="639"/>
      <c r="J56" s="639"/>
      <c r="K56" s="639"/>
      <c r="L56" s="639"/>
      <c r="M56" s="639" t="s">
        <v>25937</v>
      </c>
      <c r="N56" s="639"/>
      <c r="O56" s="639"/>
      <c r="P56" s="639"/>
      <c r="Q56" s="639"/>
      <c r="R56" s="639" t="s">
        <v>25938</v>
      </c>
      <c r="S56" s="639"/>
      <c r="T56" s="639"/>
      <c r="U56" s="639"/>
      <c r="V56" s="641"/>
    </row>
    <row r="57" spans="1:22" x14ac:dyDescent="0.35">
      <c r="A57" s="636"/>
      <c r="B57" s="637"/>
      <c r="C57" s="640"/>
      <c r="D57" s="640"/>
      <c r="E57" s="640"/>
      <c r="F57" s="640"/>
      <c r="G57" s="640"/>
      <c r="H57" s="640"/>
      <c r="I57" s="640"/>
      <c r="J57" s="640"/>
      <c r="K57" s="640"/>
      <c r="L57" s="640"/>
      <c r="M57" s="640"/>
      <c r="N57" s="640"/>
      <c r="O57" s="640"/>
      <c r="P57" s="640"/>
      <c r="Q57" s="640"/>
      <c r="R57" s="640"/>
      <c r="S57" s="640"/>
      <c r="T57" s="640"/>
      <c r="U57" s="640"/>
      <c r="V57" s="642"/>
    </row>
    <row r="58" spans="1:22" x14ac:dyDescent="0.35">
      <c r="A58" s="636"/>
      <c r="B58" s="637"/>
      <c r="C58" s="640"/>
      <c r="D58" s="640"/>
      <c r="E58" s="640"/>
      <c r="F58" s="640"/>
      <c r="G58" s="640"/>
      <c r="H58" s="640"/>
      <c r="I58" s="640"/>
      <c r="J58" s="640"/>
      <c r="K58" s="640"/>
      <c r="L58" s="640"/>
      <c r="M58" s="640"/>
      <c r="N58" s="640"/>
      <c r="O58" s="640"/>
      <c r="P58" s="640"/>
      <c r="Q58" s="640"/>
      <c r="R58" s="640"/>
      <c r="S58" s="640"/>
      <c r="T58" s="640"/>
      <c r="U58" s="640"/>
      <c r="V58" s="642"/>
    </row>
    <row r="59" spans="1:22" x14ac:dyDescent="0.35">
      <c r="A59" s="636"/>
      <c r="B59" s="637"/>
      <c r="C59" s="640"/>
      <c r="D59" s="640"/>
      <c r="E59" s="640"/>
      <c r="F59" s="640"/>
      <c r="G59" s="640"/>
      <c r="H59" s="640"/>
      <c r="I59" s="640"/>
      <c r="J59" s="640"/>
      <c r="K59" s="640"/>
      <c r="L59" s="640"/>
      <c r="M59" s="640"/>
      <c r="N59" s="640"/>
      <c r="O59" s="640"/>
      <c r="P59" s="640"/>
      <c r="Q59" s="640"/>
      <c r="R59" s="640"/>
      <c r="S59" s="640"/>
      <c r="T59" s="640"/>
      <c r="U59" s="640"/>
      <c r="V59" s="642"/>
    </row>
    <row r="60" spans="1:22" ht="15" thickBot="1" x14ac:dyDescent="0.4">
      <c r="A60" s="636"/>
      <c r="B60" s="638"/>
      <c r="C60" s="640"/>
      <c r="D60" s="640"/>
      <c r="E60" s="640"/>
      <c r="F60" s="640"/>
      <c r="G60" s="640"/>
      <c r="H60" s="640"/>
      <c r="I60" s="640"/>
      <c r="J60" s="640"/>
      <c r="K60" s="640"/>
      <c r="L60" s="640"/>
      <c r="M60" s="640"/>
      <c r="N60" s="640"/>
      <c r="O60" s="640"/>
      <c r="P60" s="640"/>
      <c r="Q60" s="640"/>
      <c r="R60" s="640"/>
      <c r="S60" s="640"/>
      <c r="T60" s="640"/>
      <c r="U60" s="640"/>
      <c r="V60" s="642"/>
    </row>
    <row r="61" spans="1:22" ht="15" thickBot="1" x14ac:dyDescent="0.4">
      <c r="A61" s="5" t="s">
        <v>25906</v>
      </c>
      <c r="B61" s="30"/>
      <c r="C61" s="17">
        <v>20</v>
      </c>
      <c r="D61" s="74">
        <v>19</v>
      </c>
      <c r="E61" s="74">
        <v>18</v>
      </c>
      <c r="F61" s="74">
        <v>17</v>
      </c>
      <c r="G61" s="74">
        <v>16</v>
      </c>
      <c r="H61" s="74">
        <v>15</v>
      </c>
      <c r="I61" s="74">
        <v>14</v>
      </c>
      <c r="J61" s="74">
        <v>13</v>
      </c>
      <c r="K61" s="74">
        <v>12</v>
      </c>
      <c r="L61" s="74">
        <v>11</v>
      </c>
      <c r="M61" s="74">
        <v>10</v>
      </c>
      <c r="N61" s="74">
        <v>9</v>
      </c>
      <c r="O61" s="74">
        <v>8</v>
      </c>
      <c r="P61" s="74">
        <v>7</v>
      </c>
      <c r="Q61" s="74">
        <v>6</v>
      </c>
      <c r="R61" s="74">
        <v>5</v>
      </c>
      <c r="S61" s="74">
        <v>4</v>
      </c>
      <c r="T61" s="74">
        <v>3</v>
      </c>
      <c r="U61" s="74">
        <v>2</v>
      </c>
      <c r="V61" s="16">
        <v>1</v>
      </c>
    </row>
    <row r="62" spans="1:22" ht="15" thickBot="1" x14ac:dyDescent="0.4">
      <c r="A62" s="4" t="s">
        <v>25911</v>
      </c>
      <c r="B62" s="27"/>
      <c r="C62" s="632"/>
      <c r="D62" s="633"/>
      <c r="E62" s="633"/>
      <c r="F62" s="633"/>
      <c r="G62" s="633"/>
      <c r="H62" s="633"/>
      <c r="I62" s="633"/>
      <c r="J62" s="633"/>
      <c r="K62" s="633"/>
      <c r="L62" s="633"/>
      <c r="M62" s="633"/>
      <c r="N62" s="633"/>
      <c r="O62" s="633"/>
      <c r="P62" s="633"/>
      <c r="Q62" s="633"/>
      <c r="R62" s="633"/>
      <c r="S62" s="633"/>
      <c r="T62" s="633"/>
      <c r="U62" s="633"/>
      <c r="V62" s="634"/>
    </row>
    <row r="63" spans="1:22" x14ac:dyDescent="0.35">
      <c r="A63" s="635" t="s">
        <v>28829</v>
      </c>
      <c r="B63" s="625"/>
      <c r="C63" s="639" t="s">
        <v>25939</v>
      </c>
      <c r="D63" s="639"/>
      <c r="E63" s="639"/>
      <c r="F63" s="639"/>
      <c r="G63" s="639"/>
      <c r="H63" s="639" t="s">
        <v>25940</v>
      </c>
      <c r="I63" s="639"/>
      <c r="J63" s="639"/>
      <c r="K63" s="639"/>
      <c r="L63" s="639"/>
      <c r="M63" s="639" t="s">
        <v>25941</v>
      </c>
      <c r="N63" s="639"/>
      <c r="O63" s="639"/>
      <c r="P63" s="639"/>
      <c r="Q63" s="639"/>
      <c r="R63" s="639" t="s">
        <v>25942</v>
      </c>
      <c r="S63" s="639"/>
      <c r="T63" s="639"/>
      <c r="U63" s="639"/>
      <c r="V63" s="641"/>
    </row>
    <row r="64" spans="1:22" x14ac:dyDescent="0.35">
      <c r="A64" s="636"/>
      <c r="B64" s="637"/>
      <c r="C64" s="640"/>
      <c r="D64" s="640"/>
      <c r="E64" s="640"/>
      <c r="F64" s="640"/>
      <c r="G64" s="640"/>
      <c r="H64" s="640"/>
      <c r="I64" s="640"/>
      <c r="J64" s="640"/>
      <c r="K64" s="640"/>
      <c r="L64" s="640"/>
      <c r="M64" s="640"/>
      <c r="N64" s="640"/>
      <c r="O64" s="640"/>
      <c r="P64" s="640"/>
      <c r="Q64" s="640"/>
      <c r="R64" s="640"/>
      <c r="S64" s="640"/>
      <c r="T64" s="640"/>
      <c r="U64" s="640"/>
      <c r="V64" s="642"/>
    </row>
    <row r="65" spans="1:22" x14ac:dyDescent="0.35">
      <c r="A65" s="636"/>
      <c r="B65" s="637"/>
      <c r="C65" s="640"/>
      <c r="D65" s="640"/>
      <c r="E65" s="640"/>
      <c r="F65" s="640"/>
      <c r="G65" s="640"/>
      <c r="H65" s="640"/>
      <c r="I65" s="640"/>
      <c r="J65" s="640"/>
      <c r="K65" s="640"/>
      <c r="L65" s="640"/>
      <c r="M65" s="640"/>
      <c r="N65" s="640"/>
      <c r="O65" s="640"/>
      <c r="P65" s="640"/>
      <c r="Q65" s="640"/>
      <c r="R65" s="640"/>
      <c r="S65" s="640"/>
      <c r="T65" s="640"/>
      <c r="U65" s="640"/>
      <c r="V65" s="642"/>
    </row>
    <row r="66" spans="1:22" x14ac:dyDescent="0.35">
      <c r="A66" s="636"/>
      <c r="B66" s="637"/>
      <c r="C66" s="640"/>
      <c r="D66" s="640"/>
      <c r="E66" s="640"/>
      <c r="F66" s="640"/>
      <c r="G66" s="640"/>
      <c r="H66" s="640"/>
      <c r="I66" s="640"/>
      <c r="J66" s="640"/>
      <c r="K66" s="640"/>
      <c r="L66" s="640"/>
      <c r="M66" s="640"/>
      <c r="N66" s="640"/>
      <c r="O66" s="640"/>
      <c r="P66" s="640"/>
      <c r="Q66" s="640"/>
      <c r="R66" s="640"/>
      <c r="S66" s="640"/>
      <c r="T66" s="640"/>
      <c r="U66" s="640"/>
      <c r="V66" s="642"/>
    </row>
    <row r="67" spans="1:22" x14ac:dyDescent="0.35">
      <c r="A67" s="636"/>
      <c r="B67" s="637"/>
      <c r="C67" s="640"/>
      <c r="D67" s="640"/>
      <c r="E67" s="640"/>
      <c r="F67" s="640"/>
      <c r="G67" s="640"/>
      <c r="H67" s="640"/>
      <c r="I67" s="640"/>
      <c r="J67" s="640"/>
      <c r="K67" s="640"/>
      <c r="L67" s="640"/>
      <c r="M67" s="640"/>
      <c r="N67" s="640"/>
      <c r="O67" s="640"/>
      <c r="P67" s="640"/>
      <c r="Q67" s="640"/>
      <c r="R67" s="640"/>
      <c r="S67" s="640"/>
      <c r="T67" s="640"/>
      <c r="U67" s="640"/>
      <c r="V67" s="642"/>
    </row>
    <row r="68" spans="1:22" ht="15" thickBot="1" x14ac:dyDescent="0.4">
      <c r="A68" s="636"/>
      <c r="B68" s="638"/>
      <c r="C68" s="640"/>
      <c r="D68" s="640"/>
      <c r="E68" s="640"/>
      <c r="F68" s="640"/>
      <c r="G68" s="640"/>
      <c r="H68" s="640"/>
      <c r="I68" s="640"/>
      <c r="J68" s="640"/>
      <c r="K68" s="640"/>
      <c r="L68" s="640"/>
      <c r="M68" s="640"/>
      <c r="N68" s="640"/>
      <c r="O68" s="640"/>
      <c r="P68" s="640"/>
      <c r="Q68" s="640"/>
      <c r="R68" s="640"/>
      <c r="S68" s="640"/>
      <c r="T68" s="640"/>
      <c r="U68" s="640"/>
      <c r="V68" s="642"/>
    </row>
    <row r="69" spans="1:22" ht="15" thickBot="1" x14ac:dyDescent="0.4">
      <c r="A69" s="61" t="s">
        <v>25953</v>
      </c>
      <c r="B69" s="30"/>
      <c r="C69" s="17"/>
      <c r="D69" s="74">
        <v>10</v>
      </c>
      <c r="E69" s="74"/>
      <c r="F69" s="74">
        <v>9</v>
      </c>
      <c r="G69" s="74"/>
      <c r="H69" s="74">
        <v>8</v>
      </c>
      <c r="I69" s="74"/>
      <c r="J69" s="74">
        <v>7</v>
      </c>
      <c r="K69" s="74"/>
      <c r="L69" s="74">
        <v>6</v>
      </c>
      <c r="M69" s="74">
        <v>5</v>
      </c>
      <c r="N69" s="74"/>
      <c r="O69" s="74">
        <v>4</v>
      </c>
      <c r="P69" s="74"/>
      <c r="Q69" s="74">
        <v>3</v>
      </c>
      <c r="R69" s="74">
        <v>2</v>
      </c>
      <c r="S69" s="74"/>
      <c r="T69" s="74">
        <v>1</v>
      </c>
      <c r="U69" s="74"/>
      <c r="V69" s="16">
        <v>0</v>
      </c>
    </row>
    <row r="70" spans="1:22" ht="15" thickBot="1" x14ac:dyDescent="0.4">
      <c r="A70" s="61" t="s">
        <v>25954</v>
      </c>
      <c r="B70" s="30"/>
      <c r="C70" s="17"/>
      <c r="D70" s="74">
        <v>10</v>
      </c>
      <c r="E70" s="74"/>
      <c r="F70" s="74">
        <v>9</v>
      </c>
      <c r="G70" s="74"/>
      <c r="H70" s="74">
        <v>8</v>
      </c>
      <c r="I70" s="74"/>
      <c r="J70" s="74">
        <v>7</v>
      </c>
      <c r="K70" s="74"/>
      <c r="L70" s="74">
        <v>6</v>
      </c>
      <c r="M70" s="74">
        <v>5</v>
      </c>
      <c r="N70" s="74"/>
      <c r="O70" s="74">
        <v>4</v>
      </c>
      <c r="P70" s="74"/>
      <c r="Q70" s="74">
        <v>3</v>
      </c>
      <c r="R70" s="74">
        <v>2</v>
      </c>
      <c r="S70" s="74"/>
      <c r="T70" s="74">
        <v>1</v>
      </c>
      <c r="U70" s="74"/>
      <c r="V70" s="16">
        <v>0</v>
      </c>
    </row>
    <row r="71" spans="1:22" ht="15" thickBot="1" x14ac:dyDescent="0.4">
      <c r="A71" s="4" t="s">
        <v>25911</v>
      </c>
      <c r="B71" s="27"/>
      <c r="C71" s="646"/>
      <c r="D71" s="646"/>
      <c r="E71" s="646"/>
      <c r="F71" s="646"/>
      <c r="G71" s="646"/>
      <c r="H71" s="646"/>
      <c r="I71" s="646"/>
      <c r="J71" s="646"/>
      <c r="K71" s="646"/>
      <c r="L71" s="646"/>
      <c r="M71" s="646"/>
      <c r="N71" s="646"/>
      <c r="O71" s="646"/>
      <c r="P71" s="646"/>
      <c r="Q71" s="646"/>
      <c r="R71" s="646"/>
      <c r="S71" s="646"/>
      <c r="T71" s="646"/>
      <c r="U71" s="646"/>
      <c r="V71" s="646"/>
    </row>
    <row r="72" spans="1:22" x14ac:dyDescent="0.35">
      <c r="A72" s="635" t="s">
        <v>28830</v>
      </c>
      <c r="B72" s="625"/>
      <c r="C72" s="639" t="s">
        <v>25996</v>
      </c>
      <c r="D72" s="639"/>
      <c r="E72" s="639"/>
      <c r="F72" s="639"/>
      <c r="G72" s="639"/>
      <c r="H72" s="639" t="s">
        <v>25943</v>
      </c>
      <c r="I72" s="639"/>
      <c r="J72" s="639"/>
      <c r="K72" s="639"/>
      <c r="L72" s="639"/>
      <c r="M72" s="639" t="s">
        <v>25944</v>
      </c>
      <c r="N72" s="639"/>
      <c r="O72" s="639"/>
      <c r="P72" s="639"/>
      <c r="Q72" s="639"/>
      <c r="R72" s="639" t="s">
        <v>25945</v>
      </c>
      <c r="S72" s="639"/>
      <c r="T72" s="639"/>
      <c r="U72" s="639"/>
      <c r="V72" s="641"/>
    </row>
    <row r="73" spans="1:22" x14ac:dyDescent="0.35">
      <c r="A73" s="636"/>
      <c r="B73" s="637"/>
      <c r="C73" s="640"/>
      <c r="D73" s="640"/>
      <c r="E73" s="640"/>
      <c r="F73" s="640"/>
      <c r="G73" s="640"/>
      <c r="H73" s="640"/>
      <c r="I73" s="640"/>
      <c r="J73" s="640"/>
      <c r="K73" s="640"/>
      <c r="L73" s="640"/>
      <c r="M73" s="640"/>
      <c r="N73" s="640"/>
      <c r="O73" s="640"/>
      <c r="P73" s="640"/>
      <c r="Q73" s="640"/>
      <c r="R73" s="640"/>
      <c r="S73" s="640"/>
      <c r="T73" s="640"/>
      <c r="U73" s="640"/>
      <c r="V73" s="642"/>
    </row>
    <row r="74" spans="1:22" x14ac:dyDescent="0.35">
      <c r="A74" s="636"/>
      <c r="B74" s="637"/>
      <c r="C74" s="640"/>
      <c r="D74" s="640"/>
      <c r="E74" s="640"/>
      <c r="F74" s="640"/>
      <c r="G74" s="640"/>
      <c r="H74" s="640"/>
      <c r="I74" s="640"/>
      <c r="J74" s="640"/>
      <c r="K74" s="640"/>
      <c r="L74" s="640"/>
      <c r="M74" s="640"/>
      <c r="N74" s="640"/>
      <c r="O74" s="640"/>
      <c r="P74" s="640"/>
      <c r="Q74" s="640"/>
      <c r="R74" s="640"/>
      <c r="S74" s="640"/>
      <c r="T74" s="640"/>
      <c r="U74" s="640"/>
      <c r="V74" s="642"/>
    </row>
    <row r="75" spans="1:22" x14ac:dyDescent="0.35">
      <c r="A75" s="636"/>
      <c r="B75" s="637"/>
      <c r="C75" s="640"/>
      <c r="D75" s="640"/>
      <c r="E75" s="640"/>
      <c r="F75" s="640"/>
      <c r="G75" s="640"/>
      <c r="H75" s="640"/>
      <c r="I75" s="640"/>
      <c r="J75" s="640"/>
      <c r="K75" s="640"/>
      <c r="L75" s="640"/>
      <c r="M75" s="640"/>
      <c r="N75" s="640"/>
      <c r="O75" s="640"/>
      <c r="P75" s="640"/>
      <c r="Q75" s="640"/>
      <c r="R75" s="640"/>
      <c r="S75" s="640"/>
      <c r="T75" s="640"/>
      <c r="U75" s="640"/>
      <c r="V75" s="642"/>
    </row>
    <row r="76" spans="1:22" x14ac:dyDescent="0.35">
      <c r="A76" s="636"/>
      <c r="B76" s="637"/>
      <c r="C76" s="640"/>
      <c r="D76" s="640"/>
      <c r="E76" s="640"/>
      <c r="F76" s="640"/>
      <c r="G76" s="640"/>
      <c r="H76" s="640"/>
      <c r="I76" s="640"/>
      <c r="J76" s="640"/>
      <c r="K76" s="640"/>
      <c r="L76" s="640"/>
      <c r="M76" s="640"/>
      <c r="N76" s="640"/>
      <c r="O76" s="640"/>
      <c r="P76" s="640"/>
      <c r="Q76" s="640"/>
      <c r="R76" s="640"/>
      <c r="S76" s="640"/>
      <c r="T76" s="640"/>
      <c r="U76" s="640"/>
      <c r="V76" s="642"/>
    </row>
    <row r="77" spans="1:22" ht="15" thickBot="1" x14ac:dyDescent="0.4">
      <c r="A77" s="636"/>
      <c r="B77" s="638"/>
      <c r="C77" s="640"/>
      <c r="D77" s="640"/>
      <c r="E77" s="640"/>
      <c r="F77" s="640"/>
      <c r="G77" s="640"/>
      <c r="H77" s="640"/>
      <c r="I77" s="640"/>
      <c r="J77" s="640"/>
      <c r="K77" s="640"/>
      <c r="L77" s="640"/>
      <c r="M77" s="640"/>
      <c r="N77" s="640"/>
      <c r="O77" s="640"/>
      <c r="P77" s="640"/>
      <c r="Q77" s="640"/>
      <c r="R77" s="640"/>
      <c r="S77" s="640"/>
      <c r="T77" s="640"/>
      <c r="U77" s="640"/>
      <c r="V77" s="642"/>
    </row>
    <row r="78" spans="1:22" ht="15" thickBot="1" x14ac:dyDescent="0.4">
      <c r="A78" s="61" t="s">
        <v>25953</v>
      </c>
      <c r="B78" s="30"/>
      <c r="C78" s="17"/>
      <c r="D78" s="74">
        <v>10</v>
      </c>
      <c r="E78" s="74"/>
      <c r="F78" s="74">
        <v>9</v>
      </c>
      <c r="G78" s="74"/>
      <c r="H78" s="74">
        <v>8</v>
      </c>
      <c r="I78" s="74"/>
      <c r="J78" s="74">
        <v>7</v>
      </c>
      <c r="K78" s="74"/>
      <c r="L78" s="74">
        <v>6</v>
      </c>
      <c r="M78" s="74">
        <v>5</v>
      </c>
      <c r="N78" s="74"/>
      <c r="O78" s="74">
        <v>4</v>
      </c>
      <c r="P78" s="74"/>
      <c r="Q78" s="74">
        <v>3</v>
      </c>
      <c r="R78" s="74">
        <v>2</v>
      </c>
      <c r="S78" s="74"/>
      <c r="T78" s="74">
        <v>1</v>
      </c>
      <c r="U78" s="74"/>
      <c r="V78" s="16">
        <v>0</v>
      </c>
    </row>
    <row r="79" spans="1:22" ht="15" thickBot="1" x14ac:dyDescent="0.4">
      <c r="A79" s="61" t="s">
        <v>25954</v>
      </c>
      <c r="B79" s="30"/>
      <c r="C79" s="17"/>
      <c r="D79" s="74">
        <v>10</v>
      </c>
      <c r="E79" s="74"/>
      <c r="F79" s="74">
        <v>9</v>
      </c>
      <c r="G79" s="74"/>
      <c r="H79" s="74">
        <v>8</v>
      </c>
      <c r="I79" s="74"/>
      <c r="J79" s="74">
        <v>7</v>
      </c>
      <c r="K79" s="74"/>
      <c r="L79" s="74">
        <v>6</v>
      </c>
      <c r="M79" s="74">
        <v>5</v>
      </c>
      <c r="N79" s="74"/>
      <c r="O79" s="74">
        <v>4</v>
      </c>
      <c r="P79" s="74"/>
      <c r="Q79" s="74">
        <v>3</v>
      </c>
      <c r="R79" s="74">
        <v>2</v>
      </c>
      <c r="S79" s="74"/>
      <c r="T79" s="74">
        <v>1</v>
      </c>
      <c r="U79" s="74"/>
      <c r="V79" s="16">
        <v>0</v>
      </c>
    </row>
    <row r="80" spans="1:22" ht="15" thickBot="1" x14ac:dyDescent="0.4">
      <c r="A80" s="4" t="s">
        <v>25911</v>
      </c>
      <c r="B80" s="27"/>
      <c r="C80" s="646"/>
      <c r="D80" s="646"/>
      <c r="E80" s="646"/>
      <c r="F80" s="646"/>
      <c r="G80" s="646"/>
      <c r="H80" s="646"/>
      <c r="I80" s="646"/>
      <c r="J80" s="646"/>
      <c r="K80" s="646"/>
      <c r="L80" s="646"/>
      <c r="M80" s="646"/>
      <c r="N80" s="646"/>
      <c r="O80" s="646"/>
      <c r="P80" s="646"/>
      <c r="Q80" s="646"/>
      <c r="R80" s="646"/>
      <c r="S80" s="646"/>
      <c r="T80" s="646"/>
      <c r="U80" s="646"/>
      <c r="V80" s="646"/>
    </row>
    <row r="81" spans="1:22" x14ac:dyDescent="0.35">
      <c r="A81" s="635" t="s">
        <v>25951</v>
      </c>
      <c r="B81" s="625"/>
      <c r="C81" s="639" t="s">
        <v>25946</v>
      </c>
      <c r="D81" s="639"/>
      <c r="E81" s="639"/>
      <c r="F81" s="639"/>
      <c r="G81" s="639"/>
      <c r="H81" s="639" t="s">
        <v>25947</v>
      </c>
      <c r="I81" s="639"/>
      <c r="J81" s="639"/>
      <c r="K81" s="639"/>
      <c r="L81" s="639"/>
      <c r="M81" s="639" t="s">
        <v>25948</v>
      </c>
      <c r="N81" s="639"/>
      <c r="O81" s="639"/>
      <c r="P81" s="639"/>
      <c r="Q81" s="639"/>
      <c r="R81" s="639" t="s">
        <v>25949</v>
      </c>
      <c r="S81" s="639"/>
      <c r="T81" s="639"/>
      <c r="U81" s="639"/>
      <c r="V81" s="641"/>
    </row>
    <row r="82" spans="1:22" x14ac:dyDescent="0.35">
      <c r="A82" s="636"/>
      <c r="B82" s="637"/>
      <c r="C82" s="640"/>
      <c r="D82" s="640"/>
      <c r="E82" s="640"/>
      <c r="F82" s="640"/>
      <c r="G82" s="640"/>
      <c r="H82" s="640"/>
      <c r="I82" s="640"/>
      <c r="J82" s="640"/>
      <c r="K82" s="640"/>
      <c r="L82" s="640"/>
      <c r="M82" s="640"/>
      <c r="N82" s="640"/>
      <c r="O82" s="640"/>
      <c r="P82" s="640"/>
      <c r="Q82" s="640"/>
      <c r="R82" s="640"/>
      <c r="S82" s="640"/>
      <c r="T82" s="640"/>
      <c r="U82" s="640"/>
      <c r="V82" s="642"/>
    </row>
    <row r="83" spans="1:22" x14ac:dyDescent="0.35">
      <c r="A83" s="636"/>
      <c r="B83" s="637"/>
      <c r="C83" s="640"/>
      <c r="D83" s="640"/>
      <c r="E83" s="640"/>
      <c r="F83" s="640"/>
      <c r="G83" s="640"/>
      <c r="H83" s="640"/>
      <c r="I83" s="640"/>
      <c r="J83" s="640"/>
      <c r="K83" s="640"/>
      <c r="L83" s="640"/>
      <c r="M83" s="640"/>
      <c r="N83" s="640"/>
      <c r="O83" s="640"/>
      <c r="P83" s="640"/>
      <c r="Q83" s="640"/>
      <c r="R83" s="640"/>
      <c r="S83" s="640"/>
      <c r="T83" s="640"/>
      <c r="U83" s="640"/>
      <c r="V83" s="642"/>
    </row>
    <row r="84" spans="1:22" x14ac:dyDescent="0.35">
      <c r="A84" s="636"/>
      <c r="B84" s="637"/>
      <c r="C84" s="640"/>
      <c r="D84" s="640"/>
      <c r="E84" s="640"/>
      <c r="F84" s="640"/>
      <c r="G84" s="640"/>
      <c r="H84" s="640"/>
      <c r="I84" s="640"/>
      <c r="J84" s="640"/>
      <c r="K84" s="640"/>
      <c r="L84" s="640"/>
      <c r="M84" s="640"/>
      <c r="N84" s="640"/>
      <c r="O84" s="640"/>
      <c r="P84" s="640"/>
      <c r="Q84" s="640"/>
      <c r="R84" s="640"/>
      <c r="S84" s="640"/>
      <c r="T84" s="640"/>
      <c r="U84" s="640"/>
      <c r="V84" s="642"/>
    </row>
    <row r="85" spans="1:22" ht="15" thickBot="1" x14ac:dyDescent="0.4">
      <c r="A85" s="7"/>
      <c r="B85" s="638"/>
      <c r="C85" s="640"/>
      <c r="D85" s="640"/>
      <c r="E85" s="640"/>
      <c r="F85" s="640"/>
      <c r="G85" s="640"/>
      <c r="H85" s="640"/>
      <c r="I85" s="640"/>
      <c r="J85" s="640"/>
      <c r="K85" s="640"/>
      <c r="L85" s="640"/>
      <c r="M85" s="640"/>
      <c r="N85" s="640"/>
      <c r="O85" s="640"/>
      <c r="P85" s="640"/>
      <c r="Q85" s="640"/>
      <c r="R85" s="640"/>
      <c r="S85" s="640"/>
      <c r="T85" s="640"/>
      <c r="U85" s="640"/>
      <c r="V85" s="642"/>
    </row>
    <row r="86" spans="1:22" ht="15" thickBot="1" x14ac:dyDescent="0.4">
      <c r="A86" s="61" t="s">
        <v>25953</v>
      </c>
      <c r="B86" s="30"/>
      <c r="C86" s="8"/>
      <c r="D86" s="74">
        <v>10</v>
      </c>
      <c r="E86" s="74"/>
      <c r="F86" s="74">
        <v>9</v>
      </c>
      <c r="G86" s="74"/>
      <c r="H86" s="74">
        <v>8</v>
      </c>
      <c r="I86" s="74"/>
      <c r="J86" s="74">
        <v>7</v>
      </c>
      <c r="K86" s="74"/>
      <c r="L86" s="74">
        <v>6</v>
      </c>
      <c r="M86" s="74">
        <v>5</v>
      </c>
      <c r="N86" s="74"/>
      <c r="O86" s="74">
        <v>4</v>
      </c>
      <c r="P86" s="74"/>
      <c r="Q86" s="74">
        <v>3</v>
      </c>
      <c r="R86" s="74">
        <v>2</v>
      </c>
      <c r="S86" s="74"/>
      <c r="T86" s="74">
        <v>1</v>
      </c>
      <c r="U86" s="74"/>
      <c r="V86" s="16">
        <v>0</v>
      </c>
    </row>
    <row r="87" spans="1:22" ht="15" thickBot="1" x14ac:dyDescent="0.4">
      <c r="A87" s="61" t="s">
        <v>25954</v>
      </c>
      <c r="B87" s="30"/>
      <c r="C87" s="8"/>
      <c r="D87" s="74">
        <v>10</v>
      </c>
      <c r="E87" s="74"/>
      <c r="F87" s="74">
        <v>9</v>
      </c>
      <c r="G87" s="74"/>
      <c r="H87" s="74">
        <v>8</v>
      </c>
      <c r="I87" s="74"/>
      <c r="J87" s="74">
        <v>7</v>
      </c>
      <c r="K87" s="74"/>
      <c r="L87" s="74">
        <v>6</v>
      </c>
      <c r="M87" s="74">
        <v>5</v>
      </c>
      <c r="N87" s="74"/>
      <c r="O87" s="74">
        <v>4</v>
      </c>
      <c r="P87" s="74"/>
      <c r="Q87" s="74">
        <v>3</v>
      </c>
      <c r="R87" s="74">
        <v>2</v>
      </c>
      <c r="S87" s="74"/>
      <c r="T87" s="74">
        <v>1</v>
      </c>
      <c r="U87" s="74"/>
      <c r="V87" s="16">
        <v>0</v>
      </c>
    </row>
    <row r="88" spans="1:22" ht="15" thickBot="1" x14ac:dyDescent="0.4">
      <c r="A88" s="4" t="s">
        <v>25911</v>
      </c>
      <c r="B88" s="27"/>
      <c r="C88" s="646"/>
      <c r="D88" s="646"/>
      <c r="E88" s="646"/>
      <c r="F88" s="646"/>
      <c r="G88" s="646"/>
      <c r="H88" s="646"/>
      <c r="I88" s="646"/>
      <c r="J88" s="646"/>
      <c r="K88" s="646"/>
      <c r="L88" s="646"/>
      <c r="M88" s="646"/>
      <c r="N88" s="646"/>
      <c r="O88" s="646"/>
      <c r="P88" s="646"/>
      <c r="Q88" s="646"/>
      <c r="R88" s="646"/>
      <c r="S88" s="646"/>
      <c r="T88" s="646"/>
      <c r="U88" s="646"/>
      <c r="V88" s="646"/>
    </row>
    <row r="89" spans="1:22" ht="15" thickBot="1" x14ac:dyDescent="0.4">
      <c r="A89" s="9" t="s">
        <v>25952</v>
      </c>
      <c r="B89" s="10">
        <f>SUM(B16+B24+B30+B38+B45+B54+B61+B69+B70+B78+B79+B86+B87)</f>
        <v>0</v>
      </c>
      <c r="C89" s="1"/>
      <c r="D89" s="1"/>
      <c r="E89" s="1"/>
      <c r="F89" s="1"/>
      <c r="G89" s="1"/>
      <c r="H89" s="1"/>
      <c r="I89" s="1"/>
      <c r="J89" s="1"/>
      <c r="K89" s="1"/>
      <c r="L89" s="1"/>
      <c r="M89" s="1"/>
      <c r="N89" s="1"/>
      <c r="O89" s="1"/>
      <c r="P89" s="1"/>
      <c r="Q89" s="1"/>
      <c r="R89" s="1"/>
      <c r="S89" s="1"/>
      <c r="T89" s="1"/>
      <c r="U89" s="1"/>
      <c r="V89" s="1"/>
    </row>
    <row r="90" spans="1:22" x14ac:dyDescent="0.35">
      <c r="A90" s="31"/>
      <c r="B90" s="1"/>
      <c r="C90" s="1"/>
      <c r="D90" s="1"/>
      <c r="E90" s="1"/>
      <c r="F90" s="1"/>
      <c r="G90" s="1"/>
      <c r="H90" s="1"/>
      <c r="I90" s="1"/>
      <c r="J90" s="1"/>
      <c r="K90" s="1"/>
      <c r="L90" s="1"/>
      <c r="M90" s="1"/>
      <c r="N90" s="1"/>
      <c r="O90" s="1"/>
      <c r="P90" s="1"/>
      <c r="Q90" s="1"/>
      <c r="R90" s="1"/>
      <c r="S90" s="1"/>
      <c r="T90" s="1"/>
      <c r="U90" s="1"/>
      <c r="V90" s="1"/>
    </row>
    <row r="91" spans="1:22" x14ac:dyDescent="0.35">
      <c r="A91" s="59" t="s">
        <v>26189</v>
      </c>
      <c r="B91" s="1"/>
      <c r="C91" s="1" t="s">
        <v>26190</v>
      </c>
      <c r="D91" s="1"/>
      <c r="E91" s="1" t="s">
        <v>26191</v>
      </c>
      <c r="F91" s="1"/>
      <c r="G91" s="1"/>
      <c r="H91" s="1"/>
      <c r="I91" s="1"/>
      <c r="J91" s="1"/>
      <c r="K91" s="1"/>
      <c r="L91" s="1"/>
      <c r="M91" s="1"/>
      <c r="N91" s="1"/>
      <c r="O91" s="1"/>
      <c r="P91" s="1"/>
      <c r="Q91" s="1"/>
      <c r="R91" s="1"/>
      <c r="S91" s="1"/>
      <c r="T91" s="1"/>
      <c r="U91" s="1"/>
      <c r="V91" s="1"/>
    </row>
    <row r="92" spans="1:22" x14ac:dyDescent="0.35">
      <c r="A92" s="59" t="s">
        <v>26192</v>
      </c>
      <c r="B92" s="1"/>
      <c r="C92" s="1" t="s">
        <v>26193</v>
      </c>
      <c r="D92" s="1"/>
      <c r="E92" s="1"/>
      <c r="F92" s="1"/>
      <c r="G92" s="1" t="s">
        <v>26194</v>
      </c>
      <c r="H92" s="1"/>
      <c r="I92" s="1"/>
      <c r="J92" s="1"/>
      <c r="K92" s="1"/>
      <c r="L92" s="1"/>
      <c r="M92" s="1"/>
      <c r="N92" s="1"/>
      <c r="O92" s="1"/>
      <c r="P92" s="1"/>
      <c r="Q92" s="1"/>
      <c r="R92" s="1"/>
      <c r="S92" s="1"/>
      <c r="T92" s="1"/>
      <c r="U92" s="1"/>
      <c r="V92" s="1"/>
    </row>
    <row r="93" spans="1:22" x14ac:dyDescent="0.35">
      <c r="A93" s="647" t="s">
        <v>26033</v>
      </c>
      <c r="B93" s="648"/>
      <c r="C93" s="648"/>
      <c r="D93" s="648"/>
      <c r="E93" s="648"/>
      <c r="F93" s="648"/>
      <c r="G93" s="648"/>
      <c r="H93" s="648"/>
      <c r="I93" s="648"/>
      <c r="J93" s="648"/>
      <c r="K93" s="648"/>
      <c r="L93" s="648"/>
      <c r="M93" s="648"/>
      <c r="N93" s="648"/>
      <c r="O93" s="648"/>
      <c r="P93" s="648"/>
      <c r="Q93" s="648"/>
      <c r="R93" s="648"/>
      <c r="S93" s="648"/>
      <c r="T93" s="648"/>
      <c r="U93" s="648"/>
      <c r="V93" s="648"/>
    </row>
  </sheetData>
  <sheetProtection sheet="1" objects="1" scenarios="1"/>
  <mergeCells count="89">
    <mergeCell ref="C88:V88"/>
    <mergeCell ref="A93:V93"/>
    <mergeCell ref="Q6:T6"/>
    <mergeCell ref="C80:V80"/>
    <mergeCell ref="A81:A84"/>
    <mergeCell ref="B81:B85"/>
    <mergeCell ref="C81:G85"/>
    <mergeCell ref="H81:L85"/>
    <mergeCell ref="M81:Q85"/>
    <mergeCell ref="R81:V85"/>
    <mergeCell ref="C71:V71"/>
    <mergeCell ref="A72:A77"/>
    <mergeCell ref="B72:B77"/>
    <mergeCell ref="C72:G77"/>
    <mergeCell ref="H72:L77"/>
    <mergeCell ref="M72:Q77"/>
    <mergeCell ref="R72:V77"/>
    <mergeCell ref="C62:V62"/>
    <mergeCell ref="A63:A68"/>
    <mergeCell ref="B63:B68"/>
    <mergeCell ref="C63:G68"/>
    <mergeCell ref="H63:L68"/>
    <mergeCell ref="M63:Q68"/>
    <mergeCell ref="R63:V68"/>
    <mergeCell ref="C55:V55"/>
    <mergeCell ref="A56:A60"/>
    <mergeCell ref="B56:B60"/>
    <mergeCell ref="C56:G60"/>
    <mergeCell ref="H56:L60"/>
    <mergeCell ref="M56:Q60"/>
    <mergeCell ref="R56:V60"/>
    <mergeCell ref="C46:V46"/>
    <mergeCell ref="A47:A53"/>
    <mergeCell ref="B47:B53"/>
    <mergeCell ref="C47:G53"/>
    <mergeCell ref="H47:L53"/>
    <mergeCell ref="M47:Q53"/>
    <mergeCell ref="R47:V53"/>
    <mergeCell ref="C39:V39"/>
    <mergeCell ref="A40:A44"/>
    <mergeCell ref="B40:B44"/>
    <mergeCell ref="C40:G44"/>
    <mergeCell ref="H40:L44"/>
    <mergeCell ref="M40:Q44"/>
    <mergeCell ref="R40:V44"/>
    <mergeCell ref="C31:V31"/>
    <mergeCell ref="A32:A37"/>
    <mergeCell ref="B32:B37"/>
    <mergeCell ref="C32:G37"/>
    <mergeCell ref="H32:L37"/>
    <mergeCell ref="M32:Q37"/>
    <mergeCell ref="R32:V37"/>
    <mergeCell ref="C25:V25"/>
    <mergeCell ref="A26:A29"/>
    <mergeCell ref="B26:B29"/>
    <mergeCell ref="C26:G29"/>
    <mergeCell ref="H26:L29"/>
    <mergeCell ref="M26:Q29"/>
    <mergeCell ref="R26:V29"/>
    <mergeCell ref="C17:V17"/>
    <mergeCell ref="A18:A23"/>
    <mergeCell ref="B18:B23"/>
    <mergeCell ref="C18:G23"/>
    <mergeCell ref="H18:L23"/>
    <mergeCell ref="M18:Q23"/>
    <mergeCell ref="R18:V23"/>
    <mergeCell ref="C10:G10"/>
    <mergeCell ref="H10:L10"/>
    <mergeCell ref="M10:Q10"/>
    <mergeCell ref="R10:V10"/>
    <mergeCell ref="A11:A15"/>
    <mergeCell ref="B11:B15"/>
    <mergeCell ref="C11:G15"/>
    <mergeCell ref="H11:L15"/>
    <mergeCell ref="M11:Q15"/>
    <mergeCell ref="R11:V15"/>
    <mergeCell ref="B5:L5"/>
    <mergeCell ref="M5:O5"/>
    <mergeCell ref="P5:T5"/>
    <mergeCell ref="B6:D6"/>
    <mergeCell ref="E6:F6"/>
    <mergeCell ref="G6:H6"/>
    <mergeCell ref="K6:L6"/>
    <mergeCell ref="B3:L3"/>
    <mergeCell ref="M3:P3"/>
    <mergeCell ref="Q3:T3"/>
    <mergeCell ref="B4:L4"/>
    <mergeCell ref="N4:Q4"/>
    <mergeCell ref="S4:T4"/>
  </mergeCells>
  <conditionalFormatting sqref="B16">
    <cfRule type="containsBlanks" dxfId="35" priority="11">
      <formula>LEN(TRIM(B16))=0</formula>
    </cfRule>
  </conditionalFormatting>
  <conditionalFormatting sqref="B24">
    <cfRule type="containsBlanks" dxfId="34" priority="10">
      <formula>LEN(TRIM(B24))=0</formula>
    </cfRule>
  </conditionalFormatting>
  <conditionalFormatting sqref="B30">
    <cfRule type="containsBlanks" dxfId="33" priority="8">
      <formula>LEN(TRIM(B30))=0</formula>
    </cfRule>
    <cfRule type="containsBlanks" priority="9">
      <formula>LEN(TRIM(B30))=0</formula>
    </cfRule>
  </conditionalFormatting>
  <conditionalFormatting sqref="B38">
    <cfRule type="containsBlanks" dxfId="32" priority="7">
      <formula>LEN(TRIM(B38))=0</formula>
    </cfRule>
  </conditionalFormatting>
  <conditionalFormatting sqref="B45">
    <cfRule type="containsBlanks" dxfId="31" priority="6">
      <formula>LEN(TRIM(B45))=0</formula>
    </cfRule>
  </conditionalFormatting>
  <conditionalFormatting sqref="B54">
    <cfRule type="containsBlanks" dxfId="30" priority="5">
      <formula>LEN(TRIM(B54))=0</formula>
    </cfRule>
  </conditionalFormatting>
  <conditionalFormatting sqref="B61">
    <cfRule type="containsBlanks" dxfId="29" priority="4">
      <formula>LEN(TRIM(B61))=0</formula>
    </cfRule>
  </conditionalFormatting>
  <conditionalFormatting sqref="B69:B70">
    <cfRule type="containsBlanks" dxfId="28" priority="3">
      <formula>LEN(TRIM(B69))=0</formula>
    </cfRule>
  </conditionalFormatting>
  <conditionalFormatting sqref="B78:B79">
    <cfRule type="containsBlanks" dxfId="27" priority="2">
      <formula>LEN(TRIM(B78))=0</formula>
    </cfRule>
  </conditionalFormatting>
  <conditionalFormatting sqref="B86:B87">
    <cfRule type="containsBlanks" dxfId="26" priority="1">
      <formula>LEN(TRIM(B86))=0</formula>
    </cfRule>
  </conditionalFormatting>
  <conditionalFormatting sqref="Q3:T3">
    <cfRule type="containsBlanks" dxfId="25" priority="13">
      <formula>LEN(TRIM(Q3))=0</formula>
    </cfRule>
  </conditionalFormatting>
  <conditionalFormatting sqref="S4:T4">
    <cfRule type="containsBlanks" dxfId="24" priority="12">
      <formula>LEN(TRIM(S4))=0</formula>
    </cfRule>
  </conditionalFormatting>
  <dataValidations count="2">
    <dataValidation type="whole" allowBlank="1" showInputMessage="1" showErrorMessage="1" sqref="B16 B24 B30 B38 B54 B61 B45" xr:uid="{00000000-0002-0000-0800-000000000000}">
      <formula1>1</formula1>
      <formula2>20</formula2>
    </dataValidation>
    <dataValidation type="whole" allowBlank="1" showInputMessage="1" showErrorMessage="1" sqref="B69:B70 B78:B79 B86:B87" xr:uid="{00000000-0002-0000-0800-000001000000}">
      <formula1>0</formula1>
      <formula2>10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8609" r:id="rId3" name="Check Box 1">
              <controlPr defaultSize="0" autoFill="0" autoLine="0" autoPict="0">
                <anchor moveWithCells="1">
                  <from>
                    <xdr:col>1</xdr:col>
                    <xdr:colOff>69850</xdr:colOff>
                    <xdr:row>89</xdr:row>
                    <xdr:rowOff>184150</xdr:rowOff>
                  </from>
                  <to>
                    <xdr:col>1</xdr:col>
                    <xdr:colOff>304800</xdr:colOff>
                    <xdr:row>91</xdr:row>
                    <xdr:rowOff>31750</xdr:rowOff>
                  </to>
                </anchor>
              </controlPr>
            </control>
          </mc:Choice>
        </mc:AlternateContent>
        <mc:AlternateContent xmlns:mc="http://schemas.openxmlformats.org/markup-compatibility/2006">
          <mc:Choice Requires="x14">
            <control shapeId="68610" r:id="rId4" name="Check Box 2">
              <controlPr defaultSize="0" autoFill="0" autoLine="0" autoPict="0">
                <anchor moveWithCells="1">
                  <from>
                    <xdr:col>3</xdr:col>
                    <xdr:colOff>107950</xdr:colOff>
                    <xdr:row>89</xdr:row>
                    <xdr:rowOff>184150</xdr:rowOff>
                  </from>
                  <to>
                    <xdr:col>3</xdr:col>
                    <xdr:colOff>336550</xdr:colOff>
                    <xdr:row>91</xdr:row>
                    <xdr:rowOff>31750</xdr:rowOff>
                  </to>
                </anchor>
              </controlPr>
            </control>
          </mc:Choice>
        </mc:AlternateContent>
        <mc:AlternateContent xmlns:mc="http://schemas.openxmlformats.org/markup-compatibility/2006">
          <mc:Choice Requires="x14">
            <control shapeId="68611" r:id="rId5" name="Check Box 3">
              <controlPr defaultSize="0" autoFill="0" autoLine="0" autoPict="0">
                <anchor moveWithCells="1">
                  <from>
                    <xdr:col>1</xdr:col>
                    <xdr:colOff>69850</xdr:colOff>
                    <xdr:row>90</xdr:row>
                    <xdr:rowOff>184150</xdr:rowOff>
                  </from>
                  <to>
                    <xdr:col>1</xdr:col>
                    <xdr:colOff>304800</xdr:colOff>
                    <xdr:row>91</xdr:row>
                    <xdr:rowOff>184150</xdr:rowOff>
                  </to>
                </anchor>
              </controlPr>
            </control>
          </mc:Choice>
        </mc:AlternateContent>
        <mc:AlternateContent xmlns:mc="http://schemas.openxmlformats.org/markup-compatibility/2006">
          <mc:Choice Requires="x14">
            <control shapeId="68612" r:id="rId6" name="Check Box 4">
              <controlPr defaultSize="0" autoFill="0" autoLine="0" autoPict="0">
                <anchor moveWithCells="1">
                  <from>
                    <xdr:col>5</xdr:col>
                    <xdr:colOff>146050</xdr:colOff>
                    <xdr:row>90</xdr:row>
                    <xdr:rowOff>184150</xdr:rowOff>
                  </from>
                  <to>
                    <xdr:col>5</xdr:col>
                    <xdr:colOff>374650</xdr:colOff>
                    <xdr:row>92</xdr:row>
                    <xdr:rowOff>31750</xdr:rowOff>
                  </to>
                </anchor>
              </controlPr>
            </control>
          </mc:Choice>
        </mc:AlternateContent>
        <mc:AlternateContent xmlns:mc="http://schemas.openxmlformats.org/markup-compatibility/2006">
          <mc:Choice Requires="x14">
            <control shapeId="68613" r:id="rId7" name="Check Box 5">
              <controlPr defaultSize="0" autoFill="0" autoLine="0" autoPict="0">
                <anchor moveWithCells="1">
                  <from>
                    <xdr:col>13</xdr:col>
                    <xdr:colOff>152400</xdr:colOff>
                    <xdr:row>4</xdr:row>
                    <xdr:rowOff>184150</xdr:rowOff>
                  </from>
                  <to>
                    <xdr:col>15</xdr:col>
                    <xdr:colOff>69850</xdr:colOff>
                    <xdr:row>6</xdr:row>
                    <xdr:rowOff>76200</xdr:rowOff>
                  </to>
                </anchor>
              </controlPr>
            </control>
          </mc:Choice>
        </mc:AlternateContent>
        <mc:AlternateContent xmlns:mc="http://schemas.openxmlformats.org/markup-compatibility/2006">
          <mc:Choice Requires="x14">
            <control shapeId="68615" r:id="rId8" name="Button 7">
              <controlPr defaultSize="0" print="0" autoFill="0" autoPict="0" macro="[0]!SvMe">
                <anchor moveWithCells="1" sizeWithCells="1">
                  <from>
                    <xdr:col>10</xdr:col>
                    <xdr:colOff>228600</xdr:colOff>
                    <xdr:row>90</xdr:row>
                    <xdr:rowOff>114300</xdr:rowOff>
                  </from>
                  <to>
                    <xdr:col>13</xdr:col>
                    <xdr:colOff>190500</xdr:colOff>
                    <xdr:row>93</xdr:row>
                    <xdr:rowOff>69850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dimension ref="A1:V46"/>
  <sheetViews>
    <sheetView workbookViewId="0">
      <selection activeCell="N4" sqref="N4:P4 B3:L5 P5:R5 B6:D6 G6:H6 K6:L6 B43"/>
    </sheetView>
  </sheetViews>
  <sheetFormatPr defaultColWidth="8.81640625" defaultRowHeight="14.5" x14ac:dyDescent="0.35"/>
  <cols>
    <col min="1" max="1" width="36.453125" customWidth="1"/>
    <col min="2" max="22" width="5.54296875" customWidth="1"/>
  </cols>
  <sheetData>
    <row r="1" spans="1:22" ht="16.399999999999999" customHeight="1" x14ac:dyDescent="0.35">
      <c r="A1" s="677" t="s">
        <v>29071</v>
      </c>
      <c r="B1" s="677"/>
      <c r="C1" s="677"/>
      <c r="D1" s="677"/>
      <c r="E1" s="677"/>
      <c r="F1" s="677"/>
      <c r="G1" s="677"/>
      <c r="H1" s="677"/>
      <c r="I1" s="677"/>
      <c r="J1" s="677"/>
      <c r="K1" s="677"/>
      <c r="L1" s="677"/>
      <c r="M1" s="677"/>
      <c r="N1" s="677"/>
      <c r="O1" s="677"/>
      <c r="P1" s="677"/>
      <c r="Q1" s="677"/>
      <c r="R1" s="677"/>
      <c r="S1" s="677"/>
      <c r="T1" s="677"/>
      <c r="U1" s="677"/>
      <c r="V1" s="677"/>
    </row>
    <row r="2" spans="1:22" ht="16.399999999999999" customHeight="1" thickBot="1" x14ac:dyDescent="0.4">
      <c r="A2" s="11" t="s">
        <v>26003</v>
      </c>
      <c r="B2" s="75"/>
      <c r="C2" s="75"/>
      <c r="D2" s="75"/>
      <c r="E2" s="75"/>
      <c r="F2" s="75"/>
      <c r="G2" s="75"/>
      <c r="H2" s="75"/>
      <c r="I2" s="75"/>
      <c r="J2" s="75"/>
    </row>
    <row r="3" spans="1:22" ht="15" customHeight="1" thickTop="1" x14ac:dyDescent="0.35">
      <c r="A3" s="43" t="s">
        <v>25778</v>
      </c>
      <c r="B3" s="652" t="str">
        <f>BioEvent!B1</f>
        <v/>
      </c>
      <c r="C3" s="652"/>
      <c r="D3" s="652"/>
      <c r="E3" s="652"/>
      <c r="F3" s="652"/>
      <c r="G3" s="652"/>
      <c r="H3" s="652"/>
      <c r="I3" s="652"/>
      <c r="J3" s="652"/>
      <c r="K3" s="652"/>
      <c r="L3" s="652"/>
      <c r="M3" s="653" t="s">
        <v>25958</v>
      </c>
      <c r="N3" s="653"/>
      <c r="O3" s="653"/>
      <c r="P3" s="653"/>
      <c r="Q3" s="654"/>
      <c r="R3" s="654"/>
      <c r="S3" s="654"/>
      <c r="T3" s="654"/>
      <c r="U3" s="654"/>
      <c r="V3" s="655"/>
    </row>
    <row r="4" spans="1:22" ht="15" customHeight="1" x14ac:dyDescent="0.35">
      <c r="A4" s="33" t="s">
        <v>26015</v>
      </c>
      <c r="B4" s="656" t="str">
        <f>BioEvent!B8</f>
        <v/>
      </c>
      <c r="C4" s="657"/>
      <c r="D4" s="657"/>
      <c r="E4" s="657"/>
      <c r="F4" s="657"/>
      <c r="G4" s="657"/>
      <c r="H4" s="657"/>
      <c r="I4" s="657"/>
      <c r="J4" s="657"/>
      <c r="K4" s="657"/>
      <c r="L4" s="657"/>
      <c r="M4" s="6" t="s">
        <v>25956</v>
      </c>
      <c r="N4" s="658" t="e">
        <f>BioEvent!#REF!</f>
        <v>#REF!</v>
      </c>
      <c r="O4" s="659"/>
      <c r="P4" s="659"/>
      <c r="Q4" s="28" t="s">
        <v>25957</v>
      </c>
      <c r="R4" s="659"/>
      <c r="S4" s="659"/>
      <c r="T4" s="659"/>
      <c r="U4" s="659"/>
      <c r="V4" s="660"/>
    </row>
    <row r="5" spans="1:22" ht="15" customHeight="1" x14ac:dyDescent="0.35">
      <c r="A5" s="33" t="s">
        <v>26016</v>
      </c>
      <c r="B5" s="661" t="str">
        <f>BioEvent!B9</f>
        <v/>
      </c>
      <c r="C5" s="662"/>
      <c r="D5" s="662"/>
      <c r="E5" s="662"/>
      <c r="F5" s="662"/>
      <c r="G5" s="662"/>
      <c r="H5" s="662"/>
      <c r="I5" s="662"/>
      <c r="J5" s="662"/>
      <c r="K5" s="662"/>
      <c r="L5" s="662"/>
      <c r="M5" s="663" t="s">
        <v>26017</v>
      </c>
      <c r="N5" s="664"/>
      <c r="O5" s="664"/>
      <c r="P5" s="661">
        <f>BioEvent!D7</f>
        <v>0</v>
      </c>
      <c r="Q5" s="662"/>
      <c r="R5" s="656"/>
      <c r="S5" s="44"/>
      <c r="T5" s="44"/>
      <c r="U5" s="44"/>
      <c r="V5" s="45"/>
    </row>
    <row r="6" spans="1:22" ht="15" customHeight="1" thickBot="1" x14ac:dyDescent="0.4">
      <c r="A6" s="46" t="s">
        <v>25786</v>
      </c>
      <c r="B6" s="665" t="str">
        <f>BioEvent!B13</f>
        <v/>
      </c>
      <c r="C6" s="665"/>
      <c r="D6" s="665"/>
      <c r="E6" s="34" t="s">
        <v>26018</v>
      </c>
      <c r="F6" s="34"/>
      <c r="G6" s="618" t="str">
        <f>BioEvent!D8</f>
        <v/>
      </c>
      <c r="H6" s="618"/>
      <c r="I6" s="72" t="s">
        <v>25783</v>
      </c>
      <c r="J6" s="72"/>
      <c r="K6" s="618" t="str">
        <f>BioEvent!B11</f>
        <v/>
      </c>
      <c r="L6" s="618"/>
      <c r="M6" s="34" t="s">
        <v>25959</v>
      </c>
      <c r="N6" s="666"/>
      <c r="O6" s="667"/>
      <c r="P6" s="667"/>
      <c r="Q6" s="668"/>
      <c r="R6" s="34"/>
      <c r="S6" s="670" t="s">
        <v>29072</v>
      </c>
      <c r="T6" s="671"/>
      <c r="U6" s="671"/>
      <c r="V6" s="672"/>
    </row>
    <row r="7" spans="1:22" ht="15" customHeight="1" thickTop="1" x14ac:dyDescent="0.35">
      <c r="A7" s="29" t="s">
        <v>26105</v>
      </c>
      <c r="B7" s="12" t="s">
        <v>26096</v>
      </c>
    </row>
    <row r="8" spans="1:22" ht="15" customHeight="1" x14ac:dyDescent="0.35">
      <c r="A8" s="24" t="s">
        <v>25998</v>
      </c>
      <c r="B8" s="12"/>
    </row>
    <row r="9" spans="1:22" ht="15" customHeight="1" x14ac:dyDescent="0.35">
      <c r="A9" s="13"/>
      <c r="B9" s="13"/>
      <c r="C9" s="673" t="s">
        <v>25901</v>
      </c>
      <c r="D9" s="673"/>
      <c r="E9" s="673"/>
      <c r="F9" s="673"/>
      <c r="G9" s="673"/>
      <c r="H9" s="673" t="s">
        <v>25902</v>
      </c>
      <c r="I9" s="673"/>
      <c r="J9" s="673"/>
      <c r="K9" s="673"/>
      <c r="L9" s="673"/>
      <c r="M9" s="673" t="s">
        <v>25903</v>
      </c>
      <c r="N9" s="673"/>
      <c r="O9" s="673"/>
      <c r="P9" s="673"/>
      <c r="Q9" s="673"/>
      <c r="R9" s="673" t="s">
        <v>25904</v>
      </c>
      <c r="S9" s="673"/>
      <c r="T9" s="673"/>
      <c r="U9" s="673"/>
      <c r="V9" s="673"/>
    </row>
    <row r="10" spans="1:22" ht="86.15" customHeight="1" thickBot="1" x14ac:dyDescent="0.4">
      <c r="A10" s="13" t="s">
        <v>25905</v>
      </c>
      <c r="B10" s="48"/>
      <c r="C10" s="674" t="s">
        <v>25965</v>
      </c>
      <c r="D10" s="674"/>
      <c r="E10" s="674"/>
      <c r="F10" s="674"/>
      <c r="G10" s="674"/>
      <c r="H10" s="674" t="s">
        <v>25966</v>
      </c>
      <c r="I10" s="674"/>
      <c r="J10" s="674"/>
      <c r="K10" s="674"/>
      <c r="L10" s="674"/>
      <c r="M10" s="674" t="s">
        <v>25967</v>
      </c>
      <c r="N10" s="674"/>
      <c r="O10" s="674"/>
      <c r="P10" s="674"/>
      <c r="Q10" s="674"/>
      <c r="R10" s="674" t="s">
        <v>25968</v>
      </c>
      <c r="S10" s="674"/>
      <c r="T10" s="674"/>
      <c r="U10" s="674"/>
      <c r="V10" s="674"/>
    </row>
    <row r="11" spans="1:22" ht="15" customHeight="1" thickBot="1" x14ac:dyDescent="0.4">
      <c r="A11" s="47" t="s">
        <v>25906</v>
      </c>
      <c r="B11" s="50"/>
      <c r="C11" s="32">
        <v>20</v>
      </c>
      <c r="D11" s="15">
        <v>19</v>
      </c>
      <c r="E11" s="15">
        <v>18</v>
      </c>
      <c r="F11" s="15">
        <v>17</v>
      </c>
      <c r="G11" s="15">
        <v>16</v>
      </c>
      <c r="H11" s="15">
        <v>15</v>
      </c>
      <c r="I11" s="15">
        <v>14</v>
      </c>
      <c r="J11" s="15">
        <v>13</v>
      </c>
      <c r="K11" s="15">
        <v>12</v>
      </c>
      <c r="L11" s="15">
        <v>11</v>
      </c>
      <c r="M11" s="15">
        <v>10</v>
      </c>
      <c r="N11" s="15">
        <v>9</v>
      </c>
      <c r="O11" s="15">
        <v>8</v>
      </c>
      <c r="P11" s="15">
        <v>7</v>
      </c>
      <c r="Q11" s="15">
        <v>6</v>
      </c>
      <c r="R11" s="15">
        <v>5</v>
      </c>
      <c r="S11" s="15">
        <v>4</v>
      </c>
      <c r="T11" s="15">
        <v>3</v>
      </c>
      <c r="U11" s="15">
        <v>2</v>
      </c>
      <c r="V11" s="15">
        <v>1</v>
      </c>
    </row>
    <row r="12" spans="1:22" ht="15" customHeight="1" thickBot="1" x14ac:dyDescent="0.4">
      <c r="A12" s="20" t="s">
        <v>25969</v>
      </c>
      <c r="B12" s="49"/>
      <c r="C12" s="669"/>
      <c r="D12" s="669"/>
      <c r="E12" s="669"/>
      <c r="F12" s="669"/>
      <c r="G12" s="669"/>
      <c r="H12" s="669"/>
      <c r="I12" s="669"/>
      <c r="J12" s="669"/>
      <c r="K12" s="669"/>
      <c r="L12" s="669"/>
      <c r="M12" s="669"/>
      <c r="N12" s="669"/>
      <c r="O12" s="669"/>
      <c r="P12" s="669"/>
      <c r="Q12" s="669"/>
      <c r="R12" s="669"/>
      <c r="S12" s="669"/>
      <c r="T12" s="669"/>
      <c r="U12" s="669"/>
      <c r="V12" s="669"/>
    </row>
    <row r="13" spans="1:22" ht="66.75" customHeight="1" thickBot="1" x14ac:dyDescent="0.4">
      <c r="A13" s="21" t="s">
        <v>25970</v>
      </c>
      <c r="B13" s="51"/>
      <c r="C13" s="675" t="s">
        <v>25971</v>
      </c>
      <c r="D13" s="675"/>
      <c r="E13" s="675"/>
      <c r="F13" s="675"/>
      <c r="G13" s="675"/>
      <c r="H13" s="675" t="s">
        <v>25972</v>
      </c>
      <c r="I13" s="675"/>
      <c r="J13" s="675"/>
      <c r="K13" s="675"/>
      <c r="L13" s="675"/>
      <c r="M13" s="675" t="s">
        <v>25973</v>
      </c>
      <c r="N13" s="675"/>
      <c r="O13" s="675"/>
      <c r="P13" s="675"/>
      <c r="Q13" s="675"/>
      <c r="R13" s="675" t="s">
        <v>25974</v>
      </c>
      <c r="S13" s="675"/>
      <c r="T13" s="675"/>
      <c r="U13" s="675"/>
      <c r="V13" s="675"/>
    </row>
    <row r="14" spans="1:22" ht="15" thickBot="1" x14ac:dyDescent="0.4">
      <c r="A14" s="47" t="s">
        <v>25906</v>
      </c>
      <c r="B14" s="50"/>
      <c r="C14" s="32">
        <v>20</v>
      </c>
      <c r="D14" s="15">
        <v>19</v>
      </c>
      <c r="E14" s="15">
        <v>18</v>
      </c>
      <c r="F14" s="15">
        <v>17</v>
      </c>
      <c r="G14" s="15">
        <v>16</v>
      </c>
      <c r="H14" s="15">
        <v>15</v>
      </c>
      <c r="I14" s="15">
        <v>14</v>
      </c>
      <c r="J14" s="15">
        <v>13</v>
      </c>
      <c r="K14" s="15">
        <v>12</v>
      </c>
      <c r="L14" s="15">
        <v>11</v>
      </c>
      <c r="M14" s="15">
        <v>10</v>
      </c>
      <c r="N14" s="15">
        <v>9</v>
      </c>
      <c r="O14" s="15">
        <v>8</v>
      </c>
      <c r="P14" s="15">
        <v>7</v>
      </c>
      <c r="Q14" s="15">
        <v>6</v>
      </c>
      <c r="R14" s="15">
        <v>5</v>
      </c>
      <c r="S14" s="15">
        <v>4</v>
      </c>
      <c r="T14" s="15">
        <v>3</v>
      </c>
      <c r="U14" s="15">
        <v>2</v>
      </c>
      <c r="V14" s="15">
        <v>1</v>
      </c>
    </row>
    <row r="15" spans="1:22" ht="15" thickBot="1" x14ac:dyDescent="0.4">
      <c r="A15" s="20" t="s">
        <v>25969</v>
      </c>
      <c r="B15" s="49"/>
      <c r="C15" s="669"/>
      <c r="D15" s="669"/>
      <c r="E15" s="669"/>
      <c r="F15" s="669"/>
      <c r="G15" s="669"/>
      <c r="H15" s="669"/>
      <c r="I15" s="669"/>
      <c r="J15" s="669"/>
      <c r="K15" s="669"/>
      <c r="L15" s="669"/>
      <c r="M15" s="669"/>
      <c r="N15" s="669"/>
      <c r="O15" s="669"/>
      <c r="P15" s="669"/>
      <c r="Q15" s="669"/>
      <c r="R15" s="669"/>
      <c r="S15" s="669"/>
      <c r="T15" s="669"/>
      <c r="U15" s="669"/>
      <c r="V15" s="669"/>
    </row>
    <row r="16" spans="1:22" ht="62.15" customHeight="1" thickBot="1" x14ac:dyDescent="0.4">
      <c r="A16" s="21" t="s">
        <v>25975</v>
      </c>
      <c r="B16" s="51"/>
      <c r="C16" s="675" t="s">
        <v>25976</v>
      </c>
      <c r="D16" s="675"/>
      <c r="E16" s="675"/>
      <c r="F16" s="675"/>
      <c r="G16" s="675"/>
      <c r="H16" s="675" t="s">
        <v>25977</v>
      </c>
      <c r="I16" s="675"/>
      <c r="J16" s="675"/>
      <c r="K16" s="675"/>
      <c r="L16" s="675"/>
      <c r="M16" s="675" t="s">
        <v>25978</v>
      </c>
      <c r="N16" s="675"/>
      <c r="O16" s="675"/>
      <c r="P16" s="675"/>
      <c r="Q16" s="675"/>
      <c r="R16" s="675" t="s">
        <v>25979</v>
      </c>
      <c r="S16" s="675"/>
      <c r="T16" s="675"/>
      <c r="U16" s="675"/>
      <c r="V16" s="675"/>
    </row>
    <row r="17" spans="1:22" ht="15" thickBot="1" x14ac:dyDescent="0.4">
      <c r="A17" s="47" t="s">
        <v>25906</v>
      </c>
      <c r="B17" s="50"/>
      <c r="C17" s="32">
        <v>20</v>
      </c>
      <c r="D17" s="15">
        <v>19</v>
      </c>
      <c r="E17" s="15">
        <v>18</v>
      </c>
      <c r="F17" s="15">
        <v>17</v>
      </c>
      <c r="G17" s="15">
        <v>16</v>
      </c>
      <c r="H17" s="15">
        <v>15</v>
      </c>
      <c r="I17" s="15">
        <v>14</v>
      </c>
      <c r="J17" s="15">
        <v>13</v>
      </c>
      <c r="K17" s="15">
        <v>12</v>
      </c>
      <c r="L17" s="15">
        <v>11</v>
      </c>
      <c r="M17" s="15">
        <v>10</v>
      </c>
      <c r="N17" s="15">
        <v>9</v>
      </c>
      <c r="O17" s="15">
        <v>8</v>
      </c>
      <c r="P17" s="15">
        <v>7</v>
      </c>
      <c r="Q17" s="15">
        <v>6</v>
      </c>
      <c r="R17" s="15">
        <v>5</v>
      </c>
      <c r="S17" s="15">
        <v>4</v>
      </c>
      <c r="T17" s="15">
        <v>3</v>
      </c>
      <c r="U17" s="15">
        <v>2</v>
      </c>
      <c r="V17" s="15">
        <v>1</v>
      </c>
    </row>
    <row r="18" spans="1:22" ht="15" thickBot="1" x14ac:dyDescent="0.4">
      <c r="A18" s="20" t="s">
        <v>25969</v>
      </c>
      <c r="B18" s="49"/>
      <c r="C18" s="669"/>
      <c r="D18" s="669"/>
      <c r="E18" s="669"/>
      <c r="F18" s="669"/>
      <c r="G18" s="669"/>
      <c r="H18" s="669"/>
      <c r="I18" s="669"/>
      <c r="J18" s="669"/>
      <c r="K18" s="669"/>
      <c r="L18" s="669"/>
      <c r="M18" s="669"/>
      <c r="N18" s="669"/>
      <c r="O18" s="669"/>
      <c r="P18" s="669"/>
      <c r="Q18" s="669"/>
      <c r="R18" s="669"/>
      <c r="S18" s="669"/>
      <c r="T18" s="669"/>
      <c r="U18" s="669"/>
      <c r="V18" s="669"/>
    </row>
    <row r="19" spans="1:22" ht="87.75" customHeight="1" thickBot="1" x14ac:dyDescent="0.4">
      <c r="A19" s="21" t="s">
        <v>25916</v>
      </c>
      <c r="B19" s="51"/>
      <c r="C19" s="675" t="s">
        <v>25980</v>
      </c>
      <c r="D19" s="675"/>
      <c r="E19" s="675"/>
      <c r="F19" s="675"/>
      <c r="G19" s="675"/>
      <c r="H19" s="675" t="s">
        <v>25981</v>
      </c>
      <c r="I19" s="675"/>
      <c r="J19" s="675"/>
      <c r="K19" s="675"/>
      <c r="L19" s="675"/>
      <c r="M19" s="675" t="s">
        <v>25982</v>
      </c>
      <c r="N19" s="675"/>
      <c r="O19" s="675"/>
      <c r="P19" s="675"/>
      <c r="Q19" s="675"/>
      <c r="R19" s="675" t="s">
        <v>25983</v>
      </c>
      <c r="S19" s="675"/>
      <c r="T19" s="675"/>
      <c r="U19" s="675"/>
      <c r="V19" s="675"/>
    </row>
    <row r="20" spans="1:22" ht="15" thickBot="1" x14ac:dyDescent="0.4">
      <c r="A20" s="47" t="s">
        <v>25906</v>
      </c>
      <c r="B20" s="50"/>
      <c r="C20" s="32">
        <v>20</v>
      </c>
      <c r="D20" s="15">
        <v>19</v>
      </c>
      <c r="E20" s="15">
        <v>18</v>
      </c>
      <c r="F20" s="15">
        <v>17</v>
      </c>
      <c r="G20" s="15">
        <v>16</v>
      </c>
      <c r="H20" s="15">
        <v>15</v>
      </c>
      <c r="I20" s="15">
        <v>14</v>
      </c>
      <c r="J20" s="15">
        <v>13</v>
      </c>
      <c r="K20" s="15">
        <v>12</v>
      </c>
      <c r="L20" s="15">
        <v>11</v>
      </c>
      <c r="M20" s="15">
        <v>10</v>
      </c>
      <c r="N20" s="15">
        <v>9</v>
      </c>
      <c r="O20" s="15">
        <v>8</v>
      </c>
      <c r="P20" s="15">
        <v>7</v>
      </c>
      <c r="Q20" s="15">
        <v>6</v>
      </c>
      <c r="R20" s="15">
        <v>5</v>
      </c>
      <c r="S20" s="15">
        <v>4</v>
      </c>
      <c r="T20" s="15">
        <v>3</v>
      </c>
      <c r="U20" s="15">
        <v>2</v>
      </c>
      <c r="V20" s="15">
        <v>1</v>
      </c>
    </row>
    <row r="21" spans="1:22" ht="15" thickBot="1" x14ac:dyDescent="0.4">
      <c r="A21" s="20" t="s">
        <v>25969</v>
      </c>
      <c r="B21" s="49"/>
      <c r="C21" s="676"/>
      <c r="D21" s="676"/>
      <c r="E21" s="676"/>
      <c r="F21" s="676"/>
      <c r="G21" s="676"/>
      <c r="H21" s="676"/>
      <c r="I21" s="676"/>
      <c r="J21" s="676"/>
      <c r="K21" s="676"/>
      <c r="L21" s="676"/>
      <c r="M21" s="676"/>
      <c r="N21" s="676"/>
      <c r="O21" s="676"/>
      <c r="P21" s="676"/>
      <c r="Q21" s="676"/>
      <c r="R21" s="676"/>
      <c r="S21" s="676"/>
      <c r="T21" s="676"/>
      <c r="U21" s="676"/>
      <c r="V21" s="676"/>
    </row>
    <row r="22" spans="1:22" ht="98.15" customHeight="1" thickBot="1" x14ac:dyDescent="0.4">
      <c r="A22" s="21" t="s">
        <v>26000</v>
      </c>
      <c r="B22" s="51"/>
      <c r="C22" s="675" t="s">
        <v>25984</v>
      </c>
      <c r="D22" s="675"/>
      <c r="E22" s="675"/>
      <c r="F22" s="675"/>
      <c r="G22" s="675"/>
      <c r="H22" s="675" t="s">
        <v>25985</v>
      </c>
      <c r="I22" s="675"/>
      <c r="J22" s="675"/>
      <c r="K22" s="675"/>
      <c r="L22" s="675"/>
      <c r="M22" s="675" t="s">
        <v>25986</v>
      </c>
      <c r="N22" s="675"/>
      <c r="O22" s="675"/>
      <c r="P22" s="675"/>
      <c r="Q22" s="675"/>
      <c r="R22" s="675" t="s">
        <v>25929</v>
      </c>
      <c r="S22" s="675"/>
      <c r="T22" s="675"/>
      <c r="U22" s="675"/>
      <c r="V22" s="675"/>
    </row>
    <row r="23" spans="1:22" ht="15" thickBot="1" x14ac:dyDescent="0.4">
      <c r="A23" s="47" t="s">
        <v>25906</v>
      </c>
      <c r="B23" s="50"/>
      <c r="C23" s="32">
        <v>20</v>
      </c>
      <c r="D23" s="15">
        <v>19</v>
      </c>
      <c r="E23" s="15">
        <v>18</v>
      </c>
      <c r="F23" s="15">
        <v>17</v>
      </c>
      <c r="G23" s="15">
        <v>16</v>
      </c>
      <c r="H23" s="15">
        <v>15</v>
      </c>
      <c r="I23" s="15">
        <v>14</v>
      </c>
      <c r="J23" s="15">
        <v>13</v>
      </c>
      <c r="K23" s="15">
        <v>12</v>
      </c>
      <c r="L23" s="15">
        <v>11</v>
      </c>
      <c r="M23" s="15">
        <v>10</v>
      </c>
      <c r="N23" s="15">
        <v>9</v>
      </c>
      <c r="O23" s="15">
        <v>8</v>
      </c>
      <c r="P23" s="15">
        <v>7</v>
      </c>
      <c r="Q23" s="15">
        <v>6</v>
      </c>
      <c r="R23" s="15">
        <v>5</v>
      </c>
      <c r="S23" s="15">
        <v>4</v>
      </c>
      <c r="T23" s="15">
        <v>3</v>
      </c>
      <c r="U23" s="15">
        <v>2</v>
      </c>
      <c r="V23" s="15">
        <v>1</v>
      </c>
    </row>
    <row r="24" spans="1:22" ht="15" thickBot="1" x14ac:dyDescent="0.4">
      <c r="A24" s="20" t="s">
        <v>25969</v>
      </c>
      <c r="B24" s="49"/>
      <c r="C24" s="669"/>
      <c r="D24" s="669"/>
      <c r="E24" s="669"/>
      <c r="F24" s="669"/>
      <c r="G24" s="669"/>
      <c r="H24" s="669"/>
      <c r="I24" s="669"/>
      <c r="J24" s="669"/>
      <c r="K24" s="669"/>
      <c r="L24" s="669"/>
      <c r="M24" s="669"/>
      <c r="N24" s="669"/>
      <c r="O24" s="669"/>
      <c r="P24" s="669"/>
      <c r="Q24" s="669"/>
      <c r="R24" s="669"/>
      <c r="S24" s="669"/>
      <c r="T24" s="669"/>
      <c r="U24" s="669"/>
      <c r="V24" s="669"/>
    </row>
    <row r="25" spans="1:22" ht="102" customHeight="1" thickBot="1" x14ac:dyDescent="0.4">
      <c r="A25" s="21" t="s">
        <v>25930</v>
      </c>
      <c r="B25" s="52"/>
      <c r="C25" s="675" t="s">
        <v>25987</v>
      </c>
      <c r="D25" s="675"/>
      <c r="E25" s="675"/>
      <c r="F25" s="675"/>
      <c r="G25" s="675"/>
      <c r="H25" s="675" t="s">
        <v>25932</v>
      </c>
      <c r="I25" s="675"/>
      <c r="J25" s="675"/>
      <c r="K25" s="675"/>
      <c r="L25" s="675"/>
      <c r="M25" s="675" t="s">
        <v>25933</v>
      </c>
      <c r="N25" s="675"/>
      <c r="O25" s="675"/>
      <c r="P25" s="675"/>
      <c r="Q25" s="675"/>
      <c r="R25" s="675" t="s">
        <v>25988</v>
      </c>
      <c r="S25" s="675"/>
      <c r="T25" s="675"/>
      <c r="U25" s="675"/>
      <c r="V25" s="675"/>
    </row>
    <row r="26" spans="1:22" ht="15" thickBot="1" x14ac:dyDescent="0.4">
      <c r="A26" s="47" t="s">
        <v>25906</v>
      </c>
      <c r="B26" s="50"/>
      <c r="C26" s="68">
        <v>20</v>
      </c>
      <c r="D26" s="15">
        <v>19</v>
      </c>
      <c r="E26" s="15">
        <v>18</v>
      </c>
      <c r="F26" s="15">
        <v>17</v>
      </c>
      <c r="G26" s="15">
        <v>16</v>
      </c>
      <c r="H26" s="15">
        <v>15</v>
      </c>
      <c r="I26" s="15">
        <v>14</v>
      </c>
      <c r="J26" s="15">
        <v>13</v>
      </c>
      <c r="K26" s="15">
        <v>12</v>
      </c>
      <c r="L26" s="15">
        <v>11</v>
      </c>
      <c r="M26" s="15">
        <v>10</v>
      </c>
      <c r="N26" s="15">
        <v>9</v>
      </c>
      <c r="O26" s="15">
        <v>8</v>
      </c>
      <c r="P26" s="15">
        <v>7</v>
      </c>
      <c r="Q26" s="15">
        <v>6</v>
      </c>
      <c r="R26" s="15">
        <v>5</v>
      </c>
      <c r="S26" s="15">
        <v>4</v>
      </c>
      <c r="T26" s="15">
        <v>3</v>
      </c>
      <c r="U26" s="15">
        <v>2</v>
      </c>
      <c r="V26" s="15">
        <v>1</v>
      </c>
    </row>
    <row r="27" spans="1:22" ht="15" thickBot="1" x14ac:dyDescent="0.4">
      <c r="A27" s="20" t="s">
        <v>25969</v>
      </c>
      <c r="B27" s="49"/>
      <c r="C27" s="669"/>
      <c r="D27" s="669"/>
      <c r="E27" s="669"/>
      <c r="F27" s="669"/>
      <c r="G27" s="669"/>
      <c r="H27" s="669"/>
      <c r="I27" s="669"/>
      <c r="J27" s="669"/>
      <c r="K27" s="669"/>
      <c r="L27" s="669"/>
      <c r="M27" s="669"/>
      <c r="N27" s="669"/>
      <c r="O27" s="669"/>
      <c r="P27" s="669"/>
      <c r="Q27" s="669"/>
      <c r="R27" s="669"/>
      <c r="S27" s="669"/>
      <c r="T27" s="669"/>
      <c r="U27" s="669"/>
      <c r="V27" s="669"/>
    </row>
    <row r="28" spans="1:22" ht="63" customHeight="1" thickBot="1" x14ac:dyDescent="0.4">
      <c r="A28" s="21" t="s">
        <v>25989</v>
      </c>
      <c r="B28" s="52"/>
      <c r="C28" s="675" t="s">
        <v>25990</v>
      </c>
      <c r="D28" s="675"/>
      <c r="E28" s="675"/>
      <c r="F28" s="675"/>
      <c r="G28" s="675"/>
      <c r="H28" s="675" t="s">
        <v>25991</v>
      </c>
      <c r="I28" s="675"/>
      <c r="J28" s="675"/>
      <c r="K28" s="675"/>
      <c r="L28" s="675"/>
      <c r="M28" s="675" t="s">
        <v>25992</v>
      </c>
      <c r="N28" s="675"/>
      <c r="O28" s="675"/>
      <c r="P28" s="675"/>
      <c r="Q28" s="675"/>
      <c r="R28" s="675" t="s">
        <v>25993</v>
      </c>
      <c r="S28" s="675"/>
      <c r="T28" s="675"/>
      <c r="U28" s="675"/>
      <c r="V28" s="675"/>
    </row>
    <row r="29" spans="1:22" ht="15" thickBot="1" x14ac:dyDescent="0.4">
      <c r="A29" s="47" t="s">
        <v>25906</v>
      </c>
      <c r="B29" s="50"/>
      <c r="C29" s="32">
        <v>20</v>
      </c>
      <c r="D29" s="15">
        <v>19</v>
      </c>
      <c r="E29" s="15">
        <v>18</v>
      </c>
      <c r="F29" s="15">
        <v>17</v>
      </c>
      <c r="G29" s="15">
        <v>16</v>
      </c>
      <c r="H29" s="15">
        <v>15</v>
      </c>
      <c r="I29" s="15">
        <v>14</v>
      </c>
      <c r="J29" s="15">
        <v>13</v>
      </c>
      <c r="K29" s="15">
        <v>12</v>
      </c>
      <c r="L29" s="15">
        <v>11</v>
      </c>
      <c r="M29" s="15">
        <v>10</v>
      </c>
      <c r="N29" s="15">
        <v>9</v>
      </c>
      <c r="O29" s="15">
        <v>8</v>
      </c>
      <c r="P29" s="15">
        <v>7</v>
      </c>
      <c r="Q29" s="15">
        <v>6</v>
      </c>
      <c r="R29" s="15">
        <v>5</v>
      </c>
      <c r="S29" s="15">
        <v>4</v>
      </c>
      <c r="T29" s="15">
        <v>3</v>
      </c>
      <c r="U29" s="15">
        <v>2</v>
      </c>
      <c r="V29" s="15">
        <v>1</v>
      </c>
    </row>
    <row r="30" spans="1:22" ht="15" thickBot="1" x14ac:dyDescent="0.4">
      <c r="A30" s="20" t="s">
        <v>25969</v>
      </c>
      <c r="B30" s="49"/>
      <c r="C30" s="669"/>
      <c r="D30" s="669"/>
      <c r="E30" s="669"/>
      <c r="F30" s="669"/>
      <c r="G30" s="669"/>
      <c r="H30" s="669"/>
      <c r="I30" s="669"/>
      <c r="J30" s="669"/>
      <c r="K30" s="669"/>
      <c r="L30" s="669"/>
      <c r="M30" s="669"/>
      <c r="N30" s="669"/>
      <c r="O30" s="669"/>
      <c r="P30" s="669"/>
      <c r="Q30" s="669"/>
      <c r="R30" s="669"/>
      <c r="S30" s="669"/>
      <c r="T30" s="669"/>
      <c r="U30" s="669"/>
      <c r="V30" s="669"/>
    </row>
    <row r="31" spans="1:22" ht="75" customHeight="1" thickBot="1" x14ac:dyDescent="0.4">
      <c r="A31" s="22" t="s">
        <v>26001</v>
      </c>
      <c r="B31" s="52"/>
      <c r="C31" s="675" t="s">
        <v>25939</v>
      </c>
      <c r="D31" s="675"/>
      <c r="E31" s="675"/>
      <c r="F31" s="675"/>
      <c r="G31" s="675"/>
      <c r="H31" s="675" t="s">
        <v>25994</v>
      </c>
      <c r="I31" s="675"/>
      <c r="J31" s="675"/>
      <c r="K31" s="675"/>
      <c r="L31" s="675"/>
      <c r="M31" s="675" t="s">
        <v>25941</v>
      </c>
      <c r="N31" s="675"/>
      <c r="O31" s="675"/>
      <c r="P31" s="675"/>
      <c r="Q31" s="675"/>
      <c r="R31" s="675" t="s">
        <v>25942</v>
      </c>
      <c r="S31" s="675"/>
      <c r="T31" s="675"/>
      <c r="U31" s="675"/>
      <c r="V31" s="675"/>
    </row>
    <row r="32" spans="1:22" x14ac:dyDescent="0.35">
      <c r="A32" s="53" t="s">
        <v>25953</v>
      </c>
      <c r="B32" s="55"/>
      <c r="C32" s="32"/>
      <c r="D32" s="15">
        <v>10</v>
      </c>
      <c r="E32" s="15"/>
      <c r="F32" s="15">
        <v>9</v>
      </c>
      <c r="G32" s="15"/>
      <c r="H32" s="15">
        <v>8</v>
      </c>
      <c r="I32" s="15"/>
      <c r="J32" s="15">
        <v>7</v>
      </c>
      <c r="K32" s="15"/>
      <c r="L32" s="15">
        <v>6</v>
      </c>
      <c r="M32" s="15">
        <v>5</v>
      </c>
      <c r="N32" s="15"/>
      <c r="O32" s="15">
        <v>4</v>
      </c>
      <c r="P32" s="15"/>
      <c r="Q32" s="15">
        <v>3</v>
      </c>
      <c r="R32" s="15">
        <v>2</v>
      </c>
      <c r="S32" s="15"/>
      <c r="T32" s="15">
        <v>1</v>
      </c>
      <c r="U32" s="15"/>
      <c r="V32" s="15">
        <v>0</v>
      </c>
    </row>
    <row r="33" spans="1:22" ht="15" thickBot="1" x14ac:dyDescent="0.4">
      <c r="A33" s="53" t="s">
        <v>25954</v>
      </c>
      <c r="B33" s="56"/>
      <c r="C33" s="32"/>
      <c r="D33" s="15">
        <v>10</v>
      </c>
      <c r="E33" s="15"/>
      <c r="F33" s="15">
        <v>9</v>
      </c>
      <c r="G33" s="15"/>
      <c r="H33" s="15">
        <v>8</v>
      </c>
      <c r="I33" s="15"/>
      <c r="J33" s="15">
        <v>7</v>
      </c>
      <c r="K33" s="15"/>
      <c r="L33" s="15">
        <v>6</v>
      </c>
      <c r="M33" s="15">
        <v>5</v>
      </c>
      <c r="N33" s="15"/>
      <c r="O33" s="15">
        <v>4</v>
      </c>
      <c r="P33" s="15"/>
      <c r="Q33" s="15">
        <v>3</v>
      </c>
      <c r="R33" s="15">
        <v>2</v>
      </c>
      <c r="S33" s="15"/>
      <c r="T33" s="15">
        <v>1</v>
      </c>
      <c r="U33" s="15"/>
      <c r="V33" s="15">
        <v>0</v>
      </c>
    </row>
    <row r="34" spans="1:22" ht="15" thickBot="1" x14ac:dyDescent="0.4">
      <c r="A34" s="23" t="s">
        <v>25969</v>
      </c>
      <c r="B34" s="54"/>
      <c r="C34" s="669"/>
      <c r="D34" s="669"/>
      <c r="E34" s="669"/>
      <c r="F34" s="669"/>
      <c r="G34" s="669"/>
      <c r="H34" s="669"/>
      <c r="I34" s="669"/>
      <c r="J34" s="669"/>
      <c r="K34" s="669"/>
      <c r="L34" s="669"/>
      <c r="M34" s="669"/>
      <c r="N34" s="669"/>
      <c r="O34" s="669"/>
      <c r="P34" s="669"/>
      <c r="Q34" s="669"/>
      <c r="R34" s="669"/>
      <c r="S34" s="669"/>
      <c r="T34" s="669"/>
      <c r="U34" s="669"/>
      <c r="V34" s="669"/>
    </row>
    <row r="35" spans="1:22" ht="130.4" customHeight="1" thickBot="1" x14ac:dyDescent="0.4">
      <c r="A35" s="21" t="s">
        <v>26002</v>
      </c>
      <c r="B35" s="52"/>
      <c r="C35" s="675" t="s">
        <v>25996</v>
      </c>
      <c r="D35" s="675"/>
      <c r="E35" s="675"/>
      <c r="F35" s="675"/>
      <c r="G35" s="675"/>
      <c r="H35" s="675" t="s">
        <v>25943</v>
      </c>
      <c r="I35" s="675"/>
      <c r="J35" s="675"/>
      <c r="K35" s="675"/>
      <c r="L35" s="675"/>
      <c r="M35" s="675" t="s">
        <v>25944</v>
      </c>
      <c r="N35" s="675"/>
      <c r="O35" s="675"/>
      <c r="P35" s="675"/>
      <c r="Q35" s="675"/>
      <c r="R35" s="675" t="s">
        <v>25945</v>
      </c>
      <c r="S35" s="675"/>
      <c r="T35" s="675"/>
      <c r="U35" s="675"/>
      <c r="V35" s="675"/>
    </row>
    <row r="36" spans="1:22" x14ac:dyDescent="0.35">
      <c r="A36" s="53" t="s">
        <v>25953</v>
      </c>
      <c r="B36" s="55"/>
      <c r="C36" s="32"/>
      <c r="D36" s="15">
        <v>10</v>
      </c>
      <c r="E36" s="15"/>
      <c r="F36" s="15">
        <v>9</v>
      </c>
      <c r="G36" s="15"/>
      <c r="H36" s="15">
        <v>8</v>
      </c>
      <c r="I36" s="15"/>
      <c r="J36" s="15">
        <v>7</v>
      </c>
      <c r="K36" s="15"/>
      <c r="L36" s="15">
        <v>6</v>
      </c>
      <c r="M36" s="15">
        <v>5</v>
      </c>
      <c r="N36" s="15"/>
      <c r="O36" s="15">
        <v>4</v>
      </c>
      <c r="P36" s="15"/>
      <c r="Q36" s="15">
        <v>3</v>
      </c>
      <c r="R36" s="15">
        <v>2</v>
      </c>
      <c r="S36" s="15"/>
      <c r="T36" s="15">
        <v>1</v>
      </c>
      <c r="U36" s="15"/>
      <c r="V36" s="14">
        <v>0</v>
      </c>
    </row>
    <row r="37" spans="1:22" ht="15" thickBot="1" x14ac:dyDescent="0.4">
      <c r="A37" s="53" t="s">
        <v>25954</v>
      </c>
      <c r="B37" s="56"/>
      <c r="C37" s="32"/>
      <c r="D37" s="15">
        <v>10</v>
      </c>
      <c r="E37" s="15"/>
      <c r="F37" s="15">
        <v>9</v>
      </c>
      <c r="G37" s="15"/>
      <c r="H37" s="15">
        <v>8</v>
      </c>
      <c r="I37" s="15"/>
      <c r="J37" s="15">
        <v>7</v>
      </c>
      <c r="K37" s="15"/>
      <c r="L37" s="15">
        <v>6</v>
      </c>
      <c r="M37" s="15">
        <v>5</v>
      </c>
      <c r="N37" s="15"/>
      <c r="O37" s="15">
        <v>4</v>
      </c>
      <c r="P37" s="15"/>
      <c r="Q37" s="15">
        <v>3</v>
      </c>
      <c r="R37" s="15">
        <v>2</v>
      </c>
      <c r="S37" s="15"/>
      <c r="T37" s="15">
        <v>1</v>
      </c>
      <c r="U37" s="15"/>
      <c r="V37" s="14">
        <v>0</v>
      </c>
    </row>
    <row r="38" spans="1:22" ht="15" thickBot="1" x14ac:dyDescent="0.4">
      <c r="A38" s="23" t="s">
        <v>25969</v>
      </c>
      <c r="B38" s="54"/>
      <c r="C38" s="669"/>
      <c r="D38" s="669"/>
      <c r="E38" s="669"/>
      <c r="F38" s="669"/>
      <c r="G38" s="669"/>
      <c r="H38" s="669"/>
      <c r="I38" s="669"/>
      <c r="J38" s="669"/>
      <c r="K38" s="669"/>
      <c r="L38" s="669"/>
      <c r="M38" s="669"/>
      <c r="N38" s="669"/>
      <c r="O38" s="669"/>
      <c r="P38" s="669"/>
      <c r="Q38" s="669"/>
      <c r="R38" s="669"/>
      <c r="S38" s="669"/>
      <c r="T38" s="669"/>
      <c r="U38" s="669"/>
      <c r="V38" s="669"/>
    </row>
    <row r="39" spans="1:22" ht="78" customHeight="1" thickBot="1" x14ac:dyDescent="0.4">
      <c r="A39" s="21" t="s">
        <v>26032</v>
      </c>
      <c r="B39" s="52"/>
      <c r="C39" s="675" t="s">
        <v>25946</v>
      </c>
      <c r="D39" s="675"/>
      <c r="E39" s="675"/>
      <c r="F39" s="675"/>
      <c r="G39" s="675"/>
      <c r="H39" s="675" t="s">
        <v>25947</v>
      </c>
      <c r="I39" s="675"/>
      <c r="J39" s="675"/>
      <c r="K39" s="675"/>
      <c r="L39" s="675"/>
      <c r="M39" s="675" t="s">
        <v>25948</v>
      </c>
      <c r="N39" s="675"/>
      <c r="O39" s="675"/>
      <c r="P39" s="675"/>
      <c r="Q39" s="675"/>
      <c r="R39" s="675" t="s">
        <v>25949</v>
      </c>
      <c r="S39" s="675"/>
      <c r="T39" s="675"/>
      <c r="U39" s="675"/>
      <c r="V39" s="675"/>
    </row>
    <row r="40" spans="1:22" x14ac:dyDescent="0.35">
      <c r="A40" s="53" t="s">
        <v>25953</v>
      </c>
      <c r="B40" s="55"/>
      <c r="C40" s="32"/>
      <c r="D40" s="15">
        <v>10</v>
      </c>
      <c r="E40" s="15"/>
      <c r="F40" s="15">
        <v>9</v>
      </c>
      <c r="G40" s="15"/>
      <c r="H40" s="15">
        <v>8</v>
      </c>
      <c r="I40" s="15"/>
      <c r="J40" s="15">
        <v>7</v>
      </c>
      <c r="K40" s="15"/>
      <c r="L40" s="15">
        <v>6</v>
      </c>
      <c r="M40" s="15">
        <v>5</v>
      </c>
      <c r="N40" s="15"/>
      <c r="O40" s="15">
        <v>4</v>
      </c>
      <c r="P40" s="15"/>
      <c r="Q40" s="15">
        <v>3</v>
      </c>
      <c r="R40" s="15">
        <v>2</v>
      </c>
      <c r="S40" s="15"/>
      <c r="T40" s="15">
        <v>1</v>
      </c>
      <c r="U40" s="15"/>
      <c r="V40" s="15">
        <v>0</v>
      </c>
    </row>
    <row r="41" spans="1:22" ht="15" thickBot="1" x14ac:dyDescent="0.4">
      <c r="A41" s="53" t="s">
        <v>25954</v>
      </c>
      <c r="B41" s="56"/>
      <c r="C41" s="57"/>
      <c r="D41" s="15">
        <v>10</v>
      </c>
      <c r="E41" s="15"/>
      <c r="F41" s="15">
        <v>9</v>
      </c>
      <c r="G41" s="15"/>
      <c r="H41" s="15">
        <v>8</v>
      </c>
      <c r="I41" s="15"/>
      <c r="J41" s="15">
        <v>7</v>
      </c>
      <c r="K41" s="15"/>
      <c r="L41" s="15">
        <v>6</v>
      </c>
      <c r="M41" s="15">
        <v>5</v>
      </c>
      <c r="N41" s="15"/>
      <c r="O41" s="15">
        <v>4</v>
      </c>
      <c r="P41" s="15"/>
      <c r="Q41" s="15">
        <v>3</v>
      </c>
      <c r="R41" s="15">
        <v>2</v>
      </c>
      <c r="S41" s="15"/>
      <c r="T41" s="15">
        <v>1</v>
      </c>
      <c r="U41" s="15"/>
      <c r="V41" s="15">
        <v>0</v>
      </c>
    </row>
    <row r="42" spans="1:22" ht="15" thickBot="1" x14ac:dyDescent="0.4">
      <c r="A42" s="25" t="s">
        <v>25969</v>
      </c>
      <c r="B42" s="52"/>
      <c r="C42" s="669"/>
      <c r="D42" s="669"/>
      <c r="E42" s="669"/>
      <c r="F42" s="669"/>
      <c r="G42" s="669"/>
      <c r="H42" s="669"/>
      <c r="I42" s="669"/>
      <c r="J42" s="669"/>
      <c r="K42" s="669"/>
      <c r="L42" s="669"/>
      <c r="M42" s="669"/>
      <c r="N42" s="669"/>
      <c r="O42" s="669"/>
      <c r="P42" s="669"/>
      <c r="Q42" s="669"/>
      <c r="R42" s="669"/>
      <c r="S42" s="669"/>
      <c r="T42" s="669"/>
      <c r="U42" s="669"/>
      <c r="V42" s="669"/>
    </row>
    <row r="43" spans="1:22" x14ac:dyDescent="0.35">
      <c r="A43" s="26" t="s">
        <v>25997</v>
      </c>
      <c r="B43" s="14">
        <f>B11+B14+B17+B20+B23+B26+B29+B32+B33+B36+B37+B40+B41</f>
        <v>0</v>
      </c>
    </row>
    <row r="44" spans="1:22" x14ac:dyDescent="0.35">
      <c r="A44" s="31" t="s">
        <v>26189</v>
      </c>
      <c r="B44" s="1"/>
      <c r="C44" s="1" t="s">
        <v>26190</v>
      </c>
      <c r="D44" s="1"/>
      <c r="E44" s="1" t="s">
        <v>26191</v>
      </c>
      <c r="F44" s="1"/>
      <c r="G44" s="1"/>
      <c r="H44" s="1"/>
      <c r="I44" s="1"/>
      <c r="J44" s="1"/>
      <c r="K44" s="1"/>
      <c r="L44" s="1"/>
      <c r="M44" s="1"/>
      <c r="N44" s="1"/>
      <c r="O44" s="1"/>
      <c r="P44" s="1"/>
      <c r="Q44" s="1"/>
      <c r="R44" s="1"/>
      <c r="S44" s="1"/>
      <c r="T44" s="1"/>
      <c r="U44" s="1"/>
      <c r="V44" s="1"/>
    </row>
    <row r="45" spans="1:22" x14ac:dyDescent="0.35">
      <c r="A45" s="31" t="s">
        <v>26192</v>
      </c>
      <c r="B45" s="1"/>
      <c r="C45" s="1" t="s">
        <v>26193</v>
      </c>
      <c r="D45" s="1"/>
      <c r="E45" s="1"/>
      <c r="F45" s="1"/>
      <c r="G45" s="1" t="s">
        <v>26194</v>
      </c>
      <c r="H45" s="1"/>
      <c r="I45" s="1"/>
      <c r="J45" s="1"/>
      <c r="K45" s="1"/>
      <c r="L45" s="1"/>
      <c r="M45" s="1"/>
      <c r="N45" s="1"/>
      <c r="O45" s="1"/>
      <c r="P45" s="1"/>
      <c r="Q45" s="1"/>
      <c r="R45" s="1"/>
      <c r="S45" s="1"/>
      <c r="T45" s="1"/>
      <c r="U45" s="1"/>
      <c r="V45" s="1"/>
    </row>
    <row r="46" spans="1:22" x14ac:dyDescent="0.35">
      <c r="A46" s="647" t="s">
        <v>26195</v>
      </c>
      <c r="B46" s="648"/>
      <c r="C46" s="648"/>
      <c r="D46" s="648"/>
      <c r="E46" s="648"/>
      <c r="F46" s="648"/>
      <c r="G46" s="648"/>
      <c r="H46" s="648"/>
      <c r="I46" s="648"/>
      <c r="J46" s="648"/>
      <c r="K46" s="648"/>
      <c r="L46" s="648"/>
      <c r="M46" s="648"/>
      <c r="N46" s="648"/>
      <c r="O46" s="648"/>
      <c r="P46" s="648"/>
      <c r="Q46" s="648"/>
      <c r="R46" s="648"/>
      <c r="S46" s="648"/>
      <c r="T46" s="648"/>
      <c r="U46" s="648"/>
      <c r="V46" s="648"/>
    </row>
  </sheetData>
  <sheetProtection sheet="1" objects="1" scenarios="1"/>
  <mergeCells count="70">
    <mergeCell ref="C42:V42"/>
    <mergeCell ref="A46:V46"/>
    <mergeCell ref="A1:V1"/>
    <mergeCell ref="C35:G35"/>
    <mergeCell ref="H35:L35"/>
    <mergeCell ref="M35:Q35"/>
    <mergeCell ref="R35:V35"/>
    <mergeCell ref="C38:V38"/>
    <mergeCell ref="C39:G39"/>
    <mergeCell ref="H39:L39"/>
    <mergeCell ref="M39:Q39"/>
    <mergeCell ref="R39:V39"/>
    <mergeCell ref="C30:V30"/>
    <mergeCell ref="C31:G31"/>
    <mergeCell ref="H31:L31"/>
    <mergeCell ref="M31:Q31"/>
    <mergeCell ref="R31:V31"/>
    <mergeCell ref="C34:V34"/>
    <mergeCell ref="C25:G25"/>
    <mergeCell ref="H25:L25"/>
    <mergeCell ref="M25:Q25"/>
    <mergeCell ref="R25:V25"/>
    <mergeCell ref="C27:V27"/>
    <mergeCell ref="C28:G28"/>
    <mergeCell ref="H28:L28"/>
    <mergeCell ref="M28:Q28"/>
    <mergeCell ref="R28:V28"/>
    <mergeCell ref="C24:V24"/>
    <mergeCell ref="C16:G16"/>
    <mergeCell ref="H16:L16"/>
    <mergeCell ref="M16:Q16"/>
    <mergeCell ref="R16:V16"/>
    <mergeCell ref="C18:V18"/>
    <mergeCell ref="C19:G19"/>
    <mergeCell ref="H19:L19"/>
    <mergeCell ref="M19:Q19"/>
    <mergeCell ref="R19:V19"/>
    <mergeCell ref="C21:V21"/>
    <mergeCell ref="C22:G22"/>
    <mergeCell ref="H22:L22"/>
    <mergeCell ref="M22:Q22"/>
    <mergeCell ref="R22:V22"/>
    <mergeCell ref="C15:V15"/>
    <mergeCell ref="S6:V6"/>
    <mergeCell ref="C9:G9"/>
    <mergeCell ref="H9:L9"/>
    <mergeCell ref="M9:Q9"/>
    <mergeCell ref="R9:V9"/>
    <mergeCell ref="C10:G10"/>
    <mergeCell ref="H10:L10"/>
    <mergeCell ref="M10:Q10"/>
    <mergeCell ref="R10:V10"/>
    <mergeCell ref="C12:V12"/>
    <mergeCell ref="C13:G13"/>
    <mergeCell ref="H13:L13"/>
    <mergeCell ref="M13:Q13"/>
    <mergeCell ref="R13:V13"/>
    <mergeCell ref="B5:L5"/>
    <mergeCell ref="M5:O5"/>
    <mergeCell ref="P5:R5"/>
    <mergeCell ref="B6:D6"/>
    <mergeCell ref="G6:H6"/>
    <mergeCell ref="K6:L6"/>
    <mergeCell ref="N6:Q6"/>
    <mergeCell ref="B3:L3"/>
    <mergeCell ref="M3:P3"/>
    <mergeCell ref="Q3:V3"/>
    <mergeCell ref="B4:L4"/>
    <mergeCell ref="N4:P4"/>
    <mergeCell ref="R4:V4"/>
  </mergeCells>
  <conditionalFormatting sqref="B11">
    <cfRule type="containsBlanks" dxfId="23" priority="10">
      <formula>LEN(TRIM(B11))=0</formula>
    </cfRule>
  </conditionalFormatting>
  <conditionalFormatting sqref="B14">
    <cfRule type="containsBlanks" dxfId="22" priority="9">
      <formula>LEN(TRIM(B14))=0</formula>
    </cfRule>
  </conditionalFormatting>
  <conditionalFormatting sqref="B17">
    <cfRule type="containsBlanks" dxfId="21" priority="8">
      <formula>LEN(TRIM(B17))=0</formula>
    </cfRule>
  </conditionalFormatting>
  <conditionalFormatting sqref="B20">
    <cfRule type="containsBlanks" dxfId="20" priority="7">
      <formula>LEN(TRIM(B20))=0</formula>
    </cfRule>
  </conditionalFormatting>
  <conditionalFormatting sqref="B23">
    <cfRule type="containsBlanks" dxfId="19" priority="6">
      <formula>LEN(TRIM(B23))=0</formula>
    </cfRule>
  </conditionalFormatting>
  <conditionalFormatting sqref="B26">
    <cfRule type="containsBlanks" dxfId="18" priority="1">
      <formula>LEN(TRIM(B26))=0</formula>
    </cfRule>
  </conditionalFormatting>
  <conditionalFormatting sqref="B29">
    <cfRule type="containsBlanks" dxfId="17" priority="5">
      <formula>LEN(TRIM(B29))=0</formula>
    </cfRule>
  </conditionalFormatting>
  <conditionalFormatting sqref="B32:B33">
    <cfRule type="containsBlanks" dxfId="16" priority="4">
      <formula>LEN(TRIM(B32))=0</formula>
    </cfRule>
  </conditionalFormatting>
  <conditionalFormatting sqref="B36:B37">
    <cfRule type="containsBlanks" dxfId="15" priority="3">
      <formula>LEN(TRIM(B36))=0</formula>
    </cfRule>
  </conditionalFormatting>
  <conditionalFormatting sqref="B40:B41">
    <cfRule type="containsBlanks" dxfId="14" priority="2">
      <formula>LEN(TRIM(B40))=0</formula>
    </cfRule>
  </conditionalFormatting>
  <conditionalFormatting sqref="Q3:V3">
    <cfRule type="containsBlanks" dxfId="13" priority="12">
      <formula>LEN(TRIM(Q3))=0</formula>
    </cfRule>
  </conditionalFormatting>
  <conditionalFormatting sqref="R4:V4">
    <cfRule type="containsBlanks" dxfId="12" priority="11">
      <formula>LEN(TRIM(R4))=0</formula>
    </cfRule>
  </conditionalFormatting>
  <dataValidations count="2">
    <dataValidation type="whole" allowBlank="1" showInputMessage="1" showErrorMessage="1" sqref="B32:B33 B36:B37 B40:B41" xr:uid="{00000000-0002-0000-0900-000000000000}">
      <formula1>0</formula1>
      <formula2>10</formula2>
    </dataValidation>
    <dataValidation type="whole" allowBlank="1" showInputMessage="1" showErrorMessage="1" sqref="B11 B14 B17 B20 B23 B26 B29" xr:uid="{00000000-0002-0000-0900-000001000000}">
      <formula1>1</formula1>
      <formula2>20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9633" r:id="rId3" name="Check Box 1">
              <controlPr defaultSize="0" autoFill="0" autoLine="0" autoPict="0">
                <anchor moveWithCells="1">
                  <from>
                    <xdr:col>1</xdr:col>
                    <xdr:colOff>69850</xdr:colOff>
                    <xdr:row>43</xdr:row>
                    <xdr:rowOff>0</xdr:rowOff>
                  </from>
                  <to>
                    <xdr:col>1</xdr:col>
                    <xdr:colOff>304800</xdr:colOff>
                    <xdr:row>44</xdr:row>
                    <xdr:rowOff>38100</xdr:rowOff>
                  </to>
                </anchor>
              </controlPr>
            </control>
          </mc:Choice>
        </mc:AlternateContent>
        <mc:AlternateContent xmlns:mc="http://schemas.openxmlformats.org/markup-compatibility/2006">
          <mc:Choice Requires="x14">
            <control shapeId="69634" r:id="rId4" name="Check Box 2">
              <controlPr defaultSize="0" autoFill="0" autoLine="0" autoPict="0">
                <anchor moveWithCells="1">
                  <from>
                    <xdr:col>3</xdr:col>
                    <xdr:colOff>107950</xdr:colOff>
                    <xdr:row>43</xdr:row>
                    <xdr:rowOff>0</xdr:rowOff>
                  </from>
                  <to>
                    <xdr:col>3</xdr:col>
                    <xdr:colOff>336550</xdr:colOff>
                    <xdr:row>44</xdr:row>
                    <xdr:rowOff>38100</xdr:rowOff>
                  </to>
                </anchor>
              </controlPr>
            </control>
          </mc:Choice>
        </mc:AlternateContent>
        <mc:AlternateContent xmlns:mc="http://schemas.openxmlformats.org/markup-compatibility/2006">
          <mc:Choice Requires="x14">
            <control shapeId="69635" r:id="rId5" name="Check Box 3">
              <controlPr defaultSize="0" autoFill="0" autoLine="0" autoPict="0">
                <anchor moveWithCells="1">
                  <from>
                    <xdr:col>1</xdr:col>
                    <xdr:colOff>69850</xdr:colOff>
                    <xdr:row>43</xdr:row>
                    <xdr:rowOff>184150</xdr:rowOff>
                  </from>
                  <to>
                    <xdr:col>1</xdr:col>
                    <xdr:colOff>304800</xdr:colOff>
                    <xdr:row>44</xdr:row>
                    <xdr:rowOff>184150</xdr:rowOff>
                  </to>
                </anchor>
              </controlPr>
            </control>
          </mc:Choice>
        </mc:AlternateContent>
        <mc:AlternateContent xmlns:mc="http://schemas.openxmlformats.org/markup-compatibility/2006">
          <mc:Choice Requires="x14">
            <control shapeId="69636" r:id="rId6" name="Check Box 4">
              <controlPr defaultSize="0" autoFill="0" autoLine="0" autoPict="0">
                <anchor moveWithCells="1">
                  <from>
                    <xdr:col>5</xdr:col>
                    <xdr:colOff>146050</xdr:colOff>
                    <xdr:row>43</xdr:row>
                    <xdr:rowOff>184150</xdr:rowOff>
                  </from>
                  <to>
                    <xdr:col>5</xdr:col>
                    <xdr:colOff>374650</xdr:colOff>
                    <xdr:row>45</xdr:row>
                    <xdr:rowOff>31750</xdr:rowOff>
                  </to>
                </anchor>
              </controlPr>
            </control>
          </mc:Choice>
        </mc:AlternateContent>
        <mc:AlternateContent xmlns:mc="http://schemas.openxmlformats.org/markup-compatibility/2006">
          <mc:Choice Requires="x14">
            <control shapeId="69637" r:id="rId7" name="Check Box 5">
              <controlPr defaultSize="0" autoFill="0" autoLine="0" autoPict="0">
                <anchor moveWithCells="1">
                  <from>
                    <xdr:col>17</xdr:col>
                    <xdr:colOff>146050</xdr:colOff>
                    <xdr:row>4</xdr:row>
                    <xdr:rowOff>146050</xdr:rowOff>
                  </from>
                  <to>
                    <xdr:col>17</xdr:col>
                    <xdr:colOff>381000</xdr:colOff>
                    <xdr:row>6</xdr:row>
                    <xdr:rowOff>69850</xdr:rowOff>
                  </to>
                </anchor>
              </controlPr>
            </control>
          </mc:Choice>
        </mc:AlternateContent>
        <mc:AlternateContent xmlns:mc="http://schemas.openxmlformats.org/markup-compatibility/2006">
          <mc:Choice Requires="x14">
            <control shapeId="69638" r:id="rId8" name="Button 6">
              <controlPr defaultSize="0" print="0" autoFill="0" autoPict="0" macro="[0]!SvMe">
                <anchor moveWithCells="1" sizeWithCells="1">
                  <from>
                    <xdr:col>5</xdr:col>
                    <xdr:colOff>304800</xdr:colOff>
                    <xdr:row>46</xdr:row>
                    <xdr:rowOff>69850</xdr:rowOff>
                  </from>
                  <to>
                    <xdr:col>8</xdr:col>
                    <xdr:colOff>266700</xdr:colOff>
                    <xdr:row>49</xdr:row>
                    <xdr:rowOff>31750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A1:V46"/>
  <sheetViews>
    <sheetView workbookViewId="0">
      <selection sqref="A1:XFD1048576"/>
    </sheetView>
  </sheetViews>
  <sheetFormatPr defaultColWidth="8.81640625" defaultRowHeight="14.5" x14ac:dyDescent="0.35"/>
  <cols>
    <col min="1" max="1" width="36.453125" customWidth="1"/>
    <col min="2" max="22" width="5.54296875" customWidth="1"/>
  </cols>
  <sheetData>
    <row r="1" spans="1:22" ht="16.399999999999999" customHeight="1" x14ac:dyDescent="0.35">
      <c r="A1" s="677" t="s">
        <v>29073</v>
      </c>
      <c r="B1" s="677"/>
      <c r="C1" s="677"/>
      <c r="D1" s="677"/>
      <c r="E1" s="677"/>
      <c r="F1" s="677"/>
      <c r="G1" s="677"/>
      <c r="H1" s="677"/>
      <c r="I1" s="677"/>
      <c r="J1" s="677"/>
      <c r="K1" s="677"/>
      <c r="L1" s="677"/>
      <c r="M1" s="677"/>
      <c r="N1" s="677"/>
      <c r="O1" s="677"/>
      <c r="P1" s="677"/>
      <c r="Q1" s="677"/>
      <c r="R1" s="677"/>
      <c r="S1" s="677"/>
      <c r="T1" s="677"/>
      <c r="U1" s="677"/>
      <c r="V1" s="677"/>
    </row>
    <row r="2" spans="1:22" ht="16.399999999999999" customHeight="1" thickBot="1" x14ac:dyDescent="0.4">
      <c r="A2" s="11" t="s">
        <v>26003</v>
      </c>
      <c r="B2" s="75"/>
      <c r="C2" s="75"/>
      <c r="D2" s="75"/>
      <c r="E2" s="75"/>
      <c r="F2" s="75"/>
      <c r="G2" s="75"/>
      <c r="H2" s="75"/>
      <c r="I2" s="75"/>
      <c r="J2" s="75"/>
    </row>
    <row r="3" spans="1:22" ht="15" customHeight="1" thickTop="1" x14ac:dyDescent="0.35">
      <c r="A3" s="43" t="s">
        <v>25778</v>
      </c>
      <c r="B3" s="652" t="str">
        <f>BioEvent!B1</f>
        <v/>
      </c>
      <c r="C3" s="652"/>
      <c r="D3" s="652"/>
      <c r="E3" s="652"/>
      <c r="F3" s="652"/>
      <c r="G3" s="652"/>
      <c r="H3" s="652"/>
      <c r="I3" s="652"/>
      <c r="J3" s="652"/>
      <c r="K3" s="652"/>
      <c r="L3" s="652"/>
      <c r="M3" s="653" t="s">
        <v>25958</v>
      </c>
      <c r="N3" s="653"/>
      <c r="O3" s="653"/>
      <c r="P3" s="653"/>
      <c r="Q3" s="654"/>
      <c r="R3" s="654"/>
      <c r="S3" s="654"/>
      <c r="T3" s="654"/>
      <c r="U3" s="654"/>
      <c r="V3" s="655"/>
    </row>
    <row r="4" spans="1:22" ht="15" customHeight="1" x14ac:dyDescent="0.35">
      <c r="A4" s="33" t="s">
        <v>26015</v>
      </c>
      <c r="B4" s="656" t="str">
        <f>BioEvent!B8</f>
        <v/>
      </c>
      <c r="C4" s="657"/>
      <c r="D4" s="657"/>
      <c r="E4" s="657"/>
      <c r="F4" s="657"/>
      <c r="G4" s="657"/>
      <c r="H4" s="657"/>
      <c r="I4" s="657"/>
      <c r="J4" s="657"/>
      <c r="K4" s="657"/>
      <c r="L4" s="657"/>
      <c r="M4" s="6" t="s">
        <v>25956</v>
      </c>
      <c r="N4" s="658">
        <f>BioEvent!$B$3</f>
        <v>0</v>
      </c>
      <c r="O4" s="659"/>
      <c r="P4" s="659"/>
      <c r="Q4" s="28" t="s">
        <v>25957</v>
      </c>
      <c r="R4" s="659"/>
      <c r="S4" s="659"/>
      <c r="T4" s="659"/>
      <c r="U4" s="659"/>
      <c r="V4" s="660"/>
    </row>
    <row r="5" spans="1:22" ht="15" customHeight="1" x14ac:dyDescent="0.35">
      <c r="A5" s="33" t="s">
        <v>26016</v>
      </c>
      <c r="B5" s="661" t="str">
        <f>BioEvent!B9</f>
        <v/>
      </c>
      <c r="C5" s="662"/>
      <c r="D5" s="662"/>
      <c r="E5" s="662"/>
      <c r="F5" s="662"/>
      <c r="G5" s="662"/>
      <c r="H5" s="662"/>
      <c r="I5" s="662"/>
      <c r="J5" s="662"/>
      <c r="K5" s="662"/>
      <c r="L5" s="662"/>
      <c r="M5" s="663" t="s">
        <v>26017</v>
      </c>
      <c r="N5" s="664"/>
      <c r="O5" s="664"/>
      <c r="P5" s="661">
        <f>BioEvent!D7</f>
        <v>0</v>
      </c>
      <c r="Q5" s="662"/>
      <c r="R5" s="656"/>
      <c r="S5" s="44"/>
      <c r="T5" s="44"/>
      <c r="U5" s="44"/>
      <c r="V5" s="45"/>
    </row>
    <row r="6" spans="1:22" ht="15" customHeight="1" thickBot="1" x14ac:dyDescent="0.4">
      <c r="A6" s="46" t="s">
        <v>25786</v>
      </c>
      <c r="B6" s="665" t="str">
        <f>BioEvent!B13</f>
        <v/>
      </c>
      <c r="C6" s="665"/>
      <c r="D6" s="665"/>
      <c r="E6" s="34" t="s">
        <v>26018</v>
      </c>
      <c r="F6" s="34"/>
      <c r="G6" s="618" t="str">
        <f>BioEvent!D8</f>
        <v/>
      </c>
      <c r="H6" s="618"/>
      <c r="I6" s="72" t="s">
        <v>25783</v>
      </c>
      <c r="J6" s="72"/>
      <c r="K6" s="618" t="str">
        <f>BioEvent!B11</f>
        <v/>
      </c>
      <c r="L6" s="618"/>
      <c r="M6" s="34" t="s">
        <v>25959</v>
      </c>
      <c r="N6" s="666"/>
      <c r="O6" s="667"/>
      <c r="P6" s="667"/>
      <c r="Q6" s="668"/>
      <c r="R6" s="34"/>
      <c r="S6" s="670" t="s">
        <v>29074</v>
      </c>
      <c r="T6" s="671"/>
      <c r="U6" s="671"/>
      <c r="V6" s="672"/>
    </row>
    <row r="7" spans="1:22" ht="15" customHeight="1" thickTop="1" x14ac:dyDescent="0.35">
      <c r="A7" s="29" t="s">
        <v>26105</v>
      </c>
      <c r="B7" s="12" t="s">
        <v>26096</v>
      </c>
    </row>
    <row r="8" spans="1:22" ht="15" customHeight="1" x14ac:dyDescent="0.35">
      <c r="A8" s="24" t="s">
        <v>25998</v>
      </c>
      <c r="B8" s="12"/>
    </row>
    <row r="9" spans="1:22" ht="15" customHeight="1" x14ac:dyDescent="0.35">
      <c r="A9" s="13"/>
      <c r="B9" s="13"/>
      <c r="C9" s="673" t="s">
        <v>25901</v>
      </c>
      <c r="D9" s="673"/>
      <c r="E9" s="673"/>
      <c r="F9" s="673"/>
      <c r="G9" s="673"/>
      <c r="H9" s="673" t="s">
        <v>25902</v>
      </c>
      <c r="I9" s="673"/>
      <c r="J9" s="673"/>
      <c r="K9" s="673"/>
      <c r="L9" s="673"/>
      <c r="M9" s="673" t="s">
        <v>25903</v>
      </c>
      <c r="N9" s="673"/>
      <c r="O9" s="673"/>
      <c r="P9" s="673"/>
      <c r="Q9" s="673"/>
      <c r="R9" s="673" t="s">
        <v>25904</v>
      </c>
      <c r="S9" s="673"/>
      <c r="T9" s="673"/>
      <c r="U9" s="673"/>
      <c r="V9" s="673"/>
    </row>
    <row r="10" spans="1:22" ht="86.15" customHeight="1" thickBot="1" x14ac:dyDescent="0.4">
      <c r="A10" s="13" t="s">
        <v>25905</v>
      </c>
      <c r="B10" s="48"/>
      <c r="C10" s="674" t="s">
        <v>25965</v>
      </c>
      <c r="D10" s="674"/>
      <c r="E10" s="674"/>
      <c r="F10" s="674"/>
      <c r="G10" s="674"/>
      <c r="H10" s="674" t="s">
        <v>25966</v>
      </c>
      <c r="I10" s="674"/>
      <c r="J10" s="674"/>
      <c r="K10" s="674"/>
      <c r="L10" s="674"/>
      <c r="M10" s="674" t="s">
        <v>25967</v>
      </c>
      <c r="N10" s="674"/>
      <c r="O10" s="674"/>
      <c r="P10" s="674"/>
      <c r="Q10" s="674"/>
      <c r="R10" s="674" t="s">
        <v>25968</v>
      </c>
      <c r="S10" s="674"/>
      <c r="T10" s="674"/>
      <c r="U10" s="674"/>
      <c r="V10" s="674"/>
    </row>
    <row r="11" spans="1:22" ht="15" customHeight="1" thickBot="1" x14ac:dyDescent="0.4">
      <c r="A11" s="47" t="s">
        <v>25906</v>
      </c>
      <c r="B11" s="50"/>
      <c r="C11" s="32">
        <v>20</v>
      </c>
      <c r="D11" s="15">
        <v>19</v>
      </c>
      <c r="E11" s="15">
        <v>18</v>
      </c>
      <c r="F11" s="15">
        <v>17</v>
      </c>
      <c r="G11" s="15">
        <v>16</v>
      </c>
      <c r="H11" s="15">
        <v>15</v>
      </c>
      <c r="I11" s="15">
        <v>14</v>
      </c>
      <c r="J11" s="15">
        <v>13</v>
      </c>
      <c r="K11" s="15">
        <v>12</v>
      </c>
      <c r="L11" s="15">
        <v>11</v>
      </c>
      <c r="M11" s="15">
        <v>10</v>
      </c>
      <c r="N11" s="15">
        <v>9</v>
      </c>
      <c r="O11" s="15">
        <v>8</v>
      </c>
      <c r="P11" s="15">
        <v>7</v>
      </c>
      <c r="Q11" s="15">
        <v>6</v>
      </c>
      <c r="R11" s="15">
        <v>5</v>
      </c>
      <c r="S11" s="15">
        <v>4</v>
      </c>
      <c r="T11" s="15">
        <v>3</v>
      </c>
      <c r="U11" s="15">
        <v>2</v>
      </c>
      <c r="V11" s="15">
        <v>1</v>
      </c>
    </row>
    <row r="12" spans="1:22" ht="15" customHeight="1" thickBot="1" x14ac:dyDescent="0.4">
      <c r="A12" s="20" t="s">
        <v>25969</v>
      </c>
      <c r="B12" s="49"/>
      <c r="C12" s="669"/>
      <c r="D12" s="669"/>
      <c r="E12" s="669"/>
      <c r="F12" s="669"/>
      <c r="G12" s="669"/>
      <c r="H12" s="669"/>
      <c r="I12" s="669"/>
      <c r="J12" s="669"/>
      <c r="K12" s="669"/>
      <c r="L12" s="669"/>
      <c r="M12" s="669"/>
      <c r="N12" s="669"/>
      <c r="O12" s="669"/>
      <c r="P12" s="669"/>
      <c r="Q12" s="669"/>
      <c r="R12" s="669"/>
      <c r="S12" s="669"/>
      <c r="T12" s="669"/>
      <c r="U12" s="669"/>
      <c r="V12" s="669"/>
    </row>
    <row r="13" spans="1:22" ht="66.75" customHeight="1" thickBot="1" x14ac:dyDescent="0.4">
      <c r="A13" s="21" t="s">
        <v>25970</v>
      </c>
      <c r="B13" s="51"/>
      <c r="C13" s="675" t="s">
        <v>25971</v>
      </c>
      <c r="D13" s="675"/>
      <c r="E13" s="675"/>
      <c r="F13" s="675"/>
      <c r="G13" s="675"/>
      <c r="H13" s="675" t="s">
        <v>25972</v>
      </c>
      <c r="I13" s="675"/>
      <c r="J13" s="675"/>
      <c r="K13" s="675"/>
      <c r="L13" s="675"/>
      <c r="M13" s="675" t="s">
        <v>25973</v>
      </c>
      <c r="N13" s="675"/>
      <c r="O13" s="675"/>
      <c r="P13" s="675"/>
      <c r="Q13" s="675"/>
      <c r="R13" s="675" t="s">
        <v>25974</v>
      </c>
      <c r="S13" s="675"/>
      <c r="T13" s="675"/>
      <c r="U13" s="675"/>
      <c r="V13" s="675"/>
    </row>
    <row r="14" spans="1:22" ht="15" thickBot="1" x14ac:dyDescent="0.4">
      <c r="A14" s="47" t="s">
        <v>25906</v>
      </c>
      <c r="B14" s="50"/>
      <c r="C14" s="32">
        <v>20</v>
      </c>
      <c r="D14" s="15">
        <v>19</v>
      </c>
      <c r="E14" s="15">
        <v>18</v>
      </c>
      <c r="F14" s="15">
        <v>17</v>
      </c>
      <c r="G14" s="15">
        <v>16</v>
      </c>
      <c r="H14" s="15">
        <v>15</v>
      </c>
      <c r="I14" s="15">
        <v>14</v>
      </c>
      <c r="J14" s="15">
        <v>13</v>
      </c>
      <c r="K14" s="15">
        <v>12</v>
      </c>
      <c r="L14" s="15">
        <v>11</v>
      </c>
      <c r="M14" s="15">
        <v>10</v>
      </c>
      <c r="N14" s="15">
        <v>9</v>
      </c>
      <c r="O14" s="15">
        <v>8</v>
      </c>
      <c r="P14" s="15">
        <v>7</v>
      </c>
      <c r="Q14" s="15">
        <v>6</v>
      </c>
      <c r="R14" s="15">
        <v>5</v>
      </c>
      <c r="S14" s="15">
        <v>4</v>
      </c>
      <c r="T14" s="15">
        <v>3</v>
      </c>
      <c r="U14" s="15">
        <v>2</v>
      </c>
      <c r="V14" s="15">
        <v>1</v>
      </c>
    </row>
    <row r="15" spans="1:22" ht="15" thickBot="1" x14ac:dyDescent="0.4">
      <c r="A15" s="20" t="s">
        <v>25969</v>
      </c>
      <c r="B15" s="49"/>
      <c r="C15" s="669"/>
      <c r="D15" s="669"/>
      <c r="E15" s="669"/>
      <c r="F15" s="669"/>
      <c r="G15" s="669"/>
      <c r="H15" s="669"/>
      <c r="I15" s="669"/>
      <c r="J15" s="669"/>
      <c r="K15" s="669"/>
      <c r="L15" s="669"/>
      <c r="M15" s="669"/>
      <c r="N15" s="669"/>
      <c r="O15" s="669"/>
      <c r="P15" s="669"/>
      <c r="Q15" s="669"/>
      <c r="R15" s="669"/>
      <c r="S15" s="669"/>
      <c r="T15" s="669"/>
      <c r="U15" s="669"/>
      <c r="V15" s="669"/>
    </row>
    <row r="16" spans="1:22" ht="62.15" customHeight="1" thickBot="1" x14ac:dyDescent="0.4">
      <c r="A16" s="21" t="s">
        <v>25975</v>
      </c>
      <c r="B16" s="51"/>
      <c r="C16" s="675" t="s">
        <v>25976</v>
      </c>
      <c r="D16" s="675"/>
      <c r="E16" s="675"/>
      <c r="F16" s="675"/>
      <c r="G16" s="675"/>
      <c r="H16" s="675" t="s">
        <v>25977</v>
      </c>
      <c r="I16" s="675"/>
      <c r="J16" s="675"/>
      <c r="K16" s="675"/>
      <c r="L16" s="675"/>
      <c r="M16" s="675" t="s">
        <v>25978</v>
      </c>
      <c r="N16" s="675"/>
      <c r="O16" s="675"/>
      <c r="P16" s="675"/>
      <c r="Q16" s="675"/>
      <c r="R16" s="675" t="s">
        <v>25979</v>
      </c>
      <c r="S16" s="675"/>
      <c r="T16" s="675"/>
      <c r="U16" s="675"/>
      <c r="V16" s="675"/>
    </row>
    <row r="17" spans="1:22" ht="15" thickBot="1" x14ac:dyDescent="0.4">
      <c r="A17" s="47" t="s">
        <v>25906</v>
      </c>
      <c r="B17" s="50"/>
      <c r="C17" s="32">
        <v>20</v>
      </c>
      <c r="D17" s="15">
        <v>19</v>
      </c>
      <c r="E17" s="15">
        <v>18</v>
      </c>
      <c r="F17" s="15">
        <v>17</v>
      </c>
      <c r="G17" s="15">
        <v>16</v>
      </c>
      <c r="H17" s="15">
        <v>15</v>
      </c>
      <c r="I17" s="15">
        <v>14</v>
      </c>
      <c r="J17" s="15">
        <v>13</v>
      </c>
      <c r="K17" s="15">
        <v>12</v>
      </c>
      <c r="L17" s="15">
        <v>11</v>
      </c>
      <c r="M17" s="15">
        <v>10</v>
      </c>
      <c r="N17" s="15">
        <v>9</v>
      </c>
      <c r="O17" s="15">
        <v>8</v>
      </c>
      <c r="P17" s="15">
        <v>7</v>
      </c>
      <c r="Q17" s="15">
        <v>6</v>
      </c>
      <c r="R17" s="15">
        <v>5</v>
      </c>
      <c r="S17" s="15">
        <v>4</v>
      </c>
      <c r="T17" s="15">
        <v>3</v>
      </c>
      <c r="U17" s="15">
        <v>2</v>
      </c>
      <c r="V17" s="15">
        <v>1</v>
      </c>
    </row>
    <row r="18" spans="1:22" ht="15" thickBot="1" x14ac:dyDescent="0.4">
      <c r="A18" s="20" t="s">
        <v>25969</v>
      </c>
      <c r="B18" s="49"/>
      <c r="C18" s="669"/>
      <c r="D18" s="669"/>
      <c r="E18" s="669"/>
      <c r="F18" s="669"/>
      <c r="G18" s="669"/>
      <c r="H18" s="669"/>
      <c r="I18" s="669"/>
      <c r="J18" s="669"/>
      <c r="K18" s="669"/>
      <c r="L18" s="669"/>
      <c r="M18" s="669"/>
      <c r="N18" s="669"/>
      <c r="O18" s="669"/>
      <c r="P18" s="669"/>
      <c r="Q18" s="669"/>
      <c r="R18" s="669"/>
      <c r="S18" s="669"/>
      <c r="T18" s="669"/>
      <c r="U18" s="669"/>
      <c r="V18" s="669"/>
    </row>
    <row r="19" spans="1:22" ht="87.75" customHeight="1" thickBot="1" x14ac:dyDescent="0.4">
      <c r="A19" s="21" t="s">
        <v>25916</v>
      </c>
      <c r="B19" s="51"/>
      <c r="C19" s="675" t="s">
        <v>25980</v>
      </c>
      <c r="D19" s="675"/>
      <c r="E19" s="675"/>
      <c r="F19" s="675"/>
      <c r="G19" s="675"/>
      <c r="H19" s="675" t="s">
        <v>25981</v>
      </c>
      <c r="I19" s="675"/>
      <c r="J19" s="675"/>
      <c r="K19" s="675"/>
      <c r="L19" s="675"/>
      <c r="M19" s="675" t="s">
        <v>25982</v>
      </c>
      <c r="N19" s="675"/>
      <c r="O19" s="675"/>
      <c r="P19" s="675"/>
      <c r="Q19" s="675"/>
      <c r="R19" s="675" t="s">
        <v>25983</v>
      </c>
      <c r="S19" s="675"/>
      <c r="T19" s="675"/>
      <c r="U19" s="675"/>
      <c r="V19" s="675"/>
    </row>
    <row r="20" spans="1:22" ht="15" thickBot="1" x14ac:dyDescent="0.4">
      <c r="A20" s="47" t="s">
        <v>25906</v>
      </c>
      <c r="B20" s="50"/>
      <c r="C20" s="32">
        <v>20</v>
      </c>
      <c r="D20" s="15">
        <v>19</v>
      </c>
      <c r="E20" s="15">
        <v>18</v>
      </c>
      <c r="F20" s="15">
        <v>17</v>
      </c>
      <c r="G20" s="15">
        <v>16</v>
      </c>
      <c r="H20" s="15">
        <v>15</v>
      </c>
      <c r="I20" s="15">
        <v>14</v>
      </c>
      <c r="J20" s="15">
        <v>13</v>
      </c>
      <c r="K20" s="15">
        <v>12</v>
      </c>
      <c r="L20" s="15">
        <v>11</v>
      </c>
      <c r="M20" s="15">
        <v>10</v>
      </c>
      <c r="N20" s="15">
        <v>9</v>
      </c>
      <c r="O20" s="15">
        <v>8</v>
      </c>
      <c r="P20" s="15">
        <v>7</v>
      </c>
      <c r="Q20" s="15">
        <v>6</v>
      </c>
      <c r="R20" s="15">
        <v>5</v>
      </c>
      <c r="S20" s="15">
        <v>4</v>
      </c>
      <c r="T20" s="15">
        <v>3</v>
      </c>
      <c r="U20" s="15">
        <v>2</v>
      </c>
      <c r="V20" s="15">
        <v>1</v>
      </c>
    </row>
    <row r="21" spans="1:22" ht="15" thickBot="1" x14ac:dyDescent="0.4">
      <c r="A21" s="20" t="s">
        <v>25969</v>
      </c>
      <c r="B21" s="49"/>
      <c r="C21" s="676"/>
      <c r="D21" s="676"/>
      <c r="E21" s="676"/>
      <c r="F21" s="676"/>
      <c r="G21" s="676"/>
      <c r="H21" s="676"/>
      <c r="I21" s="676"/>
      <c r="J21" s="676"/>
      <c r="K21" s="676"/>
      <c r="L21" s="676"/>
      <c r="M21" s="676"/>
      <c r="N21" s="676"/>
      <c r="O21" s="676"/>
      <c r="P21" s="676"/>
      <c r="Q21" s="676"/>
      <c r="R21" s="676"/>
      <c r="S21" s="676"/>
      <c r="T21" s="676"/>
      <c r="U21" s="676"/>
      <c r="V21" s="676"/>
    </row>
    <row r="22" spans="1:22" ht="98.15" customHeight="1" thickBot="1" x14ac:dyDescent="0.4">
      <c r="A22" s="21" t="s">
        <v>26000</v>
      </c>
      <c r="B22" s="51"/>
      <c r="C22" s="675" t="s">
        <v>25984</v>
      </c>
      <c r="D22" s="675"/>
      <c r="E22" s="675"/>
      <c r="F22" s="675"/>
      <c r="G22" s="675"/>
      <c r="H22" s="675" t="s">
        <v>25985</v>
      </c>
      <c r="I22" s="675"/>
      <c r="J22" s="675"/>
      <c r="K22" s="675"/>
      <c r="L22" s="675"/>
      <c r="M22" s="675" t="s">
        <v>25986</v>
      </c>
      <c r="N22" s="675"/>
      <c r="O22" s="675"/>
      <c r="P22" s="675"/>
      <c r="Q22" s="675"/>
      <c r="R22" s="675" t="s">
        <v>25929</v>
      </c>
      <c r="S22" s="675"/>
      <c r="T22" s="675"/>
      <c r="U22" s="675"/>
      <c r="V22" s="675"/>
    </row>
    <row r="23" spans="1:22" ht="15" thickBot="1" x14ac:dyDescent="0.4">
      <c r="A23" s="47" t="s">
        <v>25906</v>
      </c>
      <c r="B23" s="50"/>
      <c r="C23" s="32">
        <v>20</v>
      </c>
      <c r="D23" s="15">
        <v>19</v>
      </c>
      <c r="E23" s="15">
        <v>18</v>
      </c>
      <c r="F23" s="15">
        <v>17</v>
      </c>
      <c r="G23" s="15">
        <v>16</v>
      </c>
      <c r="H23" s="15">
        <v>15</v>
      </c>
      <c r="I23" s="15">
        <v>14</v>
      </c>
      <c r="J23" s="15">
        <v>13</v>
      </c>
      <c r="K23" s="15">
        <v>12</v>
      </c>
      <c r="L23" s="15">
        <v>11</v>
      </c>
      <c r="M23" s="15">
        <v>10</v>
      </c>
      <c r="N23" s="15">
        <v>9</v>
      </c>
      <c r="O23" s="15">
        <v>8</v>
      </c>
      <c r="P23" s="15">
        <v>7</v>
      </c>
      <c r="Q23" s="15">
        <v>6</v>
      </c>
      <c r="R23" s="15">
        <v>5</v>
      </c>
      <c r="S23" s="15">
        <v>4</v>
      </c>
      <c r="T23" s="15">
        <v>3</v>
      </c>
      <c r="U23" s="15">
        <v>2</v>
      </c>
      <c r="V23" s="15">
        <v>1</v>
      </c>
    </row>
    <row r="24" spans="1:22" ht="15" thickBot="1" x14ac:dyDescent="0.4">
      <c r="A24" s="20" t="s">
        <v>25969</v>
      </c>
      <c r="B24" s="49"/>
      <c r="C24" s="669"/>
      <c r="D24" s="669"/>
      <c r="E24" s="669"/>
      <c r="F24" s="669"/>
      <c r="G24" s="669"/>
      <c r="H24" s="669"/>
      <c r="I24" s="669"/>
      <c r="J24" s="669"/>
      <c r="K24" s="669"/>
      <c r="L24" s="669"/>
      <c r="M24" s="669"/>
      <c r="N24" s="669"/>
      <c r="O24" s="669"/>
      <c r="P24" s="669"/>
      <c r="Q24" s="669"/>
      <c r="R24" s="669"/>
      <c r="S24" s="669"/>
      <c r="T24" s="669"/>
      <c r="U24" s="669"/>
      <c r="V24" s="669"/>
    </row>
    <row r="25" spans="1:22" ht="102" customHeight="1" thickBot="1" x14ac:dyDescent="0.4">
      <c r="A25" s="21" t="s">
        <v>25930</v>
      </c>
      <c r="B25" s="52"/>
      <c r="C25" s="675" t="s">
        <v>25987</v>
      </c>
      <c r="D25" s="675"/>
      <c r="E25" s="675"/>
      <c r="F25" s="675"/>
      <c r="G25" s="675"/>
      <c r="H25" s="675" t="s">
        <v>25932</v>
      </c>
      <c r="I25" s="675"/>
      <c r="J25" s="675"/>
      <c r="K25" s="675"/>
      <c r="L25" s="675"/>
      <c r="M25" s="675" t="s">
        <v>25933</v>
      </c>
      <c r="N25" s="675"/>
      <c r="O25" s="675"/>
      <c r="P25" s="675"/>
      <c r="Q25" s="675"/>
      <c r="R25" s="675" t="s">
        <v>25988</v>
      </c>
      <c r="S25" s="675"/>
      <c r="T25" s="675"/>
      <c r="U25" s="675"/>
      <c r="V25" s="675"/>
    </row>
    <row r="26" spans="1:22" ht="15" thickBot="1" x14ac:dyDescent="0.4">
      <c r="A26" s="47" t="s">
        <v>25906</v>
      </c>
      <c r="B26" s="50"/>
      <c r="C26" s="68">
        <v>20</v>
      </c>
      <c r="D26" s="15">
        <v>19</v>
      </c>
      <c r="E26" s="15">
        <v>18</v>
      </c>
      <c r="F26" s="15">
        <v>17</v>
      </c>
      <c r="G26" s="15">
        <v>16</v>
      </c>
      <c r="H26" s="15">
        <v>15</v>
      </c>
      <c r="I26" s="15">
        <v>14</v>
      </c>
      <c r="J26" s="15">
        <v>13</v>
      </c>
      <c r="K26" s="15">
        <v>12</v>
      </c>
      <c r="L26" s="15">
        <v>11</v>
      </c>
      <c r="M26" s="15">
        <v>10</v>
      </c>
      <c r="N26" s="15">
        <v>9</v>
      </c>
      <c r="O26" s="15">
        <v>8</v>
      </c>
      <c r="P26" s="15">
        <v>7</v>
      </c>
      <c r="Q26" s="15">
        <v>6</v>
      </c>
      <c r="R26" s="15">
        <v>5</v>
      </c>
      <c r="S26" s="15">
        <v>4</v>
      </c>
      <c r="T26" s="15">
        <v>3</v>
      </c>
      <c r="U26" s="15">
        <v>2</v>
      </c>
      <c r="V26" s="15">
        <v>1</v>
      </c>
    </row>
    <row r="27" spans="1:22" ht="15" thickBot="1" x14ac:dyDescent="0.4">
      <c r="A27" s="20" t="s">
        <v>25969</v>
      </c>
      <c r="B27" s="49"/>
      <c r="C27" s="669"/>
      <c r="D27" s="669"/>
      <c r="E27" s="669"/>
      <c r="F27" s="669"/>
      <c r="G27" s="669"/>
      <c r="H27" s="669"/>
      <c r="I27" s="669"/>
      <c r="J27" s="669"/>
      <c r="K27" s="669"/>
      <c r="L27" s="669"/>
      <c r="M27" s="669"/>
      <c r="N27" s="669"/>
      <c r="O27" s="669"/>
      <c r="P27" s="669"/>
      <c r="Q27" s="669"/>
      <c r="R27" s="669"/>
      <c r="S27" s="669"/>
      <c r="T27" s="669"/>
      <c r="U27" s="669"/>
      <c r="V27" s="669"/>
    </row>
    <row r="28" spans="1:22" ht="63" customHeight="1" thickBot="1" x14ac:dyDescent="0.4">
      <c r="A28" s="21" t="s">
        <v>25989</v>
      </c>
      <c r="B28" s="52"/>
      <c r="C28" s="675" t="s">
        <v>25990</v>
      </c>
      <c r="D28" s="675"/>
      <c r="E28" s="675"/>
      <c r="F28" s="675"/>
      <c r="G28" s="675"/>
      <c r="H28" s="675" t="s">
        <v>25991</v>
      </c>
      <c r="I28" s="675"/>
      <c r="J28" s="675"/>
      <c r="K28" s="675"/>
      <c r="L28" s="675"/>
      <c r="M28" s="675" t="s">
        <v>25992</v>
      </c>
      <c r="N28" s="675"/>
      <c r="O28" s="675"/>
      <c r="P28" s="675"/>
      <c r="Q28" s="675"/>
      <c r="R28" s="675" t="s">
        <v>25993</v>
      </c>
      <c r="S28" s="675"/>
      <c r="T28" s="675"/>
      <c r="U28" s="675"/>
      <c r="V28" s="675"/>
    </row>
    <row r="29" spans="1:22" ht="15" thickBot="1" x14ac:dyDescent="0.4">
      <c r="A29" s="47" t="s">
        <v>25906</v>
      </c>
      <c r="B29" s="50"/>
      <c r="C29" s="32">
        <v>20</v>
      </c>
      <c r="D29" s="15">
        <v>19</v>
      </c>
      <c r="E29" s="15">
        <v>18</v>
      </c>
      <c r="F29" s="15">
        <v>17</v>
      </c>
      <c r="G29" s="15">
        <v>16</v>
      </c>
      <c r="H29" s="15">
        <v>15</v>
      </c>
      <c r="I29" s="15">
        <v>14</v>
      </c>
      <c r="J29" s="15">
        <v>13</v>
      </c>
      <c r="K29" s="15">
        <v>12</v>
      </c>
      <c r="L29" s="15">
        <v>11</v>
      </c>
      <c r="M29" s="15">
        <v>10</v>
      </c>
      <c r="N29" s="15">
        <v>9</v>
      </c>
      <c r="O29" s="15">
        <v>8</v>
      </c>
      <c r="P29" s="15">
        <v>7</v>
      </c>
      <c r="Q29" s="15">
        <v>6</v>
      </c>
      <c r="R29" s="15">
        <v>5</v>
      </c>
      <c r="S29" s="15">
        <v>4</v>
      </c>
      <c r="T29" s="15">
        <v>3</v>
      </c>
      <c r="U29" s="15">
        <v>2</v>
      </c>
      <c r="V29" s="15">
        <v>1</v>
      </c>
    </row>
    <row r="30" spans="1:22" ht="15" thickBot="1" x14ac:dyDescent="0.4">
      <c r="A30" s="20" t="s">
        <v>25969</v>
      </c>
      <c r="B30" s="49"/>
      <c r="C30" s="669"/>
      <c r="D30" s="669"/>
      <c r="E30" s="669"/>
      <c r="F30" s="669"/>
      <c r="G30" s="669"/>
      <c r="H30" s="669"/>
      <c r="I30" s="669"/>
      <c r="J30" s="669"/>
      <c r="K30" s="669"/>
      <c r="L30" s="669"/>
      <c r="M30" s="669"/>
      <c r="N30" s="669"/>
      <c r="O30" s="669"/>
      <c r="P30" s="669"/>
      <c r="Q30" s="669"/>
      <c r="R30" s="669"/>
      <c r="S30" s="669"/>
      <c r="T30" s="669"/>
      <c r="U30" s="669"/>
      <c r="V30" s="669"/>
    </row>
    <row r="31" spans="1:22" ht="75" customHeight="1" thickBot="1" x14ac:dyDescent="0.4">
      <c r="A31" s="22" t="s">
        <v>26001</v>
      </c>
      <c r="B31" s="52"/>
      <c r="C31" s="675" t="s">
        <v>25939</v>
      </c>
      <c r="D31" s="675"/>
      <c r="E31" s="675"/>
      <c r="F31" s="675"/>
      <c r="G31" s="675"/>
      <c r="H31" s="675" t="s">
        <v>25994</v>
      </c>
      <c r="I31" s="675"/>
      <c r="J31" s="675"/>
      <c r="K31" s="675"/>
      <c r="L31" s="675"/>
      <c r="M31" s="675" t="s">
        <v>25941</v>
      </c>
      <c r="N31" s="675"/>
      <c r="O31" s="675"/>
      <c r="P31" s="675"/>
      <c r="Q31" s="675"/>
      <c r="R31" s="675" t="s">
        <v>25942</v>
      </c>
      <c r="S31" s="675"/>
      <c r="T31" s="675"/>
      <c r="U31" s="675"/>
      <c r="V31" s="675"/>
    </row>
    <row r="32" spans="1:22" x14ac:dyDescent="0.35">
      <c r="A32" s="53" t="s">
        <v>25953</v>
      </c>
      <c r="B32" s="55"/>
      <c r="C32" s="32"/>
      <c r="D32" s="15">
        <v>10</v>
      </c>
      <c r="E32" s="15"/>
      <c r="F32" s="15">
        <v>9</v>
      </c>
      <c r="G32" s="15"/>
      <c r="H32" s="15">
        <v>8</v>
      </c>
      <c r="I32" s="15"/>
      <c r="J32" s="15">
        <v>7</v>
      </c>
      <c r="K32" s="15"/>
      <c r="L32" s="15">
        <v>6</v>
      </c>
      <c r="M32" s="15">
        <v>5</v>
      </c>
      <c r="N32" s="15"/>
      <c r="O32" s="15">
        <v>4</v>
      </c>
      <c r="P32" s="15"/>
      <c r="Q32" s="15">
        <v>3</v>
      </c>
      <c r="R32" s="15">
        <v>2</v>
      </c>
      <c r="S32" s="15"/>
      <c r="T32" s="15">
        <v>1</v>
      </c>
      <c r="U32" s="15"/>
      <c r="V32" s="15">
        <v>0</v>
      </c>
    </row>
    <row r="33" spans="1:22" ht="15" thickBot="1" x14ac:dyDescent="0.4">
      <c r="A33" s="53" t="s">
        <v>25954</v>
      </c>
      <c r="B33" s="56"/>
      <c r="C33" s="32"/>
      <c r="D33" s="15">
        <v>10</v>
      </c>
      <c r="E33" s="15"/>
      <c r="F33" s="15">
        <v>9</v>
      </c>
      <c r="G33" s="15"/>
      <c r="H33" s="15">
        <v>8</v>
      </c>
      <c r="I33" s="15"/>
      <c r="J33" s="15">
        <v>7</v>
      </c>
      <c r="K33" s="15"/>
      <c r="L33" s="15">
        <v>6</v>
      </c>
      <c r="M33" s="15">
        <v>5</v>
      </c>
      <c r="N33" s="15"/>
      <c r="O33" s="15">
        <v>4</v>
      </c>
      <c r="P33" s="15"/>
      <c r="Q33" s="15">
        <v>3</v>
      </c>
      <c r="R33" s="15">
        <v>2</v>
      </c>
      <c r="S33" s="15"/>
      <c r="T33" s="15">
        <v>1</v>
      </c>
      <c r="U33" s="15"/>
      <c r="V33" s="15">
        <v>0</v>
      </c>
    </row>
    <row r="34" spans="1:22" ht="15" thickBot="1" x14ac:dyDescent="0.4">
      <c r="A34" s="23" t="s">
        <v>25969</v>
      </c>
      <c r="B34" s="54"/>
      <c r="C34" s="669"/>
      <c r="D34" s="669"/>
      <c r="E34" s="669"/>
      <c r="F34" s="669"/>
      <c r="G34" s="669"/>
      <c r="H34" s="669"/>
      <c r="I34" s="669"/>
      <c r="J34" s="669"/>
      <c r="K34" s="669"/>
      <c r="L34" s="669"/>
      <c r="M34" s="669"/>
      <c r="N34" s="669"/>
      <c r="O34" s="669"/>
      <c r="P34" s="669"/>
      <c r="Q34" s="669"/>
      <c r="R34" s="669"/>
      <c r="S34" s="669"/>
      <c r="T34" s="669"/>
      <c r="U34" s="669"/>
      <c r="V34" s="669"/>
    </row>
    <row r="35" spans="1:22" ht="130.4" customHeight="1" thickBot="1" x14ac:dyDescent="0.4">
      <c r="A35" s="21" t="s">
        <v>26002</v>
      </c>
      <c r="B35" s="52"/>
      <c r="C35" s="675" t="s">
        <v>25996</v>
      </c>
      <c r="D35" s="675"/>
      <c r="E35" s="675"/>
      <c r="F35" s="675"/>
      <c r="G35" s="675"/>
      <c r="H35" s="675" t="s">
        <v>25943</v>
      </c>
      <c r="I35" s="675"/>
      <c r="J35" s="675"/>
      <c r="K35" s="675"/>
      <c r="L35" s="675"/>
      <c r="M35" s="675" t="s">
        <v>25944</v>
      </c>
      <c r="N35" s="675"/>
      <c r="O35" s="675"/>
      <c r="P35" s="675"/>
      <c r="Q35" s="675"/>
      <c r="R35" s="675" t="s">
        <v>25945</v>
      </c>
      <c r="S35" s="675"/>
      <c r="T35" s="675"/>
      <c r="U35" s="675"/>
      <c r="V35" s="675"/>
    </row>
    <row r="36" spans="1:22" x14ac:dyDescent="0.35">
      <c r="A36" s="53" t="s">
        <v>25953</v>
      </c>
      <c r="B36" s="55"/>
      <c r="C36" s="32"/>
      <c r="D36" s="15">
        <v>10</v>
      </c>
      <c r="E36" s="15"/>
      <c r="F36" s="15">
        <v>9</v>
      </c>
      <c r="G36" s="15"/>
      <c r="H36" s="15">
        <v>8</v>
      </c>
      <c r="I36" s="15"/>
      <c r="J36" s="15">
        <v>7</v>
      </c>
      <c r="K36" s="15"/>
      <c r="L36" s="15">
        <v>6</v>
      </c>
      <c r="M36" s="15">
        <v>5</v>
      </c>
      <c r="N36" s="15"/>
      <c r="O36" s="15">
        <v>4</v>
      </c>
      <c r="P36" s="15"/>
      <c r="Q36" s="15">
        <v>3</v>
      </c>
      <c r="R36" s="15">
        <v>2</v>
      </c>
      <c r="S36" s="15"/>
      <c r="T36" s="15">
        <v>1</v>
      </c>
      <c r="U36" s="15"/>
      <c r="V36" s="14">
        <v>0</v>
      </c>
    </row>
    <row r="37" spans="1:22" ht="15" thickBot="1" x14ac:dyDescent="0.4">
      <c r="A37" s="53" t="s">
        <v>25954</v>
      </c>
      <c r="B37" s="56"/>
      <c r="C37" s="32"/>
      <c r="D37" s="15">
        <v>10</v>
      </c>
      <c r="E37" s="15"/>
      <c r="F37" s="15">
        <v>9</v>
      </c>
      <c r="G37" s="15"/>
      <c r="H37" s="15">
        <v>8</v>
      </c>
      <c r="I37" s="15"/>
      <c r="J37" s="15">
        <v>7</v>
      </c>
      <c r="K37" s="15"/>
      <c r="L37" s="15">
        <v>6</v>
      </c>
      <c r="M37" s="15">
        <v>5</v>
      </c>
      <c r="N37" s="15"/>
      <c r="O37" s="15">
        <v>4</v>
      </c>
      <c r="P37" s="15"/>
      <c r="Q37" s="15">
        <v>3</v>
      </c>
      <c r="R37" s="15">
        <v>2</v>
      </c>
      <c r="S37" s="15"/>
      <c r="T37" s="15">
        <v>1</v>
      </c>
      <c r="U37" s="15"/>
      <c r="V37" s="14">
        <v>0</v>
      </c>
    </row>
    <row r="38" spans="1:22" ht="15" thickBot="1" x14ac:dyDescent="0.4">
      <c r="A38" s="23" t="s">
        <v>25969</v>
      </c>
      <c r="B38" s="54"/>
      <c r="C38" s="669"/>
      <c r="D38" s="669"/>
      <c r="E38" s="669"/>
      <c r="F38" s="669"/>
      <c r="G38" s="669"/>
      <c r="H38" s="669"/>
      <c r="I38" s="669"/>
      <c r="J38" s="669"/>
      <c r="K38" s="669"/>
      <c r="L38" s="669"/>
      <c r="M38" s="669"/>
      <c r="N38" s="669"/>
      <c r="O38" s="669"/>
      <c r="P38" s="669"/>
      <c r="Q38" s="669"/>
      <c r="R38" s="669"/>
      <c r="S38" s="669"/>
      <c r="T38" s="669"/>
      <c r="U38" s="669"/>
      <c r="V38" s="669"/>
    </row>
    <row r="39" spans="1:22" ht="78" customHeight="1" thickBot="1" x14ac:dyDescent="0.4">
      <c r="A39" s="21" t="s">
        <v>26032</v>
      </c>
      <c r="B39" s="52"/>
      <c r="C39" s="675" t="s">
        <v>25946</v>
      </c>
      <c r="D39" s="675"/>
      <c r="E39" s="675"/>
      <c r="F39" s="675"/>
      <c r="G39" s="675"/>
      <c r="H39" s="675" t="s">
        <v>25947</v>
      </c>
      <c r="I39" s="675"/>
      <c r="J39" s="675"/>
      <c r="K39" s="675"/>
      <c r="L39" s="675"/>
      <c r="M39" s="675" t="s">
        <v>25948</v>
      </c>
      <c r="N39" s="675"/>
      <c r="O39" s="675"/>
      <c r="P39" s="675"/>
      <c r="Q39" s="675"/>
      <c r="R39" s="675" t="s">
        <v>25949</v>
      </c>
      <c r="S39" s="675"/>
      <c r="T39" s="675"/>
      <c r="U39" s="675"/>
      <c r="V39" s="675"/>
    </row>
    <row r="40" spans="1:22" x14ac:dyDescent="0.35">
      <c r="A40" s="53" t="s">
        <v>25953</v>
      </c>
      <c r="B40" s="55"/>
      <c r="C40" s="32"/>
      <c r="D40" s="15">
        <v>10</v>
      </c>
      <c r="E40" s="15"/>
      <c r="F40" s="15">
        <v>9</v>
      </c>
      <c r="G40" s="15"/>
      <c r="H40" s="15">
        <v>8</v>
      </c>
      <c r="I40" s="15"/>
      <c r="J40" s="15">
        <v>7</v>
      </c>
      <c r="K40" s="15"/>
      <c r="L40" s="15">
        <v>6</v>
      </c>
      <c r="M40" s="15">
        <v>5</v>
      </c>
      <c r="N40" s="15"/>
      <c r="O40" s="15">
        <v>4</v>
      </c>
      <c r="P40" s="15"/>
      <c r="Q40" s="15">
        <v>3</v>
      </c>
      <c r="R40" s="15">
        <v>2</v>
      </c>
      <c r="S40" s="15"/>
      <c r="T40" s="15">
        <v>1</v>
      </c>
      <c r="U40" s="15"/>
      <c r="V40" s="15">
        <v>0</v>
      </c>
    </row>
    <row r="41" spans="1:22" ht="15" thickBot="1" x14ac:dyDescent="0.4">
      <c r="A41" s="53" t="s">
        <v>25954</v>
      </c>
      <c r="B41" s="56"/>
      <c r="C41" s="57"/>
      <c r="D41" s="15">
        <v>10</v>
      </c>
      <c r="E41" s="15"/>
      <c r="F41" s="15">
        <v>9</v>
      </c>
      <c r="G41" s="15"/>
      <c r="H41" s="15">
        <v>8</v>
      </c>
      <c r="I41" s="15"/>
      <c r="J41" s="15">
        <v>7</v>
      </c>
      <c r="K41" s="15"/>
      <c r="L41" s="15">
        <v>6</v>
      </c>
      <c r="M41" s="15">
        <v>5</v>
      </c>
      <c r="N41" s="15"/>
      <c r="O41" s="15">
        <v>4</v>
      </c>
      <c r="P41" s="15"/>
      <c r="Q41" s="15">
        <v>3</v>
      </c>
      <c r="R41" s="15">
        <v>2</v>
      </c>
      <c r="S41" s="15"/>
      <c r="T41" s="15">
        <v>1</v>
      </c>
      <c r="U41" s="15"/>
      <c r="V41" s="15">
        <v>0</v>
      </c>
    </row>
    <row r="42" spans="1:22" ht="15" thickBot="1" x14ac:dyDescent="0.4">
      <c r="A42" s="25" t="s">
        <v>25969</v>
      </c>
      <c r="B42" s="52"/>
      <c r="C42" s="669"/>
      <c r="D42" s="669"/>
      <c r="E42" s="669"/>
      <c r="F42" s="669"/>
      <c r="G42" s="669"/>
      <c r="H42" s="669"/>
      <c r="I42" s="669"/>
      <c r="J42" s="669"/>
      <c r="K42" s="669"/>
      <c r="L42" s="669"/>
      <c r="M42" s="669"/>
      <c r="N42" s="669"/>
      <c r="O42" s="669"/>
      <c r="P42" s="669"/>
      <c r="Q42" s="669"/>
      <c r="R42" s="669"/>
      <c r="S42" s="669"/>
      <c r="T42" s="669"/>
      <c r="U42" s="669"/>
      <c r="V42" s="669"/>
    </row>
    <row r="43" spans="1:22" x14ac:dyDescent="0.35">
      <c r="A43" s="26" t="s">
        <v>25997</v>
      </c>
      <c r="B43" s="14">
        <f>B11+B14+B17+B20+B23+B26+B29+B32+B33+B36+B37+B40+B41</f>
        <v>0</v>
      </c>
    </row>
    <row r="44" spans="1:22" x14ac:dyDescent="0.35">
      <c r="A44" s="31" t="s">
        <v>26189</v>
      </c>
      <c r="B44" s="1"/>
      <c r="C44" s="1" t="s">
        <v>26190</v>
      </c>
      <c r="D44" s="1"/>
      <c r="E44" s="1" t="s">
        <v>26191</v>
      </c>
      <c r="F44" s="1"/>
      <c r="G44" s="1"/>
      <c r="H44" s="1"/>
      <c r="I44" s="1"/>
      <c r="J44" s="1"/>
      <c r="K44" s="1"/>
      <c r="L44" s="1"/>
      <c r="M44" s="1"/>
      <c r="N44" s="1"/>
      <c r="O44" s="1"/>
      <c r="P44" s="1"/>
      <c r="Q44" s="1"/>
      <c r="R44" s="1"/>
      <c r="S44" s="1"/>
      <c r="T44" s="1"/>
      <c r="U44" s="1"/>
      <c r="V44" s="1"/>
    </row>
    <row r="45" spans="1:22" x14ac:dyDescent="0.35">
      <c r="A45" s="31" t="s">
        <v>26192</v>
      </c>
      <c r="B45" s="1"/>
      <c r="C45" s="1" t="s">
        <v>26193</v>
      </c>
      <c r="D45" s="1"/>
      <c r="E45" s="1"/>
      <c r="F45" s="1"/>
      <c r="G45" s="1" t="s">
        <v>26194</v>
      </c>
      <c r="H45" s="1"/>
      <c r="I45" s="1"/>
      <c r="J45" s="1"/>
      <c r="K45" s="1"/>
      <c r="L45" s="1"/>
      <c r="M45" s="1"/>
      <c r="N45" s="1"/>
      <c r="O45" s="1"/>
      <c r="P45" s="1"/>
      <c r="Q45" s="1"/>
      <c r="R45" s="1"/>
      <c r="S45" s="1"/>
      <c r="T45" s="1"/>
      <c r="U45" s="1"/>
      <c r="V45" s="1"/>
    </row>
    <row r="46" spans="1:22" x14ac:dyDescent="0.35">
      <c r="A46" s="647" t="s">
        <v>26195</v>
      </c>
      <c r="B46" s="648"/>
      <c r="C46" s="648"/>
      <c r="D46" s="648"/>
      <c r="E46" s="648"/>
      <c r="F46" s="648"/>
      <c r="G46" s="648"/>
      <c r="H46" s="648"/>
      <c r="I46" s="648"/>
      <c r="J46" s="648"/>
      <c r="K46" s="648"/>
      <c r="L46" s="648"/>
      <c r="M46" s="648"/>
      <c r="N46" s="648"/>
      <c r="O46" s="648"/>
      <c r="P46" s="648"/>
      <c r="Q46" s="648"/>
      <c r="R46" s="648"/>
      <c r="S46" s="648"/>
      <c r="T46" s="648"/>
      <c r="U46" s="648"/>
      <c r="V46" s="648"/>
    </row>
  </sheetData>
  <sheetProtection sheet="1" objects="1" scenarios="1"/>
  <mergeCells count="70">
    <mergeCell ref="C42:V42"/>
    <mergeCell ref="A46:V46"/>
    <mergeCell ref="A1:V1"/>
    <mergeCell ref="C35:G35"/>
    <mergeCell ref="H35:L35"/>
    <mergeCell ref="M35:Q35"/>
    <mergeCell ref="R35:V35"/>
    <mergeCell ref="C38:V38"/>
    <mergeCell ref="C39:G39"/>
    <mergeCell ref="H39:L39"/>
    <mergeCell ref="M39:Q39"/>
    <mergeCell ref="R39:V39"/>
    <mergeCell ref="C30:V30"/>
    <mergeCell ref="C31:G31"/>
    <mergeCell ref="H31:L31"/>
    <mergeCell ref="M31:Q31"/>
    <mergeCell ref="R31:V31"/>
    <mergeCell ref="C34:V34"/>
    <mergeCell ref="C25:G25"/>
    <mergeCell ref="H25:L25"/>
    <mergeCell ref="M25:Q25"/>
    <mergeCell ref="R25:V25"/>
    <mergeCell ref="C27:V27"/>
    <mergeCell ref="C28:G28"/>
    <mergeCell ref="H28:L28"/>
    <mergeCell ref="M28:Q28"/>
    <mergeCell ref="R28:V28"/>
    <mergeCell ref="C24:V24"/>
    <mergeCell ref="C16:G16"/>
    <mergeCell ref="H16:L16"/>
    <mergeCell ref="M16:Q16"/>
    <mergeCell ref="R16:V16"/>
    <mergeCell ref="C18:V18"/>
    <mergeCell ref="C19:G19"/>
    <mergeCell ref="H19:L19"/>
    <mergeCell ref="M19:Q19"/>
    <mergeCell ref="R19:V19"/>
    <mergeCell ref="C21:V21"/>
    <mergeCell ref="C22:G22"/>
    <mergeCell ref="H22:L22"/>
    <mergeCell ref="M22:Q22"/>
    <mergeCell ref="R22:V22"/>
    <mergeCell ref="C15:V15"/>
    <mergeCell ref="S6:V6"/>
    <mergeCell ref="C9:G9"/>
    <mergeCell ref="H9:L9"/>
    <mergeCell ref="M9:Q9"/>
    <mergeCell ref="R9:V9"/>
    <mergeCell ref="C10:G10"/>
    <mergeCell ref="H10:L10"/>
    <mergeCell ref="M10:Q10"/>
    <mergeCell ref="R10:V10"/>
    <mergeCell ref="C12:V12"/>
    <mergeCell ref="C13:G13"/>
    <mergeCell ref="H13:L13"/>
    <mergeCell ref="M13:Q13"/>
    <mergeCell ref="R13:V13"/>
    <mergeCell ref="B5:L5"/>
    <mergeCell ref="M5:O5"/>
    <mergeCell ref="P5:R5"/>
    <mergeCell ref="B6:D6"/>
    <mergeCell ref="G6:H6"/>
    <mergeCell ref="K6:L6"/>
    <mergeCell ref="N6:Q6"/>
    <mergeCell ref="B3:L3"/>
    <mergeCell ref="M3:P3"/>
    <mergeCell ref="Q3:V3"/>
    <mergeCell ref="B4:L4"/>
    <mergeCell ref="N4:P4"/>
    <mergeCell ref="R4:V4"/>
  </mergeCells>
  <conditionalFormatting sqref="B11">
    <cfRule type="containsBlanks" dxfId="11" priority="10">
      <formula>LEN(TRIM(B11))=0</formula>
    </cfRule>
  </conditionalFormatting>
  <conditionalFormatting sqref="B14">
    <cfRule type="containsBlanks" dxfId="10" priority="9">
      <formula>LEN(TRIM(B14))=0</formula>
    </cfRule>
  </conditionalFormatting>
  <conditionalFormatting sqref="B17">
    <cfRule type="containsBlanks" dxfId="9" priority="8">
      <formula>LEN(TRIM(B17))=0</formula>
    </cfRule>
  </conditionalFormatting>
  <conditionalFormatting sqref="B20">
    <cfRule type="containsBlanks" dxfId="8" priority="7">
      <formula>LEN(TRIM(B20))=0</formula>
    </cfRule>
  </conditionalFormatting>
  <conditionalFormatting sqref="B23">
    <cfRule type="containsBlanks" dxfId="7" priority="6">
      <formula>LEN(TRIM(B23))=0</formula>
    </cfRule>
  </conditionalFormatting>
  <conditionalFormatting sqref="B26">
    <cfRule type="containsBlanks" dxfId="6" priority="1">
      <formula>LEN(TRIM(B26))=0</formula>
    </cfRule>
  </conditionalFormatting>
  <conditionalFormatting sqref="B29">
    <cfRule type="containsBlanks" dxfId="5" priority="5">
      <formula>LEN(TRIM(B29))=0</formula>
    </cfRule>
  </conditionalFormatting>
  <conditionalFormatting sqref="B32:B33">
    <cfRule type="containsBlanks" dxfId="4" priority="4">
      <formula>LEN(TRIM(B32))=0</formula>
    </cfRule>
  </conditionalFormatting>
  <conditionalFormatting sqref="B36:B37">
    <cfRule type="containsBlanks" dxfId="3" priority="3">
      <formula>LEN(TRIM(B36))=0</formula>
    </cfRule>
  </conditionalFormatting>
  <conditionalFormatting sqref="B40:B41">
    <cfRule type="containsBlanks" dxfId="2" priority="2">
      <formula>LEN(TRIM(B40))=0</formula>
    </cfRule>
  </conditionalFormatting>
  <conditionalFormatting sqref="Q3:V3">
    <cfRule type="containsBlanks" dxfId="1" priority="12">
      <formula>LEN(TRIM(Q3))=0</formula>
    </cfRule>
  </conditionalFormatting>
  <conditionalFormatting sqref="R4:V4">
    <cfRule type="containsBlanks" dxfId="0" priority="11">
      <formula>LEN(TRIM(R4))=0</formula>
    </cfRule>
  </conditionalFormatting>
  <dataValidations count="2">
    <dataValidation type="whole" allowBlank="1" showInputMessage="1" showErrorMessage="1" sqref="B32:B33 B36:B37 B40:B41" xr:uid="{00000000-0002-0000-0A00-000000000000}">
      <formula1>0</formula1>
      <formula2>10</formula2>
    </dataValidation>
    <dataValidation type="whole" allowBlank="1" showInputMessage="1" showErrorMessage="1" sqref="B11 B14 B17 B20 B23 B26 B29" xr:uid="{00000000-0002-0000-0A00-000001000000}">
      <formula1>1</formula1>
      <formula2>20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0657" r:id="rId3" name="Check Box 1">
              <controlPr defaultSize="0" autoFill="0" autoLine="0" autoPict="0">
                <anchor moveWithCells="1">
                  <from>
                    <xdr:col>1</xdr:col>
                    <xdr:colOff>69850</xdr:colOff>
                    <xdr:row>43</xdr:row>
                    <xdr:rowOff>0</xdr:rowOff>
                  </from>
                  <to>
                    <xdr:col>1</xdr:col>
                    <xdr:colOff>304800</xdr:colOff>
                    <xdr:row>44</xdr:row>
                    <xdr:rowOff>38100</xdr:rowOff>
                  </to>
                </anchor>
              </controlPr>
            </control>
          </mc:Choice>
        </mc:AlternateContent>
        <mc:AlternateContent xmlns:mc="http://schemas.openxmlformats.org/markup-compatibility/2006">
          <mc:Choice Requires="x14">
            <control shapeId="70658" r:id="rId4" name="Check Box 2">
              <controlPr defaultSize="0" autoFill="0" autoLine="0" autoPict="0">
                <anchor moveWithCells="1">
                  <from>
                    <xdr:col>3</xdr:col>
                    <xdr:colOff>107950</xdr:colOff>
                    <xdr:row>43</xdr:row>
                    <xdr:rowOff>0</xdr:rowOff>
                  </from>
                  <to>
                    <xdr:col>3</xdr:col>
                    <xdr:colOff>336550</xdr:colOff>
                    <xdr:row>44</xdr:row>
                    <xdr:rowOff>38100</xdr:rowOff>
                  </to>
                </anchor>
              </controlPr>
            </control>
          </mc:Choice>
        </mc:AlternateContent>
        <mc:AlternateContent xmlns:mc="http://schemas.openxmlformats.org/markup-compatibility/2006">
          <mc:Choice Requires="x14">
            <control shapeId="70659" r:id="rId5" name="Check Box 3">
              <controlPr defaultSize="0" autoFill="0" autoLine="0" autoPict="0">
                <anchor moveWithCells="1">
                  <from>
                    <xdr:col>1</xdr:col>
                    <xdr:colOff>69850</xdr:colOff>
                    <xdr:row>43</xdr:row>
                    <xdr:rowOff>184150</xdr:rowOff>
                  </from>
                  <to>
                    <xdr:col>1</xdr:col>
                    <xdr:colOff>304800</xdr:colOff>
                    <xdr:row>44</xdr:row>
                    <xdr:rowOff>184150</xdr:rowOff>
                  </to>
                </anchor>
              </controlPr>
            </control>
          </mc:Choice>
        </mc:AlternateContent>
        <mc:AlternateContent xmlns:mc="http://schemas.openxmlformats.org/markup-compatibility/2006">
          <mc:Choice Requires="x14">
            <control shapeId="70660" r:id="rId6" name="Check Box 4">
              <controlPr defaultSize="0" autoFill="0" autoLine="0" autoPict="0">
                <anchor moveWithCells="1">
                  <from>
                    <xdr:col>5</xdr:col>
                    <xdr:colOff>146050</xdr:colOff>
                    <xdr:row>43</xdr:row>
                    <xdr:rowOff>184150</xdr:rowOff>
                  </from>
                  <to>
                    <xdr:col>5</xdr:col>
                    <xdr:colOff>374650</xdr:colOff>
                    <xdr:row>45</xdr:row>
                    <xdr:rowOff>31750</xdr:rowOff>
                  </to>
                </anchor>
              </controlPr>
            </control>
          </mc:Choice>
        </mc:AlternateContent>
        <mc:AlternateContent xmlns:mc="http://schemas.openxmlformats.org/markup-compatibility/2006">
          <mc:Choice Requires="x14">
            <control shapeId="70661" r:id="rId7" name="Check Box 5">
              <controlPr defaultSize="0" autoFill="0" autoLine="0" autoPict="0">
                <anchor moveWithCells="1">
                  <from>
                    <xdr:col>17</xdr:col>
                    <xdr:colOff>146050</xdr:colOff>
                    <xdr:row>4</xdr:row>
                    <xdr:rowOff>146050</xdr:rowOff>
                  </from>
                  <to>
                    <xdr:col>17</xdr:col>
                    <xdr:colOff>381000</xdr:colOff>
                    <xdr:row>6</xdr:row>
                    <xdr:rowOff>69850</xdr:rowOff>
                  </to>
                </anchor>
              </controlPr>
            </control>
          </mc:Choice>
        </mc:AlternateContent>
        <mc:AlternateContent xmlns:mc="http://schemas.openxmlformats.org/markup-compatibility/2006">
          <mc:Choice Requires="x14">
            <control shapeId="70662" r:id="rId8" name="Button 6">
              <controlPr defaultSize="0" print="0" autoFill="0" autoPict="0" macro="[0]!SvMe">
                <anchor moveWithCells="1" sizeWithCells="1">
                  <from>
                    <xdr:col>5</xdr:col>
                    <xdr:colOff>304800</xdr:colOff>
                    <xdr:row>46</xdr:row>
                    <xdr:rowOff>69850</xdr:rowOff>
                  </from>
                  <to>
                    <xdr:col>8</xdr:col>
                    <xdr:colOff>266700</xdr:colOff>
                    <xdr:row>49</xdr:row>
                    <xdr:rowOff>31750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AZ38"/>
  <sheetViews>
    <sheetView zoomScale="110" zoomScaleNormal="110" workbookViewId="0">
      <selection activeCell="B2" sqref="B2"/>
    </sheetView>
  </sheetViews>
  <sheetFormatPr defaultColWidth="0" defaultRowHeight="18" zeroHeight="1" x14ac:dyDescent="0.4"/>
  <cols>
    <col min="1" max="1" width="35.81640625" style="207" customWidth="1"/>
    <col min="2" max="2" width="32.453125" style="207" customWidth="1"/>
    <col min="3" max="3" width="22.81640625" style="207" customWidth="1"/>
    <col min="4" max="4" width="36.453125" style="207" customWidth="1"/>
    <col min="5" max="5" width="37.453125" style="207" customWidth="1"/>
    <col min="6" max="6" width="6.453125" style="207" customWidth="1"/>
    <col min="7" max="16384" width="9.1796875" style="207" hidden="1"/>
  </cols>
  <sheetData>
    <row r="1" spans="1:11" ht="20.25" customHeight="1" thickBot="1" x14ac:dyDescent="0.45">
      <c r="A1" s="306" t="s">
        <v>38329</v>
      </c>
      <c r="B1" s="206" t="s">
        <v>29433</v>
      </c>
      <c r="D1" s="334" t="s">
        <v>43861</v>
      </c>
      <c r="E1" s="335"/>
      <c r="F1" s="333"/>
    </row>
    <row r="2" spans="1:11" ht="18.5" thickTop="1" x14ac:dyDescent="0.4">
      <c r="A2" s="208" t="s">
        <v>25778</v>
      </c>
      <c r="B2" s="260"/>
      <c r="C2" s="209" t="s">
        <v>40625</v>
      </c>
      <c r="D2" s="254"/>
      <c r="E2" s="255" t="s">
        <v>40626</v>
      </c>
      <c r="F2" s="333"/>
      <c r="H2" s="210"/>
    </row>
    <row r="3" spans="1:11" x14ac:dyDescent="0.4">
      <c r="A3" s="211" t="s">
        <v>25956</v>
      </c>
      <c r="B3" s="212"/>
      <c r="C3" s="213" t="s">
        <v>25781</v>
      </c>
      <c r="D3" s="214"/>
      <c r="E3" s="309" t="str">
        <f>IF(D2&gt;0,INDEX(Validation!BN:BN,MATCH(D2,Validation!BM:BM,0)),"")</f>
        <v/>
      </c>
      <c r="F3" s="333"/>
    </row>
    <row r="4" spans="1:11" x14ac:dyDescent="0.4">
      <c r="A4" s="215" t="s">
        <v>25779</v>
      </c>
      <c r="B4" s="216"/>
      <c r="C4" s="217" t="s">
        <v>42058</v>
      </c>
      <c r="D4" s="305"/>
      <c r="E4" s="256"/>
      <c r="F4" s="333"/>
    </row>
    <row r="5" spans="1:11" x14ac:dyDescent="0.4">
      <c r="A5" s="218" t="s">
        <v>36873</v>
      </c>
      <c r="B5" s="219"/>
      <c r="C5" s="220" t="s">
        <v>29077</v>
      </c>
      <c r="D5" s="221"/>
      <c r="E5" s="256"/>
      <c r="F5" s="333"/>
    </row>
    <row r="6" spans="1:11" x14ac:dyDescent="0.4">
      <c r="A6" s="218" t="s">
        <v>26053</v>
      </c>
      <c r="B6" s="340"/>
      <c r="C6" s="341"/>
      <c r="D6" s="222"/>
      <c r="E6" s="256"/>
      <c r="F6" s="333"/>
    </row>
    <row r="7" spans="1:11" x14ac:dyDescent="0.4">
      <c r="A7" s="218" t="s">
        <v>36854</v>
      </c>
      <c r="B7" s="219"/>
      <c r="C7" s="223" t="s">
        <v>26017</v>
      </c>
      <c r="D7" s="224"/>
      <c r="E7" s="256"/>
      <c r="F7" s="333"/>
    </row>
    <row r="8" spans="1:11" x14ac:dyDescent="0.4">
      <c r="A8" s="225" t="s">
        <v>42063</v>
      </c>
      <c r="B8" s="262" t="str">
        <f>IFERROR(VLOOKUP($B$2,Station!A:C,3,FALSE),"")</f>
        <v/>
      </c>
      <c r="C8" s="220" t="s">
        <v>29426</v>
      </c>
      <c r="D8" s="261" t="str">
        <f>_xlfn.IFNA(INDEX(Station!P:P,MATCH($B$2,Station!$A:$A,0)),"")</f>
        <v/>
      </c>
      <c r="E8" s="257"/>
      <c r="F8" s="333"/>
    </row>
    <row r="9" spans="1:11" x14ac:dyDescent="0.4">
      <c r="A9" s="225" t="s">
        <v>26016</v>
      </c>
      <c r="B9" s="342" t="str">
        <f>IFERROR(VLOOKUP($B$2,Station!$A:$N,4,FALSE),"")</f>
        <v/>
      </c>
      <c r="C9" s="342"/>
      <c r="D9" s="343"/>
      <c r="E9" s="257"/>
      <c r="F9" s="333"/>
    </row>
    <row r="10" spans="1:11" x14ac:dyDescent="0.4">
      <c r="A10" s="225" t="s">
        <v>25777</v>
      </c>
      <c r="B10" s="263" t="str">
        <f>IFERROR(VLOOKUP($B$2,Station!$A:$N,10,FALSE),"")</f>
        <v/>
      </c>
      <c r="C10" s="220" t="s">
        <v>25782</v>
      </c>
      <c r="D10" s="266" t="str">
        <f>IFERROR(VLOOKUP($B$2,Station!$A:$N,9,FALSE),"")</f>
        <v/>
      </c>
      <c r="E10" s="257"/>
      <c r="F10" s="333"/>
    </row>
    <row r="11" spans="1:11" x14ac:dyDescent="0.4">
      <c r="A11" s="225" t="s">
        <v>25783</v>
      </c>
      <c r="B11" s="263" t="str">
        <f>IFERROR(VLOOKUP($B$2,Station!$A$2:$N8710,6,FALSE),"")</f>
        <v/>
      </c>
      <c r="C11" s="220" t="s">
        <v>25784</v>
      </c>
      <c r="D11" s="226" t="str">
        <f>IFERROR(VLOOKUP($B$2,Station!$A:$N,7,FALSE),"")</f>
        <v/>
      </c>
      <c r="E11" s="258"/>
      <c r="F11" s="333"/>
    </row>
    <row r="12" spans="1:11" x14ac:dyDescent="0.4">
      <c r="A12" s="225" t="s">
        <v>25785</v>
      </c>
      <c r="B12" s="264" t="str">
        <f>IFERROR(VLOOKUP($B$2,Station!$A:$N,11,FALSE),"")</f>
        <v/>
      </c>
      <c r="C12" s="220" t="s">
        <v>25787</v>
      </c>
      <c r="D12" s="267" t="str">
        <f>IFERROR(VLOOKUP($B$2,Station!$A:$N,12,FALSE),"")</f>
        <v/>
      </c>
      <c r="E12" s="257"/>
      <c r="F12" s="333"/>
    </row>
    <row r="13" spans="1:11" ht="18.5" thickBot="1" x14ac:dyDescent="0.45">
      <c r="A13" s="227" t="s">
        <v>25786</v>
      </c>
      <c r="B13" s="265" t="str">
        <f>IFERROR(VLOOKUP($B$2,Station!$A:$M,13,FALSE),"")</f>
        <v/>
      </c>
      <c r="C13" s="228" t="s">
        <v>25788</v>
      </c>
      <c r="D13" s="268" t="str">
        <f>IFERROR(VLOOKUP($B$2,Station!$A$2:$S8699,17,FALSE),"")</f>
        <v/>
      </c>
      <c r="E13" s="259"/>
      <c r="F13" s="333"/>
    </row>
    <row r="14" spans="1:11" ht="18.5" thickTop="1" x14ac:dyDescent="0.4">
      <c r="A14" s="229"/>
      <c r="B14" s="230"/>
      <c r="C14" s="230"/>
      <c r="D14" s="230"/>
      <c r="E14" s="358"/>
      <c r="F14" s="358"/>
      <c r="K14" s="210"/>
    </row>
    <row r="15" spans="1:11" ht="18.5" thickBot="1" x14ac:dyDescent="0.45">
      <c r="B15" s="231"/>
      <c r="C15" s="232"/>
      <c r="D15" s="233"/>
      <c r="E15" s="358"/>
      <c r="F15" s="358"/>
    </row>
    <row r="16" spans="1:11" ht="56.25" customHeight="1" thickBot="1" x14ac:dyDescent="0.45">
      <c r="A16" s="344" t="s">
        <v>43870</v>
      </c>
      <c r="B16" s="345"/>
      <c r="C16" s="345"/>
      <c r="D16" s="346"/>
      <c r="E16" s="358"/>
      <c r="F16" s="358"/>
    </row>
    <row r="17" spans="1:52" ht="20" x14ac:dyDescent="0.4">
      <c r="A17" s="234" t="s">
        <v>29045</v>
      </c>
      <c r="B17" s="332" t="s">
        <v>43862</v>
      </c>
      <c r="C17" s="332"/>
      <c r="D17" s="332"/>
      <c r="E17" s="358"/>
      <c r="F17" s="358"/>
    </row>
    <row r="18" spans="1:52" ht="20.5" thickBot="1" x14ac:dyDescent="0.45">
      <c r="A18" s="235"/>
      <c r="B18" s="236"/>
      <c r="C18" s="236"/>
      <c r="D18" s="236"/>
      <c r="E18" s="358"/>
      <c r="F18" s="358"/>
    </row>
    <row r="19" spans="1:52" ht="18.5" thickTop="1" x14ac:dyDescent="0.4">
      <c r="A19" s="237" t="s">
        <v>37714</v>
      </c>
      <c r="B19" s="353"/>
      <c r="C19" s="354"/>
      <c r="D19" s="355"/>
      <c r="E19" s="358"/>
      <c r="F19" s="358"/>
    </row>
    <row r="20" spans="1:52" x14ac:dyDescent="0.4">
      <c r="A20" s="280" t="s">
        <v>42063</v>
      </c>
      <c r="B20" s="338"/>
      <c r="C20" s="338"/>
      <c r="D20" s="339"/>
      <c r="E20" s="358"/>
      <c r="F20" s="358"/>
    </row>
    <row r="21" spans="1:52" x14ac:dyDescent="0.4">
      <c r="A21" s="238" t="s">
        <v>26016</v>
      </c>
      <c r="B21" s="347"/>
      <c r="C21" s="347"/>
      <c r="D21" s="348"/>
      <c r="E21" s="358"/>
      <c r="F21" s="358"/>
    </row>
    <row r="22" spans="1:52" x14ac:dyDescent="0.4">
      <c r="A22" s="238" t="s">
        <v>25777</v>
      </c>
      <c r="B22" s="239"/>
      <c r="C22" s="240" t="s">
        <v>36858</v>
      </c>
      <c r="D22" s="269" t="str">
        <f>IFERROR(VLOOKUP(B22,Validation!AM2:AQ96,5,FALSE),"")</f>
        <v/>
      </c>
      <c r="E22" s="358"/>
      <c r="F22" s="358"/>
      <c r="AZ22" s="207" t="s">
        <v>29433</v>
      </c>
    </row>
    <row r="23" spans="1:52" x14ac:dyDescent="0.4">
      <c r="A23" s="242" t="s">
        <v>29050</v>
      </c>
      <c r="B23" s="243"/>
      <c r="C23" s="356"/>
      <c r="D23" s="357"/>
      <c r="E23" s="358"/>
      <c r="F23" s="358"/>
    </row>
    <row r="24" spans="1:52" x14ac:dyDescent="0.4">
      <c r="A24" s="238" t="s">
        <v>25785</v>
      </c>
      <c r="B24" s="297"/>
      <c r="C24" s="351"/>
      <c r="D24" s="352"/>
      <c r="E24" s="358"/>
      <c r="F24" s="358"/>
    </row>
    <row r="25" spans="1:52" x14ac:dyDescent="0.4">
      <c r="A25" s="238" t="s">
        <v>25787</v>
      </c>
      <c r="B25" s="297"/>
      <c r="C25" s="351"/>
      <c r="D25" s="352"/>
      <c r="E25" s="358"/>
      <c r="F25" s="358"/>
    </row>
    <row r="26" spans="1:52" x14ac:dyDescent="0.4">
      <c r="A26" s="242" t="s">
        <v>36856</v>
      </c>
      <c r="B26" s="239"/>
      <c r="C26" s="240" t="s">
        <v>36859</v>
      </c>
      <c r="D26" s="244" t="str">
        <f>IFERROR(VLOOKUP(B26,Validation!AT2:AU32,2,FALSE),"")</f>
        <v/>
      </c>
      <c r="E26" s="358"/>
      <c r="F26" s="358"/>
      <c r="AZ26" s="207" t="s">
        <v>29433</v>
      </c>
    </row>
    <row r="27" spans="1:52" x14ac:dyDescent="0.4">
      <c r="A27" s="242" t="s">
        <v>25784</v>
      </c>
      <c r="B27" s="239"/>
      <c r="C27" s="240" t="s">
        <v>36859</v>
      </c>
      <c r="D27" s="244" t="str">
        <f>IFERROR(VLOOKUP(B27,Validation!AT2:AU32,2,FALSE),"")</f>
        <v/>
      </c>
      <c r="E27" s="358"/>
      <c r="F27" s="358"/>
      <c r="AZ27" s="207" t="s">
        <v>29433</v>
      </c>
    </row>
    <row r="28" spans="1:52" x14ac:dyDescent="0.4">
      <c r="A28" s="242" t="s">
        <v>36872</v>
      </c>
      <c r="B28" s="245"/>
      <c r="C28" s="240" t="s">
        <v>29046</v>
      </c>
      <c r="D28" s="241" t="str">
        <f>IFERROR(VLOOKUP(BioEvent!B28,Validation!AV2:AW59,2,FALSE),"")</f>
        <v/>
      </c>
      <c r="E28" s="358"/>
      <c r="F28" s="358"/>
      <c r="AZ28" s="207" t="s">
        <v>29433</v>
      </c>
    </row>
    <row r="29" spans="1:52" x14ac:dyDescent="0.4">
      <c r="A29" s="242" t="s">
        <v>34408</v>
      </c>
      <c r="B29" s="239"/>
      <c r="C29" s="240"/>
      <c r="D29" s="246"/>
      <c r="E29" s="358"/>
      <c r="F29" s="358"/>
    </row>
    <row r="30" spans="1:52" x14ac:dyDescent="0.4">
      <c r="A30" s="242" t="s">
        <v>29047</v>
      </c>
      <c r="B30" s="247"/>
      <c r="C30" s="240"/>
      <c r="D30" s="246"/>
      <c r="E30" s="358"/>
      <c r="F30" s="358"/>
    </row>
    <row r="31" spans="1:52" x14ac:dyDescent="0.4">
      <c r="A31" s="242" t="s">
        <v>25782</v>
      </c>
      <c r="B31" s="302"/>
      <c r="C31" s="243" t="s">
        <v>38306</v>
      </c>
      <c r="D31" s="248"/>
      <c r="E31" s="358"/>
      <c r="F31" s="358"/>
    </row>
    <row r="32" spans="1:52" x14ac:dyDescent="0.4">
      <c r="A32" s="238" t="s">
        <v>36877</v>
      </c>
      <c r="B32" s="270" t="str">
        <f>_xlfn.IFNA(VLOOKUP(D22,Validation!AQ:AS,3,FALSE),"")</f>
        <v/>
      </c>
      <c r="C32" s="249"/>
      <c r="D32" s="250" t="str">
        <f>IFERROR(VLOOKUP(B32,Validation!BM2:BN101,2,FALSE),"")</f>
        <v/>
      </c>
      <c r="E32" s="358"/>
      <c r="F32" s="358"/>
      <c r="AZ32" s="207" t="s">
        <v>29433</v>
      </c>
    </row>
    <row r="33" spans="1:52" x14ac:dyDescent="0.4">
      <c r="A33" s="238" t="s">
        <v>37727</v>
      </c>
      <c r="B33" s="338"/>
      <c r="C33" s="338"/>
      <c r="D33" s="339"/>
      <c r="E33" s="358"/>
      <c r="F33" s="358"/>
    </row>
    <row r="34" spans="1:52" x14ac:dyDescent="0.4">
      <c r="A34" s="238" t="s">
        <v>29048</v>
      </c>
      <c r="B34" s="239"/>
      <c r="C34" s="349"/>
      <c r="D34" s="350"/>
      <c r="E34" s="358"/>
      <c r="F34" s="358"/>
      <c r="AZ34" s="207" t="s">
        <v>29433</v>
      </c>
    </row>
    <row r="35" spans="1:52" ht="18.5" thickBot="1" x14ac:dyDescent="0.45">
      <c r="A35" s="251" t="s">
        <v>37728</v>
      </c>
      <c r="B35" s="336"/>
      <c r="C35" s="336"/>
      <c r="D35" s="337"/>
      <c r="E35" s="358"/>
      <c r="F35" s="358"/>
    </row>
    <row r="36" spans="1:52" ht="18.5" thickTop="1" x14ac:dyDescent="0.4"/>
    <row r="37" spans="1:52" x14ac:dyDescent="0.4"/>
    <row r="38" spans="1:52" x14ac:dyDescent="0.4"/>
  </sheetData>
  <sheetProtection algorithmName="SHA-512" hashValue="UMibVPT7z8djX8SOc/9DaQAg1orRa4rzbptEm6ivER/SWKkSeV/sFk0AJsoH8h1XZJQe1XDt2klXlzpnLeY/Gw==" saltValue="W2YkKA/lmXVDcyxZrks5Bg==" spinCount="100000" sheet="1" formatCells="0"/>
  <mergeCells count="16">
    <mergeCell ref="B17:D17"/>
    <mergeCell ref="F1:F13"/>
    <mergeCell ref="D1:E1"/>
    <mergeCell ref="B35:D35"/>
    <mergeCell ref="B33:D33"/>
    <mergeCell ref="B6:C6"/>
    <mergeCell ref="B9:D9"/>
    <mergeCell ref="A16:D16"/>
    <mergeCell ref="B20:D20"/>
    <mergeCell ref="B21:D21"/>
    <mergeCell ref="C34:D34"/>
    <mergeCell ref="C25:D25"/>
    <mergeCell ref="B19:D19"/>
    <mergeCell ref="C24:D24"/>
    <mergeCell ref="C23:D23"/>
    <mergeCell ref="E14:F35"/>
  </mergeCells>
  <conditionalFormatting sqref="B2:B5">
    <cfRule type="containsBlanks" dxfId="138" priority="14">
      <formula>LEN(TRIM(B2))=0</formula>
    </cfRule>
  </conditionalFormatting>
  <conditionalFormatting sqref="B7">
    <cfRule type="containsBlanks" dxfId="137" priority="17">
      <formula>LEN(TRIM(B7))=0</formula>
    </cfRule>
  </conditionalFormatting>
  <conditionalFormatting sqref="B12">
    <cfRule type="cellIs" dxfId="136" priority="9" operator="equal">
      <formula>0</formula>
    </cfRule>
    <cfRule type="cellIs" dxfId="135" priority="11" operator="equal">
      <formula>0</formula>
    </cfRule>
  </conditionalFormatting>
  <conditionalFormatting sqref="B6:C6">
    <cfRule type="containsBlanks" dxfId="134" priority="13">
      <formula>LEN(TRIM(B6))=0</formula>
    </cfRule>
  </conditionalFormatting>
  <conditionalFormatting sqref="D2:D3">
    <cfRule type="containsBlanks" dxfId="133" priority="16">
      <formula>LEN(TRIM(D2))=0</formula>
    </cfRule>
  </conditionalFormatting>
  <conditionalFormatting sqref="D4">
    <cfRule type="expression" dxfId="132" priority="4">
      <formula>E2&gt;0</formula>
    </cfRule>
  </conditionalFormatting>
  <conditionalFormatting sqref="D5">
    <cfRule type="containsBlanks" dxfId="131" priority="27">
      <formula>LEN(TRIM(D5))=0</formula>
    </cfRule>
  </conditionalFormatting>
  <conditionalFormatting sqref="D7">
    <cfRule type="containsBlanks" dxfId="130" priority="18">
      <formula>LEN(TRIM(D7))=0</formula>
    </cfRule>
  </conditionalFormatting>
  <conditionalFormatting sqref="D10">
    <cfRule type="cellIs" dxfId="129" priority="6" operator="equal">
      <formula>0</formula>
    </cfRule>
  </conditionalFormatting>
  <conditionalFormatting sqref="D12">
    <cfRule type="cellIs" dxfId="128" priority="8" operator="equal">
      <formula>0</formula>
    </cfRule>
    <cfRule type="cellIs" dxfId="127" priority="12" operator="equal">
      <formula>0</formula>
    </cfRule>
  </conditionalFormatting>
  <conditionalFormatting sqref="E2">
    <cfRule type="beginsWith" dxfId="126" priority="1" operator="beginsWith" text="New Organization">
      <formula>LEFT(E2,LEN("New Organization"))="New Organization"</formula>
    </cfRule>
  </conditionalFormatting>
  <dataValidations xWindow="900" yWindow="342" count="36">
    <dataValidation errorStyle="warning" allowBlank="1" showErrorMessage="1" errorTitle="Another Organization?" error="Type name here." sqref="B32" xr:uid="{00000000-0002-0000-0000-000000000000}"/>
    <dataValidation allowBlank="1" showInputMessage="1" showErrorMessage="1" prompt="Type longitude in decimal degree as a number with as much accuracy as possible. All longitudes in TN are negative (-) and range between -81.60000 and  -90.30000._x000a_" sqref="B25" xr:uid="{00000000-0002-0000-0000-000001000000}"/>
    <dataValidation type="list" allowBlank="1" showInputMessage="1" prompt="Select the purpose of sample collection from the dropdown list." sqref="B5" xr:uid="{00000000-0002-0000-0000-000003000000}">
      <formula1>ProjectName</formula1>
    </dataValidation>
    <dataValidation type="date" operator="greaterThan" allowBlank="1" showInputMessage="1" showErrorMessage="1" prompt="Type date in MM/DD/YYYY format" sqref="B3" xr:uid="{00000000-0002-0000-0000-000004000000}">
      <formula1>42736</formula1>
    </dataValidation>
    <dataValidation showInputMessage="1" showErrorMessage="1" prompt="Type the name of samplers." sqref="B4" xr:uid="{00000000-0002-0000-0000-000005000000}"/>
    <dataValidation allowBlank="1" showInputMessage="1" showErrorMessage="1" promptTitle="Index Period" prompt="Spring = Jan.-June_x000a_Fall = July Dec." sqref="E4" xr:uid="{00000000-0002-0000-0000-000006000000}"/>
    <dataValidation allowBlank="1" showInputMessage="1" showErrorMessage="1" prompt="Type a unique identification for this sample. Suggest initials, date and running sample number." sqref="D7" xr:uid="{00000000-0002-0000-0000-000009000000}"/>
    <dataValidation allowBlank="1" showInputMessage="1" showErrorMessage="1" prompt="Only list reservoir name if sample is collected in a reservoir/lake." sqref="B33:D33" xr:uid="{00000000-0002-0000-0000-00000A000000}"/>
    <dataValidation allowBlank="1" showInputMessage="1" prompt="If sample is collect for support of a DWR permit, type permit number in this box." sqref="B7" xr:uid="{E183F264-EE43-42AB-B7BD-7A6D1B5C2A0A}"/>
    <dataValidation allowBlank="1" showInputMessage="1" showErrorMessage="1" prompt="Type time in military format/24 hr.-clock without colon. For example, 1 pm is typed as 1300." sqref="D3" xr:uid="{B48E3047-A937-41E1-B51D-362A694070E8}"/>
    <dataValidation allowBlank="1" showInputMessage="1" showErrorMessage="1" prompt="Type the proposed DWR Station ID in this cell. See Protocol B in QSSOP for Macroinvertebrate Stream Survey for complete instructions. " sqref="B19" xr:uid="{DFED1E40-3198-41A6-BE80-17DF27ADB464}"/>
    <dataValidation allowBlank="1" showInputMessage="1" showErrorMessage="1" prompt="Type the stream, river or reservior name." sqref="B20:D20" xr:uid="{45B0DF5D-1077-48F2-B2A5-F951609B2D7D}"/>
    <dataValidation allowBlank="1" showInputMessage="1" showErrorMessage="1" prompt="Describe sampling location in reference to road crossing or other features visible on maps. " sqref="B21:D21" xr:uid="{232B133B-7DDF-4F93-A570-206085C42B5B}"/>
    <dataValidation type="list" allowBlank="1" showInputMessage="1" showErrorMessage="1" prompt="Select county from dropdown list." sqref="B22" xr:uid="{5E48EA73-2FF6-4911-8B46-8970D67A38B0}">
      <formula1>County</formula1>
    </dataValidation>
    <dataValidation allowBlank="1" showInputMessage="1" showErrorMessage="1" prompt="This is the county abbreviation (auto-populated) that will be used as the last 2 letters in the DWR Station ID." sqref="D22" xr:uid="{02AD900B-92D6-4DEF-9CAF-61EBE46A1BE5}"/>
    <dataValidation allowBlank="1" showInputMessage="1" showErrorMessage="1" prompt="Type river mile measuring from mouth to sampling location." sqref="B23" xr:uid="{2CDD9804-9A3F-460D-AD75-29F4982D58F9}"/>
    <dataValidation allowBlank="1" showInputMessage="1" showErrorMessage="1" prompt="Type latitude in decimal degree as a number with as much accuratcy as possible. All latitudes in TN are positive and range between 35.000000 and 36.700000." sqref="B24" xr:uid="{99AD0261-7BB6-483F-AB5B-B92EE06CB6B9}"/>
    <dataValidation type="list" allowBlank="1" showInputMessage="1" showErrorMessage="1" prompt="Select Ecoregion where the sample is collected from the dropdown box. To find the ecoregion go to use the hot link to the left and activate the ecoregion layer." sqref="B26" xr:uid="{B108A5D5-645C-423A-BF28-E91CF9253080}">
      <formula1>Ecoregion</formula1>
    </dataValidation>
    <dataValidation type="list" allowBlank="1" showInputMessage="1" showErrorMessage="1" prompt="If the upstream portion of this waterbody is in a different ecoregion select from dropdown list.  To look for u/s ecoregion use the hotlink to the left and activate the ecoregion layer." sqref="B27" xr:uid="{D970E379-475E-4A40-8D64-72329DEC0BE8}">
      <formula1>Ecoregion</formula1>
    </dataValidation>
    <dataValidation type="list" allowBlank="1" showInputMessage="1" showErrorMessage="1" prompt="Chose HUC 8 from dropdown list. Use the hotlink to the left to find the 8 digit Watershed layer." sqref="B28" xr:uid="{BB21E40C-17D0-4DF1-8B08-452F40CDBC65}">
      <formula1>HUC</formula1>
    </dataValidation>
    <dataValidation allowBlank="1" showInputMessage="1" showErrorMessage="1" prompt="Type Waterbody ID (Source_FeatureID). Use the hotlink to the left to find the (Waterbody ID Source_FeatureID)." sqref="B29" xr:uid="{2E55C8ED-E8CA-4940-84CA-426F45BC0C68}"/>
    <dataValidation type="decimal" operator="greaterThanOrEqual" allowBlank="1" showInputMessage="1" showErrorMessage="1" prompt="Delineate drainage area in StreamStats and type in this cell. " sqref="B31" xr:uid="{54F787EB-0D6B-4883-8C6F-C2DD7872D606}">
      <formula1>0.01</formula1>
    </dataValidation>
    <dataValidation allowBlank="1" showInputMessage="1" showErrorMessage="1" prompt="Type 12 digit Watershed code found in the Layer List in the hotlink to left. " sqref="B30" xr:uid="{13263EBA-86DA-4582-8243-DF8B44F6CEDE}"/>
    <dataValidation type="list" allowBlank="1" showInputMessage="1" showErrorMessage="1" sqref="B34" xr:uid="{F76A7635-B6A3-4432-8767-080B67E07D63}">
      <formula1>RivRes</formula1>
    </dataValidation>
    <dataValidation type="list" allowBlank="1" showInputMessage="1" prompt="Most samples are Sample-Routine. QC duplicates are Quality Control Sample-Field Replicate." sqref="B6:C6" xr:uid="{E1B49C96-E258-47CF-A8F8-1BDA87A430D8}">
      <formula1>ActivityType</formula1>
    </dataValidation>
    <dataValidation type="list" allowBlank="1" showInputMessage="1" showErrorMessage="1" prompt="Select season from dropdown box." sqref="D5" xr:uid="{BBFED954-2B25-44EF-8051-88186B28E269}">
      <formula1>IndexPeriod</formula1>
    </dataValidation>
    <dataValidation allowBlank="1" showInputMessage="1" showErrorMessage="1" prompt="Include any additional notes needed to explain where the sample was collected." sqref="B35:D35" xr:uid="{339D1D9F-05EE-463B-8324-70576520E857}"/>
    <dataValidation allowBlank="1" error="Watershed groups are 1 - 5._x000a_" prompt="Type longitude (with negative), latitude in the search box. Enter the Source_FeatureID in the empty cell to the left." sqref="D29" xr:uid="{3432E6CB-3DD9-450E-853F-23D3E171D34D}"/>
    <dataValidation type="whole" allowBlank="1" showErrorMessage="1" error="Watershed groups are 1 - 5._x000a_" prompt="Type longitude (with negative), latitude in the search box. In the layer list check 12 Digit Watershed. Identify the HUC_12 and type in the empty cell to the left." sqref="D30" xr:uid="{911E6A19-2DB1-460A-BAE7-AAAEEBB549B0}">
      <formula1>1</formula1>
      <formula2>5</formula2>
    </dataValidation>
    <dataValidation type="whole" allowBlank="1" showInputMessage="1" showErrorMessage="1" error="Watershed groups are 1 - 5._x000a_" sqref="C29:C30" xr:uid="{00000000-0002-0000-0000-000008000000}">
      <formula1>1</formula1>
      <formula2>5</formula2>
    </dataValidation>
    <dataValidation allowBlank="1" showErrorMessage="1" sqref="D31" xr:uid="{B9081539-F3AF-45FA-815D-EED3F823573B}"/>
    <dataValidation allowBlank="1" showInputMessage="1" showErrorMessage="1" prompt="This field autocompletes. Double check that the name matches the sampling location. " sqref="B8" xr:uid="{9BE6D9A6-3F38-4140-9784-D72BA666129D}"/>
    <dataValidation allowBlank="1" showInputMessage="1" showErrorMessage="1" prompt="This field autocompletes. Double check that the location matches the sampling location. " sqref="B9:D9" xr:uid="{612BB01E-71DB-46A8-BBBD-7C180B1D9D09}"/>
    <dataValidation allowBlank="1" showInputMessage="1" showErrorMessage="1" prompt="This this name of the stream, river, reservoir that is sampled." sqref="A8" xr:uid="{E5DCD6CA-6C31-4895-87C6-E0E392828340}"/>
    <dataValidation type="list" allowBlank="1" showInputMessage="1" showErrorMessage="1" sqref="B10" xr:uid="{D9147890-F11C-4917-BFA8-1D8F35683D98}">
      <formula1>County</formula1>
    </dataValidation>
    <dataValidation type="list" allowBlank="1" showInputMessage="1" showErrorMessage="1" sqref="B11" xr:uid="{11B97B31-4ADA-421E-A667-39DB70DE1B97}">
      <formula1>Ecoregion</formula1>
    </dataValidation>
  </dataValidations>
  <hyperlinks>
    <hyperlink ref="A26" r:id="rId1" xr:uid="{4986AF85-41D7-403A-B8F4-43410C17B2D3}"/>
    <hyperlink ref="A27" r:id="rId2" xr:uid="{1D568047-DEE5-4720-A1F8-3D98DDBEBB7C}"/>
    <hyperlink ref="A28" r:id="rId3" xr:uid="{A7790356-F85E-400D-982F-4735E54B48F1}"/>
    <hyperlink ref="A29" r:id="rId4" xr:uid="{F3D0BFDB-BFAA-4071-80EA-D19D3D6B823A}"/>
    <hyperlink ref="A30" r:id="rId5" xr:uid="{D208A187-6A8B-471C-A8CE-D6C03D00A57B}"/>
    <hyperlink ref="A31" r:id="rId6" xr:uid="{4054665A-B36B-4138-9690-B5F34DEBCF29}"/>
    <hyperlink ref="A2" r:id="rId7" xr:uid="{A482355B-092C-4FAA-A836-A463D9F0F84F}"/>
    <hyperlink ref="A23" r:id="rId8" xr:uid="{601A9E1E-F5C3-4E28-83DA-A29ED715EC7D}"/>
  </hyperlinks>
  <pageMargins left="0.25" right="0.25" top="0.75" bottom="0.75" header="0.3" footer="0.3"/>
  <pageSetup paperSize="3" orientation="landscape" r:id="rId9"/>
  <drawing r:id="rId10"/>
  <extLst>
    <ext xmlns:x14="http://schemas.microsoft.com/office/spreadsheetml/2009/9/main" uri="{CCE6A557-97BC-4b89-ADB6-D9C93CAAB3DF}">
      <x14:dataValidations xmlns:xm="http://schemas.microsoft.com/office/excel/2006/main" xWindow="900" yWindow="342" count="2">
        <x14:dataValidation type="list" allowBlank="1" showInputMessage="1" prompt="Begin typing the sampling organization's name to shorten list. Type new organization's name in the box to the right." xr:uid="{ECA8BCD5-41BE-4095-96C2-541E3356421B}">
          <x14:formula1>
            <xm:f>_xlfn.ANCHORARRAY(Station!$AC$2)</xm:f>
          </x14:formula1>
          <xm:sqref>D2</xm:sqref>
        </x14:dataValidation>
        <x14:dataValidation type="list" showInputMessage="1" prompt="Begin typing station id and select station from dropdown list. See link to the left to see map to find existing stations. Enter new station information below." xr:uid="{6EAC67E9-F797-41FF-BD04-5F36C79C8BC5}">
          <x14:formula1>
            <xm:f>_xlfn.ANCHORARRAY(Station!$AA$2)</xm:f>
          </x14:formula1>
          <xm:sqref>B2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BC83"/>
  <sheetViews>
    <sheetView topLeftCell="A76" zoomScale="120" zoomScaleNormal="120" workbookViewId="0">
      <selection activeCell="C11" sqref="C11:E11"/>
    </sheetView>
  </sheetViews>
  <sheetFormatPr defaultColWidth="0" defaultRowHeight="18" zeroHeight="1" x14ac:dyDescent="0.35"/>
  <cols>
    <col min="1" max="1" width="9.54296875" style="169" customWidth="1"/>
    <col min="2" max="2" width="8.54296875" style="169" customWidth="1"/>
    <col min="3" max="3" width="9.54296875" style="169" customWidth="1"/>
    <col min="4" max="4" width="9.1796875" style="169" bestFit="1" customWidth="1"/>
    <col min="5" max="8" width="8.54296875" style="169" customWidth="1"/>
    <col min="9" max="9" width="8.81640625" style="169" customWidth="1"/>
    <col min="10" max="10" width="8.54296875" style="169" customWidth="1"/>
    <col min="11" max="11" width="11" style="169" customWidth="1"/>
    <col min="12" max="12" width="26.54296875" style="169" customWidth="1"/>
    <col min="13" max="13" width="9" style="169" hidden="1" customWidth="1"/>
    <col min="14" max="50" width="8.54296875" style="169" hidden="1" customWidth="1"/>
    <col min="51" max="55" width="0" style="169" hidden="1" customWidth="1"/>
    <col min="56" max="16384" width="8.54296875" style="169" hidden="1"/>
  </cols>
  <sheetData>
    <row r="1" spans="1:53" ht="20" x14ac:dyDescent="0.4">
      <c r="A1" s="361" t="s">
        <v>38315</v>
      </c>
      <c r="B1" s="361"/>
      <c r="C1" s="361"/>
      <c r="D1" s="361"/>
      <c r="E1" s="361"/>
      <c r="F1" s="361"/>
      <c r="G1" s="361"/>
      <c r="H1" s="361"/>
      <c r="I1" s="361"/>
      <c r="J1" s="361"/>
      <c r="K1" s="361"/>
      <c r="L1" s="411"/>
    </row>
    <row r="2" spans="1:53" ht="18.5" thickBot="1" x14ac:dyDescent="0.4">
      <c r="A2" s="362" t="s">
        <v>43860</v>
      </c>
      <c r="B2" s="362"/>
      <c r="C2" s="362"/>
      <c r="D2" s="362"/>
      <c r="E2" s="362"/>
      <c r="F2" s="362"/>
      <c r="G2" s="362"/>
      <c r="H2" s="362"/>
      <c r="I2" s="362"/>
      <c r="J2" s="362"/>
      <c r="K2" s="362"/>
      <c r="L2" s="411"/>
    </row>
    <row r="3" spans="1:53" ht="18.5" thickTop="1" x14ac:dyDescent="0.35">
      <c r="A3" s="445" t="s">
        <v>25778</v>
      </c>
      <c r="B3" s="446"/>
      <c r="C3" s="390">
        <f>IF(BioEvent!$B$1&gt;0,BioEvent!$B$2,"")</f>
        <v>0</v>
      </c>
      <c r="D3" s="390"/>
      <c r="E3" s="390"/>
      <c r="F3" s="391"/>
      <c r="G3" s="170" t="s">
        <v>25780</v>
      </c>
      <c r="H3" s="412" t="str">
        <f>IF(BioEvent!$B$3&gt;0,BioEvent!$B$3,"")</f>
        <v/>
      </c>
      <c r="I3" s="413"/>
      <c r="J3" s="170" t="s">
        <v>25781</v>
      </c>
      <c r="K3" s="271" t="str">
        <f>IF(BioEvent!$D$3&gt;0,BioEvent!$D$3,"")</f>
        <v/>
      </c>
      <c r="L3" s="411"/>
    </row>
    <row r="4" spans="1:53" x14ac:dyDescent="0.3">
      <c r="A4" s="368" t="s">
        <v>25779</v>
      </c>
      <c r="B4" s="369"/>
      <c r="C4" s="388" t="str">
        <f>IF(BioEvent!$B$4&gt;0,BioEvent!$B$4,"")</f>
        <v/>
      </c>
      <c r="D4" s="388"/>
      <c r="E4" s="388"/>
      <c r="F4" s="414"/>
      <c r="G4" s="369" t="s">
        <v>40625</v>
      </c>
      <c r="H4" s="369"/>
      <c r="I4" s="454" t="str">
        <f>IF(BioEvent!$D$2&gt;0,BioEvent!$D$2,"")</f>
        <v/>
      </c>
      <c r="J4" s="454"/>
      <c r="K4" s="455"/>
      <c r="L4" s="411"/>
      <c r="M4" s="171"/>
      <c r="N4" s="172"/>
      <c r="O4" s="173"/>
      <c r="P4" s="173"/>
    </row>
    <row r="5" spans="1:53" x14ac:dyDescent="0.3">
      <c r="A5" s="368" t="s">
        <v>25789</v>
      </c>
      <c r="B5" s="369"/>
      <c r="C5" s="388" t="str">
        <f>IF(BioEvent!$B$5&gt;0,BioEvent!$B$5,"")</f>
        <v/>
      </c>
      <c r="D5" s="388"/>
      <c r="E5" s="388"/>
      <c r="F5" s="414"/>
      <c r="G5" s="369" t="s">
        <v>26053</v>
      </c>
      <c r="H5" s="369"/>
      <c r="I5" s="388" t="str">
        <f>IF(BioEvent!$B$6&gt;0,BioEvent!$B$6,"")</f>
        <v/>
      </c>
      <c r="J5" s="388"/>
      <c r="K5" s="389"/>
      <c r="L5" s="411"/>
      <c r="M5" s="174"/>
      <c r="N5" s="172"/>
      <c r="O5" s="173"/>
      <c r="P5" s="173"/>
    </row>
    <row r="6" spans="1:53" x14ac:dyDescent="0.35">
      <c r="A6" s="415" t="s">
        <v>26017</v>
      </c>
      <c r="B6" s="416"/>
      <c r="C6" s="416"/>
      <c r="D6" s="388" t="str">
        <f>IF(BioEvent!$D$7&gt;0,BioEvent!$D$7,"")</f>
        <v/>
      </c>
      <c r="E6" s="388"/>
      <c r="F6" s="414"/>
      <c r="G6" s="369" t="s">
        <v>25783</v>
      </c>
      <c r="H6" s="369"/>
      <c r="I6" s="252" t="str">
        <f>IF(BioEvent!$B$11&gt;0,BioEvent!$B$11,"")</f>
        <v/>
      </c>
      <c r="J6" s="417"/>
      <c r="K6" s="418"/>
      <c r="L6" s="411"/>
      <c r="M6" s="172"/>
      <c r="N6" s="172"/>
      <c r="O6" s="173"/>
      <c r="P6" s="173"/>
    </row>
    <row r="7" spans="1:53" x14ac:dyDescent="0.35">
      <c r="A7" s="368" t="s">
        <v>40623</v>
      </c>
      <c r="B7" s="369"/>
      <c r="C7" s="369"/>
      <c r="D7" s="369"/>
      <c r="E7" s="388" t="str">
        <f>IF(BioEvent!$B$8&gt;0,BioEvent!$B$8,"")</f>
        <v/>
      </c>
      <c r="F7" s="388"/>
      <c r="G7" s="388"/>
      <c r="H7" s="388"/>
      <c r="I7" s="388"/>
      <c r="J7" s="388"/>
      <c r="K7" s="389"/>
      <c r="L7" s="411"/>
    </row>
    <row r="8" spans="1:53" ht="18.5" thickBot="1" x14ac:dyDescent="0.4">
      <c r="A8" s="470" t="s">
        <v>26016</v>
      </c>
      <c r="B8" s="471"/>
      <c r="C8" s="471"/>
      <c r="D8" s="379" t="str">
        <f>IF(BioEvent!$B$9&gt;0,BioEvent!$B$9,"")</f>
        <v/>
      </c>
      <c r="E8" s="379"/>
      <c r="F8" s="379"/>
      <c r="G8" s="379"/>
      <c r="H8" s="379"/>
      <c r="I8" s="379"/>
      <c r="J8" s="379"/>
      <c r="K8" s="380"/>
      <c r="L8" s="411"/>
    </row>
    <row r="9" spans="1:53" ht="18.5" thickTop="1" x14ac:dyDescent="0.35">
      <c r="A9" s="377"/>
      <c r="B9" s="377"/>
      <c r="C9" s="377"/>
      <c r="D9" s="377"/>
      <c r="E9" s="377"/>
      <c r="F9" s="377"/>
      <c r="G9" s="377"/>
      <c r="H9" s="377"/>
      <c r="I9" s="377"/>
      <c r="J9" s="377"/>
      <c r="K9" s="377"/>
      <c r="L9" s="411"/>
    </row>
    <row r="10" spans="1:53" ht="18.5" thickBot="1" x14ac:dyDescent="0.4">
      <c r="A10" s="378"/>
      <c r="B10" s="378"/>
      <c r="C10" s="378"/>
      <c r="D10" s="378"/>
      <c r="E10" s="378"/>
      <c r="F10" s="378"/>
      <c r="G10" s="378"/>
      <c r="H10" s="378"/>
      <c r="I10" s="378"/>
      <c r="J10" s="378"/>
      <c r="K10" s="378"/>
      <c r="L10" s="411"/>
    </row>
    <row r="11" spans="1:53" ht="18.5" thickTop="1" x14ac:dyDescent="0.35">
      <c r="A11" s="439" t="s">
        <v>25895</v>
      </c>
      <c r="B11" s="440"/>
      <c r="C11" s="420"/>
      <c r="D11" s="421"/>
      <c r="E11" s="443"/>
      <c r="F11" s="425"/>
      <c r="G11" s="425"/>
      <c r="H11" s="425"/>
      <c r="I11" s="425"/>
      <c r="J11" s="426"/>
      <c r="K11" s="175"/>
      <c r="L11" s="411"/>
      <c r="AB11" s="169" t="s">
        <v>29433</v>
      </c>
    </row>
    <row r="12" spans="1:53" ht="18.5" thickBot="1" x14ac:dyDescent="0.4">
      <c r="A12" s="423" t="s">
        <v>26054</v>
      </c>
      <c r="B12" s="424"/>
      <c r="C12" s="370"/>
      <c r="D12" s="371"/>
      <c r="E12" s="372"/>
      <c r="F12" s="447"/>
      <c r="G12" s="447"/>
      <c r="H12" s="447"/>
      <c r="I12" s="447"/>
      <c r="J12" s="447"/>
      <c r="K12" s="448"/>
      <c r="L12" s="411"/>
    </row>
    <row r="13" spans="1:53" ht="19" thickTop="1" thickBot="1" x14ac:dyDescent="0.4">
      <c r="A13" s="176" t="s">
        <v>26004</v>
      </c>
      <c r="D13" s="169" t="s">
        <v>26108</v>
      </c>
      <c r="G13" s="374"/>
      <c r="H13" s="374"/>
      <c r="I13" s="374"/>
      <c r="J13" s="374"/>
      <c r="K13" s="374"/>
      <c r="L13" s="411"/>
    </row>
    <row r="14" spans="1:53" ht="19" thickTop="1" thickBot="1" x14ac:dyDescent="0.4">
      <c r="A14" s="472" t="s">
        <v>29078</v>
      </c>
      <c r="B14" s="419"/>
      <c r="C14" s="177"/>
      <c r="D14" s="419" t="s">
        <v>29079</v>
      </c>
      <c r="E14" s="419"/>
      <c r="F14" s="177"/>
      <c r="G14" s="373"/>
      <c r="H14" s="374"/>
      <c r="I14" s="374"/>
      <c r="J14" s="374"/>
      <c r="K14" s="375"/>
      <c r="L14" s="411"/>
      <c r="BA14" s="169" t="s">
        <v>29433</v>
      </c>
    </row>
    <row r="15" spans="1:53" ht="18.5" thickTop="1" x14ac:dyDescent="0.35">
      <c r="A15" s="436" t="s">
        <v>38307</v>
      </c>
      <c r="B15" s="436"/>
      <c r="C15" s="436"/>
      <c r="D15" s="436"/>
      <c r="E15" s="436"/>
      <c r="F15" s="427" t="s">
        <v>26055</v>
      </c>
      <c r="G15" s="427"/>
      <c r="H15" s="407"/>
      <c r="I15" s="407"/>
      <c r="J15" s="407"/>
      <c r="K15" s="173"/>
      <c r="L15" s="411"/>
    </row>
    <row r="16" spans="1:53" ht="22" thickBot="1" x14ac:dyDescent="0.4">
      <c r="A16" s="411"/>
      <c r="B16" s="411"/>
      <c r="C16" s="411"/>
      <c r="D16" s="176" t="s">
        <v>38308</v>
      </c>
      <c r="E16" s="176" t="s">
        <v>38309</v>
      </c>
      <c r="F16" s="473" t="s">
        <v>38316</v>
      </c>
      <c r="G16" s="473"/>
      <c r="H16" s="376" t="s">
        <v>37744</v>
      </c>
      <c r="I16" s="376"/>
      <c r="J16" s="376"/>
      <c r="K16" s="376"/>
      <c r="L16" s="411"/>
    </row>
    <row r="17" spans="1:52" ht="18.5" thickTop="1" x14ac:dyDescent="0.35">
      <c r="A17" s="381" t="s">
        <v>26056</v>
      </c>
      <c r="B17" s="382"/>
      <c r="C17" s="382"/>
      <c r="D17" s="298"/>
      <c r="E17" s="178"/>
      <c r="F17" s="325" t="b">
        <v>0</v>
      </c>
      <c r="G17" s="420"/>
      <c r="H17" s="421"/>
      <c r="I17" s="421"/>
      <c r="J17" s="421"/>
      <c r="K17" s="422"/>
      <c r="L17" s="411"/>
      <c r="AZ17" s="169" t="b">
        <v>0</v>
      </c>
    </row>
    <row r="18" spans="1:52" x14ac:dyDescent="0.35">
      <c r="A18" s="431" t="s">
        <v>26057</v>
      </c>
      <c r="B18" s="432"/>
      <c r="C18" s="432"/>
      <c r="D18" s="299"/>
      <c r="E18" s="179"/>
      <c r="F18" s="326" t="b">
        <v>0</v>
      </c>
      <c r="G18" s="434"/>
      <c r="H18" s="359"/>
      <c r="I18" s="359"/>
      <c r="J18" s="359"/>
      <c r="K18" s="435"/>
      <c r="L18" s="411"/>
      <c r="AZ18" s="169" t="b">
        <v>0</v>
      </c>
    </row>
    <row r="19" spans="1:52" ht="21.5" x14ac:dyDescent="0.35">
      <c r="A19" s="431" t="s">
        <v>38310</v>
      </c>
      <c r="B19" s="432"/>
      <c r="C19" s="432"/>
      <c r="D19" s="299"/>
      <c r="E19" s="179"/>
      <c r="F19" s="326" t="b">
        <v>0</v>
      </c>
      <c r="G19" s="434"/>
      <c r="H19" s="359"/>
      <c r="I19" s="359"/>
      <c r="J19" s="359"/>
      <c r="K19" s="435"/>
      <c r="L19" s="411"/>
      <c r="AZ19" s="169" t="b">
        <v>0</v>
      </c>
    </row>
    <row r="20" spans="1:52" x14ac:dyDescent="0.35">
      <c r="A20" s="431" t="s">
        <v>38311</v>
      </c>
      <c r="B20" s="432"/>
      <c r="C20" s="432"/>
      <c r="D20" s="299"/>
      <c r="E20" s="179"/>
      <c r="F20" s="326" t="b">
        <v>0</v>
      </c>
      <c r="G20" s="434"/>
      <c r="H20" s="359"/>
      <c r="I20" s="359"/>
      <c r="J20" s="359"/>
      <c r="K20" s="435"/>
      <c r="L20" s="411"/>
      <c r="AZ20" s="169" t="b">
        <v>0</v>
      </c>
    </row>
    <row r="21" spans="1:52" x14ac:dyDescent="0.35">
      <c r="A21" s="415" t="s">
        <v>26058</v>
      </c>
      <c r="B21" s="416"/>
      <c r="C21" s="416"/>
      <c r="D21" s="299"/>
      <c r="E21" s="179"/>
      <c r="F21" s="180"/>
      <c r="G21" s="434"/>
      <c r="H21" s="359"/>
      <c r="I21" s="359"/>
      <c r="J21" s="359"/>
      <c r="K21" s="435"/>
      <c r="L21" s="411"/>
      <c r="M21" s="173"/>
      <c r="N21" s="173"/>
      <c r="O21" s="173"/>
    </row>
    <row r="22" spans="1:52" x14ac:dyDescent="0.35">
      <c r="A22" s="415" t="s">
        <v>26059</v>
      </c>
      <c r="B22" s="416"/>
      <c r="C22" s="416"/>
      <c r="D22" s="299"/>
      <c r="E22" s="179"/>
      <c r="F22" s="180"/>
      <c r="G22" s="434"/>
      <c r="H22" s="359"/>
      <c r="I22" s="359"/>
      <c r="J22" s="359"/>
      <c r="K22" s="435"/>
      <c r="L22" s="411"/>
      <c r="M22" s="173"/>
      <c r="N22" s="173"/>
      <c r="O22" s="173"/>
    </row>
    <row r="23" spans="1:52" x14ac:dyDescent="0.35">
      <c r="A23" s="415" t="s">
        <v>26060</v>
      </c>
      <c r="B23" s="416"/>
      <c r="C23" s="416"/>
      <c r="D23" s="299"/>
      <c r="E23" s="179"/>
      <c r="F23" s="180"/>
      <c r="G23" s="434"/>
      <c r="H23" s="359"/>
      <c r="I23" s="359"/>
      <c r="J23" s="359"/>
      <c r="K23" s="435"/>
      <c r="L23" s="411"/>
      <c r="M23" s="173"/>
      <c r="N23" s="173"/>
      <c r="O23" s="173"/>
    </row>
    <row r="24" spans="1:52" ht="18.5" thickBot="1" x14ac:dyDescent="0.4">
      <c r="A24" s="451" t="s">
        <v>26061</v>
      </c>
      <c r="B24" s="452"/>
      <c r="C24" s="452"/>
      <c r="D24" s="300"/>
      <c r="E24" s="181"/>
      <c r="F24" s="182"/>
      <c r="G24" s="370"/>
      <c r="H24" s="371"/>
      <c r="I24" s="371"/>
      <c r="J24" s="371"/>
      <c r="K24" s="441"/>
      <c r="L24" s="411"/>
      <c r="M24" s="173"/>
      <c r="N24" s="173"/>
      <c r="O24" s="173"/>
    </row>
    <row r="25" spans="1:52" ht="19" thickTop="1" thickBot="1" x14ac:dyDescent="0.4">
      <c r="A25" s="176" t="s">
        <v>25790</v>
      </c>
      <c r="C25" s="374"/>
      <c r="D25" s="374"/>
      <c r="E25" s="374"/>
      <c r="F25" s="374"/>
      <c r="G25" s="374"/>
      <c r="H25" s="374"/>
      <c r="I25" s="374"/>
      <c r="J25" s="374"/>
      <c r="K25" s="374"/>
      <c r="L25" s="411"/>
    </row>
    <row r="26" spans="1:52" ht="22.5" thickTop="1" thickBot="1" x14ac:dyDescent="0.45">
      <c r="A26" s="442" t="s">
        <v>26064</v>
      </c>
      <c r="B26" s="392"/>
      <c r="C26" s="392"/>
      <c r="D26" s="392"/>
      <c r="E26" s="392"/>
      <c r="F26" s="392"/>
      <c r="G26" s="453" t="s">
        <v>38312</v>
      </c>
      <c r="H26" s="453"/>
      <c r="I26" s="453"/>
      <c r="J26" s="453"/>
      <c r="K26" s="183"/>
      <c r="L26" s="411"/>
    </row>
    <row r="27" spans="1:52" ht="18.5" thickTop="1" x14ac:dyDescent="0.35">
      <c r="A27" s="377"/>
      <c r="B27" s="377"/>
      <c r="C27" s="377"/>
      <c r="D27" s="377"/>
      <c r="E27" s="377"/>
      <c r="F27" s="377"/>
      <c r="G27" s="377"/>
      <c r="H27" s="377"/>
      <c r="I27" s="377"/>
      <c r="J27" s="377"/>
      <c r="K27" s="377"/>
      <c r="L27" s="411"/>
    </row>
    <row r="28" spans="1:52" ht="18.5" thickBot="1" x14ac:dyDescent="0.4">
      <c r="A28" s="176" t="s">
        <v>26065</v>
      </c>
      <c r="D28" s="378"/>
      <c r="E28" s="378"/>
      <c r="F28" s="378"/>
      <c r="G28" s="378"/>
      <c r="H28" s="378"/>
      <c r="I28" s="378"/>
      <c r="J28" s="378"/>
      <c r="K28" s="378"/>
      <c r="L28" s="411"/>
    </row>
    <row r="29" spans="1:52" ht="18.5" thickTop="1" x14ac:dyDescent="0.35">
      <c r="A29" s="381" t="s">
        <v>26066</v>
      </c>
      <c r="B29" s="382"/>
      <c r="C29" s="421"/>
      <c r="D29" s="421"/>
      <c r="E29" s="443"/>
      <c r="F29" s="382" t="s">
        <v>29434</v>
      </c>
      <c r="G29" s="382"/>
      <c r="H29" s="382"/>
      <c r="I29" s="421"/>
      <c r="J29" s="421"/>
      <c r="K29" s="422"/>
      <c r="L29" s="411"/>
    </row>
    <row r="30" spans="1:52" ht="18.5" thickBot="1" x14ac:dyDescent="0.4">
      <c r="A30" s="428"/>
      <c r="B30" s="429"/>
      <c r="C30" s="429"/>
      <c r="D30" s="429"/>
      <c r="E30" s="430"/>
      <c r="F30" s="433" t="s">
        <v>29435</v>
      </c>
      <c r="G30" s="433"/>
      <c r="H30" s="433"/>
      <c r="I30" s="371"/>
      <c r="J30" s="371"/>
      <c r="K30" s="441"/>
      <c r="L30" s="411"/>
      <c r="M30" s="184"/>
      <c r="N30" s="173"/>
      <c r="O30" s="173"/>
    </row>
    <row r="31" spans="1:52" ht="19" thickTop="1" thickBot="1" x14ac:dyDescent="0.4">
      <c r="A31" s="464" t="s">
        <v>26067</v>
      </c>
      <c r="B31" s="464"/>
      <c r="C31" s="464"/>
      <c r="D31" s="374"/>
      <c r="E31" s="374"/>
      <c r="F31" s="374"/>
      <c r="G31" s="374"/>
      <c r="H31" s="374"/>
      <c r="I31" s="374"/>
      <c r="J31" s="374"/>
      <c r="K31" s="374"/>
      <c r="L31" s="411"/>
    </row>
    <row r="32" spans="1:52" ht="18.5" thickTop="1" x14ac:dyDescent="0.35">
      <c r="A32" s="185" t="s">
        <v>26068</v>
      </c>
      <c r="B32" s="178"/>
      <c r="C32" s="178"/>
      <c r="D32" s="178"/>
      <c r="E32" s="178"/>
      <c r="F32" s="186"/>
      <c r="G32" s="178" t="s">
        <v>26069</v>
      </c>
      <c r="H32" s="406"/>
      <c r="I32" s="406"/>
      <c r="J32" s="406"/>
      <c r="K32" s="456"/>
      <c r="L32" s="411"/>
    </row>
    <row r="33" spans="1:55" x14ac:dyDescent="0.35">
      <c r="A33" s="383" t="s">
        <v>36867</v>
      </c>
      <c r="B33" s="384"/>
      <c r="C33" s="384"/>
      <c r="D33" s="384"/>
      <c r="E33" s="384"/>
      <c r="F33" s="384"/>
      <c r="G33" s="384"/>
      <c r="H33" s="384"/>
      <c r="I33" s="384"/>
      <c r="J33" s="384"/>
      <c r="K33" s="385"/>
      <c r="L33" s="411"/>
    </row>
    <row r="34" spans="1:55" ht="18.5" thickBot="1" x14ac:dyDescent="0.4">
      <c r="A34" s="187"/>
      <c r="B34" s="188"/>
      <c r="C34" s="181" t="s">
        <v>26070</v>
      </c>
      <c r="D34" s="188"/>
      <c r="E34" s="181" t="s">
        <v>26071</v>
      </c>
      <c r="F34" s="188"/>
      <c r="G34" s="181" t="s">
        <v>26072</v>
      </c>
      <c r="H34" s="188"/>
      <c r="I34" s="188" t="s">
        <v>29427</v>
      </c>
      <c r="J34" s="480">
        <f>($B$34+$D$34+$F$34+$H$34)/384*100</f>
        <v>0</v>
      </c>
      <c r="K34" s="481"/>
      <c r="L34" s="411"/>
    </row>
    <row r="35" spans="1:55" ht="19" thickTop="1" thickBot="1" x14ac:dyDescent="0.4">
      <c r="A35" s="176" t="s">
        <v>25791</v>
      </c>
      <c r="D35" s="374"/>
      <c r="E35" s="374"/>
      <c r="F35" s="374"/>
      <c r="G35" s="374"/>
      <c r="H35" s="374"/>
      <c r="I35" s="374"/>
      <c r="J35" s="374"/>
      <c r="K35" s="374"/>
      <c r="L35" s="411"/>
    </row>
    <row r="36" spans="1:55" ht="19" thickTop="1" thickBot="1" x14ac:dyDescent="0.4">
      <c r="A36" s="189" t="s">
        <v>29428</v>
      </c>
      <c r="B36" s="190"/>
      <c r="C36" s="191"/>
      <c r="D36" s="191" t="s">
        <v>29429</v>
      </c>
      <c r="E36" s="192"/>
      <c r="F36" s="467" t="s">
        <v>29430</v>
      </c>
      <c r="G36" s="467"/>
      <c r="H36" s="467"/>
      <c r="I36" s="191"/>
      <c r="J36" s="191" t="s">
        <v>29429</v>
      </c>
      <c r="K36" s="193"/>
      <c r="L36" s="411"/>
      <c r="N36" s="194"/>
      <c r="O36" s="194"/>
    </row>
    <row r="37" spans="1:55" ht="18.5" thickTop="1" x14ac:dyDescent="0.35">
      <c r="A37" s="377"/>
      <c r="B37" s="377"/>
      <c r="C37" s="377"/>
      <c r="D37" s="377"/>
      <c r="E37" s="377"/>
      <c r="F37" s="377"/>
      <c r="G37" s="377"/>
      <c r="H37" s="377"/>
      <c r="I37" s="377"/>
      <c r="J37" s="377"/>
      <c r="K37" s="377"/>
      <c r="L37" s="411"/>
      <c r="M37" s="194"/>
      <c r="N37" s="194"/>
      <c r="O37" s="194"/>
    </row>
    <row r="38" spans="1:55" ht="18.5" thickBot="1" x14ac:dyDescent="0.4">
      <c r="A38" s="176" t="s">
        <v>28851</v>
      </c>
      <c r="B38" s="176"/>
      <c r="C38" s="176"/>
      <c r="D38" s="195"/>
      <c r="E38" s="378" t="s">
        <v>29431</v>
      </c>
      <c r="F38" s="378"/>
      <c r="G38" s="378"/>
      <c r="H38" s="378"/>
      <c r="I38" s="378"/>
      <c r="J38" s="378"/>
      <c r="K38" s="378"/>
      <c r="L38" s="411"/>
      <c r="M38" s="196"/>
      <c r="P38" s="197"/>
      <c r="Q38" s="197"/>
      <c r="R38" s="197"/>
      <c r="S38" s="197"/>
      <c r="T38" s="198"/>
    </row>
    <row r="39" spans="1:55" ht="18.5" thickTop="1" x14ac:dyDescent="0.35">
      <c r="A39" s="482"/>
      <c r="B39" s="462"/>
      <c r="C39" s="462"/>
      <c r="D39" s="449" t="s">
        <v>36863</v>
      </c>
      <c r="E39" s="449"/>
      <c r="F39" s="449" t="s">
        <v>36864</v>
      </c>
      <c r="G39" s="449"/>
      <c r="H39" s="449" t="s">
        <v>36865</v>
      </c>
      <c r="I39" s="449"/>
      <c r="J39" s="449" t="s">
        <v>36866</v>
      </c>
      <c r="K39" s="450"/>
      <c r="L39" s="411"/>
      <c r="M39" s="196"/>
      <c r="P39" s="197"/>
      <c r="Q39" s="197"/>
      <c r="R39" s="197"/>
      <c r="S39" s="197"/>
      <c r="T39" s="198"/>
    </row>
    <row r="40" spans="1:55" x14ac:dyDescent="0.35">
      <c r="A40" s="437" t="s">
        <v>26106</v>
      </c>
      <c r="B40" s="438"/>
      <c r="C40" s="438"/>
      <c r="D40" s="363"/>
      <c r="E40" s="363"/>
      <c r="F40" s="363"/>
      <c r="G40" s="363"/>
      <c r="H40" s="363"/>
      <c r="I40" s="363"/>
      <c r="J40" s="363"/>
      <c r="K40" s="364"/>
      <c r="L40" s="411"/>
      <c r="M40" s="176"/>
      <c r="BB40" s="169" t="s">
        <v>29433</v>
      </c>
      <c r="BC40" s="169" t="s">
        <v>29433</v>
      </c>
    </row>
    <row r="41" spans="1:55" x14ac:dyDescent="0.35">
      <c r="A41" s="437" t="s">
        <v>26107</v>
      </c>
      <c r="B41" s="438"/>
      <c r="C41" s="438"/>
      <c r="D41" s="363"/>
      <c r="E41" s="363"/>
      <c r="F41" s="363"/>
      <c r="G41" s="363"/>
      <c r="H41" s="363"/>
      <c r="I41" s="363"/>
      <c r="J41" s="363"/>
      <c r="K41" s="364"/>
      <c r="L41" s="411"/>
      <c r="N41" s="184"/>
      <c r="O41" s="184"/>
      <c r="BA41" s="169" t="s">
        <v>29433</v>
      </c>
      <c r="BB41" s="169" t="s">
        <v>29433</v>
      </c>
      <c r="BC41" s="169" t="s">
        <v>29433</v>
      </c>
    </row>
    <row r="42" spans="1:55" x14ac:dyDescent="0.35">
      <c r="A42" s="465" t="s">
        <v>26073</v>
      </c>
      <c r="B42" s="466"/>
      <c r="C42" s="466"/>
      <c r="D42" s="363"/>
      <c r="E42" s="363"/>
      <c r="F42" s="363"/>
      <c r="G42" s="363"/>
      <c r="H42" s="363"/>
      <c r="I42" s="363"/>
      <c r="J42" s="363"/>
      <c r="K42" s="364"/>
      <c r="L42" s="411"/>
      <c r="BA42" s="169" t="s">
        <v>29433</v>
      </c>
      <c r="BB42" s="169" t="s">
        <v>29433</v>
      </c>
      <c r="BC42" s="169" t="s">
        <v>29433</v>
      </c>
    </row>
    <row r="43" spans="1:55" x14ac:dyDescent="0.35">
      <c r="A43" s="437" t="s">
        <v>29432</v>
      </c>
      <c r="B43" s="438"/>
      <c r="C43" s="438"/>
      <c r="D43" s="363"/>
      <c r="E43" s="363"/>
      <c r="F43" s="365" t="s">
        <v>37716</v>
      </c>
      <c r="G43" s="366"/>
      <c r="H43" s="366"/>
      <c r="I43" s="366"/>
      <c r="J43" s="366"/>
      <c r="K43" s="367"/>
      <c r="L43" s="411"/>
    </row>
    <row r="44" spans="1:55" x14ac:dyDescent="0.35">
      <c r="A44" s="437" t="s">
        <v>26074</v>
      </c>
      <c r="B44" s="438"/>
      <c r="C44" s="438"/>
      <c r="D44" s="363"/>
      <c r="E44" s="363"/>
      <c r="F44" s="363"/>
      <c r="G44" s="363"/>
      <c r="H44" s="363"/>
      <c r="I44" s="363"/>
      <c r="J44" s="363"/>
      <c r="K44" s="364"/>
      <c r="L44" s="411"/>
      <c r="N44" s="184"/>
      <c r="O44" s="184"/>
      <c r="BB44" s="169" t="s">
        <v>29433</v>
      </c>
      <c r="BC44" s="169" t="s">
        <v>29433</v>
      </c>
    </row>
    <row r="45" spans="1:55" x14ac:dyDescent="0.35">
      <c r="A45" s="437" t="s">
        <v>26075</v>
      </c>
      <c r="B45" s="438"/>
      <c r="C45" s="438"/>
      <c r="D45" s="363"/>
      <c r="E45" s="363"/>
      <c r="F45" s="363"/>
      <c r="G45" s="363"/>
      <c r="H45" s="363"/>
      <c r="I45" s="363"/>
      <c r="J45" s="363"/>
      <c r="K45" s="364"/>
      <c r="L45" s="411"/>
      <c r="BA45" s="169" t="s">
        <v>29433</v>
      </c>
      <c r="BB45" s="169" t="s">
        <v>29433</v>
      </c>
      <c r="BC45" s="169" t="s">
        <v>29433</v>
      </c>
    </row>
    <row r="46" spans="1:55" x14ac:dyDescent="0.35">
      <c r="A46" s="437" t="s">
        <v>26076</v>
      </c>
      <c r="B46" s="438"/>
      <c r="C46" s="438"/>
      <c r="D46" s="363"/>
      <c r="E46" s="363"/>
      <c r="F46" s="363"/>
      <c r="G46" s="363"/>
      <c r="H46" s="363"/>
      <c r="I46" s="363"/>
      <c r="J46" s="363"/>
      <c r="K46" s="364"/>
      <c r="L46" s="411"/>
      <c r="M46" s="184"/>
      <c r="N46" s="184"/>
      <c r="O46" s="184"/>
      <c r="BA46" s="169" t="s">
        <v>29433</v>
      </c>
      <c r="BB46" s="169" t="s">
        <v>29433</v>
      </c>
      <c r="BC46" s="169" t="s">
        <v>29433</v>
      </c>
    </row>
    <row r="47" spans="1:55" x14ac:dyDescent="0.35">
      <c r="A47" s="437" t="s">
        <v>29439</v>
      </c>
      <c r="B47" s="438"/>
      <c r="C47" s="438"/>
      <c r="D47" s="363"/>
      <c r="E47" s="363"/>
      <c r="F47" s="363"/>
      <c r="G47" s="363"/>
      <c r="H47" s="363"/>
      <c r="I47" s="363"/>
      <c r="J47" s="363"/>
      <c r="K47" s="364"/>
      <c r="L47" s="411"/>
    </row>
    <row r="48" spans="1:55" ht="18.5" thickBot="1" x14ac:dyDescent="0.4">
      <c r="A48" s="457" t="s">
        <v>25900</v>
      </c>
      <c r="B48" s="458"/>
      <c r="C48" s="458"/>
      <c r="D48" s="396"/>
      <c r="E48" s="396"/>
      <c r="F48" s="396"/>
      <c r="G48" s="396"/>
      <c r="H48" s="396"/>
      <c r="I48" s="396"/>
      <c r="J48" s="396"/>
      <c r="K48" s="403"/>
      <c r="L48" s="411"/>
      <c r="BB48" s="169" t="s">
        <v>29433</v>
      </c>
      <c r="BC48" s="169" t="s">
        <v>29433</v>
      </c>
    </row>
    <row r="49" spans="1:55" ht="19" thickTop="1" thickBot="1" x14ac:dyDescent="0.4">
      <c r="A49" s="176" t="s">
        <v>37717</v>
      </c>
      <c r="D49" s="169" t="s">
        <v>38313</v>
      </c>
      <c r="G49" s="374"/>
      <c r="H49" s="374"/>
      <c r="I49" s="374"/>
      <c r="J49" s="374"/>
      <c r="K49" s="374"/>
      <c r="L49" s="411"/>
    </row>
    <row r="50" spans="1:55" ht="18.5" thickTop="1" x14ac:dyDescent="0.35">
      <c r="A50" s="405"/>
      <c r="B50" s="406"/>
      <c r="C50" s="462" t="s">
        <v>25792</v>
      </c>
      <c r="D50" s="462"/>
      <c r="E50" s="462"/>
      <c r="F50" s="462" t="s">
        <v>25793</v>
      </c>
      <c r="G50" s="462"/>
      <c r="H50" s="462"/>
      <c r="I50" s="462" t="s">
        <v>25794</v>
      </c>
      <c r="J50" s="462"/>
      <c r="K50" s="463"/>
      <c r="L50" s="411"/>
    </row>
    <row r="51" spans="1:55" x14ac:dyDescent="0.35">
      <c r="A51" s="437" t="s">
        <v>37723</v>
      </c>
      <c r="B51" s="438"/>
      <c r="C51" s="444"/>
      <c r="D51" s="444"/>
      <c r="E51" s="444"/>
      <c r="F51" s="444"/>
      <c r="G51" s="444"/>
      <c r="H51" s="444"/>
      <c r="I51" s="444"/>
      <c r="J51" s="444"/>
      <c r="K51" s="468"/>
      <c r="L51" s="411"/>
      <c r="O51" s="199"/>
    </row>
    <row r="52" spans="1:55" x14ac:dyDescent="0.35">
      <c r="A52" s="437" t="s">
        <v>37724</v>
      </c>
      <c r="B52" s="438"/>
      <c r="C52" s="444"/>
      <c r="D52" s="444"/>
      <c r="E52" s="444"/>
      <c r="F52" s="444"/>
      <c r="G52" s="444"/>
      <c r="H52" s="444"/>
      <c r="I52" s="444"/>
      <c r="J52" s="444"/>
      <c r="K52" s="468"/>
      <c r="L52" s="411"/>
    </row>
    <row r="53" spans="1:55" x14ac:dyDescent="0.35">
      <c r="A53" s="437" t="s">
        <v>37725</v>
      </c>
      <c r="B53" s="438"/>
      <c r="C53" s="444"/>
      <c r="D53" s="444"/>
      <c r="E53" s="444"/>
      <c r="F53" s="444"/>
      <c r="G53" s="444"/>
      <c r="H53" s="444"/>
      <c r="I53" s="444"/>
      <c r="J53" s="444"/>
      <c r="K53" s="468"/>
      <c r="L53" s="411"/>
    </row>
    <row r="54" spans="1:55" ht="18.5" thickBot="1" x14ac:dyDescent="0.4">
      <c r="A54" s="457" t="s">
        <v>37726</v>
      </c>
      <c r="B54" s="458"/>
      <c r="C54" s="477"/>
      <c r="D54" s="477"/>
      <c r="E54" s="477"/>
      <c r="F54" s="477"/>
      <c r="G54" s="477"/>
      <c r="H54" s="477"/>
      <c r="I54" s="477"/>
      <c r="J54" s="477"/>
      <c r="K54" s="479"/>
      <c r="L54" s="411"/>
      <c r="AZ54" s="169" t="s">
        <v>29433</v>
      </c>
      <c r="BA54" s="169" t="s">
        <v>29433</v>
      </c>
      <c r="BB54" s="169" t="s">
        <v>29433</v>
      </c>
    </row>
    <row r="55" spans="1:55" s="201" customFormat="1" ht="19" thickTop="1" thickBot="1" x14ac:dyDescent="0.4">
      <c r="A55" s="442" t="s">
        <v>38314</v>
      </c>
      <c r="B55" s="392"/>
      <c r="C55" s="392"/>
      <c r="D55" s="392"/>
      <c r="E55" s="392"/>
      <c r="F55" s="392"/>
      <c r="G55" s="392"/>
      <c r="H55" s="392"/>
      <c r="I55" s="392"/>
      <c r="J55" s="392"/>
      <c r="K55" s="392"/>
      <c r="L55" s="411"/>
      <c r="M55" s="200"/>
      <c r="N55" s="200"/>
      <c r="O55" s="200"/>
    </row>
    <row r="56" spans="1:55" ht="18.5" thickTop="1" x14ac:dyDescent="0.35">
      <c r="A56" s="478" t="s">
        <v>26077</v>
      </c>
      <c r="B56" s="462"/>
      <c r="C56" s="394"/>
      <c r="D56" s="462" t="s">
        <v>26078</v>
      </c>
      <c r="E56" s="462"/>
      <c r="F56" s="394"/>
      <c r="G56" s="462" t="s">
        <v>26079</v>
      </c>
      <c r="H56" s="462"/>
      <c r="I56" s="394"/>
      <c r="J56" s="462" t="s">
        <v>26080</v>
      </c>
      <c r="K56" s="463"/>
      <c r="L56" s="411"/>
    </row>
    <row r="57" spans="1:55" ht="18.5" thickBot="1" x14ac:dyDescent="0.4">
      <c r="A57" s="461"/>
      <c r="B57" s="409"/>
      <c r="C57" s="395"/>
      <c r="D57" s="409"/>
      <c r="E57" s="409"/>
      <c r="F57" s="395"/>
      <c r="G57" s="409"/>
      <c r="H57" s="409"/>
      <c r="I57" s="395"/>
      <c r="J57" s="409"/>
      <c r="K57" s="410"/>
      <c r="L57" s="411"/>
      <c r="BC57" s="169" t="s">
        <v>29433</v>
      </c>
    </row>
    <row r="58" spans="1:55" ht="36.75" customHeight="1" thickTop="1" thickBot="1" x14ac:dyDescent="0.4">
      <c r="A58" s="459" t="s">
        <v>28827</v>
      </c>
      <c r="B58" s="460"/>
      <c r="C58" s="460"/>
      <c r="D58" s="460"/>
      <c r="E58" s="460"/>
      <c r="F58" s="460"/>
      <c r="G58" s="460"/>
      <c r="H58" s="460"/>
      <c r="I58" s="460"/>
      <c r="J58" s="460"/>
      <c r="K58" s="460"/>
      <c r="L58" s="411"/>
      <c r="N58" s="173"/>
      <c r="O58" s="173"/>
    </row>
    <row r="59" spans="1:55" ht="18.5" thickTop="1" x14ac:dyDescent="0.35">
      <c r="A59" s="381" t="s">
        <v>29440</v>
      </c>
      <c r="B59" s="382"/>
      <c r="C59" s="382"/>
      <c r="D59" s="469"/>
      <c r="E59" s="462" t="s">
        <v>25807</v>
      </c>
      <c r="F59" s="462"/>
      <c r="G59" s="462" t="s">
        <v>25811</v>
      </c>
      <c r="H59" s="462"/>
      <c r="I59" s="462" t="s">
        <v>25814</v>
      </c>
      <c r="J59" s="462"/>
      <c r="K59" s="202"/>
      <c r="L59" s="411"/>
    </row>
    <row r="60" spans="1:55" x14ac:dyDescent="0.35">
      <c r="A60" s="437" t="s">
        <v>28823</v>
      </c>
      <c r="B60" s="438"/>
      <c r="C60" s="438"/>
      <c r="D60" s="438"/>
      <c r="E60" s="363"/>
      <c r="F60" s="363"/>
      <c r="G60" s="363"/>
      <c r="H60" s="363"/>
      <c r="I60" s="363"/>
      <c r="J60" s="363"/>
      <c r="K60" s="203"/>
      <c r="L60" s="411"/>
    </row>
    <row r="61" spans="1:55" x14ac:dyDescent="0.35">
      <c r="A61" s="437" t="s">
        <v>28824</v>
      </c>
      <c r="B61" s="438"/>
      <c r="C61" s="438"/>
      <c r="D61" s="438"/>
      <c r="E61" s="363"/>
      <c r="F61" s="363"/>
      <c r="G61" s="363"/>
      <c r="H61" s="363"/>
      <c r="I61" s="363"/>
      <c r="J61" s="363"/>
      <c r="K61" s="203"/>
      <c r="L61" s="411"/>
      <c r="AZ61" s="169" t="s">
        <v>29433</v>
      </c>
      <c r="BB61" s="169" t="s">
        <v>29433</v>
      </c>
      <c r="BC61" s="169" t="s">
        <v>29433</v>
      </c>
    </row>
    <row r="62" spans="1:55" x14ac:dyDescent="0.35">
      <c r="A62" s="437" t="s">
        <v>28825</v>
      </c>
      <c r="B62" s="438"/>
      <c r="C62" s="438"/>
      <c r="D62" s="438"/>
      <c r="E62" s="363"/>
      <c r="F62" s="363"/>
      <c r="G62" s="363"/>
      <c r="H62" s="363"/>
      <c r="I62" s="363"/>
      <c r="J62" s="363"/>
      <c r="K62" s="203"/>
      <c r="L62" s="411"/>
      <c r="AZ62" s="169" t="s">
        <v>29433</v>
      </c>
      <c r="BA62" s="169" t="s">
        <v>29433</v>
      </c>
      <c r="BB62" s="169" t="s">
        <v>29433</v>
      </c>
    </row>
    <row r="63" spans="1:55" ht="18.5" thickBot="1" x14ac:dyDescent="0.4">
      <c r="A63" s="457" t="s">
        <v>28826</v>
      </c>
      <c r="B63" s="458"/>
      <c r="C63" s="458"/>
      <c r="D63" s="458"/>
      <c r="E63" s="396"/>
      <c r="F63" s="396"/>
      <c r="G63" s="396"/>
      <c r="H63" s="396"/>
      <c r="I63" s="396"/>
      <c r="J63" s="396"/>
      <c r="K63" s="204"/>
      <c r="L63" s="411"/>
      <c r="AZ63" s="169" t="s">
        <v>29433</v>
      </c>
      <c r="BA63" s="169" t="s">
        <v>29433</v>
      </c>
      <c r="BB63" s="169" t="s">
        <v>29433</v>
      </c>
    </row>
    <row r="64" spans="1:55" ht="18.5" thickTop="1" x14ac:dyDescent="0.35">
      <c r="A64" s="377"/>
      <c r="B64" s="377"/>
      <c r="C64" s="377"/>
      <c r="D64" s="377"/>
      <c r="E64" s="377"/>
      <c r="F64" s="377"/>
      <c r="G64" s="377"/>
      <c r="H64" s="377"/>
      <c r="I64" s="377"/>
      <c r="J64" s="377"/>
      <c r="K64" s="377"/>
      <c r="L64" s="411"/>
    </row>
    <row r="65" spans="1:15" ht="18.5" thickBot="1" x14ac:dyDescent="0.4">
      <c r="A65" s="404" t="s">
        <v>38305</v>
      </c>
      <c r="B65" s="404"/>
      <c r="C65" s="404"/>
      <c r="D65" s="404"/>
      <c r="E65" s="404"/>
      <c r="F65" s="404"/>
      <c r="G65" s="404"/>
      <c r="H65" s="404"/>
      <c r="I65" s="404"/>
      <c r="J65" s="404"/>
      <c r="K65" s="404"/>
      <c r="L65" s="411"/>
    </row>
    <row r="66" spans="1:15" ht="57" customHeight="1" thickTop="1" thickBot="1" x14ac:dyDescent="0.4">
      <c r="A66" s="474"/>
      <c r="B66" s="475"/>
      <c r="C66" s="475"/>
      <c r="D66" s="475"/>
      <c r="E66" s="475"/>
      <c r="F66" s="475"/>
      <c r="G66" s="475"/>
      <c r="H66" s="475"/>
      <c r="I66" s="475"/>
      <c r="J66" s="475"/>
      <c r="K66" s="476"/>
      <c r="L66" s="411"/>
    </row>
    <row r="67" spans="1:15" ht="18.5" thickTop="1" x14ac:dyDescent="0.35">
      <c r="A67" s="408"/>
      <c r="B67" s="408"/>
      <c r="C67" s="408"/>
      <c r="D67" s="408"/>
      <c r="E67" s="408"/>
      <c r="F67" s="408"/>
      <c r="G67" s="408"/>
      <c r="H67" s="408"/>
      <c r="I67" s="408"/>
      <c r="J67" s="408"/>
      <c r="K67" s="408"/>
      <c r="L67" s="408"/>
      <c r="M67" s="408"/>
      <c r="N67" s="408"/>
      <c r="O67" s="408"/>
    </row>
    <row r="68" spans="1:15" x14ac:dyDescent="0.35">
      <c r="A68" s="411"/>
      <c r="B68" s="411"/>
      <c r="C68" s="411"/>
      <c r="D68" s="411"/>
      <c r="E68" s="411"/>
      <c r="F68" s="411"/>
      <c r="G68" s="411"/>
      <c r="H68" s="411"/>
      <c r="I68" s="411"/>
      <c r="J68" s="411"/>
      <c r="K68" s="411"/>
    </row>
    <row r="69" spans="1:15" ht="18.5" thickBot="1" x14ac:dyDescent="0.4">
      <c r="A69" s="176" t="s">
        <v>28852</v>
      </c>
      <c r="G69" s="378"/>
      <c r="H69" s="378"/>
      <c r="I69" s="378"/>
      <c r="J69" s="378"/>
      <c r="K69" s="378"/>
    </row>
    <row r="70" spans="1:15" ht="19" thickTop="1" thickBot="1" x14ac:dyDescent="0.4">
      <c r="A70" s="397" t="s">
        <v>26062</v>
      </c>
      <c r="B70" s="398"/>
      <c r="C70" s="190"/>
      <c r="D70" s="190" t="s">
        <v>26063</v>
      </c>
      <c r="E70" s="190"/>
      <c r="F70" s="190"/>
      <c r="G70" s="392"/>
      <c r="H70" s="392"/>
      <c r="I70" s="392"/>
      <c r="J70" s="392"/>
      <c r="K70" s="393"/>
    </row>
    <row r="71" spans="1:15" ht="18.5" thickTop="1" x14ac:dyDescent="0.35">
      <c r="A71" s="407"/>
      <c r="B71" s="407"/>
      <c r="C71" s="407"/>
      <c r="D71" s="407"/>
      <c r="E71" s="407"/>
      <c r="F71" s="407"/>
      <c r="G71" s="407"/>
      <c r="H71" s="407"/>
      <c r="I71" s="407"/>
      <c r="J71" s="407"/>
      <c r="K71" s="407"/>
    </row>
    <row r="72" spans="1:15" x14ac:dyDescent="0.35">
      <c r="A72" s="399"/>
      <c r="B72" s="399"/>
      <c r="C72" s="399"/>
      <c r="D72" s="399"/>
      <c r="E72" s="399"/>
    </row>
    <row r="73" spans="1:15" ht="18.5" thickBot="1" x14ac:dyDescent="0.4">
      <c r="A73" s="387" t="s">
        <v>34410</v>
      </c>
      <c r="B73" s="387"/>
      <c r="C73" s="387"/>
      <c r="D73" s="387"/>
    </row>
    <row r="74" spans="1:15" ht="185.15" customHeight="1" thickBot="1" x14ac:dyDescent="0.4">
      <c r="A74" s="400"/>
      <c r="B74" s="401"/>
      <c r="C74" s="401"/>
      <c r="D74" s="401"/>
      <c r="E74" s="402"/>
      <c r="G74" s="400"/>
      <c r="H74" s="401"/>
      <c r="I74" s="401"/>
      <c r="J74" s="401"/>
      <c r="K74" s="402"/>
    </row>
    <row r="75" spans="1:15" x14ac:dyDescent="0.35">
      <c r="A75" s="169" t="s">
        <v>36874</v>
      </c>
      <c r="B75" s="386"/>
      <c r="C75" s="386"/>
      <c r="D75" s="386"/>
      <c r="E75" s="386"/>
      <c r="G75" s="205" t="s">
        <v>36874</v>
      </c>
      <c r="H75" s="386"/>
      <c r="I75" s="386"/>
      <c r="J75" s="386"/>
      <c r="K75" s="386"/>
    </row>
    <row r="76" spans="1:15" x14ac:dyDescent="0.35">
      <c r="A76" s="169" t="s">
        <v>36875</v>
      </c>
      <c r="B76" s="359"/>
      <c r="C76" s="359"/>
      <c r="D76" s="359"/>
      <c r="E76" s="359"/>
      <c r="G76" s="169" t="s">
        <v>36875</v>
      </c>
      <c r="H76" s="359"/>
      <c r="I76" s="359"/>
      <c r="J76" s="359"/>
      <c r="K76" s="359"/>
    </row>
    <row r="77" spans="1:15" ht="18.5" thickBot="1" x14ac:dyDescent="0.4">
      <c r="B77" s="360"/>
      <c r="C77" s="360"/>
      <c r="D77" s="360"/>
      <c r="E77" s="360"/>
      <c r="H77" s="360"/>
      <c r="I77" s="360"/>
      <c r="J77" s="360"/>
      <c r="K77" s="360"/>
    </row>
    <row r="78" spans="1:15" ht="185.15" customHeight="1" thickBot="1" x14ac:dyDescent="0.4">
      <c r="A78" s="400"/>
      <c r="B78" s="401"/>
      <c r="C78" s="401"/>
      <c r="D78" s="401"/>
      <c r="E78" s="402"/>
      <c r="G78" s="400"/>
      <c r="H78" s="401"/>
      <c r="I78" s="401"/>
      <c r="J78" s="401"/>
      <c r="K78" s="402"/>
    </row>
    <row r="79" spans="1:15" x14ac:dyDescent="0.35">
      <c r="A79" s="169" t="s">
        <v>36874</v>
      </c>
      <c r="B79" s="386"/>
      <c r="C79" s="386"/>
      <c r="D79" s="386"/>
      <c r="E79" s="386"/>
      <c r="G79" s="169" t="s">
        <v>36874</v>
      </c>
      <c r="H79" s="386"/>
      <c r="I79" s="386"/>
      <c r="J79" s="386"/>
      <c r="K79" s="386"/>
    </row>
    <row r="80" spans="1:15" x14ac:dyDescent="0.35">
      <c r="A80" s="169" t="s">
        <v>36875</v>
      </c>
      <c r="B80" s="359"/>
      <c r="C80" s="359"/>
      <c r="D80" s="359"/>
      <c r="E80" s="359"/>
      <c r="G80" s="169" t="s">
        <v>36875</v>
      </c>
      <c r="H80" s="359"/>
      <c r="I80" s="359"/>
      <c r="J80" s="359"/>
      <c r="K80" s="359"/>
    </row>
    <row r="81" spans="2:11" x14ac:dyDescent="0.35">
      <c r="B81" s="360"/>
      <c r="C81" s="360"/>
      <c r="D81" s="360"/>
      <c r="E81" s="360"/>
      <c r="H81" s="360"/>
      <c r="I81" s="360"/>
      <c r="J81" s="360"/>
      <c r="K81" s="360"/>
    </row>
    <row r="82" spans="2:11" x14ac:dyDescent="0.35"/>
    <row r="83" spans="2:11" x14ac:dyDescent="0.35"/>
  </sheetData>
  <sheetProtection formatCells="0"/>
  <dataConsolidate/>
  <mergeCells count="204">
    <mergeCell ref="A64:K64"/>
    <mergeCell ref="I60:J60"/>
    <mergeCell ref="A55:K55"/>
    <mergeCell ref="F54:H54"/>
    <mergeCell ref="A52:B52"/>
    <mergeCell ref="A53:B53"/>
    <mergeCell ref="I63:J63"/>
    <mergeCell ref="A27:K27"/>
    <mergeCell ref="D28:K28"/>
    <mergeCell ref="D31:K31"/>
    <mergeCell ref="J34:K34"/>
    <mergeCell ref="E38:K38"/>
    <mergeCell ref="D45:E45"/>
    <mergeCell ref="C50:E50"/>
    <mergeCell ref="I51:K51"/>
    <mergeCell ref="D40:E40"/>
    <mergeCell ref="F40:G40"/>
    <mergeCell ref="H40:I40"/>
    <mergeCell ref="J40:K40"/>
    <mergeCell ref="A39:C39"/>
    <mergeCell ref="A37:K37"/>
    <mergeCell ref="D35:K35"/>
    <mergeCell ref="J45:K45"/>
    <mergeCell ref="D46:E46"/>
    <mergeCell ref="F46:G46"/>
    <mergeCell ref="A51:B51"/>
    <mergeCell ref="A8:C8"/>
    <mergeCell ref="A14:B14"/>
    <mergeCell ref="J46:K46"/>
    <mergeCell ref="F16:G16"/>
    <mergeCell ref="I52:K52"/>
    <mergeCell ref="A66:K66"/>
    <mergeCell ref="C51:E51"/>
    <mergeCell ref="C52:E52"/>
    <mergeCell ref="C53:E53"/>
    <mergeCell ref="C54:E54"/>
    <mergeCell ref="F51:H51"/>
    <mergeCell ref="F50:H50"/>
    <mergeCell ref="G57:H57"/>
    <mergeCell ref="E59:F59"/>
    <mergeCell ref="G59:H59"/>
    <mergeCell ref="A56:B56"/>
    <mergeCell ref="D56:E56"/>
    <mergeCell ref="G56:H56"/>
    <mergeCell ref="D57:E57"/>
    <mergeCell ref="I59:J59"/>
    <mergeCell ref="F52:H52"/>
    <mergeCell ref="I54:K54"/>
    <mergeCell ref="H32:K32"/>
    <mergeCell ref="C25:K25"/>
    <mergeCell ref="A63:D63"/>
    <mergeCell ref="A58:K58"/>
    <mergeCell ref="A57:B57"/>
    <mergeCell ref="J56:K56"/>
    <mergeCell ref="A31:C31"/>
    <mergeCell ref="A41:C41"/>
    <mergeCell ref="A44:C44"/>
    <mergeCell ref="A48:C48"/>
    <mergeCell ref="A46:C46"/>
    <mergeCell ref="I50:K50"/>
    <mergeCell ref="A42:C42"/>
    <mergeCell ref="A40:C40"/>
    <mergeCell ref="A43:C43"/>
    <mergeCell ref="A47:C47"/>
    <mergeCell ref="F36:H36"/>
    <mergeCell ref="I53:K53"/>
    <mergeCell ref="H46:I46"/>
    <mergeCell ref="A59:D59"/>
    <mergeCell ref="A54:B54"/>
    <mergeCell ref="G62:H62"/>
    <mergeCell ref="I61:J61"/>
    <mergeCell ref="I62:J62"/>
    <mergeCell ref="A60:D60"/>
    <mergeCell ref="A61:D61"/>
    <mergeCell ref="G23:K23"/>
    <mergeCell ref="G24:K24"/>
    <mergeCell ref="A26:D26"/>
    <mergeCell ref="C11:E11"/>
    <mergeCell ref="A62:D62"/>
    <mergeCell ref="F53:H53"/>
    <mergeCell ref="A3:B3"/>
    <mergeCell ref="F12:K12"/>
    <mergeCell ref="E26:F26"/>
    <mergeCell ref="C29:E29"/>
    <mergeCell ref="I29:K29"/>
    <mergeCell ref="I30:K30"/>
    <mergeCell ref="D39:E39"/>
    <mergeCell ref="F39:G39"/>
    <mergeCell ref="H39:I39"/>
    <mergeCell ref="J39:K39"/>
    <mergeCell ref="A24:C24"/>
    <mergeCell ref="F29:H29"/>
    <mergeCell ref="G26:J26"/>
    <mergeCell ref="A22:C22"/>
    <mergeCell ref="A23:C23"/>
    <mergeCell ref="I4:K4"/>
    <mergeCell ref="G69:K69"/>
    <mergeCell ref="D14:E14"/>
    <mergeCell ref="G17:K17"/>
    <mergeCell ref="A12:B12"/>
    <mergeCell ref="H15:J15"/>
    <mergeCell ref="F11:J11"/>
    <mergeCell ref="F15:G15"/>
    <mergeCell ref="A30:E30"/>
    <mergeCell ref="A18:C18"/>
    <mergeCell ref="A20:C20"/>
    <mergeCell ref="A19:C19"/>
    <mergeCell ref="F30:H30"/>
    <mergeCell ref="G18:K18"/>
    <mergeCell ref="G19:K19"/>
    <mergeCell ref="G20:K20"/>
    <mergeCell ref="G21:K21"/>
    <mergeCell ref="G22:K22"/>
    <mergeCell ref="G61:H61"/>
    <mergeCell ref="A15:E15"/>
    <mergeCell ref="A45:C45"/>
    <mergeCell ref="A11:B11"/>
    <mergeCell ref="A16:C16"/>
    <mergeCell ref="A21:C21"/>
    <mergeCell ref="A68:K68"/>
    <mergeCell ref="H3:I3"/>
    <mergeCell ref="C4:F4"/>
    <mergeCell ref="A5:B5"/>
    <mergeCell ref="A6:C6"/>
    <mergeCell ref="D6:F6"/>
    <mergeCell ref="G4:H4"/>
    <mergeCell ref="A4:B4"/>
    <mergeCell ref="G6:H6"/>
    <mergeCell ref="C5:F5"/>
    <mergeCell ref="G5:H5"/>
    <mergeCell ref="I5:K5"/>
    <mergeCell ref="J6:K6"/>
    <mergeCell ref="A70:B70"/>
    <mergeCell ref="A72:E72"/>
    <mergeCell ref="A74:E74"/>
    <mergeCell ref="G74:K74"/>
    <mergeCell ref="B75:E75"/>
    <mergeCell ref="H75:K75"/>
    <mergeCell ref="A78:E78"/>
    <mergeCell ref="G78:K78"/>
    <mergeCell ref="D48:E48"/>
    <mergeCell ref="F48:G48"/>
    <mergeCell ref="H48:I48"/>
    <mergeCell ref="J48:K48"/>
    <mergeCell ref="G49:K49"/>
    <mergeCell ref="A65:K65"/>
    <mergeCell ref="A50:B50"/>
    <mergeCell ref="A71:K71"/>
    <mergeCell ref="A67:O67"/>
    <mergeCell ref="J57:K57"/>
    <mergeCell ref="E60:F60"/>
    <mergeCell ref="E61:F61"/>
    <mergeCell ref="E62:F62"/>
    <mergeCell ref="E63:F63"/>
    <mergeCell ref="G60:H60"/>
    <mergeCell ref="L1:L66"/>
    <mergeCell ref="B79:E79"/>
    <mergeCell ref="H79:K79"/>
    <mergeCell ref="A73:D73"/>
    <mergeCell ref="B76:E76"/>
    <mergeCell ref="B77:E77"/>
    <mergeCell ref="H76:K76"/>
    <mergeCell ref="H77:K77"/>
    <mergeCell ref="E7:K7"/>
    <mergeCell ref="C3:F3"/>
    <mergeCell ref="G70:K70"/>
    <mergeCell ref="C56:C57"/>
    <mergeCell ref="F56:F57"/>
    <mergeCell ref="I56:I57"/>
    <mergeCell ref="G63:H63"/>
    <mergeCell ref="D41:E41"/>
    <mergeCell ref="F41:G41"/>
    <mergeCell ref="D44:E44"/>
    <mergeCell ref="F44:G44"/>
    <mergeCell ref="H44:I44"/>
    <mergeCell ref="J44:K44"/>
    <mergeCell ref="F45:G45"/>
    <mergeCell ref="H45:I45"/>
    <mergeCell ref="D47:E47"/>
    <mergeCell ref="F47:K47"/>
    <mergeCell ref="B80:E80"/>
    <mergeCell ref="B81:E81"/>
    <mergeCell ref="H80:K80"/>
    <mergeCell ref="H81:K81"/>
    <mergeCell ref="A1:K1"/>
    <mergeCell ref="A2:K2"/>
    <mergeCell ref="H41:I41"/>
    <mergeCell ref="J41:K41"/>
    <mergeCell ref="D42:E42"/>
    <mergeCell ref="F42:G42"/>
    <mergeCell ref="H42:I42"/>
    <mergeCell ref="J42:K42"/>
    <mergeCell ref="D43:E43"/>
    <mergeCell ref="F43:K43"/>
    <mergeCell ref="A7:D7"/>
    <mergeCell ref="C12:E12"/>
    <mergeCell ref="G14:K14"/>
    <mergeCell ref="H16:K16"/>
    <mergeCell ref="A9:K10"/>
    <mergeCell ref="D8:K8"/>
    <mergeCell ref="A17:C17"/>
    <mergeCell ref="G13:K13"/>
    <mergeCell ref="A33:K33"/>
    <mergeCell ref="A29:B29"/>
  </mergeCells>
  <conditionalFormatting sqref="A57:B57">
    <cfRule type="containsBlanks" dxfId="125" priority="23">
      <formula>LEN(TRIM(A57))=0</formula>
    </cfRule>
  </conditionalFormatting>
  <conditionalFormatting sqref="A66:K66">
    <cfRule type="containsBlanks" dxfId="124" priority="137">
      <formula>LEN(TRIM(A66))=0</formula>
    </cfRule>
  </conditionalFormatting>
  <conditionalFormatting sqref="B34">
    <cfRule type="containsBlanks" dxfId="123" priority="100">
      <formula>LEN(TRIM(B34))=0</formula>
    </cfRule>
  </conditionalFormatting>
  <conditionalFormatting sqref="C14">
    <cfRule type="containsBlanks" dxfId="122" priority="80">
      <formula>LEN(TRIM(C14))=0</formula>
    </cfRule>
  </conditionalFormatting>
  <conditionalFormatting sqref="C36">
    <cfRule type="containsBlanks" dxfId="121" priority="96">
      <formula>LEN(TRIM(C36))=0</formula>
    </cfRule>
  </conditionalFormatting>
  <conditionalFormatting sqref="C70">
    <cfRule type="containsBlanks" dxfId="120" priority="2">
      <formula>LEN(TRIM(C70))=0</formula>
    </cfRule>
  </conditionalFormatting>
  <conditionalFormatting sqref="C11:E11">
    <cfRule type="containsBlanks" dxfId="119" priority="4">
      <formula>LEN(TRIM(C11))=0</formula>
    </cfRule>
  </conditionalFormatting>
  <conditionalFormatting sqref="C12:E12">
    <cfRule type="containsBlanks" dxfId="118" priority="82" stopIfTrue="1">
      <formula>LEN(TRIM(C12))=0</formula>
    </cfRule>
  </conditionalFormatting>
  <conditionalFormatting sqref="C29:E29">
    <cfRule type="containsBlanks" dxfId="117" priority="69">
      <formula>LEN(TRIM(C29))=0</formula>
    </cfRule>
  </conditionalFormatting>
  <conditionalFormatting sqref="C51:E51">
    <cfRule type="containsBlanks" dxfId="116" priority="37">
      <formula>LEN(TRIM(C51))=0</formula>
    </cfRule>
  </conditionalFormatting>
  <conditionalFormatting sqref="C52:E52">
    <cfRule type="containsBlanks" dxfId="115" priority="33">
      <formula>LEN(TRIM(C52))=0</formula>
    </cfRule>
  </conditionalFormatting>
  <conditionalFormatting sqref="C53:E54">
    <cfRule type="containsBlanks" dxfId="114" priority="31" stopIfTrue="1">
      <formula>LEN(TRIM(C53))=0</formula>
    </cfRule>
  </conditionalFormatting>
  <conditionalFormatting sqref="D17">
    <cfRule type="cellIs" dxfId="113" priority="91" operator="lessThan">
      <formula>6</formula>
    </cfRule>
    <cfRule type="cellIs" dxfId="112" priority="106" operator="greaterThan">
      <formula>9</formula>
    </cfRule>
  </conditionalFormatting>
  <conditionalFormatting sqref="D17:D20">
    <cfRule type="containsBlanks" dxfId="111" priority="84">
      <formula>LEN(TRIM(D17))=0</formula>
    </cfRule>
  </conditionalFormatting>
  <conditionalFormatting sqref="D19">
    <cfRule type="cellIs" dxfId="110" priority="89" operator="greaterThanOrEqual">
      <formula>30.5</formula>
    </cfRule>
  </conditionalFormatting>
  <conditionalFormatting sqref="D20">
    <cfRule type="cellIs" dxfId="109" priority="88" operator="lessThan">
      <formula>5</formula>
    </cfRule>
    <cfRule type="cellIs" dxfId="108" priority="90" operator="greaterThan">
      <formula>19</formula>
    </cfRule>
  </conditionalFormatting>
  <conditionalFormatting sqref="D21:D24">
    <cfRule type="containsBlanks" dxfId="107" priority="93">
      <formula>LEN(TRIM(D21))=0</formula>
    </cfRule>
  </conditionalFormatting>
  <conditionalFormatting sqref="D34">
    <cfRule type="containsBlanks" dxfId="106" priority="99">
      <formula>LEN(TRIM(D34))=0</formula>
    </cfRule>
  </conditionalFormatting>
  <conditionalFormatting sqref="D45:D46">
    <cfRule type="containsBlanks" dxfId="105" priority="49">
      <formula>LEN(TRIM(D45))=0</formula>
    </cfRule>
  </conditionalFormatting>
  <conditionalFormatting sqref="D40:E44">
    <cfRule type="containsBlanks" dxfId="104" priority="53">
      <formula>LEN(TRIM(D40))=0</formula>
    </cfRule>
  </conditionalFormatting>
  <conditionalFormatting sqref="D47:E48">
    <cfRule type="containsBlanks" dxfId="103" priority="41">
      <formula>LEN(TRIM(D47))=0</formula>
    </cfRule>
  </conditionalFormatting>
  <conditionalFormatting sqref="D57:E57">
    <cfRule type="containsBlanks" dxfId="102" priority="21">
      <formula>LEN(TRIM(D57))=0</formula>
    </cfRule>
  </conditionalFormatting>
  <conditionalFormatting sqref="E17:E24">
    <cfRule type="containsBlanks" dxfId="101" priority="94">
      <formula>LEN(TRIM(E17))=0</formula>
    </cfRule>
  </conditionalFormatting>
  <conditionalFormatting sqref="E26:F26">
    <cfRule type="containsBlanks" dxfId="100" priority="70">
      <formula>LEN(TRIM(E26))=0</formula>
    </cfRule>
  </conditionalFormatting>
  <conditionalFormatting sqref="E60:J63">
    <cfRule type="containsBlanks" dxfId="99" priority="7">
      <formula>LEN(TRIM(E60))=0</formula>
    </cfRule>
  </conditionalFormatting>
  <conditionalFormatting sqref="F14">
    <cfRule type="containsBlanks" dxfId="98" priority="6">
      <formula>LEN(TRIM(F14))=0</formula>
    </cfRule>
  </conditionalFormatting>
  <conditionalFormatting sqref="F32">
    <cfRule type="containsBlanks" dxfId="97" priority="101">
      <formula>LEN(TRIM(F32))=0</formula>
    </cfRule>
  </conditionalFormatting>
  <conditionalFormatting sqref="F34">
    <cfRule type="containsBlanks" dxfId="96" priority="98">
      <formula>LEN(TRIM(F34))=0</formula>
    </cfRule>
  </conditionalFormatting>
  <conditionalFormatting sqref="F51:H51">
    <cfRule type="containsBlanks" dxfId="95" priority="36" stopIfTrue="1">
      <formula>LEN(TRIM(F51))=0</formula>
    </cfRule>
  </conditionalFormatting>
  <conditionalFormatting sqref="F45:I46">
    <cfRule type="containsBlanks" dxfId="94" priority="44">
      <formula>LEN(TRIM(F45))=0</formula>
    </cfRule>
  </conditionalFormatting>
  <conditionalFormatting sqref="F40:K42">
    <cfRule type="containsBlanks" dxfId="93" priority="55">
      <formula>LEN(TRIM(F40))=0</formula>
    </cfRule>
  </conditionalFormatting>
  <conditionalFormatting sqref="F44:K44">
    <cfRule type="containsBlanks" dxfId="92" priority="50">
      <formula>LEN(TRIM(F44))=0</formula>
    </cfRule>
  </conditionalFormatting>
  <conditionalFormatting sqref="F48:K48">
    <cfRule type="containsBlanks" dxfId="91" priority="38">
      <formula>LEN(TRIM(F48))=0</formula>
    </cfRule>
  </conditionalFormatting>
  <conditionalFormatting sqref="F52:K54">
    <cfRule type="containsBlanks" dxfId="90" priority="25">
      <formula>LEN(TRIM(F52))=0</formula>
    </cfRule>
  </conditionalFormatting>
  <conditionalFormatting sqref="G57:H57">
    <cfRule type="containsBlanks" dxfId="89" priority="20">
      <formula>LEN(TRIM(G57))=0</formula>
    </cfRule>
  </conditionalFormatting>
  <conditionalFormatting sqref="G70:K70">
    <cfRule type="containsBlanks" dxfId="88" priority="135">
      <formula>LEN(TRIM(G70))=0</formula>
    </cfRule>
  </conditionalFormatting>
  <conditionalFormatting sqref="H15">
    <cfRule type="containsBlanks" dxfId="87" priority="111">
      <formula>LEN(TRIM(H15))=0</formula>
    </cfRule>
  </conditionalFormatting>
  <conditionalFormatting sqref="H34">
    <cfRule type="containsBlanks" dxfId="86" priority="97">
      <formula>LEN(TRIM(H34))=0</formula>
    </cfRule>
  </conditionalFormatting>
  <conditionalFormatting sqref="H15:J15">
    <cfRule type="containsBlanks" dxfId="85" priority="92">
      <formula>LEN(TRIM(H15))=0</formula>
    </cfRule>
  </conditionalFormatting>
  <conditionalFormatting sqref="I36">
    <cfRule type="containsBlanks" dxfId="84" priority="95">
      <formula>LEN(TRIM(I36))=0</formula>
    </cfRule>
  </conditionalFormatting>
  <conditionalFormatting sqref="I29:K29">
    <cfRule type="containsBlanks" dxfId="83" priority="68">
      <formula>LEN(TRIM(I29))=0</formula>
    </cfRule>
  </conditionalFormatting>
  <conditionalFormatting sqref="I30:K30">
    <cfRule type="containsBlanks" dxfId="82" priority="67" stopIfTrue="1">
      <formula>LEN(TRIM(I30))=0</formula>
    </cfRule>
  </conditionalFormatting>
  <conditionalFormatting sqref="I51:K51">
    <cfRule type="containsBlanks" dxfId="81" priority="24">
      <formula>LEN(TRIM(I51))=0</formula>
    </cfRule>
  </conditionalFormatting>
  <conditionalFormatting sqref="J34:K34">
    <cfRule type="cellIs" dxfId="80" priority="3" operator="equal">
      <formula>0</formula>
    </cfRule>
  </conditionalFormatting>
  <conditionalFormatting sqref="J45:K45">
    <cfRule type="containsBlanks" dxfId="79" priority="46">
      <formula>LEN(TRIM(J45))=0</formula>
    </cfRule>
  </conditionalFormatting>
  <conditionalFormatting sqref="J57:K57">
    <cfRule type="containsBlanks" dxfId="78" priority="19">
      <formula>LEN(TRIM(J57))=0</formula>
    </cfRule>
  </conditionalFormatting>
  <conditionalFormatting sqref="K26">
    <cfRule type="containsBlanks" dxfId="77" priority="102">
      <formula>LEN(TRIM(K26))=0</formula>
    </cfRule>
  </conditionalFormatting>
  <dataValidations xWindow="322" yWindow="824" count="39">
    <dataValidation type="decimal" errorStyle="warning" allowBlank="1" showInputMessage="1" showErrorMessage="1" errorTitle="Criteria Violation" error="Warning this is a criteria viloation.  Is the meter reading correctly?" prompt="Type duplicate pH reading here. Readings should be within 0.2 to confirm meter accuracy. " sqref="E17" xr:uid="{00000000-0002-0000-0100-000001000000}">
      <formula1>6</formula1>
      <formula2>9</formula2>
    </dataValidation>
    <dataValidation type="decimal" errorStyle="warning" allowBlank="1" showInputMessage="1" showErrorMessage="1" errorTitle="Criteria Violation" error="Temperatures above 30.5 C are a criteria violation.  Is the meter reading correctly?" prompt="Type duplicate temperature reading here. Readings should be within 0.2 to confirm meter accuracy." sqref="E19" xr:uid="{00000000-0002-0000-0100-000002000000}">
      <formula1>0</formula1>
      <formula2>30.5</formula2>
    </dataValidation>
    <dataValidation type="decimal" errorStyle="warning" allowBlank="1" showInputMessage="1" showErrorMessage="1" errorTitle="Criteria Violation " error="DO readings below 5 mg/L are a criteria violation.  Is the meter reading correctly?  Readings above 19 mg/L are unlikely.  Is the reading being recorded in the correct location." sqref="E22:E24" xr:uid="{00000000-0002-0000-0100-000003000000}">
      <formula1>5</formula1>
      <formula2>19</formula2>
    </dataValidation>
    <dataValidation type="whole" allowBlank="1" showInputMessage="1" showErrorMessage="1" sqref="E32" xr:uid="{00000000-0002-0000-0100-000004000000}">
      <formula1>0</formula1>
      <formula2>100</formula2>
    </dataValidation>
    <dataValidation type="whole" allowBlank="1" showInputMessage="1" showErrorMessage="1" sqref="B34 D34 F34 H34" xr:uid="{00000000-0002-0000-0100-000005000000}">
      <formula1>0</formula1>
      <formula2>96</formula2>
    </dataValidation>
    <dataValidation type="decimal" errorStyle="warning" allowBlank="1" showInputMessage="1" showErrorMessage="1" errorTitle="Criteria Violation " error="DO readings below 5 mg/L violate criteria. Readings higher than 19 mg/L are suspect.  Is the meter reading correctly?  If this measurement is correct check valiadtion box." prompt="Type the first DO reading here, after the meter has stablized. Values outside criteria are highlighted pink. If post calibration confirms a value's accuracy place check in box to the right. " sqref="D20" xr:uid="{00000000-0002-0000-0100-000006000000}">
      <formula1>5</formula1>
      <formula2>19</formula2>
    </dataValidation>
    <dataValidation type="decimal" errorStyle="warning" allowBlank="1" showInputMessage="1" showErrorMessage="1" errorTitle="Criteria Violation" error="Criteria viloation.  Is the meter reading correctly? If this measurment is correct check validation box and explain possible cause." prompt="Type the first pH reading here, after the meter has stablized. Values outside criteria are highlighted pink. If post calibration confirms a value's accuracy place a check in box to the right. " sqref="D17" xr:uid="{00000000-0002-0000-0100-000007000000}">
      <formula1>6</formula1>
      <formula2>9</formula2>
    </dataValidation>
    <dataValidation type="decimal" errorStyle="warning" allowBlank="1" showInputMessage="1" showErrorMessage="1" errorTitle="Caution high value" error="Is the meter reading properly? If this measurment is correct check validation box." prompt="Type initial conductivity reading after meter has stablized." sqref="D18" xr:uid="{00000000-0002-0000-0100-000008000000}">
      <formula1>0</formula1>
      <formula2>500</formula2>
    </dataValidation>
    <dataValidation type="decimal" errorStyle="warning" allowBlank="1" showInputMessage="1" showErrorMessage="1" errorTitle="Criteria Violation" error="Temperaturehigher than 30.5 C is a criteria violation.  Is the meter reading correctly? If thsi measurement is correct check validation box." prompt="Type initial temperature reading here after meter has stablized. Values outside criteria are highlighted pink. If post calibration confirms a value's accuracy place a check in box to the right. " sqref="D19" xr:uid="{00000000-0002-0000-0100-000009000000}">
      <formula1>0</formula1>
      <formula2>30.5</formula2>
    </dataValidation>
    <dataValidation type="decimal" allowBlank="1" showInputMessage="1" showErrorMessage="1" sqref="C36 I36" xr:uid="{00000000-0002-0000-0100-00000A000000}">
      <formula1>0</formula1>
      <formula2>200</formula2>
    </dataValidation>
    <dataValidation type="list" allowBlank="1" showInputMessage="1" showErrorMessage="1" sqref="D42:K42" xr:uid="{00000000-0002-0000-0100-00000B000000}">
      <formula1>ManMod</formula1>
    </dataValidation>
    <dataValidation errorStyle="information" allowBlank="1" showInputMessage="1" showErrorMessage="1" sqref="D22:D24" xr:uid="{00000000-0002-0000-0100-00000D000000}"/>
    <dataValidation errorStyle="warning" allowBlank="1" showInputMessage="1" showErrorMessage="1" errorTitle="Criteria Violation " error="DO readings below 5 mg/L are a criteria violation.  Is the meter reading correctly?  Readings above 19 mg/L are unlikely.  Is the reading being recorded in the correct location." sqref="E21" xr:uid="{00000000-0002-0000-0100-00000E000000}"/>
    <dataValidation allowBlank="1" showInputMessage="1" showErrorMessage="1" prompt="Describe any problem with the meter or field water parameter reading. " sqref="G17:K20" xr:uid="{00000000-0002-0000-0100-00000F000000}"/>
    <dataValidation type="list" allowBlank="1" showInputMessage="1" showErrorMessage="1" sqref="C12" xr:uid="{F4DB7970-4EB9-4A8C-A75E-9D0F161A0707}">
      <formula1>FlowCon</formula1>
    </dataValidation>
    <dataValidation type="list" allowBlank="1" showInputMessage="1" showErrorMessage="1" sqref="C70" xr:uid="{93ACFAF9-83C5-40F6-99CB-26F20EBC43E8}">
      <formula1>YesNo</formula1>
    </dataValidation>
    <dataValidation type="list" allowBlank="1" showInputMessage="1" showErrorMessage="1" prompt="Select Yes if semi-quantitative bank sample is collected. " sqref="F14" xr:uid="{FC21F36D-3DBD-4D5E-BDF5-55E4D08929DA}">
      <formula1>YesNull</formula1>
    </dataValidation>
    <dataValidation type="list" allowBlank="1" showInputMessage="1" showErrorMessage="1" sqref="E26:F26" xr:uid="{E730FEF0-E2F1-472A-BBD7-78BBCA2E7910}">
      <formula1>Precipitation</formula1>
    </dataValidation>
    <dataValidation type="list" allowBlank="1" showInputMessage="1" showErrorMessage="1" sqref="C29" xr:uid="{510F2686-C734-4100-AA63-DB9225ADD640}">
      <formula1>Gradient</formula1>
    </dataValidation>
    <dataValidation type="list" allowBlank="1" showInputMessage="1" showErrorMessage="1" sqref="I29:K29" xr:uid="{646D3F99-F407-439A-882D-72085BFAB3E0}">
      <formula1>AvgWidth</formula1>
    </dataValidation>
    <dataValidation type="list" allowBlank="1" showInputMessage="1" showErrorMessage="1" sqref="I30" xr:uid="{638FFF22-276A-4BF2-B595-40352497F317}">
      <formula1>MaxDepth</formula1>
    </dataValidation>
    <dataValidation type="list" allowBlank="1" showInputMessage="1" showErrorMessage="1" sqref="D40:K41" xr:uid="{9C034CE2-786A-4D20-9B18-D8A10ADBD2DE}">
      <formula1>Slope</formula1>
    </dataValidation>
    <dataValidation type="list" allowBlank="1" showInputMessage="1" showErrorMessage="1" sqref="D43:E43" xr:uid="{E3A29FA6-A66E-4A6A-B681-38B6A2CDBE47}">
      <formula1>Sed</formula1>
    </dataValidation>
    <dataValidation type="list" allowBlank="1" showInputMessage="1" showErrorMessage="1" sqref="D44:K44" xr:uid="{7C6A36F8-FA08-40C7-A7BB-2527C767CEB9}">
      <formula1>SedType</formula1>
    </dataValidation>
    <dataValidation type="list" allowBlank="1" showInputMessage="1" showErrorMessage="1" sqref="F45:K45 D45" xr:uid="{BBA170C9-FC35-4F7F-A5FA-D7D90CF86FF2}">
      <formula1>Turb</formula1>
    </dataValidation>
    <dataValidation type="list" allowBlank="1" showInputMessage="1" showErrorMessage="1" sqref="D46:I46" xr:uid="{DEE32326-FBB8-4DC4-B1F5-5369E414B627}">
      <formula1>Sheen</formula1>
    </dataValidation>
    <dataValidation type="list" allowBlank="1" showInputMessage="1" showErrorMessage="1" sqref="D47:E47" xr:uid="{C1D027CF-82AB-489A-8B46-9E992DFEE664}">
      <formula1>algae</formula1>
    </dataValidation>
    <dataValidation type="list" allowBlank="1" showInputMessage="1" showErrorMessage="1" sqref="D48:K48" xr:uid="{42188607-A6ED-432D-A97A-4273C58788FE}">
      <formula1>AlgaeType</formula1>
    </dataValidation>
    <dataValidation type="list" allowBlank="1" showInputMessage="1" showErrorMessage="1" sqref="C51:K54" xr:uid="{F0B4282D-7351-4AEB-A166-5308C07D0677}">
      <formula1>DomSub</formula1>
    </dataValidation>
    <dataValidation type="list" allowBlank="1" showInputMessage="1" showErrorMessage="1" sqref="J57:K57 D57:E57 G57:H57 A57:B57" xr:uid="{19B22969-D7E5-4226-964D-DC46C9EB4709}">
      <formula1>Landuse</formula1>
    </dataValidation>
    <dataValidation type="list" allowBlank="1" showInputMessage="1" showErrorMessage="1" sqref="E60:J63" xr:uid="{64A8EE7E-759F-47BC-BD5D-83CC7B2A44F1}">
      <formula1>Disturb</formula1>
    </dataValidation>
    <dataValidation type="list" allowBlank="1" showInputMessage="1" showErrorMessage="1" prompt="Select Yes if semi-quantitative riffle kick is collected. " sqref="C14" xr:uid="{80E2459F-1047-4B91-9A91-C10FEAE1C361}">
      <formula1>YesNull</formula1>
    </dataValidation>
    <dataValidation type="decimal" errorStyle="warning" allowBlank="1" showInputMessage="1" showErrorMessage="1" errorTitle="Criteria Violation " error="DO readings below 5 mg/L are a criteria violation.  Is the meter reading correctly?  Readings above 19 mg/L are unlikely.  Is the reading being recorded in the correct location." prompt="Type duplicate DO reading here. Readings should be within 0.2 to confirm meter accuracy." sqref="E20" xr:uid="{6CF119CE-0C55-43AE-8B6B-CFC620548AB2}">
      <formula1>5</formula1>
      <formula2>19</formula2>
    </dataValidation>
    <dataValidation allowBlank="1" showInputMessage="1" showErrorMessage="1" prompt="Type duplicate conductivity reading here. Readings should be within 10% to confirm meter accuracy." sqref="E18" xr:uid="{29926233-6266-4275-996F-40634A7770AB}"/>
    <dataValidation allowBlank="1" showInputMessage="1" showErrorMessage="1" prompt="Validation box only needs checked if criteria violation post calibration confirms the reading was accurate." sqref="F16:G16" xr:uid="{A3E8EF1A-40C5-42AE-AB8E-7163C31A3C26}"/>
    <dataValidation allowBlank="1" showInputMessage="1" showErrorMessage="1" prompt="Describe any problem with the field water parameter readings. " sqref="G24:K24 G23:K23 G22:K22 G21:K21" xr:uid="{233B1C89-D3EB-47EF-8AB6-EC85092CCAD1}"/>
    <dataValidation allowBlank="1" showInputMessage="1" showErrorMessage="1" prompt="Check box is meter was working correctly, calibrated and post checked. " sqref="F17" xr:uid="{E42C0DBC-4D60-4BFC-9909-B9B007601481}"/>
    <dataValidation type="list" allowBlank="1" showInputMessage="1" showErrorMessage="1" sqref="C11:E11" xr:uid="{6EF03804-EE3A-4EE0-919B-A023C18AF3EE}">
      <formula1>SampleStat</formula1>
    </dataValidation>
    <dataValidation allowBlank="1" showInputMessage="1" showErrorMessage="1" prompt="To insert pictures click on the Insert tab and choose Illustrations/ Pictures and navigate to needed photos. Photos may need to be resized and moved to these cells." sqref="A74:E74 G74:K74 A78:E78 G78:K78" xr:uid="{167AE4ED-7DAA-4764-8B9F-AC404CFB12E4}"/>
  </dataValidations>
  <pageMargins left="0.25" right="0.25" top="0.75" bottom="0.75" header="0.3" footer="0.3"/>
  <pageSetup orientation="landscape" r:id="rId1"/>
  <drawing r:id="rId2"/>
  <extLst>
    <ext xmlns:x14="http://schemas.microsoft.com/office/spreadsheetml/2009/9/main" uri="{CCE6A557-97BC-4b89-ADB6-D9C93CAAB3DF}">
      <x14:dataValidations xmlns:xm="http://schemas.microsoft.com/office/excel/2006/main" xWindow="322" yWindow="824" count="3">
        <x14:dataValidation type="list" allowBlank="1" showInputMessage="1" showErrorMessage="1" xr:uid="{00000000-0002-0000-0100-000012000000}">
          <x14:formula1>
            <xm:f>Validation!$T$1:$T$4</xm:f>
          </x14:formula1>
          <xm:sqref>P45:Q46</xm:sqref>
        </x14:dataValidation>
        <x14:dataValidation type="list" allowBlank="1" showInputMessage="1" showErrorMessage="1" xr:uid="{00000000-0002-0000-0100-000013000000}">
          <x14:formula1>
            <xm:f>Validation!$V$1:$V$4</xm:f>
          </x14:formula1>
          <xm:sqref>P47:Q47 S47</xm:sqref>
        </x14:dataValidation>
        <x14:dataValidation type="list" allowBlank="1" showInputMessage="1" showErrorMessage="1" xr:uid="{00000000-0002-0000-0100-000016000000}">
          <x14:formula1>
            <xm:f>Validation!$R$1:$R$9</xm:f>
          </x14:formula1>
          <xm:sqref>P43:Q44 S43:S44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A1:BC97"/>
  <sheetViews>
    <sheetView topLeftCell="A20" zoomScale="120" zoomScaleNormal="120" workbookViewId="0">
      <selection activeCell="Q4" sqref="Q4:V4"/>
    </sheetView>
  </sheetViews>
  <sheetFormatPr defaultColWidth="0" defaultRowHeight="14" zeroHeight="1" x14ac:dyDescent="0.3"/>
  <cols>
    <col min="1" max="1" width="21.54296875" style="124" customWidth="1"/>
    <col min="2" max="2" width="7.453125" style="124" customWidth="1"/>
    <col min="3" max="22" width="4.54296875" style="124" customWidth="1"/>
    <col min="23" max="23" width="8.81640625" style="124" customWidth="1"/>
    <col min="24" max="51" width="8.81640625" style="124" hidden="1" customWidth="1"/>
    <col min="52" max="55" width="0" style="124" hidden="1" customWidth="1"/>
    <col min="56" max="16384" width="8.81640625" style="124" hidden="1"/>
  </cols>
  <sheetData>
    <row r="1" spans="1:52" s="153" customFormat="1" ht="18" x14ac:dyDescent="0.4">
      <c r="A1" s="535" t="s">
        <v>25999</v>
      </c>
      <c r="B1" s="535"/>
      <c r="C1" s="535"/>
      <c r="D1" s="535"/>
      <c r="E1" s="535"/>
      <c r="F1" s="535"/>
      <c r="G1" s="535"/>
      <c r="H1" s="535"/>
      <c r="I1" s="535"/>
      <c r="J1" s="535"/>
      <c r="K1" s="535"/>
      <c r="L1" s="535"/>
      <c r="M1" s="535"/>
      <c r="N1" s="535"/>
      <c r="O1" s="535"/>
      <c r="P1" s="535"/>
      <c r="Q1" s="535"/>
      <c r="R1" s="535"/>
      <c r="S1" s="535"/>
      <c r="T1" s="535"/>
      <c r="U1" s="535"/>
      <c r="V1" s="535"/>
    </row>
    <row r="2" spans="1:52" s="153" customFormat="1" ht="18" x14ac:dyDescent="0.4">
      <c r="A2" s="489" t="s">
        <v>38317</v>
      </c>
      <c r="B2" s="489"/>
      <c r="C2" s="489"/>
      <c r="D2" s="489"/>
      <c r="E2" s="489"/>
      <c r="F2" s="489"/>
      <c r="G2" s="489"/>
      <c r="H2" s="489"/>
      <c r="I2" s="489"/>
      <c r="J2" s="489"/>
      <c r="K2" s="489"/>
      <c r="L2" s="489"/>
      <c r="M2" s="489"/>
      <c r="N2" s="489"/>
      <c r="O2" s="489"/>
      <c r="P2" s="489"/>
      <c r="Q2" s="489"/>
      <c r="R2" s="489"/>
      <c r="S2" s="489"/>
      <c r="T2" s="489"/>
      <c r="U2" s="489"/>
      <c r="V2" s="489"/>
    </row>
    <row r="3" spans="1:52" ht="16" thickBot="1" x14ac:dyDescent="0.35">
      <c r="A3" s="540" t="s">
        <v>43859</v>
      </c>
      <c r="B3" s="540"/>
      <c r="C3" s="540"/>
      <c r="D3" s="540"/>
      <c r="E3" s="540"/>
      <c r="F3" s="540"/>
      <c r="G3" s="540"/>
      <c r="H3" s="540"/>
      <c r="I3" s="540"/>
      <c r="J3" s="540"/>
      <c r="K3" s="540"/>
      <c r="L3" s="540"/>
      <c r="M3" s="540"/>
      <c r="N3" s="540"/>
      <c r="O3" s="540"/>
      <c r="P3" s="540"/>
      <c r="Q3" s="540"/>
      <c r="R3" s="540"/>
      <c r="S3" s="540"/>
      <c r="T3" s="540"/>
      <c r="U3" s="540"/>
      <c r="V3" s="540"/>
    </row>
    <row r="4" spans="1:52" s="125" customFormat="1" ht="17.149999999999999" customHeight="1" thickTop="1" x14ac:dyDescent="0.35">
      <c r="A4" s="272" t="s">
        <v>25778</v>
      </c>
      <c r="B4" s="554">
        <f>IF(BioEvent!$B$1&gt;0,BioEvent!$B$2,"")</f>
        <v>0</v>
      </c>
      <c r="C4" s="555"/>
      <c r="D4" s="555"/>
      <c r="E4" s="555"/>
      <c r="F4" s="555"/>
      <c r="G4" s="555"/>
      <c r="H4" s="555"/>
      <c r="I4" s="555"/>
      <c r="J4" s="555"/>
      <c r="K4" s="552" t="s">
        <v>25958</v>
      </c>
      <c r="L4" s="552"/>
      <c r="M4" s="552"/>
      <c r="N4" s="552"/>
      <c r="O4" s="552"/>
      <c r="P4" s="553"/>
      <c r="Q4" s="541"/>
      <c r="R4" s="542"/>
      <c r="S4" s="542"/>
      <c r="T4" s="542"/>
      <c r="U4" s="542"/>
      <c r="V4" s="543"/>
      <c r="AZ4" s="125" t="s">
        <v>29441</v>
      </c>
    </row>
    <row r="5" spans="1:52" s="125" customFormat="1" ht="17.149999999999999" customHeight="1" x14ac:dyDescent="0.35">
      <c r="A5" s="296" t="s">
        <v>40624</v>
      </c>
      <c r="B5" s="531" t="str">
        <f>IF(BioEvent!$B$8&gt;0,BioEvent!$B$8,"")</f>
        <v/>
      </c>
      <c r="C5" s="532"/>
      <c r="D5" s="532"/>
      <c r="E5" s="532"/>
      <c r="F5" s="532"/>
      <c r="G5" s="532"/>
      <c r="H5" s="532"/>
      <c r="I5" s="532"/>
      <c r="J5" s="532"/>
      <c r="K5" s="532"/>
      <c r="L5" s="533"/>
      <c r="M5" s="548" t="s">
        <v>25956</v>
      </c>
      <c r="N5" s="549"/>
      <c r="O5" s="550" t="str">
        <f>IF(BioEvent!$B$3&gt;0,BioEvent!$B$3,"")</f>
        <v/>
      </c>
      <c r="P5" s="551"/>
      <c r="Q5" s="551"/>
      <c r="R5" s="548" t="s">
        <v>25957</v>
      </c>
      <c r="S5" s="549"/>
      <c r="T5" s="544" t="str">
        <f>IF(BioEvent!$D$3&gt;0,BioEvent!$D$3,"")</f>
        <v/>
      </c>
      <c r="U5" s="545"/>
      <c r="V5" s="546"/>
      <c r="AZ5" s="125" t="s">
        <v>29442</v>
      </c>
    </row>
    <row r="6" spans="1:52" s="125" customFormat="1" ht="17.149999999999999" customHeight="1" x14ac:dyDescent="0.35">
      <c r="A6" s="273" t="s">
        <v>26016</v>
      </c>
      <c r="B6" s="527" t="str">
        <f>IF(BioEvent!$B$9&gt;0,BioEvent!$B$9,"")</f>
        <v/>
      </c>
      <c r="C6" s="528"/>
      <c r="D6" s="528"/>
      <c r="E6" s="528"/>
      <c r="F6" s="528"/>
      <c r="G6" s="528"/>
      <c r="H6" s="528"/>
      <c r="I6" s="528"/>
      <c r="J6" s="528"/>
      <c r="K6" s="528"/>
      <c r="L6" s="528"/>
      <c r="M6" s="548" t="s">
        <v>26017</v>
      </c>
      <c r="N6" s="548"/>
      <c r="O6" s="548"/>
      <c r="P6" s="548"/>
      <c r="Q6" s="549"/>
      <c r="R6" s="527" t="str">
        <f>IF(BioEvent!$D$7&gt;0,BioEvent!$D$7,"")</f>
        <v/>
      </c>
      <c r="S6" s="528"/>
      <c r="T6" s="528"/>
      <c r="U6" s="528"/>
      <c r="V6" s="547"/>
    </row>
    <row r="7" spans="1:52" s="125" customFormat="1" ht="17.149999999999999" customHeight="1" thickBot="1" x14ac:dyDescent="0.4">
      <c r="A7" s="274" t="s">
        <v>25786</v>
      </c>
      <c r="B7" s="520" t="str">
        <f>IF(BioEvent!$B$13&gt;0,BioEvent!$B$13,"")</f>
        <v/>
      </c>
      <c r="C7" s="521"/>
      <c r="D7" s="521"/>
      <c r="E7" s="517" t="s">
        <v>26018</v>
      </c>
      <c r="F7" s="486"/>
      <c r="G7" s="518" t="str">
        <f>IF(BioEvent!$D$8&gt;0,BioEvent!$D$8,"")</f>
        <v/>
      </c>
      <c r="H7" s="519"/>
      <c r="I7" s="517" t="s">
        <v>25783</v>
      </c>
      <c r="J7" s="486"/>
      <c r="K7" s="522" t="str">
        <f>IF(BioEvent!$B$11&gt;0,BioEvent!$B$11,"")</f>
        <v/>
      </c>
      <c r="L7" s="523"/>
      <c r="M7" s="500" t="s">
        <v>37722</v>
      </c>
      <c r="N7" s="500"/>
      <c r="O7" s="500"/>
      <c r="P7" s="500"/>
      <c r="Q7" s="327" t="b">
        <v>0</v>
      </c>
      <c r="R7" s="529"/>
      <c r="S7" s="529"/>
      <c r="T7" s="529"/>
      <c r="U7" s="529"/>
      <c r="V7" s="530"/>
      <c r="AZ7" s="125" t="b">
        <v>0</v>
      </c>
    </row>
    <row r="8" spans="1:52" s="125" customFormat="1" ht="17.149999999999999" customHeight="1" thickTop="1" x14ac:dyDescent="0.35">
      <c r="A8" s="154" t="s">
        <v>26105</v>
      </c>
      <c r="B8" s="149" t="s">
        <v>26095</v>
      </c>
      <c r="C8" s="539" t="s">
        <v>43816</v>
      </c>
      <c r="D8" s="539"/>
      <c r="E8" s="539"/>
      <c r="F8" s="539"/>
      <c r="G8" s="539"/>
      <c r="H8" s="539"/>
      <c r="I8" s="539"/>
      <c r="J8" s="539"/>
      <c r="K8" s="539"/>
      <c r="L8" s="539"/>
      <c r="M8" s="539"/>
      <c r="N8" s="539"/>
      <c r="O8" s="539"/>
      <c r="P8" s="539"/>
      <c r="Q8" s="539"/>
      <c r="R8" s="539"/>
      <c r="S8" s="539"/>
      <c r="T8" s="539"/>
      <c r="U8" s="539"/>
      <c r="V8" s="539"/>
    </row>
    <row r="9" spans="1:52" ht="17.149999999999999" customHeight="1" x14ac:dyDescent="0.3">
      <c r="A9" s="526"/>
      <c r="B9" s="526"/>
      <c r="C9" s="526"/>
      <c r="D9" s="526"/>
      <c r="E9" s="526"/>
      <c r="F9" s="526"/>
      <c r="G9" s="526"/>
      <c r="H9" s="526"/>
      <c r="I9" s="526"/>
      <c r="J9" s="526"/>
      <c r="K9" s="526"/>
      <c r="L9" s="526"/>
      <c r="M9" s="526"/>
      <c r="N9" s="526"/>
      <c r="O9" s="526"/>
      <c r="P9" s="526"/>
      <c r="Q9" s="526"/>
      <c r="R9" s="526"/>
      <c r="S9" s="526"/>
      <c r="T9" s="526"/>
      <c r="U9" s="526"/>
      <c r="V9" s="526"/>
    </row>
    <row r="10" spans="1:52" ht="17.149999999999999" customHeight="1" x14ac:dyDescent="0.3">
      <c r="A10" s="526"/>
      <c r="B10" s="526"/>
      <c r="C10" s="526"/>
      <c r="D10" s="526"/>
      <c r="E10" s="526"/>
      <c r="F10" s="526"/>
      <c r="G10" s="526"/>
      <c r="H10" s="526"/>
      <c r="I10" s="526"/>
      <c r="J10" s="526"/>
      <c r="K10" s="526"/>
      <c r="L10" s="526"/>
      <c r="M10" s="526"/>
      <c r="N10" s="526"/>
      <c r="O10" s="526"/>
      <c r="P10" s="526"/>
      <c r="Q10" s="526"/>
      <c r="R10" s="526"/>
      <c r="S10" s="526"/>
      <c r="T10" s="526"/>
      <c r="U10" s="526"/>
      <c r="V10" s="526"/>
    </row>
    <row r="11" spans="1:52" ht="14.5" thickBot="1" x14ac:dyDescent="0.35">
      <c r="A11" s="526"/>
      <c r="B11" s="526"/>
      <c r="C11" s="526"/>
      <c r="D11" s="526"/>
      <c r="E11" s="526"/>
      <c r="F11" s="526"/>
      <c r="G11" s="526"/>
      <c r="H11" s="526"/>
      <c r="I11" s="526"/>
      <c r="J11" s="526"/>
      <c r="K11" s="526"/>
      <c r="L11" s="526"/>
      <c r="M11" s="526"/>
      <c r="N11" s="526"/>
      <c r="O11" s="526"/>
      <c r="P11" s="526"/>
      <c r="Q11" s="526"/>
      <c r="R11" s="526"/>
      <c r="S11" s="526"/>
      <c r="T11" s="526"/>
      <c r="U11" s="526"/>
      <c r="V11" s="526"/>
    </row>
    <row r="12" spans="1:52" s="125" customFormat="1" ht="16.5" thickTop="1" thickBot="1" x14ac:dyDescent="0.4">
      <c r="A12" s="155"/>
      <c r="B12" s="156"/>
      <c r="C12" s="524" t="s">
        <v>25901</v>
      </c>
      <c r="D12" s="524"/>
      <c r="E12" s="524"/>
      <c r="F12" s="524"/>
      <c r="G12" s="524"/>
      <c r="H12" s="524" t="s">
        <v>25902</v>
      </c>
      <c r="I12" s="524"/>
      <c r="J12" s="524"/>
      <c r="K12" s="524"/>
      <c r="L12" s="524"/>
      <c r="M12" s="524" t="s">
        <v>25903</v>
      </c>
      <c r="N12" s="524"/>
      <c r="O12" s="524"/>
      <c r="P12" s="524"/>
      <c r="Q12" s="524"/>
      <c r="R12" s="524" t="s">
        <v>25904</v>
      </c>
      <c r="S12" s="524"/>
      <c r="T12" s="524"/>
      <c r="U12" s="524"/>
      <c r="V12" s="525"/>
    </row>
    <row r="13" spans="1:52" s="125" customFormat="1" ht="15" customHeight="1" x14ac:dyDescent="0.35">
      <c r="A13" s="494" t="s">
        <v>25905</v>
      </c>
      <c r="B13" s="496"/>
      <c r="C13" s="513" t="s">
        <v>37745</v>
      </c>
      <c r="D13" s="513"/>
      <c r="E13" s="513"/>
      <c r="F13" s="513"/>
      <c r="G13" s="513"/>
      <c r="H13" s="513" t="s">
        <v>25908</v>
      </c>
      <c r="I13" s="513"/>
      <c r="J13" s="513"/>
      <c r="K13" s="513"/>
      <c r="L13" s="513"/>
      <c r="M13" s="513" t="s">
        <v>25909</v>
      </c>
      <c r="N13" s="513"/>
      <c r="O13" s="513"/>
      <c r="P13" s="513"/>
      <c r="Q13" s="513"/>
      <c r="R13" s="513" t="s">
        <v>25910</v>
      </c>
      <c r="S13" s="513"/>
      <c r="T13" s="513"/>
      <c r="U13" s="513"/>
      <c r="V13" s="514"/>
    </row>
    <row r="14" spans="1:52" s="125" customFormat="1" ht="15.5" x14ac:dyDescent="0.35">
      <c r="A14" s="495"/>
      <c r="B14" s="497"/>
      <c r="C14" s="515"/>
      <c r="D14" s="515"/>
      <c r="E14" s="515"/>
      <c r="F14" s="515"/>
      <c r="G14" s="515"/>
      <c r="H14" s="515"/>
      <c r="I14" s="515"/>
      <c r="J14" s="515"/>
      <c r="K14" s="515"/>
      <c r="L14" s="515"/>
      <c r="M14" s="515"/>
      <c r="N14" s="515"/>
      <c r="O14" s="515"/>
      <c r="P14" s="515"/>
      <c r="Q14" s="515"/>
      <c r="R14" s="515"/>
      <c r="S14" s="515"/>
      <c r="T14" s="515"/>
      <c r="U14" s="515"/>
      <c r="V14" s="516"/>
    </row>
    <row r="15" spans="1:52" s="125" customFormat="1" ht="15.5" x14ac:dyDescent="0.35">
      <c r="A15" s="495"/>
      <c r="B15" s="497"/>
      <c r="C15" s="515"/>
      <c r="D15" s="515"/>
      <c r="E15" s="515"/>
      <c r="F15" s="515"/>
      <c r="G15" s="515"/>
      <c r="H15" s="515"/>
      <c r="I15" s="515"/>
      <c r="J15" s="515"/>
      <c r="K15" s="515"/>
      <c r="L15" s="515"/>
      <c r="M15" s="515"/>
      <c r="N15" s="515"/>
      <c r="O15" s="515"/>
      <c r="P15" s="515"/>
      <c r="Q15" s="515"/>
      <c r="R15" s="515"/>
      <c r="S15" s="515"/>
      <c r="T15" s="515"/>
      <c r="U15" s="515"/>
      <c r="V15" s="516"/>
    </row>
    <row r="16" spans="1:52" s="125" customFormat="1" ht="15.5" x14ac:dyDescent="0.35">
      <c r="A16" s="495"/>
      <c r="B16" s="497"/>
      <c r="C16" s="515"/>
      <c r="D16" s="515"/>
      <c r="E16" s="515"/>
      <c r="F16" s="515"/>
      <c r="G16" s="515"/>
      <c r="H16" s="515"/>
      <c r="I16" s="515"/>
      <c r="J16" s="515"/>
      <c r="K16" s="515"/>
      <c r="L16" s="515"/>
      <c r="M16" s="515"/>
      <c r="N16" s="515"/>
      <c r="O16" s="515"/>
      <c r="P16" s="515"/>
      <c r="Q16" s="515"/>
      <c r="R16" s="515"/>
      <c r="S16" s="515"/>
      <c r="T16" s="515"/>
      <c r="U16" s="515"/>
      <c r="V16" s="516"/>
    </row>
    <row r="17" spans="1:53" s="125" customFormat="1" ht="50.25" customHeight="1" x14ac:dyDescent="0.35">
      <c r="A17" s="495"/>
      <c r="B17" s="497"/>
      <c r="C17" s="515"/>
      <c r="D17" s="515"/>
      <c r="E17" s="515"/>
      <c r="F17" s="515"/>
      <c r="G17" s="515"/>
      <c r="H17" s="515"/>
      <c r="I17" s="515"/>
      <c r="J17" s="515"/>
      <c r="K17" s="515"/>
      <c r="L17" s="515"/>
      <c r="M17" s="515"/>
      <c r="N17" s="515"/>
      <c r="O17" s="515"/>
      <c r="P17" s="515"/>
      <c r="Q17" s="515"/>
      <c r="R17" s="515"/>
      <c r="S17" s="515"/>
      <c r="T17" s="515"/>
      <c r="U17" s="515"/>
      <c r="V17" s="516"/>
      <c r="BA17" s="144"/>
    </row>
    <row r="18" spans="1:53" s="161" customFormat="1" ht="20.149999999999999" customHeight="1" x14ac:dyDescent="0.35">
      <c r="A18" s="157" t="s">
        <v>25906</v>
      </c>
      <c r="B18" s="158"/>
      <c r="C18" s="159">
        <v>20</v>
      </c>
      <c r="D18" s="159">
        <v>19</v>
      </c>
      <c r="E18" s="159">
        <v>18</v>
      </c>
      <c r="F18" s="159">
        <v>17</v>
      </c>
      <c r="G18" s="159">
        <v>16</v>
      </c>
      <c r="H18" s="159">
        <v>15</v>
      </c>
      <c r="I18" s="159">
        <v>14</v>
      </c>
      <c r="J18" s="159">
        <v>13</v>
      </c>
      <c r="K18" s="159">
        <v>12</v>
      </c>
      <c r="L18" s="159">
        <v>11</v>
      </c>
      <c r="M18" s="159">
        <v>10</v>
      </c>
      <c r="N18" s="159">
        <v>9</v>
      </c>
      <c r="O18" s="159">
        <v>8</v>
      </c>
      <c r="P18" s="159">
        <v>7</v>
      </c>
      <c r="Q18" s="159">
        <v>6</v>
      </c>
      <c r="R18" s="159">
        <v>5</v>
      </c>
      <c r="S18" s="159">
        <v>4</v>
      </c>
      <c r="T18" s="159">
        <v>3</v>
      </c>
      <c r="U18" s="159">
        <v>2</v>
      </c>
      <c r="V18" s="160">
        <v>1</v>
      </c>
      <c r="AZ18" s="162" t="s">
        <v>36855</v>
      </c>
      <c r="BA18" s="162">
        <f>IF($AZ$18="","",VALUE($AZ$18))</f>
        <v>22</v>
      </c>
    </row>
    <row r="19" spans="1:53" s="125" customFormat="1" ht="16" thickBot="1" x14ac:dyDescent="0.4">
      <c r="A19" s="163" t="s">
        <v>25911</v>
      </c>
      <c r="B19" s="483"/>
      <c r="C19" s="484"/>
      <c r="D19" s="484"/>
      <c r="E19" s="484"/>
      <c r="F19" s="484"/>
      <c r="G19" s="484"/>
      <c r="H19" s="484"/>
      <c r="I19" s="484"/>
      <c r="J19" s="484"/>
      <c r="K19" s="484"/>
      <c r="L19" s="484"/>
      <c r="M19" s="484"/>
      <c r="N19" s="484"/>
      <c r="O19" s="484"/>
      <c r="P19" s="484"/>
      <c r="Q19" s="484"/>
      <c r="R19" s="484"/>
      <c r="S19" s="484"/>
      <c r="T19" s="484"/>
      <c r="U19" s="484"/>
      <c r="V19" s="485"/>
      <c r="AZ19" s="144"/>
      <c r="BA19" s="144"/>
    </row>
    <row r="20" spans="1:53" s="125" customFormat="1" ht="14.9" customHeight="1" x14ac:dyDescent="0.35">
      <c r="A20" s="494" t="s">
        <v>25955</v>
      </c>
      <c r="B20" s="496"/>
      <c r="C20" s="490" t="s">
        <v>25912</v>
      </c>
      <c r="D20" s="490"/>
      <c r="E20" s="490"/>
      <c r="F20" s="490"/>
      <c r="G20" s="490"/>
      <c r="H20" s="490" t="s">
        <v>25913</v>
      </c>
      <c r="I20" s="490"/>
      <c r="J20" s="490"/>
      <c r="K20" s="490"/>
      <c r="L20" s="490"/>
      <c r="M20" s="490" t="s">
        <v>25914</v>
      </c>
      <c r="N20" s="490"/>
      <c r="O20" s="490"/>
      <c r="P20" s="490"/>
      <c r="Q20" s="490"/>
      <c r="R20" s="490" t="s">
        <v>25915</v>
      </c>
      <c r="S20" s="490"/>
      <c r="T20" s="490"/>
      <c r="U20" s="490"/>
      <c r="V20" s="492"/>
      <c r="AZ20" s="144"/>
      <c r="BA20" s="144"/>
    </row>
    <row r="21" spans="1:53" s="125" customFormat="1" ht="15.5" x14ac:dyDescent="0.35">
      <c r="A21" s="495"/>
      <c r="B21" s="497"/>
      <c r="C21" s="491"/>
      <c r="D21" s="491"/>
      <c r="E21" s="491"/>
      <c r="F21" s="491"/>
      <c r="G21" s="491"/>
      <c r="H21" s="491"/>
      <c r="I21" s="491"/>
      <c r="J21" s="491"/>
      <c r="K21" s="491"/>
      <c r="L21" s="491"/>
      <c r="M21" s="491"/>
      <c r="N21" s="491"/>
      <c r="O21" s="491"/>
      <c r="P21" s="491"/>
      <c r="Q21" s="491"/>
      <c r="R21" s="491"/>
      <c r="S21" s="491"/>
      <c r="T21" s="491"/>
      <c r="U21" s="491"/>
      <c r="V21" s="493"/>
      <c r="AZ21" s="144"/>
      <c r="BA21" s="144"/>
    </row>
    <row r="22" spans="1:53" s="125" customFormat="1" ht="15.5" x14ac:dyDescent="0.35">
      <c r="A22" s="495"/>
      <c r="B22" s="497"/>
      <c r="C22" s="491"/>
      <c r="D22" s="491"/>
      <c r="E22" s="491"/>
      <c r="F22" s="491"/>
      <c r="G22" s="491"/>
      <c r="H22" s="491"/>
      <c r="I22" s="491"/>
      <c r="J22" s="491"/>
      <c r="K22" s="491"/>
      <c r="L22" s="491"/>
      <c r="M22" s="491"/>
      <c r="N22" s="491"/>
      <c r="O22" s="491"/>
      <c r="P22" s="491"/>
      <c r="Q22" s="491"/>
      <c r="R22" s="491"/>
      <c r="S22" s="491"/>
      <c r="T22" s="491"/>
      <c r="U22" s="491"/>
      <c r="V22" s="493"/>
      <c r="AZ22" s="144"/>
      <c r="BA22" s="144"/>
    </row>
    <row r="23" spans="1:53" s="125" customFormat="1" ht="15.5" x14ac:dyDescent="0.35">
      <c r="A23" s="495"/>
      <c r="B23" s="497"/>
      <c r="C23" s="491"/>
      <c r="D23" s="491"/>
      <c r="E23" s="491"/>
      <c r="F23" s="491"/>
      <c r="G23" s="491"/>
      <c r="H23" s="491"/>
      <c r="I23" s="491"/>
      <c r="J23" s="491"/>
      <c r="K23" s="491"/>
      <c r="L23" s="491"/>
      <c r="M23" s="491"/>
      <c r="N23" s="491"/>
      <c r="O23" s="491"/>
      <c r="P23" s="491"/>
      <c r="Q23" s="491"/>
      <c r="R23" s="491"/>
      <c r="S23" s="491"/>
      <c r="T23" s="491"/>
      <c r="U23" s="491"/>
      <c r="V23" s="493"/>
      <c r="AZ23" s="144"/>
      <c r="BA23" s="144"/>
    </row>
    <row r="24" spans="1:53" s="125" customFormat="1" ht="15.5" x14ac:dyDescent="0.35">
      <c r="A24" s="495"/>
      <c r="B24" s="497"/>
      <c r="C24" s="491"/>
      <c r="D24" s="491"/>
      <c r="E24" s="491"/>
      <c r="F24" s="491"/>
      <c r="G24" s="491"/>
      <c r="H24" s="491"/>
      <c r="I24" s="491"/>
      <c r="J24" s="491"/>
      <c r="K24" s="491"/>
      <c r="L24" s="491"/>
      <c r="M24" s="491"/>
      <c r="N24" s="491"/>
      <c r="O24" s="491"/>
      <c r="P24" s="491"/>
      <c r="Q24" s="491"/>
      <c r="R24" s="491"/>
      <c r="S24" s="491"/>
      <c r="T24" s="491"/>
      <c r="U24" s="491"/>
      <c r="V24" s="493"/>
      <c r="AZ24" s="144"/>
      <c r="BA24" s="144"/>
    </row>
    <row r="25" spans="1:53" s="125" customFormat="1" ht="54" customHeight="1" x14ac:dyDescent="0.35">
      <c r="A25" s="495"/>
      <c r="B25" s="497"/>
      <c r="C25" s="491"/>
      <c r="D25" s="491"/>
      <c r="E25" s="491"/>
      <c r="F25" s="491"/>
      <c r="G25" s="491"/>
      <c r="H25" s="491"/>
      <c r="I25" s="491"/>
      <c r="J25" s="491"/>
      <c r="K25" s="491"/>
      <c r="L25" s="491"/>
      <c r="M25" s="491"/>
      <c r="N25" s="491"/>
      <c r="O25" s="491"/>
      <c r="P25" s="491"/>
      <c r="Q25" s="491"/>
      <c r="R25" s="491"/>
      <c r="S25" s="491"/>
      <c r="T25" s="491"/>
      <c r="U25" s="491"/>
      <c r="V25" s="493"/>
      <c r="AZ25" s="144"/>
      <c r="BA25" s="144"/>
    </row>
    <row r="26" spans="1:53" s="161" customFormat="1" ht="20.149999999999999" customHeight="1" x14ac:dyDescent="0.35">
      <c r="A26" s="157" t="s">
        <v>25906</v>
      </c>
      <c r="B26" s="158"/>
      <c r="C26" s="159">
        <v>20</v>
      </c>
      <c r="D26" s="159">
        <v>19</v>
      </c>
      <c r="E26" s="159">
        <v>18</v>
      </c>
      <c r="F26" s="159">
        <v>17</v>
      </c>
      <c r="G26" s="159">
        <v>16</v>
      </c>
      <c r="H26" s="159">
        <v>15</v>
      </c>
      <c r="I26" s="159">
        <v>14</v>
      </c>
      <c r="J26" s="159">
        <v>13</v>
      </c>
      <c r="K26" s="159">
        <v>12</v>
      </c>
      <c r="L26" s="159">
        <v>11</v>
      </c>
      <c r="M26" s="159">
        <v>10</v>
      </c>
      <c r="N26" s="159">
        <v>9</v>
      </c>
      <c r="O26" s="159">
        <v>8</v>
      </c>
      <c r="P26" s="159">
        <v>7</v>
      </c>
      <c r="Q26" s="159">
        <v>6</v>
      </c>
      <c r="R26" s="159">
        <v>5</v>
      </c>
      <c r="S26" s="159">
        <v>4</v>
      </c>
      <c r="T26" s="159">
        <v>3</v>
      </c>
      <c r="U26" s="159">
        <v>2</v>
      </c>
      <c r="V26" s="160">
        <v>1</v>
      </c>
      <c r="AZ26" s="162" t="s">
        <v>29433</v>
      </c>
      <c r="BA26" s="162" t="str">
        <f>IF($AZ$26="","",VALUE($AZ$26))</f>
        <v/>
      </c>
    </row>
    <row r="27" spans="1:53" s="125" customFormat="1" ht="16" thickBot="1" x14ac:dyDescent="0.4">
      <c r="A27" s="163" t="s">
        <v>25911</v>
      </c>
      <c r="B27" s="483"/>
      <c r="C27" s="484"/>
      <c r="D27" s="484"/>
      <c r="E27" s="484"/>
      <c r="F27" s="484"/>
      <c r="G27" s="484"/>
      <c r="H27" s="484"/>
      <c r="I27" s="484"/>
      <c r="J27" s="484"/>
      <c r="K27" s="484"/>
      <c r="L27" s="484"/>
      <c r="M27" s="484"/>
      <c r="N27" s="484"/>
      <c r="O27" s="484"/>
      <c r="P27" s="484"/>
      <c r="Q27" s="484"/>
      <c r="R27" s="484"/>
      <c r="S27" s="484"/>
      <c r="T27" s="484"/>
      <c r="U27" s="484"/>
      <c r="V27" s="485"/>
      <c r="AZ27" s="144"/>
      <c r="BA27" s="144"/>
    </row>
    <row r="28" spans="1:53" s="125" customFormat="1" ht="15.5" x14ac:dyDescent="0.35">
      <c r="A28" s="494" t="s">
        <v>25921</v>
      </c>
      <c r="B28" s="496"/>
      <c r="C28" s="490" t="s">
        <v>25922</v>
      </c>
      <c r="D28" s="490"/>
      <c r="E28" s="490"/>
      <c r="F28" s="490"/>
      <c r="G28" s="490"/>
      <c r="H28" s="490" t="s">
        <v>25923</v>
      </c>
      <c r="I28" s="490"/>
      <c r="J28" s="490"/>
      <c r="K28" s="490"/>
      <c r="L28" s="490"/>
      <c r="M28" s="490" t="s">
        <v>25924</v>
      </c>
      <c r="N28" s="490"/>
      <c r="O28" s="490"/>
      <c r="P28" s="490"/>
      <c r="Q28" s="490"/>
      <c r="R28" s="490" t="s">
        <v>25925</v>
      </c>
      <c r="S28" s="490"/>
      <c r="T28" s="490"/>
      <c r="U28" s="490"/>
      <c r="V28" s="492"/>
      <c r="AZ28" s="144"/>
      <c r="BA28" s="144"/>
    </row>
    <row r="29" spans="1:53" s="125" customFormat="1" ht="15.5" x14ac:dyDescent="0.35">
      <c r="A29" s="495"/>
      <c r="B29" s="497"/>
      <c r="C29" s="491"/>
      <c r="D29" s="491"/>
      <c r="E29" s="491"/>
      <c r="F29" s="491"/>
      <c r="G29" s="491"/>
      <c r="H29" s="491"/>
      <c r="I29" s="491"/>
      <c r="J29" s="491"/>
      <c r="K29" s="491"/>
      <c r="L29" s="491"/>
      <c r="M29" s="491"/>
      <c r="N29" s="491"/>
      <c r="O29" s="491"/>
      <c r="P29" s="491"/>
      <c r="Q29" s="491"/>
      <c r="R29" s="491"/>
      <c r="S29" s="491"/>
      <c r="T29" s="491"/>
      <c r="U29" s="491"/>
      <c r="V29" s="493"/>
      <c r="AZ29" s="144"/>
      <c r="BA29" s="144"/>
    </row>
    <row r="30" spans="1:53" s="125" customFormat="1" ht="15.5" x14ac:dyDescent="0.35">
      <c r="A30" s="495"/>
      <c r="B30" s="497"/>
      <c r="C30" s="491"/>
      <c r="D30" s="491"/>
      <c r="E30" s="491"/>
      <c r="F30" s="491"/>
      <c r="G30" s="491"/>
      <c r="H30" s="491"/>
      <c r="I30" s="491"/>
      <c r="J30" s="491"/>
      <c r="K30" s="491"/>
      <c r="L30" s="491"/>
      <c r="M30" s="491"/>
      <c r="N30" s="491"/>
      <c r="O30" s="491"/>
      <c r="P30" s="491"/>
      <c r="Q30" s="491"/>
      <c r="R30" s="491"/>
      <c r="S30" s="491"/>
      <c r="T30" s="491"/>
      <c r="U30" s="491"/>
      <c r="V30" s="493"/>
      <c r="AZ30" s="144"/>
      <c r="BA30" s="144"/>
    </row>
    <row r="31" spans="1:53" s="125" customFormat="1" ht="34.5" customHeight="1" x14ac:dyDescent="0.35">
      <c r="A31" s="495"/>
      <c r="B31" s="497"/>
      <c r="C31" s="491"/>
      <c r="D31" s="491"/>
      <c r="E31" s="491"/>
      <c r="F31" s="491"/>
      <c r="G31" s="491"/>
      <c r="H31" s="491"/>
      <c r="I31" s="491"/>
      <c r="J31" s="491"/>
      <c r="K31" s="491"/>
      <c r="L31" s="491"/>
      <c r="M31" s="491"/>
      <c r="N31" s="491"/>
      <c r="O31" s="491"/>
      <c r="P31" s="491"/>
      <c r="Q31" s="491"/>
      <c r="R31" s="491"/>
      <c r="S31" s="491"/>
      <c r="T31" s="491"/>
      <c r="U31" s="491"/>
      <c r="V31" s="493"/>
      <c r="AZ31" s="144"/>
      <c r="BA31" s="144"/>
    </row>
    <row r="32" spans="1:53" s="161" customFormat="1" ht="20.149999999999999" customHeight="1" x14ac:dyDescent="0.35">
      <c r="A32" s="157" t="s">
        <v>25906</v>
      </c>
      <c r="B32" s="158"/>
      <c r="C32" s="159">
        <v>20</v>
      </c>
      <c r="D32" s="159">
        <v>19</v>
      </c>
      <c r="E32" s="159">
        <v>18</v>
      </c>
      <c r="F32" s="159">
        <v>17</v>
      </c>
      <c r="G32" s="159">
        <v>16</v>
      </c>
      <c r="H32" s="159">
        <v>15</v>
      </c>
      <c r="I32" s="159">
        <v>14</v>
      </c>
      <c r="J32" s="159">
        <v>13</v>
      </c>
      <c r="K32" s="159">
        <v>12</v>
      </c>
      <c r="L32" s="159">
        <v>11</v>
      </c>
      <c r="M32" s="159">
        <v>10</v>
      </c>
      <c r="N32" s="159">
        <v>9</v>
      </c>
      <c r="O32" s="159">
        <v>8</v>
      </c>
      <c r="P32" s="159">
        <v>7</v>
      </c>
      <c r="Q32" s="159">
        <v>6</v>
      </c>
      <c r="R32" s="159">
        <v>5</v>
      </c>
      <c r="S32" s="159">
        <v>4</v>
      </c>
      <c r="T32" s="159">
        <v>3</v>
      </c>
      <c r="U32" s="159">
        <v>2</v>
      </c>
      <c r="V32" s="160">
        <v>1</v>
      </c>
      <c r="AZ32" s="162" t="s">
        <v>29433</v>
      </c>
      <c r="BA32" s="162" t="str">
        <f>IF($AZ$32="","",VALUE($AZ$32))</f>
        <v/>
      </c>
    </row>
    <row r="33" spans="1:53" s="125" customFormat="1" ht="16" thickBot="1" x14ac:dyDescent="0.4">
      <c r="A33" s="163" t="s">
        <v>25911</v>
      </c>
      <c r="B33" s="483"/>
      <c r="C33" s="484"/>
      <c r="D33" s="484"/>
      <c r="E33" s="484"/>
      <c r="F33" s="484"/>
      <c r="G33" s="484"/>
      <c r="H33" s="484"/>
      <c r="I33" s="484"/>
      <c r="J33" s="484"/>
      <c r="K33" s="484"/>
      <c r="L33" s="484"/>
      <c r="M33" s="484"/>
      <c r="N33" s="484"/>
      <c r="O33" s="484"/>
      <c r="P33" s="484"/>
      <c r="Q33" s="484"/>
      <c r="R33" s="484"/>
      <c r="S33" s="484"/>
      <c r="T33" s="484"/>
      <c r="U33" s="484"/>
      <c r="V33" s="485"/>
      <c r="AZ33" s="144"/>
      <c r="BA33" s="144"/>
    </row>
    <row r="34" spans="1:53" s="125" customFormat="1" ht="42.75" customHeight="1" x14ac:dyDescent="0.35">
      <c r="A34" s="494" t="s">
        <v>25916</v>
      </c>
      <c r="B34" s="498" t="s">
        <v>34409</v>
      </c>
      <c r="C34" s="490" t="s">
        <v>25917</v>
      </c>
      <c r="D34" s="490"/>
      <c r="E34" s="490"/>
      <c r="F34" s="490"/>
      <c r="G34" s="490"/>
      <c r="H34" s="490" t="s">
        <v>25918</v>
      </c>
      <c r="I34" s="490"/>
      <c r="J34" s="490"/>
      <c r="K34" s="490"/>
      <c r="L34" s="490"/>
      <c r="M34" s="490" t="s">
        <v>25919</v>
      </c>
      <c r="N34" s="490"/>
      <c r="O34" s="490"/>
      <c r="P34" s="490"/>
      <c r="Q34" s="490"/>
      <c r="R34" s="490" t="s">
        <v>25920</v>
      </c>
      <c r="S34" s="490"/>
      <c r="T34" s="490"/>
      <c r="U34" s="490"/>
      <c r="V34" s="492"/>
      <c r="AZ34" s="144"/>
      <c r="BA34" s="144"/>
    </row>
    <row r="35" spans="1:53" s="125" customFormat="1" ht="15.5" x14ac:dyDescent="0.35">
      <c r="A35" s="495"/>
      <c r="B35" s="499"/>
      <c r="C35" s="491"/>
      <c r="D35" s="491"/>
      <c r="E35" s="491"/>
      <c r="F35" s="491"/>
      <c r="G35" s="491"/>
      <c r="H35" s="491"/>
      <c r="I35" s="491"/>
      <c r="J35" s="491"/>
      <c r="K35" s="491"/>
      <c r="L35" s="491"/>
      <c r="M35" s="491"/>
      <c r="N35" s="491"/>
      <c r="O35" s="491"/>
      <c r="P35" s="491"/>
      <c r="Q35" s="491"/>
      <c r="R35" s="491"/>
      <c r="S35" s="491"/>
      <c r="T35" s="491"/>
      <c r="U35" s="491"/>
      <c r="V35" s="493"/>
      <c r="AZ35" s="144"/>
      <c r="BA35" s="144"/>
    </row>
    <row r="36" spans="1:53" s="125" customFormat="1" ht="15.5" x14ac:dyDescent="0.35">
      <c r="A36" s="495"/>
      <c r="B36" s="499"/>
      <c r="C36" s="491"/>
      <c r="D36" s="491"/>
      <c r="E36" s="491"/>
      <c r="F36" s="491"/>
      <c r="G36" s="491"/>
      <c r="H36" s="491"/>
      <c r="I36" s="491"/>
      <c r="J36" s="491"/>
      <c r="K36" s="491"/>
      <c r="L36" s="491"/>
      <c r="M36" s="491"/>
      <c r="N36" s="491"/>
      <c r="O36" s="491"/>
      <c r="P36" s="491"/>
      <c r="Q36" s="491"/>
      <c r="R36" s="491"/>
      <c r="S36" s="491"/>
      <c r="T36" s="491"/>
      <c r="U36" s="491"/>
      <c r="V36" s="493"/>
      <c r="AZ36" s="144"/>
      <c r="BA36" s="144"/>
    </row>
    <row r="37" spans="1:53" s="125" customFormat="1" ht="15.5" x14ac:dyDescent="0.35">
      <c r="A37" s="495"/>
      <c r="B37" s="499"/>
      <c r="C37" s="491"/>
      <c r="D37" s="491"/>
      <c r="E37" s="491"/>
      <c r="F37" s="491"/>
      <c r="G37" s="491"/>
      <c r="H37" s="491"/>
      <c r="I37" s="491"/>
      <c r="J37" s="491"/>
      <c r="K37" s="491"/>
      <c r="L37" s="491"/>
      <c r="M37" s="491"/>
      <c r="N37" s="491"/>
      <c r="O37" s="491"/>
      <c r="P37" s="491"/>
      <c r="Q37" s="491"/>
      <c r="R37" s="491"/>
      <c r="S37" s="491"/>
      <c r="T37" s="491"/>
      <c r="U37" s="491"/>
      <c r="V37" s="493"/>
      <c r="AZ37" s="144"/>
      <c r="BA37" s="144"/>
    </row>
    <row r="38" spans="1:53" s="125" customFormat="1" ht="15.5" x14ac:dyDescent="0.35">
      <c r="A38" s="495"/>
      <c r="B38" s="499"/>
      <c r="C38" s="491"/>
      <c r="D38" s="491"/>
      <c r="E38" s="491"/>
      <c r="F38" s="491"/>
      <c r="G38" s="491"/>
      <c r="H38" s="491"/>
      <c r="I38" s="491"/>
      <c r="J38" s="491"/>
      <c r="K38" s="491"/>
      <c r="L38" s="491"/>
      <c r="M38" s="491"/>
      <c r="N38" s="491"/>
      <c r="O38" s="491"/>
      <c r="P38" s="491"/>
      <c r="Q38" s="491"/>
      <c r="R38" s="491"/>
      <c r="S38" s="491"/>
      <c r="T38" s="491"/>
      <c r="U38" s="491"/>
      <c r="V38" s="493"/>
      <c r="AZ38" s="144"/>
      <c r="BA38" s="144"/>
    </row>
    <row r="39" spans="1:53" s="125" customFormat="1" ht="25.5" customHeight="1" x14ac:dyDescent="0.35">
      <c r="A39" s="495"/>
      <c r="B39" s="499"/>
      <c r="C39" s="491"/>
      <c r="D39" s="491"/>
      <c r="E39" s="491"/>
      <c r="F39" s="491"/>
      <c r="G39" s="491"/>
      <c r="H39" s="491"/>
      <c r="I39" s="491"/>
      <c r="J39" s="491"/>
      <c r="K39" s="491"/>
      <c r="L39" s="491"/>
      <c r="M39" s="491"/>
      <c r="N39" s="491"/>
      <c r="O39" s="491"/>
      <c r="P39" s="491"/>
      <c r="Q39" s="491"/>
      <c r="R39" s="491"/>
      <c r="S39" s="491"/>
      <c r="T39" s="491"/>
      <c r="U39" s="491"/>
      <c r="V39" s="493"/>
      <c r="AZ39" s="144"/>
      <c r="BA39" s="144"/>
    </row>
    <row r="40" spans="1:53" s="161" customFormat="1" ht="20.149999999999999" customHeight="1" x14ac:dyDescent="0.35">
      <c r="A40" s="157" t="s">
        <v>25906</v>
      </c>
      <c r="B40" s="158"/>
      <c r="C40" s="159">
        <v>20</v>
      </c>
      <c r="D40" s="159">
        <v>19</v>
      </c>
      <c r="E40" s="159">
        <v>18</v>
      </c>
      <c r="F40" s="159">
        <v>17</v>
      </c>
      <c r="G40" s="159">
        <v>16</v>
      </c>
      <c r="H40" s="159">
        <v>15</v>
      </c>
      <c r="I40" s="159">
        <v>14</v>
      </c>
      <c r="J40" s="159">
        <v>13</v>
      </c>
      <c r="K40" s="159">
        <v>12</v>
      </c>
      <c r="L40" s="159">
        <v>11</v>
      </c>
      <c r="M40" s="159">
        <v>10</v>
      </c>
      <c r="N40" s="159">
        <v>9</v>
      </c>
      <c r="O40" s="159">
        <v>8</v>
      </c>
      <c r="P40" s="159">
        <v>7</v>
      </c>
      <c r="Q40" s="159">
        <v>6</v>
      </c>
      <c r="R40" s="159">
        <v>5</v>
      </c>
      <c r="S40" s="159">
        <v>4</v>
      </c>
      <c r="T40" s="159">
        <v>3</v>
      </c>
      <c r="U40" s="159">
        <v>2</v>
      </c>
      <c r="V40" s="160">
        <v>1</v>
      </c>
      <c r="AZ40" s="162" t="s">
        <v>29433</v>
      </c>
      <c r="BA40" s="162" t="str">
        <f>IF($AZ$40="","",VALUE($AZ$40))</f>
        <v/>
      </c>
    </row>
    <row r="41" spans="1:53" s="125" customFormat="1" ht="16" thickBot="1" x14ac:dyDescent="0.4">
      <c r="A41" s="163" t="s">
        <v>25911</v>
      </c>
      <c r="B41" s="483"/>
      <c r="C41" s="484"/>
      <c r="D41" s="484"/>
      <c r="E41" s="484"/>
      <c r="F41" s="484"/>
      <c r="G41" s="484"/>
      <c r="H41" s="484"/>
      <c r="I41" s="484"/>
      <c r="J41" s="484"/>
      <c r="K41" s="484"/>
      <c r="L41" s="484"/>
      <c r="M41" s="484"/>
      <c r="N41" s="484"/>
      <c r="O41" s="484"/>
      <c r="P41" s="484"/>
      <c r="Q41" s="484"/>
      <c r="R41" s="484"/>
      <c r="S41" s="484"/>
      <c r="T41" s="484"/>
      <c r="U41" s="484"/>
      <c r="V41" s="485"/>
      <c r="AZ41" s="144"/>
      <c r="BA41" s="144"/>
    </row>
    <row r="42" spans="1:53" s="125" customFormat="1" ht="15.5" x14ac:dyDescent="0.35">
      <c r="A42" s="494" t="s">
        <v>26104</v>
      </c>
      <c r="B42" s="496"/>
      <c r="C42" s="490" t="s">
        <v>25926</v>
      </c>
      <c r="D42" s="490"/>
      <c r="E42" s="490"/>
      <c r="F42" s="490"/>
      <c r="G42" s="490"/>
      <c r="H42" s="490" t="s">
        <v>25927</v>
      </c>
      <c r="I42" s="490"/>
      <c r="J42" s="490"/>
      <c r="K42" s="490"/>
      <c r="L42" s="490"/>
      <c r="M42" s="490" t="s">
        <v>25928</v>
      </c>
      <c r="N42" s="490"/>
      <c r="O42" s="490"/>
      <c r="P42" s="490"/>
      <c r="Q42" s="490"/>
      <c r="R42" s="490" t="s">
        <v>25929</v>
      </c>
      <c r="S42" s="490"/>
      <c r="T42" s="490"/>
      <c r="U42" s="490"/>
      <c r="V42" s="492"/>
      <c r="AZ42" s="144"/>
      <c r="BA42" s="144"/>
    </row>
    <row r="43" spans="1:53" s="125" customFormat="1" ht="15.5" x14ac:dyDescent="0.35">
      <c r="A43" s="495"/>
      <c r="B43" s="497"/>
      <c r="C43" s="491"/>
      <c r="D43" s="491"/>
      <c r="E43" s="491"/>
      <c r="F43" s="491"/>
      <c r="G43" s="491"/>
      <c r="H43" s="491"/>
      <c r="I43" s="491"/>
      <c r="J43" s="491"/>
      <c r="K43" s="491"/>
      <c r="L43" s="491"/>
      <c r="M43" s="491"/>
      <c r="N43" s="491"/>
      <c r="O43" s="491"/>
      <c r="P43" s="491"/>
      <c r="Q43" s="491"/>
      <c r="R43" s="491"/>
      <c r="S43" s="491"/>
      <c r="T43" s="491"/>
      <c r="U43" s="491"/>
      <c r="V43" s="493"/>
      <c r="AZ43" s="144"/>
      <c r="BA43" s="144"/>
    </row>
    <row r="44" spans="1:53" s="125" customFormat="1" ht="15.5" x14ac:dyDescent="0.35">
      <c r="A44" s="495"/>
      <c r="B44" s="497"/>
      <c r="C44" s="491"/>
      <c r="D44" s="491"/>
      <c r="E44" s="491"/>
      <c r="F44" s="491"/>
      <c r="G44" s="491"/>
      <c r="H44" s="491"/>
      <c r="I44" s="491"/>
      <c r="J44" s="491"/>
      <c r="K44" s="491"/>
      <c r="L44" s="491"/>
      <c r="M44" s="491"/>
      <c r="N44" s="491"/>
      <c r="O44" s="491"/>
      <c r="P44" s="491"/>
      <c r="Q44" s="491"/>
      <c r="R44" s="491"/>
      <c r="S44" s="491"/>
      <c r="T44" s="491"/>
      <c r="U44" s="491"/>
      <c r="V44" s="493"/>
      <c r="AZ44" s="144"/>
      <c r="BA44" s="144"/>
    </row>
    <row r="45" spans="1:53" s="125" customFormat="1" ht="15.5" x14ac:dyDescent="0.35">
      <c r="A45" s="495"/>
      <c r="B45" s="497"/>
      <c r="C45" s="491"/>
      <c r="D45" s="491"/>
      <c r="E45" s="491"/>
      <c r="F45" s="491"/>
      <c r="G45" s="491"/>
      <c r="H45" s="491"/>
      <c r="I45" s="491"/>
      <c r="J45" s="491"/>
      <c r="K45" s="491"/>
      <c r="L45" s="491"/>
      <c r="M45" s="491"/>
      <c r="N45" s="491"/>
      <c r="O45" s="491"/>
      <c r="P45" s="491"/>
      <c r="Q45" s="491"/>
      <c r="R45" s="491"/>
      <c r="S45" s="491"/>
      <c r="T45" s="491"/>
      <c r="U45" s="491"/>
      <c r="V45" s="493"/>
      <c r="AZ45" s="144"/>
      <c r="BA45" s="144"/>
    </row>
    <row r="46" spans="1:53" s="125" customFormat="1" ht="31.5" customHeight="1" x14ac:dyDescent="0.35">
      <c r="A46" s="495"/>
      <c r="B46" s="497"/>
      <c r="C46" s="491"/>
      <c r="D46" s="491"/>
      <c r="E46" s="491"/>
      <c r="F46" s="491"/>
      <c r="G46" s="491"/>
      <c r="H46" s="491"/>
      <c r="I46" s="491"/>
      <c r="J46" s="491"/>
      <c r="K46" s="491"/>
      <c r="L46" s="491"/>
      <c r="M46" s="491"/>
      <c r="N46" s="491"/>
      <c r="O46" s="491"/>
      <c r="P46" s="491"/>
      <c r="Q46" s="491"/>
      <c r="R46" s="491"/>
      <c r="S46" s="491"/>
      <c r="T46" s="491"/>
      <c r="U46" s="491"/>
      <c r="V46" s="493"/>
      <c r="AZ46" s="144"/>
      <c r="BA46" s="144"/>
    </row>
    <row r="47" spans="1:53" s="161" customFormat="1" ht="20.149999999999999" customHeight="1" x14ac:dyDescent="0.35">
      <c r="A47" s="157" t="s">
        <v>25906</v>
      </c>
      <c r="B47" s="158"/>
      <c r="C47" s="159">
        <v>20</v>
      </c>
      <c r="D47" s="159">
        <v>19</v>
      </c>
      <c r="E47" s="159">
        <v>18</v>
      </c>
      <c r="F47" s="159">
        <v>17</v>
      </c>
      <c r="G47" s="159">
        <v>16</v>
      </c>
      <c r="H47" s="159">
        <v>15</v>
      </c>
      <c r="I47" s="159">
        <v>14</v>
      </c>
      <c r="J47" s="159">
        <v>13</v>
      </c>
      <c r="K47" s="159">
        <v>12</v>
      </c>
      <c r="L47" s="159">
        <v>11</v>
      </c>
      <c r="M47" s="159">
        <v>10</v>
      </c>
      <c r="N47" s="159">
        <v>9</v>
      </c>
      <c r="O47" s="159">
        <v>8</v>
      </c>
      <c r="P47" s="159">
        <v>7</v>
      </c>
      <c r="Q47" s="159">
        <v>6</v>
      </c>
      <c r="R47" s="159">
        <v>5</v>
      </c>
      <c r="S47" s="159">
        <v>4</v>
      </c>
      <c r="T47" s="159">
        <v>3</v>
      </c>
      <c r="U47" s="159">
        <v>2</v>
      </c>
      <c r="V47" s="160">
        <v>1</v>
      </c>
      <c r="AZ47" s="162" t="s">
        <v>29433</v>
      </c>
      <c r="BA47" s="162" t="str">
        <f>IF($AZ$47="","",VALUE($AZ$47))</f>
        <v/>
      </c>
    </row>
    <row r="48" spans="1:53" s="125" customFormat="1" ht="16" thickBot="1" x14ac:dyDescent="0.4">
      <c r="A48" s="163" t="s">
        <v>25911</v>
      </c>
      <c r="B48" s="483"/>
      <c r="C48" s="484"/>
      <c r="D48" s="484"/>
      <c r="E48" s="484"/>
      <c r="F48" s="484"/>
      <c r="G48" s="484"/>
      <c r="H48" s="484"/>
      <c r="I48" s="484"/>
      <c r="J48" s="484"/>
      <c r="K48" s="484"/>
      <c r="L48" s="484"/>
      <c r="M48" s="484"/>
      <c r="N48" s="484"/>
      <c r="O48" s="484"/>
      <c r="P48" s="484"/>
      <c r="Q48" s="484"/>
      <c r="R48" s="484"/>
      <c r="S48" s="484"/>
      <c r="T48" s="484"/>
      <c r="U48" s="484"/>
      <c r="V48" s="485"/>
      <c r="AZ48" s="144"/>
      <c r="BA48" s="144"/>
    </row>
    <row r="49" spans="1:53" s="125" customFormat="1" ht="15.5" x14ac:dyDescent="0.35">
      <c r="A49" s="494" t="s">
        <v>25930</v>
      </c>
      <c r="B49" s="496"/>
      <c r="C49" s="490" t="s">
        <v>37738</v>
      </c>
      <c r="D49" s="490"/>
      <c r="E49" s="490"/>
      <c r="F49" s="490"/>
      <c r="G49" s="490"/>
      <c r="H49" s="490" t="s">
        <v>37739</v>
      </c>
      <c r="I49" s="490"/>
      <c r="J49" s="490"/>
      <c r="K49" s="490"/>
      <c r="L49" s="490"/>
      <c r="M49" s="490" t="s">
        <v>37740</v>
      </c>
      <c r="N49" s="490"/>
      <c r="O49" s="490"/>
      <c r="P49" s="490"/>
      <c r="Q49" s="490"/>
      <c r="R49" s="490" t="s">
        <v>37741</v>
      </c>
      <c r="S49" s="490"/>
      <c r="T49" s="490"/>
      <c r="U49" s="490"/>
      <c r="V49" s="492"/>
      <c r="AZ49" s="144"/>
      <c r="BA49" s="144"/>
    </row>
    <row r="50" spans="1:53" s="125" customFormat="1" ht="15.5" x14ac:dyDescent="0.35">
      <c r="A50" s="495"/>
      <c r="B50" s="497"/>
      <c r="C50" s="491"/>
      <c r="D50" s="491"/>
      <c r="E50" s="491"/>
      <c r="F50" s="491"/>
      <c r="G50" s="491"/>
      <c r="H50" s="491"/>
      <c r="I50" s="491"/>
      <c r="J50" s="491"/>
      <c r="K50" s="491"/>
      <c r="L50" s="491"/>
      <c r="M50" s="491"/>
      <c r="N50" s="491"/>
      <c r="O50" s="491"/>
      <c r="P50" s="491"/>
      <c r="Q50" s="491"/>
      <c r="R50" s="491"/>
      <c r="S50" s="491"/>
      <c r="T50" s="491"/>
      <c r="U50" s="491"/>
      <c r="V50" s="493"/>
      <c r="AZ50" s="144"/>
      <c r="BA50" s="144"/>
    </row>
    <row r="51" spans="1:53" s="125" customFormat="1" ht="15.5" x14ac:dyDescent="0.35">
      <c r="A51" s="495"/>
      <c r="B51" s="497"/>
      <c r="C51" s="491"/>
      <c r="D51" s="491"/>
      <c r="E51" s="491"/>
      <c r="F51" s="491"/>
      <c r="G51" s="491"/>
      <c r="H51" s="491"/>
      <c r="I51" s="491"/>
      <c r="J51" s="491"/>
      <c r="K51" s="491"/>
      <c r="L51" s="491"/>
      <c r="M51" s="491"/>
      <c r="N51" s="491"/>
      <c r="O51" s="491"/>
      <c r="P51" s="491"/>
      <c r="Q51" s="491"/>
      <c r="R51" s="491"/>
      <c r="S51" s="491"/>
      <c r="T51" s="491"/>
      <c r="U51" s="491"/>
      <c r="V51" s="493"/>
      <c r="AZ51" s="144"/>
      <c r="BA51" s="144"/>
    </row>
    <row r="52" spans="1:53" s="125" customFormat="1" ht="15.5" x14ac:dyDescent="0.35">
      <c r="A52" s="495"/>
      <c r="B52" s="497"/>
      <c r="C52" s="491"/>
      <c r="D52" s="491"/>
      <c r="E52" s="491"/>
      <c r="F52" s="491"/>
      <c r="G52" s="491"/>
      <c r="H52" s="491"/>
      <c r="I52" s="491"/>
      <c r="J52" s="491"/>
      <c r="K52" s="491"/>
      <c r="L52" s="491"/>
      <c r="M52" s="491"/>
      <c r="N52" s="491"/>
      <c r="O52" s="491"/>
      <c r="P52" s="491"/>
      <c r="Q52" s="491"/>
      <c r="R52" s="491"/>
      <c r="S52" s="491"/>
      <c r="T52" s="491"/>
      <c r="U52" s="491"/>
      <c r="V52" s="493"/>
      <c r="AZ52" s="144"/>
      <c r="BA52" s="144"/>
    </row>
    <row r="53" spans="1:53" s="125" customFormat="1" ht="15.5" x14ac:dyDescent="0.35">
      <c r="A53" s="495"/>
      <c r="B53" s="497"/>
      <c r="C53" s="491"/>
      <c r="D53" s="491"/>
      <c r="E53" s="491"/>
      <c r="F53" s="491"/>
      <c r="G53" s="491"/>
      <c r="H53" s="491"/>
      <c r="I53" s="491"/>
      <c r="J53" s="491"/>
      <c r="K53" s="491"/>
      <c r="L53" s="491"/>
      <c r="M53" s="491"/>
      <c r="N53" s="491"/>
      <c r="O53" s="491"/>
      <c r="P53" s="491"/>
      <c r="Q53" s="491"/>
      <c r="R53" s="491"/>
      <c r="S53" s="491"/>
      <c r="T53" s="491"/>
      <c r="U53" s="491"/>
      <c r="V53" s="493"/>
      <c r="AZ53" s="144"/>
      <c r="BA53" s="144"/>
    </row>
    <row r="54" spans="1:53" s="125" customFormat="1" ht="15.5" x14ac:dyDescent="0.35">
      <c r="A54" s="495"/>
      <c r="B54" s="497"/>
      <c r="C54" s="491"/>
      <c r="D54" s="491"/>
      <c r="E54" s="491"/>
      <c r="F54" s="491"/>
      <c r="G54" s="491"/>
      <c r="H54" s="491"/>
      <c r="I54" s="491"/>
      <c r="J54" s="491"/>
      <c r="K54" s="491"/>
      <c r="L54" s="491"/>
      <c r="M54" s="491"/>
      <c r="N54" s="491"/>
      <c r="O54" s="491"/>
      <c r="P54" s="491"/>
      <c r="Q54" s="491"/>
      <c r="R54" s="491"/>
      <c r="S54" s="491"/>
      <c r="T54" s="491"/>
      <c r="U54" s="491"/>
      <c r="V54" s="493"/>
      <c r="AZ54" s="144"/>
      <c r="BA54" s="144"/>
    </row>
    <row r="55" spans="1:53" s="125" customFormat="1" ht="65.25" customHeight="1" x14ac:dyDescent="0.35">
      <c r="A55" s="495"/>
      <c r="B55" s="497"/>
      <c r="C55" s="491"/>
      <c r="D55" s="491"/>
      <c r="E55" s="491"/>
      <c r="F55" s="491"/>
      <c r="G55" s="491"/>
      <c r="H55" s="491"/>
      <c r="I55" s="491"/>
      <c r="J55" s="491"/>
      <c r="K55" s="491"/>
      <c r="L55" s="491"/>
      <c r="M55" s="491"/>
      <c r="N55" s="491"/>
      <c r="O55" s="491"/>
      <c r="P55" s="491"/>
      <c r="Q55" s="491"/>
      <c r="R55" s="491"/>
      <c r="S55" s="491"/>
      <c r="T55" s="491"/>
      <c r="U55" s="491"/>
      <c r="V55" s="493"/>
      <c r="AZ55" s="144"/>
      <c r="BA55" s="144"/>
    </row>
    <row r="56" spans="1:53" s="161" customFormat="1" ht="20.149999999999999" customHeight="1" x14ac:dyDescent="0.35">
      <c r="A56" s="157" t="s">
        <v>25906</v>
      </c>
      <c r="B56" s="158"/>
      <c r="C56" s="159">
        <v>20</v>
      </c>
      <c r="D56" s="159">
        <v>19</v>
      </c>
      <c r="E56" s="159">
        <v>18</v>
      </c>
      <c r="F56" s="159">
        <v>17</v>
      </c>
      <c r="G56" s="159">
        <v>16</v>
      </c>
      <c r="H56" s="159">
        <v>15</v>
      </c>
      <c r="I56" s="159">
        <v>14</v>
      </c>
      <c r="J56" s="159">
        <v>13</v>
      </c>
      <c r="K56" s="159">
        <v>12</v>
      </c>
      <c r="L56" s="159">
        <v>11</v>
      </c>
      <c r="M56" s="159">
        <v>10</v>
      </c>
      <c r="N56" s="159">
        <v>9</v>
      </c>
      <c r="O56" s="159">
        <v>8</v>
      </c>
      <c r="P56" s="159">
        <v>7</v>
      </c>
      <c r="Q56" s="159">
        <v>6</v>
      </c>
      <c r="R56" s="159">
        <v>5</v>
      </c>
      <c r="S56" s="159">
        <v>4</v>
      </c>
      <c r="T56" s="159">
        <v>3</v>
      </c>
      <c r="U56" s="159">
        <v>2</v>
      </c>
      <c r="V56" s="160">
        <v>1</v>
      </c>
      <c r="AZ56" s="162" t="s">
        <v>29433</v>
      </c>
      <c r="BA56" s="162" t="str">
        <f>IF($AZ$56="","",VALUE($AZ$56))</f>
        <v/>
      </c>
    </row>
    <row r="57" spans="1:53" s="125" customFormat="1" ht="16" thickBot="1" x14ac:dyDescent="0.4">
      <c r="A57" s="163" t="s">
        <v>25911</v>
      </c>
      <c r="B57" s="483"/>
      <c r="C57" s="484"/>
      <c r="D57" s="484"/>
      <c r="E57" s="484"/>
      <c r="F57" s="484"/>
      <c r="G57" s="484"/>
      <c r="H57" s="484"/>
      <c r="I57" s="484"/>
      <c r="J57" s="484"/>
      <c r="K57" s="484"/>
      <c r="L57" s="484"/>
      <c r="M57" s="484"/>
      <c r="N57" s="484"/>
      <c r="O57" s="484"/>
      <c r="P57" s="484"/>
      <c r="Q57" s="484"/>
      <c r="R57" s="484"/>
      <c r="S57" s="484"/>
      <c r="T57" s="484"/>
      <c r="U57" s="484"/>
      <c r="V57" s="485"/>
      <c r="AZ57" s="144"/>
      <c r="BA57" s="144"/>
    </row>
    <row r="58" spans="1:53" s="125" customFormat="1" ht="15.5" x14ac:dyDescent="0.35">
      <c r="A58" s="511" t="s">
        <v>38318</v>
      </c>
      <c r="B58" s="496"/>
      <c r="C58" s="490" t="s">
        <v>25935</v>
      </c>
      <c r="D58" s="490"/>
      <c r="E58" s="490"/>
      <c r="F58" s="490"/>
      <c r="G58" s="490"/>
      <c r="H58" s="490" t="s">
        <v>25936</v>
      </c>
      <c r="I58" s="490"/>
      <c r="J58" s="490"/>
      <c r="K58" s="490"/>
      <c r="L58" s="490"/>
      <c r="M58" s="490" t="s">
        <v>25937</v>
      </c>
      <c r="N58" s="490"/>
      <c r="O58" s="490"/>
      <c r="P58" s="490"/>
      <c r="Q58" s="490"/>
      <c r="R58" s="490" t="s">
        <v>25938</v>
      </c>
      <c r="S58" s="490"/>
      <c r="T58" s="490"/>
      <c r="U58" s="490"/>
      <c r="V58" s="492"/>
      <c r="AZ58" s="144"/>
      <c r="BA58" s="144"/>
    </row>
    <row r="59" spans="1:53" s="125" customFormat="1" ht="15.5" x14ac:dyDescent="0.35">
      <c r="A59" s="512"/>
      <c r="B59" s="497"/>
      <c r="C59" s="491"/>
      <c r="D59" s="491"/>
      <c r="E59" s="491"/>
      <c r="F59" s="491"/>
      <c r="G59" s="491"/>
      <c r="H59" s="491"/>
      <c r="I59" s="491"/>
      <c r="J59" s="491"/>
      <c r="K59" s="491"/>
      <c r="L59" s="491"/>
      <c r="M59" s="491"/>
      <c r="N59" s="491"/>
      <c r="O59" s="491"/>
      <c r="P59" s="491"/>
      <c r="Q59" s="491"/>
      <c r="R59" s="491"/>
      <c r="S59" s="491"/>
      <c r="T59" s="491"/>
      <c r="U59" s="491"/>
      <c r="V59" s="493"/>
      <c r="AZ59" s="144"/>
      <c r="BA59" s="144"/>
    </row>
    <row r="60" spans="1:53" s="125" customFormat="1" ht="15.5" x14ac:dyDescent="0.35">
      <c r="A60" s="512"/>
      <c r="B60" s="497"/>
      <c r="C60" s="491"/>
      <c r="D60" s="491"/>
      <c r="E60" s="491"/>
      <c r="F60" s="491"/>
      <c r="G60" s="491"/>
      <c r="H60" s="491"/>
      <c r="I60" s="491"/>
      <c r="J60" s="491"/>
      <c r="K60" s="491"/>
      <c r="L60" s="491"/>
      <c r="M60" s="491"/>
      <c r="N60" s="491"/>
      <c r="O60" s="491"/>
      <c r="P60" s="491"/>
      <c r="Q60" s="491"/>
      <c r="R60" s="491"/>
      <c r="S60" s="491"/>
      <c r="T60" s="491"/>
      <c r="U60" s="491"/>
      <c r="V60" s="493"/>
      <c r="AZ60" s="144"/>
      <c r="BA60" s="144"/>
    </row>
    <row r="61" spans="1:53" s="125" customFormat="1" ht="15.5" x14ac:dyDescent="0.35">
      <c r="A61" s="512"/>
      <c r="B61" s="497"/>
      <c r="C61" s="491"/>
      <c r="D61" s="491"/>
      <c r="E61" s="491"/>
      <c r="F61" s="491"/>
      <c r="G61" s="491"/>
      <c r="H61" s="491"/>
      <c r="I61" s="491"/>
      <c r="J61" s="491"/>
      <c r="K61" s="491"/>
      <c r="L61" s="491"/>
      <c r="M61" s="491"/>
      <c r="N61" s="491"/>
      <c r="O61" s="491"/>
      <c r="P61" s="491"/>
      <c r="Q61" s="491"/>
      <c r="R61" s="491"/>
      <c r="S61" s="491"/>
      <c r="T61" s="491"/>
      <c r="U61" s="491"/>
      <c r="V61" s="493"/>
      <c r="AZ61" s="144"/>
      <c r="BA61" s="144"/>
    </row>
    <row r="62" spans="1:53" s="125" customFormat="1" ht="49.5" customHeight="1" x14ac:dyDescent="0.35">
      <c r="A62" s="512"/>
      <c r="B62" s="497"/>
      <c r="C62" s="491"/>
      <c r="D62" s="491"/>
      <c r="E62" s="491"/>
      <c r="F62" s="491"/>
      <c r="G62" s="491"/>
      <c r="H62" s="491"/>
      <c r="I62" s="491"/>
      <c r="J62" s="491"/>
      <c r="K62" s="491"/>
      <c r="L62" s="491"/>
      <c r="M62" s="491"/>
      <c r="N62" s="491"/>
      <c r="O62" s="491"/>
      <c r="P62" s="491"/>
      <c r="Q62" s="491"/>
      <c r="R62" s="491"/>
      <c r="S62" s="491"/>
      <c r="T62" s="491"/>
      <c r="U62" s="491"/>
      <c r="V62" s="493"/>
      <c r="AZ62" s="144"/>
      <c r="BA62" s="144"/>
    </row>
    <row r="63" spans="1:53" s="161" customFormat="1" ht="20.149999999999999" customHeight="1" x14ac:dyDescent="0.35">
      <c r="A63" s="157" t="s">
        <v>25906</v>
      </c>
      <c r="B63" s="158"/>
      <c r="C63" s="159">
        <v>20</v>
      </c>
      <c r="D63" s="159">
        <v>19</v>
      </c>
      <c r="E63" s="159">
        <v>18</v>
      </c>
      <c r="F63" s="159">
        <v>17</v>
      </c>
      <c r="G63" s="159">
        <v>16</v>
      </c>
      <c r="H63" s="159">
        <v>15</v>
      </c>
      <c r="I63" s="159">
        <v>14</v>
      </c>
      <c r="J63" s="159">
        <v>13</v>
      </c>
      <c r="K63" s="159">
        <v>12</v>
      </c>
      <c r="L63" s="159">
        <v>11</v>
      </c>
      <c r="M63" s="159">
        <v>10</v>
      </c>
      <c r="N63" s="159">
        <v>9</v>
      </c>
      <c r="O63" s="159">
        <v>8</v>
      </c>
      <c r="P63" s="159">
        <v>7</v>
      </c>
      <c r="Q63" s="159">
        <v>6</v>
      </c>
      <c r="R63" s="159">
        <v>5</v>
      </c>
      <c r="S63" s="159">
        <v>4</v>
      </c>
      <c r="T63" s="159">
        <v>3</v>
      </c>
      <c r="U63" s="159">
        <v>2</v>
      </c>
      <c r="V63" s="160">
        <v>1</v>
      </c>
      <c r="AZ63" s="162" t="s">
        <v>29433</v>
      </c>
      <c r="BA63" s="162" t="str">
        <f>IF($AZ$63="","",VALUE($AZ$63))</f>
        <v/>
      </c>
    </row>
    <row r="64" spans="1:53" s="125" customFormat="1" ht="16" thickBot="1" x14ac:dyDescent="0.4">
      <c r="A64" s="163" t="s">
        <v>25911</v>
      </c>
      <c r="B64" s="483"/>
      <c r="C64" s="484"/>
      <c r="D64" s="484"/>
      <c r="E64" s="484"/>
      <c r="F64" s="484"/>
      <c r="G64" s="484"/>
      <c r="H64" s="484"/>
      <c r="I64" s="484"/>
      <c r="J64" s="484"/>
      <c r="K64" s="484"/>
      <c r="L64" s="484"/>
      <c r="M64" s="484"/>
      <c r="N64" s="484"/>
      <c r="O64" s="484"/>
      <c r="P64" s="484"/>
      <c r="Q64" s="484"/>
      <c r="R64" s="484"/>
      <c r="S64" s="484"/>
      <c r="T64" s="484"/>
      <c r="U64" s="484"/>
      <c r="V64" s="485"/>
      <c r="AZ64" s="144"/>
      <c r="BA64" s="144"/>
    </row>
    <row r="65" spans="1:54" s="125" customFormat="1" ht="15.5" x14ac:dyDescent="0.35">
      <c r="A65" s="511" t="s">
        <v>38319</v>
      </c>
      <c r="B65" s="496"/>
      <c r="C65" s="490" t="s">
        <v>25939</v>
      </c>
      <c r="D65" s="490"/>
      <c r="E65" s="490"/>
      <c r="F65" s="490"/>
      <c r="G65" s="490"/>
      <c r="H65" s="490" t="s">
        <v>25940</v>
      </c>
      <c r="I65" s="490"/>
      <c r="J65" s="490"/>
      <c r="K65" s="490"/>
      <c r="L65" s="490"/>
      <c r="M65" s="490" t="s">
        <v>25941</v>
      </c>
      <c r="N65" s="490"/>
      <c r="O65" s="490"/>
      <c r="P65" s="490"/>
      <c r="Q65" s="490"/>
      <c r="R65" s="490" t="s">
        <v>25942</v>
      </c>
      <c r="S65" s="490"/>
      <c r="T65" s="490"/>
      <c r="U65" s="490"/>
      <c r="V65" s="492"/>
      <c r="AZ65" s="144"/>
      <c r="BA65" s="144"/>
    </row>
    <row r="66" spans="1:54" s="125" customFormat="1" ht="15.5" x14ac:dyDescent="0.35">
      <c r="A66" s="512"/>
      <c r="B66" s="497"/>
      <c r="C66" s="491"/>
      <c r="D66" s="491"/>
      <c r="E66" s="491"/>
      <c r="F66" s="491"/>
      <c r="G66" s="491"/>
      <c r="H66" s="491"/>
      <c r="I66" s="491"/>
      <c r="J66" s="491"/>
      <c r="K66" s="491"/>
      <c r="L66" s="491"/>
      <c r="M66" s="491"/>
      <c r="N66" s="491"/>
      <c r="O66" s="491"/>
      <c r="P66" s="491"/>
      <c r="Q66" s="491"/>
      <c r="R66" s="491"/>
      <c r="S66" s="491"/>
      <c r="T66" s="491"/>
      <c r="U66" s="491"/>
      <c r="V66" s="493"/>
      <c r="AZ66" s="144"/>
      <c r="BA66" s="144"/>
    </row>
    <row r="67" spans="1:54" s="125" customFormat="1" ht="15.5" x14ac:dyDescent="0.35">
      <c r="A67" s="512"/>
      <c r="B67" s="497"/>
      <c r="C67" s="491"/>
      <c r="D67" s="491"/>
      <c r="E67" s="491"/>
      <c r="F67" s="491"/>
      <c r="G67" s="491"/>
      <c r="H67" s="491"/>
      <c r="I67" s="491"/>
      <c r="J67" s="491"/>
      <c r="K67" s="491"/>
      <c r="L67" s="491"/>
      <c r="M67" s="491"/>
      <c r="N67" s="491"/>
      <c r="O67" s="491"/>
      <c r="P67" s="491"/>
      <c r="Q67" s="491"/>
      <c r="R67" s="491"/>
      <c r="S67" s="491"/>
      <c r="T67" s="491"/>
      <c r="U67" s="491"/>
      <c r="V67" s="493"/>
      <c r="AZ67" s="144"/>
      <c r="BA67" s="144"/>
    </row>
    <row r="68" spans="1:54" s="125" customFormat="1" ht="15.5" x14ac:dyDescent="0.35">
      <c r="A68" s="512"/>
      <c r="B68" s="497"/>
      <c r="C68" s="491"/>
      <c r="D68" s="491"/>
      <c r="E68" s="491"/>
      <c r="F68" s="491"/>
      <c r="G68" s="491"/>
      <c r="H68" s="491"/>
      <c r="I68" s="491"/>
      <c r="J68" s="491"/>
      <c r="K68" s="491"/>
      <c r="L68" s="491"/>
      <c r="M68" s="491"/>
      <c r="N68" s="491"/>
      <c r="O68" s="491"/>
      <c r="P68" s="491"/>
      <c r="Q68" s="491"/>
      <c r="R68" s="491"/>
      <c r="S68" s="491"/>
      <c r="T68" s="491"/>
      <c r="U68" s="491"/>
      <c r="V68" s="493"/>
      <c r="AZ68" s="144"/>
      <c r="BA68" s="144"/>
    </row>
    <row r="69" spans="1:54" s="125" customFormat="1" ht="25.5" customHeight="1" x14ac:dyDescent="0.35">
      <c r="A69" s="512"/>
      <c r="B69" s="497"/>
      <c r="C69" s="491"/>
      <c r="D69" s="491"/>
      <c r="E69" s="491"/>
      <c r="F69" s="491"/>
      <c r="G69" s="491"/>
      <c r="H69" s="491"/>
      <c r="I69" s="491"/>
      <c r="J69" s="491"/>
      <c r="K69" s="491"/>
      <c r="L69" s="491"/>
      <c r="M69" s="491"/>
      <c r="N69" s="491"/>
      <c r="O69" s="491"/>
      <c r="P69" s="491"/>
      <c r="Q69" s="491"/>
      <c r="R69" s="491"/>
      <c r="S69" s="491"/>
      <c r="T69" s="491"/>
      <c r="U69" s="491"/>
      <c r="V69" s="493"/>
      <c r="AZ69" s="144"/>
      <c r="BA69" s="144"/>
    </row>
    <row r="70" spans="1:54" s="125" customFormat="1" ht="40.5" customHeight="1" x14ac:dyDescent="0.35">
      <c r="A70" s="512"/>
      <c r="B70" s="497"/>
      <c r="C70" s="491"/>
      <c r="D70" s="491"/>
      <c r="E70" s="491"/>
      <c r="F70" s="491"/>
      <c r="G70" s="491"/>
      <c r="H70" s="491"/>
      <c r="I70" s="491"/>
      <c r="J70" s="491"/>
      <c r="K70" s="491"/>
      <c r="L70" s="491"/>
      <c r="M70" s="491"/>
      <c r="N70" s="491"/>
      <c r="O70" s="491"/>
      <c r="P70" s="491"/>
      <c r="Q70" s="491"/>
      <c r="R70" s="491"/>
      <c r="S70" s="491"/>
      <c r="T70" s="491"/>
      <c r="U70" s="491"/>
      <c r="V70" s="493"/>
      <c r="AZ70" s="144"/>
      <c r="BA70" s="144"/>
    </row>
    <row r="71" spans="1:54" s="125" customFormat="1" ht="20.149999999999999" customHeight="1" x14ac:dyDescent="0.35">
      <c r="A71" s="140" t="s">
        <v>36870</v>
      </c>
      <c r="B71" s="164"/>
      <c r="C71" s="165"/>
      <c r="D71" s="159">
        <v>10</v>
      </c>
      <c r="E71" s="159"/>
      <c r="F71" s="159">
        <v>9</v>
      </c>
      <c r="G71" s="159"/>
      <c r="H71" s="159">
        <v>8</v>
      </c>
      <c r="I71" s="159"/>
      <c r="J71" s="159">
        <v>7</v>
      </c>
      <c r="K71" s="159"/>
      <c r="L71" s="159">
        <v>6</v>
      </c>
      <c r="M71" s="159">
        <v>5</v>
      </c>
      <c r="N71" s="159"/>
      <c r="O71" s="159">
        <v>4</v>
      </c>
      <c r="P71" s="159"/>
      <c r="Q71" s="159">
        <v>3</v>
      </c>
      <c r="R71" s="159">
        <v>2</v>
      </c>
      <c r="S71" s="159"/>
      <c r="T71" s="159">
        <v>1</v>
      </c>
      <c r="U71" s="159"/>
      <c r="V71" s="160">
        <v>0</v>
      </c>
      <c r="AZ71" s="144" t="s">
        <v>29433</v>
      </c>
      <c r="BA71" s="144" t="str">
        <f>IF($AZ$71="","",VALUE($AZ$71))</f>
        <v/>
      </c>
    </row>
    <row r="72" spans="1:54" s="125" customFormat="1" ht="20.149999999999999" customHeight="1" x14ac:dyDescent="0.35">
      <c r="A72" s="140" t="s">
        <v>36871</v>
      </c>
      <c r="B72" s="164"/>
      <c r="C72" s="165"/>
      <c r="D72" s="159">
        <v>10</v>
      </c>
      <c r="E72" s="159"/>
      <c r="F72" s="159">
        <v>9</v>
      </c>
      <c r="G72" s="159"/>
      <c r="H72" s="159">
        <v>8</v>
      </c>
      <c r="I72" s="159"/>
      <c r="J72" s="159">
        <v>7</v>
      </c>
      <c r="K72" s="159"/>
      <c r="L72" s="159">
        <v>6</v>
      </c>
      <c r="M72" s="159">
        <v>5</v>
      </c>
      <c r="N72" s="159"/>
      <c r="O72" s="159">
        <v>4</v>
      </c>
      <c r="P72" s="159"/>
      <c r="Q72" s="159">
        <v>3</v>
      </c>
      <c r="R72" s="159">
        <v>2</v>
      </c>
      <c r="S72" s="159"/>
      <c r="T72" s="159">
        <v>1</v>
      </c>
      <c r="U72" s="159"/>
      <c r="V72" s="160">
        <v>0</v>
      </c>
      <c r="AZ72" s="144" t="s">
        <v>29433</v>
      </c>
      <c r="BA72" s="144" t="str">
        <f>IF($AZ$72="","",VALUE($AZ$72))</f>
        <v/>
      </c>
    </row>
    <row r="73" spans="1:54" s="125" customFormat="1" ht="15.75" customHeight="1" thickBot="1" x14ac:dyDescent="0.4">
      <c r="A73" s="163" t="s">
        <v>25911</v>
      </c>
      <c r="B73" s="483"/>
      <c r="C73" s="484"/>
      <c r="D73" s="484"/>
      <c r="E73" s="484"/>
      <c r="F73" s="484"/>
      <c r="G73" s="484"/>
      <c r="H73" s="484"/>
      <c r="I73" s="484"/>
      <c r="J73" s="484"/>
      <c r="K73" s="484"/>
      <c r="L73" s="484"/>
      <c r="M73" s="484"/>
      <c r="N73" s="484"/>
      <c r="O73" s="484"/>
      <c r="P73" s="484"/>
      <c r="Q73" s="484"/>
      <c r="R73" s="484"/>
      <c r="S73" s="484"/>
      <c r="T73" s="484"/>
      <c r="U73" s="484"/>
      <c r="V73" s="485"/>
      <c r="AZ73" s="144"/>
      <c r="BA73" s="144"/>
    </row>
    <row r="74" spans="1:54" s="125" customFormat="1" ht="15.5" x14ac:dyDescent="0.35">
      <c r="A74" s="511" t="s">
        <v>38320</v>
      </c>
      <c r="B74" s="496"/>
      <c r="C74" s="490" t="s">
        <v>25996</v>
      </c>
      <c r="D74" s="490"/>
      <c r="E74" s="490"/>
      <c r="F74" s="490"/>
      <c r="G74" s="490"/>
      <c r="H74" s="490" t="s">
        <v>36868</v>
      </c>
      <c r="I74" s="490"/>
      <c r="J74" s="490"/>
      <c r="K74" s="490"/>
      <c r="L74" s="490"/>
      <c r="M74" s="490" t="s">
        <v>25944</v>
      </c>
      <c r="N74" s="490"/>
      <c r="O74" s="490"/>
      <c r="P74" s="490"/>
      <c r="Q74" s="490"/>
      <c r="R74" s="490" t="s">
        <v>36869</v>
      </c>
      <c r="S74" s="490"/>
      <c r="T74" s="490"/>
      <c r="U74" s="490"/>
      <c r="V74" s="492"/>
      <c r="AZ74" s="144"/>
      <c r="BA74" s="144"/>
    </row>
    <row r="75" spans="1:54" s="125" customFormat="1" ht="15.5" x14ac:dyDescent="0.35">
      <c r="A75" s="512"/>
      <c r="B75" s="497"/>
      <c r="C75" s="491"/>
      <c r="D75" s="491"/>
      <c r="E75" s="491"/>
      <c r="F75" s="491"/>
      <c r="G75" s="491"/>
      <c r="H75" s="491"/>
      <c r="I75" s="491"/>
      <c r="J75" s="491"/>
      <c r="K75" s="491"/>
      <c r="L75" s="491"/>
      <c r="M75" s="491"/>
      <c r="N75" s="491"/>
      <c r="O75" s="491"/>
      <c r="P75" s="491"/>
      <c r="Q75" s="491"/>
      <c r="R75" s="491"/>
      <c r="S75" s="491"/>
      <c r="T75" s="491"/>
      <c r="U75" s="491"/>
      <c r="V75" s="493"/>
      <c r="AZ75" s="144"/>
      <c r="BA75" s="144"/>
    </row>
    <row r="76" spans="1:54" s="125" customFormat="1" ht="15.5" x14ac:dyDescent="0.35">
      <c r="A76" s="512"/>
      <c r="B76" s="497"/>
      <c r="C76" s="491"/>
      <c r="D76" s="491"/>
      <c r="E76" s="491"/>
      <c r="F76" s="491"/>
      <c r="G76" s="491"/>
      <c r="H76" s="491"/>
      <c r="I76" s="491"/>
      <c r="J76" s="491"/>
      <c r="K76" s="491"/>
      <c r="L76" s="491"/>
      <c r="M76" s="491"/>
      <c r="N76" s="491"/>
      <c r="O76" s="491"/>
      <c r="P76" s="491"/>
      <c r="Q76" s="491"/>
      <c r="R76" s="491"/>
      <c r="S76" s="491"/>
      <c r="T76" s="491"/>
      <c r="U76" s="491"/>
      <c r="V76" s="493"/>
      <c r="AZ76" s="144"/>
      <c r="BA76" s="144"/>
    </row>
    <row r="77" spans="1:54" s="125" customFormat="1" ht="15.5" x14ac:dyDescent="0.35">
      <c r="A77" s="512"/>
      <c r="B77" s="497"/>
      <c r="C77" s="491"/>
      <c r="D77" s="491"/>
      <c r="E77" s="491"/>
      <c r="F77" s="491"/>
      <c r="G77" s="491"/>
      <c r="H77" s="491"/>
      <c r="I77" s="491"/>
      <c r="J77" s="491"/>
      <c r="K77" s="491"/>
      <c r="L77" s="491"/>
      <c r="M77" s="491"/>
      <c r="N77" s="491"/>
      <c r="O77" s="491"/>
      <c r="P77" s="491"/>
      <c r="Q77" s="491"/>
      <c r="R77" s="491"/>
      <c r="S77" s="491"/>
      <c r="T77" s="491"/>
      <c r="U77" s="491"/>
      <c r="V77" s="493"/>
      <c r="AZ77" s="144"/>
      <c r="BA77" s="144"/>
      <c r="BB77" s="144"/>
    </row>
    <row r="78" spans="1:54" s="125" customFormat="1" ht="34.5" customHeight="1" x14ac:dyDescent="0.35">
      <c r="A78" s="512"/>
      <c r="B78" s="497"/>
      <c r="C78" s="491"/>
      <c r="D78" s="491"/>
      <c r="E78" s="491"/>
      <c r="F78" s="491"/>
      <c r="G78" s="491"/>
      <c r="H78" s="491"/>
      <c r="I78" s="491"/>
      <c r="J78" s="491"/>
      <c r="K78" s="491"/>
      <c r="L78" s="491"/>
      <c r="M78" s="491"/>
      <c r="N78" s="491"/>
      <c r="O78" s="491"/>
      <c r="P78" s="491"/>
      <c r="Q78" s="491"/>
      <c r="R78" s="491"/>
      <c r="S78" s="491"/>
      <c r="T78" s="491"/>
      <c r="U78" s="491"/>
      <c r="V78" s="493"/>
      <c r="AZ78" s="144"/>
      <c r="BA78" s="144"/>
      <c r="BB78" s="144" t="str">
        <f>BA26</f>
        <v/>
      </c>
    </row>
    <row r="79" spans="1:54" s="125" customFormat="1" ht="56.25" customHeight="1" x14ac:dyDescent="0.35">
      <c r="A79" s="512"/>
      <c r="B79" s="497"/>
      <c r="C79" s="491"/>
      <c r="D79" s="491"/>
      <c r="E79" s="491"/>
      <c r="F79" s="491"/>
      <c r="G79" s="491"/>
      <c r="H79" s="491"/>
      <c r="I79" s="491"/>
      <c r="J79" s="491"/>
      <c r="K79" s="491"/>
      <c r="L79" s="491"/>
      <c r="M79" s="491"/>
      <c r="N79" s="491"/>
      <c r="O79" s="491"/>
      <c r="P79" s="491"/>
      <c r="Q79" s="491"/>
      <c r="R79" s="491"/>
      <c r="S79" s="491"/>
      <c r="T79" s="491"/>
      <c r="U79" s="491"/>
      <c r="V79" s="493"/>
      <c r="AZ79" s="144"/>
      <c r="BA79" s="144"/>
      <c r="BB79" s="144" t="str">
        <f>BA32</f>
        <v/>
      </c>
    </row>
    <row r="80" spans="1:54" s="125" customFormat="1" ht="20.149999999999999" customHeight="1" x14ac:dyDescent="0.35">
      <c r="A80" s="140" t="s">
        <v>36870</v>
      </c>
      <c r="B80" s="164"/>
      <c r="C80" s="165"/>
      <c r="D80" s="159">
        <v>10</v>
      </c>
      <c r="E80" s="159"/>
      <c r="F80" s="159">
        <v>9</v>
      </c>
      <c r="G80" s="159"/>
      <c r="H80" s="159">
        <v>8</v>
      </c>
      <c r="I80" s="159"/>
      <c r="J80" s="159">
        <v>7</v>
      </c>
      <c r="K80" s="159"/>
      <c r="L80" s="159">
        <v>6</v>
      </c>
      <c r="M80" s="159">
        <v>5</v>
      </c>
      <c r="N80" s="159"/>
      <c r="O80" s="159">
        <v>4</v>
      </c>
      <c r="P80" s="159"/>
      <c r="Q80" s="159">
        <v>3</v>
      </c>
      <c r="R80" s="159">
        <v>2</v>
      </c>
      <c r="S80" s="159"/>
      <c r="T80" s="159">
        <v>1</v>
      </c>
      <c r="U80" s="159"/>
      <c r="V80" s="160">
        <v>0</v>
      </c>
      <c r="AZ80" s="144" t="s">
        <v>29433</v>
      </c>
      <c r="BA80" s="144" t="str">
        <f>IF($AZ$80="","",VALUE($AZ$80))</f>
        <v/>
      </c>
      <c r="BB80" s="144" t="str">
        <f>BA40</f>
        <v/>
      </c>
    </row>
    <row r="81" spans="1:55" s="125" customFormat="1" ht="20.149999999999999" customHeight="1" x14ac:dyDescent="0.35">
      <c r="A81" s="140" t="s">
        <v>36871</v>
      </c>
      <c r="B81" s="164"/>
      <c r="C81" s="165"/>
      <c r="D81" s="159">
        <v>10</v>
      </c>
      <c r="E81" s="159"/>
      <c r="F81" s="159">
        <v>9</v>
      </c>
      <c r="G81" s="159"/>
      <c r="H81" s="159">
        <v>8</v>
      </c>
      <c r="I81" s="159"/>
      <c r="J81" s="159">
        <v>7</v>
      </c>
      <c r="K81" s="159"/>
      <c r="L81" s="159">
        <v>6</v>
      </c>
      <c r="M81" s="159">
        <v>5</v>
      </c>
      <c r="N81" s="159"/>
      <c r="O81" s="159">
        <v>4</v>
      </c>
      <c r="P81" s="159"/>
      <c r="Q81" s="159">
        <v>3</v>
      </c>
      <c r="R81" s="159">
        <v>2</v>
      </c>
      <c r="S81" s="159"/>
      <c r="T81" s="159">
        <v>1</v>
      </c>
      <c r="U81" s="159"/>
      <c r="V81" s="160">
        <v>0</v>
      </c>
      <c r="AZ81" s="144" t="s">
        <v>29433</v>
      </c>
      <c r="BA81" s="144" t="str">
        <f>IF($AZ$81="","",VALUE($AZ$81))</f>
        <v/>
      </c>
      <c r="BB81" s="144" t="str">
        <f>BA47</f>
        <v/>
      </c>
    </row>
    <row r="82" spans="1:55" s="125" customFormat="1" ht="15.75" customHeight="1" thickBot="1" x14ac:dyDescent="0.4">
      <c r="A82" s="163" t="s">
        <v>25911</v>
      </c>
      <c r="B82" s="483"/>
      <c r="C82" s="484"/>
      <c r="D82" s="484"/>
      <c r="E82" s="484"/>
      <c r="F82" s="484"/>
      <c r="G82" s="484"/>
      <c r="H82" s="484"/>
      <c r="I82" s="484"/>
      <c r="J82" s="484"/>
      <c r="K82" s="484"/>
      <c r="L82" s="484"/>
      <c r="M82" s="484"/>
      <c r="N82" s="484"/>
      <c r="O82" s="484"/>
      <c r="P82" s="484"/>
      <c r="Q82" s="484"/>
      <c r="R82" s="484"/>
      <c r="S82" s="484"/>
      <c r="T82" s="484"/>
      <c r="U82" s="484"/>
      <c r="V82" s="485"/>
      <c r="AZ82" s="144"/>
      <c r="BA82" s="144"/>
      <c r="BB82" s="144" t="str">
        <f>BA56</f>
        <v/>
      </c>
    </row>
    <row r="83" spans="1:55" s="125" customFormat="1" ht="15" customHeight="1" x14ac:dyDescent="0.35">
      <c r="A83" s="506" t="s">
        <v>38321</v>
      </c>
      <c r="B83" s="496"/>
      <c r="C83" s="490" t="s">
        <v>25946</v>
      </c>
      <c r="D83" s="490"/>
      <c r="E83" s="490"/>
      <c r="F83" s="490"/>
      <c r="G83" s="490"/>
      <c r="H83" s="490" t="s">
        <v>25947</v>
      </c>
      <c r="I83" s="490"/>
      <c r="J83" s="490"/>
      <c r="K83" s="490"/>
      <c r="L83" s="490"/>
      <c r="M83" s="490" t="s">
        <v>25948</v>
      </c>
      <c r="N83" s="490"/>
      <c r="O83" s="490"/>
      <c r="P83" s="490"/>
      <c r="Q83" s="490"/>
      <c r="R83" s="490" t="s">
        <v>25949</v>
      </c>
      <c r="S83" s="490"/>
      <c r="T83" s="490"/>
      <c r="U83" s="490"/>
      <c r="V83" s="492"/>
      <c r="AZ83" s="144"/>
      <c r="BA83" s="144"/>
      <c r="BB83" s="144" t="str">
        <f>BA63</f>
        <v/>
      </c>
    </row>
    <row r="84" spans="1:55" s="125" customFormat="1" ht="15.5" x14ac:dyDescent="0.35">
      <c r="A84" s="507"/>
      <c r="B84" s="497"/>
      <c r="C84" s="491"/>
      <c r="D84" s="491"/>
      <c r="E84" s="491"/>
      <c r="F84" s="491"/>
      <c r="G84" s="491"/>
      <c r="H84" s="491"/>
      <c r="I84" s="491"/>
      <c r="J84" s="491"/>
      <c r="K84" s="491"/>
      <c r="L84" s="491"/>
      <c r="M84" s="491"/>
      <c r="N84" s="491"/>
      <c r="O84" s="491"/>
      <c r="P84" s="491"/>
      <c r="Q84" s="491"/>
      <c r="R84" s="491"/>
      <c r="S84" s="491"/>
      <c r="T84" s="491"/>
      <c r="U84" s="491"/>
      <c r="V84" s="493"/>
      <c r="AZ84" s="144"/>
      <c r="BA84" s="144"/>
      <c r="BB84" s="144" t="str">
        <f>BA71</f>
        <v/>
      </c>
    </row>
    <row r="85" spans="1:55" s="125" customFormat="1" ht="15.5" x14ac:dyDescent="0.35">
      <c r="A85" s="507"/>
      <c r="B85" s="497"/>
      <c r="C85" s="491"/>
      <c r="D85" s="491"/>
      <c r="E85" s="491"/>
      <c r="F85" s="491"/>
      <c r="G85" s="491"/>
      <c r="H85" s="491"/>
      <c r="I85" s="491"/>
      <c r="J85" s="491"/>
      <c r="K85" s="491"/>
      <c r="L85" s="491"/>
      <c r="M85" s="491"/>
      <c r="N85" s="491"/>
      <c r="O85" s="491"/>
      <c r="P85" s="491"/>
      <c r="Q85" s="491"/>
      <c r="R85" s="491"/>
      <c r="S85" s="491"/>
      <c r="T85" s="491"/>
      <c r="U85" s="491"/>
      <c r="V85" s="493"/>
      <c r="AZ85" s="144"/>
      <c r="BA85" s="144"/>
      <c r="BB85" s="144" t="str">
        <f>BA72</f>
        <v/>
      </c>
    </row>
    <row r="86" spans="1:55" s="125" customFormat="1" ht="36.65" customHeight="1" x14ac:dyDescent="0.35">
      <c r="A86" s="507"/>
      <c r="B86" s="497"/>
      <c r="C86" s="491"/>
      <c r="D86" s="491"/>
      <c r="E86" s="491"/>
      <c r="F86" s="491"/>
      <c r="G86" s="491"/>
      <c r="H86" s="491"/>
      <c r="I86" s="491"/>
      <c r="J86" s="491"/>
      <c r="K86" s="491"/>
      <c r="L86" s="491"/>
      <c r="M86" s="491"/>
      <c r="N86" s="491"/>
      <c r="O86" s="491"/>
      <c r="P86" s="491"/>
      <c r="Q86" s="491"/>
      <c r="R86" s="491"/>
      <c r="S86" s="491"/>
      <c r="T86" s="491"/>
      <c r="U86" s="491"/>
      <c r="V86" s="493"/>
      <c r="AZ86" s="144"/>
      <c r="BA86" s="144"/>
      <c r="BB86" s="144" t="str">
        <f>BA80</f>
        <v/>
      </c>
    </row>
    <row r="87" spans="1:55" s="125" customFormat="1" ht="12" customHeight="1" x14ac:dyDescent="0.35">
      <c r="A87" s="507"/>
      <c r="B87" s="497"/>
      <c r="C87" s="491"/>
      <c r="D87" s="491"/>
      <c r="E87" s="491"/>
      <c r="F87" s="491"/>
      <c r="G87" s="491"/>
      <c r="H87" s="491"/>
      <c r="I87" s="491"/>
      <c r="J87" s="491"/>
      <c r="K87" s="491"/>
      <c r="L87" s="491"/>
      <c r="M87" s="491"/>
      <c r="N87" s="491"/>
      <c r="O87" s="491"/>
      <c r="P87" s="491"/>
      <c r="Q87" s="491"/>
      <c r="R87" s="491"/>
      <c r="S87" s="491"/>
      <c r="T87" s="491"/>
      <c r="U87" s="491"/>
      <c r="V87" s="493"/>
      <c r="AZ87" s="144"/>
      <c r="BA87" s="144"/>
      <c r="BB87" s="144" t="str">
        <f>BA81</f>
        <v/>
      </c>
    </row>
    <row r="88" spans="1:55" s="125" customFormat="1" ht="20.149999999999999" customHeight="1" x14ac:dyDescent="0.35">
      <c r="A88" s="140" t="s">
        <v>36870</v>
      </c>
      <c r="B88" s="164"/>
      <c r="C88" s="166"/>
      <c r="D88" s="159">
        <v>10</v>
      </c>
      <c r="E88" s="159"/>
      <c r="F88" s="159">
        <v>9</v>
      </c>
      <c r="G88" s="159"/>
      <c r="H88" s="159">
        <v>8</v>
      </c>
      <c r="I88" s="159"/>
      <c r="J88" s="159">
        <v>7</v>
      </c>
      <c r="K88" s="159"/>
      <c r="L88" s="159">
        <v>6</v>
      </c>
      <c r="M88" s="159">
        <v>5</v>
      </c>
      <c r="N88" s="159"/>
      <c r="O88" s="159">
        <v>4</v>
      </c>
      <c r="P88" s="159"/>
      <c r="Q88" s="159">
        <v>3</v>
      </c>
      <c r="R88" s="159">
        <v>2</v>
      </c>
      <c r="S88" s="159"/>
      <c r="T88" s="159">
        <v>1</v>
      </c>
      <c r="U88" s="159"/>
      <c r="V88" s="160">
        <v>0</v>
      </c>
      <c r="AZ88" s="144" t="s">
        <v>29433</v>
      </c>
      <c r="BA88" s="144" t="str">
        <f>IF($AZ$88="","",VALUE($AZ$88))</f>
        <v/>
      </c>
      <c r="BB88" s="144" t="str">
        <f>BA88</f>
        <v/>
      </c>
    </row>
    <row r="89" spans="1:55" s="125" customFormat="1" ht="20.149999999999999" customHeight="1" x14ac:dyDescent="0.35">
      <c r="A89" s="140" t="s">
        <v>36871</v>
      </c>
      <c r="B89" s="164"/>
      <c r="C89" s="166"/>
      <c r="D89" s="159">
        <v>10</v>
      </c>
      <c r="E89" s="159"/>
      <c r="F89" s="159">
        <v>9</v>
      </c>
      <c r="G89" s="159"/>
      <c r="H89" s="159">
        <v>8</v>
      </c>
      <c r="I89" s="159"/>
      <c r="J89" s="159">
        <v>7</v>
      </c>
      <c r="K89" s="159"/>
      <c r="L89" s="159">
        <v>6</v>
      </c>
      <c r="M89" s="159">
        <v>5</v>
      </c>
      <c r="N89" s="159"/>
      <c r="O89" s="159">
        <v>4</v>
      </c>
      <c r="P89" s="159"/>
      <c r="Q89" s="159">
        <v>3</v>
      </c>
      <c r="R89" s="159">
        <v>2</v>
      </c>
      <c r="S89" s="159"/>
      <c r="T89" s="159">
        <v>1</v>
      </c>
      <c r="U89" s="159"/>
      <c r="V89" s="160">
        <v>0</v>
      </c>
      <c r="AZ89" s="144" t="s">
        <v>29433</v>
      </c>
      <c r="BA89" s="144" t="str">
        <f>IF($AZ$89="","",VALUE($AZ$89))</f>
        <v/>
      </c>
      <c r="BB89" s="144" t="str">
        <f>BA89</f>
        <v/>
      </c>
    </row>
    <row r="90" spans="1:55" s="125" customFormat="1" ht="16" thickBot="1" x14ac:dyDescent="0.4">
      <c r="A90" s="163" t="s">
        <v>25911</v>
      </c>
      <c r="B90" s="486"/>
      <c r="C90" s="487"/>
      <c r="D90" s="487"/>
      <c r="E90" s="487"/>
      <c r="F90" s="487"/>
      <c r="G90" s="487"/>
      <c r="H90" s="487"/>
      <c r="I90" s="487"/>
      <c r="J90" s="487"/>
      <c r="K90" s="487"/>
      <c r="L90" s="487"/>
      <c r="M90" s="487"/>
      <c r="N90" s="487"/>
      <c r="O90" s="487"/>
      <c r="P90" s="487"/>
      <c r="Q90" s="487"/>
      <c r="R90" s="487"/>
      <c r="S90" s="487"/>
      <c r="T90" s="487"/>
      <c r="U90" s="487"/>
      <c r="V90" s="488"/>
      <c r="AZ90" s="144"/>
      <c r="BA90" s="144"/>
    </row>
    <row r="91" spans="1:55" s="125" customFormat="1" ht="20.149999999999999" customHeight="1" thickTop="1" thickBot="1" x14ac:dyDescent="0.4">
      <c r="A91" s="167" t="s">
        <v>25952</v>
      </c>
      <c r="B91" s="275">
        <f>B18+B26+B32+B40+B47+B56+B63+B71+B72+B80+B81+B88+B89</f>
        <v>0</v>
      </c>
      <c r="C91" s="510" t="str">
        <f>IF(OR($B$18="",$B$26="",$B$32="",$B$40="",$B$47="",$B$56="",$B$63="",$B$71="",$B$72="",$B$80="",$B$81="",$B$88="",$B$89=""),"Skipped one or more","")</f>
        <v>Skipped one or more</v>
      </c>
      <c r="D91" s="510"/>
      <c r="E91" s="510"/>
      <c r="F91" s="510"/>
      <c r="G91" s="510"/>
      <c r="H91" s="149"/>
      <c r="I91" s="149"/>
      <c r="J91" s="149"/>
      <c r="K91" s="536" t="s">
        <v>36856</v>
      </c>
      <c r="L91" s="536"/>
      <c r="M91" s="536"/>
      <c r="N91" s="537" t="str">
        <f>BioEvent!B11</f>
        <v/>
      </c>
      <c r="O91" s="537"/>
      <c r="P91" s="537"/>
      <c r="Q91" s="534" t="s">
        <v>36857</v>
      </c>
      <c r="R91" s="534"/>
      <c r="S91" s="534"/>
      <c r="T91" s="534"/>
      <c r="U91" s="538" t="str">
        <f>BioEvent!D10</f>
        <v/>
      </c>
      <c r="V91" s="538"/>
      <c r="AZ91" s="144"/>
      <c r="BA91" s="144">
        <f>SUM(BA18:BA89)</f>
        <v>22</v>
      </c>
      <c r="BB91" s="144">
        <f>COUNTBLANK(BB77:BB89)</f>
        <v>13</v>
      </c>
      <c r="BC91" s="125" t="str">
        <f>IF($BB$91&gt;0,"Skipped one","")</f>
        <v>Skipped one</v>
      </c>
    </row>
    <row r="92" spans="1:55" s="125" customFormat="1" ht="16" thickTop="1" x14ac:dyDescent="0.35">
      <c r="A92" s="168"/>
      <c r="B92" s="149"/>
      <c r="C92" s="149"/>
      <c r="D92" s="149"/>
      <c r="E92" s="149"/>
      <c r="F92" s="149"/>
      <c r="G92" s="149"/>
      <c r="H92" s="149"/>
      <c r="I92" s="149"/>
      <c r="J92" s="149"/>
      <c r="K92" s="149"/>
      <c r="L92" s="149"/>
      <c r="M92" s="149"/>
      <c r="N92" s="149"/>
      <c r="O92" s="149"/>
      <c r="P92" s="149"/>
      <c r="Q92" s="149"/>
      <c r="R92" s="149"/>
      <c r="S92" s="149"/>
      <c r="T92" s="149"/>
      <c r="U92" s="149"/>
      <c r="V92" s="149"/>
    </row>
    <row r="93" spans="1:55" s="125" customFormat="1" ht="15.5" x14ac:dyDescent="0.35">
      <c r="A93" s="508" t="s">
        <v>26189</v>
      </c>
      <c r="B93" s="509"/>
      <c r="C93" s="509"/>
      <c r="D93" s="329" t="b">
        <v>0</v>
      </c>
      <c r="E93" s="125" t="s">
        <v>26190</v>
      </c>
      <c r="F93" s="149"/>
      <c r="G93" s="329" t="b">
        <v>0</v>
      </c>
      <c r="H93" s="149" t="s">
        <v>26191</v>
      </c>
      <c r="I93" s="149"/>
      <c r="J93" s="149"/>
      <c r="K93" s="149"/>
      <c r="L93" s="149"/>
      <c r="M93" s="149"/>
      <c r="N93" s="149"/>
      <c r="O93" s="149"/>
      <c r="P93" s="149"/>
      <c r="Q93" s="149"/>
      <c r="R93" s="149"/>
      <c r="S93" s="149"/>
      <c r="T93" s="149"/>
      <c r="U93" s="149"/>
      <c r="V93" s="149"/>
    </row>
    <row r="94" spans="1:55" s="125" customFormat="1" ht="15.5" x14ac:dyDescent="0.35">
      <c r="A94" s="501" t="s">
        <v>26192</v>
      </c>
      <c r="B94" s="502"/>
      <c r="C94" s="329" t="b">
        <v>0</v>
      </c>
      <c r="D94" s="149" t="s">
        <v>43858</v>
      </c>
      <c r="E94" s="149"/>
      <c r="F94" s="149"/>
      <c r="G94" s="329" t="b">
        <v>0</v>
      </c>
      <c r="H94" s="149" t="s">
        <v>26194</v>
      </c>
      <c r="I94" s="149"/>
      <c r="K94" s="149"/>
      <c r="L94" s="149" t="s">
        <v>26033</v>
      </c>
      <c r="M94" s="149"/>
      <c r="N94" s="503"/>
      <c r="O94" s="504"/>
      <c r="P94" s="504"/>
      <c r="Q94" s="504"/>
      <c r="R94" s="504"/>
      <c r="S94" s="504"/>
      <c r="T94" s="504"/>
      <c r="U94" s="504"/>
      <c r="V94" s="505"/>
      <c r="AY94" s="125" t="b">
        <v>0</v>
      </c>
      <c r="AZ94" s="125" t="b">
        <v>0</v>
      </c>
    </row>
    <row r="95" spans="1:55" s="125" customFormat="1" ht="15.5" x14ac:dyDescent="0.35">
      <c r="A95" s="151"/>
      <c r="B95" s="152"/>
      <c r="C95" s="152"/>
      <c r="D95" s="152"/>
      <c r="E95" s="152"/>
      <c r="F95" s="152"/>
      <c r="G95" s="152"/>
      <c r="H95" s="152"/>
      <c r="I95" s="152"/>
      <c r="J95" s="152"/>
      <c r="K95" s="152"/>
      <c r="L95" s="152"/>
      <c r="M95" s="152"/>
      <c r="N95" s="152"/>
      <c r="O95" s="152"/>
      <c r="P95" s="152"/>
      <c r="Q95" s="152"/>
      <c r="R95" s="152"/>
      <c r="S95" s="152"/>
      <c r="T95" s="152"/>
      <c r="U95" s="152"/>
      <c r="V95" s="152"/>
    </row>
    <row r="96" spans="1:55" s="125" customFormat="1" ht="15.5" x14ac:dyDescent="0.35"/>
    <row r="97" x14ac:dyDescent="0.3"/>
  </sheetData>
  <sheetProtection formatCells="0"/>
  <mergeCells count="105">
    <mergeCell ref="B6:L6"/>
    <mergeCell ref="R7:V7"/>
    <mergeCell ref="B5:L5"/>
    <mergeCell ref="Q91:T91"/>
    <mergeCell ref="A1:V1"/>
    <mergeCell ref="K91:M91"/>
    <mergeCell ref="N91:P91"/>
    <mergeCell ref="U91:V91"/>
    <mergeCell ref="C8:V8"/>
    <mergeCell ref="A3:V3"/>
    <mergeCell ref="Q4:V4"/>
    <mergeCell ref="T5:V5"/>
    <mergeCell ref="R6:V6"/>
    <mergeCell ref="M6:Q6"/>
    <mergeCell ref="O5:Q5"/>
    <mergeCell ref="M5:N5"/>
    <mergeCell ref="R5:S5"/>
    <mergeCell ref="K4:P4"/>
    <mergeCell ref="B4:J4"/>
    <mergeCell ref="M34:Q39"/>
    <mergeCell ref="R34:V39"/>
    <mergeCell ref="M28:Q31"/>
    <mergeCell ref="R28:V31"/>
    <mergeCell ref="C34:G39"/>
    <mergeCell ref="E7:F7"/>
    <mergeCell ref="G7:H7"/>
    <mergeCell ref="B7:D7"/>
    <mergeCell ref="K7:L7"/>
    <mergeCell ref="I7:J7"/>
    <mergeCell ref="R12:V12"/>
    <mergeCell ref="C12:G12"/>
    <mergeCell ref="H12:L12"/>
    <mergeCell ref="M12:Q12"/>
    <mergeCell ref="A9:V11"/>
    <mergeCell ref="C74:G79"/>
    <mergeCell ref="H28:L31"/>
    <mergeCell ref="R58:V62"/>
    <mergeCell ref="B48:V48"/>
    <mergeCell ref="B57:V57"/>
    <mergeCell ref="B73:V73"/>
    <mergeCell ref="B33:V33"/>
    <mergeCell ref="B41:V41"/>
    <mergeCell ref="M13:Q17"/>
    <mergeCell ref="B58:B62"/>
    <mergeCell ref="H74:L79"/>
    <mergeCell ref="A42:A46"/>
    <mergeCell ref="B13:B17"/>
    <mergeCell ref="B19:V19"/>
    <mergeCell ref="B27:V27"/>
    <mergeCell ref="M20:Q25"/>
    <mergeCell ref="R13:V17"/>
    <mergeCell ref="C13:G17"/>
    <mergeCell ref="H13:L17"/>
    <mergeCell ref="R20:V25"/>
    <mergeCell ref="M42:Q46"/>
    <mergeCell ref="R42:V46"/>
    <mergeCell ref="A28:A31"/>
    <mergeCell ref="A94:B94"/>
    <mergeCell ref="N94:V94"/>
    <mergeCell ref="C83:G87"/>
    <mergeCell ref="H83:L87"/>
    <mergeCell ref="B83:B87"/>
    <mergeCell ref="A83:A87"/>
    <mergeCell ref="A93:C93"/>
    <mergeCell ref="C91:G91"/>
    <mergeCell ref="A49:A55"/>
    <mergeCell ref="C49:G55"/>
    <mergeCell ref="H49:L55"/>
    <mergeCell ref="B49:B55"/>
    <mergeCell ref="M74:Q79"/>
    <mergeCell ref="R74:V79"/>
    <mergeCell ref="M65:Q70"/>
    <mergeCell ref="R65:V70"/>
    <mergeCell ref="M58:Q62"/>
    <mergeCell ref="A58:A62"/>
    <mergeCell ref="C58:G62"/>
    <mergeCell ref="A65:A70"/>
    <mergeCell ref="C65:G70"/>
    <mergeCell ref="H65:L70"/>
    <mergeCell ref="B65:B70"/>
    <mergeCell ref="A74:A79"/>
    <mergeCell ref="B82:V82"/>
    <mergeCell ref="B90:V90"/>
    <mergeCell ref="A2:V2"/>
    <mergeCell ref="M83:Q87"/>
    <mergeCell ref="R83:V87"/>
    <mergeCell ref="H58:L62"/>
    <mergeCell ref="B64:V64"/>
    <mergeCell ref="A13:A17"/>
    <mergeCell ref="A20:A25"/>
    <mergeCell ref="C20:G25"/>
    <mergeCell ref="H20:L25"/>
    <mergeCell ref="C42:G46"/>
    <mergeCell ref="H42:L46"/>
    <mergeCell ref="B20:B25"/>
    <mergeCell ref="B28:B31"/>
    <mergeCell ref="B34:B39"/>
    <mergeCell ref="H34:L39"/>
    <mergeCell ref="A34:A39"/>
    <mergeCell ref="B42:B46"/>
    <mergeCell ref="B74:B79"/>
    <mergeCell ref="M49:Q55"/>
    <mergeCell ref="R49:V55"/>
    <mergeCell ref="C28:G31"/>
    <mergeCell ref="M7:P7"/>
  </mergeCells>
  <conditionalFormatting sqref="B18">
    <cfRule type="containsBlanks" dxfId="76" priority="32">
      <formula>LEN(TRIM(B18))=0</formula>
    </cfRule>
  </conditionalFormatting>
  <conditionalFormatting sqref="B26">
    <cfRule type="containsBlanks" dxfId="75" priority="16">
      <formula>LEN(TRIM(B26))=0</formula>
    </cfRule>
  </conditionalFormatting>
  <conditionalFormatting sqref="B32">
    <cfRule type="containsBlanks" dxfId="74" priority="15">
      <formula>LEN(TRIM(B32))=0</formula>
    </cfRule>
  </conditionalFormatting>
  <conditionalFormatting sqref="B40">
    <cfRule type="containsBlanks" dxfId="73" priority="14">
      <formula>LEN(TRIM(B40))=0</formula>
    </cfRule>
  </conditionalFormatting>
  <conditionalFormatting sqref="B47">
    <cfRule type="containsBlanks" dxfId="72" priority="9">
      <formula>LEN(TRIM(B47))=0</formula>
    </cfRule>
  </conditionalFormatting>
  <conditionalFormatting sqref="B56">
    <cfRule type="containsBlanks" dxfId="71" priority="8">
      <formula>LEN(TRIM(B56))=0</formula>
    </cfRule>
  </conditionalFormatting>
  <conditionalFormatting sqref="B63">
    <cfRule type="containsBlanks" dxfId="70" priority="7">
      <formula>LEN(TRIM(B63))=0</formula>
    </cfRule>
  </conditionalFormatting>
  <conditionalFormatting sqref="B71:B72">
    <cfRule type="containsBlanks" dxfId="69" priority="6">
      <formula>LEN(TRIM(B71))=0</formula>
    </cfRule>
  </conditionalFormatting>
  <conditionalFormatting sqref="B80:B81">
    <cfRule type="containsBlanks" dxfId="68" priority="4">
      <formula>LEN(TRIM(B80))=0</formula>
    </cfRule>
  </conditionalFormatting>
  <conditionalFormatting sqref="B88:B89">
    <cfRule type="containsBlanks" dxfId="67" priority="1">
      <formula>LEN(TRIM(B88))=0</formula>
    </cfRule>
  </conditionalFormatting>
  <conditionalFormatting sqref="Q4">
    <cfRule type="containsBlanks" dxfId="66" priority="34">
      <formula>LEN(TRIM(Q4))=0</formula>
    </cfRule>
  </conditionalFormatting>
  <dataValidations xWindow="211" yWindow="704" count="6">
    <dataValidation type="list" allowBlank="1" showInputMessage="1" showErrorMessage="1" sqref="B71:B72 B80:B81 B88:B89" xr:uid="{B9A29FC5-F18C-48BC-B794-322989D5E779}">
      <formula1>HabTen</formula1>
    </dataValidation>
    <dataValidation type="list" allowBlank="1" showInputMessage="1" showErrorMessage="1" sqref="B18 B26 B32 B40 B47 B56 B63" xr:uid="{4AA9D5BF-0C97-4549-A399-9E23F0487B07}">
      <formula1>HabTwenty</formula1>
    </dataValidation>
    <dataValidation allowBlank="1" showInputMessage="1" showErrorMessage="1" prompt="Check this box if this is a consensus habitat completed after 2 independent habitat assessments were completed by 2 biologist. " sqref="Q7" xr:uid="{9604E681-9F1E-419F-9E4C-1220795A1179}"/>
    <dataValidation allowBlank="1" showInputMessage="1" showErrorMessage="1" prompt="At 10% of biological samples a QC habitat assessments is needed. Two trained biologists will independetly complete habitat assessments. This form is the consensus of the 2 independent assessments. If QC place check in box to right. Include names above. " sqref="M7:P7" xr:uid="{B95210D1-7B5C-439F-8355-2C7DD7DD53B3}"/>
    <dataValidation allowBlank="1" showInputMessage="1" showErrorMessage="1" prompt="If &quot;Skipped One&quot; message is displayed, at least one habitat parameter was not scored. Find the missing value and score that parameter to resolve this issue." sqref="C91:G91" xr:uid="{389A0D2A-7D18-45A2-AA25-17669F14BBF4}"/>
    <dataValidation allowBlank="1" showInputMessage="1" showErrorMessage="1" prompt="See Table 3: Habitat Assessment Guidelines in Macroinvertebrate SOP (link above) page 98." sqref="A93:C93" xr:uid="{6CFC1CEB-B46C-4E1A-8A27-C7D8BC7B7205}"/>
  </dataValidations>
  <pageMargins left="0.25" right="0.25" top="0.75" bottom="0.75" header="0.3" footer="0.3"/>
  <pageSetup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BB99"/>
  <sheetViews>
    <sheetView zoomScale="120" zoomScaleNormal="120" workbookViewId="0">
      <selection activeCell="Q4" sqref="Q4:V4"/>
    </sheetView>
  </sheetViews>
  <sheetFormatPr defaultColWidth="0" defaultRowHeight="14" zeroHeight="1" x14ac:dyDescent="0.3"/>
  <cols>
    <col min="1" max="1" width="22.81640625" style="124" customWidth="1"/>
    <col min="2" max="2" width="8.453125" style="124" customWidth="1"/>
    <col min="3" max="22" width="4.54296875" style="124" customWidth="1"/>
    <col min="23" max="23" width="8.81640625" style="124" customWidth="1"/>
    <col min="24" max="54" width="0" style="124" hidden="1" customWidth="1"/>
    <col min="55" max="16384" width="8.81640625" style="124" hidden="1"/>
  </cols>
  <sheetData>
    <row r="1" spans="1:52" ht="16.399999999999999" customHeight="1" x14ac:dyDescent="0.4">
      <c r="A1" s="535" t="s">
        <v>29070</v>
      </c>
      <c r="B1" s="535"/>
      <c r="C1" s="535"/>
      <c r="D1" s="535"/>
      <c r="E1" s="535"/>
      <c r="F1" s="535"/>
      <c r="G1" s="535"/>
      <c r="H1" s="535"/>
      <c r="I1" s="535"/>
      <c r="J1" s="535"/>
      <c r="K1" s="535"/>
      <c r="L1" s="535"/>
      <c r="M1" s="535"/>
      <c r="N1" s="535"/>
      <c r="O1" s="535"/>
      <c r="P1" s="535"/>
      <c r="Q1" s="535"/>
      <c r="R1" s="535"/>
      <c r="S1" s="535"/>
      <c r="T1" s="535"/>
      <c r="U1" s="535"/>
      <c r="V1" s="535"/>
    </row>
    <row r="2" spans="1:52" ht="16.399999999999999" customHeight="1" x14ac:dyDescent="0.3">
      <c r="A2" s="489" t="s">
        <v>38322</v>
      </c>
      <c r="B2" s="489"/>
      <c r="C2" s="489"/>
      <c r="D2" s="489"/>
      <c r="E2" s="489"/>
      <c r="F2" s="489"/>
      <c r="G2" s="489"/>
      <c r="H2" s="489"/>
      <c r="I2" s="489"/>
      <c r="J2" s="489"/>
      <c r="K2" s="489"/>
      <c r="L2" s="489"/>
      <c r="M2" s="489"/>
      <c r="N2" s="489"/>
      <c r="O2" s="489"/>
      <c r="P2" s="489"/>
      <c r="Q2" s="489"/>
      <c r="R2" s="489"/>
      <c r="S2" s="489"/>
      <c r="T2" s="489"/>
      <c r="U2" s="489"/>
      <c r="V2" s="489"/>
    </row>
    <row r="3" spans="1:52" ht="15.75" customHeight="1" thickBot="1" x14ac:dyDescent="0.35">
      <c r="A3" s="596" t="s">
        <v>43859</v>
      </c>
      <c r="B3" s="597"/>
      <c r="C3" s="597"/>
      <c r="D3" s="597"/>
      <c r="E3" s="597"/>
      <c r="F3" s="597"/>
      <c r="G3" s="597"/>
      <c r="H3" s="597"/>
      <c r="I3" s="597"/>
      <c r="J3" s="597"/>
      <c r="K3" s="597"/>
      <c r="L3" s="597"/>
      <c r="M3" s="597"/>
      <c r="N3" s="597"/>
      <c r="O3" s="597"/>
      <c r="P3" s="597"/>
      <c r="Q3" s="597"/>
      <c r="R3" s="597"/>
      <c r="S3" s="597"/>
      <c r="T3" s="597"/>
      <c r="U3" s="597"/>
      <c r="V3" s="597"/>
    </row>
    <row r="4" spans="1:52" s="125" customFormat="1" ht="14.25" customHeight="1" thickTop="1" x14ac:dyDescent="0.35">
      <c r="A4" s="276" t="s">
        <v>25778</v>
      </c>
      <c r="B4" s="581">
        <f>IF(BioEvent!$B$1&gt;0,BioEvent!$B$2,"")</f>
        <v>0</v>
      </c>
      <c r="C4" s="581"/>
      <c r="D4" s="581"/>
      <c r="E4" s="581"/>
      <c r="F4" s="581"/>
      <c r="G4" s="581"/>
      <c r="H4" s="581"/>
      <c r="I4" s="581"/>
      <c r="J4" s="582"/>
      <c r="K4" s="576" t="s">
        <v>25958</v>
      </c>
      <c r="L4" s="576"/>
      <c r="M4" s="576"/>
      <c r="N4" s="576"/>
      <c r="O4" s="576"/>
      <c r="P4" s="576"/>
      <c r="Q4" s="598"/>
      <c r="R4" s="598"/>
      <c r="S4" s="598"/>
      <c r="T4" s="598"/>
      <c r="U4" s="598"/>
      <c r="V4" s="599"/>
    </row>
    <row r="5" spans="1:52" s="125" customFormat="1" ht="14.25" customHeight="1" x14ac:dyDescent="0.35">
      <c r="A5" s="273" t="s">
        <v>40624</v>
      </c>
      <c r="B5" s="565" t="str">
        <f>IF(BioEvent!$B$8&gt;0,BioEvent!$B$8,"")</f>
        <v/>
      </c>
      <c r="C5" s="566"/>
      <c r="D5" s="566"/>
      <c r="E5" s="566"/>
      <c r="F5" s="566"/>
      <c r="G5" s="566"/>
      <c r="H5" s="566"/>
      <c r="I5" s="566"/>
      <c r="J5" s="566"/>
      <c r="K5" s="566"/>
      <c r="L5" s="566"/>
      <c r="M5" s="278" t="s">
        <v>25956</v>
      </c>
      <c r="N5" s="600" t="str">
        <f>IF(BioEvent!$B$3&gt;0,BioEvent!B$3,"")</f>
        <v/>
      </c>
      <c r="O5" s="601"/>
      <c r="P5" s="601"/>
      <c r="Q5" s="586" t="s">
        <v>25957</v>
      </c>
      <c r="R5" s="587"/>
      <c r="S5" s="583" t="str">
        <f>IF(BioEvent!$D$3&gt;0,BioEvent!$D$3,"")</f>
        <v/>
      </c>
      <c r="T5" s="584"/>
      <c r="U5" s="584"/>
      <c r="V5" s="585"/>
    </row>
    <row r="6" spans="1:52" s="125" customFormat="1" ht="14.25" customHeight="1" x14ac:dyDescent="0.35">
      <c r="A6" s="273" t="s">
        <v>26016</v>
      </c>
      <c r="B6" s="565" t="str">
        <f>IF(BioEvent!$B$9&gt;0,BioEvent!$B$9,"")</f>
        <v/>
      </c>
      <c r="C6" s="566"/>
      <c r="D6" s="566"/>
      <c r="E6" s="566"/>
      <c r="F6" s="566"/>
      <c r="G6" s="566"/>
      <c r="H6" s="566"/>
      <c r="I6" s="566"/>
      <c r="J6" s="566"/>
      <c r="K6" s="566"/>
      <c r="L6" s="566"/>
      <c r="M6" s="548" t="s">
        <v>29436</v>
      </c>
      <c r="N6" s="548"/>
      <c r="O6" s="549"/>
      <c r="P6" s="563" t="str">
        <f>IF(BioEvent!$D$7&gt;0,BioEvent!$D$7,"")</f>
        <v/>
      </c>
      <c r="Q6" s="563"/>
      <c r="R6" s="563"/>
      <c r="S6" s="563"/>
      <c r="T6" s="563"/>
      <c r="U6" s="563"/>
      <c r="V6" s="564"/>
    </row>
    <row r="7" spans="1:52" s="161" customFormat="1" ht="14.25" customHeight="1" thickBot="1" x14ac:dyDescent="0.4">
      <c r="A7" s="277" t="s">
        <v>25786</v>
      </c>
      <c r="B7" s="594" t="str">
        <f>IF(BioEvent!$B$13&gt;0,BioEvent!$B$13,"")</f>
        <v/>
      </c>
      <c r="C7" s="595"/>
      <c r="D7" s="595"/>
      <c r="E7" s="577" t="s">
        <v>26018</v>
      </c>
      <c r="F7" s="578"/>
      <c r="G7" s="561" t="str">
        <f>IF(BioEvent!$D$8&gt;0,BioEvent!$D$8,"")</f>
        <v/>
      </c>
      <c r="H7" s="562"/>
      <c r="I7" s="579" t="s">
        <v>25783</v>
      </c>
      <c r="J7" s="580"/>
      <c r="K7" s="561" t="str">
        <f>IF(BioEvent!$B$11&gt;0,BioEvent!$B$11,"")</f>
        <v/>
      </c>
      <c r="L7" s="562"/>
      <c r="M7" s="591" t="s">
        <v>37722</v>
      </c>
      <c r="N7" s="592"/>
      <c r="O7" s="592"/>
      <c r="P7" s="592"/>
      <c r="Q7" s="592"/>
      <c r="R7" s="328" t="b">
        <v>0</v>
      </c>
      <c r="S7" s="588"/>
      <c r="T7" s="589"/>
      <c r="U7" s="589"/>
      <c r="V7" s="590"/>
      <c r="AZ7" s="161" t="b">
        <v>0</v>
      </c>
    </row>
    <row r="8" spans="1:52" s="125" customFormat="1" ht="15" customHeight="1" thickTop="1" x14ac:dyDescent="0.35">
      <c r="A8" s="126" t="s">
        <v>26105</v>
      </c>
      <c r="B8" s="127" t="s">
        <v>26096</v>
      </c>
      <c r="C8" s="539" t="s">
        <v>43816</v>
      </c>
      <c r="D8" s="539"/>
      <c r="E8" s="539"/>
      <c r="F8" s="539"/>
      <c r="G8" s="539"/>
      <c r="H8" s="539"/>
      <c r="I8" s="539"/>
      <c r="J8" s="539"/>
      <c r="K8" s="539"/>
      <c r="L8" s="539"/>
      <c r="M8" s="539"/>
      <c r="N8" s="539"/>
      <c r="O8" s="539"/>
      <c r="P8" s="539"/>
      <c r="Q8" s="539"/>
      <c r="R8" s="539"/>
      <c r="S8" s="539"/>
      <c r="T8" s="539"/>
      <c r="U8" s="539"/>
      <c r="V8" s="539"/>
    </row>
    <row r="9" spans="1:52" s="125" customFormat="1" ht="15" customHeight="1" x14ac:dyDescent="0.35">
      <c r="A9" s="358"/>
      <c r="B9" s="358"/>
      <c r="C9" s="358"/>
      <c r="D9" s="358"/>
      <c r="E9" s="358"/>
      <c r="F9" s="358"/>
      <c r="G9" s="358"/>
      <c r="H9" s="358"/>
      <c r="I9" s="358"/>
      <c r="J9" s="358"/>
      <c r="K9" s="358"/>
      <c r="L9" s="358"/>
      <c r="M9" s="358"/>
      <c r="N9" s="358"/>
      <c r="O9" s="358"/>
      <c r="P9" s="358"/>
      <c r="Q9" s="358"/>
      <c r="R9" s="358"/>
      <c r="S9" s="358"/>
      <c r="T9" s="358"/>
      <c r="U9" s="358"/>
      <c r="V9" s="358"/>
    </row>
    <row r="10" spans="1:52" s="125" customFormat="1" ht="15" customHeight="1" x14ac:dyDescent="0.35">
      <c r="A10" s="358"/>
      <c r="B10" s="358"/>
      <c r="C10" s="358"/>
      <c r="D10" s="358"/>
      <c r="E10" s="358"/>
      <c r="F10" s="358"/>
      <c r="G10" s="358"/>
      <c r="H10" s="358"/>
      <c r="I10" s="358"/>
      <c r="J10" s="358"/>
      <c r="K10" s="358"/>
      <c r="L10" s="358"/>
      <c r="M10" s="358"/>
      <c r="N10" s="358"/>
      <c r="O10" s="358"/>
      <c r="P10" s="358"/>
      <c r="Q10" s="358"/>
      <c r="R10" s="358"/>
      <c r="S10" s="358"/>
      <c r="T10" s="358"/>
      <c r="U10" s="358"/>
      <c r="V10" s="358"/>
    </row>
    <row r="11" spans="1:52" s="125" customFormat="1" ht="15" customHeight="1" thickBot="1" x14ac:dyDescent="0.4">
      <c r="A11" s="358"/>
      <c r="B11" s="358"/>
      <c r="C11" s="358"/>
      <c r="D11" s="358"/>
      <c r="E11" s="358"/>
      <c r="F11" s="358"/>
      <c r="G11" s="358"/>
      <c r="H11" s="358"/>
      <c r="I11" s="358"/>
      <c r="J11" s="358"/>
      <c r="K11" s="358"/>
      <c r="L11" s="358"/>
      <c r="M11" s="358"/>
      <c r="N11" s="358"/>
      <c r="O11" s="358"/>
      <c r="P11" s="358"/>
      <c r="Q11" s="358"/>
      <c r="R11" s="358"/>
      <c r="S11" s="358"/>
      <c r="T11" s="358"/>
      <c r="U11" s="358"/>
      <c r="V11" s="358"/>
    </row>
    <row r="12" spans="1:52" s="125" customFormat="1" ht="15" customHeight="1" thickTop="1" thickBot="1" x14ac:dyDescent="0.4">
      <c r="A12" s="128"/>
      <c r="B12" s="129"/>
      <c r="C12" s="593" t="s">
        <v>25901</v>
      </c>
      <c r="D12" s="593"/>
      <c r="E12" s="593"/>
      <c r="F12" s="593"/>
      <c r="G12" s="593"/>
      <c r="H12" s="593" t="s">
        <v>25902</v>
      </c>
      <c r="I12" s="593"/>
      <c r="J12" s="593"/>
      <c r="K12" s="593"/>
      <c r="L12" s="593"/>
      <c r="M12" s="593" t="s">
        <v>25903</v>
      </c>
      <c r="N12" s="593"/>
      <c r="O12" s="593"/>
      <c r="P12" s="593"/>
      <c r="Q12" s="593"/>
      <c r="R12" s="593" t="s">
        <v>25904</v>
      </c>
      <c r="S12" s="593"/>
      <c r="T12" s="593"/>
      <c r="U12" s="593"/>
      <c r="V12" s="602"/>
    </row>
    <row r="13" spans="1:52" s="125" customFormat="1" ht="115.5" customHeight="1" x14ac:dyDescent="0.35">
      <c r="A13" s="130" t="s">
        <v>25905</v>
      </c>
      <c r="B13" s="131"/>
      <c r="C13" s="490" t="s">
        <v>25965</v>
      </c>
      <c r="D13" s="490"/>
      <c r="E13" s="490"/>
      <c r="F13" s="490"/>
      <c r="G13" s="490"/>
      <c r="H13" s="490" t="s">
        <v>25966</v>
      </c>
      <c r="I13" s="490"/>
      <c r="J13" s="490"/>
      <c r="K13" s="490"/>
      <c r="L13" s="490"/>
      <c r="M13" s="490" t="s">
        <v>25967</v>
      </c>
      <c r="N13" s="490"/>
      <c r="O13" s="490"/>
      <c r="P13" s="490"/>
      <c r="Q13" s="490"/>
      <c r="R13" s="490" t="s">
        <v>25968</v>
      </c>
      <c r="S13" s="490"/>
      <c r="T13" s="490"/>
      <c r="U13" s="490"/>
      <c r="V13" s="492"/>
    </row>
    <row r="14" spans="1:52" s="125" customFormat="1" ht="20.149999999999999" customHeight="1" x14ac:dyDescent="0.35">
      <c r="A14" s="132" t="s">
        <v>25906</v>
      </c>
      <c r="B14" s="253"/>
      <c r="C14" s="134">
        <v>20</v>
      </c>
      <c r="D14" s="134">
        <v>19</v>
      </c>
      <c r="E14" s="134">
        <v>18</v>
      </c>
      <c r="F14" s="134">
        <v>17</v>
      </c>
      <c r="G14" s="134">
        <v>16</v>
      </c>
      <c r="H14" s="134">
        <v>15</v>
      </c>
      <c r="I14" s="134">
        <v>14</v>
      </c>
      <c r="J14" s="134">
        <v>13</v>
      </c>
      <c r="K14" s="134">
        <v>12</v>
      </c>
      <c r="L14" s="134">
        <v>11</v>
      </c>
      <c r="M14" s="134">
        <v>10</v>
      </c>
      <c r="N14" s="134">
        <v>9</v>
      </c>
      <c r="O14" s="134">
        <v>8</v>
      </c>
      <c r="P14" s="134">
        <v>7</v>
      </c>
      <c r="Q14" s="134">
        <v>6</v>
      </c>
      <c r="R14" s="134">
        <v>5</v>
      </c>
      <c r="S14" s="134">
        <v>4</v>
      </c>
      <c r="T14" s="134">
        <v>3</v>
      </c>
      <c r="U14" s="134">
        <v>2</v>
      </c>
      <c r="V14" s="135">
        <v>1</v>
      </c>
      <c r="AZ14" s="125" t="s">
        <v>29433</v>
      </c>
    </row>
    <row r="15" spans="1:52" s="125" customFormat="1" ht="15" customHeight="1" thickBot="1" x14ac:dyDescent="0.4">
      <c r="A15" s="136" t="s">
        <v>25969</v>
      </c>
      <c r="B15" s="558"/>
      <c r="C15" s="559"/>
      <c r="D15" s="559"/>
      <c r="E15" s="559"/>
      <c r="F15" s="559"/>
      <c r="G15" s="559"/>
      <c r="H15" s="559"/>
      <c r="I15" s="559"/>
      <c r="J15" s="559"/>
      <c r="K15" s="559"/>
      <c r="L15" s="559"/>
      <c r="M15" s="559"/>
      <c r="N15" s="559"/>
      <c r="O15" s="559"/>
      <c r="P15" s="559"/>
      <c r="Q15" s="559"/>
      <c r="R15" s="559"/>
      <c r="S15" s="559"/>
      <c r="T15" s="559"/>
      <c r="U15" s="559"/>
      <c r="V15" s="560"/>
    </row>
    <row r="16" spans="1:52" s="125" customFormat="1" ht="83.25" customHeight="1" x14ac:dyDescent="0.35">
      <c r="A16" s="130" t="s">
        <v>25970</v>
      </c>
      <c r="B16" s="137"/>
      <c r="C16" s="490" t="s">
        <v>25971</v>
      </c>
      <c r="D16" s="490"/>
      <c r="E16" s="490"/>
      <c r="F16" s="490"/>
      <c r="G16" s="490"/>
      <c r="H16" s="490" t="s">
        <v>25972</v>
      </c>
      <c r="I16" s="490"/>
      <c r="J16" s="490"/>
      <c r="K16" s="490"/>
      <c r="L16" s="490"/>
      <c r="M16" s="490" t="s">
        <v>25973</v>
      </c>
      <c r="N16" s="490"/>
      <c r="O16" s="490"/>
      <c r="P16" s="490"/>
      <c r="Q16" s="490"/>
      <c r="R16" s="490" t="s">
        <v>25974</v>
      </c>
      <c r="S16" s="490"/>
      <c r="T16" s="490"/>
      <c r="U16" s="490"/>
      <c r="V16" s="492"/>
    </row>
    <row r="17" spans="1:52" s="125" customFormat="1" ht="20.149999999999999" customHeight="1" x14ac:dyDescent="0.35">
      <c r="A17" s="132" t="s">
        <v>25906</v>
      </c>
      <c r="B17" s="133"/>
      <c r="C17" s="134">
        <v>20</v>
      </c>
      <c r="D17" s="134">
        <v>19</v>
      </c>
      <c r="E17" s="134">
        <v>18</v>
      </c>
      <c r="F17" s="134">
        <v>17</v>
      </c>
      <c r="G17" s="134">
        <v>16</v>
      </c>
      <c r="H17" s="134">
        <v>15</v>
      </c>
      <c r="I17" s="134">
        <v>14</v>
      </c>
      <c r="J17" s="134">
        <v>13</v>
      </c>
      <c r="K17" s="134">
        <v>12</v>
      </c>
      <c r="L17" s="134">
        <v>11</v>
      </c>
      <c r="M17" s="134">
        <v>10</v>
      </c>
      <c r="N17" s="134">
        <v>9</v>
      </c>
      <c r="O17" s="134">
        <v>8</v>
      </c>
      <c r="P17" s="134">
        <v>7</v>
      </c>
      <c r="Q17" s="134">
        <v>6</v>
      </c>
      <c r="R17" s="134">
        <v>5</v>
      </c>
      <c r="S17" s="134">
        <v>4</v>
      </c>
      <c r="T17" s="134">
        <v>3</v>
      </c>
      <c r="U17" s="134">
        <v>2</v>
      </c>
      <c r="V17" s="135">
        <v>1</v>
      </c>
      <c r="AZ17" s="125" t="s">
        <v>29433</v>
      </c>
    </row>
    <row r="18" spans="1:52" s="125" customFormat="1" ht="16" thickBot="1" x14ac:dyDescent="0.4">
      <c r="A18" s="136" t="s">
        <v>25969</v>
      </c>
      <c r="B18" s="558"/>
      <c r="C18" s="559"/>
      <c r="D18" s="559"/>
      <c r="E18" s="559"/>
      <c r="F18" s="559"/>
      <c r="G18" s="559"/>
      <c r="H18" s="559"/>
      <c r="I18" s="559"/>
      <c r="J18" s="559"/>
      <c r="K18" s="559"/>
      <c r="L18" s="559"/>
      <c r="M18" s="559"/>
      <c r="N18" s="559"/>
      <c r="O18" s="559"/>
      <c r="P18" s="559"/>
      <c r="Q18" s="559"/>
      <c r="R18" s="559"/>
      <c r="S18" s="559"/>
      <c r="T18" s="559"/>
      <c r="U18" s="559"/>
      <c r="V18" s="560"/>
    </row>
    <row r="19" spans="1:52" s="125" customFormat="1" ht="65.25" customHeight="1" x14ac:dyDescent="0.35">
      <c r="A19" s="130" t="s">
        <v>25975</v>
      </c>
      <c r="B19" s="137"/>
      <c r="C19" s="490" t="s">
        <v>25976</v>
      </c>
      <c r="D19" s="490"/>
      <c r="E19" s="490"/>
      <c r="F19" s="490"/>
      <c r="G19" s="490"/>
      <c r="H19" s="490" t="s">
        <v>25977</v>
      </c>
      <c r="I19" s="490"/>
      <c r="J19" s="490"/>
      <c r="K19" s="490"/>
      <c r="L19" s="490"/>
      <c r="M19" s="490" t="s">
        <v>25978</v>
      </c>
      <c r="N19" s="490"/>
      <c r="O19" s="490"/>
      <c r="P19" s="490"/>
      <c r="Q19" s="490"/>
      <c r="R19" s="490" t="s">
        <v>25979</v>
      </c>
      <c r="S19" s="490"/>
      <c r="T19" s="490"/>
      <c r="U19" s="490"/>
      <c r="V19" s="492"/>
    </row>
    <row r="20" spans="1:52" s="125" customFormat="1" ht="20.149999999999999" customHeight="1" x14ac:dyDescent="0.35">
      <c r="A20" s="132" t="s">
        <v>25906</v>
      </c>
      <c r="B20" s="133"/>
      <c r="C20" s="134">
        <v>20</v>
      </c>
      <c r="D20" s="134">
        <v>19</v>
      </c>
      <c r="E20" s="134">
        <v>18</v>
      </c>
      <c r="F20" s="134">
        <v>17</v>
      </c>
      <c r="G20" s="134">
        <v>16</v>
      </c>
      <c r="H20" s="134">
        <v>15</v>
      </c>
      <c r="I20" s="134">
        <v>14</v>
      </c>
      <c r="J20" s="134">
        <v>13</v>
      </c>
      <c r="K20" s="134">
        <v>12</v>
      </c>
      <c r="L20" s="134">
        <v>11</v>
      </c>
      <c r="M20" s="134">
        <v>10</v>
      </c>
      <c r="N20" s="134">
        <v>9</v>
      </c>
      <c r="O20" s="134">
        <v>8</v>
      </c>
      <c r="P20" s="134">
        <v>7</v>
      </c>
      <c r="Q20" s="134">
        <v>6</v>
      </c>
      <c r="R20" s="134">
        <v>5</v>
      </c>
      <c r="S20" s="134">
        <v>4</v>
      </c>
      <c r="T20" s="134">
        <v>3</v>
      </c>
      <c r="U20" s="134">
        <v>2</v>
      </c>
      <c r="V20" s="135">
        <v>1</v>
      </c>
      <c r="AZ20" s="125" t="s">
        <v>29433</v>
      </c>
    </row>
    <row r="21" spans="1:52" s="125" customFormat="1" ht="16" thickBot="1" x14ac:dyDescent="0.4">
      <c r="A21" s="136" t="s">
        <v>25969</v>
      </c>
      <c r="B21" s="558"/>
      <c r="C21" s="559"/>
      <c r="D21" s="559"/>
      <c r="E21" s="559"/>
      <c r="F21" s="559"/>
      <c r="G21" s="559"/>
      <c r="H21" s="559"/>
      <c r="I21" s="559"/>
      <c r="J21" s="559"/>
      <c r="K21" s="559"/>
      <c r="L21" s="559"/>
      <c r="M21" s="559"/>
      <c r="N21" s="559"/>
      <c r="O21" s="559"/>
      <c r="P21" s="559"/>
      <c r="Q21" s="559"/>
      <c r="R21" s="559"/>
      <c r="S21" s="559"/>
      <c r="T21" s="559"/>
      <c r="U21" s="559"/>
      <c r="V21" s="560"/>
    </row>
    <row r="22" spans="1:52" s="125" customFormat="1" ht="130.5" customHeight="1" x14ac:dyDescent="0.35">
      <c r="A22" s="130" t="s">
        <v>25916</v>
      </c>
      <c r="B22" s="330" t="s">
        <v>34409</v>
      </c>
      <c r="C22" s="490" t="s">
        <v>25980</v>
      </c>
      <c r="D22" s="490"/>
      <c r="E22" s="490"/>
      <c r="F22" s="490"/>
      <c r="G22" s="490"/>
      <c r="H22" s="490" t="s">
        <v>25981</v>
      </c>
      <c r="I22" s="490"/>
      <c r="J22" s="490"/>
      <c r="K22" s="490"/>
      <c r="L22" s="490"/>
      <c r="M22" s="490" t="s">
        <v>25982</v>
      </c>
      <c r="N22" s="490"/>
      <c r="O22" s="490"/>
      <c r="P22" s="490"/>
      <c r="Q22" s="490"/>
      <c r="R22" s="490" t="s">
        <v>25983</v>
      </c>
      <c r="S22" s="490"/>
      <c r="T22" s="490"/>
      <c r="U22" s="490"/>
      <c r="V22" s="492"/>
    </row>
    <row r="23" spans="1:52" s="125" customFormat="1" ht="20.149999999999999" customHeight="1" x14ac:dyDescent="0.35">
      <c r="A23" s="132" t="s">
        <v>25906</v>
      </c>
      <c r="B23" s="133"/>
      <c r="C23" s="134">
        <v>20</v>
      </c>
      <c r="D23" s="134">
        <v>19</v>
      </c>
      <c r="E23" s="134">
        <v>18</v>
      </c>
      <c r="F23" s="134">
        <v>17</v>
      </c>
      <c r="G23" s="134">
        <v>16</v>
      </c>
      <c r="H23" s="134">
        <v>15</v>
      </c>
      <c r="I23" s="134">
        <v>14</v>
      </c>
      <c r="J23" s="134">
        <v>13</v>
      </c>
      <c r="K23" s="134">
        <v>12</v>
      </c>
      <c r="L23" s="134">
        <v>11</v>
      </c>
      <c r="M23" s="134">
        <v>10</v>
      </c>
      <c r="N23" s="134">
        <v>9</v>
      </c>
      <c r="O23" s="134">
        <v>8</v>
      </c>
      <c r="P23" s="134">
        <v>7</v>
      </c>
      <c r="Q23" s="134">
        <v>6</v>
      </c>
      <c r="R23" s="134">
        <v>5</v>
      </c>
      <c r="S23" s="134">
        <v>4</v>
      </c>
      <c r="T23" s="134">
        <v>3</v>
      </c>
      <c r="U23" s="134">
        <v>2</v>
      </c>
      <c r="V23" s="135">
        <v>1</v>
      </c>
      <c r="AZ23" s="125" t="s">
        <v>29433</v>
      </c>
    </row>
    <row r="24" spans="1:52" s="125" customFormat="1" ht="16" thickBot="1" x14ac:dyDescent="0.4">
      <c r="A24" s="136" t="s">
        <v>25969</v>
      </c>
      <c r="B24" s="558"/>
      <c r="C24" s="559"/>
      <c r="D24" s="559"/>
      <c r="E24" s="559"/>
      <c r="F24" s="559"/>
      <c r="G24" s="559"/>
      <c r="H24" s="559"/>
      <c r="I24" s="559"/>
      <c r="J24" s="559"/>
      <c r="K24" s="559"/>
      <c r="L24" s="559"/>
      <c r="M24" s="559"/>
      <c r="N24" s="559"/>
      <c r="O24" s="559"/>
      <c r="P24" s="559"/>
      <c r="Q24" s="559"/>
      <c r="R24" s="559"/>
      <c r="S24" s="559"/>
      <c r="T24" s="559"/>
      <c r="U24" s="559"/>
      <c r="V24" s="560"/>
    </row>
    <row r="25" spans="1:52" s="125" customFormat="1" ht="180" customHeight="1" x14ac:dyDescent="0.35">
      <c r="A25" s="138" t="s">
        <v>38323</v>
      </c>
      <c r="B25" s="137"/>
      <c r="C25" s="490" t="s">
        <v>25984</v>
      </c>
      <c r="D25" s="490"/>
      <c r="E25" s="490"/>
      <c r="F25" s="490"/>
      <c r="G25" s="490"/>
      <c r="H25" s="490" t="s">
        <v>25985</v>
      </c>
      <c r="I25" s="490"/>
      <c r="J25" s="490"/>
      <c r="K25" s="490"/>
      <c r="L25" s="490"/>
      <c r="M25" s="490" t="s">
        <v>25986</v>
      </c>
      <c r="N25" s="490"/>
      <c r="O25" s="490"/>
      <c r="P25" s="490"/>
      <c r="Q25" s="490"/>
      <c r="R25" s="490" t="s">
        <v>25929</v>
      </c>
      <c r="S25" s="490"/>
      <c r="T25" s="490"/>
      <c r="U25" s="490"/>
      <c r="V25" s="492"/>
    </row>
    <row r="26" spans="1:52" s="125" customFormat="1" ht="20.149999999999999" customHeight="1" x14ac:dyDescent="0.35">
      <c r="A26" s="132" t="s">
        <v>25906</v>
      </c>
      <c r="B26" s="133"/>
      <c r="C26" s="134">
        <v>20</v>
      </c>
      <c r="D26" s="134">
        <v>19</v>
      </c>
      <c r="E26" s="134">
        <v>18</v>
      </c>
      <c r="F26" s="134">
        <v>17</v>
      </c>
      <c r="G26" s="134">
        <v>16</v>
      </c>
      <c r="H26" s="134">
        <v>15</v>
      </c>
      <c r="I26" s="134">
        <v>14</v>
      </c>
      <c r="J26" s="134">
        <v>13</v>
      </c>
      <c r="K26" s="134">
        <v>12</v>
      </c>
      <c r="L26" s="134">
        <v>11</v>
      </c>
      <c r="M26" s="134">
        <v>10</v>
      </c>
      <c r="N26" s="134">
        <v>9</v>
      </c>
      <c r="O26" s="134">
        <v>8</v>
      </c>
      <c r="P26" s="134">
        <v>7</v>
      </c>
      <c r="Q26" s="134">
        <v>6</v>
      </c>
      <c r="R26" s="134">
        <v>5</v>
      </c>
      <c r="S26" s="134">
        <v>4</v>
      </c>
      <c r="T26" s="134">
        <v>3</v>
      </c>
      <c r="U26" s="134">
        <v>2</v>
      </c>
      <c r="V26" s="135">
        <v>1</v>
      </c>
      <c r="AZ26" s="125" t="s">
        <v>29433</v>
      </c>
    </row>
    <row r="27" spans="1:52" s="125" customFormat="1" ht="16" thickBot="1" x14ac:dyDescent="0.4">
      <c r="A27" s="136" t="s">
        <v>25969</v>
      </c>
      <c r="B27" s="558"/>
      <c r="C27" s="559"/>
      <c r="D27" s="559"/>
      <c r="E27" s="559"/>
      <c r="F27" s="559"/>
      <c r="G27" s="559"/>
      <c r="H27" s="559"/>
      <c r="I27" s="559"/>
      <c r="J27" s="559"/>
      <c r="K27" s="559"/>
      <c r="L27" s="559"/>
      <c r="M27" s="559"/>
      <c r="N27" s="559"/>
      <c r="O27" s="559"/>
      <c r="P27" s="559"/>
      <c r="Q27" s="559"/>
      <c r="R27" s="559"/>
      <c r="S27" s="559"/>
      <c r="T27" s="559"/>
      <c r="U27" s="559"/>
      <c r="V27" s="560"/>
    </row>
    <row r="28" spans="1:52" s="125" customFormat="1" ht="162" customHeight="1" x14ac:dyDescent="0.35">
      <c r="A28" s="130" t="s">
        <v>25930</v>
      </c>
      <c r="B28" s="139"/>
      <c r="C28" s="490" t="s">
        <v>37742</v>
      </c>
      <c r="D28" s="490"/>
      <c r="E28" s="490"/>
      <c r="F28" s="490"/>
      <c r="G28" s="490"/>
      <c r="H28" s="490" t="s">
        <v>37739</v>
      </c>
      <c r="I28" s="490"/>
      <c r="J28" s="490"/>
      <c r="K28" s="490"/>
      <c r="L28" s="490"/>
      <c r="M28" s="490" t="s">
        <v>37740</v>
      </c>
      <c r="N28" s="490"/>
      <c r="O28" s="490"/>
      <c r="P28" s="490"/>
      <c r="Q28" s="490"/>
      <c r="R28" s="490" t="s">
        <v>37743</v>
      </c>
      <c r="S28" s="490"/>
      <c r="T28" s="490"/>
      <c r="U28" s="490"/>
      <c r="V28" s="492"/>
    </row>
    <row r="29" spans="1:52" s="125" customFormat="1" ht="20.149999999999999" customHeight="1" x14ac:dyDescent="0.35">
      <c r="A29" s="132" t="s">
        <v>25906</v>
      </c>
      <c r="B29" s="133"/>
      <c r="C29" s="134">
        <v>20</v>
      </c>
      <c r="D29" s="134">
        <v>19</v>
      </c>
      <c r="E29" s="134">
        <v>18</v>
      </c>
      <c r="F29" s="134">
        <v>17</v>
      </c>
      <c r="G29" s="134">
        <v>16</v>
      </c>
      <c r="H29" s="134">
        <v>15</v>
      </c>
      <c r="I29" s="134">
        <v>14</v>
      </c>
      <c r="J29" s="134">
        <v>13</v>
      </c>
      <c r="K29" s="134">
        <v>12</v>
      </c>
      <c r="L29" s="134">
        <v>11</v>
      </c>
      <c r="M29" s="134">
        <v>10</v>
      </c>
      <c r="N29" s="134">
        <v>9</v>
      </c>
      <c r="O29" s="134">
        <v>8</v>
      </c>
      <c r="P29" s="134">
        <v>7</v>
      </c>
      <c r="Q29" s="134">
        <v>6</v>
      </c>
      <c r="R29" s="134">
        <v>5</v>
      </c>
      <c r="S29" s="134">
        <v>4</v>
      </c>
      <c r="T29" s="134">
        <v>3</v>
      </c>
      <c r="U29" s="134">
        <v>2</v>
      </c>
      <c r="V29" s="135">
        <v>1</v>
      </c>
      <c r="AZ29" s="125" t="s">
        <v>29433</v>
      </c>
    </row>
    <row r="30" spans="1:52" s="125" customFormat="1" ht="16" thickBot="1" x14ac:dyDescent="0.4">
      <c r="A30" s="136" t="s">
        <v>25969</v>
      </c>
      <c r="B30" s="558"/>
      <c r="C30" s="559"/>
      <c r="D30" s="559"/>
      <c r="E30" s="559"/>
      <c r="F30" s="559"/>
      <c r="G30" s="559"/>
      <c r="H30" s="559"/>
      <c r="I30" s="559"/>
      <c r="J30" s="559"/>
      <c r="K30" s="559"/>
      <c r="L30" s="559"/>
      <c r="M30" s="559"/>
      <c r="N30" s="559"/>
      <c r="O30" s="559"/>
      <c r="P30" s="559"/>
      <c r="Q30" s="559"/>
      <c r="R30" s="559"/>
      <c r="S30" s="559"/>
      <c r="T30" s="559"/>
      <c r="U30" s="559"/>
      <c r="V30" s="560"/>
    </row>
    <row r="31" spans="1:52" s="125" customFormat="1" ht="81.75" customHeight="1" x14ac:dyDescent="0.35">
      <c r="A31" s="138" t="s">
        <v>38324</v>
      </c>
      <c r="B31" s="139"/>
      <c r="C31" s="490" t="s">
        <v>25990</v>
      </c>
      <c r="D31" s="490"/>
      <c r="E31" s="490"/>
      <c r="F31" s="490"/>
      <c r="G31" s="490"/>
      <c r="H31" s="490" t="s">
        <v>25991</v>
      </c>
      <c r="I31" s="490"/>
      <c r="J31" s="490"/>
      <c r="K31" s="490"/>
      <c r="L31" s="490"/>
      <c r="M31" s="490" t="s">
        <v>25992</v>
      </c>
      <c r="N31" s="490"/>
      <c r="O31" s="490"/>
      <c r="P31" s="490"/>
      <c r="Q31" s="490"/>
      <c r="R31" s="490" t="s">
        <v>25993</v>
      </c>
      <c r="S31" s="490"/>
      <c r="T31" s="490"/>
      <c r="U31" s="490"/>
      <c r="V31" s="492"/>
    </row>
    <row r="32" spans="1:52" s="125" customFormat="1" ht="20.149999999999999" customHeight="1" x14ac:dyDescent="0.35">
      <c r="A32" s="132" t="s">
        <v>25906</v>
      </c>
      <c r="B32" s="133"/>
      <c r="C32" s="134">
        <v>20</v>
      </c>
      <c r="D32" s="134">
        <v>19</v>
      </c>
      <c r="E32" s="134">
        <v>18</v>
      </c>
      <c r="F32" s="134">
        <v>17</v>
      </c>
      <c r="G32" s="134">
        <v>16</v>
      </c>
      <c r="H32" s="134">
        <v>15</v>
      </c>
      <c r="I32" s="134">
        <v>14</v>
      </c>
      <c r="J32" s="134">
        <v>13</v>
      </c>
      <c r="K32" s="134">
        <v>12</v>
      </c>
      <c r="L32" s="134">
        <v>11</v>
      </c>
      <c r="M32" s="134">
        <v>10</v>
      </c>
      <c r="N32" s="134">
        <v>9</v>
      </c>
      <c r="O32" s="134">
        <v>8</v>
      </c>
      <c r="P32" s="134">
        <v>7</v>
      </c>
      <c r="Q32" s="134">
        <v>6</v>
      </c>
      <c r="R32" s="134">
        <v>5</v>
      </c>
      <c r="S32" s="134">
        <v>4</v>
      </c>
      <c r="T32" s="134">
        <v>3</v>
      </c>
      <c r="U32" s="134">
        <v>2</v>
      </c>
      <c r="V32" s="135">
        <v>1</v>
      </c>
      <c r="AZ32" s="125" t="s">
        <v>29433</v>
      </c>
    </row>
    <row r="33" spans="1:54" s="125" customFormat="1" ht="16" thickBot="1" x14ac:dyDescent="0.4">
      <c r="A33" s="136" t="s">
        <v>25969</v>
      </c>
      <c r="B33" s="558"/>
      <c r="C33" s="559"/>
      <c r="D33" s="559"/>
      <c r="E33" s="559"/>
      <c r="F33" s="559"/>
      <c r="G33" s="559"/>
      <c r="H33" s="559"/>
      <c r="I33" s="559"/>
      <c r="J33" s="559"/>
      <c r="K33" s="559"/>
      <c r="L33" s="559"/>
      <c r="M33" s="559"/>
      <c r="N33" s="559"/>
      <c r="O33" s="559"/>
      <c r="P33" s="559"/>
      <c r="Q33" s="559"/>
      <c r="R33" s="559"/>
      <c r="S33" s="559"/>
      <c r="T33" s="559"/>
      <c r="U33" s="559"/>
      <c r="V33" s="560"/>
    </row>
    <row r="34" spans="1:54" s="125" customFormat="1" ht="104.25" customHeight="1" x14ac:dyDescent="0.35">
      <c r="A34" s="138" t="s">
        <v>38325</v>
      </c>
      <c r="B34" s="139"/>
      <c r="C34" s="490" t="s">
        <v>25939</v>
      </c>
      <c r="D34" s="490"/>
      <c r="E34" s="490"/>
      <c r="F34" s="490"/>
      <c r="G34" s="490"/>
      <c r="H34" s="490" t="s">
        <v>25994</v>
      </c>
      <c r="I34" s="490"/>
      <c r="J34" s="490"/>
      <c r="K34" s="490"/>
      <c r="L34" s="490"/>
      <c r="M34" s="490" t="s">
        <v>25941</v>
      </c>
      <c r="N34" s="490"/>
      <c r="O34" s="490"/>
      <c r="P34" s="490"/>
      <c r="Q34" s="490"/>
      <c r="R34" s="490" t="s">
        <v>25942</v>
      </c>
      <c r="S34" s="490"/>
      <c r="T34" s="490"/>
      <c r="U34" s="490"/>
      <c r="V34" s="492"/>
    </row>
    <row r="35" spans="1:54" s="125" customFormat="1" ht="20.149999999999999" customHeight="1" x14ac:dyDescent="0.35">
      <c r="A35" s="140" t="s">
        <v>36870</v>
      </c>
      <c r="B35" s="141"/>
      <c r="C35" s="142"/>
      <c r="D35" s="134">
        <v>10</v>
      </c>
      <c r="E35" s="134"/>
      <c r="F35" s="134">
        <v>9</v>
      </c>
      <c r="G35" s="134"/>
      <c r="H35" s="134">
        <v>8</v>
      </c>
      <c r="I35" s="134"/>
      <c r="J35" s="134">
        <v>7</v>
      </c>
      <c r="K35" s="134"/>
      <c r="L35" s="134">
        <v>6</v>
      </c>
      <c r="M35" s="134">
        <v>5</v>
      </c>
      <c r="N35" s="134"/>
      <c r="O35" s="134">
        <v>4</v>
      </c>
      <c r="P35" s="134"/>
      <c r="Q35" s="134">
        <v>3</v>
      </c>
      <c r="R35" s="134">
        <v>2</v>
      </c>
      <c r="S35" s="134"/>
      <c r="T35" s="134">
        <v>1</v>
      </c>
      <c r="U35" s="134"/>
      <c r="V35" s="135">
        <v>0</v>
      </c>
      <c r="AZ35" s="125" t="s">
        <v>29433</v>
      </c>
    </row>
    <row r="36" spans="1:54" s="125" customFormat="1" ht="20.149999999999999" customHeight="1" x14ac:dyDescent="0.35">
      <c r="A36" s="140" t="s">
        <v>36871</v>
      </c>
      <c r="B36" s="141"/>
      <c r="C36" s="142"/>
      <c r="D36" s="134">
        <v>10</v>
      </c>
      <c r="E36" s="134"/>
      <c r="F36" s="134">
        <v>9</v>
      </c>
      <c r="G36" s="134"/>
      <c r="H36" s="134">
        <v>8</v>
      </c>
      <c r="I36" s="134"/>
      <c r="J36" s="134">
        <v>7</v>
      </c>
      <c r="K36" s="134"/>
      <c r="L36" s="134">
        <v>6</v>
      </c>
      <c r="M36" s="134">
        <v>5</v>
      </c>
      <c r="N36" s="134"/>
      <c r="O36" s="134">
        <v>4</v>
      </c>
      <c r="P36" s="134"/>
      <c r="Q36" s="134">
        <v>3</v>
      </c>
      <c r="R36" s="134">
        <v>2</v>
      </c>
      <c r="S36" s="134"/>
      <c r="T36" s="134">
        <v>1</v>
      </c>
      <c r="U36" s="134"/>
      <c r="V36" s="135">
        <v>0</v>
      </c>
      <c r="AZ36" s="125" t="s">
        <v>29433</v>
      </c>
    </row>
    <row r="37" spans="1:54" s="125" customFormat="1" ht="16" thickBot="1" x14ac:dyDescent="0.4">
      <c r="A37" s="143" t="s">
        <v>25969</v>
      </c>
      <c r="B37" s="573"/>
      <c r="C37" s="574"/>
      <c r="D37" s="574"/>
      <c r="E37" s="574"/>
      <c r="F37" s="574"/>
      <c r="G37" s="574"/>
      <c r="H37" s="574"/>
      <c r="I37" s="574"/>
      <c r="J37" s="574"/>
      <c r="K37" s="574"/>
      <c r="L37" s="574"/>
      <c r="M37" s="574"/>
      <c r="N37" s="574"/>
      <c r="O37" s="574"/>
      <c r="P37" s="574"/>
      <c r="Q37" s="574"/>
      <c r="R37" s="574"/>
      <c r="S37" s="574"/>
      <c r="T37" s="574"/>
      <c r="U37" s="574"/>
      <c r="V37" s="575"/>
    </row>
    <row r="38" spans="1:54" s="125" customFormat="1" ht="146.25" customHeight="1" x14ac:dyDescent="0.35">
      <c r="A38" s="138" t="s">
        <v>38326</v>
      </c>
      <c r="B38" s="139"/>
      <c r="C38" s="490" t="s">
        <v>25996</v>
      </c>
      <c r="D38" s="490"/>
      <c r="E38" s="490"/>
      <c r="F38" s="490"/>
      <c r="G38" s="490"/>
      <c r="H38" s="490" t="s">
        <v>36868</v>
      </c>
      <c r="I38" s="490"/>
      <c r="J38" s="490"/>
      <c r="K38" s="490"/>
      <c r="L38" s="490"/>
      <c r="M38" s="490" t="s">
        <v>25944</v>
      </c>
      <c r="N38" s="490"/>
      <c r="O38" s="490"/>
      <c r="P38" s="490"/>
      <c r="Q38" s="490"/>
      <c r="R38" s="490" t="s">
        <v>36869</v>
      </c>
      <c r="S38" s="490"/>
      <c r="T38" s="490"/>
      <c r="U38" s="490"/>
      <c r="V38" s="492"/>
    </row>
    <row r="39" spans="1:54" s="125" customFormat="1" ht="20.149999999999999" customHeight="1" x14ac:dyDescent="0.35">
      <c r="A39" s="140" t="s">
        <v>36870</v>
      </c>
      <c r="B39" s="141"/>
      <c r="C39" s="142"/>
      <c r="D39" s="134">
        <v>10</v>
      </c>
      <c r="E39" s="134"/>
      <c r="F39" s="134">
        <v>9</v>
      </c>
      <c r="G39" s="134"/>
      <c r="H39" s="134">
        <v>8</v>
      </c>
      <c r="I39" s="134"/>
      <c r="J39" s="134">
        <v>7</v>
      </c>
      <c r="K39" s="134"/>
      <c r="L39" s="134">
        <v>6</v>
      </c>
      <c r="M39" s="134">
        <v>5</v>
      </c>
      <c r="N39" s="134"/>
      <c r="O39" s="134">
        <v>4</v>
      </c>
      <c r="P39" s="134"/>
      <c r="Q39" s="134">
        <v>3</v>
      </c>
      <c r="R39" s="134">
        <v>2</v>
      </c>
      <c r="S39" s="134"/>
      <c r="T39" s="134">
        <v>1</v>
      </c>
      <c r="U39" s="134"/>
      <c r="V39" s="135">
        <v>0</v>
      </c>
      <c r="AZ39" s="125" t="s">
        <v>29433</v>
      </c>
    </row>
    <row r="40" spans="1:54" s="125" customFormat="1" ht="20.149999999999999" customHeight="1" x14ac:dyDescent="0.35">
      <c r="A40" s="140" t="s">
        <v>36871</v>
      </c>
      <c r="B40" s="141"/>
      <c r="C40" s="142"/>
      <c r="D40" s="134">
        <v>10</v>
      </c>
      <c r="E40" s="134"/>
      <c r="F40" s="134">
        <v>9</v>
      </c>
      <c r="G40" s="134"/>
      <c r="H40" s="134">
        <v>8</v>
      </c>
      <c r="I40" s="134"/>
      <c r="J40" s="134">
        <v>7</v>
      </c>
      <c r="K40" s="134"/>
      <c r="L40" s="134">
        <v>6</v>
      </c>
      <c r="M40" s="134">
        <v>5</v>
      </c>
      <c r="N40" s="134"/>
      <c r="O40" s="134">
        <v>4</v>
      </c>
      <c r="P40" s="134"/>
      <c r="Q40" s="134">
        <v>3</v>
      </c>
      <c r="R40" s="134">
        <v>2</v>
      </c>
      <c r="S40" s="134"/>
      <c r="T40" s="134">
        <v>1</v>
      </c>
      <c r="U40" s="134"/>
      <c r="V40" s="135">
        <v>0</v>
      </c>
      <c r="AZ40" s="125" t="s">
        <v>29433</v>
      </c>
    </row>
    <row r="41" spans="1:54" s="125" customFormat="1" ht="16" thickBot="1" x14ac:dyDescent="0.4">
      <c r="A41" s="143" t="s">
        <v>25969</v>
      </c>
      <c r="B41" s="573"/>
      <c r="C41" s="574"/>
      <c r="D41" s="574"/>
      <c r="E41" s="574"/>
      <c r="F41" s="574"/>
      <c r="G41" s="574"/>
      <c r="H41" s="574"/>
      <c r="I41" s="574"/>
      <c r="J41" s="574"/>
      <c r="K41" s="574"/>
      <c r="L41" s="574"/>
      <c r="M41" s="574"/>
      <c r="N41" s="574"/>
      <c r="O41" s="574"/>
      <c r="P41" s="574"/>
      <c r="Q41" s="574"/>
      <c r="R41" s="574"/>
      <c r="S41" s="574"/>
      <c r="T41" s="574"/>
      <c r="U41" s="574"/>
      <c r="V41" s="575"/>
    </row>
    <row r="42" spans="1:54" s="125" customFormat="1" ht="93" customHeight="1" x14ac:dyDescent="0.35">
      <c r="A42" s="138" t="s">
        <v>38327</v>
      </c>
      <c r="B42" s="139"/>
      <c r="C42" s="556" t="s">
        <v>25946</v>
      </c>
      <c r="D42" s="556"/>
      <c r="E42" s="556"/>
      <c r="F42" s="556"/>
      <c r="G42" s="556"/>
      <c r="H42" s="556" t="s">
        <v>25947</v>
      </c>
      <c r="I42" s="556"/>
      <c r="J42" s="556"/>
      <c r="K42" s="556"/>
      <c r="L42" s="556"/>
      <c r="M42" s="556" t="s">
        <v>25948</v>
      </c>
      <c r="N42" s="556"/>
      <c r="O42" s="556"/>
      <c r="P42" s="556"/>
      <c r="Q42" s="556"/>
      <c r="R42" s="556" t="s">
        <v>25949</v>
      </c>
      <c r="S42" s="556"/>
      <c r="T42" s="556"/>
      <c r="U42" s="556"/>
      <c r="V42" s="557"/>
    </row>
    <row r="43" spans="1:54" s="125" customFormat="1" ht="20.149999999999999" customHeight="1" x14ac:dyDescent="0.35">
      <c r="A43" s="140" t="s">
        <v>36870</v>
      </c>
      <c r="B43" s="141"/>
      <c r="C43" s="142"/>
      <c r="D43" s="134">
        <v>10</v>
      </c>
      <c r="E43" s="134"/>
      <c r="F43" s="134">
        <v>9</v>
      </c>
      <c r="G43" s="134"/>
      <c r="H43" s="134">
        <v>8</v>
      </c>
      <c r="I43" s="134"/>
      <c r="J43" s="134">
        <v>7</v>
      </c>
      <c r="K43" s="134"/>
      <c r="L43" s="134">
        <v>6</v>
      </c>
      <c r="M43" s="134">
        <v>5</v>
      </c>
      <c r="N43" s="134"/>
      <c r="O43" s="134">
        <v>4</v>
      </c>
      <c r="P43" s="134"/>
      <c r="Q43" s="134">
        <v>3</v>
      </c>
      <c r="R43" s="134">
        <v>2</v>
      </c>
      <c r="S43" s="134"/>
      <c r="T43" s="134">
        <v>1</v>
      </c>
      <c r="U43" s="134"/>
      <c r="V43" s="135">
        <v>0</v>
      </c>
      <c r="AZ43" s="144" t="s">
        <v>29433</v>
      </c>
      <c r="BA43" s="144"/>
      <c r="BB43" s="144"/>
    </row>
    <row r="44" spans="1:54" s="125" customFormat="1" ht="20.149999999999999" customHeight="1" x14ac:dyDescent="0.35">
      <c r="A44" s="140" t="s">
        <v>36871</v>
      </c>
      <c r="B44" s="141"/>
      <c r="C44" s="145"/>
      <c r="D44" s="134">
        <v>10</v>
      </c>
      <c r="E44" s="134"/>
      <c r="F44" s="134">
        <v>9</v>
      </c>
      <c r="G44" s="134"/>
      <c r="H44" s="134">
        <v>8</v>
      </c>
      <c r="I44" s="134"/>
      <c r="J44" s="134">
        <v>7</v>
      </c>
      <c r="K44" s="134"/>
      <c r="L44" s="134">
        <v>6</v>
      </c>
      <c r="M44" s="134">
        <v>5</v>
      </c>
      <c r="N44" s="134"/>
      <c r="O44" s="134">
        <v>4</v>
      </c>
      <c r="P44" s="134"/>
      <c r="Q44" s="134">
        <v>3</v>
      </c>
      <c r="R44" s="134">
        <v>2</v>
      </c>
      <c r="S44" s="134"/>
      <c r="T44" s="134">
        <v>1</v>
      </c>
      <c r="U44" s="134"/>
      <c r="V44" s="135">
        <v>0</v>
      </c>
      <c r="AZ44" s="125" t="s">
        <v>29433</v>
      </c>
    </row>
    <row r="45" spans="1:54" s="125" customFormat="1" ht="16" thickBot="1" x14ac:dyDescent="0.4">
      <c r="A45" s="146" t="s">
        <v>25969</v>
      </c>
      <c r="B45" s="570"/>
      <c r="C45" s="571"/>
      <c r="D45" s="571"/>
      <c r="E45" s="571"/>
      <c r="F45" s="571"/>
      <c r="G45" s="571"/>
      <c r="H45" s="571"/>
      <c r="I45" s="571"/>
      <c r="J45" s="571"/>
      <c r="K45" s="571"/>
      <c r="L45" s="571"/>
      <c r="M45" s="571"/>
      <c r="N45" s="571"/>
      <c r="O45" s="571"/>
      <c r="P45" s="571"/>
      <c r="Q45" s="571"/>
      <c r="R45" s="571"/>
      <c r="S45" s="571"/>
      <c r="T45" s="571"/>
      <c r="U45" s="571"/>
      <c r="V45" s="572"/>
    </row>
    <row r="46" spans="1:54" s="125" customFormat="1" ht="20.149999999999999" customHeight="1" thickTop="1" thickBot="1" x14ac:dyDescent="0.4">
      <c r="A46" s="147" t="s">
        <v>25952</v>
      </c>
      <c r="B46" s="279">
        <f>B14+B17+B20+B23+B26+B29+B32+B35+B36+B39+B40+B43+B44</f>
        <v>0</v>
      </c>
      <c r="C46" s="331" t="str">
        <f>IF(OR($B$14="",$B$17="",$B$20="",$B$23="",$B$26="",$B$29="",$B$32="",$B$35="",$B$36="",$B$39="",$B$40="",$B$43="",$B$44=""),"Skipped one or more","")</f>
        <v>Skipped one or more</v>
      </c>
      <c r="D46" s="148"/>
      <c r="E46" s="148"/>
      <c r="F46" s="148"/>
      <c r="K46" s="536" t="s">
        <v>36856</v>
      </c>
      <c r="L46" s="536"/>
      <c r="M46" s="536"/>
      <c r="N46" s="538" t="str">
        <f>BioEvent!B11</f>
        <v/>
      </c>
      <c r="O46" s="538"/>
      <c r="P46" s="538"/>
      <c r="Q46" s="125" t="s">
        <v>36857</v>
      </c>
      <c r="U46" s="538" t="str">
        <f>BioEvent!D10</f>
        <v/>
      </c>
      <c r="V46" s="538"/>
      <c r="BA46" s="144"/>
    </row>
    <row r="47" spans="1:54" s="125" customFormat="1" ht="16" thickTop="1" x14ac:dyDescent="0.35">
      <c r="A47" s="508" t="s">
        <v>26189</v>
      </c>
      <c r="B47" s="509"/>
      <c r="C47" s="509"/>
      <c r="D47" s="329" t="b">
        <v>0</v>
      </c>
      <c r="E47" s="149" t="s">
        <v>26190</v>
      </c>
      <c r="F47" s="149"/>
      <c r="G47" s="329" t="b">
        <v>0</v>
      </c>
      <c r="H47" s="149" t="s">
        <v>26191</v>
      </c>
      <c r="I47" s="149"/>
      <c r="J47" s="149"/>
      <c r="K47" s="149"/>
      <c r="L47" s="149"/>
      <c r="M47" s="149"/>
      <c r="N47" s="149"/>
      <c r="O47" s="149"/>
      <c r="P47" s="149"/>
      <c r="Q47" s="149"/>
      <c r="R47" s="149"/>
      <c r="S47" s="149"/>
      <c r="T47" s="149"/>
      <c r="U47" s="149"/>
      <c r="V47" s="149"/>
    </row>
    <row r="48" spans="1:54" s="125" customFormat="1" ht="15.5" x14ac:dyDescent="0.35">
      <c r="A48" s="150" t="s">
        <v>26192</v>
      </c>
      <c r="B48" s="149"/>
      <c r="C48" s="329" t="b">
        <v>0</v>
      </c>
      <c r="D48" s="149" t="s">
        <v>43858</v>
      </c>
      <c r="E48" s="149"/>
      <c r="F48" s="149"/>
      <c r="G48" s="329" t="b">
        <v>0</v>
      </c>
      <c r="H48" s="149" t="s">
        <v>26194</v>
      </c>
      <c r="I48" s="149"/>
      <c r="L48" s="358" t="s">
        <v>26033</v>
      </c>
      <c r="M48" s="358"/>
      <c r="N48" s="567"/>
      <c r="O48" s="568"/>
      <c r="P48" s="568"/>
      <c r="Q48" s="568"/>
      <c r="R48" s="568"/>
      <c r="S48" s="568"/>
      <c r="T48" s="568"/>
      <c r="U48" s="568"/>
      <c r="V48" s="569"/>
      <c r="AY48" s="125" t="b">
        <v>0</v>
      </c>
      <c r="AZ48" s="125" t="b">
        <v>0</v>
      </c>
    </row>
    <row r="49" spans="1:22" s="125" customFormat="1" ht="15.5" x14ac:dyDescent="0.35">
      <c r="A49" s="151"/>
      <c r="B49" s="152"/>
      <c r="C49" s="152"/>
      <c r="D49" s="152"/>
      <c r="E49" s="152"/>
      <c r="F49" s="152"/>
      <c r="G49" s="152"/>
      <c r="H49" s="152"/>
      <c r="I49" s="152"/>
      <c r="J49" s="152"/>
      <c r="K49" s="152"/>
      <c r="L49" s="152"/>
      <c r="M49" s="152"/>
      <c r="N49" s="152"/>
      <c r="O49" s="152"/>
      <c r="P49" s="152"/>
      <c r="Q49" s="152"/>
      <c r="R49" s="152"/>
      <c r="S49" s="152"/>
      <c r="T49" s="152"/>
      <c r="U49" s="152"/>
      <c r="V49" s="152"/>
    </row>
    <row r="50" spans="1:22" s="125" customFormat="1" ht="15.5" x14ac:dyDescent="0.35"/>
    <row r="51" spans="1:22" s="125" customFormat="1" ht="15.5" x14ac:dyDescent="0.35"/>
    <row r="99" spans="51:51" hidden="1" x14ac:dyDescent="0.3">
      <c r="AY99" s="124" t="b">
        <v>1</v>
      </c>
    </row>
  </sheetData>
  <sheetProtection formatCells="0"/>
  <mergeCells count="82">
    <mergeCell ref="C12:G12"/>
    <mergeCell ref="B7:D7"/>
    <mergeCell ref="A3:V3"/>
    <mergeCell ref="H12:L12"/>
    <mergeCell ref="M12:Q12"/>
    <mergeCell ref="Q4:V4"/>
    <mergeCell ref="N5:P5"/>
    <mergeCell ref="R12:V12"/>
    <mergeCell ref="K46:M46"/>
    <mergeCell ref="B37:V37"/>
    <mergeCell ref="S7:V7"/>
    <mergeCell ref="H13:L13"/>
    <mergeCell ref="M13:Q13"/>
    <mergeCell ref="B15:V15"/>
    <mergeCell ref="B18:V18"/>
    <mergeCell ref="B21:V21"/>
    <mergeCell ref="B24:V24"/>
    <mergeCell ref="M7:Q7"/>
    <mergeCell ref="K7:L7"/>
    <mergeCell ref="C8:V8"/>
    <mergeCell ref="R19:V19"/>
    <mergeCell ref="C19:G19"/>
    <mergeCell ref="R13:V13"/>
    <mergeCell ref="C16:G16"/>
    <mergeCell ref="B45:V45"/>
    <mergeCell ref="B41:V41"/>
    <mergeCell ref="C38:G38"/>
    <mergeCell ref="H38:L38"/>
    <mergeCell ref="K4:P4"/>
    <mergeCell ref="E7:F7"/>
    <mergeCell ref="I7:J7"/>
    <mergeCell ref="A9:V11"/>
    <mergeCell ref="B4:J4"/>
    <mergeCell ref="S5:V5"/>
    <mergeCell ref="Q5:R5"/>
    <mergeCell ref="H16:L16"/>
    <mergeCell ref="M16:Q16"/>
    <mergeCell ref="C42:G42"/>
    <mergeCell ref="H34:L34"/>
    <mergeCell ref="M34:Q34"/>
    <mergeCell ref="N48:V48"/>
    <mergeCell ref="R22:V22"/>
    <mergeCell ref="C25:G25"/>
    <mergeCell ref="H25:L25"/>
    <mergeCell ref="R28:V28"/>
    <mergeCell ref="H22:L22"/>
    <mergeCell ref="M22:Q22"/>
    <mergeCell ref="C22:G22"/>
    <mergeCell ref="C28:G28"/>
    <mergeCell ref="H28:L28"/>
    <mergeCell ref="M28:Q28"/>
    <mergeCell ref="C34:G34"/>
    <mergeCell ref="L48:M48"/>
    <mergeCell ref="A47:C47"/>
    <mergeCell ref="N46:P46"/>
    <mergeCell ref="U46:V46"/>
    <mergeCell ref="A1:V1"/>
    <mergeCell ref="G7:H7"/>
    <mergeCell ref="P6:V6"/>
    <mergeCell ref="B27:V27"/>
    <mergeCell ref="C31:G31"/>
    <mergeCell ref="B30:V30"/>
    <mergeCell ref="B6:L6"/>
    <mergeCell ref="M6:O6"/>
    <mergeCell ref="A2:V2"/>
    <mergeCell ref="C13:G13"/>
    <mergeCell ref="M25:Q25"/>
    <mergeCell ref="R25:V25"/>
    <mergeCell ref="H19:L19"/>
    <mergeCell ref="M19:Q19"/>
    <mergeCell ref="R16:V16"/>
    <mergeCell ref="B5:L5"/>
    <mergeCell ref="H42:L42"/>
    <mergeCell ref="M42:Q42"/>
    <mergeCell ref="R42:V42"/>
    <mergeCell ref="H31:L31"/>
    <mergeCell ref="M31:Q31"/>
    <mergeCell ref="R31:V31"/>
    <mergeCell ref="B33:V33"/>
    <mergeCell ref="M38:Q38"/>
    <mergeCell ref="R38:V38"/>
    <mergeCell ref="R34:V34"/>
  </mergeCells>
  <conditionalFormatting sqref="B14">
    <cfRule type="containsBlanks" dxfId="65" priority="16">
      <formula>LEN(TRIM(B14))=0</formula>
    </cfRule>
  </conditionalFormatting>
  <conditionalFormatting sqref="B17">
    <cfRule type="containsBlanks" dxfId="64" priority="15">
      <formula>LEN(TRIM(B17))=0</formula>
    </cfRule>
  </conditionalFormatting>
  <conditionalFormatting sqref="B20">
    <cfRule type="containsBlanks" dxfId="63" priority="14">
      <formula>LEN(TRIM(B20))=0</formula>
    </cfRule>
  </conditionalFormatting>
  <conditionalFormatting sqref="B23">
    <cfRule type="containsBlanks" dxfId="62" priority="13">
      <formula>LEN(TRIM(B23))=0</formula>
    </cfRule>
  </conditionalFormatting>
  <conditionalFormatting sqref="B26">
    <cfRule type="containsBlanks" dxfId="61" priority="12">
      <formula>LEN(TRIM(B26))=0</formula>
    </cfRule>
  </conditionalFormatting>
  <conditionalFormatting sqref="B29">
    <cfRule type="containsBlanks" dxfId="60" priority="11">
      <formula>LEN(TRIM(B29))=0</formula>
    </cfRule>
  </conditionalFormatting>
  <conditionalFormatting sqref="B32">
    <cfRule type="containsBlanks" dxfId="59" priority="10">
      <formula>LEN(TRIM(B32))=0</formula>
    </cfRule>
  </conditionalFormatting>
  <conditionalFormatting sqref="B35:B36">
    <cfRule type="containsBlanks" dxfId="58" priority="8">
      <formula>LEN(TRIM(B35))=0</formula>
    </cfRule>
  </conditionalFormatting>
  <conditionalFormatting sqref="B39:B40">
    <cfRule type="containsBlanks" dxfId="57" priority="6">
      <formula>LEN(TRIM(B39))=0</formula>
    </cfRule>
  </conditionalFormatting>
  <conditionalFormatting sqref="B43:B44">
    <cfRule type="containsBlanks" dxfId="56" priority="4">
      <formula>LEN(TRIM(B43))=0</formula>
    </cfRule>
  </conditionalFormatting>
  <conditionalFormatting sqref="B46">
    <cfRule type="cellIs" dxfId="55" priority="1" operator="equal">
      <formula>0</formula>
    </cfRule>
  </conditionalFormatting>
  <conditionalFormatting sqref="N46:P46">
    <cfRule type="cellIs" dxfId="54" priority="3" operator="equal">
      <formula>0</formula>
    </cfRule>
  </conditionalFormatting>
  <conditionalFormatting sqref="Q4:V4">
    <cfRule type="containsBlanks" dxfId="53" priority="19">
      <formula>LEN(TRIM(Q4))=0</formula>
    </cfRule>
  </conditionalFormatting>
  <conditionalFormatting sqref="U46:V46">
    <cfRule type="cellIs" dxfId="52" priority="2" operator="equal">
      <formula>0</formula>
    </cfRule>
  </conditionalFormatting>
  <dataValidations xWindow="771" yWindow="426" count="6">
    <dataValidation type="list" allowBlank="1" showInputMessage="1" showErrorMessage="1" sqref="B14 B17 B20 B23 B26 B29 B32" xr:uid="{5E9AB88B-F3FA-4812-B341-1C75116F33BE}">
      <formula1>HabTwenty</formula1>
    </dataValidation>
    <dataValidation type="list" allowBlank="1" showInputMessage="1" showErrorMessage="1" sqref="B35:B36 B39:B40 B43:B44" xr:uid="{92B6C3BC-E45A-46CC-95E2-0FCB5EE89520}">
      <formula1>HabTen</formula1>
    </dataValidation>
    <dataValidation allowBlank="1" showInputMessage="1" showErrorMessage="1" prompt="Check this box if this is a consensus habitat completed after 2 independent habitat assessments were completed by 2 biologist. " sqref="R7" xr:uid="{609D14D4-6E8E-4C68-97E5-71892753117B}"/>
    <dataValidation allowBlank="1" showInputMessage="1" showErrorMessage="1" prompt="See Table 3: Habitat Assessment Guidelines in Macroinvertebrate SOP (link above) page 98." sqref="A47:C47" xr:uid="{F590020E-5018-482C-9E47-B2B60FA05CA3}"/>
    <dataValidation allowBlank="1" showInputMessage="1" showErrorMessage="1" prompt="If &quot;Skipped One&quot; message is displayed, at least one habitat parameter was not scored. Find the missing value and score that parameter to resolve this issue." sqref="C46:F46" xr:uid="{A40DE1A7-4EBF-4AEB-820B-AE9F7C49C549}"/>
    <dataValidation allowBlank="1" showInputMessage="1" showErrorMessage="1" prompt="At 10% of biological samples a QC habitat assessments is needed. Two trained biologists will independetly complete habitat assessments. This form is the consensus of the 2 independent assessments. If QC place check in box to right. Include names above. " sqref="M7:Q7" xr:uid="{94CD9BEE-E8D7-4A5B-A65B-45B17C9AFBA1}"/>
  </dataValidations>
  <pageMargins left="0.25" right="0.25" top="0.75" bottom="0.75" header="0.3" footer="0.3"/>
  <pageSetup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AS24"/>
  <sheetViews>
    <sheetView zoomScaleNormal="100" workbookViewId="0">
      <pane xSplit="37980"/>
      <selection activeCell="G23" sqref="G23"/>
      <selection pane="topRight" activeCell="X1" sqref="X1"/>
    </sheetView>
  </sheetViews>
  <sheetFormatPr defaultColWidth="0" defaultRowHeight="14" zeroHeight="1" x14ac:dyDescent="0.3"/>
  <cols>
    <col min="1" max="1" width="46.81640625" style="101" bestFit="1" customWidth="1"/>
    <col min="2" max="2" width="19.54296875" style="101" bestFit="1" customWidth="1"/>
    <col min="3" max="3" width="26.54296875" style="101" bestFit="1" customWidth="1"/>
    <col min="4" max="4" width="20.54296875" style="101" bestFit="1" customWidth="1"/>
    <col min="5" max="5" width="23.1796875" style="101" bestFit="1" customWidth="1"/>
    <col min="6" max="6" width="13.453125" style="101" bestFit="1" customWidth="1"/>
    <col min="7" max="7" width="25.81640625" style="101" bestFit="1" customWidth="1"/>
    <col min="8" max="8" width="17.81640625" style="101" bestFit="1" customWidth="1"/>
    <col min="9" max="9" width="19.81640625" style="101" customWidth="1"/>
    <col min="10" max="10" width="21.1796875" style="101" bestFit="1" customWidth="1"/>
    <col min="11" max="11" width="32" style="101" bestFit="1" customWidth="1"/>
    <col min="12" max="12" width="29.81640625" style="101" bestFit="1" customWidth="1"/>
    <col min="13" max="13" width="30" style="101" bestFit="1" customWidth="1"/>
    <col min="14" max="14" width="22.81640625" style="101" bestFit="1" customWidth="1"/>
    <col min="15" max="15" width="33.81640625" style="101" bestFit="1" customWidth="1"/>
    <col min="16" max="16" width="28" style="101" bestFit="1" customWidth="1"/>
    <col min="17" max="17" width="31.453125" style="101" bestFit="1" customWidth="1"/>
    <col min="18" max="18" width="23.54296875" style="101" bestFit="1" customWidth="1"/>
    <col min="19" max="19" width="32.81640625" style="101" bestFit="1" customWidth="1"/>
    <col min="20" max="20" width="24.54296875" style="101" bestFit="1" customWidth="1"/>
    <col min="21" max="21" width="31.1796875" style="101" bestFit="1" customWidth="1"/>
    <col min="22" max="22" width="29.54296875" style="101" bestFit="1" customWidth="1"/>
    <col min="23" max="23" width="30.81640625" style="101" bestFit="1" customWidth="1"/>
    <col min="24" max="24" width="27.81640625" style="101" bestFit="1" customWidth="1"/>
    <col min="25" max="25" width="29.453125" style="101" bestFit="1" customWidth="1"/>
    <col min="26" max="26" width="24.1796875" style="101" bestFit="1" customWidth="1"/>
    <col min="27" max="27" width="39.1796875" style="101" bestFit="1" customWidth="1"/>
    <col min="28" max="28" width="36.54296875" style="101" bestFit="1" customWidth="1"/>
    <col min="29" max="29" width="31" style="101" bestFit="1" customWidth="1"/>
    <col min="30" max="30" width="27.1796875" style="101" bestFit="1" customWidth="1"/>
    <col min="31" max="31" width="31.453125" style="101" bestFit="1" customWidth="1"/>
    <col min="32" max="32" width="18.81640625" style="101" bestFit="1" customWidth="1"/>
    <col min="33" max="33" width="29.81640625" style="101" bestFit="1" customWidth="1"/>
    <col min="34" max="34" width="19.1796875" style="101" bestFit="1" customWidth="1"/>
    <col min="35" max="35" width="30.1796875" style="101" bestFit="1" customWidth="1"/>
    <col min="36" max="37" width="37.1796875" style="101" bestFit="1" customWidth="1"/>
    <col min="38" max="38" width="22.81640625" style="101" bestFit="1" customWidth="1"/>
    <col min="39" max="39" width="26.54296875" style="101" bestFit="1" customWidth="1"/>
    <col min="40" max="40" width="22.1796875" style="101" bestFit="1" customWidth="1"/>
    <col min="41" max="41" width="29.453125" style="101" bestFit="1" customWidth="1"/>
    <col min="42" max="42" width="20.81640625" style="101" bestFit="1" customWidth="1"/>
    <col min="43" max="43" width="22.54296875" style="101" bestFit="1" customWidth="1"/>
    <col min="44" max="44" width="10.54296875" style="101" bestFit="1" customWidth="1"/>
    <col min="45" max="45" width="8.1796875" style="101" customWidth="1"/>
    <col min="46" max="16384" width="8.81640625" style="101" hidden="1"/>
  </cols>
  <sheetData>
    <row r="1" spans="1:37" ht="18" x14ac:dyDescent="0.4">
      <c r="A1" s="603" t="s">
        <v>34411</v>
      </c>
      <c r="B1" s="603"/>
      <c r="D1" s="102"/>
      <c r="J1" s="102"/>
      <c r="M1" s="102"/>
      <c r="P1" s="102"/>
      <c r="Q1" s="102"/>
      <c r="AH1" s="102"/>
      <c r="AK1" s="101" t="s">
        <v>42086</v>
      </c>
    </row>
    <row r="2" spans="1:37" ht="14.5" x14ac:dyDescent="0.35">
      <c r="A2" s="103" t="s">
        <v>26034</v>
      </c>
      <c r="B2" s="103" t="s">
        <v>26036</v>
      </c>
      <c r="C2" s="103" t="s">
        <v>26099</v>
      </c>
      <c r="D2" s="103" t="s">
        <v>26039</v>
      </c>
      <c r="E2" s="103" t="s">
        <v>26098</v>
      </c>
      <c r="F2" s="103" t="s">
        <v>26042</v>
      </c>
      <c r="G2" s="103" t="s">
        <v>26109</v>
      </c>
      <c r="H2" s="103" t="s">
        <v>26103</v>
      </c>
      <c r="I2" s="103" t="s">
        <v>26092</v>
      </c>
      <c r="J2" s="103" t="s">
        <v>26037</v>
      </c>
      <c r="K2" s="104" t="s">
        <v>42085</v>
      </c>
      <c r="L2" s="103" t="s">
        <v>26088</v>
      </c>
      <c r="M2" s="103" t="s">
        <v>26111</v>
      </c>
      <c r="N2" s="103" t="s">
        <v>26093</v>
      </c>
      <c r="O2" s="103" t="s">
        <v>26112</v>
      </c>
      <c r="P2" s="103" t="s">
        <v>26113</v>
      </c>
      <c r="Q2" s="103" t="s">
        <v>26102</v>
      </c>
      <c r="R2" s="103" t="s">
        <v>26094</v>
      </c>
      <c r="S2" s="103" t="s">
        <v>26114</v>
      </c>
      <c r="T2" s="103" t="s">
        <v>26115</v>
      </c>
      <c r="U2" s="103" t="s">
        <v>26116</v>
      </c>
      <c r="V2" s="103" t="s">
        <v>26089</v>
      </c>
      <c r="W2" s="103" t="s">
        <v>26090</v>
      </c>
      <c r="X2" s="103" t="s">
        <v>26091</v>
      </c>
      <c r="Y2" s="103" t="s">
        <v>26117</v>
      </c>
      <c r="Z2" s="103" t="s">
        <v>26118</v>
      </c>
      <c r="AA2" s="103" t="s">
        <v>26119</v>
      </c>
      <c r="AB2" s="103" t="s">
        <v>26120</v>
      </c>
      <c r="AC2" s="103" t="s">
        <v>26121</v>
      </c>
      <c r="AD2" s="103" t="s">
        <v>26122</v>
      </c>
      <c r="AE2" s="103" t="s">
        <v>26123</v>
      </c>
      <c r="AF2" s="103" t="s">
        <v>26038</v>
      </c>
      <c r="AG2" s="103" t="s">
        <v>26035</v>
      </c>
      <c r="AH2" s="103" t="s">
        <v>26124</v>
      </c>
      <c r="AI2" s="103" t="s">
        <v>26125</v>
      </c>
      <c r="AJ2" s="304"/>
    </row>
    <row r="3" spans="1:37" x14ac:dyDescent="0.3">
      <c r="A3" s="101" t="str">
        <f>IF(SS!$D17="","",BioEvent!$B$2)</f>
        <v/>
      </c>
      <c r="B3" s="105" t="str">
        <f>IF(SS!$D17="","",BioEvent!$B$3)</f>
        <v/>
      </c>
      <c r="C3" s="101" t="str">
        <f>_xlfn.IFNA(VLOOKUP($D3,Validation!$A$1:$B$28,2,FALSE),"")</f>
        <v/>
      </c>
      <c r="D3" s="101" t="str">
        <f>IF(SS!$D17="","",BioEvent!$B$5)</f>
        <v/>
      </c>
      <c r="E3" s="101">
        <f>IFERROR(VLOOKUP($A3,Station[[DWR Station ID]:[TNW Monitoring ID]],2,FALSE),"")</f>
        <v>0</v>
      </c>
      <c r="F3" s="101" t="str">
        <f>IF(SS!$D17="","",BioEvent!$D$7&amp;"F")</f>
        <v/>
      </c>
      <c r="G3" s="101" t="str">
        <f>IF(SS!$D17="","",BioEvent!$D$7)</f>
        <v/>
      </c>
      <c r="H3" s="101" t="str">
        <f>IF(SS!$D17="","","Field Msr/Obs")</f>
        <v/>
      </c>
      <c r="I3" s="101" t="str">
        <f>IF(SS!$D17="","","Water")</f>
        <v/>
      </c>
      <c r="J3" s="122" t="str">
        <f>IF(SS!$D17="","",BioEvent!$D$3)</f>
        <v/>
      </c>
      <c r="L3" s="106" t="str">
        <f>IF(SS!$D17="","","TDECDWRFIELD")</f>
        <v/>
      </c>
      <c r="M3" s="106"/>
      <c r="N3" s="101" t="str">
        <f>IF(SS!$D$17="","","pH")</f>
        <v/>
      </c>
      <c r="Q3" s="301" t="str">
        <f>IF(SS!$D$17="","",SS!$D$17)</f>
        <v/>
      </c>
      <c r="R3" s="101" t="str">
        <f>IF(SS!$D$17="","","None")</f>
        <v/>
      </c>
      <c r="T3" s="101" t="str">
        <f>IF(SS!$D$17="","","Total")</f>
        <v/>
      </c>
      <c r="U3" s="101" t="str" cm="1">
        <f t="array" ref="U3">IF($A3="","",_xlfn.IFS(SS!$F17=FALSE,"Final",SS!$F17=TRUE,"Validated"))</f>
        <v/>
      </c>
      <c r="V3" s="101" t="str">
        <f>IF(SS!$D$17="","","Actual")</f>
        <v/>
      </c>
      <c r="AE3" s="101" t="str">
        <f>IF(SS!$D$17="","",SS!$G$17)</f>
        <v/>
      </c>
      <c r="AF3" s="101" t="str">
        <f>IF(SS!$D17="","",BioEvent!$E$3)</f>
        <v/>
      </c>
      <c r="AG3" s="101" t="str">
        <f>IF(SS!$D17="","",BioEvent!$B$4)</f>
        <v/>
      </c>
    </row>
    <row r="4" spans="1:37" x14ac:dyDescent="0.3">
      <c r="A4" s="101" t="str">
        <f>IF(SS!$D18="","",BioEvent!$B$2)</f>
        <v/>
      </c>
      <c r="B4" s="105" t="str">
        <f>IF(SS!$D18="","",BioEvent!$B$3)</f>
        <v/>
      </c>
      <c r="C4" s="101" t="str">
        <f>_xlfn.IFNA(VLOOKUP($D4,Validation!$A$1:$B$28,2,FALSE),"")</f>
        <v/>
      </c>
      <c r="D4" s="101" t="str">
        <f>IF(SS!$D18="","",BioEvent!$B$5)</f>
        <v/>
      </c>
      <c r="E4" s="101">
        <f>IFERROR(VLOOKUP($A4,Station[[DWR Station ID]:[TNW Monitoring ID]],2,FALSE),"")</f>
        <v>0</v>
      </c>
      <c r="F4" s="101" t="str">
        <f>IF(SS!$D18="","",BioEvent!$D$7&amp;"F")</f>
        <v/>
      </c>
      <c r="G4" s="101" t="str">
        <f>IF(SS!$D18="","",BioEvent!$D$7)</f>
        <v/>
      </c>
      <c r="H4" s="101" t="str">
        <f>IF(SS!$D18="","","Field Msr/Obs")</f>
        <v/>
      </c>
      <c r="I4" s="101" t="str">
        <f>IF(SS!$D18="","","Water")</f>
        <v/>
      </c>
      <c r="J4" s="122" t="str">
        <f>IF(SS!$D18="","",BioEvent!$D$3)</f>
        <v/>
      </c>
      <c r="L4" s="106" t="str">
        <f>IF(SS!$D18="","","TDECDWRFIELD")</f>
        <v/>
      </c>
      <c r="M4" s="107"/>
      <c r="N4" s="101" t="str">
        <f>IF(SS!$D$18="","","Conductivity")</f>
        <v/>
      </c>
      <c r="Q4" s="301" t="str">
        <f>IF(SS!$D$17="","",SS!$D$18)</f>
        <v/>
      </c>
      <c r="R4" s="101" t="str">
        <f>IF(SS!$D$18="","","umho/cm")</f>
        <v/>
      </c>
      <c r="T4" s="101" t="str">
        <f>IF(SS!$D$18="","","Total")</f>
        <v/>
      </c>
      <c r="U4" s="101" t="str" cm="1">
        <f t="array" ref="U4">IF($A4="","",_xlfn.IFS(SS!$F18=FALSE,"Final",SS!$F18=TRUE,"Validated"))</f>
        <v/>
      </c>
      <c r="V4" s="101" t="str">
        <f>IF(SS!$D$18="","","Actual")</f>
        <v/>
      </c>
      <c r="AE4" s="101" t="str">
        <f>IF(SS!$D$18="","",SS!$G$18)</f>
        <v/>
      </c>
      <c r="AF4" s="101" t="str">
        <f>IF(SS!$D18="","",BioEvent!$E$3)</f>
        <v/>
      </c>
      <c r="AG4" s="101" t="str">
        <f>IF(SS!$D18="","",BioEvent!$B$4)</f>
        <v/>
      </c>
    </row>
    <row r="5" spans="1:37" x14ac:dyDescent="0.3">
      <c r="A5" s="101" t="str">
        <f>IF(SS!$D19="","",BioEvent!$B$2)</f>
        <v/>
      </c>
      <c r="B5" s="105" t="str">
        <f>IF(SS!$D19="","",BioEvent!$B$3)</f>
        <v/>
      </c>
      <c r="C5" s="101" t="str">
        <f>_xlfn.IFNA(VLOOKUP($D5,Validation!$A$1:$B$28,2,FALSE),"")</f>
        <v/>
      </c>
      <c r="D5" s="101" t="str">
        <f>IF(SS!$D19="","",BioEvent!$B$5)</f>
        <v/>
      </c>
      <c r="E5" s="101">
        <f>IFERROR(VLOOKUP($A5,Station[[DWR Station ID]:[TNW Monitoring ID]],2,FALSE),"")</f>
        <v>0</v>
      </c>
      <c r="F5" s="101" t="str">
        <f>IF(SS!$D19="","",BioEvent!$D$7&amp;"F")</f>
        <v/>
      </c>
      <c r="G5" s="101" t="str">
        <f>IF(SS!$D19="","",BioEvent!$D$7)</f>
        <v/>
      </c>
      <c r="H5" s="101" t="str">
        <f>IF(SS!$D19="","","Field Msr/Obs")</f>
        <v/>
      </c>
      <c r="I5" s="101" t="str">
        <f>IF(SS!$D19="","","Water")</f>
        <v/>
      </c>
      <c r="J5" s="122" t="str">
        <f>IF(SS!$D19="","",BioEvent!$D$3)</f>
        <v/>
      </c>
      <c r="L5" s="106" t="str">
        <f>IF(SS!$D19="","","TDECDWRFIELD")</f>
        <v/>
      </c>
      <c r="M5" s="107"/>
      <c r="N5" s="101" t="str">
        <f>IF(SS!$D$19="","","Temperature, water")</f>
        <v/>
      </c>
      <c r="Q5" s="301" t="str">
        <f>IF(SS!$D$17="","",SS!$D$19)</f>
        <v/>
      </c>
      <c r="R5" s="101" t="str">
        <f>IF(SS!$D$19="","","deg C")</f>
        <v/>
      </c>
      <c r="T5" s="101" t="str">
        <f>IF(SS!$D$19="","","Total")</f>
        <v/>
      </c>
      <c r="U5" s="101" t="str" cm="1">
        <f t="array" ref="U5">IF($A5="","",_xlfn.IFS(SS!$F19=FALSE,"Final",SS!$F19=TRUE,"Validated"))</f>
        <v/>
      </c>
      <c r="V5" s="101" t="str">
        <f>IF(SS!$D$19="","","Actual")</f>
        <v/>
      </c>
      <c r="AE5" s="101" t="str">
        <f>IF(SS!$D$19="","",SS!$G$19)</f>
        <v/>
      </c>
      <c r="AF5" s="101" t="str">
        <f>IF(SS!$D19="","",BioEvent!$E$3)</f>
        <v/>
      </c>
      <c r="AG5" s="101" t="str">
        <f>IF(SS!$D19="","",BioEvent!$B$4)</f>
        <v/>
      </c>
    </row>
    <row r="6" spans="1:37" x14ac:dyDescent="0.3">
      <c r="A6" s="101" t="str">
        <f>IF(SS!$D20="","",BioEvent!$B$2)</f>
        <v/>
      </c>
      <c r="B6" s="105" t="str">
        <f>IF(SS!$D20="","",BioEvent!$B$3)</f>
        <v/>
      </c>
      <c r="C6" s="101" t="str">
        <f>_xlfn.IFNA(VLOOKUP($D6,Validation!$A$1:$B$28,2,FALSE),"")</f>
        <v/>
      </c>
      <c r="D6" s="101" t="str">
        <f>IF(SS!$D20="","",BioEvent!$B$5)</f>
        <v/>
      </c>
      <c r="E6" s="101">
        <f>IFERROR(VLOOKUP($A6,Station[[DWR Station ID]:[TNW Monitoring ID]],2,FALSE),"")</f>
        <v>0</v>
      </c>
      <c r="F6" s="101" t="str">
        <f>IF(SS!$D20="","",BioEvent!$D$7&amp;"F")</f>
        <v/>
      </c>
      <c r="G6" s="101" t="str">
        <f>IF(SS!$D20="","",BioEvent!$D$7)</f>
        <v/>
      </c>
      <c r="H6" s="101" t="str">
        <f>IF(SS!$D20="","","Field Msr/Obs")</f>
        <v/>
      </c>
      <c r="I6" s="101" t="str">
        <f>IF(SS!$D20="","","Water")</f>
        <v/>
      </c>
      <c r="J6" s="122" t="str">
        <f>IF(SS!$D20="","",BioEvent!$D$3)</f>
        <v/>
      </c>
      <c r="L6" s="106" t="str">
        <f>IF(SS!$D20="","","TDECDWRFIELD")</f>
        <v/>
      </c>
      <c r="M6" s="107"/>
      <c r="N6" s="101" t="str">
        <f>IF(SS!$D$20="","","Dissolved oxygen (DO)")</f>
        <v/>
      </c>
      <c r="Q6" s="301" t="str">
        <f>IF(SS!$D$17="","",SS!$D$20)</f>
        <v/>
      </c>
      <c r="R6" s="101" t="str">
        <f>IF(SS!$D$20="","","mg/l")</f>
        <v/>
      </c>
      <c r="T6" s="101" t="str">
        <f>IF(SS!$D$20="","","Total")</f>
        <v/>
      </c>
      <c r="U6" s="101" t="str" cm="1">
        <f t="array" ref="U6">IF($A6="","",_xlfn.IFS(SS!$F20=FALSE,"Final",SS!$F20=TRUE,"Validated"))</f>
        <v/>
      </c>
      <c r="V6" s="101" t="str">
        <f>IF(SS!$D$20="","","Actual")</f>
        <v/>
      </c>
      <c r="AE6" s="101" t="str">
        <f>IF(SS!$D$20="","",SS!$G$20)</f>
        <v/>
      </c>
      <c r="AF6" s="101" t="str">
        <f>IF(SS!$D20="","",BioEvent!$E$3)</f>
        <v/>
      </c>
      <c r="AG6" s="101" t="str">
        <f>IF(SS!$D20="","",BioEvent!$B$4)</f>
        <v/>
      </c>
    </row>
    <row r="7" spans="1:37" x14ac:dyDescent="0.3">
      <c r="A7" s="101" t="str">
        <f>IF(SS!$D$21="","",BioEvent!$B$2)</f>
        <v/>
      </c>
      <c r="B7" s="105" t="str">
        <f>IF(SS!$D21="","",BioEvent!$B$3)</f>
        <v/>
      </c>
      <c r="C7" s="101" t="str">
        <f>_xlfn.IFNA(VLOOKUP($D7,Validation!$A$1:$B$28,2,FALSE),"")</f>
        <v/>
      </c>
      <c r="D7" s="101" t="str">
        <f>IF(SS!$D21="","",BioEvent!$B$5)</f>
        <v/>
      </c>
      <c r="E7" s="101">
        <f>IFERROR(VLOOKUP($A7,Station[[DWR Station ID]:[TNW Monitoring ID]],2,FALSE),"")</f>
        <v>0</v>
      </c>
      <c r="F7" s="101" t="str">
        <f>IF(SS!$D21="","",BioEvent!$D$7&amp;"F")</f>
        <v/>
      </c>
      <c r="G7" s="101" t="str">
        <f>IF(SS!$D21="","",BioEvent!$D$7)</f>
        <v/>
      </c>
      <c r="H7" s="101" t="str">
        <f>IF(SS!$D21="","","Field Msr/Obs")</f>
        <v/>
      </c>
      <c r="I7" s="101" t="str">
        <f>IF(SS!$D21="","","Water")</f>
        <v/>
      </c>
      <c r="J7" s="122" t="str">
        <f>IF(SS!$D21="","",BioEvent!$D$3)</f>
        <v/>
      </c>
      <c r="L7" s="106" t="str">
        <f>IF(SS!$D21="","","TDECDWRFIELD")</f>
        <v/>
      </c>
      <c r="M7" s="107"/>
      <c r="N7" s="101" t="str">
        <f>IF(SS!$D$21="","","Dissolved oxygen saturation")</f>
        <v/>
      </c>
      <c r="Q7" s="301" t="str">
        <f>IF(SS!$D$21="","",SS!$D$21)</f>
        <v/>
      </c>
      <c r="R7" s="101" t="str">
        <f>IF(SS!$D$21="","","%")</f>
        <v/>
      </c>
      <c r="T7" s="101" t="str">
        <f>IF(SS!$D$21="","","Total")</f>
        <v/>
      </c>
      <c r="U7" s="101" t="str" cm="1">
        <f t="array" ref="U7">IF($A7="","",_xlfn.IFS(SS!$F21=FALSE,"Final",SS!$F21=TRUE,"Validated"))</f>
        <v/>
      </c>
      <c r="V7" s="101" t="str">
        <f>IF(SS!$D$21="","","Actual")</f>
        <v/>
      </c>
      <c r="AE7" s="101" t="str">
        <f>IF(SS!$D$21="","",SS!G21)</f>
        <v/>
      </c>
      <c r="AF7" s="101" t="str">
        <f>IF(SS!$D21="","",BioEvent!$E$3)</f>
        <v/>
      </c>
      <c r="AG7" s="101" t="str">
        <f>IF(SS!$D21="","",BioEvent!$B$4)</f>
        <v/>
      </c>
    </row>
    <row r="8" spans="1:37" x14ac:dyDescent="0.3">
      <c r="A8" s="101" t="str">
        <f>IF(SS!$D$22="","",BioEvent!$B$2)</f>
        <v/>
      </c>
      <c r="B8" s="105" t="str">
        <f>IF(SS!$D22="","",BioEvent!$B$3)</f>
        <v/>
      </c>
      <c r="C8" s="101" t="str">
        <f>_xlfn.IFNA(VLOOKUP($D8,Validation!$A$1:$B$28,2,FALSE),"")</f>
        <v/>
      </c>
      <c r="D8" s="101" t="str">
        <f>IF(SS!$D22="","",BioEvent!$B$5)</f>
        <v/>
      </c>
      <c r="E8" s="101">
        <f>IFERROR(VLOOKUP($A8,Station[[DWR Station ID]:[TNW Monitoring ID]],2,FALSE),"")</f>
        <v>0</v>
      </c>
      <c r="F8" s="101" t="str">
        <f>IF(SS!$D22="","",BioEvent!$D$7&amp;"F")</f>
        <v/>
      </c>
      <c r="G8" s="101" t="str">
        <f>IF(SS!$D22="","",BioEvent!$D$7)</f>
        <v/>
      </c>
      <c r="H8" s="101" t="str">
        <f>IF(SS!$D22="","","Field Msr/Obs")</f>
        <v/>
      </c>
      <c r="I8" s="101" t="str">
        <f>IF(SS!$D22="","","Water")</f>
        <v/>
      </c>
      <c r="J8" s="122" t="str">
        <f>IF(SS!$D22="","",BioEvent!$D$3)</f>
        <v/>
      </c>
      <c r="L8" s="106" t="str">
        <f>IF(SS!$D22="","","TDECDWRFIELD")</f>
        <v/>
      </c>
      <c r="M8" s="107"/>
      <c r="N8" s="101" t="str">
        <f>IF(SS!$D$22="","","Turbidity Field")</f>
        <v/>
      </c>
      <c r="Q8" s="301" t="str">
        <f>IF(SS!$D$22="","",SS!$D$22)</f>
        <v/>
      </c>
      <c r="R8" s="101" t="str">
        <f>IF(SS!$D$22="","","NTU")</f>
        <v/>
      </c>
      <c r="T8" s="101" t="str">
        <f>IF(SS!$D$22="","","Total")</f>
        <v/>
      </c>
      <c r="U8" s="101" t="str">
        <f>IF(SS!$D$22="","","Final")</f>
        <v/>
      </c>
      <c r="V8" s="101" t="str">
        <f>IF(SS!$D$22="","","Actual")</f>
        <v/>
      </c>
      <c r="AE8" s="101" t="str">
        <f>IF(SS!$D$22="","",SS!$G$22)</f>
        <v/>
      </c>
      <c r="AF8" s="101" t="str">
        <f>IF(SS!$D22="","",BioEvent!$E$3)</f>
        <v/>
      </c>
      <c r="AG8" s="101" t="str">
        <f>IF(SS!$D22="","",BioEvent!$B$4)</f>
        <v/>
      </c>
    </row>
    <row r="9" spans="1:37" x14ac:dyDescent="0.3">
      <c r="A9" s="101" t="str">
        <f>IF(SS!$D$23="","",BioEvent!$B$2)</f>
        <v/>
      </c>
      <c r="B9" s="105" t="str">
        <f>IF(SS!$D23="","",BioEvent!$B$3)</f>
        <v/>
      </c>
      <c r="C9" s="101" t="str">
        <f>_xlfn.IFNA(VLOOKUP($D9,Validation!$A$1:$B$28,2,FALSE),"")</f>
        <v/>
      </c>
      <c r="D9" s="101" t="str">
        <f>IF(SS!$D23="","",BioEvent!$B$5)</f>
        <v/>
      </c>
      <c r="E9" s="101">
        <f>IFERROR(VLOOKUP($A9,Station[[DWR Station ID]:[TNW Monitoring ID]],2,FALSE),"")</f>
        <v>0</v>
      </c>
      <c r="F9" s="101" t="str">
        <f>IF(SS!$D23="","",BioEvent!$D$7&amp;"F")</f>
        <v/>
      </c>
      <c r="G9" s="101" t="str">
        <f>IF(SS!$D23="","",BioEvent!$D$7)</f>
        <v/>
      </c>
      <c r="H9" s="101" t="str">
        <f>IF(SS!$D23="","","Field Msr/Obs")</f>
        <v/>
      </c>
      <c r="I9" s="101" t="str">
        <f>IF(SS!$D23="","","Water")</f>
        <v/>
      </c>
      <c r="J9" s="122" t="str">
        <f>IF(SS!$D23="","",BioEvent!$D$3)</f>
        <v/>
      </c>
      <c r="L9" s="106" t="str">
        <f>IF(SS!$D23="","","TDECDWRFIELD")</f>
        <v/>
      </c>
      <c r="M9" s="107"/>
      <c r="N9" s="101" t="str">
        <f>IF(SS!$D$23="","","Total dissolved solids")</f>
        <v/>
      </c>
      <c r="Q9" s="301" t="str">
        <f>IF(SS!$D$23="","",SS!$D$23)</f>
        <v/>
      </c>
      <c r="R9" s="101" t="str">
        <f>IF(SS!$D$23="","","mg/l")</f>
        <v/>
      </c>
      <c r="T9" s="101" t="str">
        <f>IF(SS!$D$23="","","Total")</f>
        <v/>
      </c>
      <c r="U9" s="101" t="str">
        <f>IF(SS!$D$23="","","Final")</f>
        <v/>
      </c>
      <c r="V9" s="101" t="str">
        <f>IF(SS!$D$23="","","Actual")</f>
        <v/>
      </c>
      <c r="AE9" s="101" t="str">
        <f>IF(SS!$D$23="","",SS!$G$23)</f>
        <v/>
      </c>
      <c r="AF9" s="101" t="str">
        <f>IF(SS!$D23="","",BioEvent!$E$3)</f>
        <v/>
      </c>
      <c r="AG9" s="101" t="str">
        <f>IF(SS!$D23="","",BioEvent!$B$4)</f>
        <v/>
      </c>
    </row>
    <row r="10" spans="1:37" x14ac:dyDescent="0.3">
      <c r="A10" s="101" t="str">
        <f>IF(SS!$D$24="","",BioEvent!$B$2)</f>
        <v/>
      </c>
      <c r="B10" s="105" t="str">
        <f>IF(SS!$D24="","",BioEvent!$B$3)</f>
        <v/>
      </c>
      <c r="C10" s="101" t="str">
        <f>_xlfn.IFNA(VLOOKUP($D10,Validation!$A$1:$B$28,2,FALSE),"")</f>
        <v/>
      </c>
      <c r="D10" s="101" t="str">
        <f>IF(SS!$D24="","",BioEvent!$B$5)</f>
        <v/>
      </c>
      <c r="E10" s="101">
        <f>IFERROR(VLOOKUP($A10,Station[[DWR Station ID]:[TNW Monitoring ID]],2,FALSE),"")</f>
        <v>0</v>
      </c>
      <c r="F10" s="101" t="str">
        <f>IF(SS!$D24="","",BioEvent!$D$7&amp;"F")</f>
        <v/>
      </c>
      <c r="G10" s="101" t="str">
        <f>IF(SS!$D24="","",BioEvent!$D$7)</f>
        <v/>
      </c>
      <c r="H10" s="101" t="str">
        <f>IF(SS!$D24="","","Field Msr/Obs")</f>
        <v/>
      </c>
      <c r="I10" s="101" t="str">
        <f>IF(SS!$D24="","","Water")</f>
        <v/>
      </c>
      <c r="J10" s="122" t="str">
        <f>IF(SS!$D24="","",BioEvent!$D$3)</f>
        <v/>
      </c>
      <c r="L10" s="106" t="str">
        <f>IF(SS!$D24="","","TDECDWRFIELD")</f>
        <v/>
      </c>
      <c r="M10" s="107"/>
      <c r="N10" s="101" t="str">
        <f>IF(SS!$D$24="","","Flow")</f>
        <v/>
      </c>
      <c r="Q10" s="301" t="str">
        <f>IF(SS!$D$24="","",SS!$D$24)</f>
        <v/>
      </c>
      <c r="R10" s="101" t="str">
        <f>IF(SS!$D$24="","","cfs")</f>
        <v/>
      </c>
      <c r="T10" s="101" t="str">
        <f>IF(SS!$D$24="","","Total")</f>
        <v/>
      </c>
      <c r="U10" s="101" t="str">
        <f>IF(SS!$D$24="","","Final")</f>
        <v/>
      </c>
      <c r="V10" s="101" t="str">
        <f>IF(SS!$D$24="","","Actual")</f>
        <v/>
      </c>
      <c r="AE10" s="101" t="str">
        <f>IF(SS!$D$24="","",SS!$G$24)</f>
        <v/>
      </c>
      <c r="AF10" s="101" t="str">
        <f>IF(SS!$D24="","",BioEvent!$E$3)</f>
        <v/>
      </c>
      <c r="AG10" s="101" t="str">
        <f>IF(SS!$D24="","",BioEvent!$B$4)</f>
        <v/>
      </c>
    </row>
    <row r="11" spans="1:37" x14ac:dyDescent="0.3">
      <c r="B11" s="105"/>
      <c r="J11" s="122"/>
      <c r="L11" s="106"/>
      <c r="M11" s="107"/>
      <c r="Q11" s="120"/>
    </row>
    <row r="12" spans="1:37" ht="18" x14ac:dyDescent="0.4">
      <c r="A12" s="109" t="s">
        <v>34412</v>
      </c>
      <c r="B12" s="109"/>
      <c r="C12" s="110"/>
      <c r="L12" s="106"/>
      <c r="M12" s="107"/>
    </row>
    <row r="13" spans="1:37" x14ac:dyDescent="0.3">
      <c r="A13" s="111" t="s">
        <v>26098</v>
      </c>
      <c r="B13" s="111" t="s">
        <v>26034</v>
      </c>
      <c r="C13" s="111" t="s">
        <v>28853</v>
      </c>
      <c r="D13" s="111" t="s">
        <v>28854</v>
      </c>
      <c r="E13" s="111" t="s">
        <v>28859</v>
      </c>
      <c r="F13" s="112" t="s">
        <v>29052</v>
      </c>
      <c r="G13" s="113" t="s">
        <v>28860</v>
      </c>
      <c r="H13" s="113" t="s">
        <v>28861</v>
      </c>
      <c r="I13" s="111" t="s">
        <v>28856</v>
      </c>
      <c r="J13" s="111" t="s">
        <v>28857</v>
      </c>
      <c r="K13" s="111" t="s">
        <v>28862</v>
      </c>
      <c r="L13" s="114" t="s">
        <v>28863</v>
      </c>
      <c r="M13" s="114" t="s">
        <v>28866</v>
      </c>
      <c r="N13" s="111" t="s">
        <v>28865</v>
      </c>
      <c r="O13" s="112" t="s">
        <v>28858</v>
      </c>
      <c r="P13" s="111" t="s">
        <v>28864</v>
      </c>
      <c r="Q13" s="111" t="s">
        <v>26038</v>
      </c>
      <c r="R13" s="111" t="s">
        <v>28867</v>
      </c>
      <c r="S13" s="111" t="s">
        <v>28868</v>
      </c>
      <c r="T13" s="111" t="s">
        <v>28869</v>
      </c>
      <c r="U13" s="111" t="s">
        <v>28855</v>
      </c>
      <c r="V13" s="111" t="s">
        <v>29053</v>
      </c>
      <c r="W13" s="111" t="s">
        <v>29054</v>
      </c>
      <c r="X13" s="111" t="s">
        <v>26110</v>
      </c>
      <c r="Y13" s="111" t="s">
        <v>29055</v>
      </c>
      <c r="Z13" s="111" t="s">
        <v>28831</v>
      </c>
    </row>
    <row r="14" spans="1:37" x14ac:dyDescent="0.3">
      <c r="B14" s="101" t="str">
        <f>IF(BioEvent!$B$19="","",BioEvent!$B$19)</f>
        <v/>
      </c>
      <c r="C14" s="101" t="str">
        <f>IF(BioEvent!$B$19="","",BioEvent!$B$20)</f>
        <v/>
      </c>
      <c r="D14" s="101" t="str">
        <f>IF(BioEvent!$B$19="","",BioEvent!$B$21)</f>
        <v/>
      </c>
      <c r="E14" s="101" t="str">
        <f>IF(BioEvent!$B$19="","",BioEvent!$B$22)</f>
        <v/>
      </c>
      <c r="F14" s="108" t="str">
        <f>IF(BioEvent!$B$19="","",BioEvent!$B$23)</f>
        <v/>
      </c>
      <c r="G14" s="303" t="str">
        <f>IF(BioEvent!$B$19="","",BioEvent!$B$24)</f>
        <v/>
      </c>
      <c r="H14" s="303" t="str">
        <f>IF(BioEvent!$B$19="","",BioEvent!$B$25)</f>
        <v/>
      </c>
      <c r="I14" s="101" t="str">
        <f>IF(BioEvent!$B$19="","",BioEvent!$B$26)</f>
        <v/>
      </c>
      <c r="J14" s="101" t="str">
        <f>IF(BioEvent!$B$19="","",BioEvent!$B$27)</f>
        <v/>
      </c>
      <c r="K14" s="115" t="str">
        <f>IF(BioEvent!$B$19="","",BioEvent!$B$28)</f>
        <v/>
      </c>
      <c r="L14" s="106" t="str">
        <f>IF(BioEvent!$B$19="","",BioEvent!$D$28)</f>
        <v/>
      </c>
      <c r="M14" s="107" t="str">
        <f>IF(BioEvent!$B$19="","",BioEvent!$B$29)</f>
        <v/>
      </c>
      <c r="N14" s="101" t="str">
        <f>_xlfn.IFNA(IF($B$14&gt;0,VLOOKUP($K$14,Validation!AV:AX,3,FALSE)),"")</f>
        <v/>
      </c>
      <c r="O14" s="301" t="str">
        <f>IF(BioEvent!$B$19="","",BioEvent!$B$31)</f>
        <v/>
      </c>
      <c r="P14" s="116" t="str">
        <f>IF(BioEvent!$B$19="","",BioEvent!$B$30)</f>
        <v/>
      </c>
      <c r="Q14" s="101" t="str">
        <f>IF(BioEvent!$B$19="","",BioEvent!$B$32)</f>
        <v/>
      </c>
      <c r="R14" s="101" t="str">
        <f>IF(BioEvent!B19&gt;0,"TN","")</f>
        <v/>
      </c>
      <c r="S14" s="101" t="str">
        <f>IF(BioEvent!$B$19="","",BioEvent!$B$33)</f>
        <v/>
      </c>
      <c r="T14" s="101" t="str">
        <f>IF(BioEvent!$B$19="","",BioEvent!$B$34)</f>
        <v/>
      </c>
      <c r="V14" s="101" t="str">
        <f>IF($B$14="","","NAD83")</f>
        <v/>
      </c>
      <c r="W14" s="101" t="str">
        <f>IF($B$14="","","GPS-Unspecified")</f>
        <v/>
      </c>
      <c r="X14" s="101" t="str">
        <f>IF($B$14="","",VLOOKUP($E$14,Validation!$AM$2:$AN$96,2,FALSE))</f>
        <v/>
      </c>
      <c r="Z14" s="101" t="str">
        <f>IF(BioEvent!$B$19="","",BioEvent!$B$35)</f>
        <v/>
      </c>
    </row>
    <row r="15" spans="1:37" x14ac:dyDescent="0.3">
      <c r="A15" s="117"/>
      <c r="L15" s="107"/>
      <c r="M15" s="107"/>
    </row>
    <row r="16" spans="1:37" ht="18" x14ac:dyDescent="0.4">
      <c r="A16" s="109" t="s">
        <v>34413</v>
      </c>
      <c r="B16" s="109"/>
      <c r="C16" s="109"/>
      <c r="E16" s="102"/>
      <c r="L16" s="107"/>
      <c r="M16" s="107"/>
    </row>
    <row r="17" spans="1:44" x14ac:dyDescent="0.3">
      <c r="A17" s="103" t="s">
        <v>26034</v>
      </c>
      <c r="B17" s="103" t="s">
        <v>26036</v>
      </c>
      <c r="C17" s="103" t="s">
        <v>26097</v>
      </c>
      <c r="D17" s="103" t="s">
        <v>26039</v>
      </c>
      <c r="E17" s="103" t="s">
        <v>26038</v>
      </c>
      <c r="F17" s="103" t="s">
        <v>26035</v>
      </c>
      <c r="G17" s="103" t="s">
        <v>26040</v>
      </c>
      <c r="H17" s="103" t="s">
        <v>26187</v>
      </c>
      <c r="I17" s="103" t="s">
        <v>26041</v>
      </c>
      <c r="J17" s="118" t="s">
        <v>29080</v>
      </c>
      <c r="K17" s="118" t="s">
        <v>26006</v>
      </c>
      <c r="L17" s="103" t="s">
        <v>26008</v>
      </c>
      <c r="M17" s="103" t="s">
        <v>29081</v>
      </c>
      <c r="N17" s="103" t="s">
        <v>29082</v>
      </c>
      <c r="O17" s="103" t="s">
        <v>26160</v>
      </c>
      <c r="P17" s="103" t="s">
        <v>26161</v>
      </c>
      <c r="Q17" s="103" t="s">
        <v>28850</v>
      </c>
      <c r="R17" s="103" t="s">
        <v>26162</v>
      </c>
      <c r="S17" s="103" t="s">
        <v>26163</v>
      </c>
      <c r="T17" s="103" t="s">
        <v>26188</v>
      </c>
      <c r="U17" s="103" t="s">
        <v>26164</v>
      </c>
      <c r="V17" s="103" t="s">
        <v>26165</v>
      </c>
      <c r="W17" s="103" t="s">
        <v>26166</v>
      </c>
      <c r="X17" s="103" t="s">
        <v>26167</v>
      </c>
      <c r="Y17" s="103" t="s">
        <v>26168</v>
      </c>
      <c r="Z17" s="103" t="s">
        <v>26169</v>
      </c>
      <c r="AA17" s="103" t="s">
        <v>26170</v>
      </c>
      <c r="AB17" s="103" t="s">
        <v>26171</v>
      </c>
      <c r="AC17" s="103" t="s">
        <v>26172</v>
      </c>
      <c r="AD17" s="103" t="s">
        <v>26173</v>
      </c>
      <c r="AE17" s="103" t="s">
        <v>26174</v>
      </c>
      <c r="AF17" s="103" t="s">
        <v>26175</v>
      </c>
      <c r="AG17" s="103" t="s">
        <v>26176</v>
      </c>
      <c r="AH17" s="103" t="s">
        <v>26177</v>
      </c>
      <c r="AI17" s="103" t="s">
        <v>26178</v>
      </c>
      <c r="AJ17" s="103" t="s">
        <v>26179</v>
      </c>
      <c r="AK17" s="103" t="s">
        <v>26180</v>
      </c>
      <c r="AL17" s="103" t="s">
        <v>26181</v>
      </c>
      <c r="AM17" s="103" t="s">
        <v>26182</v>
      </c>
      <c r="AN17" s="103" t="s">
        <v>26183</v>
      </c>
      <c r="AO17" s="103" t="s">
        <v>26184</v>
      </c>
      <c r="AP17" s="103" t="s">
        <v>26185</v>
      </c>
      <c r="AQ17" s="103" t="s">
        <v>26186</v>
      </c>
    </row>
    <row r="18" spans="1:44" x14ac:dyDescent="0.3">
      <c r="A18" s="101">
        <f>BioEvent!$B$2</f>
        <v>0</v>
      </c>
      <c r="B18" s="105" t="str">
        <f>IF($A$18&gt;0,BioEvent!$B$3,"")</f>
        <v/>
      </c>
      <c r="C18" s="101">
        <f>IF($A$18="","",BioEvent!$D$7)</f>
        <v>0</v>
      </c>
      <c r="D18" s="101">
        <f>BioEvent!$B$5</f>
        <v>0</v>
      </c>
      <c r="E18" s="101" t="str">
        <f>_xlfn.IFNA(BioEvent!$E$3,"")</f>
        <v/>
      </c>
      <c r="F18" s="101">
        <f>BioEvent!$B$4</f>
        <v>0</v>
      </c>
      <c r="G18" s="101">
        <f>SS!$C$11</f>
        <v>0</v>
      </c>
      <c r="H18" s="101">
        <f>SS!$K$11</f>
        <v>0</v>
      </c>
      <c r="I18" s="101">
        <f>SS!$C$12</f>
        <v>0</v>
      </c>
      <c r="J18" s="107"/>
      <c r="K18" s="107">
        <f>SS!$C$14</f>
        <v>0</v>
      </c>
      <c r="L18" s="101">
        <f>SS!$F$14</f>
        <v>0</v>
      </c>
      <c r="P18" s="101">
        <f>SS!$C$70</f>
        <v>0</v>
      </c>
      <c r="Q18" s="101">
        <f>SS!$G$70</f>
        <v>0</v>
      </c>
      <c r="R18" s="101">
        <f>SS!$E$26</f>
        <v>0</v>
      </c>
      <c r="S18" s="101">
        <f>SS!$K$26</f>
        <v>0</v>
      </c>
      <c r="T18" s="101">
        <f>SS!$C$29</f>
        <v>0</v>
      </c>
      <c r="U18" s="101">
        <f>SS!$I$29</f>
        <v>0</v>
      </c>
      <c r="V18" s="101">
        <f>SS!$I$30</f>
        <v>0</v>
      </c>
      <c r="W18" s="101">
        <f>SS!$F$32</f>
        <v>0</v>
      </c>
      <c r="X18" s="101">
        <f>SS!$J$34</f>
        <v>0</v>
      </c>
      <c r="Y18" s="108">
        <f>SS!$C$36</f>
        <v>0</v>
      </c>
      <c r="Z18" s="108">
        <f>SS!$I$36</f>
        <v>0</v>
      </c>
      <c r="AA18" s="101" t="str">
        <f>CONCATENATE(SS!$D$40&amp;" ",SS!$F$40&amp;" ",SS!$H$40&amp;" ",SS!$J$40)</f>
        <v xml:space="preserve">   </v>
      </c>
      <c r="AB18" s="101" t="str">
        <f>CONCATENATE(SS!$D$41&amp;" ",SS!$F$41&amp;" ",SS!$H$41&amp;" ",SS!$J$41)</f>
        <v xml:space="preserve">   </v>
      </c>
      <c r="AC18" s="101" t="str">
        <f>CONCATENATE(SS!$D$42&amp;" ",SS!$F$42&amp;" ",SS!$H$42&amp;" ",SS!$J$42)</f>
        <v xml:space="preserve">   </v>
      </c>
      <c r="AD18" s="101">
        <f>SS!$D$43</f>
        <v>0</v>
      </c>
      <c r="AE18" s="101" t="str">
        <f>CONCATENATE(SS!$D$44&amp;" ",SS!$F$44&amp;" ",SS!$H$44&amp;" ",SS!$J$44)</f>
        <v xml:space="preserve">   </v>
      </c>
      <c r="AF18" s="101" t="str">
        <f>CONCATENATE(SS!$D$45&amp;" ",SS!$F$45&amp;" ",SS!$H$45&amp;" ",SS!$J$45)</f>
        <v xml:space="preserve">   </v>
      </c>
      <c r="AG18" s="101" t="str">
        <f>CONCATENATE(SS!$D$46&amp;" ",SS!$F$46&amp;" ",SS!$H$46)</f>
        <v xml:space="preserve">  </v>
      </c>
      <c r="AH18" s="101">
        <f>SS!$D$47</f>
        <v>0</v>
      </c>
      <c r="AI18" s="101" t="str">
        <f>CONCATENATE(SS!$D$48&amp;" ",SS!$F$48&amp;" ",SS!$H$48&amp;" ",SS!$J$48)</f>
        <v xml:space="preserve">   </v>
      </c>
      <c r="AJ18" s="101" t="str">
        <f>CONCATENATE(SS!$C$51&amp;" ",SS!$C$52&amp;" ",SS!$C$53&amp;" ",SS!$C$54)</f>
        <v xml:space="preserve">   </v>
      </c>
      <c r="AK18" s="101" t="str">
        <f>CONCATENATE(SS!$F$51&amp;" ",SS!$F$52&amp;" ",SS!$F$53&amp;" ",SS!$F$54)</f>
        <v xml:space="preserve">   </v>
      </c>
      <c r="AL18" s="101" t="str">
        <f>CONCATENATE(SS!$I$51&amp;" ",SS!$I$52&amp;" ",SS!$I$53&amp;" ",SS!$I$54)</f>
        <v xml:space="preserve">   </v>
      </c>
      <c r="AM18" s="101" t="str">
        <f>CONCATENATE(SS!$A$57&amp;" ",SS!$D$57&amp;" ",SS!$G$57&amp;" ",SS!$J$57)</f>
        <v xml:space="preserve">   </v>
      </c>
      <c r="AN18" s="101" t="str">
        <f>CONCATENATE(SS!$E$60&amp;" ",SS!$E$61&amp;" ",SS!$E$62&amp;" ",SS!$E$63)</f>
        <v xml:space="preserve">   </v>
      </c>
      <c r="AO18" s="101" t="str">
        <f>CONCATENATE(SS!$G$60&amp;" ",SS!$G$61&amp;" ",SS!$G$62&amp;" ",SS!$G$63)</f>
        <v xml:space="preserve">   </v>
      </c>
      <c r="AP18" s="101" t="str">
        <f>CONCATENATE(SS!$I$60&amp;" ",SS!$I$61&amp;" ",SS!$I$62&amp;" ",SS!$I$63)</f>
        <v xml:space="preserve">   </v>
      </c>
      <c r="AQ18" s="101">
        <f>SS!$A$66</f>
        <v>0</v>
      </c>
    </row>
    <row r="19" spans="1:44" x14ac:dyDescent="0.3"/>
    <row r="20" spans="1:44" ht="18" x14ac:dyDescent="0.4">
      <c r="A20" s="109" t="s">
        <v>34414</v>
      </c>
      <c r="B20" s="109"/>
      <c r="G20" s="119"/>
      <c r="J20" s="102"/>
    </row>
    <row r="21" spans="1:44" x14ac:dyDescent="0.3">
      <c r="A21" s="103" t="s">
        <v>26034</v>
      </c>
      <c r="B21" s="103" t="s">
        <v>26036</v>
      </c>
      <c r="C21" s="103" t="s">
        <v>26097</v>
      </c>
      <c r="D21" s="103" t="s">
        <v>26039</v>
      </c>
      <c r="E21" s="103" t="s">
        <v>26038</v>
      </c>
      <c r="F21" s="103" t="s">
        <v>26035</v>
      </c>
      <c r="G21" s="103" t="s">
        <v>26103</v>
      </c>
      <c r="H21" s="103" t="s">
        <v>26100</v>
      </c>
      <c r="I21" s="103" t="s">
        <v>26101</v>
      </c>
      <c r="J21" s="103" t="s">
        <v>26145</v>
      </c>
      <c r="K21" s="103" t="s">
        <v>28834</v>
      </c>
      <c r="L21" s="103" t="s">
        <v>26146</v>
      </c>
      <c r="M21" s="103" t="s">
        <v>28835</v>
      </c>
      <c r="N21" s="103" t="s">
        <v>26147</v>
      </c>
      <c r="O21" s="103" t="s">
        <v>28836</v>
      </c>
      <c r="P21" s="103" t="s">
        <v>26148</v>
      </c>
      <c r="Q21" s="103" t="s">
        <v>28837</v>
      </c>
      <c r="R21" s="103" t="s">
        <v>26149</v>
      </c>
      <c r="S21" s="103" t="s">
        <v>28838</v>
      </c>
      <c r="T21" s="103" t="s">
        <v>26150</v>
      </c>
      <c r="U21" s="103" t="s">
        <v>28839</v>
      </c>
      <c r="V21" s="103" t="s">
        <v>26151</v>
      </c>
      <c r="W21" s="103" t="s">
        <v>28840</v>
      </c>
      <c r="X21" s="103" t="s">
        <v>26152</v>
      </c>
      <c r="Y21" s="103" t="s">
        <v>28841</v>
      </c>
      <c r="Z21" s="103" t="s">
        <v>28832</v>
      </c>
      <c r="AA21" s="103" t="s">
        <v>28842</v>
      </c>
      <c r="AB21" s="103" t="s">
        <v>28833</v>
      </c>
      <c r="AC21" s="103" t="s">
        <v>28843</v>
      </c>
      <c r="AD21" s="103" t="s">
        <v>26153</v>
      </c>
      <c r="AE21" s="103" t="s">
        <v>28844</v>
      </c>
      <c r="AF21" s="103" t="s">
        <v>26154</v>
      </c>
      <c r="AG21" s="103" t="s">
        <v>28845</v>
      </c>
      <c r="AH21" s="103" t="s">
        <v>26155</v>
      </c>
      <c r="AI21" s="103" t="s">
        <v>28846</v>
      </c>
      <c r="AJ21" s="103" t="s">
        <v>26156</v>
      </c>
      <c r="AK21" s="103" t="s">
        <v>28847</v>
      </c>
      <c r="AL21" s="103" t="s">
        <v>26157</v>
      </c>
      <c r="AM21" s="103" t="s">
        <v>28848</v>
      </c>
      <c r="AN21" s="103" t="s">
        <v>26158</v>
      </c>
      <c r="AO21" s="103" t="s">
        <v>28849</v>
      </c>
      <c r="AP21" s="103" t="s">
        <v>26159</v>
      </c>
      <c r="AQ21" s="103" t="s">
        <v>29425</v>
      </c>
      <c r="AR21" s="103" t="s">
        <v>28831</v>
      </c>
    </row>
    <row r="22" spans="1:44" x14ac:dyDescent="0.3">
      <c r="A22" s="101" t="str">
        <f>IF(HG_Hab!$B$91,BioEvent!$B$2,"")</f>
        <v/>
      </c>
      <c r="B22" s="105" t="str">
        <f>IF(HG_Hab!$B$91,BioEvent!$B$3,"")</f>
        <v/>
      </c>
      <c r="C22" s="101" t="str">
        <f>IF(HG_Hab!$B$91,BioEvent!$D$7,"")</f>
        <v/>
      </c>
      <c r="D22" s="101" t="str">
        <f>IF(HG_Hab!$B$91,BioEvent!$B$5,"")</f>
        <v/>
      </c>
      <c r="E22" s="120" t="str">
        <f>IF(HG_Hab!$B$91,BioEvent!$E$3,"")</f>
        <v/>
      </c>
      <c r="F22" s="120" t="str">
        <f>IF(HG_Hab!$B$91,BioEvent!$B$4,"")</f>
        <v/>
      </c>
      <c r="G22" s="101" t="str">
        <f>IF($A$22="","",IF(HG_Hab!$Q$7=TRUE,"Quality Control Field Replicate Habitat Assessment","Field Msr/Obs-Habitat Assessment"))</f>
        <v/>
      </c>
      <c r="H22" s="101" t="str">
        <f>IF(HG_Hab!$B$91,HG_Hab!$Q$4,"")</f>
        <v/>
      </c>
      <c r="I22" s="101" t="str">
        <f>IF(HG_Hab!$B$91,"HG","")</f>
        <v/>
      </c>
      <c r="J22" s="101" t="str">
        <f>IF(HG_Hab!$B$91,HG_Hab!$B$18,"")</f>
        <v/>
      </c>
      <c r="K22" s="101" t="str">
        <f>IF(HG_Hab!$B$91, HG_Hab!$B$19,"")</f>
        <v/>
      </c>
      <c r="L22" s="101" t="str">
        <f>IF(HG_Hab!$B$91,HG_Hab!$B$26,"")</f>
        <v/>
      </c>
      <c r="M22" s="101" t="str">
        <f>IF(HG_Hab!$B$91,HG_Hab!$B$27,"")</f>
        <v/>
      </c>
      <c r="N22" s="101" t="str">
        <f>IF(HG_Hab!$B$91,HG_Hab!$B$32,"")</f>
        <v/>
      </c>
      <c r="O22" s="101" t="str">
        <f>IF(HG_Hab!$B$91,HG_Hab!$B$33,"")</f>
        <v/>
      </c>
      <c r="P22" s="101" t="str">
        <f>IF(HG_Hab!$B$91,HG_Hab!$B$40,"")</f>
        <v/>
      </c>
      <c r="Q22" s="101" t="str">
        <f>IF(HG_Hab!$B$91,HG_Hab!B$41,"")</f>
        <v/>
      </c>
      <c r="R22" s="101" t="str">
        <f>IF(HG_Hab!$B$91,HG_Hab!$B$47,"")</f>
        <v/>
      </c>
      <c r="S22" s="101" t="str">
        <f>IF(HG_Hab!$B$91,HG_Hab!$B$48,"")</f>
        <v/>
      </c>
      <c r="T22" s="101" t="str">
        <f>IF(HG_Hab!$B$91,HG_Hab!$B$56,"")</f>
        <v/>
      </c>
      <c r="U22" s="101" t="str">
        <f>IF(HG_Hab!$B$91,HG_Hab!$B$57,"")</f>
        <v/>
      </c>
      <c r="V22" s="101" t="str">
        <f>IF(HG_Hab!$B$91,HG_Hab!$B$63,"")</f>
        <v/>
      </c>
      <c r="W22" s="101" t="str">
        <f>IF(HG_Hab!$B$91,HG_Hab!$B$64,"")</f>
        <v/>
      </c>
      <c r="X22" s="121" t="str">
        <f>IF(HG_Hab!$B$91,HG_Hab!$B$71,"")</f>
        <v/>
      </c>
      <c r="Y22" s="101" t="str">
        <f>IF(HG_Hab!$B$91,HG_Hab!$B$73,"")</f>
        <v/>
      </c>
      <c r="Z22" s="121" t="str">
        <f>IF(HG_Hab!$B$91,HG_Hab!$B$72,"")</f>
        <v/>
      </c>
      <c r="AA22" s="101" t="str">
        <f>IF(HG_Hab!$B$91,HG_Hab!$B$73,"")</f>
        <v/>
      </c>
      <c r="AB22" s="121" t="str">
        <f>IF(HG_Hab!$B$91,HG_Hab!$B$80,"")</f>
        <v/>
      </c>
      <c r="AC22" s="101" t="str">
        <f>IF(HG_Hab!$B$91,HG_Hab!$B$82,"")</f>
        <v/>
      </c>
      <c r="AD22" s="121" t="str">
        <f>IF(HG_Hab!$B$91,HG_Hab!$B$81,"")</f>
        <v/>
      </c>
      <c r="AE22" s="101" t="str">
        <f>IF(HG_Hab!$B$91,HG_Hab!$B$82,"")</f>
        <v/>
      </c>
      <c r="AF22" s="121" t="str">
        <f>IF(HG_Hab!$B$91,HG_Hab!$B$88,"")</f>
        <v/>
      </c>
      <c r="AG22" s="101" t="str">
        <f>IF(HG_Hab!$B$91,HG_Hab!$B$90,"")</f>
        <v/>
      </c>
      <c r="AH22" s="121" t="str">
        <f>IF(HG_Hab!$B$91,HG_Hab!$B$89,"")</f>
        <v/>
      </c>
      <c r="AI22" s="101" t="str">
        <f>IF(HG_Hab!$B$91,HG_Hab!$B$90,"")</f>
        <v/>
      </c>
      <c r="AP22" s="101" t="str">
        <f>IF(HG_Hab!$B$91,HG_Hab!$B$91,"")</f>
        <v/>
      </c>
      <c r="AQ22" s="101" t="str">
        <f>IF(HG_Hab!$AY$94,"Natural Condition",IF(HG_Hab!AZ94,"Human Disturbance",""))</f>
        <v/>
      </c>
      <c r="AR22" s="101">
        <f>HG_Hab!$N$94</f>
        <v>0</v>
      </c>
    </row>
    <row r="23" spans="1:44" x14ac:dyDescent="0.3">
      <c r="A23" s="101" t="str">
        <f>IF(LG_Hab!$B$46,BioEvent!$B$2,"")</f>
        <v/>
      </c>
      <c r="B23" s="105" t="str">
        <f>IF(LG_Hab!$B$46,BioEvent!$B$3,"")</f>
        <v/>
      </c>
      <c r="C23" s="101" t="str">
        <f>IF(LG_Hab!$B$46,BioEvent!$D$7,"")</f>
        <v/>
      </c>
      <c r="D23" s="101" t="str">
        <f>IF(LG_Hab!$B$46,BioEvent!$B$5,"")</f>
        <v/>
      </c>
      <c r="E23" s="120" t="str">
        <f>IF(LG_Hab!$B$46,BioEvent!$E$3,"")</f>
        <v/>
      </c>
      <c r="F23" s="120" t="str">
        <f>IF(LG_Hab!$B$46,BioEvent!$B$4,"")</f>
        <v/>
      </c>
      <c r="G23" s="120" t="str">
        <f>IF($A$23="","",IF(LG_Hab!$R$7=TRUE,"Quality Control Field Replicate Habitat Assessment","Field Msr/Obs-Habitat Assessment"))</f>
        <v/>
      </c>
      <c r="H23" s="101" t="str">
        <f>IF(LG_Hab!$B$46,LG_Hab!$Q$4,"")</f>
        <v/>
      </c>
      <c r="I23" s="101" t="str">
        <f>IF(LG_Hab!$B$46,"LG","")</f>
        <v/>
      </c>
      <c r="J23" s="101" t="str">
        <f>IF(LG_Hab!$B$46,LG_Hab!$B$14,"")</f>
        <v/>
      </c>
      <c r="K23" s="101" t="str">
        <f>IF(LG_Hab!$B$46,LG_Hab!$B$15,"")</f>
        <v/>
      </c>
      <c r="P23" s="101" t="str">
        <f>IF(LG_Hab!$B$46,LG_Hab!$B$23,"")</f>
        <v/>
      </c>
      <c r="Q23" s="101" t="str">
        <f>IF(LG_Hab!$B$46,LG_Hab!$B$24,"")</f>
        <v/>
      </c>
      <c r="R23" s="101" t="str">
        <f>IF(LG_Hab!$B$46,LG_Hab!$B$26,"")</f>
        <v/>
      </c>
      <c r="S23" s="101" t="str">
        <f>IF(LG_Hab!$B$46,LG_Hab!$B$27,"")</f>
        <v/>
      </c>
      <c r="T23" s="101" t="str">
        <f>IF(LG_Hab!$B$46,LG_Hab!$B$29,"")</f>
        <v/>
      </c>
      <c r="U23" s="101" t="str">
        <f>IF(LG_Hab!$B$46,LG_Hab!$B$30,"")</f>
        <v/>
      </c>
      <c r="X23" s="121" t="str">
        <f>IF(LG_Hab!$B$46,LG_Hab!$B$35,"")</f>
        <v/>
      </c>
      <c r="Y23" s="101" t="str">
        <f>IF(LG_Hab!$B$46,LG_Hab!$B$37,"")</f>
        <v/>
      </c>
      <c r="Z23" s="121" t="str">
        <f>IF(LG_Hab!$B$46,LG_Hab!$B$36,"")</f>
        <v/>
      </c>
      <c r="AA23" s="101" t="str">
        <f>IF(LG_Hab!$B$46,LG_Hab!$B$37,"")</f>
        <v/>
      </c>
      <c r="AB23" s="121" t="str">
        <f>IF(LG_Hab!$B$46,LG_Hab!$B$39,"")</f>
        <v/>
      </c>
      <c r="AC23" s="101" t="str">
        <f>IF(LG_Hab!$B$46,LG_Hab!$B$41,"")</f>
        <v/>
      </c>
      <c r="AD23" s="121" t="str">
        <f>IF(LG_Hab!$B$46,LG_Hab!$B$40,"")</f>
        <v/>
      </c>
      <c r="AE23" s="101" t="str">
        <f>IF(LG_Hab!$B$46,LG_Hab!$B$41,"")</f>
        <v/>
      </c>
      <c r="AF23" s="121" t="str">
        <f>IF(LG_Hab!$B$46,LG_Hab!$B$43,"")</f>
        <v/>
      </c>
      <c r="AG23" s="101" t="str">
        <f>IF(LG_Hab!$B$46,LG_Hab!$B$45,"")</f>
        <v/>
      </c>
      <c r="AH23" s="121" t="str">
        <f>IF(LG_Hab!$B$46,LG_Hab!$B$44,"")</f>
        <v/>
      </c>
      <c r="AI23" s="101" t="str">
        <f>IF(LG_Hab!$B$46,LG_Hab!$B$45,"")</f>
        <v/>
      </c>
      <c r="AJ23" s="101" t="str">
        <f>IF(LG_Hab!$B$46,LG_Hab!$B$17,"")</f>
        <v/>
      </c>
      <c r="AK23" s="101" t="str">
        <f>IF(LG_Hab!$B$46,LG_Hab!$B$18,"")</f>
        <v/>
      </c>
      <c r="AL23" s="101" t="str">
        <f>IF(LG_Hab!$B$46,LG_Hab!$B$20,"")</f>
        <v/>
      </c>
      <c r="AM23" s="101" t="str">
        <f>IF(LG_Hab!$B$46,LG_Hab!$B$21,"")</f>
        <v/>
      </c>
      <c r="AN23" s="101" t="str">
        <f>IF(LG_Hab!$B$46,LG_Hab!$B$32,"")</f>
        <v/>
      </c>
      <c r="AO23" s="101" t="str">
        <f>IF(LG_Hab!$B$46,LG_Hab!$B$33,"")</f>
        <v/>
      </c>
      <c r="AP23" s="101" t="str">
        <f>IF(LG_Hab!$B$46,LG_Hab!$B$46,"")</f>
        <v/>
      </c>
      <c r="AQ23" s="101" t="str">
        <f>IF(LG_Hab!$AY$48,"Natural Condition",IF(LG_Hab!$AZ$48,"Human Disturbance",""))</f>
        <v/>
      </c>
      <c r="AR23" s="101">
        <f>LG_Hab!$N$48</f>
        <v>0</v>
      </c>
    </row>
    <row r="24" spans="1:44" x14ac:dyDescent="0.3"/>
  </sheetData>
  <sheetProtection algorithmName="SHA-512" hashValue="FmetsbJhufGWrUCyOQHSyC14siImPW1OyB09viZc+MmmtlXofAIK1RY5ey5kIvl6rab8sd6nY652LL7pNR6vig==" saltValue="bh47mnORda7DRrggplxMCg==" spinCount="100000" sheet="1"/>
  <mergeCells count="1">
    <mergeCell ref="A1:B1"/>
  </mergeCells>
  <conditionalFormatting sqref="N14">
    <cfRule type="cellIs" dxfId="51" priority="1" operator="equal">
      <formula>"3 or 4"</formula>
    </cfRule>
    <cfRule type="cellIs" dxfId="50" priority="2" operator="equal">
      <formula>"2 or 3"</formula>
    </cfRule>
    <cfRule type="cellIs" dxfId="49" priority="3" operator="equal">
      <formula>"1 or 2"</formula>
    </cfRule>
  </conditionalFormatting>
  <printOptions gridLine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C8745"/>
  <sheetViews>
    <sheetView topLeftCell="G1" zoomScaleNormal="100" workbookViewId="0">
      <pane ySplit="1" topLeftCell="A8697" activePane="bottomLeft" state="frozen"/>
      <selection pane="bottomLeft" activeCell="N8708" sqref="N8708"/>
    </sheetView>
  </sheetViews>
  <sheetFormatPr defaultColWidth="0" defaultRowHeight="14.5" zeroHeight="1" x14ac:dyDescent="0.35"/>
  <cols>
    <col min="1" max="1" width="27.1796875" style="77" bestFit="1" customWidth="1"/>
    <col min="2" max="2" width="26.54296875" style="77" bestFit="1" customWidth="1"/>
    <col min="3" max="3" width="82" style="77" bestFit="1" customWidth="1"/>
    <col min="4" max="4" width="82.81640625" style="77" customWidth="1"/>
    <col min="5" max="5" width="11.54296875" style="77" customWidth="1"/>
    <col min="6" max="6" width="13.54296875" style="77" bestFit="1" customWidth="1"/>
    <col min="7" max="7" width="12" style="77" bestFit="1" customWidth="1"/>
    <col min="8" max="8" width="13.81640625" style="77" bestFit="1" customWidth="1"/>
    <col min="9" max="9" width="18.1796875" style="77" bestFit="1" customWidth="1"/>
    <col min="10" max="10" width="13.1796875" style="77" bestFit="1" customWidth="1"/>
    <col min="11" max="11" width="13" style="77" bestFit="1" customWidth="1"/>
    <col min="12" max="12" width="13.54296875" style="77" bestFit="1" customWidth="1"/>
    <col min="13" max="13" width="9.81640625" style="77" bestFit="1" customWidth="1"/>
    <col min="14" max="14" width="55.54296875" style="77" bestFit="1" customWidth="1"/>
    <col min="15" max="15" width="21.453125" style="77" bestFit="1" customWidth="1"/>
    <col min="16" max="16" width="21.54296875" style="77" bestFit="1" customWidth="1"/>
    <col min="17" max="17" width="30.54296875" style="77" bestFit="1" customWidth="1"/>
    <col min="18" max="18" width="17.81640625" style="77" bestFit="1" customWidth="1"/>
    <col min="19" max="19" width="9.1796875" style="77" bestFit="1" customWidth="1"/>
    <col min="20" max="20" width="25.81640625" style="77" bestFit="1" customWidth="1"/>
    <col min="21" max="21" width="21.453125" style="77" bestFit="1" customWidth="1"/>
    <col min="22" max="22" width="14.453125" style="77" bestFit="1" customWidth="1"/>
    <col min="23" max="23" width="29.453125" style="77" customWidth="1"/>
    <col min="24" max="24" width="80.54296875" style="77" customWidth="1"/>
    <col min="25" max="26" width="12.81640625" style="77" bestFit="1" customWidth="1"/>
    <col min="27" max="27" width="25.1796875" style="77" customWidth="1"/>
    <col min="28" max="28" width="12.81640625" style="77" bestFit="1" customWidth="1"/>
    <col min="29" max="29" width="41" style="77" customWidth="1"/>
    <col min="30" max="4632" width="12.81640625" style="77" bestFit="1" customWidth="1"/>
    <col min="4633" max="10993" width="13.81640625" style="77" bestFit="1" customWidth="1"/>
    <col min="10994" max="16384" width="0" style="77" hidden="1"/>
  </cols>
  <sheetData>
    <row r="1" spans="1:29" x14ac:dyDescent="0.35">
      <c r="A1" s="77" t="s">
        <v>29056</v>
      </c>
      <c r="B1" t="s">
        <v>37749</v>
      </c>
      <c r="C1" t="s">
        <v>37750</v>
      </c>
      <c r="D1" s="77" t="s">
        <v>29057</v>
      </c>
      <c r="E1" t="s">
        <v>37751</v>
      </c>
      <c r="F1" t="s">
        <v>37752</v>
      </c>
      <c r="G1" t="s">
        <v>37753</v>
      </c>
      <c r="H1" t="s">
        <v>29052</v>
      </c>
      <c r="I1" s="77" t="s">
        <v>29058</v>
      </c>
      <c r="J1" s="77" t="s">
        <v>0</v>
      </c>
      <c r="K1" s="77" t="s">
        <v>29059</v>
      </c>
      <c r="L1" s="77" t="s">
        <v>29060</v>
      </c>
      <c r="M1" t="s">
        <v>37754</v>
      </c>
      <c r="N1" t="s">
        <v>37755</v>
      </c>
      <c r="O1" s="77" t="s">
        <v>29062</v>
      </c>
      <c r="P1" s="77" t="s">
        <v>29063</v>
      </c>
      <c r="Q1" t="s">
        <v>37756</v>
      </c>
      <c r="R1" t="s">
        <v>37715</v>
      </c>
      <c r="S1" s="77" t="s">
        <v>29065</v>
      </c>
      <c r="T1" s="77" t="s">
        <v>26207</v>
      </c>
      <c r="U1" s="77" t="s">
        <v>29066</v>
      </c>
      <c r="V1" s="77" t="s">
        <v>29519</v>
      </c>
      <c r="W1" s="77" t="s">
        <v>29067</v>
      </c>
      <c r="X1" s="77" t="s">
        <v>25969</v>
      </c>
      <c r="Y1" s="78" t="s">
        <v>43800</v>
      </c>
      <c r="AA1" s="77" t="s">
        <v>37713</v>
      </c>
      <c r="AC1" s="77" t="s">
        <v>38328</v>
      </c>
    </row>
    <row r="2" spans="1:29" s="93" customFormat="1" ht="15" customHeight="1" x14ac:dyDescent="0.35">
      <c r="A2" t="s">
        <v>2</v>
      </c>
      <c r="B2" t="s">
        <v>1</v>
      </c>
      <c r="C2" t="s">
        <v>3</v>
      </c>
      <c r="D2" t="s">
        <v>37757</v>
      </c>
      <c r="E2"/>
      <c r="F2" t="s">
        <v>29083</v>
      </c>
      <c r="G2"/>
      <c r="H2">
        <v>0.1</v>
      </c>
      <c r="I2">
        <v>5.5</v>
      </c>
      <c r="J2" t="s">
        <v>4</v>
      </c>
      <c r="K2">
        <v>35.196399999999997</v>
      </c>
      <c r="L2">
        <v>-87.546139999999994</v>
      </c>
      <c r="M2" s="100" t="s">
        <v>38376</v>
      </c>
      <c r="N2" t="s">
        <v>26196</v>
      </c>
      <c r="O2" t="s">
        <v>43244</v>
      </c>
      <c r="P2">
        <v>1</v>
      </c>
      <c r="Q2" t="s">
        <v>29520</v>
      </c>
      <c r="R2" t="s">
        <v>25808</v>
      </c>
      <c r="S2" t="s">
        <v>26197</v>
      </c>
      <c r="T2"/>
      <c r="U2" t="s">
        <v>26198</v>
      </c>
      <c r="V2" t="s">
        <v>26199</v>
      </c>
      <c r="W2" s="91"/>
      <c r="X2" s="91" t="s">
        <v>37758</v>
      </c>
      <c r="Y2" s="97"/>
      <c r="AA2" s="93" t="str" cm="1">
        <f t="array" ref="AA2:AA8707">_xlfn._xlws.SORT(_xlfn._xlws.FILTER(DWRStations,ISNUMBER(SEARCH(BioEvent!$B$2,DWRStations,1)),"New Station (type below)"))</f>
        <v>AARON000.1LW</v>
      </c>
      <c r="AC2" s="123" t="str" cm="1">
        <f t="array" ref="AC2:AC169">_xlfn._xlws.SORT(_xlfn._xlws.FILTER(OrgLong,ISNUMBER(SEARCH(BioEvent!$D$2,OrgLong)),"New Organization (enter right)"))</f>
        <v>A &amp; L AL</v>
      </c>
    </row>
    <row r="3" spans="1:29" s="91" customFormat="1" ht="15" customHeight="1" x14ac:dyDescent="0.35">
      <c r="A3" s="310" t="s">
        <v>37759</v>
      </c>
      <c r="B3" s="310" t="s">
        <v>37760</v>
      </c>
      <c r="C3" s="310" t="s">
        <v>3</v>
      </c>
      <c r="D3" s="310" t="s">
        <v>37761</v>
      </c>
      <c r="E3" s="310"/>
      <c r="F3" s="310" t="s">
        <v>29083</v>
      </c>
      <c r="G3" s="310"/>
      <c r="H3" s="314">
        <v>1.1000000000000001</v>
      </c>
      <c r="I3" s="314">
        <v>5.5</v>
      </c>
      <c r="J3" s="310" t="s">
        <v>4</v>
      </c>
      <c r="K3" s="314">
        <v>35.203859999999999</v>
      </c>
      <c r="L3" s="314">
        <v>-87.541439999999994</v>
      </c>
      <c r="M3" s="314" t="s">
        <v>38376</v>
      </c>
      <c r="N3" s="310" t="s">
        <v>26196</v>
      </c>
      <c r="O3" s="310" t="s">
        <v>43244</v>
      </c>
      <c r="P3" s="314">
        <v>1</v>
      </c>
      <c r="Q3" s="310" t="s">
        <v>29520</v>
      </c>
      <c r="R3" s="310" t="s">
        <v>25808</v>
      </c>
      <c r="S3" s="310" t="s">
        <v>26197</v>
      </c>
      <c r="T3" s="310"/>
      <c r="U3" s="310" t="s">
        <v>26198</v>
      </c>
      <c r="V3" s="310" t="s">
        <v>26199</v>
      </c>
      <c r="X3" s="91" t="s">
        <v>37762</v>
      </c>
      <c r="Y3" s="97"/>
      <c r="AA3" s="91" t="str">
        <v>AARON001.1LW</v>
      </c>
      <c r="AC3" s="91" t="str">
        <v>Academy of Natural Sciences of Drexel University</v>
      </c>
    </row>
    <row r="4" spans="1:29" s="91" customFormat="1" ht="15" customHeight="1" x14ac:dyDescent="0.35">
      <c r="A4" t="s">
        <v>6</v>
      </c>
      <c r="B4" t="s">
        <v>5</v>
      </c>
      <c r="C4" t="s">
        <v>7</v>
      </c>
      <c r="D4" t="s">
        <v>8</v>
      </c>
      <c r="E4"/>
      <c r="F4" t="s">
        <v>9</v>
      </c>
      <c r="G4"/>
      <c r="H4">
        <v>0</v>
      </c>
      <c r="I4">
        <v>4.3600000000000003</v>
      </c>
      <c r="J4" t="s">
        <v>10</v>
      </c>
      <c r="K4">
        <v>35.227110000000003</v>
      </c>
      <c r="L4">
        <v>-88.666529999999995</v>
      </c>
      <c r="M4" s="100" t="s">
        <v>38377</v>
      </c>
      <c r="N4" t="s">
        <v>26200</v>
      </c>
      <c r="O4" t="s">
        <v>42483</v>
      </c>
      <c r="P4">
        <v>4</v>
      </c>
      <c r="Q4" t="s">
        <v>26201</v>
      </c>
      <c r="R4" t="s">
        <v>25816</v>
      </c>
      <c r="S4" t="s">
        <v>26197</v>
      </c>
      <c r="T4"/>
      <c r="U4" t="s">
        <v>26198</v>
      </c>
      <c r="V4" t="s">
        <v>26199</v>
      </c>
      <c r="X4" s="91" t="s">
        <v>29521</v>
      </c>
      <c r="Y4" s="97"/>
      <c r="AA4" s="91" t="str">
        <v>ABERN000.0MC</v>
      </c>
      <c r="AC4" s="91" t="str">
        <v>Advent Consulting Group, LLC</v>
      </c>
    </row>
    <row r="5" spans="1:29" s="91" customFormat="1" ht="15" customHeight="1" x14ac:dyDescent="0.35">
      <c r="A5" t="s">
        <v>36422</v>
      </c>
      <c r="B5" t="s">
        <v>36423</v>
      </c>
      <c r="C5" t="s">
        <v>13</v>
      </c>
      <c r="D5" t="s">
        <v>36424</v>
      </c>
      <c r="E5"/>
      <c r="F5" t="s">
        <v>28985</v>
      </c>
      <c r="G5"/>
      <c r="H5">
        <v>0.5</v>
      </c>
      <c r="I5">
        <v>87</v>
      </c>
      <c r="J5" t="s">
        <v>15</v>
      </c>
      <c r="K5">
        <v>35.558992000000003</v>
      </c>
      <c r="L5">
        <v>-83.994609999999994</v>
      </c>
      <c r="M5" s="100" t="s">
        <v>38378</v>
      </c>
      <c r="N5" t="s">
        <v>26202</v>
      </c>
      <c r="O5" t="s">
        <v>42640</v>
      </c>
      <c r="P5">
        <v>3</v>
      </c>
      <c r="Q5" t="s">
        <v>30465</v>
      </c>
      <c r="R5" t="s">
        <v>25825</v>
      </c>
      <c r="S5" t="s">
        <v>26197</v>
      </c>
      <c r="T5" t="s">
        <v>26722</v>
      </c>
      <c r="U5" t="s">
        <v>26207</v>
      </c>
      <c r="V5" t="s">
        <v>26204</v>
      </c>
      <c r="Y5" s="97"/>
      <c r="AA5" s="91" t="str">
        <v>ABRAM000.5BT</v>
      </c>
      <c r="AC5" s="91" t="str">
        <v>AIRL, INC</v>
      </c>
    </row>
    <row r="6" spans="1:29" s="91" customFormat="1" ht="15" customHeight="1" x14ac:dyDescent="0.35">
      <c r="A6" t="s">
        <v>12</v>
      </c>
      <c r="B6" t="s">
        <v>11</v>
      </c>
      <c r="C6" t="s">
        <v>13</v>
      </c>
      <c r="D6" t="s">
        <v>14</v>
      </c>
      <c r="E6"/>
      <c r="F6" t="s">
        <v>28985</v>
      </c>
      <c r="G6"/>
      <c r="H6">
        <v>8.6</v>
      </c>
      <c r="I6">
        <v>60.94</v>
      </c>
      <c r="J6" t="s">
        <v>15</v>
      </c>
      <c r="K6">
        <v>35.605899999999998</v>
      </c>
      <c r="L6">
        <v>-83.934700000000007</v>
      </c>
      <c r="M6" s="100" t="s">
        <v>38378</v>
      </c>
      <c r="N6" t="s">
        <v>26202</v>
      </c>
      <c r="O6" t="s">
        <v>42640</v>
      </c>
      <c r="P6">
        <v>3</v>
      </c>
      <c r="Q6" t="s">
        <v>26203</v>
      </c>
      <c r="R6" t="s">
        <v>25825</v>
      </c>
      <c r="S6" t="s">
        <v>26197</v>
      </c>
      <c r="T6"/>
      <c r="U6" t="s">
        <v>26198</v>
      </c>
      <c r="V6" t="s">
        <v>26204</v>
      </c>
      <c r="X6" s="91" t="s">
        <v>29522</v>
      </c>
      <c r="Y6" s="97"/>
      <c r="AA6" s="91" t="str">
        <v>ABRAM008.6BT</v>
      </c>
      <c r="AC6" s="91" t="str">
        <v>Alabama Department of Environmental Management</v>
      </c>
    </row>
    <row r="7" spans="1:29" s="91" customFormat="1" ht="15" customHeight="1" x14ac:dyDescent="0.35">
      <c r="A7" t="s">
        <v>17</v>
      </c>
      <c r="B7" t="s">
        <v>16</v>
      </c>
      <c r="C7" t="s">
        <v>18</v>
      </c>
      <c r="D7" t="s">
        <v>29523</v>
      </c>
      <c r="E7"/>
      <c r="F7" t="s">
        <v>29083</v>
      </c>
      <c r="G7"/>
      <c r="H7">
        <v>12</v>
      </c>
      <c r="I7">
        <v>0.1</v>
      </c>
      <c r="J7" t="s">
        <v>19</v>
      </c>
      <c r="K7">
        <v>36.101660000000003</v>
      </c>
      <c r="L7">
        <v>-87.271109999999993</v>
      </c>
      <c r="M7" s="100" t="s">
        <v>38379</v>
      </c>
      <c r="N7" t="s">
        <v>26205</v>
      </c>
      <c r="O7" t="s">
        <v>42111</v>
      </c>
      <c r="P7">
        <v>1</v>
      </c>
      <c r="Q7" t="s">
        <v>29524</v>
      </c>
      <c r="R7" t="s">
        <v>25829</v>
      </c>
      <c r="S7" t="s">
        <v>26197</v>
      </c>
      <c r="T7" t="s">
        <v>26206</v>
      </c>
      <c r="U7" t="s">
        <v>26207</v>
      </c>
      <c r="V7" t="s">
        <v>26199</v>
      </c>
      <c r="W7" s="91" t="s">
        <v>17</v>
      </c>
      <c r="X7" s="91" t="s">
        <v>29525</v>
      </c>
      <c r="Y7" s="97"/>
      <c r="AA7" s="91" t="str">
        <v>ACORNI2</v>
      </c>
      <c r="AC7" s="91" t="str">
        <v>ALS Environmental Laboratories</v>
      </c>
    </row>
    <row r="8" spans="1:29" s="91" customFormat="1" ht="15" customHeight="1" x14ac:dyDescent="0.35">
      <c r="A8" t="s">
        <v>21</v>
      </c>
      <c r="B8" t="s">
        <v>20</v>
      </c>
      <c r="C8" t="s">
        <v>36425</v>
      </c>
      <c r="D8" t="s">
        <v>36426</v>
      </c>
      <c r="E8"/>
      <c r="F8" t="s">
        <v>29083</v>
      </c>
      <c r="G8"/>
      <c r="H8">
        <v>0.8</v>
      </c>
      <c r="I8">
        <v>0.89</v>
      </c>
      <c r="J8" t="s">
        <v>22</v>
      </c>
      <c r="K8">
        <v>36.631070000000001</v>
      </c>
      <c r="L8">
        <v>-87.920100000000005</v>
      </c>
      <c r="M8" s="100" t="s">
        <v>38380</v>
      </c>
      <c r="N8" t="s">
        <v>26208</v>
      </c>
      <c r="O8" t="s">
        <v>42779</v>
      </c>
      <c r="P8">
        <v>5</v>
      </c>
      <c r="Q8" t="s">
        <v>29526</v>
      </c>
      <c r="R8" t="s">
        <v>25829</v>
      </c>
      <c r="S8" t="s">
        <v>26197</v>
      </c>
      <c r="T8"/>
      <c r="U8" t="s">
        <v>26198</v>
      </c>
      <c r="V8" t="s">
        <v>26199</v>
      </c>
      <c r="Y8" s="97"/>
      <c r="AA8" s="91" t="str">
        <v>ACREE000.8ST</v>
      </c>
      <c r="AC8" s="91" t="str">
        <v>Analytical National Center for Testing and Evaluation</v>
      </c>
    </row>
    <row r="9" spans="1:29" s="91" customFormat="1" ht="15" customHeight="1" x14ac:dyDescent="0.35">
      <c r="A9" t="s">
        <v>24</v>
      </c>
      <c r="B9" t="s">
        <v>23</v>
      </c>
      <c r="C9" t="s">
        <v>25</v>
      </c>
      <c r="D9" t="s">
        <v>26</v>
      </c>
      <c r="E9"/>
      <c r="F9" t="s">
        <v>27</v>
      </c>
      <c r="G9"/>
      <c r="H9">
        <v>1.1000000000000001</v>
      </c>
      <c r="I9">
        <v>2.79</v>
      </c>
      <c r="J9" t="s">
        <v>28</v>
      </c>
      <c r="K9">
        <v>35.675049999999999</v>
      </c>
      <c r="L9">
        <v>-88.949070000000006</v>
      </c>
      <c r="M9" s="100" t="s">
        <v>38381</v>
      </c>
      <c r="N9" t="s">
        <v>26209</v>
      </c>
      <c r="O9" t="s">
        <v>43232</v>
      </c>
      <c r="P9">
        <v>1</v>
      </c>
      <c r="Q9" t="s">
        <v>29527</v>
      </c>
      <c r="R9" t="s">
        <v>25816</v>
      </c>
      <c r="S9" t="s">
        <v>26197</v>
      </c>
      <c r="T9"/>
      <c r="U9" t="s">
        <v>26198</v>
      </c>
      <c r="V9" t="s">
        <v>26199</v>
      </c>
      <c r="X9" s="91" t="s">
        <v>34416</v>
      </c>
      <c r="Y9" s="97"/>
      <c r="AA9" s="91" t="str">
        <v>ADAIR001.1MN</v>
      </c>
      <c r="AC9" s="91" t="str">
        <v>AquAeTer, Inc</v>
      </c>
    </row>
    <row r="10" spans="1:29" s="91" customFormat="1" ht="15" customHeight="1" x14ac:dyDescent="0.35">
      <c r="A10" t="s">
        <v>30</v>
      </c>
      <c r="B10" t="s">
        <v>29</v>
      </c>
      <c r="C10" t="s">
        <v>31</v>
      </c>
      <c r="D10" t="s">
        <v>32</v>
      </c>
      <c r="E10"/>
      <c r="F10" t="s">
        <v>33</v>
      </c>
      <c r="G10"/>
      <c r="H10">
        <v>1.6</v>
      </c>
      <c r="I10">
        <v>14.3</v>
      </c>
      <c r="J10" t="s">
        <v>34</v>
      </c>
      <c r="K10">
        <v>35.727221999999998</v>
      </c>
      <c r="L10">
        <v>-86.905556000000004</v>
      </c>
      <c r="M10" s="100" t="s">
        <v>38382</v>
      </c>
      <c r="N10" t="s">
        <v>26210</v>
      </c>
      <c r="O10" t="s">
        <v>42760</v>
      </c>
      <c r="P10">
        <v>3</v>
      </c>
      <c r="Q10" t="s">
        <v>29528</v>
      </c>
      <c r="R10" t="s">
        <v>25808</v>
      </c>
      <c r="S10" t="s">
        <v>26197</v>
      </c>
      <c r="T10"/>
      <c r="U10" t="s">
        <v>26198</v>
      </c>
      <c r="V10" t="s">
        <v>26199</v>
      </c>
      <c r="Y10" s="97"/>
      <c r="AA10" s="91" t="str">
        <v>AENON001.6MY</v>
      </c>
      <c r="AC10" s="91" t="str">
        <v>Aquatic Resource Center</v>
      </c>
    </row>
    <row r="11" spans="1:29" s="91" customFormat="1" ht="15" customHeight="1" x14ac:dyDescent="0.35">
      <c r="A11" t="s">
        <v>37763</v>
      </c>
      <c r="B11" t="s">
        <v>37764</v>
      </c>
      <c r="C11" t="s">
        <v>31</v>
      </c>
      <c r="D11" t="s">
        <v>37765</v>
      </c>
      <c r="E11"/>
      <c r="F11" t="s">
        <v>33</v>
      </c>
      <c r="G11" t="s">
        <v>75</v>
      </c>
      <c r="H11">
        <v>6.5</v>
      </c>
      <c r="I11">
        <v>2.4</v>
      </c>
      <c r="J11" t="s">
        <v>95</v>
      </c>
      <c r="K11">
        <v>35.768129999999999</v>
      </c>
      <c r="L11">
        <v>-86.865840000000006</v>
      </c>
      <c r="M11" s="100" t="s">
        <v>38382</v>
      </c>
      <c r="N11" t="s">
        <v>26210</v>
      </c>
      <c r="O11" t="s">
        <v>42760</v>
      </c>
      <c r="P11">
        <v>3</v>
      </c>
      <c r="Q11" t="s">
        <v>29528</v>
      </c>
      <c r="R11" t="s">
        <v>25829</v>
      </c>
      <c r="S11" t="s">
        <v>26197</v>
      </c>
      <c r="T11"/>
      <c r="U11" t="s">
        <v>26198</v>
      </c>
      <c r="V11" t="s">
        <v>26199</v>
      </c>
      <c r="W11" s="91" t="s">
        <v>37766</v>
      </c>
      <c r="X11" s="91" t="s">
        <v>37767</v>
      </c>
      <c r="Y11" s="97"/>
      <c r="AA11" s="91" t="str">
        <v>AENON006.5WI</v>
      </c>
      <c r="AC11" s="91" t="str">
        <v>Aquatic Resource Management</v>
      </c>
    </row>
    <row r="12" spans="1:29" s="91" customFormat="1" ht="15" customHeight="1" x14ac:dyDescent="0.35">
      <c r="A12" t="s">
        <v>36</v>
      </c>
      <c r="B12" t="s">
        <v>35</v>
      </c>
      <c r="C12" t="s">
        <v>37</v>
      </c>
      <c r="D12" t="s">
        <v>38</v>
      </c>
      <c r="E12"/>
      <c r="F12" t="s">
        <v>33</v>
      </c>
      <c r="G12"/>
      <c r="H12">
        <v>0.3</v>
      </c>
      <c r="I12">
        <v>2.12</v>
      </c>
      <c r="J12" t="s">
        <v>39</v>
      </c>
      <c r="K12">
        <v>36.156829999999999</v>
      </c>
      <c r="L12">
        <v>-85.924589999999995</v>
      </c>
      <c r="M12" s="100" t="s">
        <v>38383</v>
      </c>
      <c r="N12" t="s">
        <v>3589</v>
      </c>
      <c r="O12" t="s">
        <v>43018</v>
      </c>
      <c r="P12">
        <v>2</v>
      </c>
      <c r="Q12" t="s">
        <v>29529</v>
      </c>
      <c r="R12" t="s">
        <v>25812</v>
      </c>
      <c r="S12" t="s">
        <v>26197</v>
      </c>
      <c r="T12"/>
      <c r="U12" t="s">
        <v>26198</v>
      </c>
      <c r="V12" t="s">
        <v>26199</v>
      </c>
      <c r="Y12" s="97"/>
      <c r="AA12" s="91" t="str">
        <v>AGEE000.3SM</v>
      </c>
      <c r="AC12" s="91" t="str">
        <v>ARCADIS Consulting</v>
      </c>
    </row>
    <row r="13" spans="1:29" s="91" customFormat="1" ht="15" customHeight="1" x14ac:dyDescent="0.35">
      <c r="A13" t="s">
        <v>41</v>
      </c>
      <c r="B13" t="s">
        <v>40</v>
      </c>
      <c r="C13" t="s">
        <v>42</v>
      </c>
      <c r="D13" t="s">
        <v>43</v>
      </c>
      <c r="E13"/>
      <c r="F13" t="s">
        <v>44</v>
      </c>
      <c r="G13"/>
      <c r="H13">
        <v>2.1</v>
      </c>
      <c r="I13">
        <v>10.19</v>
      </c>
      <c r="J13" t="s">
        <v>45</v>
      </c>
      <c r="K13">
        <v>35.392800000000001</v>
      </c>
      <c r="L13">
        <v>-84.895200000000003</v>
      </c>
      <c r="M13" s="100" t="s">
        <v>38384</v>
      </c>
      <c r="N13" t="s">
        <v>26211</v>
      </c>
      <c r="O13" t="s">
        <v>42419</v>
      </c>
      <c r="P13">
        <v>2</v>
      </c>
      <c r="Q13" t="s">
        <v>26212</v>
      </c>
      <c r="R13" t="s">
        <v>25802</v>
      </c>
      <c r="S13" t="s">
        <v>26197</v>
      </c>
      <c r="T13" t="s">
        <v>26211</v>
      </c>
      <c r="U13" t="s">
        <v>26207</v>
      </c>
      <c r="V13" t="s">
        <v>26204</v>
      </c>
      <c r="X13" s="91" t="s">
        <v>29530</v>
      </c>
      <c r="Y13" s="97"/>
      <c r="AA13" s="91" t="str">
        <v>AGENC002.1ME</v>
      </c>
      <c r="AC13" s="91" t="str">
        <v>ARI Environmental Inc.</v>
      </c>
    </row>
    <row r="14" spans="1:29" s="91" customFormat="1" ht="15" customHeight="1" x14ac:dyDescent="0.35">
      <c r="A14" t="s">
        <v>47</v>
      </c>
      <c r="B14" t="s">
        <v>46</v>
      </c>
      <c r="C14" t="s">
        <v>42</v>
      </c>
      <c r="D14" t="s">
        <v>48</v>
      </c>
      <c r="E14"/>
      <c r="F14" t="s">
        <v>44</v>
      </c>
      <c r="G14"/>
      <c r="H14">
        <v>2.2999999999999998</v>
      </c>
      <c r="I14">
        <v>9.86</v>
      </c>
      <c r="J14" t="s">
        <v>45</v>
      </c>
      <c r="K14">
        <v>35.39376</v>
      </c>
      <c r="L14">
        <v>-84.893519999999995</v>
      </c>
      <c r="M14" s="100" t="s">
        <v>38384</v>
      </c>
      <c r="N14" t="s">
        <v>26211</v>
      </c>
      <c r="O14" t="s">
        <v>42419</v>
      </c>
      <c r="P14">
        <v>2</v>
      </c>
      <c r="Q14" t="s">
        <v>26212</v>
      </c>
      <c r="R14" t="s">
        <v>25802</v>
      </c>
      <c r="S14" t="s">
        <v>26197</v>
      </c>
      <c r="T14"/>
      <c r="U14" t="s">
        <v>26198</v>
      </c>
      <c r="V14" t="s">
        <v>26204</v>
      </c>
      <c r="X14" s="91" t="s">
        <v>29531</v>
      </c>
      <c r="Y14" s="97"/>
      <c r="AA14" s="91" t="str">
        <v>AGENC002.3ME</v>
      </c>
      <c r="AC14" s="91" t="str">
        <v>Arnold Engineering Development Center - U.S. Air Force</v>
      </c>
    </row>
    <row r="15" spans="1:29" s="91" customFormat="1" ht="15" customHeight="1" x14ac:dyDescent="0.35">
      <c r="A15" t="s">
        <v>50</v>
      </c>
      <c r="B15" t="s">
        <v>49</v>
      </c>
      <c r="C15" t="s">
        <v>51</v>
      </c>
      <c r="D15" t="s">
        <v>52</v>
      </c>
      <c r="E15"/>
      <c r="F15" t="s">
        <v>33</v>
      </c>
      <c r="G15"/>
      <c r="H15">
        <v>1.5</v>
      </c>
      <c r="I15">
        <v>11.19</v>
      </c>
      <c r="J15" t="s">
        <v>53</v>
      </c>
      <c r="K15">
        <v>35.212499999999999</v>
      </c>
      <c r="L15">
        <v>-87.135099999999994</v>
      </c>
      <c r="M15" s="100" t="s">
        <v>38385</v>
      </c>
      <c r="N15" t="s">
        <v>26213</v>
      </c>
      <c r="O15" t="s">
        <v>42785</v>
      </c>
      <c r="P15">
        <v>2</v>
      </c>
      <c r="Q15" t="s">
        <v>29532</v>
      </c>
      <c r="R15" t="s">
        <v>25808</v>
      </c>
      <c r="S15" t="s">
        <v>26197</v>
      </c>
      <c r="T15"/>
      <c r="U15" t="s">
        <v>26198</v>
      </c>
      <c r="V15" t="s">
        <v>26199</v>
      </c>
      <c r="Y15" s="97"/>
      <c r="AA15" s="91" t="str">
        <v>AGNEW001.5GS</v>
      </c>
      <c r="AC15" s="91" t="str">
        <v>Assured Bio Labs, LLC</v>
      </c>
    </row>
    <row r="16" spans="1:29" s="91" customFormat="1" ht="15" customHeight="1" x14ac:dyDescent="0.35">
      <c r="A16" t="s">
        <v>55</v>
      </c>
      <c r="B16" t="s">
        <v>54</v>
      </c>
      <c r="C16" t="s">
        <v>56</v>
      </c>
      <c r="D16" t="s">
        <v>57</v>
      </c>
      <c r="E16"/>
      <c r="F16" t="s">
        <v>58</v>
      </c>
      <c r="G16"/>
      <c r="H16">
        <v>0.1</v>
      </c>
      <c r="I16">
        <v>1.71</v>
      </c>
      <c r="J16" t="s">
        <v>59</v>
      </c>
      <c r="K16">
        <v>35.347790000000003</v>
      </c>
      <c r="L16">
        <v>-85.254980000000003</v>
      </c>
      <c r="M16" s="100" t="s">
        <v>38386</v>
      </c>
      <c r="N16" t="s">
        <v>29084</v>
      </c>
      <c r="O16" t="s">
        <v>42167</v>
      </c>
      <c r="P16">
        <v>3</v>
      </c>
      <c r="Q16" t="s">
        <v>29533</v>
      </c>
      <c r="R16" t="s">
        <v>25802</v>
      </c>
      <c r="S16" t="s">
        <v>26197</v>
      </c>
      <c r="T16"/>
      <c r="U16" t="s">
        <v>26198</v>
      </c>
      <c r="V16" t="s">
        <v>26199</v>
      </c>
      <c r="Y16" s="97"/>
      <c r="AA16" s="91" t="str">
        <v>ALEX000.1SE</v>
      </c>
      <c r="AC16" s="91" t="str">
        <v>AST Environmental</v>
      </c>
    </row>
    <row r="17" spans="1:29" s="91" customFormat="1" ht="15" customHeight="1" x14ac:dyDescent="0.35">
      <c r="A17" t="s">
        <v>36427</v>
      </c>
      <c r="B17" t="s">
        <v>36428</v>
      </c>
      <c r="C17" t="s">
        <v>36429</v>
      </c>
      <c r="D17" t="s">
        <v>36430</v>
      </c>
      <c r="E17"/>
      <c r="F17" t="s">
        <v>58</v>
      </c>
      <c r="G17"/>
      <c r="H17">
        <v>1.8</v>
      </c>
      <c r="I17">
        <v>0.7</v>
      </c>
      <c r="J17" t="s">
        <v>59</v>
      </c>
      <c r="K17">
        <v>35.359580000000001</v>
      </c>
      <c r="L17">
        <v>-85.274659999999997</v>
      </c>
      <c r="M17" s="100" t="s">
        <v>38386</v>
      </c>
      <c r="N17" t="s">
        <v>29084</v>
      </c>
      <c r="O17" t="s">
        <v>42167</v>
      </c>
      <c r="P17">
        <v>3</v>
      </c>
      <c r="Q17" t="s">
        <v>29533</v>
      </c>
      <c r="R17" t="s">
        <v>25802</v>
      </c>
      <c r="S17" t="s">
        <v>26197</v>
      </c>
      <c r="T17" t="s">
        <v>40627</v>
      </c>
      <c r="U17" t="s">
        <v>26207</v>
      </c>
      <c r="V17" t="s">
        <v>26199</v>
      </c>
      <c r="X17" s="91" t="s">
        <v>36431</v>
      </c>
      <c r="Y17" s="97"/>
      <c r="AA17" s="91" t="str">
        <v>ALEX001.8SE</v>
      </c>
      <c r="AC17" s="91" t="str">
        <v>Auburn University</v>
      </c>
    </row>
    <row r="18" spans="1:29" s="91" customFormat="1" ht="15" customHeight="1" x14ac:dyDescent="0.35">
      <c r="A18" t="s">
        <v>61</v>
      </c>
      <c r="B18" t="s">
        <v>60</v>
      </c>
      <c r="C18" t="s">
        <v>62</v>
      </c>
      <c r="D18" t="s">
        <v>63</v>
      </c>
      <c r="E18"/>
      <c r="F18" t="s">
        <v>44</v>
      </c>
      <c r="G18"/>
      <c r="H18">
        <v>0.1</v>
      </c>
      <c r="I18">
        <v>1.73</v>
      </c>
      <c r="J18" t="s">
        <v>64</v>
      </c>
      <c r="K18">
        <v>36.157690000000002</v>
      </c>
      <c r="L18">
        <v>-82.676789999999997</v>
      </c>
      <c r="M18" s="100" t="s">
        <v>38387</v>
      </c>
      <c r="N18" t="s">
        <v>26214</v>
      </c>
      <c r="O18" t="s">
        <v>42944</v>
      </c>
      <c r="P18">
        <v>5</v>
      </c>
      <c r="Q18" t="s">
        <v>26215</v>
      </c>
      <c r="R18" t="s">
        <v>25821</v>
      </c>
      <c r="S18" t="s">
        <v>26197</v>
      </c>
      <c r="T18"/>
      <c r="U18" t="s">
        <v>26198</v>
      </c>
      <c r="V18" t="s">
        <v>26204</v>
      </c>
      <c r="Y18" s="97"/>
      <c r="AA18" s="91" t="str">
        <v>ALEXA000.1GE</v>
      </c>
      <c r="AC18" s="91" t="str">
        <v>Barge Design Solutions</v>
      </c>
    </row>
    <row r="19" spans="1:29" s="91" customFormat="1" ht="15" customHeight="1" x14ac:dyDescent="0.35">
      <c r="A19" t="s">
        <v>66</v>
      </c>
      <c r="B19" t="s">
        <v>65</v>
      </c>
      <c r="C19" t="s">
        <v>62</v>
      </c>
      <c r="D19" t="s">
        <v>67</v>
      </c>
      <c r="E19"/>
      <c r="F19" t="s">
        <v>44</v>
      </c>
      <c r="G19"/>
      <c r="H19">
        <v>0.2</v>
      </c>
      <c r="I19">
        <v>9.09</v>
      </c>
      <c r="J19" t="s">
        <v>68</v>
      </c>
      <c r="K19">
        <v>36.517932999999999</v>
      </c>
      <c r="L19">
        <v>-82.717117000000002</v>
      </c>
      <c r="M19" s="100" t="s">
        <v>38388</v>
      </c>
      <c r="N19" t="s">
        <v>18813</v>
      </c>
      <c r="O19" t="s">
        <v>42240</v>
      </c>
      <c r="P19">
        <v>4</v>
      </c>
      <c r="Q19" t="s">
        <v>28462</v>
      </c>
      <c r="R19" t="s">
        <v>25821</v>
      </c>
      <c r="S19" t="s">
        <v>26197</v>
      </c>
      <c r="T19"/>
      <c r="U19" t="s">
        <v>26198</v>
      </c>
      <c r="V19" t="s">
        <v>26204</v>
      </c>
      <c r="X19" s="91" t="s">
        <v>29534</v>
      </c>
      <c r="Y19" s="97"/>
      <c r="AA19" s="91" t="str">
        <v>ALEXA000.2HS</v>
      </c>
      <c r="AC19" s="91" t="str">
        <v>BDY Environmental LLC</v>
      </c>
    </row>
    <row r="20" spans="1:29" s="91" customFormat="1" ht="15" customHeight="1" x14ac:dyDescent="0.35">
      <c r="A20" t="s">
        <v>70</v>
      </c>
      <c r="B20" t="s">
        <v>69</v>
      </c>
      <c r="C20" t="s">
        <v>62</v>
      </c>
      <c r="D20" t="s">
        <v>71</v>
      </c>
      <c r="E20"/>
      <c r="F20" t="s">
        <v>44</v>
      </c>
      <c r="G20"/>
      <c r="H20">
        <v>0.6</v>
      </c>
      <c r="I20">
        <v>8.9499999999999993</v>
      </c>
      <c r="J20" t="s">
        <v>68</v>
      </c>
      <c r="K20">
        <v>36.520600000000002</v>
      </c>
      <c r="L20">
        <v>-82.717799999999997</v>
      </c>
      <c r="M20" s="100" t="s">
        <v>38388</v>
      </c>
      <c r="N20" t="s">
        <v>18813</v>
      </c>
      <c r="O20" t="s">
        <v>42240</v>
      </c>
      <c r="P20">
        <v>4</v>
      </c>
      <c r="Q20" t="s">
        <v>28462</v>
      </c>
      <c r="R20" t="s">
        <v>25821</v>
      </c>
      <c r="S20" t="s">
        <v>26197</v>
      </c>
      <c r="T20"/>
      <c r="U20" t="s">
        <v>26198</v>
      </c>
      <c r="V20" t="s">
        <v>26204</v>
      </c>
      <c r="W20" s="91" t="s">
        <v>72</v>
      </c>
      <c r="X20" s="91" t="s">
        <v>29535</v>
      </c>
      <c r="Y20" s="97"/>
      <c r="AA20" s="91" t="str">
        <v>ALEXA000.6HS</v>
      </c>
      <c r="AC20" s="91" t="str">
        <v>Beaver Creek Hydrology</v>
      </c>
    </row>
    <row r="21" spans="1:29" s="91" customFormat="1" ht="15" customHeight="1" x14ac:dyDescent="0.35">
      <c r="A21" t="s">
        <v>74</v>
      </c>
      <c r="B21" t="s">
        <v>73</v>
      </c>
      <c r="C21" t="s">
        <v>62</v>
      </c>
      <c r="D21" t="s">
        <v>29536</v>
      </c>
      <c r="E21"/>
      <c r="F21" t="s">
        <v>75</v>
      </c>
      <c r="G21"/>
      <c r="H21">
        <v>0.7</v>
      </c>
      <c r="I21">
        <v>18.260000000000002</v>
      </c>
      <c r="J21" t="s">
        <v>76</v>
      </c>
      <c r="K21">
        <v>35.600729999999999</v>
      </c>
      <c r="L21">
        <v>-86.541070000000005</v>
      </c>
      <c r="M21" s="100" t="s">
        <v>38389</v>
      </c>
      <c r="N21" t="s">
        <v>26217</v>
      </c>
      <c r="O21" t="s">
        <v>43302</v>
      </c>
      <c r="P21">
        <v>4</v>
      </c>
      <c r="Q21" t="s">
        <v>29537</v>
      </c>
      <c r="R21" t="s">
        <v>25808</v>
      </c>
      <c r="S21" t="s">
        <v>26197</v>
      </c>
      <c r="T21"/>
      <c r="U21" t="s">
        <v>26198</v>
      </c>
      <c r="V21" t="s">
        <v>26199</v>
      </c>
      <c r="X21" s="91" t="s">
        <v>29538</v>
      </c>
      <c r="Y21" s="97"/>
      <c r="AA21" s="91" t="str">
        <v>ALEXA000.7BE</v>
      </c>
      <c r="AC21" s="91" t="str">
        <v>Biological Systems Consultants</v>
      </c>
    </row>
    <row r="22" spans="1:29" s="91" customFormat="1" ht="15" customHeight="1" x14ac:dyDescent="0.35">
      <c r="A22" t="s">
        <v>78</v>
      </c>
      <c r="B22" t="s">
        <v>77</v>
      </c>
      <c r="C22" t="s">
        <v>62</v>
      </c>
      <c r="D22" t="s">
        <v>79</v>
      </c>
      <c r="E22"/>
      <c r="F22" t="s">
        <v>27</v>
      </c>
      <c r="G22"/>
      <c r="H22">
        <v>0.8</v>
      </c>
      <c r="I22">
        <v>11.96</v>
      </c>
      <c r="J22" t="s">
        <v>80</v>
      </c>
      <c r="K22">
        <v>35.116700000000002</v>
      </c>
      <c r="L22">
        <v>-89.562799999999996</v>
      </c>
      <c r="M22" s="100" t="s">
        <v>38390</v>
      </c>
      <c r="N22" t="s">
        <v>26218</v>
      </c>
      <c r="O22" t="s">
        <v>43303</v>
      </c>
      <c r="P22">
        <v>3</v>
      </c>
      <c r="Q22" t="s">
        <v>26219</v>
      </c>
      <c r="R22" t="s">
        <v>25828</v>
      </c>
      <c r="S22" t="s">
        <v>26197</v>
      </c>
      <c r="T22"/>
      <c r="U22" t="s">
        <v>26198</v>
      </c>
      <c r="V22" t="s">
        <v>26199</v>
      </c>
      <c r="Y22" s="97"/>
      <c r="AA22" s="91" t="str">
        <v>ALEXA000.8FA</v>
      </c>
      <c r="AC22" s="91" t="str">
        <v>Bowater Paper Mill</v>
      </c>
    </row>
    <row r="23" spans="1:29" s="91" customFormat="1" ht="15" customHeight="1" x14ac:dyDescent="0.35">
      <c r="A23" t="s">
        <v>82</v>
      </c>
      <c r="B23" t="s">
        <v>81</v>
      </c>
      <c r="C23" t="s">
        <v>62</v>
      </c>
      <c r="D23" t="s">
        <v>83</v>
      </c>
      <c r="E23"/>
      <c r="F23" t="s">
        <v>44</v>
      </c>
      <c r="G23"/>
      <c r="H23">
        <v>1.4</v>
      </c>
      <c r="I23">
        <v>9</v>
      </c>
      <c r="J23" t="s">
        <v>68</v>
      </c>
      <c r="K23">
        <v>36.530799999999999</v>
      </c>
      <c r="L23">
        <v>-82.719700000000003</v>
      </c>
      <c r="M23" s="100" t="s">
        <v>38388</v>
      </c>
      <c r="N23" t="s">
        <v>18813</v>
      </c>
      <c r="O23" t="s">
        <v>42240</v>
      </c>
      <c r="P23">
        <v>4</v>
      </c>
      <c r="Q23" t="s">
        <v>29539</v>
      </c>
      <c r="R23" t="s">
        <v>25821</v>
      </c>
      <c r="S23" t="s">
        <v>26197</v>
      </c>
      <c r="T23"/>
      <c r="U23" t="s">
        <v>26198</v>
      </c>
      <c r="V23" t="s">
        <v>26204</v>
      </c>
      <c r="X23" s="91" t="s">
        <v>29540</v>
      </c>
      <c r="Y23" s="97"/>
      <c r="AA23" s="91" t="str">
        <v>ALEXA001.4HS</v>
      </c>
      <c r="AC23" s="91" t="str">
        <v>Brophy-Heinke &amp; Associates, Inc</v>
      </c>
    </row>
    <row r="24" spans="1:29" s="91" customFormat="1" ht="15" customHeight="1" x14ac:dyDescent="0.35">
      <c r="A24" t="s">
        <v>85</v>
      </c>
      <c r="B24" t="s">
        <v>84</v>
      </c>
      <c r="C24" t="s">
        <v>62</v>
      </c>
      <c r="D24" t="s">
        <v>86</v>
      </c>
      <c r="E24"/>
      <c r="F24" t="s">
        <v>75</v>
      </c>
      <c r="G24"/>
      <c r="H24">
        <v>4</v>
      </c>
      <c r="I24">
        <v>10.66</v>
      </c>
      <c r="J24" t="s">
        <v>76</v>
      </c>
      <c r="K24">
        <v>35.643054999999997</v>
      </c>
      <c r="L24">
        <v>-86.521500000000003</v>
      </c>
      <c r="M24" s="100" t="s">
        <v>38389</v>
      </c>
      <c r="N24" t="s">
        <v>26217</v>
      </c>
      <c r="O24" t="s">
        <v>43302</v>
      </c>
      <c r="P24">
        <v>4</v>
      </c>
      <c r="Q24" t="s">
        <v>29537</v>
      </c>
      <c r="R24" t="s">
        <v>25808</v>
      </c>
      <c r="S24" t="s">
        <v>26197</v>
      </c>
      <c r="T24"/>
      <c r="U24" t="s">
        <v>26198</v>
      </c>
      <c r="V24" t="s">
        <v>26199</v>
      </c>
      <c r="X24" s="91" t="s">
        <v>29541</v>
      </c>
      <c r="Y24" s="97"/>
      <c r="AA24" s="91" t="str">
        <v>ALEXA004.0BE</v>
      </c>
      <c r="AC24" s="91" t="str">
        <v>C&amp;T Engineering</v>
      </c>
    </row>
    <row r="25" spans="1:29" s="91" customFormat="1" ht="15" customHeight="1" x14ac:dyDescent="0.35">
      <c r="A25" s="310" t="s">
        <v>43691</v>
      </c>
      <c r="B25" s="310" t="s">
        <v>43692</v>
      </c>
      <c r="C25" s="310" t="s">
        <v>89</v>
      </c>
      <c r="D25" s="310" t="s">
        <v>43693</v>
      </c>
      <c r="E25" s="310"/>
      <c r="F25" s="310" t="s">
        <v>44</v>
      </c>
      <c r="G25" s="310" t="s">
        <v>28981</v>
      </c>
      <c r="H25" s="314">
        <v>0.1</v>
      </c>
      <c r="I25" s="314">
        <v>4.2</v>
      </c>
      <c r="J25" s="310" t="s">
        <v>346</v>
      </c>
      <c r="K25" s="314">
        <v>35.95241</v>
      </c>
      <c r="L25" s="314">
        <v>-83.134439999999998</v>
      </c>
      <c r="M25" s="314" t="s">
        <v>38421</v>
      </c>
      <c r="N25" s="310" t="s">
        <v>26264</v>
      </c>
      <c r="O25" s="310" t="s">
        <v>43694</v>
      </c>
      <c r="P25" s="314">
        <v>5</v>
      </c>
      <c r="Q25" s="310" t="s">
        <v>43695</v>
      </c>
      <c r="R25" s="310" t="s">
        <v>25825</v>
      </c>
      <c r="S25" s="310" t="s">
        <v>26197</v>
      </c>
      <c r="T25" s="310"/>
      <c r="U25" s="310" t="s">
        <v>26198</v>
      </c>
      <c r="V25" s="310" t="s">
        <v>26204</v>
      </c>
      <c r="Y25" s="97"/>
      <c r="AA25" s="91" t="str">
        <v>ALLEN000.1CO</v>
      </c>
      <c r="AC25" s="91" t="str">
        <v>CG Services Corporation</v>
      </c>
    </row>
    <row r="26" spans="1:29" s="91" customFormat="1" ht="15" customHeight="1" x14ac:dyDescent="0.35">
      <c r="A26" t="s">
        <v>88</v>
      </c>
      <c r="B26" t="s">
        <v>87</v>
      </c>
      <c r="C26" t="s">
        <v>89</v>
      </c>
      <c r="D26" t="s">
        <v>90</v>
      </c>
      <c r="E26"/>
      <c r="F26" t="s">
        <v>44</v>
      </c>
      <c r="G26"/>
      <c r="H26">
        <v>0.3</v>
      </c>
      <c r="I26">
        <v>1.6</v>
      </c>
      <c r="J26" t="s">
        <v>45</v>
      </c>
      <c r="K26">
        <v>35.430900000000001</v>
      </c>
      <c r="L26">
        <v>-84.856899999999996</v>
      </c>
      <c r="M26" s="100" t="s">
        <v>38384</v>
      </c>
      <c r="N26" t="s">
        <v>26211</v>
      </c>
      <c r="O26" t="s">
        <v>42419</v>
      </c>
      <c r="P26">
        <v>2</v>
      </c>
      <c r="Q26" t="s">
        <v>26212</v>
      </c>
      <c r="R26" t="s">
        <v>25802</v>
      </c>
      <c r="S26" t="s">
        <v>26197</v>
      </c>
      <c r="T26"/>
      <c r="U26" t="s">
        <v>26198</v>
      </c>
      <c r="V26" t="s">
        <v>26204</v>
      </c>
      <c r="W26" s="91" t="s">
        <v>91</v>
      </c>
      <c r="X26" s="91" t="s">
        <v>29542</v>
      </c>
      <c r="Y26" s="97"/>
      <c r="AA26" s="91" t="str">
        <v>ALLEN000.3ME</v>
      </c>
      <c r="AC26" s="91" t="str">
        <v>CH2M Hill Companies Ltd</v>
      </c>
    </row>
    <row r="27" spans="1:29" s="91" customFormat="1" ht="15" customHeight="1" x14ac:dyDescent="0.35">
      <c r="A27" t="s">
        <v>93</v>
      </c>
      <c r="B27" t="s">
        <v>92</v>
      </c>
      <c r="C27" t="s">
        <v>89</v>
      </c>
      <c r="D27" t="s">
        <v>94</v>
      </c>
      <c r="E27"/>
      <c r="F27" t="s">
        <v>29083</v>
      </c>
      <c r="G27"/>
      <c r="H27">
        <v>0.3</v>
      </c>
      <c r="I27">
        <v>1.37</v>
      </c>
      <c r="J27" t="s">
        <v>95</v>
      </c>
      <c r="K27">
        <v>35.961666999999998</v>
      </c>
      <c r="L27">
        <v>-87.076943999999997</v>
      </c>
      <c r="M27" s="100" t="s">
        <v>38379</v>
      </c>
      <c r="N27" t="s">
        <v>26205</v>
      </c>
      <c r="O27" t="s">
        <v>42747</v>
      </c>
      <c r="P27">
        <v>1</v>
      </c>
      <c r="Q27" t="s">
        <v>29543</v>
      </c>
      <c r="R27" t="s">
        <v>25829</v>
      </c>
      <c r="S27" t="s">
        <v>26197</v>
      </c>
      <c r="T27"/>
      <c r="U27" t="s">
        <v>26198</v>
      </c>
      <c r="V27" t="s">
        <v>26199</v>
      </c>
      <c r="X27" s="91" t="s">
        <v>34417</v>
      </c>
      <c r="Y27" s="97"/>
      <c r="AA27" s="91" t="str">
        <v>ALLEN000.3WI</v>
      </c>
      <c r="AC27" s="91" t="str">
        <v>City of Bartlett MS4</v>
      </c>
    </row>
    <row r="28" spans="1:29" s="91" customFormat="1" ht="15" customHeight="1" x14ac:dyDescent="0.35">
      <c r="A28" t="s">
        <v>97</v>
      </c>
      <c r="B28" t="s">
        <v>96</v>
      </c>
      <c r="C28" t="s">
        <v>98</v>
      </c>
      <c r="D28" t="s">
        <v>99</v>
      </c>
      <c r="E28"/>
      <c r="F28" t="s">
        <v>29083</v>
      </c>
      <c r="G28"/>
      <c r="H28">
        <v>0.5</v>
      </c>
      <c r="I28">
        <v>6.48</v>
      </c>
      <c r="J28" t="s">
        <v>100</v>
      </c>
      <c r="K28">
        <v>35.441943999999999</v>
      </c>
      <c r="L28">
        <v>-87.599160999999995</v>
      </c>
      <c r="M28" s="100" t="s">
        <v>38391</v>
      </c>
      <c r="N28" t="s">
        <v>26220</v>
      </c>
      <c r="O28" t="s">
        <v>42094</v>
      </c>
      <c r="P28">
        <v>5</v>
      </c>
      <c r="Q28" t="s">
        <v>29544</v>
      </c>
      <c r="R28" t="s">
        <v>25808</v>
      </c>
      <c r="S28" t="s">
        <v>26197</v>
      </c>
      <c r="T28"/>
      <c r="U28" t="s">
        <v>26198</v>
      </c>
      <c r="V28" t="s">
        <v>26199</v>
      </c>
      <c r="X28" s="91" t="s">
        <v>34418</v>
      </c>
      <c r="Y28" s="97"/>
      <c r="AA28" s="91" t="str">
        <v>ALLEN000.5LS</v>
      </c>
      <c r="AC28" s="91" t="str">
        <v>City of Chattanooga Storm Water</v>
      </c>
    </row>
    <row r="29" spans="1:29" s="91" customFormat="1" ht="15" customHeight="1" x14ac:dyDescent="0.35">
      <c r="A29" t="s">
        <v>102</v>
      </c>
      <c r="B29" t="s">
        <v>101</v>
      </c>
      <c r="C29" t="s">
        <v>103</v>
      </c>
      <c r="D29" t="s">
        <v>29545</v>
      </c>
      <c r="E29"/>
      <c r="F29" t="s">
        <v>9</v>
      </c>
      <c r="G29"/>
      <c r="H29">
        <v>1</v>
      </c>
      <c r="I29">
        <v>7.86</v>
      </c>
      <c r="J29" t="s">
        <v>104</v>
      </c>
      <c r="K29">
        <v>36.063220000000001</v>
      </c>
      <c r="L29">
        <v>-88.242289999999997</v>
      </c>
      <c r="M29" s="100" t="s">
        <v>38392</v>
      </c>
      <c r="N29" t="s">
        <v>26221</v>
      </c>
      <c r="O29" t="s">
        <v>42905</v>
      </c>
      <c r="P29">
        <v>3</v>
      </c>
      <c r="Q29" t="s">
        <v>29546</v>
      </c>
      <c r="R29" t="s">
        <v>25816</v>
      </c>
      <c r="S29" t="s">
        <v>26197</v>
      </c>
      <c r="T29"/>
      <c r="U29" t="s">
        <v>26198</v>
      </c>
      <c r="V29" t="s">
        <v>26199</v>
      </c>
      <c r="Y29" s="97"/>
      <c r="AA29" s="91" t="str">
        <v>ALLEN001.0CR</v>
      </c>
      <c r="AC29" s="91" t="str">
        <v>City of Chattanooga Waste Water Treatment Plant</v>
      </c>
    </row>
    <row r="30" spans="1:29" s="91" customFormat="1" ht="15" customHeight="1" x14ac:dyDescent="0.35">
      <c r="A30" t="s">
        <v>106</v>
      </c>
      <c r="B30" t="s">
        <v>105</v>
      </c>
      <c r="C30" t="s">
        <v>103</v>
      </c>
      <c r="D30" t="s">
        <v>107</v>
      </c>
      <c r="E30"/>
      <c r="F30" t="s">
        <v>9</v>
      </c>
      <c r="G30"/>
      <c r="H30">
        <v>1</v>
      </c>
      <c r="I30">
        <v>9.27</v>
      </c>
      <c r="J30" t="s">
        <v>28</v>
      </c>
      <c r="K30">
        <v>35.470610000000001</v>
      </c>
      <c r="L30">
        <v>-88.750810000000001</v>
      </c>
      <c r="M30" s="100" t="s">
        <v>38381</v>
      </c>
      <c r="N30" t="s">
        <v>26209</v>
      </c>
      <c r="O30" t="s">
        <v>42199</v>
      </c>
      <c r="P30">
        <v>1</v>
      </c>
      <c r="Q30" t="s">
        <v>29547</v>
      </c>
      <c r="R30" t="s">
        <v>25816</v>
      </c>
      <c r="S30" t="s">
        <v>26197</v>
      </c>
      <c r="T30"/>
      <c r="U30" t="s">
        <v>26198</v>
      </c>
      <c r="V30" t="s">
        <v>26199</v>
      </c>
      <c r="Y30" s="97"/>
      <c r="AA30" s="91" t="str">
        <v>ALLEN001.0MN</v>
      </c>
      <c r="AC30" s="91" t="str">
        <v>Civil and Environmental Consultants, Inc</v>
      </c>
    </row>
    <row r="31" spans="1:29" s="91" customFormat="1" ht="15" customHeight="1" x14ac:dyDescent="0.35">
      <c r="A31" t="s">
        <v>109</v>
      </c>
      <c r="B31" t="s">
        <v>108</v>
      </c>
      <c r="C31" t="s">
        <v>103</v>
      </c>
      <c r="D31" t="s">
        <v>110</v>
      </c>
      <c r="E31"/>
      <c r="F31" t="s">
        <v>29083</v>
      </c>
      <c r="G31"/>
      <c r="H31">
        <v>2.2000000000000002</v>
      </c>
      <c r="I31">
        <v>3.98</v>
      </c>
      <c r="J31" t="s">
        <v>100</v>
      </c>
      <c r="K31">
        <v>35.417299999999997</v>
      </c>
      <c r="L31">
        <v>-87.593500000000006</v>
      </c>
      <c r="M31" s="100" t="s">
        <v>38391</v>
      </c>
      <c r="N31" t="s">
        <v>26220</v>
      </c>
      <c r="O31" t="s">
        <v>42094</v>
      </c>
      <c r="P31">
        <v>5</v>
      </c>
      <c r="Q31" t="s">
        <v>29544</v>
      </c>
      <c r="R31" t="s">
        <v>25808</v>
      </c>
      <c r="S31" t="s">
        <v>26197</v>
      </c>
      <c r="T31"/>
      <c r="U31" t="s">
        <v>26198</v>
      </c>
      <c r="V31" t="s">
        <v>26199</v>
      </c>
      <c r="X31" s="91" t="s">
        <v>34419</v>
      </c>
      <c r="Y31" s="97"/>
      <c r="AA31" s="91" t="str">
        <v>ALLEN002.2LS</v>
      </c>
      <c r="AC31" s="91" t="str">
        <v>Cleveland Stormwater</v>
      </c>
    </row>
    <row r="32" spans="1:29" s="91" customFormat="1" ht="15" customHeight="1" x14ac:dyDescent="0.35">
      <c r="A32" t="s">
        <v>29548</v>
      </c>
      <c r="B32" t="s">
        <v>29549</v>
      </c>
      <c r="C32" t="s">
        <v>29550</v>
      </c>
      <c r="D32" t="s">
        <v>29551</v>
      </c>
      <c r="E32"/>
      <c r="F32" t="s">
        <v>44</v>
      </c>
      <c r="G32"/>
      <c r="H32">
        <v>0.1</v>
      </c>
      <c r="I32">
        <v>2</v>
      </c>
      <c r="J32" t="s">
        <v>45</v>
      </c>
      <c r="K32">
        <v>35.356499999999997</v>
      </c>
      <c r="L32">
        <v>-84.918800000000005</v>
      </c>
      <c r="M32" s="100" t="s">
        <v>38384</v>
      </c>
      <c r="N32" t="s">
        <v>26211</v>
      </c>
      <c r="O32" t="s">
        <v>42912</v>
      </c>
      <c r="P32">
        <v>2</v>
      </c>
      <c r="Q32" t="s">
        <v>29552</v>
      </c>
      <c r="R32" t="s">
        <v>25802</v>
      </c>
      <c r="S32" t="s">
        <v>26197</v>
      </c>
      <c r="T32" t="s">
        <v>26607</v>
      </c>
      <c r="U32" t="s">
        <v>26207</v>
      </c>
      <c r="V32" t="s">
        <v>26204</v>
      </c>
      <c r="Y32" s="97"/>
      <c r="AA32" s="91" t="str">
        <v>ALLFO000.1ME</v>
      </c>
      <c r="AC32" s="91" t="str">
        <v>Clinch River Watershed Association</v>
      </c>
    </row>
    <row r="33" spans="1:29" s="91" customFormat="1" ht="15" customHeight="1" x14ac:dyDescent="0.35">
      <c r="A33" s="310" t="s">
        <v>43700</v>
      </c>
      <c r="B33" s="310" t="s">
        <v>43701</v>
      </c>
      <c r="C33" s="310" t="s">
        <v>43702</v>
      </c>
      <c r="D33" s="310" t="s">
        <v>43703</v>
      </c>
      <c r="E33" s="310"/>
      <c r="F33" s="310" t="s">
        <v>29010</v>
      </c>
      <c r="G33" s="310"/>
      <c r="H33" s="314">
        <v>0.2</v>
      </c>
      <c r="I33" s="314">
        <v>1.67</v>
      </c>
      <c r="J33" s="310" t="s">
        <v>398</v>
      </c>
      <c r="K33" s="314">
        <v>36.485039999999998</v>
      </c>
      <c r="L33" s="314">
        <v>-83.901319999999998</v>
      </c>
      <c r="M33" s="314" t="s">
        <v>38417</v>
      </c>
      <c r="N33" s="310" t="s">
        <v>26260</v>
      </c>
      <c r="O33" s="310" t="s">
        <v>40303</v>
      </c>
      <c r="P33" s="314">
        <v>4</v>
      </c>
      <c r="Q33" s="310" t="s">
        <v>29844</v>
      </c>
      <c r="R33" s="310" t="s">
        <v>25825</v>
      </c>
      <c r="S33" s="310" t="s">
        <v>26197</v>
      </c>
      <c r="T33" s="310"/>
      <c r="U33" s="310" t="s">
        <v>26198</v>
      </c>
      <c r="V33" s="310" t="s">
        <v>26204</v>
      </c>
      <c r="W33" s="91" t="s">
        <v>43704</v>
      </c>
      <c r="X33" s="91" t="s">
        <v>43705</v>
      </c>
      <c r="Y33" s="97"/>
      <c r="AA33" s="91" t="str">
        <v>ALTIZ_G0.2CL</v>
      </c>
      <c r="AC33" s="91" t="str">
        <v>Columbia Analytical Services</v>
      </c>
    </row>
    <row r="34" spans="1:29" s="91" customFormat="1" ht="15" customHeight="1" x14ac:dyDescent="0.35">
      <c r="A34" s="310" t="s">
        <v>43786</v>
      </c>
      <c r="B34" s="310" t="s">
        <v>43787</v>
      </c>
      <c r="C34" s="310" t="s">
        <v>43702</v>
      </c>
      <c r="D34" s="310" t="s">
        <v>43788</v>
      </c>
      <c r="E34" s="310"/>
      <c r="F34" s="310" t="s">
        <v>29010</v>
      </c>
      <c r="G34" s="310"/>
      <c r="H34" s="314">
        <v>1.4</v>
      </c>
      <c r="I34" s="314">
        <v>0.49</v>
      </c>
      <c r="J34" s="310" t="s">
        <v>398</v>
      </c>
      <c r="K34" s="314">
        <v>36.48095</v>
      </c>
      <c r="L34" s="314">
        <v>-83.885140000000007</v>
      </c>
      <c r="M34" s="314" t="s">
        <v>38417</v>
      </c>
      <c r="N34" s="310" t="s">
        <v>26260</v>
      </c>
      <c r="O34" s="310" t="s">
        <v>40303</v>
      </c>
      <c r="P34" s="314">
        <v>4</v>
      </c>
      <c r="Q34" s="310" t="s">
        <v>29844</v>
      </c>
      <c r="R34" s="310" t="s">
        <v>25825</v>
      </c>
      <c r="S34" s="310" t="s">
        <v>26197</v>
      </c>
      <c r="T34" s="310"/>
      <c r="U34" s="310" t="s">
        <v>26198</v>
      </c>
      <c r="V34" s="310" t="s">
        <v>26204</v>
      </c>
      <c r="W34" s="91" t="s">
        <v>43789</v>
      </c>
      <c r="X34" s="91" t="s">
        <v>43790</v>
      </c>
      <c r="Y34" s="97"/>
      <c r="AA34" s="91" t="str">
        <v>ALTIZ_G1.4CL</v>
      </c>
      <c r="AC34" s="91" t="str">
        <v>Copperhead Environmental Consulting Inc.</v>
      </c>
    </row>
    <row r="35" spans="1:29" s="91" customFormat="1" ht="15" customHeight="1" x14ac:dyDescent="0.35">
      <c r="A35" t="s">
        <v>112</v>
      </c>
      <c r="B35" t="s">
        <v>111</v>
      </c>
      <c r="C35" t="s">
        <v>113</v>
      </c>
      <c r="D35" t="s">
        <v>114</v>
      </c>
      <c r="E35"/>
      <c r="F35" t="s">
        <v>115</v>
      </c>
      <c r="G35"/>
      <c r="H35">
        <v>0.4</v>
      </c>
      <c r="I35">
        <v>3.17</v>
      </c>
      <c r="J35" t="s">
        <v>59</v>
      </c>
      <c r="K35">
        <v>35.259500000000003</v>
      </c>
      <c r="L35">
        <v>-85.4345</v>
      </c>
      <c r="M35" s="100" t="s">
        <v>38393</v>
      </c>
      <c r="N35" t="s">
        <v>59</v>
      </c>
      <c r="O35" t="s">
        <v>42301</v>
      </c>
      <c r="P35">
        <v>5</v>
      </c>
      <c r="Q35" t="s">
        <v>29553</v>
      </c>
      <c r="R35" t="s">
        <v>25802</v>
      </c>
      <c r="S35" t="s">
        <v>26197</v>
      </c>
      <c r="T35"/>
      <c r="U35" t="s">
        <v>26198</v>
      </c>
      <c r="V35" t="s">
        <v>26199</v>
      </c>
      <c r="W35" s="91" t="s">
        <v>116</v>
      </c>
      <c r="X35" s="91" t="s">
        <v>29554</v>
      </c>
      <c r="Y35" s="97"/>
      <c r="AA35" s="91" t="str">
        <v>AMILL000.4SE</v>
      </c>
      <c r="AC35" s="91" t="str">
        <v>D.R. Allen and Associates</v>
      </c>
    </row>
    <row r="36" spans="1:29" s="91" customFormat="1" ht="15" customHeight="1" x14ac:dyDescent="0.35">
      <c r="A36" t="s">
        <v>118</v>
      </c>
      <c r="B36" t="s">
        <v>117</v>
      </c>
      <c r="C36" t="s">
        <v>119</v>
      </c>
      <c r="D36" t="s">
        <v>120</v>
      </c>
      <c r="E36"/>
      <c r="F36" t="s">
        <v>9</v>
      </c>
      <c r="G36"/>
      <c r="H36">
        <v>0.5</v>
      </c>
      <c r="I36">
        <v>2.9</v>
      </c>
      <c r="J36" t="s">
        <v>121</v>
      </c>
      <c r="K36">
        <v>35.926499999999997</v>
      </c>
      <c r="L36">
        <v>-88.097999999999999</v>
      </c>
      <c r="M36" s="100" t="s">
        <v>38392</v>
      </c>
      <c r="N36" t="s">
        <v>26221</v>
      </c>
      <c r="O36" t="s">
        <v>42646</v>
      </c>
      <c r="P36">
        <v>3</v>
      </c>
      <c r="Q36" t="s">
        <v>29555</v>
      </c>
      <c r="R36" t="s">
        <v>25816</v>
      </c>
      <c r="S36" t="s">
        <v>26197</v>
      </c>
      <c r="T36"/>
      <c r="U36" t="s">
        <v>26198</v>
      </c>
      <c r="V36" t="s">
        <v>26199</v>
      </c>
      <c r="W36" s="91" t="s">
        <v>122</v>
      </c>
      <c r="X36" s="91" t="s">
        <v>29556</v>
      </c>
      <c r="Y36" s="97"/>
      <c r="AA36" s="91" t="str">
        <v>AMMON000.5BN</v>
      </c>
      <c r="AC36" s="91" t="str">
        <v>Data Analysis Technologies Inc</v>
      </c>
    </row>
    <row r="37" spans="1:29" s="91" customFormat="1" ht="15" customHeight="1" x14ac:dyDescent="0.35">
      <c r="A37" t="s">
        <v>124</v>
      </c>
      <c r="B37" t="s">
        <v>123</v>
      </c>
      <c r="C37" t="s">
        <v>125</v>
      </c>
      <c r="D37" t="s">
        <v>126</v>
      </c>
      <c r="E37"/>
      <c r="F37" t="s">
        <v>33</v>
      </c>
      <c r="G37"/>
      <c r="H37">
        <v>0.2</v>
      </c>
      <c r="I37">
        <v>1.65</v>
      </c>
      <c r="J37" t="s">
        <v>76</v>
      </c>
      <c r="K37">
        <v>35.405880000000003</v>
      </c>
      <c r="L37">
        <v>-86.327619999999996</v>
      </c>
      <c r="M37" s="100" t="s">
        <v>38389</v>
      </c>
      <c r="N37" t="s">
        <v>26217</v>
      </c>
      <c r="O37" t="s">
        <v>43280</v>
      </c>
      <c r="P37">
        <v>4</v>
      </c>
      <c r="Q37" t="s">
        <v>29557</v>
      </c>
      <c r="R37" t="s">
        <v>25808</v>
      </c>
      <c r="S37" t="s">
        <v>26197</v>
      </c>
      <c r="T37"/>
      <c r="U37" t="s">
        <v>26198</v>
      </c>
      <c r="V37" t="s">
        <v>26199</v>
      </c>
      <c r="W37" s="91" t="s">
        <v>127</v>
      </c>
      <c r="X37" s="91" t="s">
        <v>29558</v>
      </c>
      <c r="Y37" s="97"/>
      <c r="AA37" s="91" t="str">
        <v>ANDER000.2BE</v>
      </c>
      <c r="AC37" s="91" t="str">
        <v>Davey Resource Group (Formerly BDY)</v>
      </c>
    </row>
    <row r="38" spans="1:29" s="91" customFormat="1" ht="15" customHeight="1" x14ac:dyDescent="0.35">
      <c r="A38" t="s">
        <v>129</v>
      </c>
      <c r="B38" t="s">
        <v>128</v>
      </c>
      <c r="C38" t="s">
        <v>130</v>
      </c>
      <c r="D38" t="s">
        <v>131</v>
      </c>
      <c r="E38"/>
      <c r="F38" t="s">
        <v>33</v>
      </c>
      <c r="G38"/>
      <c r="H38">
        <v>0.2</v>
      </c>
      <c r="I38">
        <v>18</v>
      </c>
      <c r="J38" t="s">
        <v>53</v>
      </c>
      <c r="K38">
        <v>35.369700000000002</v>
      </c>
      <c r="L38">
        <v>-87.163799999999995</v>
      </c>
      <c r="M38" s="100" t="s">
        <v>38385</v>
      </c>
      <c r="N38" t="s">
        <v>26213</v>
      </c>
      <c r="O38" t="s">
        <v>43055</v>
      </c>
      <c r="P38">
        <v>2</v>
      </c>
      <c r="Q38" t="s">
        <v>29559</v>
      </c>
      <c r="R38" t="s">
        <v>25808</v>
      </c>
      <c r="S38" t="s">
        <v>26197</v>
      </c>
      <c r="T38"/>
      <c r="U38" t="s">
        <v>26198</v>
      </c>
      <c r="V38" t="s">
        <v>26199</v>
      </c>
      <c r="Y38" s="97"/>
      <c r="AA38" s="91" t="str">
        <v>ANDER000.2GS</v>
      </c>
      <c r="AC38" s="91" t="str">
        <v>Development and Environmental Planning Association</v>
      </c>
    </row>
    <row r="39" spans="1:29" s="91" customFormat="1" ht="15" customHeight="1" x14ac:dyDescent="0.35">
      <c r="A39" t="s">
        <v>133</v>
      </c>
      <c r="B39" t="s">
        <v>132</v>
      </c>
      <c r="C39" t="s">
        <v>134</v>
      </c>
      <c r="D39" t="s">
        <v>135</v>
      </c>
      <c r="E39"/>
      <c r="F39" t="s">
        <v>9</v>
      </c>
      <c r="G39"/>
      <c r="H39">
        <v>0.5</v>
      </c>
      <c r="I39">
        <v>3.35</v>
      </c>
      <c r="J39" t="s">
        <v>28</v>
      </c>
      <c r="K39">
        <v>35.600700000000003</v>
      </c>
      <c r="L39">
        <v>-88.809700000000007</v>
      </c>
      <c r="M39" s="100" t="s">
        <v>38381</v>
      </c>
      <c r="N39" t="s">
        <v>26209</v>
      </c>
      <c r="O39" t="s">
        <v>42198</v>
      </c>
      <c r="P39">
        <v>1</v>
      </c>
      <c r="Q39" t="s">
        <v>26224</v>
      </c>
      <c r="R39" t="s">
        <v>25816</v>
      </c>
      <c r="S39" t="s">
        <v>26197</v>
      </c>
      <c r="T39"/>
      <c r="U39" t="s">
        <v>26198</v>
      </c>
      <c r="V39" t="s">
        <v>26199</v>
      </c>
      <c r="W39" s="91" t="s">
        <v>136</v>
      </c>
      <c r="X39" s="91" t="s">
        <v>34420</v>
      </c>
      <c r="Y39" s="97"/>
      <c r="AA39" s="91" t="str">
        <v>ANDER000.5MN</v>
      </c>
      <c r="AC39" s="91" t="str">
        <v>Dinkins Biological Consulting, LLC</v>
      </c>
    </row>
    <row r="40" spans="1:29" s="91" customFormat="1" ht="15" customHeight="1" x14ac:dyDescent="0.35">
      <c r="A40" t="s">
        <v>37768</v>
      </c>
      <c r="B40" t="s">
        <v>37769</v>
      </c>
      <c r="C40" t="s">
        <v>134</v>
      </c>
      <c r="D40" t="s">
        <v>37770</v>
      </c>
      <c r="E40"/>
      <c r="F40" t="s">
        <v>28994</v>
      </c>
      <c r="G40"/>
      <c r="H40">
        <v>2.2999999999999998</v>
      </c>
      <c r="I40">
        <v>0.48</v>
      </c>
      <c r="J40" t="s">
        <v>1015</v>
      </c>
      <c r="K40">
        <v>35.9178</v>
      </c>
      <c r="L40">
        <v>-83.383650000000003</v>
      </c>
      <c r="M40" s="100" t="s">
        <v>38394</v>
      </c>
      <c r="N40" t="s">
        <v>26308</v>
      </c>
      <c r="O40" t="s">
        <v>43041</v>
      </c>
      <c r="P40">
        <v>5</v>
      </c>
      <c r="Q40" t="s">
        <v>38395</v>
      </c>
      <c r="R40" t="s">
        <v>25825</v>
      </c>
      <c r="S40" t="s">
        <v>26197</v>
      </c>
      <c r="T40"/>
      <c r="U40" t="s">
        <v>26198</v>
      </c>
      <c r="V40" t="s">
        <v>26204</v>
      </c>
      <c r="X40" s="91" t="s">
        <v>38396</v>
      </c>
      <c r="Y40" s="97"/>
      <c r="AA40" s="91" t="str">
        <v>ANDER002.3JE</v>
      </c>
      <c r="AC40" s="91" t="str">
        <v>East Tennessee State University</v>
      </c>
    </row>
    <row r="41" spans="1:29" s="91" customFormat="1" ht="15" customHeight="1" x14ac:dyDescent="0.35">
      <c r="A41" t="s">
        <v>37771</v>
      </c>
      <c r="B41" t="s">
        <v>37772</v>
      </c>
      <c r="C41" t="s">
        <v>134</v>
      </c>
      <c r="D41" t="s">
        <v>37773</v>
      </c>
      <c r="E41"/>
      <c r="F41" t="s">
        <v>28994</v>
      </c>
      <c r="G41"/>
      <c r="H41">
        <v>2.4</v>
      </c>
      <c r="I41">
        <v>0.47</v>
      </c>
      <c r="J41" t="s">
        <v>1015</v>
      </c>
      <c r="K41">
        <v>35.918129999999998</v>
      </c>
      <c r="L41">
        <v>-83.384</v>
      </c>
      <c r="M41" s="100" t="s">
        <v>38394</v>
      </c>
      <c r="N41" t="s">
        <v>26308</v>
      </c>
      <c r="O41" t="s">
        <v>43041</v>
      </c>
      <c r="P41">
        <v>5</v>
      </c>
      <c r="Q41" t="s">
        <v>38395</v>
      </c>
      <c r="R41" t="s">
        <v>25825</v>
      </c>
      <c r="S41" t="s">
        <v>26197</v>
      </c>
      <c r="T41"/>
      <c r="U41" t="s">
        <v>26198</v>
      </c>
      <c r="V41" t="s">
        <v>26204</v>
      </c>
      <c r="X41" s="91" t="s">
        <v>38397</v>
      </c>
      <c r="Y41" s="97"/>
      <c r="AA41" s="91" t="str">
        <v>ANDER002.4JE</v>
      </c>
      <c r="AC41" s="91" t="str">
        <v>Eastman Chemical Company</v>
      </c>
    </row>
    <row r="42" spans="1:29" s="91" customFormat="1" ht="15" customHeight="1" x14ac:dyDescent="0.35">
      <c r="A42" t="s">
        <v>138</v>
      </c>
      <c r="B42" t="s">
        <v>137</v>
      </c>
      <c r="C42" t="s">
        <v>130</v>
      </c>
      <c r="D42" t="s">
        <v>29560</v>
      </c>
      <c r="E42"/>
      <c r="F42" t="s">
        <v>29083</v>
      </c>
      <c r="G42"/>
      <c r="H42">
        <v>4.4000000000000004</v>
      </c>
      <c r="I42">
        <v>10.83</v>
      </c>
      <c r="J42" t="s">
        <v>53</v>
      </c>
      <c r="K42">
        <v>35.4129</v>
      </c>
      <c r="L42">
        <v>-87.198899999999995</v>
      </c>
      <c r="M42" s="100" t="s">
        <v>38385</v>
      </c>
      <c r="N42" t="s">
        <v>26213</v>
      </c>
      <c r="O42" t="s">
        <v>43055</v>
      </c>
      <c r="P42">
        <v>2</v>
      </c>
      <c r="Q42" t="s">
        <v>29559</v>
      </c>
      <c r="R42" t="s">
        <v>25808</v>
      </c>
      <c r="S42" t="s">
        <v>26197</v>
      </c>
      <c r="T42"/>
      <c r="U42" t="s">
        <v>26198</v>
      </c>
      <c r="V42" t="s">
        <v>26199</v>
      </c>
      <c r="X42" s="91" t="s">
        <v>29561</v>
      </c>
      <c r="Y42" s="97"/>
      <c r="AA42" s="91" t="str">
        <v>ANDER004.4GS</v>
      </c>
      <c r="AC42" s="91" t="str">
        <v>EcoAnalysts Inc.</v>
      </c>
    </row>
    <row r="43" spans="1:29" s="91" customFormat="1" ht="15" customHeight="1" x14ac:dyDescent="0.35">
      <c r="A43" t="s">
        <v>37774</v>
      </c>
      <c r="B43" t="s">
        <v>37775</v>
      </c>
      <c r="C43" t="s">
        <v>37776</v>
      </c>
      <c r="D43" t="s">
        <v>37777</v>
      </c>
      <c r="E43"/>
      <c r="F43" t="s">
        <v>28994</v>
      </c>
      <c r="G43"/>
      <c r="H43">
        <v>0.1</v>
      </c>
      <c r="I43">
        <v>0.11</v>
      </c>
      <c r="J43" t="s">
        <v>1015</v>
      </c>
      <c r="K43">
        <v>35.91863</v>
      </c>
      <c r="L43">
        <v>-83.386480000000006</v>
      </c>
      <c r="M43" s="100" t="s">
        <v>38394</v>
      </c>
      <c r="N43" t="s">
        <v>26308</v>
      </c>
      <c r="O43" t="s">
        <v>43041</v>
      </c>
      <c r="P43">
        <v>5</v>
      </c>
      <c r="Q43" t="s">
        <v>38395</v>
      </c>
      <c r="R43" t="s">
        <v>25825</v>
      </c>
      <c r="S43" t="s">
        <v>26197</v>
      </c>
      <c r="T43"/>
      <c r="U43" t="s">
        <v>26198</v>
      </c>
      <c r="V43" t="s">
        <v>26204</v>
      </c>
      <c r="X43" s="91" t="s">
        <v>38398</v>
      </c>
      <c r="Y43" s="97"/>
      <c r="AA43" s="91" t="str">
        <v>ANDER2.4T0.1JE</v>
      </c>
      <c r="AC43" s="91" t="str">
        <v>EcoGenic, LLC</v>
      </c>
    </row>
    <row r="44" spans="1:29" s="91" customFormat="1" ht="15" customHeight="1" x14ac:dyDescent="0.35">
      <c r="A44" t="s">
        <v>37778</v>
      </c>
      <c r="B44" t="s">
        <v>37779</v>
      </c>
      <c r="C44" t="s">
        <v>37776</v>
      </c>
      <c r="D44" t="s">
        <v>37780</v>
      </c>
      <c r="E44"/>
      <c r="F44" t="s">
        <v>28994</v>
      </c>
      <c r="G44"/>
      <c r="H44">
        <v>0.3</v>
      </c>
      <c r="I44">
        <v>0.01</v>
      </c>
      <c r="J44" t="s">
        <v>1015</v>
      </c>
      <c r="K44">
        <v>35.921849999999999</v>
      </c>
      <c r="L44">
        <v>-83.387469999999993</v>
      </c>
      <c r="M44" s="100" t="s">
        <v>38394</v>
      </c>
      <c r="N44" t="s">
        <v>26308</v>
      </c>
      <c r="O44" t="s">
        <v>43041</v>
      </c>
      <c r="P44">
        <v>5</v>
      </c>
      <c r="Q44" t="s">
        <v>38395</v>
      </c>
      <c r="R44" t="s">
        <v>25825</v>
      </c>
      <c r="S44" t="s">
        <v>26197</v>
      </c>
      <c r="T44"/>
      <c r="U44" t="s">
        <v>26198</v>
      </c>
      <c r="V44" t="s">
        <v>26204</v>
      </c>
      <c r="X44" s="91" t="s">
        <v>38399</v>
      </c>
      <c r="Y44" s="97"/>
      <c r="AA44" s="91" t="str">
        <v>ANDER2.5T0.3JE</v>
      </c>
      <c r="AC44" s="91" t="str">
        <v>ENSAFE consulting</v>
      </c>
    </row>
    <row r="45" spans="1:29" s="91" customFormat="1" ht="15" customHeight="1" x14ac:dyDescent="0.35">
      <c r="A45" t="s">
        <v>37781</v>
      </c>
      <c r="B45" t="s">
        <v>37782</v>
      </c>
      <c r="C45" t="s">
        <v>37776</v>
      </c>
      <c r="D45" t="s">
        <v>37783</v>
      </c>
      <c r="E45"/>
      <c r="F45" t="s">
        <v>28994</v>
      </c>
      <c r="G45"/>
      <c r="H45">
        <v>0.1</v>
      </c>
      <c r="I45">
        <v>7.0000000000000007E-2</v>
      </c>
      <c r="J45" t="s">
        <v>1015</v>
      </c>
      <c r="K45">
        <v>35.924970000000002</v>
      </c>
      <c r="L45">
        <v>-83.384</v>
      </c>
      <c r="M45" s="100" t="s">
        <v>38394</v>
      </c>
      <c r="N45" t="s">
        <v>26308</v>
      </c>
      <c r="O45" t="s">
        <v>43041</v>
      </c>
      <c r="P45">
        <v>5</v>
      </c>
      <c r="Q45" t="s">
        <v>38395</v>
      </c>
      <c r="R45" t="s">
        <v>25825</v>
      </c>
      <c r="S45" t="s">
        <v>26197</v>
      </c>
      <c r="T45"/>
      <c r="U45" t="s">
        <v>26198</v>
      </c>
      <c r="V45" t="s">
        <v>26204</v>
      </c>
      <c r="X45" s="91" t="s">
        <v>38400</v>
      </c>
      <c r="Y45" s="97"/>
      <c r="AA45" s="91" t="str">
        <v>ANDER2.9T0.1JE</v>
      </c>
      <c r="AC45" s="91" t="str">
        <v>Environ Environmental Corporation</v>
      </c>
    </row>
    <row r="46" spans="1:29" s="91" customFormat="1" ht="15" customHeight="1" x14ac:dyDescent="0.35">
      <c r="A46" t="s">
        <v>140</v>
      </c>
      <c r="B46" t="s">
        <v>139</v>
      </c>
      <c r="C46" t="s">
        <v>141</v>
      </c>
      <c r="D46" t="s">
        <v>142</v>
      </c>
      <c r="E46"/>
      <c r="F46" t="s">
        <v>29083</v>
      </c>
      <c r="G46"/>
      <c r="H46">
        <v>0.1</v>
      </c>
      <c r="I46">
        <v>0.36</v>
      </c>
      <c r="J46" t="s">
        <v>53</v>
      </c>
      <c r="K46">
        <v>35.419069999999998</v>
      </c>
      <c r="L46">
        <v>-87.207499999999996</v>
      </c>
      <c r="M46" s="100" t="s">
        <v>38385</v>
      </c>
      <c r="N46" t="s">
        <v>26213</v>
      </c>
      <c r="O46" t="s">
        <v>43055</v>
      </c>
      <c r="P46">
        <v>2</v>
      </c>
      <c r="Q46" t="s">
        <v>26225</v>
      </c>
      <c r="R46" t="s">
        <v>25808</v>
      </c>
      <c r="S46" t="s">
        <v>26197</v>
      </c>
      <c r="T46"/>
      <c r="U46" t="s">
        <v>26198</v>
      </c>
      <c r="V46" t="s">
        <v>26199</v>
      </c>
      <c r="W46" s="91" t="s">
        <v>143</v>
      </c>
      <c r="X46" s="91" t="s">
        <v>29562</v>
      </c>
      <c r="Y46" s="97"/>
      <c r="AA46" s="91" t="str">
        <v>ANDER5.2T0.1GS</v>
      </c>
      <c r="AC46" s="91" t="str">
        <v>Environmental Science Corporation</v>
      </c>
    </row>
    <row r="47" spans="1:29" s="91" customFormat="1" ht="15" customHeight="1" x14ac:dyDescent="0.35">
      <c r="A47" t="s">
        <v>145</v>
      </c>
      <c r="B47" t="s">
        <v>144</v>
      </c>
      <c r="C47" t="s">
        <v>146</v>
      </c>
      <c r="D47" t="s">
        <v>147</v>
      </c>
      <c r="E47"/>
      <c r="F47" t="s">
        <v>75</v>
      </c>
      <c r="G47"/>
      <c r="H47">
        <v>1.6</v>
      </c>
      <c r="I47">
        <v>4.3</v>
      </c>
      <c r="J47" t="s">
        <v>148</v>
      </c>
      <c r="K47">
        <v>35.855499999999999</v>
      </c>
      <c r="L47">
        <v>-86.18759</v>
      </c>
      <c r="M47" s="100" t="s">
        <v>38401</v>
      </c>
      <c r="N47" t="s">
        <v>26226</v>
      </c>
      <c r="O47" t="s">
        <v>42765</v>
      </c>
      <c r="P47">
        <v>2</v>
      </c>
      <c r="Q47" t="s">
        <v>26227</v>
      </c>
      <c r="R47" t="s">
        <v>25829</v>
      </c>
      <c r="S47" t="s">
        <v>26197</v>
      </c>
      <c r="T47"/>
      <c r="U47" t="s">
        <v>26198</v>
      </c>
      <c r="V47" t="s">
        <v>26199</v>
      </c>
      <c r="Y47" s="97"/>
      <c r="AA47" s="91" t="str">
        <v>ANDRE001.6RU</v>
      </c>
      <c r="AC47" s="91" t="str">
        <v>Environmental Solutions and Innovations, Inc.</v>
      </c>
    </row>
    <row r="48" spans="1:29" s="91" customFormat="1" ht="15" customHeight="1" x14ac:dyDescent="0.35">
      <c r="A48" t="s">
        <v>26229</v>
      </c>
      <c r="B48" t="s">
        <v>26228</v>
      </c>
      <c r="C48" t="s">
        <v>26230</v>
      </c>
      <c r="D48" t="s">
        <v>26231</v>
      </c>
      <c r="E48"/>
      <c r="F48" t="s">
        <v>33</v>
      </c>
      <c r="G48" t="s">
        <v>75</v>
      </c>
      <c r="H48">
        <v>0.1</v>
      </c>
      <c r="I48">
        <v>0.1</v>
      </c>
      <c r="J48" t="s">
        <v>153</v>
      </c>
      <c r="K48">
        <v>36.124333999999998</v>
      </c>
      <c r="L48">
        <v>-86.477902</v>
      </c>
      <c r="M48" s="100" t="s">
        <v>38401</v>
      </c>
      <c r="N48" t="s">
        <v>26226</v>
      </c>
      <c r="O48" t="s">
        <v>42414</v>
      </c>
      <c r="P48">
        <v>2</v>
      </c>
      <c r="Q48" t="s">
        <v>29563</v>
      </c>
      <c r="R48" t="s">
        <v>25829</v>
      </c>
      <c r="S48" t="s">
        <v>26197</v>
      </c>
      <c r="T48"/>
      <c r="U48" t="s">
        <v>26198</v>
      </c>
      <c r="V48" t="s">
        <v>26199</v>
      </c>
      <c r="Y48" s="97"/>
      <c r="AA48" s="91" t="str">
        <v>ANTHO0.7T0.1WS</v>
      </c>
      <c r="AC48" s="91" t="str">
        <v>Environmental Testing Laboratories</v>
      </c>
    </row>
    <row r="49" spans="1:29" s="91" customFormat="1" ht="15" customHeight="1" x14ac:dyDescent="0.35">
      <c r="A49" t="s">
        <v>26234</v>
      </c>
      <c r="B49" t="s">
        <v>26233</v>
      </c>
      <c r="C49" t="s">
        <v>26230</v>
      </c>
      <c r="D49" t="s">
        <v>26235</v>
      </c>
      <c r="E49"/>
      <c r="F49" t="s">
        <v>33</v>
      </c>
      <c r="G49" t="s">
        <v>75</v>
      </c>
      <c r="H49">
        <v>0.1</v>
      </c>
      <c r="I49">
        <v>0.1</v>
      </c>
      <c r="J49" t="s">
        <v>153</v>
      </c>
      <c r="K49">
        <v>36.123908</v>
      </c>
      <c r="L49">
        <v>-86.476335000000006</v>
      </c>
      <c r="M49" s="100" t="s">
        <v>38401</v>
      </c>
      <c r="N49" t="s">
        <v>26226</v>
      </c>
      <c r="O49" t="s">
        <v>42414</v>
      </c>
      <c r="P49">
        <v>2</v>
      </c>
      <c r="Q49" t="s">
        <v>29563</v>
      </c>
      <c r="R49" t="s">
        <v>25829</v>
      </c>
      <c r="S49" t="s">
        <v>26197</v>
      </c>
      <c r="T49"/>
      <c r="U49" t="s">
        <v>26198</v>
      </c>
      <c r="V49" t="s">
        <v>26199</v>
      </c>
      <c r="Y49" s="97"/>
      <c r="AA49" s="91" t="str">
        <v>ANTHO0.8T0.1WS</v>
      </c>
      <c r="AC49" s="91" t="str">
        <v>Enviroscience</v>
      </c>
    </row>
    <row r="50" spans="1:29" s="91" customFormat="1" ht="15" customHeight="1" x14ac:dyDescent="0.35">
      <c r="A50" t="s">
        <v>150</v>
      </c>
      <c r="B50" t="s">
        <v>149</v>
      </c>
      <c r="C50" t="s">
        <v>151</v>
      </c>
      <c r="D50" t="s">
        <v>152</v>
      </c>
      <c r="E50"/>
      <c r="F50" t="s">
        <v>33</v>
      </c>
      <c r="G50"/>
      <c r="H50">
        <v>0.1</v>
      </c>
      <c r="I50">
        <v>2.12</v>
      </c>
      <c r="J50" t="s">
        <v>153</v>
      </c>
      <c r="K50">
        <v>36.122250000000001</v>
      </c>
      <c r="L50">
        <v>-86.485240000000005</v>
      </c>
      <c r="M50" s="100" t="s">
        <v>38401</v>
      </c>
      <c r="N50" t="s">
        <v>26226</v>
      </c>
      <c r="O50" t="s">
        <v>42414</v>
      </c>
      <c r="P50">
        <v>2</v>
      </c>
      <c r="Q50" t="s">
        <v>29563</v>
      </c>
      <c r="R50" t="s">
        <v>25829</v>
      </c>
      <c r="S50" t="s">
        <v>26197</v>
      </c>
      <c r="T50"/>
      <c r="U50" t="s">
        <v>26198</v>
      </c>
      <c r="V50" t="s">
        <v>26199</v>
      </c>
      <c r="Y50" s="97"/>
      <c r="AA50" s="91" t="str">
        <v>ANTHO000.1WS</v>
      </c>
      <c r="AC50" s="91" t="str">
        <v>Eurofins TestAmerica</v>
      </c>
    </row>
    <row r="51" spans="1:29" s="91" customFormat="1" ht="15" customHeight="1" x14ac:dyDescent="0.35">
      <c r="A51" t="s">
        <v>155</v>
      </c>
      <c r="B51" t="s">
        <v>154</v>
      </c>
      <c r="C51" t="s">
        <v>151</v>
      </c>
      <c r="D51" t="s">
        <v>156</v>
      </c>
      <c r="E51"/>
      <c r="F51" t="s">
        <v>33</v>
      </c>
      <c r="G51"/>
      <c r="H51">
        <v>0.2</v>
      </c>
      <c r="I51">
        <v>1.6</v>
      </c>
      <c r="J51" t="s">
        <v>76</v>
      </c>
      <c r="K51">
        <v>35.420029999999997</v>
      </c>
      <c r="L51">
        <v>-86.325609999999998</v>
      </c>
      <c r="M51" s="100" t="s">
        <v>38389</v>
      </c>
      <c r="N51" t="s">
        <v>26217</v>
      </c>
      <c r="O51" t="s">
        <v>43280</v>
      </c>
      <c r="P51">
        <v>4</v>
      </c>
      <c r="Q51" t="s">
        <v>29564</v>
      </c>
      <c r="R51" t="s">
        <v>25808</v>
      </c>
      <c r="S51" t="s">
        <v>26197</v>
      </c>
      <c r="T51"/>
      <c r="U51" t="s">
        <v>26198</v>
      </c>
      <c r="V51" t="s">
        <v>26199</v>
      </c>
      <c r="X51" s="91" t="s">
        <v>29565</v>
      </c>
      <c r="Y51" s="97"/>
      <c r="AA51" s="91" t="str">
        <v>ANTHO000.2BE</v>
      </c>
      <c r="AC51" s="91" t="str">
        <v>Fort Loudoun Lake Association</v>
      </c>
    </row>
    <row r="52" spans="1:29" s="91" customFormat="1" ht="15" customHeight="1" x14ac:dyDescent="0.35">
      <c r="A52" t="s">
        <v>158</v>
      </c>
      <c r="B52" t="s">
        <v>157</v>
      </c>
      <c r="C52" t="s">
        <v>151</v>
      </c>
      <c r="D52" t="s">
        <v>159</v>
      </c>
      <c r="E52"/>
      <c r="F52" t="s">
        <v>75</v>
      </c>
      <c r="G52"/>
      <c r="H52">
        <v>0.6</v>
      </c>
      <c r="I52">
        <v>1.88</v>
      </c>
      <c r="J52" t="s">
        <v>153</v>
      </c>
      <c r="K52">
        <v>36.123049999999999</v>
      </c>
      <c r="L52">
        <v>-86.478790000000004</v>
      </c>
      <c r="M52" s="100" t="s">
        <v>38401</v>
      </c>
      <c r="N52" t="s">
        <v>26226</v>
      </c>
      <c r="O52" t="s">
        <v>42414</v>
      </c>
      <c r="P52">
        <v>2</v>
      </c>
      <c r="Q52" t="s">
        <v>29563</v>
      </c>
      <c r="R52" t="s">
        <v>25829</v>
      </c>
      <c r="S52" t="s">
        <v>26197</v>
      </c>
      <c r="T52"/>
      <c r="U52" t="s">
        <v>26198</v>
      </c>
      <c r="V52" t="s">
        <v>26199</v>
      </c>
      <c r="Y52" s="97"/>
      <c r="AA52" s="91" t="str">
        <v>ANTHO000.6WS</v>
      </c>
      <c r="AC52" s="91" t="str">
        <v>FTN Associates</v>
      </c>
    </row>
    <row r="53" spans="1:29" s="91" customFormat="1" ht="15" customHeight="1" x14ac:dyDescent="0.35">
      <c r="A53" t="s">
        <v>161</v>
      </c>
      <c r="B53" t="s">
        <v>160</v>
      </c>
      <c r="C53" t="s">
        <v>151</v>
      </c>
      <c r="D53" t="s">
        <v>29566</v>
      </c>
      <c r="E53"/>
      <c r="F53" t="s">
        <v>33</v>
      </c>
      <c r="G53"/>
      <c r="H53">
        <v>1.3</v>
      </c>
      <c r="I53">
        <v>2.5099999999999998</v>
      </c>
      <c r="J53" t="s">
        <v>76</v>
      </c>
      <c r="K53">
        <v>35.557879999999997</v>
      </c>
      <c r="L53">
        <v>-86.353980000000007</v>
      </c>
      <c r="M53" s="100" t="s">
        <v>38389</v>
      </c>
      <c r="N53" t="s">
        <v>26217</v>
      </c>
      <c r="O53" t="s">
        <v>42798</v>
      </c>
      <c r="P53">
        <v>4</v>
      </c>
      <c r="Q53" t="s">
        <v>29567</v>
      </c>
      <c r="R53" t="s">
        <v>25808</v>
      </c>
      <c r="S53" t="s">
        <v>26197</v>
      </c>
      <c r="T53"/>
      <c r="U53" t="s">
        <v>26198</v>
      </c>
      <c r="V53" t="s">
        <v>26199</v>
      </c>
      <c r="X53" s="91" t="s">
        <v>29568</v>
      </c>
      <c r="Y53" s="97"/>
      <c r="AA53" s="91" t="str">
        <v>ANTHO001.3BE</v>
      </c>
      <c r="AC53" s="91" t="str">
        <v>GEL Laboratories</v>
      </c>
    </row>
    <row r="54" spans="1:29" s="91" customFormat="1" ht="15" customHeight="1" x14ac:dyDescent="0.35">
      <c r="A54" t="s">
        <v>26237</v>
      </c>
      <c r="B54" t="s">
        <v>26236</v>
      </c>
      <c r="C54" t="s">
        <v>26230</v>
      </c>
      <c r="D54" t="s">
        <v>26238</v>
      </c>
      <c r="E54"/>
      <c r="F54" t="s">
        <v>33</v>
      </c>
      <c r="G54" t="s">
        <v>75</v>
      </c>
      <c r="H54">
        <v>0.1</v>
      </c>
      <c r="I54">
        <v>0.15</v>
      </c>
      <c r="J54" t="s">
        <v>153</v>
      </c>
      <c r="K54">
        <v>36.130774000000002</v>
      </c>
      <c r="L54">
        <v>-86.460142000000005</v>
      </c>
      <c r="M54" s="100" t="s">
        <v>38401</v>
      </c>
      <c r="N54" t="s">
        <v>26226</v>
      </c>
      <c r="O54" t="s">
        <v>42414</v>
      </c>
      <c r="P54">
        <v>2</v>
      </c>
      <c r="Q54" t="s">
        <v>29563</v>
      </c>
      <c r="R54" t="s">
        <v>25829</v>
      </c>
      <c r="S54" t="s">
        <v>26197</v>
      </c>
      <c r="T54"/>
      <c r="U54" t="s">
        <v>26198</v>
      </c>
      <c r="V54" t="s">
        <v>26199</v>
      </c>
      <c r="Y54" s="97"/>
      <c r="AA54" s="91" t="str">
        <v>ANTHO1.8T0.1WS</v>
      </c>
      <c r="AC54" s="91" t="str">
        <v>Georgia Environmental Protection Division</v>
      </c>
    </row>
    <row r="55" spans="1:29" s="91" customFormat="1" ht="15" customHeight="1" x14ac:dyDescent="0.35">
      <c r="A55" t="s">
        <v>163</v>
      </c>
      <c r="B55" t="s">
        <v>162</v>
      </c>
      <c r="C55" t="s">
        <v>164</v>
      </c>
      <c r="D55" t="s">
        <v>165</v>
      </c>
      <c r="E55"/>
      <c r="F55" t="s">
        <v>29083</v>
      </c>
      <c r="G55"/>
      <c r="H55">
        <v>0.1</v>
      </c>
      <c r="I55">
        <v>10.95</v>
      </c>
      <c r="J55" t="s">
        <v>166</v>
      </c>
      <c r="K55">
        <v>36.448889000000001</v>
      </c>
      <c r="L55">
        <v>-87.443838999999997</v>
      </c>
      <c r="M55" s="100" t="s">
        <v>38380</v>
      </c>
      <c r="N55" t="s">
        <v>26208</v>
      </c>
      <c r="O55" t="s">
        <v>43269</v>
      </c>
      <c r="P55">
        <v>5</v>
      </c>
      <c r="Q55" t="s">
        <v>26239</v>
      </c>
      <c r="R55" t="s">
        <v>25829</v>
      </c>
      <c r="S55" t="s">
        <v>26197</v>
      </c>
      <c r="T55"/>
      <c r="U55" t="s">
        <v>26198</v>
      </c>
      <c r="V55" t="s">
        <v>26199</v>
      </c>
      <c r="X55" s="91" t="s">
        <v>29569</v>
      </c>
      <c r="Y55" s="97"/>
      <c r="AA55" s="91" t="str">
        <v>ANTIO000.1MT</v>
      </c>
      <c r="AC55" s="91" t="str">
        <v>GEOServices LLC</v>
      </c>
    </row>
    <row r="56" spans="1:29" s="91" customFormat="1" ht="15" customHeight="1" x14ac:dyDescent="0.35">
      <c r="A56" t="s">
        <v>168</v>
      </c>
      <c r="B56" t="s">
        <v>167</v>
      </c>
      <c r="C56" t="s">
        <v>164</v>
      </c>
      <c r="D56" t="s">
        <v>169</v>
      </c>
      <c r="E56"/>
      <c r="F56" t="s">
        <v>29083</v>
      </c>
      <c r="G56"/>
      <c r="H56">
        <v>1.2</v>
      </c>
      <c r="I56">
        <v>9.61</v>
      </c>
      <c r="J56" t="s">
        <v>166</v>
      </c>
      <c r="K56">
        <v>36.449069999999999</v>
      </c>
      <c r="L56">
        <v>-87.428070000000005</v>
      </c>
      <c r="M56" s="100" t="s">
        <v>38380</v>
      </c>
      <c r="N56" t="s">
        <v>26208</v>
      </c>
      <c r="O56" t="s">
        <v>43269</v>
      </c>
      <c r="P56">
        <v>5</v>
      </c>
      <c r="Q56" t="s">
        <v>26239</v>
      </c>
      <c r="R56" t="s">
        <v>25829</v>
      </c>
      <c r="S56" t="s">
        <v>26197</v>
      </c>
      <c r="T56"/>
      <c r="U56" t="s">
        <v>26198</v>
      </c>
      <c r="V56" t="s">
        <v>26199</v>
      </c>
      <c r="Y56" s="97"/>
      <c r="AA56" s="91" t="str">
        <v>ANTIO001.2MT</v>
      </c>
      <c r="AC56" s="91" t="str">
        <v>Glenn Springs Holding, Inc.</v>
      </c>
    </row>
    <row r="57" spans="1:29" s="91" customFormat="1" ht="15" customHeight="1" x14ac:dyDescent="0.35">
      <c r="A57" t="s">
        <v>171</v>
      </c>
      <c r="B57" t="s">
        <v>170</v>
      </c>
      <c r="C57" t="s">
        <v>172</v>
      </c>
      <c r="D57" t="s">
        <v>173</v>
      </c>
      <c r="E57"/>
      <c r="F57" t="s">
        <v>29083</v>
      </c>
      <c r="G57"/>
      <c r="H57">
        <v>0.1</v>
      </c>
      <c r="I57">
        <v>6.88</v>
      </c>
      <c r="J57" t="s">
        <v>95</v>
      </c>
      <c r="K57">
        <v>35.929110000000001</v>
      </c>
      <c r="L57">
        <v>-87.078530000000001</v>
      </c>
      <c r="M57" s="100" t="s">
        <v>38379</v>
      </c>
      <c r="N57" t="s">
        <v>26205</v>
      </c>
      <c r="O57" t="s">
        <v>42747</v>
      </c>
      <c r="P57">
        <v>1</v>
      </c>
      <c r="Q57" t="s">
        <v>29570</v>
      </c>
      <c r="R57" t="s">
        <v>25829</v>
      </c>
      <c r="S57" t="s">
        <v>26197</v>
      </c>
      <c r="T57"/>
      <c r="U57" t="s">
        <v>26198</v>
      </c>
      <c r="V57" t="s">
        <v>26199</v>
      </c>
      <c r="Y57" s="97"/>
      <c r="AA57" s="91" t="str">
        <v>ARKAN000.1WI</v>
      </c>
      <c r="AC57" s="91" t="str">
        <v>Goodwyn Mills Cawood</v>
      </c>
    </row>
    <row r="58" spans="1:29" s="91" customFormat="1" ht="15" customHeight="1" x14ac:dyDescent="0.35">
      <c r="A58" t="s">
        <v>175</v>
      </c>
      <c r="B58" t="s">
        <v>174</v>
      </c>
      <c r="C58" t="s">
        <v>172</v>
      </c>
      <c r="D58" t="s">
        <v>176</v>
      </c>
      <c r="E58"/>
      <c r="F58" t="s">
        <v>29083</v>
      </c>
      <c r="G58"/>
      <c r="H58">
        <v>0.6</v>
      </c>
      <c r="I58">
        <v>4.04</v>
      </c>
      <c r="J58" t="s">
        <v>95</v>
      </c>
      <c r="K58">
        <v>35.923290000000001</v>
      </c>
      <c r="L58">
        <v>-87.077550000000002</v>
      </c>
      <c r="M58" s="100" t="s">
        <v>38379</v>
      </c>
      <c r="N58" t="s">
        <v>26205</v>
      </c>
      <c r="O58" t="s">
        <v>42747</v>
      </c>
      <c r="P58">
        <v>1</v>
      </c>
      <c r="Q58" t="s">
        <v>29570</v>
      </c>
      <c r="R58" t="s">
        <v>25829</v>
      </c>
      <c r="S58" t="s">
        <v>26197</v>
      </c>
      <c r="T58"/>
      <c r="U58" t="s">
        <v>26198</v>
      </c>
      <c r="V58" t="s">
        <v>26199</v>
      </c>
      <c r="Y58" s="97"/>
      <c r="AA58" s="91" t="str">
        <v>ARKAN000.6WI</v>
      </c>
      <c r="AC58" s="91" t="str">
        <v>Griggs &amp; Maloney Incorporated</v>
      </c>
    </row>
    <row r="59" spans="1:29" s="91" customFormat="1" ht="15" customHeight="1" x14ac:dyDescent="0.35">
      <c r="A59" t="s">
        <v>178</v>
      </c>
      <c r="B59" t="s">
        <v>177</v>
      </c>
      <c r="C59" t="s">
        <v>172</v>
      </c>
      <c r="D59" t="s">
        <v>179</v>
      </c>
      <c r="E59"/>
      <c r="F59" t="s">
        <v>29083</v>
      </c>
      <c r="G59"/>
      <c r="H59">
        <v>1.2</v>
      </c>
      <c r="I59">
        <v>3.75</v>
      </c>
      <c r="J59" t="s">
        <v>95</v>
      </c>
      <c r="K59">
        <v>35.916389000000002</v>
      </c>
      <c r="L59">
        <v>-87.074444999999997</v>
      </c>
      <c r="M59" s="100" t="s">
        <v>38379</v>
      </c>
      <c r="N59" t="s">
        <v>26205</v>
      </c>
      <c r="O59" t="s">
        <v>42747</v>
      </c>
      <c r="P59">
        <v>1</v>
      </c>
      <c r="Q59" t="s">
        <v>29570</v>
      </c>
      <c r="R59" t="s">
        <v>25829</v>
      </c>
      <c r="S59" t="s">
        <v>26197</v>
      </c>
      <c r="T59"/>
      <c r="U59" t="s">
        <v>26198</v>
      </c>
      <c r="V59" t="s">
        <v>26199</v>
      </c>
      <c r="Y59" s="97"/>
      <c r="AA59" s="91" t="str">
        <v>ARKAN001.2WI</v>
      </c>
      <c r="AC59" s="91" t="str">
        <v>Hallsdale-Powell Utility District</v>
      </c>
    </row>
    <row r="60" spans="1:29" s="91" customFormat="1" ht="15" customHeight="1" x14ac:dyDescent="0.35">
      <c r="A60" t="s">
        <v>181</v>
      </c>
      <c r="B60" t="s">
        <v>180</v>
      </c>
      <c r="C60" t="s">
        <v>172</v>
      </c>
      <c r="D60" t="s">
        <v>182</v>
      </c>
      <c r="E60"/>
      <c r="F60" t="s">
        <v>29083</v>
      </c>
      <c r="G60"/>
      <c r="H60">
        <v>3.6</v>
      </c>
      <c r="I60">
        <v>0.7</v>
      </c>
      <c r="J60" t="s">
        <v>95</v>
      </c>
      <c r="K60">
        <v>35.892499999999998</v>
      </c>
      <c r="L60">
        <v>-87.078333000000001</v>
      </c>
      <c r="M60" s="100" t="s">
        <v>38379</v>
      </c>
      <c r="N60" t="s">
        <v>26205</v>
      </c>
      <c r="O60" t="s">
        <v>42747</v>
      </c>
      <c r="P60">
        <v>1</v>
      </c>
      <c r="Q60" t="s">
        <v>29570</v>
      </c>
      <c r="R60" t="s">
        <v>25829</v>
      </c>
      <c r="S60" t="s">
        <v>26197</v>
      </c>
      <c r="T60"/>
      <c r="U60" t="s">
        <v>26198</v>
      </c>
      <c r="V60" t="s">
        <v>26199</v>
      </c>
      <c r="Y60" s="97"/>
      <c r="AA60" s="91" t="str">
        <v>ARKAN003.6WI</v>
      </c>
      <c r="AC60" s="91" t="str">
        <v>Hamilton County Water Quality</v>
      </c>
    </row>
    <row r="61" spans="1:29" s="91" customFormat="1" ht="15" customHeight="1" x14ac:dyDescent="0.35">
      <c r="A61" t="s">
        <v>184</v>
      </c>
      <c r="B61" t="s">
        <v>183</v>
      </c>
      <c r="C61" t="s">
        <v>172</v>
      </c>
      <c r="D61" t="s">
        <v>185</v>
      </c>
      <c r="E61"/>
      <c r="F61" t="s">
        <v>29083</v>
      </c>
      <c r="G61"/>
      <c r="H61">
        <v>4.5999999999999996</v>
      </c>
      <c r="I61">
        <v>0.26</v>
      </c>
      <c r="J61" t="s">
        <v>95</v>
      </c>
      <c r="K61">
        <v>35.885759999999998</v>
      </c>
      <c r="L61">
        <v>-87.079409999999996</v>
      </c>
      <c r="M61" s="100" t="s">
        <v>38379</v>
      </c>
      <c r="N61" t="s">
        <v>26205</v>
      </c>
      <c r="O61" t="s">
        <v>42747</v>
      </c>
      <c r="P61">
        <v>1</v>
      </c>
      <c r="Q61" t="s">
        <v>29570</v>
      </c>
      <c r="R61" t="s">
        <v>25829</v>
      </c>
      <c r="S61" t="s">
        <v>26197</v>
      </c>
      <c r="T61"/>
      <c r="U61" t="s">
        <v>26198</v>
      </c>
      <c r="V61" t="s">
        <v>26199</v>
      </c>
      <c r="W61" s="91" t="s">
        <v>186</v>
      </c>
      <c r="Y61" s="97"/>
      <c r="AA61" s="91" t="str">
        <v>ARKAN004.6WI</v>
      </c>
      <c r="AC61" s="91" t="str">
        <v>Harpeth Conservancy</v>
      </c>
    </row>
    <row r="62" spans="1:29" s="91" customFormat="1" ht="15" customHeight="1" x14ac:dyDescent="0.35">
      <c r="A62" t="s">
        <v>188</v>
      </c>
      <c r="B62" t="s">
        <v>187</v>
      </c>
      <c r="C62" t="s">
        <v>172</v>
      </c>
      <c r="D62" t="s">
        <v>189</v>
      </c>
      <c r="E62"/>
      <c r="F62" t="s">
        <v>29083</v>
      </c>
      <c r="G62"/>
      <c r="H62">
        <v>5</v>
      </c>
      <c r="I62">
        <v>0.2</v>
      </c>
      <c r="J62" t="s">
        <v>95</v>
      </c>
      <c r="K62">
        <v>35.882840000000002</v>
      </c>
      <c r="L62">
        <v>-87.08229</v>
      </c>
      <c r="M62" s="100" t="s">
        <v>38379</v>
      </c>
      <c r="N62" t="s">
        <v>26205</v>
      </c>
      <c r="O62" t="s">
        <v>42747</v>
      </c>
      <c r="P62">
        <v>1</v>
      </c>
      <c r="Q62" t="s">
        <v>29570</v>
      </c>
      <c r="R62" t="s">
        <v>25829</v>
      </c>
      <c r="S62" t="s">
        <v>26197</v>
      </c>
      <c r="T62"/>
      <c r="U62" t="s">
        <v>26198</v>
      </c>
      <c r="V62" t="s">
        <v>26199</v>
      </c>
      <c r="W62" s="91" t="s">
        <v>190</v>
      </c>
      <c r="Y62" s="97"/>
      <c r="AA62" s="91" t="str">
        <v>ARKAN005.0WI</v>
      </c>
      <c r="AC62" s="91" t="str">
        <v>Historical data - organization not recorded</v>
      </c>
    </row>
    <row r="63" spans="1:29" s="91" customFormat="1" ht="15" customHeight="1" x14ac:dyDescent="0.35">
      <c r="A63" t="s">
        <v>192</v>
      </c>
      <c r="B63" t="s">
        <v>191</v>
      </c>
      <c r="C63" t="s">
        <v>193</v>
      </c>
      <c r="D63" t="s">
        <v>36432</v>
      </c>
      <c r="E63"/>
      <c r="F63" t="s">
        <v>9</v>
      </c>
      <c r="G63"/>
      <c r="H63">
        <v>0.8</v>
      </c>
      <c r="I63">
        <v>9.27</v>
      </c>
      <c r="J63" t="s">
        <v>194</v>
      </c>
      <c r="K63">
        <v>35.627099999999999</v>
      </c>
      <c r="L63">
        <v>-88.169300000000007</v>
      </c>
      <c r="M63" s="100" t="s">
        <v>38402</v>
      </c>
      <c r="N63" t="s">
        <v>26242</v>
      </c>
      <c r="O63" t="s">
        <v>43301</v>
      </c>
      <c r="P63">
        <v>3</v>
      </c>
      <c r="Q63" t="s">
        <v>29571</v>
      </c>
      <c r="R63" t="s">
        <v>25816</v>
      </c>
      <c r="S63" t="s">
        <v>26197</v>
      </c>
      <c r="T63"/>
      <c r="U63" t="s">
        <v>26198</v>
      </c>
      <c r="V63" t="s">
        <v>26199</v>
      </c>
      <c r="Y63" s="97"/>
      <c r="AA63" s="91" t="str">
        <v>ARMS000.8DE</v>
      </c>
      <c r="AC63" s="91" t="str">
        <v>Hiwassee Utilities Commission</v>
      </c>
    </row>
    <row r="64" spans="1:29" s="91" customFormat="1" ht="15" customHeight="1" x14ac:dyDescent="0.35">
      <c r="A64" t="s">
        <v>34421</v>
      </c>
      <c r="B64" t="s">
        <v>34422</v>
      </c>
      <c r="C64" t="s">
        <v>193</v>
      </c>
      <c r="D64" t="s">
        <v>5274</v>
      </c>
      <c r="E64"/>
      <c r="F64" t="s">
        <v>9</v>
      </c>
      <c r="G64"/>
      <c r="H64">
        <v>2.1</v>
      </c>
      <c r="I64">
        <v>7.9</v>
      </c>
      <c r="J64" t="s">
        <v>194</v>
      </c>
      <c r="K64">
        <v>35.640709999999999</v>
      </c>
      <c r="L64">
        <v>-88.173739999999995</v>
      </c>
      <c r="M64" s="100" t="s">
        <v>38402</v>
      </c>
      <c r="N64" t="s">
        <v>26242</v>
      </c>
      <c r="O64" t="s">
        <v>43301</v>
      </c>
      <c r="P64">
        <v>3</v>
      </c>
      <c r="Q64" t="s">
        <v>29571</v>
      </c>
      <c r="R64" t="s">
        <v>25816</v>
      </c>
      <c r="S64" t="s">
        <v>26197</v>
      </c>
      <c r="T64"/>
      <c r="U64" t="s">
        <v>26198</v>
      </c>
      <c r="V64" t="s">
        <v>26199</v>
      </c>
      <c r="Y64" s="97"/>
      <c r="AA64" s="91" t="str">
        <v>ARMS002.1DE</v>
      </c>
      <c r="AC64" s="91" t="str">
        <v>Hodges, Harbin, Newberry and Tribble, Inc.</v>
      </c>
    </row>
    <row r="65" spans="1:29" s="91" customFormat="1" ht="15" customHeight="1" x14ac:dyDescent="0.35">
      <c r="A65" t="s">
        <v>196</v>
      </c>
      <c r="B65" t="s">
        <v>195</v>
      </c>
      <c r="C65" t="s">
        <v>197</v>
      </c>
      <c r="D65" t="s">
        <v>198</v>
      </c>
      <c r="E65"/>
      <c r="F65" t="s">
        <v>75</v>
      </c>
      <c r="G65"/>
      <c r="H65">
        <v>1.7</v>
      </c>
      <c r="I65">
        <v>6.31</v>
      </c>
      <c r="J65" t="s">
        <v>148</v>
      </c>
      <c r="K65">
        <v>35.78398</v>
      </c>
      <c r="L65">
        <v>-86.472359999999995</v>
      </c>
      <c r="M65" s="100" t="s">
        <v>38401</v>
      </c>
      <c r="N65" t="s">
        <v>26226</v>
      </c>
      <c r="O65" t="s">
        <v>42818</v>
      </c>
      <c r="P65">
        <v>2</v>
      </c>
      <c r="Q65" t="s">
        <v>29572</v>
      </c>
      <c r="R65" t="s">
        <v>25829</v>
      </c>
      <c r="S65" t="s">
        <v>26197</v>
      </c>
      <c r="T65"/>
      <c r="U65" t="s">
        <v>26198</v>
      </c>
      <c r="V65" t="s">
        <v>26199</v>
      </c>
      <c r="Y65" s="97"/>
      <c r="AA65" s="91" t="str">
        <v>ARMST001.7RU</v>
      </c>
      <c r="AC65" s="91" t="str">
        <v>HRA Environmental Services</v>
      </c>
    </row>
    <row r="66" spans="1:29" s="91" customFormat="1" ht="15" customHeight="1" x14ac:dyDescent="0.35">
      <c r="A66" t="s">
        <v>29085</v>
      </c>
      <c r="B66" t="s">
        <v>8619</v>
      </c>
      <c r="C66" t="s">
        <v>8621</v>
      </c>
      <c r="D66" t="s">
        <v>8622</v>
      </c>
      <c r="E66" t="s">
        <v>26424</v>
      </c>
      <c r="F66" t="s">
        <v>58</v>
      </c>
      <c r="G66"/>
      <c r="H66">
        <v>4.4000000000000004</v>
      </c>
      <c r="I66">
        <v>1.49</v>
      </c>
      <c r="J66" t="s">
        <v>1480</v>
      </c>
      <c r="K66">
        <v>35.403860000000002</v>
      </c>
      <c r="L66">
        <v>-85.772120000000001</v>
      </c>
      <c r="M66" s="100" t="s">
        <v>38403</v>
      </c>
      <c r="N66" t="s">
        <v>26290</v>
      </c>
      <c r="O66" t="s">
        <v>42148</v>
      </c>
      <c r="P66">
        <v>3</v>
      </c>
      <c r="Q66" t="s">
        <v>27179</v>
      </c>
      <c r="R66" t="s">
        <v>25802</v>
      </c>
      <c r="S66" t="s">
        <v>26197</v>
      </c>
      <c r="T66"/>
      <c r="U66" t="s">
        <v>26198</v>
      </c>
      <c r="V66" t="s">
        <v>26199</v>
      </c>
      <c r="W66" s="91" t="s">
        <v>8620</v>
      </c>
      <c r="X66" s="91" t="s">
        <v>29573</v>
      </c>
      <c r="Y66" s="97"/>
      <c r="AA66" s="91" t="str">
        <v>ARMST004.4GY</v>
      </c>
      <c r="AC66" s="91" t="str">
        <v>Hydro Analytical</v>
      </c>
    </row>
    <row r="67" spans="1:29" s="91" customFormat="1" ht="15" customHeight="1" x14ac:dyDescent="0.35">
      <c r="A67" t="s">
        <v>200</v>
      </c>
      <c r="B67" t="s">
        <v>199</v>
      </c>
      <c r="C67" t="s">
        <v>201</v>
      </c>
      <c r="D67" t="s">
        <v>202</v>
      </c>
      <c r="E67"/>
      <c r="F67" t="s">
        <v>29083</v>
      </c>
      <c r="G67"/>
      <c r="H67">
        <v>0.9</v>
      </c>
      <c r="I67">
        <v>1.1000000000000001</v>
      </c>
      <c r="J67" t="s">
        <v>203</v>
      </c>
      <c r="K67">
        <v>35.775556000000002</v>
      </c>
      <c r="L67">
        <v>-87.378889000000001</v>
      </c>
      <c r="M67" s="100" t="s">
        <v>38382</v>
      </c>
      <c r="N67" t="s">
        <v>26210</v>
      </c>
      <c r="O67" t="s">
        <v>42529</v>
      </c>
      <c r="P67">
        <v>3</v>
      </c>
      <c r="Q67" t="s">
        <v>29574</v>
      </c>
      <c r="R67" t="s">
        <v>25808</v>
      </c>
      <c r="S67" t="s">
        <v>26197</v>
      </c>
      <c r="T67"/>
      <c r="U67" t="s">
        <v>26198</v>
      </c>
      <c r="V67" t="s">
        <v>26199</v>
      </c>
      <c r="Y67" s="97"/>
      <c r="AA67" s="91" t="str">
        <v>ARNOL000.9HI</v>
      </c>
      <c r="AC67" s="91" t="str">
        <v>Jan Stevenson, Phycologist Michigan State University</v>
      </c>
    </row>
    <row r="68" spans="1:29" s="91" customFormat="1" ht="15" customHeight="1" x14ac:dyDescent="0.35">
      <c r="A68" t="s">
        <v>205</v>
      </c>
      <c r="B68" t="s">
        <v>204</v>
      </c>
      <c r="C68" t="s">
        <v>201</v>
      </c>
      <c r="D68" t="s">
        <v>206</v>
      </c>
      <c r="E68"/>
      <c r="F68" t="s">
        <v>9</v>
      </c>
      <c r="G68"/>
      <c r="H68">
        <v>1.1000000000000001</v>
      </c>
      <c r="I68">
        <v>2.31</v>
      </c>
      <c r="J68" t="s">
        <v>207</v>
      </c>
      <c r="K68">
        <v>36.242179999999998</v>
      </c>
      <c r="L68">
        <v>-88.565920000000006</v>
      </c>
      <c r="M68" s="100" t="s">
        <v>38404</v>
      </c>
      <c r="N68" t="s">
        <v>26243</v>
      </c>
      <c r="O68" t="s">
        <v>42532</v>
      </c>
      <c r="P68">
        <v>5</v>
      </c>
      <c r="Q68" t="s">
        <v>26244</v>
      </c>
      <c r="R68" t="s">
        <v>25816</v>
      </c>
      <c r="S68" t="s">
        <v>26197</v>
      </c>
      <c r="T68"/>
      <c r="U68" t="s">
        <v>26198</v>
      </c>
      <c r="V68" t="s">
        <v>26199</v>
      </c>
      <c r="Y68" s="97"/>
      <c r="AA68" s="91" t="str">
        <v>ARNOL001.1WY</v>
      </c>
      <c r="AC68" s="91" t="str">
        <v>Johnson City Waste Water Treatment Plant</v>
      </c>
    </row>
    <row r="69" spans="1:29" s="91" customFormat="1" ht="15" customHeight="1" x14ac:dyDescent="0.35">
      <c r="A69" t="s">
        <v>209</v>
      </c>
      <c r="B69" t="s">
        <v>208</v>
      </c>
      <c r="C69" t="s">
        <v>201</v>
      </c>
      <c r="D69" t="s">
        <v>210</v>
      </c>
      <c r="E69"/>
      <c r="F69" t="s">
        <v>9</v>
      </c>
      <c r="G69"/>
      <c r="H69">
        <v>1.4</v>
      </c>
      <c r="I69">
        <v>1.72</v>
      </c>
      <c r="J69" t="s">
        <v>207</v>
      </c>
      <c r="K69">
        <v>36.234999999999999</v>
      </c>
      <c r="L69">
        <v>-88.561000000000007</v>
      </c>
      <c r="M69" s="100" t="s">
        <v>38404</v>
      </c>
      <c r="N69" t="s">
        <v>26243</v>
      </c>
      <c r="O69" t="s">
        <v>42532</v>
      </c>
      <c r="P69">
        <v>5</v>
      </c>
      <c r="Q69" t="s">
        <v>26244</v>
      </c>
      <c r="R69" t="s">
        <v>25816</v>
      </c>
      <c r="S69" t="s">
        <v>26197</v>
      </c>
      <c r="T69"/>
      <c r="U69" t="s">
        <v>26198</v>
      </c>
      <c r="V69" t="s">
        <v>26199</v>
      </c>
      <c r="X69" s="91" t="s">
        <v>29575</v>
      </c>
      <c r="Y69" s="97"/>
      <c r="AA69" s="91" t="str">
        <v>ARNOL001.4WY</v>
      </c>
      <c r="AC69" s="91" t="str">
        <v>Kalina Manoylov Phycologist, Georgia College and State University</v>
      </c>
    </row>
    <row r="70" spans="1:29" s="91" customFormat="1" ht="15" customHeight="1" x14ac:dyDescent="0.35">
      <c r="A70" t="s">
        <v>212</v>
      </c>
      <c r="B70" t="s">
        <v>211</v>
      </c>
      <c r="C70" t="s">
        <v>213</v>
      </c>
      <c r="D70" t="s">
        <v>214</v>
      </c>
      <c r="E70"/>
      <c r="F70" t="s">
        <v>28994</v>
      </c>
      <c r="G70"/>
      <c r="H70">
        <v>0.3</v>
      </c>
      <c r="I70">
        <v>5.46</v>
      </c>
      <c r="J70" t="s">
        <v>68</v>
      </c>
      <c r="K70">
        <v>36.530670000000001</v>
      </c>
      <c r="L70">
        <v>-82.653369999999995</v>
      </c>
      <c r="M70" s="100" t="s">
        <v>38388</v>
      </c>
      <c r="N70" t="s">
        <v>18813</v>
      </c>
      <c r="O70" t="s">
        <v>42240</v>
      </c>
      <c r="P70">
        <v>4</v>
      </c>
      <c r="Q70" t="s">
        <v>29576</v>
      </c>
      <c r="R70" t="s">
        <v>25821</v>
      </c>
      <c r="S70" t="s">
        <v>26197</v>
      </c>
      <c r="T70"/>
      <c r="U70" t="s">
        <v>26198</v>
      </c>
      <c r="V70" t="s">
        <v>26204</v>
      </c>
      <c r="W70" s="91" t="s">
        <v>215</v>
      </c>
      <c r="X70" s="91" t="s">
        <v>29577</v>
      </c>
      <c r="Y70" s="97"/>
      <c r="AA70" s="91" t="str">
        <v>ARNOT000.3HS</v>
      </c>
      <c r="AC70" s="91" t="str">
        <v>KCI Technologies</v>
      </c>
    </row>
    <row r="71" spans="1:29" s="91" customFormat="1" ht="15" customHeight="1" x14ac:dyDescent="0.35">
      <c r="A71" t="s">
        <v>217</v>
      </c>
      <c r="B71" t="s">
        <v>216</v>
      </c>
      <c r="C71" t="s">
        <v>213</v>
      </c>
      <c r="D71" t="s">
        <v>218</v>
      </c>
      <c r="E71"/>
      <c r="F71" t="s">
        <v>28994</v>
      </c>
      <c r="G71"/>
      <c r="H71">
        <v>0.5</v>
      </c>
      <c r="I71">
        <v>5.46</v>
      </c>
      <c r="J71" t="s">
        <v>68</v>
      </c>
      <c r="K71">
        <v>36.5319</v>
      </c>
      <c r="L71">
        <v>-82.648489999999995</v>
      </c>
      <c r="M71" s="100" t="s">
        <v>38388</v>
      </c>
      <c r="N71" t="s">
        <v>18813</v>
      </c>
      <c r="O71" t="s">
        <v>42240</v>
      </c>
      <c r="P71">
        <v>4</v>
      </c>
      <c r="Q71" t="s">
        <v>29576</v>
      </c>
      <c r="R71" t="s">
        <v>25821</v>
      </c>
      <c r="S71" t="s">
        <v>26197</v>
      </c>
      <c r="T71"/>
      <c r="U71" t="s">
        <v>26198</v>
      </c>
      <c r="V71" t="s">
        <v>26204</v>
      </c>
      <c r="Y71" s="97"/>
      <c r="AA71" s="91" t="str">
        <v>ARNOT000.5HS</v>
      </c>
      <c r="AC71" s="91" t="str">
        <v>KCl Technologies Inc.</v>
      </c>
    </row>
    <row r="72" spans="1:29" s="91" customFormat="1" ht="15" customHeight="1" x14ac:dyDescent="0.35">
      <c r="A72" t="s">
        <v>220</v>
      </c>
      <c r="B72" t="s">
        <v>219</v>
      </c>
      <c r="C72" t="s">
        <v>213</v>
      </c>
      <c r="D72" t="s">
        <v>221</v>
      </c>
      <c r="E72"/>
      <c r="F72" t="s">
        <v>28994</v>
      </c>
      <c r="G72"/>
      <c r="H72">
        <v>1.6</v>
      </c>
      <c r="I72">
        <v>2.54</v>
      </c>
      <c r="J72" t="s">
        <v>68</v>
      </c>
      <c r="K72">
        <v>36.547803000000002</v>
      </c>
      <c r="L72">
        <v>-82.649681999999999</v>
      </c>
      <c r="M72" s="100" t="s">
        <v>38388</v>
      </c>
      <c r="N72" t="s">
        <v>18813</v>
      </c>
      <c r="O72" t="s">
        <v>42240</v>
      </c>
      <c r="P72">
        <v>4</v>
      </c>
      <c r="Q72" t="s">
        <v>29578</v>
      </c>
      <c r="R72" t="s">
        <v>25821</v>
      </c>
      <c r="S72" t="s">
        <v>26197</v>
      </c>
      <c r="T72"/>
      <c r="U72" t="s">
        <v>26198</v>
      </c>
      <c r="V72" t="s">
        <v>26204</v>
      </c>
      <c r="X72" s="91" t="s">
        <v>38405</v>
      </c>
      <c r="Y72" s="97"/>
      <c r="AA72" s="91" t="str">
        <v>ARNOT001.6HS</v>
      </c>
      <c r="AC72" s="91" t="str">
        <v>Kentucky Division of Water</v>
      </c>
    </row>
    <row r="73" spans="1:29" s="91" customFormat="1" ht="15" customHeight="1" x14ac:dyDescent="0.35">
      <c r="A73" s="310" t="s">
        <v>38406</v>
      </c>
      <c r="B73" s="310" t="s">
        <v>38407</v>
      </c>
      <c r="C73" s="310" t="s">
        <v>213</v>
      </c>
      <c r="D73" s="310" t="s">
        <v>38408</v>
      </c>
      <c r="E73" s="310"/>
      <c r="F73" s="310" t="s">
        <v>44</v>
      </c>
      <c r="G73" s="310"/>
      <c r="H73" s="314">
        <v>2.7</v>
      </c>
      <c r="I73" s="314">
        <v>1.33</v>
      </c>
      <c r="J73" s="310" t="s">
        <v>68</v>
      </c>
      <c r="K73" s="314">
        <v>36.554749999999999</v>
      </c>
      <c r="L73" s="314">
        <v>-82.661749999999998</v>
      </c>
      <c r="M73" s="314" t="s">
        <v>38388</v>
      </c>
      <c r="N73" s="310" t="s">
        <v>18813</v>
      </c>
      <c r="O73" s="310" t="s">
        <v>38409</v>
      </c>
      <c r="P73" s="314">
        <v>4</v>
      </c>
      <c r="Q73" s="310" t="s">
        <v>29578</v>
      </c>
      <c r="R73" s="310" t="s">
        <v>25821</v>
      </c>
      <c r="S73" s="310" t="s">
        <v>26197</v>
      </c>
      <c r="T73" s="310"/>
      <c r="U73" s="310" t="s">
        <v>26198</v>
      </c>
      <c r="V73" s="310" t="s">
        <v>26204</v>
      </c>
      <c r="X73" s="91" t="s">
        <v>38410</v>
      </c>
      <c r="Y73" s="97"/>
      <c r="AA73" s="91" t="str">
        <v>ARNOT002.7HS</v>
      </c>
      <c r="AC73" s="91" t="str">
        <v>Knox County MS4</v>
      </c>
    </row>
    <row r="74" spans="1:29" s="91" customFormat="1" ht="15" customHeight="1" x14ac:dyDescent="0.35">
      <c r="A74" t="s">
        <v>223</v>
      </c>
      <c r="B74" t="s">
        <v>222</v>
      </c>
      <c r="C74" t="s">
        <v>224</v>
      </c>
      <c r="D74" t="s">
        <v>225</v>
      </c>
      <c r="E74"/>
      <c r="F74" t="s">
        <v>75</v>
      </c>
      <c r="G74"/>
      <c r="H74">
        <v>1.8</v>
      </c>
      <c r="I74">
        <v>15.83</v>
      </c>
      <c r="J74" t="s">
        <v>95</v>
      </c>
      <c r="K74">
        <v>35.865833000000002</v>
      </c>
      <c r="L74">
        <v>-86.707499999999996</v>
      </c>
      <c r="M74" s="100" t="s">
        <v>38379</v>
      </c>
      <c r="N74" t="s">
        <v>26205</v>
      </c>
      <c r="O74" t="s">
        <v>42791</v>
      </c>
      <c r="P74">
        <v>1</v>
      </c>
      <c r="Q74" t="s">
        <v>27810</v>
      </c>
      <c r="R74" t="s">
        <v>25829</v>
      </c>
      <c r="S74" t="s">
        <v>26197</v>
      </c>
      <c r="T74"/>
      <c r="U74" t="s">
        <v>26198</v>
      </c>
      <c r="V74" t="s">
        <v>26199</v>
      </c>
      <c r="X74" s="91" t="s">
        <v>29579</v>
      </c>
      <c r="Y74" s="97"/>
      <c r="AA74" s="91" t="str">
        <v>ARRIN001.8WI</v>
      </c>
      <c r="AC74" s="91" t="str">
        <v>Mead Paper</v>
      </c>
    </row>
    <row r="75" spans="1:29" s="91" customFormat="1" ht="15" customHeight="1" x14ac:dyDescent="0.35">
      <c r="A75" t="s">
        <v>227</v>
      </c>
      <c r="B75" t="s">
        <v>226</v>
      </c>
      <c r="C75" t="s">
        <v>228</v>
      </c>
      <c r="D75" t="s">
        <v>229</v>
      </c>
      <c r="E75"/>
      <c r="F75" t="s">
        <v>44</v>
      </c>
      <c r="G75"/>
      <c r="H75">
        <v>0.1</v>
      </c>
      <c r="I75">
        <v>1.05</v>
      </c>
      <c r="J75" t="s">
        <v>230</v>
      </c>
      <c r="K75">
        <v>36.16122</v>
      </c>
      <c r="L75">
        <v>-82.592259999999996</v>
      </c>
      <c r="M75" s="100" t="s">
        <v>38387</v>
      </c>
      <c r="N75" t="s">
        <v>26214</v>
      </c>
      <c r="O75" t="s">
        <v>42161</v>
      </c>
      <c r="P75">
        <v>5</v>
      </c>
      <c r="Q75" t="s">
        <v>26247</v>
      </c>
      <c r="R75" t="s">
        <v>25821</v>
      </c>
      <c r="S75" t="s">
        <v>26197</v>
      </c>
      <c r="T75"/>
      <c r="U75" t="s">
        <v>26198</v>
      </c>
      <c r="V75" t="s">
        <v>26204</v>
      </c>
      <c r="Y75" s="97"/>
      <c r="AA75" s="91" t="str">
        <v>ASBUR000.1WN</v>
      </c>
      <c r="AC75" s="91" t="str">
        <v>Metro Nashville MS4</v>
      </c>
    </row>
    <row r="76" spans="1:29" s="91" customFormat="1" ht="15" customHeight="1" x14ac:dyDescent="0.35">
      <c r="A76" t="s">
        <v>232</v>
      </c>
      <c r="B76" t="s">
        <v>231</v>
      </c>
      <c r="C76" t="s">
        <v>233</v>
      </c>
      <c r="D76" t="s">
        <v>234</v>
      </c>
      <c r="E76"/>
      <c r="F76" t="s">
        <v>29086</v>
      </c>
      <c r="G76"/>
      <c r="H76">
        <v>2.8</v>
      </c>
      <c r="I76"/>
      <c r="J76" t="s">
        <v>235</v>
      </c>
      <c r="K76">
        <v>36.565100000000001</v>
      </c>
      <c r="L76">
        <v>-85.274799999999999</v>
      </c>
      <c r="M76" s="100" t="s">
        <v>38411</v>
      </c>
      <c r="N76" t="s">
        <v>26248</v>
      </c>
      <c r="O76" t="s">
        <v>43299</v>
      </c>
      <c r="P76">
        <v>4</v>
      </c>
      <c r="Q76" t="s">
        <v>29580</v>
      </c>
      <c r="R76" t="s">
        <v>25812</v>
      </c>
      <c r="S76" t="s">
        <v>26197</v>
      </c>
      <c r="T76" t="s">
        <v>26249</v>
      </c>
      <c r="U76" t="s">
        <v>26207</v>
      </c>
      <c r="V76" t="s">
        <v>26199</v>
      </c>
      <c r="X76" s="91" t="s">
        <v>29581</v>
      </c>
      <c r="Y76" s="97"/>
      <c r="AA76" s="91" t="str">
        <v>ASHBU002.8CY</v>
      </c>
      <c r="AC76" s="91" t="str">
        <v>Michael Baker International, Inc</v>
      </c>
    </row>
    <row r="77" spans="1:29" s="91" customFormat="1" ht="15" customHeight="1" x14ac:dyDescent="0.35">
      <c r="A77" t="s">
        <v>237</v>
      </c>
      <c r="B77" t="s">
        <v>236</v>
      </c>
      <c r="C77" t="s">
        <v>238</v>
      </c>
      <c r="D77" t="s">
        <v>239</v>
      </c>
      <c r="E77"/>
      <c r="F77" t="s">
        <v>75</v>
      </c>
      <c r="G77"/>
      <c r="H77">
        <v>0.7</v>
      </c>
      <c r="I77">
        <v>4.5599999999999996</v>
      </c>
      <c r="J77" t="s">
        <v>76</v>
      </c>
      <c r="K77">
        <v>35.408140000000003</v>
      </c>
      <c r="L77">
        <v>-86.534059999999997</v>
      </c>
      <c r="M77" s="100" t="s">
        <v>38389</v>
      </c>
      <c r="N77" t="s">
        <v>26217</v>
      </c>
      <c r="O77" t="s">
        <v>42410</v>
      </c>
      <c r="P77">
        <v>4</v>
      </c>
      <c r="Q77" t="s">
        <v>29582</v>
      </c>
      <c r="R77" t="s">
        <v>25808</v>
      </c>
      <c r="S77" t="s">
        <v>26197</v>
      </c>
      <c r="T77"/>
      <c r="U77" t="s">
        <v>26198</v>
      </c>
      <c r="V77" t="s">
        <v>26199</v>
      </c>
      <c r="X77" s="91" t="s">
        <v>29583</v>
      </c>
      <c r="Y77" s="97"/>
      <c r="AA77" s="91" t="str">
        <v>ASHLA000.7BE</v>
      </c>
      <c r="AC77" s="91" t="str">
        <v>Michigan State University</v>
      </c>
    </row>
    <row r="78" spans="1:29" s="91" customFormat="1" ht="15" customHeight="1" x14ac:dyDescent="0.35">
      <c r="A78" t="s">
        <v>29087</v>
      </c>
      <c r="B78" t="s">
        <v>8605</v>
      </c>
      <c r="C78" t="s">
        <v>8607</v>
      </c>
      <c r="D78" t="s">
        <v>8608</v>
      </c>
      <c r="E78" t="s">
        <v>26424</v>
      </c>
      <c r="F78" t="s">
        <v>28998</v>
      </c>
      <c r="G78"/>
      <c r="H78">
        <v>1</v>
      </c>
      <c r="I78">
        <v>0.13</v>
      </c>
      <c r="J78" t="s">
        <v>1514</v>
      </c>
      <c r="K78">
        <v>35.297890000000002</v>
      </c>
      <c r="L78">
        <v>-84.681719999999999</v>
      </c>
      <c r="M78" s="100" t="s">
        <v>38384</v>
      </c>
      <c r="N78" t="s">
        <v>26211</v>
      </c>
      <c r="O78" t="s">
        <v>42149</v>
      </c>
      <c r="P78">
        <v>2</v>
      </c>
      <c r="Q78" t="s">
        <v>29584</v>
      </c>
      <c r="R78" t="s">
        <v>25802</v>
      </c>
      <c r="S78" t="s">
        <v>26197</v>
      </c>
      <c r="T78"/>
      <c r="U78" t="s">
        <v>26198</v>
      </c>
      <c r="V78" t="s">
        <v>26204</v>
      </c>
      <c r="W78" s="91" t="s">
        <v>8606</v>
      </c>
      <c r="X78" s="91" t="s">
        <v>34423</v>
      </c>
      <c r="Y78" s="97"/>
      <c r="AA78" s="91" t="str">
        <v>ASPRI001.0MM</v>
      </c>
      <c r="AC78" s="91" t="str">
        <v>Microbac Laboratory Knoxville</v>
      </c>
    </row>
    <row r="79" spans="1:29" s="91" customFormat="1" ht="15" customHeight="1" x14ac:dyDescent="0.35">
      <c r="A79" t="s">
        <v>241</v>
      </c>
      <c r="B79" t="s">
        <v>240</v>
      </c>
      <c r="C79" t="s">
        <v>242</v>
      </c>
      <c r="D79" t="s">
        <v>243</v>
      </c>
      <c r="E79"/>
      <c r="F79" t="s">
        <v>28983</v>
      </c>
      <c r="G79"/>
      <c r="H79">
        <v>0.1</v>
      </c>
      <c r="I79">
        <v>3.34</v>
      </c>
      <c r="J79" t="s">
        <v>244</v>
      </c>
      <c r="K79">
        <v>36.553600000000003</v>
      </c>
      <c r="L79">
        <v>-81.770600000000002</v>
      </c>
      <c r="M79" s="100" t="s">
        <v>38412</v>
      </c>
      <c r="N79" t="s">
        <v>29031</v>
      </c>
      <c r="O79" t="s">
        <v>42671</v>
      </c>
      <c r="P79">
        <v>2</v>
      </c>
      <c r="Q79" t="s">
        <v>29585</v>
      </c>
      <c r="R79" t="s">
        <v>25821</v>
      </c>
      <c r="S79" t="s">
        <v>26197</v>
      </c>
      <c r="T79"/>
      <c r="U79" t="s">
        <v>26198</v>
      </c>
      <c r="V79" t="s">
        <v>26204</v>
      </c>
      <c r="Y79" s="97"/>
      <c r="AA79" s="91" t="str">
        <v>ATCHI000.1JO</v>
      </c>
      <c r="AC79" s="91" t="str">
        <v>Microbac Laboratory Nashville</v>
      </c>
    </row>
    <row r="80" spans="1:29" s="91" customFormat="1" ht="15" customHeight="1" x14ac:dyDescent="0.35">
      <c r="A80" t="s">
        <v>246</v>
      </c>
      <c r="B80" t="s">
        <v>245</v>
      </c>
      <c r="C80" t="s">
        <v>247</v>
      </c>
      <c r="D80" t="s">
        <v>248</v>
      </c>
      <c r="E80"/>
      <c r="F80" t="s">
        <v>115</v>
      </c>
      <c r="G80"/>
      <c r="H80">
        <v>0.2</v>
      </c>
      <c r="I80">
        <v>1.83</v>
      </c>
      <c r="J80" t="s">
        <v>249</v>
      </c>
      <c r="K80">
        <v>35.444000000000003</v>
      </c>
      <c r="L80">
        <v>-85.343100000000007</v>
      </c>
      <c r="M80" s="100" t="s">
        <v>38393</v>
      </c>
      <c r="N80" t="s">
        <v>59</v>
      </c>
      <c r="O80" t="s">
        <v>42310</v>
      </c>
      <c r="P80">
        <v>5</v>
      </c>
      <c r="Q80" t="s">
        <v>29586</v>
      </c>
      <c r="R80" t="s">
        <v>25802</v>
      </c>
      <c r="S80" t="s">
        <v>26197</v>
      </c>
      <c r="T80"/>
      <c r="U80" t="s">
        <v>26198</v>
      </c>
      <c r="V80" t="s">
        <v>26199</v>
      </c>
      <c r="X80" s="91" t="s">
        <v>34424</v>
      </c>
      <c r="Y80" s="97"/>
      <c r="AA80" s="91" t="str">
        <v>AUSTI000.2BL</v>
      </c>
      <c r="AC80" s="91" t="str">
        <v>Middlesboro Mining</v>
      </c>
    </row>
    <row r="81" spans="1:29" s="91" customFormat="1" ht="15" customHeight="1" x14ac:dyDescent="0.35">
      <c r="A81" t="s">
        <v>251</v>
      </c>
      <c r="B81" t="s">
        <v>250</v>
      </c>
      <c r="C81" t="s">
        <v>247</v>
      </c>
      <c r="D81" t="s">
        <v>252</v>
      </c>
      <c r="E81"/>
      <c r="F81" t="s">
        <v>29088</v>
      </c>
      <c r="G81"/>
      <c r="H81">
        <v>0.4</v>
      </c>
      <c r="I81">
        <v>3.91</v>
      </c>
      <c r="J81" t="s">
        <v>253</v>
      </c>
      <c r="K81">
        <v>36.568420000000003</v>
      </c>
      <c r="L81">
        <v>-86.586730000000003</v>
      </c>
      <c r="M81" s="100" t="s">
        <v>38413</v>
      </c>
      <c r="N81" t="s">
        <v>26250</v>
      </c>
      <c r="O81" t="s">
        <v>42151</v>
      </c>
      <c r="P81">
        <v>4</v>
      </c>
      <c r="Q81" t="s">
        <v>26251</v>
      </c>
      <c r="R81" t="s">
        <v>25829</v>
      </c>
      <c r="S81" t="s">
        <v>26197</v>
      </c>
      <c r="T81"/>
      <c r="U81" t="s">
        <v>26198</v>
      </c>
      <c r="V81" t="s">
        <v>26199</v>
      </c>
      <c r="Y81" s="97"/>
      <c r="AA81" s="91" t="str">
        <v>AUSTI000.4SR</v>
      </c>
      <c r="AC81" s="91" t="str">
        <v>Mississippi Department of Environmental Quality</v>
      </c>
    </row>
    <row r="82" spans="1:29" s="91" customFormat="1" ht="15" customHeight="1" x14ac:dyDescent="0.35">
      <c r="A82" t="s">
        <v>255</v>
      </c>
      <c r="B82" t="s">
        <v>254</v>
      </c>
      <c r="C82" t="s">
        <v>247</v>
      </c>
      <c r="D82" t="s">
        <v>256</v>
      </c>
      <c r="E82"/>
      <c r="F82" t="s">
        <v>29088</v>
      </c>
      <c r="G82"/>
      <c r="H82">
        <v>1.7</v>
      </c>
      <c r="I82">
        <v>2.52</v>
      </c>
      <c r="J82" t="s">
        <v>253</v>
      </c>
      <c r="K82">
        <v>36.565800000000003</v>
      </c>
      <c r="L82">
        <v>-86.564999999999998</v>
      </c>
      <c r="M82" s="100" t="s">
        <v>38413</v>
      </c>
      <c r="N82" t="s">
        <v>26250</v>
      </c>
      <c r="O82" t="s">
        <v>42151</v>
      </c>
      <c r="P82">
        <v>4</v>
      </c>
      <c r="Q82" t="s">
        <v>26251</v>
      </c>
      <c r="R82" t="s">
        <v>25829</v>
      </c>
      <c r="S82" t="s">
        <v>26197</v>
      </c>
      <c r="T82"/>
      <c r="U82" t="s">
        <v>26198</v>
      </c>
      <c r="V82" t="s">
        <v>26199</v>
      </c>
      <c r="W82" s="91" t="s">
        <v>257</v>
      </c>
      <c r="X82" s="91" t="s">
        <v>34425</v>
      </c>
      <c r="Y82" s="97"/>
      <c r="AA82" s="91" t="str">
        <v>AUSTI001.7SR</v>
      </c>
      <c r="AC82" s="91" t="str">
        <v>Mitigation Resources of North America</v>
      </c>
    </row>
    <row r="83" spans="1:29" s="91" customFormat="1" ht="15" customHeight="1" x14ac:dyDescent="0.35">
      <c r="A83" t="s">
        <v>259</v>
      </c>
      <c r="B83" t="s">
        <v>258</v>
      </c>
      <c r="C83" t="s">
        <v>260</v>
      </c>
      <c r="D83" t="s">
        <v>261</v>
      </c>
      <c r="E83"/>
      <c r="F83" t="s">
        <v>28994</v>
      </c>
      <c r="G83"/>
      <c r="H83">
        <v>1.7</v>
      </c>
      <c r="I83">
        <v>3.23</v>
      </c>
      <c r="J83" t="s">
        <v>64</v>
      </c>
      <c r="K83">
        <v>36.276200000000003</v>
      </c>
      <c r="L83">
        <v>-82.887169999999998</v>
      </c>
      <c r="M83" s="100" t="s">
        <v>38387</v>
      </c>
      <c r="N83" t="s">
        <v>26214</v>
      </c>
      <c r="O83" t="s">
        <v>42213</v>
      </c>
      <c r="P83">
        <v>5</v>
      </c>
      <c r="Q83" t="s">
        <v>26252</v>
      </c>
      <c r="R83" t="s">
        <v>25821</v>
      </c>
      <c r="S83" t="s">
        <v>26197</v>
      </c>
      <c r="T83"/>
      <c r="U83" t="s">
        <v>26198</v>
      </c>
      <c r="V83" t="s">
        <v>26204</v>
      </c>
      <c r="W83" s="91" t="s">
        <v>262</v>
      </c>
      <c r="X83" s="91" t="s">
        <v>29587</v>
      </c>
      <c r="Y83" s="97"/>
      <c r="AA83" s="91" t="str">
        <v>BABB000.7GE</v>
      </c>
      <c r="AC83" s="91" t="str">
        <v>Moccasin Bend Environmental Lab</v>
      </c>
    </row>
    <row r="84" spans="1:29" s="91" customFormat="1" ht="15" customHeight="1" x14ac:dyDescent="0.35">
      <c r="A84" t="s">
        <v>264</v>
      </c>
      <c r="B84" t="s">
        <v>263</v>
      </c>
      <c r="C84" t="s">
        <v>265</v>
      </c>
      <c r="D84" t="s">
        <v>266</v>
      </c>
      <c r="E84"/>
      <c r="F84" t="s">
        <v>44</v>
      </c>
      <c r="G84"/>
      <c r="H84">
        <v>0.1</v>
      </c>
      <c r="I84">
        <v>7.48</v>
      </c>
      <c r="J84" t="s">
        <v>64</v>
      </c>
      <c r="K84">
        <v>36.032069999999997</v>
      </c>
      <c r="L84">
        <v>-82.845979999999997</v>
      </c>
      <c r="M84" s="100" t="s">
        <v>38387</v>
      </c>
      <c r="N84" t="s">
        <v>26214</v>
      </c>
      <c r="O84" t="s">
        <v>42748</v>
      </c>
      <c r="P84">
        <v>5</v>
      </c>
      <c r="Q84" t="s">
        <v>29588</v>
      </c>
      <c r="R84" t="s">
        <v>25821</v>
      </c>
      <c r="S84" t="s">
        <v>26197</v>
      </c>
      <c r="T84"/>
      <c r="U84" t="s">
        <v>26198</v>
      </c>
      <c r="V84" t="s">
        <v>26204</v>
      </c>
      <c r="Y84" s="97"/>
      <c r="AA84" s="91" t="str">
        <v>BACK000.1GE</v>
      </c>
      <c r="AC84" s="91" t="str">
        <v>MRW Environmental LLC</v>
      </c>
    </row>
    <row r="85" spans="1:29" s="91" customFormat="1" ht="15" customHeight="1" x14ac:dyDescent="0.35">
      <c r="A85" t="s">
        <v>268</v>
      </c>
      <c r="B85" t="s">
        <v>267</v>
      </c>
      <c r="C85" t="s">
        <v>265</v>
      </c>
      <c r="D85" t="s">
        <v>269</v>
      </c>
      <c r="E85"/>
      <c r="F85" t="s">
        <v>44</v>
      </c>
      <c r="G85"/>
      <c r="H85">
        <v>0.5</v>
      </c>
      <c r="I85">
        <v>12</v>
      </c>
      <c r="J85" t="s">
        <v>270</v>
      </c>
      <c r="K85">
        <v>36.526609999999998</v>
      </c>
      <c r="L85">
        <v>-82.261470000000003</v>
      </c>
      <c r="M85" s="100" t="s">
        <v>38412</v>
      </c>
      <c r="N85" t="s">
        <v>29031</v>
      </c>
      <c r="O85" t="s">
        <v>42788</v>
      </c>
      <c r="P85">
        <v>2</v>
      </c>
      <c r="Q85" t="s">
        <v>26253</v>
      </c>
      <c r="R85" t="s">
        <v>25821</v>
      </c>
      <c r="S85" t="s">
        <v>26197</v>
      </c>
      <c r="T85"/>
      <c r="U85" t="s">
        <v>26198</v>
      </c>
      <c r="V85" t="s">
        <v>26204</v>
      </c>
      <c r="X85" s="91" t="s">
        <v>29589</v>
      </c>
      <c r="Y85" s="97"/>
      <c r="AA85" s="91" t="str">
        <v>BACK000.5SU</v>
      </c>
      <c r="AC85" s="91" t="str">
        <v>Murfreesboro Water Resources Department MS4 Stormwater</v>
      </c>
    </row>
    <row r="86" spans="1:29" s="91" customFormat="1" ht="15" customHeight="1" x14ac:dyDescent="0.35">
      <c r="A86" t="s">
        <v>272</v>
      </c>
      <c r="B86" t="s">
        <v>271</v>
      </c>
      <c r="C86" t="s">
        <v>265</v>
      </c>
      <c r="D86" t="s">
        <v>273</v>
      </c>
      <c r="E86"/>
      <c r="F86" t="s">
        <v>44</v>
      </c>
      <c r="G86"/>
      <c r="H86">
        <v>1.1000000000000001</v>
      </c>
      <c r="I86">
        <v>10.199999999999999</v>
      </c>
      <c r="J86" t="s">
        <v>270</v>
      </c>
      <c r="K86">
        <v>36.531829999999999</v>
      </c>
      <c r="L86">
        <v>-82.264489999999995</v>
      </c>
      <c r="M86" s="100" t="s">
        <v>38412</v>
      </c>
      <c r="N86" t="s">
        <v>29031</v>
      </c>
      <c r="O86" t="s">
        <v>42788</v>
      </c>
      <c r="P86">
        <v>2</v>
      </c>
      <c r="Q86" t="s">
        <v>26253</v>
      </c>
      <c r="R86" t="s">
        <v>25821</v>
      </c>
      <c r="S86" t="s">
        <v>26197</v>
      </c>
      <c r="T86"/>
      <c r="U86" t="s">
        <v>26198</v>
      </c>
      <c r="V86" t="s">
        <v>26204</v>
      </c>
      <c r="Y86" s="97"/>
      <c r="AA86" s="91" t="str">
        <v>BACK001.1SU</v>
      </c>
      <c r="AC86" s="91" t="str">
        <v>Nashville Airport</v>
      </c>
    </row>
    <row r="87" spans="1:29" s="91" customFormat="1" ht="15" customHeight="1" x14ac:dyDescent="0.35">
      <c r="A87" t="s">
        <v>275</v>
      </c>
      <c r="B87" t="s">
        <v>274</v>
      </c>
      <c r="C87" t="s">
        <v>265</v>
      </c>
      <c r="D87" t="s">
        <v>276</v>
      </c>
      <c r="E87"/>
      <c r="F87" t="s">
        <v>33</v>
      </c>
      <c r="G87"/>
      <c r="H87">
        <v>1.3</v>
      </c>
      <c r="I87">
        <v>0.97</v>
      </c>
      <c r="J87" t="s">
        <v>277</v>
      </c>
      <c r="K87">
        <v>36.215310000000002</v>
      </c>
      <c r="L87">
        <v>-86.932559999999995</v>
      </c>
      <c r="M87" s="100" t="s">
        <v>38414</v>
      </c>
      <c r="N87" t="s">
        <v>26254</v>
      </c>
      <c r="O87" t="s">
        <v>42400</v>
      </c>
      <c r="P87">
        <v>5</v>
      </c>
      <c r="Q87" t="s">
        <v>29590</v>
      </c>
      <c r="R87" t="s">
        <v>25829</v>
      </c>
      <c r="S87" t="s">
        <v>26197</v>
      </c>
      <c r="T87"/>
      <c r="U87" t="s">
        <v>26198</v>
      </c>
      <c r="V87" t="s">
        <v>26199</v>
      </c>
      <c r="X87" s="91" t="s">
        <v>29591</v>
      </c>
      <c r="Y87" s="97"/>
      <c r="AA87" s="91" t="str">
        <v>BACK001.3DA</v>
      </c>
      <c r="AC87" s="91" t="str">
        <v>Nashville Zoo</v>
      </c>
    </row>
    <row r="88" spans="1:29" s="91" customFormat="1" ht="15" customHeight="1" x14ac:dyDescent="0.35">
      <c r="A88" s="310" t="s">
        <v>40628</v>
      </c>
      <c r="B88" s="310" t="s">
        <v>40629</v>
      </c>
      <c r="C88" s="310" t="s">
        <v>265</v>
      </c>
      <c r="D88" s="310" t="s">
        <v>40630</v>
      </c>
      <c r="E88" s="310"/>
      <c r="F88" s="310" t="s">
        <v>28981</v>
      </c>
      <c r="G88" s="310"/>
      <c r="H88" s="314">
        <v>2.7</v>
      </c>
      <c r="I88" s="314">
        <v>2.1</v>
      </c>
      <c r="J88" s="310" t="s">
        <v>64</v>
      </c>
      <c r="K88" s="314">
        <v>36.019997099999998</v>
      </c>
      <c r="L88" s="314">
        <v>-82.809232899999998</v>
      </c>
      <c r="M88" s="314" t="s">
        <v>38387</v>
      </c>
      <c r="N88" s="310" t="s">
        <v>26214</v>
      </c>
      <c r="O88" s="310" t="s">
        <v>40631</v>
      </c>
      <c r="P88" s="314">
        <v>5</v>
      </c>
      <c r="Q88" s="310" t="s">
        <v>29588</v>
      </c>
      <c r="R88" s="310" t="s">
        <v>25821</v>
      </c>
      <c r="S88" s="310" t="s">
        <v>26197</v>
      </c>
      <c r="T88" s="310"/>
      <c r="U88" s="310" t="s">
        <v>26198</v>
      </c>
      <c r="V88" s="310" t="s">
        <v>26204</v>
      </c>
      <c r="W88" s="91" t="s">
        <v>40632</v>
      </c>
      <c r="X88" s="91" t="s">
        <v>40633</v>
      </c>
      <c r="Y88" s="97"/>
      <c r="AA88" s="91" t="str">
        <v>BACK002.7GE</v>
      </c>
      <c r="AC88" s="91" t="str">
        <v>National Analytical Laboratories (aka NWA &amp; NWALAB)</v>
      </c>
    </row>
    <row r="89" spans="1:29" s="91" customFormat="1" ht="15" customHeight="1" x14ac:dyDescent="0.35">
      <c r="A89" t="s">
        <v>279</v>
      </c>
      <c r="B89" t="s">
        <v>278</v>
      </c>
      <c r="C89" t="s">
        <v>265</v>
      </c>
      <c r="D89" t="s">
        <v>280</v>
      </c>
      <c r="E89"/>
      <c r="F89" t="s">
        <v>28998</v>
      </c>
      <c r="G89"/>
      <c r="H89">
        <v>3.1</v>
      </c>
      <c r="I89">
        <v>7.31</v>
      </c>
      <c r="J89" t="s">
        <v>270</v>
      </c>
      <c r="K89">
        <v>36.553489999999996</v>
      </c>
      <c r="L89">
        <v>-82.267269999999996</v>
      </c>
      <c r="M89" s="100" t="s">
        <v>38412</v>
      </c>
      <c r="N89" t="s">
        <v>29031</v>
      </c>
      <c r="O89" t="s">
        <v>42788</v>
      </c>
      <c r="P89">
        <v>2</v>
      </c>
      <c r="Q89" t="s">
        <v>26253</v>
      </c>
      <c r="R89" t="s">
        <v>25821</v>
      </c>
      <c r="S89" t="s">
        <v>26197</v>
      </c>
      <c r="T89"/>
      <c r="U89" t="s">
        <v>26198</v>
      </c>
      <c r="V89" t="s">
        <v>26204</v>
      </c>
      <c r="X89" s="91" t="s">
        <v>34426</v>
      </c>
      <c r="Y89" s="97"/>
      <c r="AA89" s="91" t="str">
        <v>BACK003.1SU</v>
      </c>
      <c r="AC89" s="91" t="str">
        <v>National Coal</v>
      </c>
    </row>
    <row r="90" spans="1:29" s="91" customFormat="1" ht="15" customHeight="1" x14ac:dyDescent="0.35">
      <c r="A90" s="310" t="s">
        <v>43852</v>
      </c>
      <c r="B90" s="310" t="s">
        <v>43853</v>
      </c>
      <c r="C90" s="310" t="s">
        <v>265</v>
      </c>
      <c r="D90" s="310" t="s">
        <v>43854</v>
      </c>
      <c r="E90" s="310"/>
      <c r="F90" s="310" t="s">
        <v>44</v>
      </c>
      <c r="G90" s="310"/>
      <c r="H90" s="314">
        <v>5.8</v>
      </c>
      <c r="I90" s="314">
        <v>1.04</v>
      </c>
      <c r="J90" s="310" t="s">
        <v>270</v>
      </c>
      <c r="K90" s="314">
        <v>36.584589999999999</v>
      </c>
      <c r="L90" s="314">
        <v>-82.266941000000003</v>
      </c>
      <c r="M90" s="314" t="s">
        <v>38412</v>
      </c>
      <c r="N90" s="310" t="s">
        <v>29031</v>
      </c>
      <c r="O90" s="310" t="s">
        <v>43855</v>
      </c>
      <c r="P90" s="314">
        <v>2</v>
      </c>
      <c r="Q90" s="310" t="s">
        <v>26253</v>
      </c>
      <c r="R90" s="310" t="s">
        <v>25821</v>
      </c>
      <c r="S90" s="310" t="s">
        <v>26197</v>
      </c>
      <c r="T90" s="310"/>
      <c r="U90" s="310" t="s">
        <v>26198</v>
      </c>
      <c r="V90" s="310" t="s">
        <v>26204</v>
      </c>
      <c r="X90" s="91" t="s">
        <v>43857</v>
      </c>
      <c r="Y90" s="97"/>
      <c r="AA90" s="91" t="str">
        <v>BACK005.8SU</v>
      </c>
      <c r="AC90" s="91" t="str">
        <v>Naturion</v>
      </c>
    </row>
    <row r="91" spans="1:29" s="91" customFormat="1" ht="15" customHeight="1" x14ac:dyDescent="0.35">
      <c r="A91" t="s">
        <v>282</v>
      </c>
      <c r="B91" t="s">
        <v>281</v>
      </c>
      <c r="C91" t="s">
        <v>283</v>
      </c>
      <c r="D91" t="s">
        <v>284</v>
      </c>
      <c r="E91"/>
      <c r="F91" t="s">
        <v>44</v>
      </c>
      <c r="G91"/>
      <c r="H91">
        <v>0.1</v>
      </c>
      <c r="I91">
        <v>2.12</v>
      </c>
      <c r="J91" t="s">
        <v>285</v>
      </c>
      <c r="K91">
        <v>35.2286</v>
      </c>
      <c r="L91">
        <v>-84.706360000000004</v>
      </c>
      <c r="M91" s="100" t="s">
        <v>38384</v>
      </c>
      <c r="N91" t="s">
        <v>26211</v>
      </c>
      <c r="O91" t="s">
        <v>43046</v>
      </c>
      <c r="P91">
        <v>2</v>
      </c>
      <c r="Q91" t="s">
        <v>26256</v>
      </c>
      <c r="R91" t="s">
        <v>25802</v>
      </c>
      <c r="S91" t="s">
        <v>26197</v>
      </c>
      <c r="T91"/>
      <c r="U91" t="s">
        <v>26198</v>
      </c>
      <c r="V91" t="s">
        <v>26204</v>
      </c>
      <c r="X91" s="91" t="s">
        <v>29592</v>
      </c>
      <c r="Y91" s="97"/>
      <c r="AA91" s="91" t="str">
        <v>BACON000.1BR</v>
      </c>
      <c r="AC91" s="91" t="str">
        <v>Newfields Consulting</v>
      </c>
    </row>
    <row r="92" spans="1:29" s="91" customFormat="1" ht="15" customHeight="1" x14ac:dyDescent="0.35">
      <c r="A92" t="s">
        <v>287</v>
      </c>
      <c r="B92" t="s">
        <v>286</v>
      </c>
      <c r="C92" t="s">
        <v>288</v>
      </c>
      <c r="D92" t="s">
        <v>289</v>
      </c>
      <c r="E92"/>
      <c r="F92" t="s">
        <v>44</v>
      </c>
      <c r="G92"/>
      <c r="H92">
        <v>0.1</v>
      </c>
      <c r="I92">
        <v>6.19</v>
      </c>
      <c r="J92" t="s">
        <v>290</v>
      </c>
      <c r="K92">
        <v>35.676699999999997</v>
      </c>
      <c r="L92">
        <v>-84.404899999999998</v>
      </c>
      <c r="M92" s="100" t="s">
        <v>38415</v>
      </c>
      <c r="N92" t="s">
        <v>26602</v>
      </c>
      <c r="O92" t="s">
        <v>43300</v>
      </c>
      <c r="P92">
        <v>1</v>
      </c>
      <c r="Q92" t="s">
        <v>26255</v>
      </c>
      <c r="R92" t="s">
        <v>25825</v>
      </c>
      <c r="S92" t="s">
        <v>26197</v>
      </c>
      <c r="T92"/>
      <c r="U92" t="s">
        <v>26198</v>
      </c>
      <c r="V92" t="s">
        <v>26204</v>
      </c>
      <c r="Y92" s="97"/>
      <c r="AA92" s="91" t="str">
        <v>BACON000.1LO</v>
      </c>
      <c r="AC92" s="91" t="str">
        <v>Normandeau Associates Inc.</v>
      </c>
    </row>
    <row r="93" spans="1:29" s="91" customFormat="1" ht="15" customHeight="1" x14ac:dyDescent="0.35">
      <c r="A93" t="s">
        <v>292</v>
      </c>
      <c r="B93" t="s">
        <v>291</v>
      </c>
      <c r="C93" t="s">
        <v>283</v>
      </c>
      <c r="D93" t="s">
        <v>293</v>
      </c>
      <c r="E93"/>
      <c r="F93" t="s">
        <v>44</v>
      </c>
      <c r="G93"/>
      <c r="H93">
        <v>0.4</v>
      </c>
      <c r="I93">
        <v>3.77</v>
      </c>
      <c r="J93" t="s">
        <v>230</v>
      </c>
      <c r="K93">
        <v>36.25282</v>
      </c>
      <c r="L93">
        <v>-82.514120000000005</v>
      </c>
      <c r="M93" s="100" t="s">
        <v>38387</v>
      </c>
      <c r="N93" t="s">
        <v>26214</v>
      </c>
      <c r="O93" t="s">
        <v>42714</v>
      </c>
      <c r="P93">
        <v>5</v>
      </c>
      <c r="Q93" t="s">
        <v>29593</v>
      </c>
      <c r="R93" t="s">
        <v>25821</v>
      </c>
      <c r="S93" t="s">
        <v>26197</v>
      </c>
      <c r="T93"/>
      <c r="U93" t="s">
        <v>26198</v>
      </c>
      <c r="V93" t="s">
        <v>26204</v>
      </c>
      <c r="W93" s="91" t="s">
        <v>294</v>
      </c>
      <c r="X93" s="91" t="s">
        <v>29594</v>
      </c>
      <c r="Y93" s="97"/>
      <c r="AA93" s="91" t="str">
        <v>BACON000.4WN</v>
      </c>
      <c r="AC93" s="91" t="str">
        <v>North Carolina Division of Water Quality</v>
      </c>
    </row>
    <row r="94" spans="1:29" s="91" customFormat="1" ht="15" customHeight="1" x14ac:dyDescent="0.35">
      <c r="A94" t="s">
        <v>296</v>
      </c>
      <c r="B94" t="s">
        <v>295</v>
      </c>
      <c r="C94" t="s">
        <v>288</v>
      </c>
      <c r="D94" t="s">
        <v>297</v>
      </c>
      <c r="E94"/>
      <c r="F94" t="s">
        <v>9</v>
      </c>
      <c r="G94"/>
      <c r="H94">
        <v>0.9</v>
      </c>
      <c r="I94">
        <v>13.9</v>
      </c>
      <c r="J94" t="s">
        <v>104</v>
      </c>
      <c r="K94">
        <v>35.910800000000002</v>
      </c>
      <c r="L94">
        <v>-88.323499999999996</v>
      </c>
      <c r="M94" s="100" t="s">
        <v>38392</v>
      </c>
      <c r="N94" t="s">
        <v>26221</v>
      </c>
      <c r="O94" t="s">
        <v>42531</v>
      </c>
      <c r="P94">
        <v>3</v>
      </c>
      <c r="Q94" t="s">
        <v>29595</v>
      </c>
      <c r="R94" t="s">
        <v>25816</v>
      </c>
      <c r="S94" t="s">
        <v>26197</v>
      </c>
      <c r="T94"/>
      <c r="U94" t="s">
        <v>26198</v>
      </c>
      <c r="V94" t="s">
        <v>26199</v>
      </c>
      <c r="W94" s="91" t="s">
        <v>34427</v>
      </c>
      <c r="Y94" s="97"/>
      <c r="AA94" s="91" t="str">
        <v>BACON000.9CR</v>
      </c>
      <c r="AC94" s="91" t="str">
        <v>NSA KJS Joint Venture MidSouth - Millington</v>
      </c>
    </row>
    <row r="95" spans="1:29" s="91" customFormat="1" ht="15" customHeight="1" x14ac:dyDescent="0.35">
      <c r="A95" t="s">
        <v>299</v>
      </c>
      <c r="B95" t="s">
        <v>298</v>
      </c>
      <c r="C95" t="s">
        <v>283</v>
      </c>
      <c r="D95" t="s">
        <v>300</v>
      </c>
      <c r="E95"/>
      <c r="F95" t="s">
        <v>44</v>
      </c>
      <c r="G95"/>
      <c r="H95">
        <v>1.6</v>
      </c>
      <c r="I95">
        <v>1.1399999999999999</v>
      </c>
      <c r="J95" t="s">
        <v>301</v>
      </c>
      <c r="K95">
        <v>35.214660000000002</v>
      </c>
      <c r="L95">
        <v>-84.688159999999996</v>
      </c>
      <c r="M95" s="100" t="s">
        <v>38384</v>
      </c>
      <c r="N95" t="s">
        <v>26211</v>
      </c>
      <c r="O95" t="s">
        <v>43046</v>
      </c>
      <c r="P95">
        <v>2</v>
      </c>
      <c r="Q95" t="s">
        <v>26256</v>
      </c>
      <c r="R95" t="s">
        <v>25802</v>
      </c>
      <c r="S95" t="s">
        <v>26197</v>
      </c>
      <c r="T95"/>
      <c r="U95" t="s">
        <v>26198</v>
      </c>
      <c r="V95" t="s">
        <v>26204</v>
      </c>
      <c r="Y95" s="97"/>
      <c r="AA95" s="91" t="str">
        <v>BACON001.6PO</v>
      </c>
      <c r="AC95" s="91" t="str">
        <v>NV5: Beyond Engineering</v>
      </c>
    </row>
    <row r="96" spans="1:29" s="91" customFormat="1" ht="15" customHeight="1" x14ac:dyDescent="0.35">
      <c r="A96" t="s">
        <v>303</v>
      </c>
      <c r="B96" t="s">
        <v>302</v>
      </c>
      <c r="C96" t="s">
        <v>288</v>
      </c>
      <c r="D96" t="s">
        <v>304</v>
      </c>
      <c r="E96"/>
      <c r="F96" t="s">
        <v>9</v>
      </c>
      <c r="G96"/>
      <c r="H96">
        <v>2.5</v>
      </c>
      <c r="I96">
        <v>7.39</v>
      </c>
      <c r="J96" t="s">
        <v>104</v>
      </c>
      <c r="K96">
        <v>35.889499999999998</v>
      </c>
      <c r="L96">
        <v>-88.325299999999999</v>
      </c>
      <c r="M96" s="100" t="s">
        <v>38392</v>
      </c>
      <c r="N96" t="s">
        <v>26221</v>
      </c>
      <c r="O96" t="s">
        <v>42531</v>
      </c>
      <c r="P96">
        <v>3</v>
      </c>
      <c r="Q96" t="s">
        <v>29595</v>
      </c>
      <c r="R96" t="s">
        <v>25816</v>
      </c>
      <c r="S96" t="s">
        <v>26197</v>
      </c>
      <c r="T96"/>
      <c r="U96" t="s">
        <v>26198</v>
      </c>
      <c r="V96" t="s">
        <v>26199</v>
      </c>
      <c r="X96" s="91" t="s">
        <v>29596</v>
      </c>
      <c r="Y96" s="97"/>
      <c r="AA96" s="91" t="str">
        <v>BACON002.5CR</v>
      </c>
      <c r="AC96" s="91" t="str">
        <v>NYRSTAR</v>
      </c>
    </row>
    <row r="97" spans="1:29" s="91" customFormat="1" ht="15" customHeight="1" x14ac:dyDescent="0.35">
      <c r="A97" t="s">
        <v>306</v>
      </c>
      <c r="B97" t="s">
        <v>305</v>
      </c>
      <c r="C97" t="s">
        <v>307</v>
      </c>
      <c r="D97" t="s">
        <v>308</v>
      </c>
      <c r="E97"/>
      <c r="F97" t="s">
        <v>29083</v>
      </c>
      <c r="G97"/>
      <c r="H97">
        <v>0.1</v>
      </c>
      <c r="I97">
        <v>10</v>
      </c>
      <c r="J97" t="s">
        <v>166</v>
      </c>
      <c r="K97">
        <v>36.368360000000003</v>
      </c>
      <c r="L97">
        <v>-87.50085</v>
      </c>
      <c r="M97" s="100" t="s">
        <v>38380</v>
      </c>
      <c r="N97" t="s">
        <v>26208</v>
      </c>
      <c r="O97" t="s">
        <v>42416</v>
      </c>
      <c r="P97">
        <v>5</v>
      </c>
      <c r="Q97" t="s">
        <v>26257</v>
      </c>
      <c r="R97" t="s">
        <v>25829</v>
      </c>
      <c r="S97" t="s">
        <v>26197</v>
      </c>
      <c r="T97"/>
      <c r="U97" t="s">
        <v>26198</v>
      </c>
      <c r="V97" t="s">
        <v>26199</v>
      </c>
      <c r="Y97" s="97"/>
      <c r="AA97" s="91" t="str">
        <v>BAGGE000.1MT</v>
      </c>
      <c r="AC97" s="91" t="str">
        <v>Oak Ridge National Laboratory</v>
      </c>
    </row>
    <row r="98" spans="1:29" s="91" customFormat="1" ht="15" customHeight="1" x14ac:dyDescent="0.35">
      <c r="A98" t="s">
        <v>310</v>
      </c>
      <c r="B98" t="s">
        <v>309</v>
      </c>
      <c r="C98" t="s">
        <v>311</v>
      </c>
      <c r="D98" t="s">
        <v>312</v>
      </c>
      <c r="E98"/>
      <c r="F98" t="s">
        <v>58</v>
      </c>
      <c r="G98"/>
      <c r="H98">
        <v>0.2</v>
      </c>
      <c r="I98">
        <v>0.16</v>
      </c>
      <c r="J98" t="s">
        <v>313</v>
      </c>
      <c r="K98">
        <v>35.996459999999999</v>
      </c>
      <c r="L98">
        <v>-84.9191</v>
      </c>
      <c r="M98" s="100" t="s">
        <v>38416</v>
      </c>
      <c r="N98" t="s">
        <v>26258</v>
      </c>
      <c r="O98" t="s">
        <v>42563</v>
      </c>
      <c r="P98">
        <v>1</v>
      </c>
      <c r="Q98" t="s">
        <v>29597</v>
      </c>
      <c r="R98" t="s">
        <v>25812</v>
      </c>
      <c r="S98" t="s">
        <v>26197</v>
      </c>
      <c r="T98"/>
      <c r="U98" t="s">
        <v>26198</v>
      </c>
      <c r="V98" t="s">
        <v>26199</v>
      </c>
      <c r="W98" s="91" t="s">
        <v>314</v>
      </c>
      <c r="X98" s="91" t="s">
        <v>29598</v>
      </c>
      <c r="Y98" s="97"/>
      <c r="AA98" s="91" t="str">
        <v>BAGWE1.6T0.2CU</v>
      </c>
      <c r="AC98" s="91" t="str">
        <v>Oceana</v>
      </c>
    </row>
    <row r="99" spans="1:29" s="91" customFormat="1" ht="15" customHeight="1" x14ac:dyDescent="0.35">
      <c r="A99" t="s">
        <v>316</v>
      </c>
      <c r="B99" t="s">
        <v>315</v>
      </c>
      <c r="C99" t="s">
        <v>317</v>
      </c>
      <c r="D99" t="s">
        <v>318</v>
      </c>
      <c r="E99"/>
      <c r="F99" t="s">
        <v>44</v>
      </c>
      <c r="G99"/>
      <c r="H99">
        <v>0.1</v>
      </c>
      <c r="I99">
        <v>2.4</v>
      </c>
      <c r="J99" t="s">
        <v>319</v>
      </c>
      <c r="K99">
        <v>36.139769999999999</v>
      </c>
      <c r="L99">
        <v>-83.24736</v>
      </c>
      <c r="M99" s="100" t="s">
        <v>38387</v>
      </c>
      <c r="N99" t="s">
        <v>26214</v>
      </c>
      <c r="O99" t="s">
        <v>42374</v>
      </c>
      <c r="P99">
        <v>5</v>
      </c>
      <c r="Q99" t="s">
        <v>29599</v>
      </c>
      <c r="R99" t="s">
        <v>25825</v>
      </c>
      <c r="S99" t="s">
        <v>26197</v>
      </c>
      <c r="T99"/>
      <c r="U99" t="s">
        <v>26198</v>
      </c>
      <c r="V99" t="s">
        <v>26204</v>
      </c>
      <c r="Y99" s="97"/>
      <c r="AA99" s="91" t="str">
        <v>BAILE000.1HA</v>
      </c>
      <c r="AC99" s="91" t="str">
        <v>OHM Advisors</v>
      </c>
    </row>
    <row r="100" spans="1:29" s="91" customFormat="1" ht="15" customHeight="1" x14ac:dyDescent="0.35">
      <c r="A100" t="s">
        <v>321</v>
      </c>
      <c r="B100" t="s">
        <v>320</v>
      </c>
      <c r="C100" t="s">
        <v>322</v>
      </c>
      <c r="D100" t="s">
        <v>323</v>
      </c>
      <c r="E100"/>
      <c r="F100" t="s">
        <v>324</v>
      </c>
      <c r="G100"/>
      <c r="H100">
        <v>1.1000000000000001</v>
      </c>
      <c r="I100">
        <v>2.72</v>
      </c>
      <c r="J100" t="s">
        <v>325</v>
      </c>
      <c r="K100">
        <v>36.565629999999999</v>
      </c>
      <c r="L100">
        <v>-84.256</v>
      </c>
      <c r="M100" s="100" t="s">
        <v>38417</v>
      </c>
      <c r="N100" t="s">
        <v>26260</v>
      </c>
      <c r="O100" t="s">
        <v>43181</v>
      </c>
      <c r="P100">
        <v>4</v>
      </c>
      <c r="Q100" t="s">
        <v>29600</v>
      </c>
      <c r="R100" t="s">
        <v>25825</v>
      </c>
      <c r="S100" t="s">
        <v>26197</v>
      </c>
      <c r="T100"/>
      <c r="U100" t="s">
        <v>26198</v>
      </c>
      <c r="V100" t="s">
        <v>26204</v>
      </c>
      <c r="X100" s="91" t="s">
        <v>38418</v>
      </c>
      <c r="Y100" s="97"/>
      <c r="AA100" s="91" t="str">
        <v>BAIRD001.1SC</v>
      </c>
      <c r="AC100" s="91" t="str">
        <v>Olin Corporation</v>
      </c>
    </row>
    <row r="101" spans="1:29" s="91" customFormat="1" ht="15" customHeight="1" x14ac:dyDescent="0.35">
      <c r="A101" t="s">
        <v>26262</v>
      </c>
      <c r="B101" t="s">
        <v>26261</v>
      </c>
      <c r="C101" t="s">
        <v>322</v>
      </c>
      <c r="D101" t="s">
        <v>26263</v>
      </c>
      <c r="E101"/>
      <c r="F101" t="s">
        <v>324</v>
      </c>
      <c r="G101"/>
      <c r="H101">
        <v>1.9</v>
      </c>
      <c r="I101">
        <v>2.7</v>
      </c>
      <c r="J101" t="s">
        <v>325</v>
      </c>
      <c r="K101">
        <v>36.556449999999998</v>
      </c>
      <c r="L101">
        <v>-84.263050000000007</v>
      </c>
      <c r="M101" s="100" t="s">
        <v>38417</v>
      </c>
      <c r="N101" t="s">
        <v>26260</v>
      </c>
      <c r="O101" t="s">
        <v>43181</v>
      </c>
      <c r="P101">
        <v>4</v>
      </c>
      <c r="Q101" t="s">
        <v>29600</v>
      </c>
      <c r="R101" t="s">
        <v>25825</v>
      </c>
      <c r="S101" t="s">
        <v>26197</v>
      </c>
      <c r="T101"/>
      <c r="U101" t="s">
        <v>26198</v>
      </c>
      <c r="V101" t="s">
        <v>26204</v>
      </c>
      <c r="W101" s="91" t="s">
        <v>34428</v>
      </c>
      <c r="X101" s="91" t="s">
        <v>38419</v>
      </c>
      <c r="Y101" s="97"/>
      <c r="AA101" s="91" t="str">
        <v>BAIRD001.9SC</v>
      </c>
      <c r="AC101" s="91" t="str">
        <v>Olsson</v>
      </c>
    </row>
    <row r="102" spans="1:29" s="91" customFormat="1" ht="15" customHeight="1" x14ac:dyDescent="0.35">
      <c r="A102" t="s">
        <v>327</v>
      </c>
      <c r="B102" t="s">
        <v>326</v>
      </c>
      <c r="C102" t="s">
        <v>322</v>
      </c>
      <c r="D102" t="s">
        <v>328</v>
      </c>
      <c r="E102"/>
      <c r="F102" t="s">
        <v>324</v>
      </c>
      <c r="G102"/>
      <c r="H102">
        <v>3.6</v>
      </c>
      <c r="I102">
        <v>0.32</v>
      </c>
      <c r="J102" t="s">
        <v>325</v>
      </c>
      <c r="K102">
        <v>36.533009999999997</v>
      </c>
      <c r="L102">
        <v>-84.261139999999997</v>
      </c>
      <c r="M102" s="100" t="s">
        <v>38417</v>
      </c>
      <c r="N102" t="s">
        <v>26260</v>
      </c>
      <c r="O102" t="s">
        <v>43181</v>
      </c>
      <c r="P102">
        <v>4</v>
      </c>
      <c r="Q102" t="s">
        <v>29600</v>
      </c>
      <c r="R102" t="s">
        <v>25825</v>
      </c>
      <c r="S102" t="s">
        <v>26197</v>
      </c>
      <c r="T102"/>
      <c r="U102" t="s">
        <v>26198</v>
      </c>
      <c r="V102" t="s">
        <v>26204</v>
      </c>
      <c r="X102" s="91" t="s">
        <v>38418</v>
      </c>
      <c r="Y102" s="97"/>
      <c r="AA102" s="91" t="str">
        <v>BAIRD003.6SC</v>
      </c>
      <c r="AC102" s="91" t="str">
        <v>Organization Full Name</v>
      </c>
    </row>
    <row r="103" spans="1:29" s="91" customFormat="1" ht="15" customHeight="1" x14ac:dyDescent="0.35">
      <c r="A103" t="s">
        <v>330</v>
      </c>
      <c r="B103" t="s">
        <v>329</v>
      </c>
      <c r="C103" t="s">
        <v>331</v>
      </c>
      <c r="D103" t="s">
        <v>332</v>
      </c>
      <c r="E103"/>
      <c r="F103" t="s">
        <v>324</v>
      </c>
      <c r="G103"/>
      <c r="H103">
        <v>0</v>
      </c>
      <c r="I103">
        <v>2.17</v>
      </c>
      <c r="J103" t="s">
        <v>325</v>
      </c>
      <c r="K103">
        <v>36.557160000000003</v>
      </c>
      <c r="L103">
        <v>-84.263140000000007</v>
      </c>
      <c r="M103" s="100" t="s">
        <v>38417</v>
      </c>
      <c r="N103" t="s">
        <v>26260</v>
      </c>
      <c r="O103" t="s">
        <v>43181</v>
      </c>
      <c r="P103">
        <v>4</v>
      </c>
      <c r="Q103" t="s">
        <v>29600</v>
      </c>
      <c r="R103" t="s">
        <v>25825</v>
      </c>
      <c r="S103" t="s">
        <v>26197</v>
      </c>
      <c r="T103"/>
      <c r="U103" t="s">
        <v>26198</v>
      </c>
      <c r="V103" t="s">
        <v>26204</v>
      </c>
      <c r="W103" s="91" t="s">
        <v>333</v>
      </c>
      <c r="X103" s="91" t="s">
        <v>38420</v>
      </c>
      <c r="Y103" s="97"/>
      <c r="AA103" s="91" t="str">
        <v>BAIRD1.8T0.0SC</v>
      </c>
      <c r="AC103" s="91" t="str">
        <v>Pace Analytical Services</v>
      </c>
    </row>
    <row r="104" spans="1:29" s="91" customFormat="1" ht="15" customHeight="1" x14ac:dyDescent="0.35">
      <c r="A104" t="s">
        <v>335</v>
      </c>
      <c r="B104" t="s">
        <v>334</v>
      </c>
      <c r="C104" t="s">
        <v>331</v>
      </c>
      <c r="D104" t="s">
        <v>336</v>
      </c>
      <c r="E104"/>
      <c r="F104" t="s">
        <v>324</v>
      </c>
      <c r="G104"/>
      <c r="H104">
        <v>0.1</v>
      </c>
      <c r="I104">
        <v>0.28000000000000003</v>
      </c>
      <c r="J104" t="s">
        <v>325</v>
      </c>
      <c r="K104">
        <v>36.54327</v>
      </c>
      <c r="L104">
        <v>-84.266549999999995</v>
      </c>
      <c r="M104" s="100" t="s">
        <v>38417</v>
      </c>
      <c r="N104" t="s">
        <v>26260</v>
      </c>
      <c r="O104" t="s">
        <v>43181</v>
      </c>
      <c r="P104">
        <v>4</v>
      </c>
      <c r="Q104" t="s">
        <v>29600</v>
      </c>
      <c r="R104" t="s">
        <v>25825</v>
      </c>
      <c r="S104" t="s">
        <v>26197</v>
      </c>
      <c r="T104"/>
      <c r="U104" t="s">
        <v>26198</v>
      </c>
      <c r="V104" t="s">
        <v>26204</v>
      </c>
      <c r="W104" s="91" t="s">
        <v>337</v>
      </c>
      <c r="X104" s="91" t="s">
        <v>38420</v>
      </c>
      <c r="Y104" s="97"/>
      <c r="AA104" s="91" t="str">
        <v>BAIRD2.8T0.1SC</v>
      </c>
      <c r="AC104" s="91" t="str">
        <v>Pennington and Associates Inc.</v>
      </c>
    </row>
    <row r="105" spans="1:29" s="91" customFormat="1" ht="15" customHeight="1" x14ac:dyDescent="0.35">
      <c r="A105" t="s">
        <v>339</v>
      </c>
      <c r="B105" t="s">
        <v>338</v>
      </c>
      <c r="C105" t="s">
        <v>340</v>
      </c>
      <c r="D105" t="s">
        <v>341</v>
      </c>
      <c r="E105"/>
      <c r="F105" t="s">
        <v>33</v>
      </c>
      <c r="G105"/>
      <c r="H105">
        <v>0.1</v>
      </c>
      <c r="I105">
        <v>2.31</v>
      </c>
      <c r="J105" t="s">
        <v>277</v>
      </c>
      <c r="K105">
        <v>36.35727</v>
      </c>
      <c r="L105">
        <v>-86.734030000000004</v>
      </c>
      <c r="M105" s="100" t="s">
        <v>38414</v>
      </c>
      <c r="N105" t="s">
        <v>26254</v>
      </c>
      <c r="O105" t="s">
        <v>42274</v>
      </c>
      <c r="P105">
        <v>5</v>
      </c>
      <c r="Q105" t="s">
        <v>26266</v>
      </c>
      <c r="R105" t="s">
        <v>25829</v>
      </c>
      <c r="S105" t="s">
        <v>26197</v>
      </c>
      <c r="T105"/>
      <c r="U105" t="s">
        <v>26198</v>
      </c>
      <c r="V105" t="s">
        <v>26199</v>
      </c>
      <c r="Y105" s="97"/>
      <c r="AA105" s="91" t="str">
        <v>BAKER0.6T0.1DA</v>
      </c>
      <c r="AC105" s="91" t="str">
        <v>Pigeon Forge Water Development- 03043</v>
      </c>
    </row>
    <row r="106" spans="1:29" s="91" customFormat="1" ht="15" customHeight="1" x14ac:dyDescent="0.35">
      <c r="A106" t="s">
        <v>343</v>
      </c>
      <c r="B106" t="s">
        <v>342</v>
      </c>
      <c r="C106" t="s">
        <v>344</v>
      </c>
      <c r="D106" t="s">
        <v>345</v>
      </c>
      <c r="E106"/>
      <c r="F106" t="s">
        <v>28985</v>
      </c>
      <c r="G106"/>
      <c r="H106">
        <v>0.1</v>
      </c>
      <c r="I106">
        <v>2.2599999999999998</v>
      </c>
      <c r="J106" t="s">
        <v>346</v>
      </c>
      <c r="K106">
        <v>35.8673</v>
      </c>
      <c r="L106">
        <v>-83.030799999999999</v>
      </c>
      <c r="M106" s="100" t="s">
        <v>38421</v>
      </c>
      <c r="N106" t="s">
        <v>26264</v>
      </c>
      <c r="O106" t="s">
        <v>43126</v>
      </c>
      <c r="P106">
        <v>5</v>
      </c>
      <c r="Q106" t="s">
        <v>26265</v>
      </c>
      <c r="R106" t="s">
        <v>25825</v>
      </c>
      <c r="S106" t="s">
        <v>26197</v>
      </c>
      <c r="T106"/>
      <c r="U106" t="s">
        <v>26198</v>
      </c>
      <c r="V106" t="s">
        <v>26204</v>
      </c>
      <c r="X106" s="91" t="s">
        <v>29601</v>
      </c>
      <c r="Y106" s="97"/>
      <c r="AA106" s="91" t="str">
        <v>BAKER000.1CO</v>
      </c>
      <c r="AC106" s="91" t="str">
        <v>Premium Coal Company</v>
      </c>
    </row>
    <row r="107" spans="1:29" s="91" customFormat="1" ht="15" customHeight="1" x14ac:dyDescent="0.35">
      <c r="A107" t="s">
        <v>348</v>
      </c>
      <c r="B107" t="s">
        <v>347</v>
      </c>
      <c r="C107" t="s">
        <v>349</v>
      </c>
      <c r="D107" t="s">
        <v>350</v>
      </c>
      <c r="E107"/>
      <c r="F107" t="s">
        <v>33</v>
      </c>
      <c r="G107"/>
      <c r="H107">
        <v>0.1</v>
      </c>
      <c r="I107">
        <v>6.33</v>
      </c>
      <c r="J107" t="s">
        <v>277</v>
      </c>
      <c r="K107">
        <v>36.348219999999998</v>
      </c>
      <c r="L107">
        <v>-86.731359999999995</v>
      </c>
      <c r="M107" s="100" t="s">
        <v>38414</v>
      </c>
      <c r="N107" t="s">
        <v>26254</v>
      </c>
      <c r="O107" t="s">
        <v>42274</v>
      </c>
      <c r="P107">
        <v>5</v>
      </c>
      <c r="Q107" t="s">
        <v>26266</v>
      </c>
      <c r="R107" t="s">
        <v>25829</v>
      </c>
      <c r="S107" t="s">
        <v>26197</v>
      </c>
      <c r="T107"/>
      <c r="U107" t="s">
        <v>26198</v>
      </c>
      <c r="V107" t="s">
        <v>26199</v>
      </c>
      <c r="Y107" s="97"/>
      <c r="AA107" s="91" t="str">
        <v>BAKER000.1DA</v>
      </c>
      <c r="AC107" s="91" t="str">
        <v>Ramboll Environ</v>
      </c>
    </row>
    <row r="108" spans="1:29" s="91" customFormat="1" ht="15" customHeight="1" x14ac:dyDescent="0.35">
      <c r="A108" t="s">
        <v>352</v>
      </c>
      <c r="B108" t="s">
        <v>351</v>
      </c>
      <c r="C108" t="s">
        <v>344</v>
      </c>
      <c r="D108" t="s">
        <v>353</v>
      </c>
      <c r="E108"/>
      <c r="F108" t="s">
        <v>9</v>
      </c>
      <c r="G108"/>
      <c r="H108">
        <v>0.1</v>
      </c>
      <c r="I108">
        <v>1.0900000000000001</v>
      </c>
      <c r="J108" t="s">
        <v>354</v>
      </c>
      <c r="K108">
        <v>35.139009999999999</v>
      </c>
      <c r="L108">
        <v>-88.273319999999998</v>
      </c>
      <c r="M108" s="100" t="s">
        <v>38402</v>
      </c>
      <c r="N108" t="s">
        <v>26242</v>
      </c>
      <c r="O108" t="s">
        <v>42146</v>
      </c>
      <c r="P108">
        <v>3</v>
      </c>
      <c r="Q108" t="s">
        <v>26267</v>
      </c>
      <c r="R108" t="s">
        <v>25816</v>
      </c>
      <c r="S108" t="s">
        <v>26197</v>
      </c>
      <c r="T108"/>
      <c r="U108" t="s">
        <v>26198</v>
      </c>
      <c r="V108" t="s">
        <v>26199</v>
      </c>
      <c r="Y108" s="97"/>
      <c r="AA108" s="91" t="str">
        <v>BAKER000.1HD</v>
      </c>
      <c r="AC108" s="91" t="str">
        <v>Resource &amp; Environmental Solutions, LLC</v>
      </c>
    </row>
    <row r="109" spans="1:29" s="91" customFormat="1" ht="15" customHeight="1" x14ac:dyDescent="0.35">
      <c r="A109" t="s">
        <v>356</v>
      </c>
      <c r="B109" t="s">
        <v>355</v>
      </c>
      <c r="C109" t="s">
        <v>357</v>
      </c>
      <c r="D109" t="s">
        <v>358</v>
      </c>
      <c r="E109"/>
      <c r="F109" t="s">
        <v>44</v>
      </c>
      <c r="G109"/>
      <c r="H109">
        <v>0.3</v>
      </c>
      <c r="I109">
        <v>1.9</v>
      </c>
      <c r="J109" t="s">
        <v>359</v>
      </c>
      <c r="K109">
        <v>35.955300000000001</v>
      </c>
      <c r="L109">
        <v>-83.890799999999999</v>
      </c>
      <c r="M109" s="100" t="s">
        <v>38415</v>
      </c>
      <c r="N109" t="s">
        <v>26602</v>
      </c>
      <c r="O109" t="s">
        <v>43019</v>
      </c>
      <c r="P109">
        <v>2</v>
      </c>
      <c r="Q109" t="s">
        <v>26268</v>
      </c>
      <c r="R109" t="s">
        <v>25825</v>
      </c>
      <c r="S109" t="s">
        <v>26197</v>
      </c>
      <c r="T109"/>
      <c r="U109" t="s">
        <v>26198</v>
      </c>
      <c r="V109" t="s">
        <v>26204</v>
      </c>
      <c r="Y109" s="97"/>
      <c r="AA109" s="91" t="str">
        <v>BAKER000.3KN</v>
      </c>
      <c r="AC109" s="91" t="str">
        <v>Rutherford County MS4</v>
      </c>
    </row>
    <row r="110" spans="1:29" s="91" customFormat="1" ht="15" customHeight="1" x14ac:dyDescent="0.35">
      <c r="A110" t="s">
        <v>361</v>
      </c>
      <c r="B110" t="s">
        <v>360</v>
      </c>
      <c r="C110" t="s">
        <v>344</v>
      </c>
      <c r="D110" t="s">
        <v>29602</v>
      </c>
      <c r="E110"/>
      <c r="F110" t="s">
        <v>58</v>
      </c>
      <c r="G110"/>
      <c r="H110">
        <v>0.6</v>
      </c>
      <c r="I110">
        <v>2</v>
      </c>
      <c r="J110" t="s">
        <v>313</v>
      </c>
      <c r="K110">
        <v>35.9236</v>
      </c>
      <c r="L110">
        <v>-84.871099999999998</v>
      </c>
      <c r="M110" s="100" t="s">
        <v>38416</v>
      </c>
      <c r="N110" t="s">
        <v>26258</v>
      </c>
      <c r="O110" t="s">
        <v>42157</v>
      </c>
      <c r="P110">
        <v>1</v>
      </c>
      <c r="Q110" t="s">
        <v>29603</v>
      </c>
      <c r="R110" t="s">
        <v>25812</v>
      </c>
      <c r="S110" t="s">
        <v>26197</v>
      </c>
      <c r="T110"/>
      <c r="U110" t="s">
        <v>26198</v>
      </c>
      <c r="V110" t="s">
        <v>26199</v>
      </c>
      <c r="X110" s="91" t="s">
        <v>38422</v>
      </c>
      <c r="Y110" s="97"/>
      <c r="AA110" s="91" t="str">
        <v>BAKER000.6CU</v>
      </c>
      <c r="AC110" s="91" t="str">
        <v>S&amp;ME Inc.</v>
      </c>
    </row>
    <row r="111" spans="1:29" s="91" customFormat="1" ht="15" customHeight="1" x14ac:dyDescent="0.35">
      <c r="A111" t="s">
        <v>363</v>
      </c>
      <c r="B111" t="s">
        <v>362</v>
      </c>
      <c r="C111" t="s">
        <v>357</v>
      </c>
      <c r="D111" t="s">
        <v>364</v>
      </c>
      <c r="E111"/>
      <c r="F111" t="s">
        <v>28985</v>
      </c>
      <c r="G111"/>
      <c r="H111">
        <v>2.6</v>
      </c>
      <c r="I111">
        <v>5.0199999999999996</v>
      </c>
      <c r="J111" t="s">
        <v>301</v>
      </c>
      <c r="K111">
        <v>35.065181000000003</v>
      </c>
      <c r="L111">
        <v>-84.633129999999994</v>
      </c>
      <c r="M111" s="100" t="s">
        <v>38423</v>
      </c>
      <c r="N111" t="s">
        <v>26269</v>
      </c>
      <c r="O111" t="s">
        <v>42147</v>
      </c>
      <c r="P111">
        <v>1</v>
      </c>
      <c r="Q111" t="s">
        <v>29604</v>
      </c>
      <c r="R111" t="s">
        <v>25802</v>
      </c>
      <c r="S111" t="s">
        <v>26197</v>
      </c>
      <c r="T111"/>
      <c r="U111" t="s">
        <v>26198</v>
      </c>
      <c r="V111" t="s">
        <v>26204</v>
      </c>
      <c r="W111" s="91" t="s">
        <v>365</v>
      </c>
      <c r="X111" s="91" t="s">
        <v>34429</v>
      </c>
      <c r="Y111" s="97"/>
      <c r="AA111" s="91" t="str">
        <v>BAKER002.6PO</v>
      </c>
      <c r="AC111" s="91" t="str">
        <v>S. Bradford Cook Consultant</v>
      </c>
    </row>
    <row r="112" spans="1:29" s="91" customFormat="1" ht="15" customHeight="1" x14ac:dyDescent="0.35">
      <c r="A112" t="s">
        <v>367</v>
      </c>
      <c r="B112" t="s">
        <v>366</v>
      </c>
      <c r="C112" t="s">
        <v>357</v>
      </c>
      <c r="D112" t="s">
        <v>368</v>
      </c>
      <c r="E112"/>
      <c r="F112" t="s">
        <v>28994</v>
      </c>
      <c r="G112"/>
      <c r="H112">
        <v>8.9</v>
      </c>
      <c r="I112">
        <v>54</v>
      </c>
      <c r="J112" t="s">
        <v>290</v>
      </c>
      <c r="K112">
        <v>35.65305</v>
      </c>
      <c r="L112">
        <v>-84.153970000000001</v>
      </c>
      <c r="M112" s="100" t="s">
        <v>38378</v>
      </c>
      <c r="N112" t="s">
        <v>26202</v>
      </c>
      <c r="O112" t="s">
        <v>42652</v>
      </c>
      <c r="P112">
        <v>3</v>
      </c>
      <c r="Q112" t="s">
        <v>26270</v>
      </c>
      <c r="R112" t="s">
        <v>25825</v>
      </c>
      <c r="S112" t="s">
        <v>26197</v>
      </c>
      <c r="T112"/>
      <c r="U112" t="s">
        <v>26198</v>
      </c>
      <c r="V112" t="s">
        <v>26204</v>
      </c>
      <c r="W112" s="91" t="s">
        <v>34430</v>
      </c>
      <c r="Y112" s="97"/>
      <c r="AA112" s="91" t="str">
        <v>BAKER008.9LO</v>
      </c>
      <c r="AC112" s="91" t="str">
        <v>Sevier Stormwater Group</v>
      </c>
    </row>
    <row r="113" spans="1:29" s="91" customFormat="1" ht="15" customHeight="1" x14ac:dyDescent="0.35">
      <c r="A113" t="s">
        <v>370</v>
      </c>
      <c r="B113" t="s">
        <v>369</v>
      </c>
      <c r="C113" t="s">
        <v>357</v>
      </c>
      <c r="D113" t="s">
        <v>371</v>
      </c>
      <c r="E113"/>
      <c r="F113" t="s">
        <v>28994</v>
      </c>
      <c r="G113"/>
      <c r="H113">
        <v>15.7</v>
      </c>
      <c r="I113">
        <v>15</v>
      </c>
      <c r="J113" t="s">
        <v>15</v>
      </c>
      <c r="K113">
        <v>35.677239999999998</v>
      </c>
      <c r="L113">
        <v>-84.09451</v>
      </c>
      <c r="M113" s="100" t="s">
        <v>38378</v>
      </c>
      <c r="N113" t="s">
        <v>26202</v>
      </c>
      <c r="O113" t="s">
        <v>42652</v>
      </c>
      <c r="P113">
        <v>3</v>
      </c>
      <c r="Q113" t="s">
        <v>29605</v>
      </c>
      <c r="R113" t="s">
        <v>25825</v>
      </c>
      <c r="S113" t="s">
        <v>26197</v>
      </c>
      <c r="T113"/>
      <c r="U113" t="s">
        <v>26198</v>
      </c>
      <c r="V113" t="s">
        <v>26204</v>
      </c>
      <c r="Y113" s="97"/>
      <c r="AA113" s="91" t="str">
        <v>BAKER015.7BT</v>
      </c>
      <c r="AC113" s="91" t="str">
        <v>Skelly and Loy, A Terracon Company</v>
      </c>
    </row>
    <row r="114" spans="1:29" s="91" customFormat="1" ht="15" customHeight="1" x14ac:dyDescent="0.35">
      <c r="A114" t="s">
        <v>373</v>
      </c>
      <c r="B114" t="s">
        <v>372</v>
      </c>
      <c r="C114" t="s">
        <v>357</v>
      </c>
      <c r="D114" t="s">
        <v>374</v>
      </c>
      <c r="E114"/>
      <c r="F114" t="s">
        <v>44</v>
      </c>
      <c r="G114"/>
      <c r="H114">
        <v>17.5</v>
      </c>
      <c r="I114">
        <v>10.26</v>
      </c>
      <c r="J114" t="s">
        <v>15</v>
      </c>
      <c r="K114">
        <v>35.685600000000001</v>
      </c>
      <c r="L114">
        <v>-84.080200000000005</v>
      </c>
      <c r="M114" s="100" t="s">
        <v>38378</v>
      </c>
      <c r="N114" t="s">
        <v>26202</v>
      </c>
      <c r="O114" t="s">
        <v>42652</v>
      </c>
      <c r="P114">
        <v>3</v>
      </c>
      <c r="Q114" t="s">
        <v>29605</v>
      </c>
      <c r="R114" t="s">
        <v>25825</v>
      </c>
      <c r="S114" t="s">
        <v>26197</v>
      </c>
      <c r="T114"/>
      <c r="U114" t="s">
        <v>26198</v>
      </c>
      <c r="V114" t="s">
        <v>26204</v>
      </c>
      <c r="Y114" s="97"/>
      <c r="AA114" s="91" t="str">
        <v>BAKER017.5BT</v>
      </c>
      <c r="AC114" s="91" t="str">
        <v>Springhill Waste Water Treatment Plant</v>
      </c>
    </row>
    <row r="115" spans="1:29" s="91" customFormat="1" ht="15" customHeight="1" x14ac:dyDescent="0.35">
      <c r="A115" t="s">
        <v>376</v>
      </c>
      <c r="B115" t="s">
        <v>375</v>
      </c>
      <c r="C115" t="s">
        <v>357</v>
      </c>
      <c r="D115" t="s">
        <v>377</v>
      </c>
      <c r="E115"/>
      <c r="F115" t="s">
        <v>28994</v>
      </c>
      <c r="G115" t="s">
        <v>44</v>
      </c>
      <c r="H115">
        <v>18.5</v>
      </c>
      <c r="I115">
        <v>8.82</v>
      </c>
      <c r="J115" t="s">
        <v>15</v>
      </c>
      <c r="K115">
        <v>35.693089999999998</v>
      </c>
      <c r="L115">
        <v>-84.071460000000002</v>
      </c>
      <c r="M115" s="100" t="s">
        <v>38378</v>
      </c>
      <c r="N115" t="s">
        <v>26202</v>
      </c>
      <c r="O115" t="s">
        <v>42652</v>
      </c>
      <c r="P115">
        <v>3</v>
      </c>
      <c r="Q115" t="s">
        <v>29605</v>
      </c>
      <c r="R115" t="s">
        <v>25825</v>
      </c>
      <c r="S115" t="s">
        <v>26197</v>
      </c>
      <c r="T115"/>
      <c r="U115" t="s">
        <v>26198</v>
      </c>
      <c r="V115" t="s">
        <v>26204</v>
      </c>
      <c r="Y115" s="97"/>
      <c r="AA115" s="91" t="str">
        <v>BAKER018.5BT</v>
      </c>
      <c r="AC115" s="91" t="str">
        <v>St John Engineering LLC</v>
      </c>
    </row>
    <row r="116" spans="1:29" s="91" customFormat="1" ht="15" customHeight="1" x14ac:dyDescent="0.35">
      <c r="A116" t="s">
        <v>379</v>
      </c>
      <c r="B116" t="s">
        <v>378</v>
      </c>
      <c r="C116" t="s">
        <v>357</v>
      </c>
      <c r="D116" t="s">
        <v>380</v>
      </c>
      <c r="E116"/>
      <c r="F116" t="s">
        <v>28994</v>
      </c>
      <c r="G116"/>
      <c r="H116">
        <v>19.100000000000001</v>
      </c>
      <c r="I116">
        <v>7.5</v>
      </c>
      <c r="J116" t="s">
        <v>15</v>
      </c>
      <c r="K116">
        <v>35.699249999999999</v>
      </c>
      <c r="L116">
        <v>-84.066860000000005</v>
      </c>
      <c r="M116" s="100" t="s">
        <v>38378</v>
      </c>
      <c r="N116" t="s">
        <v>26202</v>
      </c>
      <c r="O116" t="s">
        <v>42652</v>
      </c>
      <c r="P116">
        <v>3</v>
      </c>
      <c r="Q116" t="s">
        <v>29605</v>
      </c>
      <c r="R116" t="s">
        <v>25825</v>
      </c>
      <c r="S116" t="s">
        <v>26197</v>
      </c>
      <c r="T116"/>
      <c r="U116" t="s">
        <v>26198</v>
      </c>
      <c r="V116" t="s">
        <v>26204</v>
      </c>
      <c r="Y116" s="97"/>
      <c r="AA116" s="91" t="str">
        <v>BAKER019.1BT</v>
      </c>
      <c r="AC116" s="91" t="str">
        <v>Stantec</v>
      </c>
    </row>
    <row r="117" spans="1:29" s="91" customFormat="1" ht="15" customHeight="1" x14ac:dyDescent="0.35">
      <c r="A117" t="s">
        <v>382</v>
      </c>
      <c r="B117" t="s">
        <v>381</v>
      </c>
      <c r="C117" t="s">
        <v>357</v>
      </c>
      <c r="D117" t="s">
        <v>383</v>
      </c>
      <c r="E117"/>
      <c r="F117" t="s">
        <v>28994</v>
      </c>
      <c r="G117"/>
      <c r="H117">
        <v>20.399999999999999</v>
      </c>
      <c r="I117">
        <v>1.5</v>
      </c>
      <c r="J117" t="s">
        <v>15</v>
      </c>
      <c r="K117">
        <v>35.707839999999997</v>
      </c>
      <c r="L117">
        <v>-84.054119999999998</v>
      </c>
      <c r="M117" s="100" t="s">
        <v>38378</v>
      </c>
      <c r="N117" t="s">
        <v>26202</v>
      </c>
      <c r="O117" t="s">
        <v>42652</v>
      </c>
      <c r="P117">
        <v>3</v>
      </c>
      <c r="Q117" t="s">
        <v>29605</v>
      </c>
      <c r="R117" t="s">
        <v>25825</v>
      </c>
      <c r="S117" t="s">
        <v>26197</v>
      </c>
      <c r="T117"/>
      <c r="U117" t="s">
        <v>26198</v>
      </c>
      <c r="V117" t="s">
        <v>26204</v>
      </c>
      <c r="Y117" s="97"/>
      <c r="AA117" s="91" t="str">
        <v>BAKER020.4BT</v>
      </c>
      <c r="AC117" s="91" t="str">
        <v>State of Virginia Environmental Program</v>
      </c>
    </row>
    <row r="118" spans="1:29" s="91" customFormat="1" ht="15" customHeight="1" x14ac:dyDescent="0.35">
      <c r="A118" t="s">
        <v>385</v>
      </c>
      <c r="B118" t="s">
        <v>384</v>
      </c>
      <c r="C118" t="s">
        <v>386</v>
      </c>
      <c r="D118" t="s">
        <v>387</v>
      </c>
      <c r="E118"/>
      <c r="F118" t="s">
        <v>28994</v>
      </c>
      <c r="G118"/>
      <c r="H118">
        <v>0.2</v>
      </c>
      <c r="I118">
        <v>2.5</v>
      </c>
      <c r="J118" t="s">
        <v>15</v>
      </c>
      <c r="K118">
        <v>35.708889999999997</v>
      </c>
      <c r="L118">
        <v>-84.06241</v>
      </c>
      <c r="M118" s="100" t="s">
        <v>38378</v>
      </c>
      <c r="N118" t="s">
        <v>26202</v>
      </c>
      <c r="O118" t="s">
        <v>42652</v>
      </c>
      <c r="P118">
        <v>3</v>
      </c>
      <c r="Q118" t="s">
        <v>26271</v>
      </c>
      <c r="R118" t="s">
        <v>25825</v>
      </c>
      <c r="S118" t="s">
        <v>26197</v>
      </c>
      <c r="T118"/>
      <c r="U118" t="s">
        <v>26198</v>
      </c>
      <c r="V118" t="s">
        <v>26204</v>
      </c>
      <c r="W118" s="91" t="s">
        <v>388</v>
      </c>
      <c r="X118" s="91" t="s">
        <v>34431</v>
      </c>
      <c r="Y118" s="97"/>
      <c r="AA118" s="91" t="str">
        <v>BAKER020.8T0.2BT</v>
      </c>
      <c r="AC118" s="91" t="str">
        <v>TDEC Chattanooga Environmental Field Office</v>
      </c>
    </row>
    <row r="119" spans="1:29" s="91" customFormat="1" ht="15" customHeight="1" x14ac:dyDescent="0.35">
      <c r="A119" t="s">
        <v>390</v>
      </c>
      <c r="B119" t="s">
        <v>389</v>
      </c>
      <c r="C119" t="s">
        <v>391</v>
      </c>
      <c r="D119" t="s">
        <v>392</v>
      </c>
      <c r="E119"/>
      <c r="F119" t="s">
        <v>33</v>
      </c>
      <c r="G119"/>
      <c r="H119">
        <v>0.1</v>
      </c>
      <c r="I119">
        <v>0.01</v>
      </c>
      <c r="J119" t="s">
        <v>277</v>
      </c>
      <c r="K119">
        <v>36.373055999999998</v>
      </c>
      <c r="L119">
        <v>-86.753609999999995</v>
      </c>
      <c r="M119" s="100" t="s">
        <v>38414</v>
      </c>
      <c r="N119" t="s">
        <v>26254</v>
      </c>
      <c r="O119" t="s">
        <v>42274</v>
      </c>
      <c r="P119">
        <v>5</v>
      </c>
      <c r="Q119" t="s">
        <v>26266</v>
      </c>
      <c r="R119" t="s">
        <v>25829</v>
      </c>
      <c r="S119" t="s">
        <v>26197</v>
      </c>
      <c r="T119"/>
      <c r="U119" t="s">
        <v>26198</v>
      </c>
      <c r="V119" t="s">
        <v>26199</v>
      </c>
      <c r="W119" s="91" t="s">
        <v>393</v>
      </c>
      <c r="X119" s="91" t="s">
        <v>29606</v>
      </c>
      <c r="Y119" s="97"/>
      <c r="AA119" s="91" t="str">
        <v>BAKER2.8T0.1DA</v>
      </c>
      <c r="AC119" s="91" t="str">
        <v>TDEC Columbia Environmental Field Office</v>
      </c>
    </row>
    <row r="120" spans="1:29" s="91" customFormat="1" ht="15" customHeight="1" x14ac:dyDescent="0.35">
      <c r="A120" s="310" t="s">
        <v>40634</v>
      </c>
      <c r="B120" s="310" t="s">
        <v>40635</v>
      </c>
      <c r="C120" s="310" t="s">
        <v>40636</v>
      </c>
      <c r="D120" s="310" t="s">
        <v>40637</v>
      </c>
      <c r="E120" s="310"/>
      <c r="F120" s="310" t="s">
        <v>28985</v>
      </c>
      <c r="G120" s="310"/>
      <c r="H120" s="314">
        <v>4.5999999999999996</v>
      </c>
      <c r="I120" s="314">
        <v>16.5</v>
      </c>
      <c r="J120" s="310" t="s">
        <v>409</v>
      </c>
      <c r="K120" s="314">
        <v>35.286779000000003</v>
      </c>
      <c r="L120" s="314">
        <v>-84.183653000000007</v>
      </c>
      <c r="M120" s="314" t="s">
        <v>38378</v>
      </c>
      <c r="N120" s="310" t="s">
        <v>26202</v>
      </c>
      <c r="O120" s="310" t="s">
        <v>40638</v>
      </c>
      <c r="P120" s="314">
        <v>3</v>
      </c>
      <c r="Q120" s="310" t="s">
        <v>40639</v>
      </c>
      <c r="R120" s="310" t="s">
        <v>25825</v>
      </c>
      <c r="S120" s="310" t="s">
        <v>26197</v>
      </c>
      <c r="T120" s="310"/>
      <c r="U120" s="310" t="s">
        <v>26198</v>
      </c>
      <c r="V120" s="310" t="s">
        <v>26204</v>
      </c>
      <c r="W120" s="91" t="s">
        <v>40640</v>
      </c>
      <c r="X120" s="91" t="s">
        <v>40633</v>
      </c>
      <c r="Y120" s="97"/>
      <c r="AA120" s="91" t="str">
        <v>BALD004.6MO</v>
      </c>
      <c r="AC120" s="91" t="str">
        <v>TDEC Cookeville Environmental Field Office</v>
      </c>
    </row>
    <row r="121" spans="1:29" s="91" customFormat="1" ht="15" customHeight="1" x14ac:dyDescent="0.35">
      <c r="A121" t="s">
        <v>395</v>
      </c>
      <c r="B121" t="s">
        <v>394</v>
      </c>
      <c r="C121" t="s">
        <v>396</v>
      </c>
      <c r="D121" t="s">
        <v>397</v>
      </c>
      <c r="E121"/>
      <c r="F121" t="s">
        <v>44</v>
      </c>
      <c r="G121"/>
      <c r="H121">
        <v>0.2</v>
      </c>
      <c r="I121">
        <v>4.71</v>
      </c>
      <c r="J121" t="s">
        <v>398</v>
      </c>
      <c r="K121">
        <v>36.40184</v>
      </c>
      <c r="L121">
        <v>-83.579849999999993</v>
      </c>
      <c r="M121" s="100" t="s">
        <v>38424</v>
      </c>
      <c r="N121" t="s">
        <v>26272</v>
      </c>
      <c r="O121" t="s">
        <v>43296</v>
      </c>
      <c r="P121">
        <v>4</v>
      </c>
      <c r="Q121" t="s">
        <v>27168</v>
      </c>
      <c r="R121" t="s">
        <v>25825</v>
      </c>
      <c r="S121" t="s">
        <v>26197</v>
      </c>
      <c r="T121"/>
      <c r="U121" t="s">
        <v>26198</v>
      </c>
      <c r="V121" t="s">
        <v>26204</v>
      </c>
      <c r="X121" s="91" t="s">
        <v>29607</v>
      </c>
      <c r="Y121" s="97"/>
      <c r="AA121" s="91" t="str">
        <v>BALL000.2CL</v>
      </c>
      <c r="AC121" s="91" t="str">
        <v>TDEC Division of Remediation includes old DOE-O and DOR-R</v>
      </c>
    </row>
    <row r="122" spans="1:29" s="91" customFormat="1" ht="15" customHeight="1" x14ac:dyDescent="0.35">
      <c r="A122" t="s">
        <v>400</v>
      </c>
      <c r="B122" t="s">
        <v>399</v>
      </c>
      <c r="C122" t="s">
        <v>401</v>
      </c>
      <c r="D122" t="s">
        <v>402</v>
      </c>
      <c r="E122"/>
      <c r="F122" t="s">
        <v>403</v>
      </c>
      <c r="G122"/>
      <c r="H122">
        <v>0.5</v>
      </c>
      <c r="I122">
        <v>1.84</v>
      </c>
      <c r="J122" t="s">
        <v>404</v>
      </c>
      <c r="K122">
        <v>35.526000000000003</v>
      </c>
      <c r="L122">
        <v>-89.888099999999994</v>
      </c>
      <c r="M122" s="100" t="s">
        <v>38425</v>
      </c>
      <c r="N122" t="s">
        <v>26273</v>
      </c>
      <c r="O122" t="s">
        <v>43297</v>
      </c>
      <c r="P122">
        <v>5</v>
      </c>
      <c r="Q122" t="s">
        <v>26274</v>
      </c>
      <c r="R122" t="s">
        <v>25828</v>
      </c>
      <c r="S122" t="s">
        <v>26197</v>
      </c>
      <c r="T122"/>
      <c r="U122" t="s">
        <v>26198</v>
      </c>
      <c r="V122" t="s">
        <v>26199</v>
      </c>
      <c r="X122" s="91" t="s">
        <v>29608</v>
      </c>
      <c r="Y122" s="97"/>
      <c r="AA122" s="91" t="str">
        <v>BALLA000.5TI</v>
      </c>
      <c r="AC122" s="91" t="str">
        <v>TDEC Division of Water Resources</v>
      </c>
    </row>
    <row r="123" spans="1:29" s="91" customFormat="1" ht="15" customHeight="1" x14ac:dyDescent="0.35">
      <c r="A123" t="s">
        <v>406</v>
      </c>
      <c r="B123" t="s">
        <v>405</v>
      </c>
      <c r="C123" t="s">
        <v>407</v>
      </c>
      <c r="D123" t="s">
        <v>408</v>
      </c>
      <c r="E123"/>
      <c r="F123" t="s">
        <v>28998</v>
      </c>
      <c r="G123"/>
      <c r="H123">
        <v>4</v>
      </c>
      <c r="I123">
        <v>15</v>
      </c>
      <c r="J123" t="s">
        <v>409</v>
      </c>
      <c r="K123">
        <v>35.490699999999997</v>
      </c>
      <c r="L123">
        <v>-84.184899999999999</v>
      </c>
      <c r="M123" s="100" t="s">
        <v>38378</v>
      </c>
      <c r="N123" t="s">
        <v>26202</v>
      </c>
      <c r="O123" t="s">
        <v>43298</v>
      </c>
      <c r="P123">
        <v>3</v>
      </c>
      <c r="Q123" t="s">
        <v>29609</v>
      </c>
      <c r="R123" t="s">
        <v>25825</v>
      </c>
      <c r="S123" t="s">
        <v>26197</v>
      </c>
      <c r="T123"/>
      <c r="U123" t="s">
        <v>26198</v>
      </c>
      <c r="V123" t="s">
        <v>26204</v>
      </c>
      <c r="W123" s="91" t="s">
        <v>34432</v>
      </c>
      <c r="X123" s="91" t="s">
        <v>29610</v>
      </c>
      <c r="Y123" s="97"/>
      <c r="AA123" s="91" t="str">
        <v>BALLP004.0MO</v>
      </c>
      <c r="AC123" s="91" t="str">
        <v>TDEC DWR Nashville Central Office</v>
      </c>
    </row>
    <row r="124" spans="1:29" s="91" customFormat="1" ht="15" customHeight="1" x14ac:dyDescent="0.35">
      <c r="A124" t="s">
        <v>36433</v>
      </c>
      <c r="B124" t="s">
        <v>36434</v>
      </c>
      <c r="C124" t="s">
        <v>26277</v>
      </c>
      <c r="D124" t="s">
        <v>36435</v>
      </c>
      <c r="E124"/>
      <c r="F124" t="s">
        <v>58</v>
      </c>
      <c r="G124"/>
      <c r="H124">
        <v>2.1</v>
      </c>
      <c r="I124">
        <v>3.6</v>
      </c>
      <c r="J124" t="s">
        <v>325</v>
      </c>
      <c r="K124">
        <v>36.47504</v>
      </c>
      <c r="L124">
        <v>-84.69014</v>
      </c>
      <c r="M124" s="100" t="s">
        <v>38426</v>
      </c>
      <c r="N124" t="s">
        <v>26325</v>
      </c>
      <c r="O124" t="s">
        <v>43289</v>
      </c>
      <c r="P124">
        <v>4</v>
      </c>
      <c r="Q124" t="s">
        <v>26279</v>
      </c>
      <c r="R124" t="s">
        <v>25825</v>
      </c>
      <c r="S124" t="s">
        <v>26197</v>
      </c>
      <c r="T124"/>
      <c r="U124" t="s">
        <v>26198</v>
      </c>
      <c r="V124" t="s">
        <v>26204</v>
      </c>
      <c r="Y124" s="97"/>
      <c r="AA124" s="91" t="str">
        <v>BANDY002.1SC</v>
      </c>
      <c r="AC124" s="91" t="str">
        <v>TDEC Jackson Environmental Field Office</v>
      </c>
    </row>
    <row r="125" spans="1:29" s="91" customFormat="1" ht="15" customHeight="1" x14ac:dyDescent="0.35">
      <c r="A125" t="s">
        <v>26276</v>
      </c>
      <c r="B125" t="s">
        <v>26275</v>
      </c>
      <c r="C125" t="s">
        <v>26277</v>
      </c>
      <c r="D125" t="s">
        <v>26278</v>
      </c>
      <c r="E125"/>
      <c r="F125" t="s">
        <v>58</v>
      </c>
      <c r="G125"/>
      <c r="H125">
        <v>4.4000000000000004</v>
      </c>
      <c r="I125">
        <v>0.76</v>
      </c>
      <c r="J125" t="s">
        <v>325</v>
      </c>
      <c r="K125">
        <v>36.489055999999998</v>
      </c>
      <c r="L125">
        <v>-84.710027999999994</v>
      </c>
      <c r="M125" s="100" t="s">
        <v>38426</v>
      </c>
      <c r="N125" t="s">
        <v>26325</v>
      </c>
      <c r="O125" t="s">
        <v>43289</v>
      </c>
      <c r="P125">
        <v>4</v>
      </c>
      <c r="Q125" t="s">
        <v>26279</v>
      </c>
      <c r="R125" t="s">
        <v>25825</v>
      </c>
      <c r="S125" t="s">
        <v>26197</v>
      </c>
      <c r="T125"/>
      <c r="U125" t="s">
        <v>26198</v>
      </c>
      <c r="V125" t="s">
        <v>26204</v>
      </c>
      <c r="W125" s="91" t="s">
        <v>43341</v>
      </c>
      <c r="X125" s="91" t="s">
        <v>29611</v>
      </c>
      <c r="Y125" s="97"/>
      <c r="AA125" s="91" t="str">
        <v>BANDY004.4SC</v>
      </c>
      <c r="AC125" s="91" t="str">
        <v>TDEC Johnson City Environmental Field Office</v>
      </c>
    </row>
    <row r="126" spans="1:29" s="91" customFormat="1" ht="15" customHeight="1" x14ac:dyDescent="0.35">
      <c r="A126" t="s">
        <v>411</v>
      </c>
      <c r="B126" t="s">
        <v>410</v>
      </c>
      <c r="C126" t="s">
        <v>412</v>
      </c>
      <c r="D126" t="s">
        <v>413</v>
      </c>
      <c r="E126"/>
      <c r="F126" t="s">
        <v>44</v>
      </c>
      <c r="G126"/>
      <c r="H126">
        <v>0.5</v>
      </c>
      <c r="I126">
        <v>5.35</v>
      </c>
      <c r="J126" t="s">
        <v>45</v>
      </c>
      <c r="K126">
        <v>35.570520000000002</v>
      </c>
      <c r="L126">
        <v>-84.744159999999994</v>
      </c>
      <c r="M126" s="100" t="s">
        <v>38386</v>
      </c>
      <c r="N126" t="s">
        <v>29084</v>
      </c>
      <c r="O126" t="s">
        <v>42245</v>
      </c>
      <c r="P126">
        <v>3</v>
      </c>
      <c r="Q126" t="s">
        <v>29612</v>
      </c>
      <c r="R126" t="s">
        <v>25802</v>
      </c>
      <c r="S126" t="s">
        <v>26197</v>
      </c>
      <c r="T126"/>
      <c r="U126" t="s">
        <v>26198</v>
      </c>
      <c r="V126" t="s">
        <v>26204</v>
      </c>
      <c r="Y126" s="97"/>
      <c r="AA126" s="91" t="str">
        <v>BANKL000.5ME</v>
      </c>
      <c r="AC126" s="91" t="str">
        <v>TDEC Knoxville Environmental Field Office</v>
      </c>
    </row>
    <row r="127" spans="1:29" s="91" customFormat="1" ht="15" customHeight="1" x14ac:dyDescent="0.35">
      <c r="A127" t="s">
        <v>415</v>
      </c>
      <c r="B127" t="s">
        <v>414</v>
      </c>
      <c r="C127" t="s">
        <v>412</v>
      </c>
      <c r="D127" t="s">
        <v>416</v>
      </c>
      <c r="E127"/>
      <c r="F127" t="s">
        <v>27</v>
      </c>
      <c r="G127"/>
      <c r="H127">
        <v>1.6</v>
      </c>
      <c r="I127">
        <v>9.14</v>
      </c>
      <c r="J127" t="s">
        <v>80</v>
      </c>
      <c r="K127">
        <v>35.272500000000001</v>
      </c>
      <c r="L127">
        <v>-89.559399999999997</v>
      </c>
      <c r="M127" s="100" t="s">
        <v>38427</v>
      </c>
      <c r="N127" t="s">
        <v>26281</v>
      </c>
      <c r="O127" t="s">
        <v>42613</v>
      </c>
      <c r="P127">
        <v>2</v>
      </c>
      <c r="Q127" t="s">
        <v>26282</v>
      </c>
      <c r="R127" t="s">
        <v>25828</v>
      </c>
      <c r="S127" t="s">
        <v>26197</v>
      </c>
      <c r="T127"/>
      <c r="U127" t="s">
        <v>26198</v>
      </c>
      <c r="V127" t="s">
        <v>26199</v>
      </c>
      <c r="X127" s="91" t="s">
        <v>34433</v>
      </c>
      <c r="Y127" s="97"/>
      <c r="AA127" s="91" t="str">
        <v>BANKL001.6FA</v>
      </c>
      <c r="AC127" s="91" t="str">
        <v>TDEC Memphis Environmental Field Office</v>
      </c>
    </row>
    <row r="128" spans="1:29" s="91" customFormat="1" ht="15" customHeight="1" x14ac:dyDescent="0.35">
      <c r="A128" s="310" t="s">
        <v>40641</v>
      </c>
      <c r="B128" s="310" t="s">
        <v>40642</v>
      </c>
      <c r="C128" s="310" t="s">
        <v>412</v>
      </c>
      <c r="D128" s="310" t="s">
        <v>40643</v>
      </c>
      <c r="E128" s="310"/>
      <c r="F128" s="310" t="s">
        <v>27</v>
      </c>
      <c r="G128" s="310"/>
      <c r="H128" s="314">
        <v>4.4000000000000004</v>
      </c>
      <c r="I128" s="314">
        <v>3.69</v>
      </c>
      <c r="J128" s="310" t="s">
        <v>80</v>
      </c>
      <c r="K128" s="314">
        <v>35.243659999999998</v>
      </c>
      <c r="L128" s="314">
        <v>-89.536460000000005</v>
      </c>
      <c r="M128" s="314" t="s">
        <v>38427</v>
      </c>
      <c r="N128" s="310" t="s">
        <v>26281</v>
      </c>
      <c r="O128" s="310" t="s">
        <v>39631</v>
      </c>
      <c r="P128" s="314">
        <v>2</v>
      </c>
      <c r="Q128" s="310" t="s">
        <v>26282</v>
      </c>
      <c r="R128" s="310" t="s">
        <v>25828</v>
      </c>
      <c r="S128" s="310" t="s">
        <v>26197</v>
      </c>
      <c r="T128" s="310"/>
      <c r="U128" s="310" t="s">
        <v>26198</v>
      </c>
      <c r="V128" s="310" t="s">
        <v>26199</v>
      </c>
      <c r="X128" s="91" t="s">
        <v>40644</v>
      </c>
      <c r="Y128" s="97"/>
      <c r="AA128" s="91" t="str">
        <v>BANKL004.4FA</v>
      </c>
      <c r="AC128" s="91" t="str">
        <v>TDEC Mining Section</v>
      </c>
    </row>
    <row r="129" spans="1:29" s="91" customFormat="1" ht="15" customHeight="1" x14ac:dyDescent="0.35">
      <c r="A129" s="310" t="s">
        <v>40645</v>
      </c>
      <c r="B129" s="310" t="s">
        <v>40646</v>
      </c>
      <c r="C129" s="310" t="s">
        <v>40647</v>
      </c>
      <c r="D129" s="310" t="s">
        <v>40648</v>
      </c>
      <c r="E129" s="310"/>
      <c r="F129" s="310" t="s">
        <v>27</v>
      </c>
      <c r="G129" s="310"/>
      <c r="H129" s="314">
        <v>0.2</v>
      </c>
      <c r="I129" s="314">
        <v>0.5</v>
      </c>
      <c r="J129" s="310" t="s">
        <v>80</v>
      </c>
      <c r="K129" s="314">
        <v>35.244160000000001</v>
      </c>
      <c r="L129" s="314">
        <v>-89.527829999999994</v>
      </c>
      <c r="M129" s="314" t="s">
        <v>38427</v>
      </c>
      <c r="N129" s="310" t="s">
        <v>26281</v>
      </c>
      <c r="O129" s="310" t="s">
        <v>39631</v>
      </c>
      <c r="P129" s="314">
        <v>2</v>
      </c>
      <c r="Q129" s="310" t="s">
        <v>26282</v>
      </c>
      <c r="R129" s="310" t="s">
        <v>25828</v>
      </c>
      <c r="S129" s="310" t="s">
        <v>26197</v>
      </c>
      <c r="T129" s="310"/>
      <c r="U129" s="310" t="s">
        <v>26198</v>
      </c>
      <c r="V129" s="310" t="s">
        <v>26199</v>
      </c>
      <c r="Y129" s="97"/>
      <c r="AA129" s="91" t="str">
        <v>BANKL4.6T0.2FA</v>
      </c>
      <c r="AC129" s="91" t="str">
        <v>TDEC Nashville Environmental Field Office</v>
      </c>
    </row>
    <row r="130" spans="1:29" s="91" customFormat="1" ht="15" customHeight="1" x14ac:dyDescent="0.35">
      <c r="A130" t="s">
        <v>40649</v>
      </c>
      <c r="B130" t="s">
        <v>29613</v>
      </c>
      <c r="C130" t="s">
        <v>40647</v>
      </c>
      <c r="D130" t="s">
        <v>29614</v>
      </c>
      <c r="E130"/>
      <c r="F130" t="s">
        <v>27</v>
      </c>
      <c r="G130"/>
      <c r="H130">
        <v>0.2</v>
      </c>
      <c r="I130">
        <v>0.44</v>
      </c>
      <c r="J130" t="s">
        <v>80</v>
      </c>
      <c r="K130">
        <v>35.251899999999999</v>
      </c>
      <c r="L130">
        <v>-89.513300000000001</v>
      </c>
      <c r="M130" s="100" t="s">
        <v>38427</v>
      </c>
      <c r="N130" t="s">
        <v>26281</v>
      </c>
      <c r="O130" t="s">
        <v>42613</v>
      </c>
      <c r="P130">
        <v>2</v>
      </c>
      <c r="Q130" t="s">
        <v>26282</v>
      </c>
      <c r="R130" t="s">
        <v>25828</v>
      </c>
      <c r="S130" t="s">
        <v>26197</v>
      </c>
      <c r="T130"/>
      <c r="U130" t="s">
        <v>26198</v>
      </c>
      <c r="V130" t="s">
        <v>26199</v>
      </c>
      <c r="X130" s="91" t="s">
        <v>29615</v>
      </c>
      <c r="Y130" s="97"/>
      <c r="AA130" s="91" t="str">
        <v>BANKL5.6T0.2FA</v>
      </c>
      <c r="AC130" s="91" t="str">
        <v>TDEC Planning and Standards Unit</v>
      </c>
    </row>
    <row r="131" spans="1:29" s="91" customFormat="1" ht="15" customHeight="1" x14ac:dyDescent="0.35">
      <c r="A131" t="s">
        <v>40650</v>
      </c>
      <c r="B131" t="s">
        <v>417</v>
      </c>
      <c r="C131" t="s">
        <v>38428</v>
      </c>
      <c r="D131" t="s">
        <v>418</v>
      </c>
      <c r="E131"/>
      <c r="F131" t="s">
        <v>27</v>
      </c>
      <c r="G131"/>
      <c r="H131">
        <v>0.3</v>
      </c>
      <c r="I131">
        <v>0.41</v>
      </c>
      <c r="J131" t="s">
        <v>80</v>
      </c>
      <c r="K131">
        <v>35.252699999999997</v>
      </c>
      <c r="L131">
        <v>-89.511259999999993</v>
      </c>
      <c r="M131" s="100" t="s">
        <v>38427</v>
      </c>
      <c r="N131" t="s">
        <v>26281</v>
      </c>
      <c r="O131" t="s">
        <v>42613</v>
      </c>
      <c r="P131">
        <v>2</v>
      </c>
      <c r="Q131" t="s">
        <v>26282</v>
      </c>
      <c r="R131" t="s">
        <v>25828</v>
      </c>
      <c r="S131" t="s">
        <v>26197</v>
      </c>
      <c r="T131"/>
      <c r="U131" t="s">
        <v>26198</v>
      </c>
      <c r="V131" t="s">
        <v>26199</v>
      </c>
      <c r="Y131" s="97"/>
      <c r="AA131" s="91" t="str">
        <v>BANKL5.6T0.3FA</v>
      </c>
      <c r="AC131" s="91" t="str">
        <v>TDEC Water Pollution Control</v>
      </c>
    </row>
    <row r="132" spans="1:29" s="91" customFormat="1" ht="15" customHeight="1" x14ac:dyDescent="0.35">
      <c r="A132" t="s">
        <v>420</v>
      </c>
      <c r="B132" t="s">
        <v>419</v>
      </c>
      <c r="C132" t="s">
        <v>421</v>
      </c>
      <c r="D132" t="s">
        <v>422</v>
      </c>
      <c r="E132"/>
      <c r="F132" t="s">
        <v>29083</v>
      </c>
      <c r="G132"/>
      <c r="H132">
        <v>0.2</v>
      </c>
      <c r="I132">
        <v>5.36</v>
      </c>
      <c r="J132" t="s">
        <v>423</v>
      </c>
      <c r="K132">
        <v>35.971387999999997</v>
      </c>
      <c r="L132">
        <v>-87.649167000000006</v>
      </c>
      <c r="M132" s="100" t="s">
        <v>38382</v>
      </c>
      <c r="N132" t="s">
        <v>26210</v>
      </c>
      <c r="O132" t="s">
        <v>42366</v>
      </c>
      <c r="P132">
        <v>3</v>
      </c>
      <c r="Q132" t="s">
        <v>29616</v>
      </c>
      <c r="R132" t="s">
        <v>25829</v>
      </c>
      <c r="S132" t="s">
        <v>26197</v>
      </c>
      <c r="T132"/>
      <c r="U132" t="s">
        <v>26198</v>
      </c>
      <c r="V132" t="s">
        <v>26199</v>
      </c>
      <c r="Y132" s="97"/>
      <c r="AA132" s="91" t="str">
        <v>BAPTI000.2HU</v>
      </c>
      <c r="AC132" s="91" t="str">
        <v>TDEC Watershed Management Unit</v>
      </c>
    </row>
    <row r="133" spans="1:29" s="91" customFormat="1" ht="15" customHeight="1" x14ac:dyDescent="0.35">
      <c r="A133" t="s">
        <v>425</v>
      </c>
      <c r="B133" t="s">
        <v>424</v>
      </c>
      <c r="C133" t="s">
        <v>421</v>
      </c>
      <c r="D133" t="s">
        <v>426</v>
      </c>
      <c r="E133"/>
      <c r="F133" t="s">
        <v>29083</v>
      </c>
      <c r="G133"/>
      <c r="H133">
        <v>0.6</v>
      </c>
      <c r="I133">
        <v>5.18</v>
      </c>
      <c r="J133" t="s">
        <v>423</v>
      </c>
      <c r="K133">
        <v>35.976959999999998</v>
      </c>
      <c r="L133">
        <v>-87.647919999999999</v>
      </c>
      <c r="M133" s="100" t="s">
        <v>38382</v>
      </c>
      <c r="N133" t="s">
        <v>26210</v>
      </c>
      <c r="O133" t="s">
        <v>42366</v>
      </c>
      <c r="P133">
        <v>3</v>
      </c>
      <c r="Q133" t="s">
        <v>29616</v>
      </c>
      <c r="R133" t="s">
        <v>25829</v>
      </c>
      <c r="S133" t="s">
        <v>26197</v>
      </c>
      <c r="T133"/>
      <c r="U133" t="s">
        <v>26198</v>
      </c>
      <c r="V133" t="s">
        <v>26199</v>
      </c>
      <c r="X133" s="91" t="s">
        <v>34434</v>
      </c>
      <c r="Y133" s="97"/>
      <c r="AA133" s="91" t="str">
        <v>BAPTI000.6HU</v>
      </c>
      <c r="AC133" s="91" t="str">
        <v>TDEC Watershed Planning Unit</v>
      </c>
    </row>
    <row r="134" spans="1:29" s="91" customFormat="1" ht="15" customHeight="1" x14ac:dyDescent="0.35">
      <c r="A134" t="s">
        <v>428</v>
      </c>
      <c r="B134" t="s">
        <v>427</v>
      </c>
      <c r="C134" t="s">
        <v>421</v>
      </c>
      <c r="D134" t="s">
        <v>429</v>
      </c>
      <c r="E134"/>
      <c r="F134" t="s">
        <v>29083</v>
      </c>
      <c r="G134"/>
      <c r="H134">
        <v>1.2</v>
      </c>
      <c r="I134">
        <v>4.1100000000000003</v>
      </c>
      <c r="J134" t="s">
        <v>423</v>
      </c>
      <c r="K134">
        <v>35.984459999999999</v>
      </c>
      <c r="L134">
        <v>-87.640950000000004</v>
      </c>
      <c r="M134" s="100" t="s">
        <v>38382</v>
      </c>
      <c r="N134" t="s">
        <v>26210</v>
      </c>
      <c r="O134" t="s">
        <v>42366</v>
      </c>
      <c r="P134">
        <v>3</v>
      </c>
      <c r="Q134" t="s">
        <v>29616</v>
      </c>
      <c r="R134" t="s">
        <v>25829</v>
      </c>
      <c r="S134" t="s">
        <v>26197</v>
      </c>
      <c r="T134"/>
      <c r="U134" t="s">
        <v>26198</v>
      </c>
      <c r="V134" t="s">
        <v>26199</v>
      </c>
      <c r="Y134" s="97"/>
      <c r="AA134" s="91" t="str">
        <v>BAPTI001.2HU</v>
      </c>
      <c r="AC134" s="91" t="str">
        <v>TDH Labs-Knoxville</v>
      </c>
    </row>
    <row r="135" spans="1:29" s="91" customFormat="1" ht="15" customHeight="1" x14ac:dyDescent="0.35">
      <c r="A135" t="s">
        <v>431</v>
      </c>
      <c r="B135" t="s">
        <v>430</v>
      </c>
      <c r="C135" t="s">
        <v>432</v>
      </c>
      <c r="D135" t="s">
        <v>433</v>
      </c>
      <c r="E135"/>
      <c r="F135" t="s">
        <v>33</v>
      </c>
      <c r="G135"/>
      <c r="H135">
        <v>0.1</v>
      </c>
      <c r="I135">
        <v>0.18</v>
      </c>
      <c r="J135" t="s">
        <v>34</v>
      </c>
      <c r="K135">
        <v>35.559040000000003</v>
      </c>
      <c r="L135">
        <v>-87.301280000000006</v>
      </c>
      <c r="M135" s="100" t="s">
        <v>38382</v>
      </c>
      <c r="N135" t="s">
        <v>26210</v>
      </c>
      <c r="O135" t="s">
        <v>42594</v>
      </c>
      <c r="P135">
        <v>3</v>
      </c>
      <c r="Q135" t="s">
        <v>26284</v>
      </c>
      <c r="R135" t="s">
        <v>25808</v>
      </c>
      <c r="S135" t="s">
        <v>26197</v>
      </c>
      <c r="T135"/>
      <c r="U135" t="s">
        <v>26198</v>
      </c>
      <c r="V135" t="s">
        <v>26199</v>
      </c>
      <c r="Y135" s="97"/>
      <c r="AA135" s="91" t="str">
        <v>BAPTI002.8T0.1MY</v>
      </c>
      <c r="AC135" s="91" t="str">
        <v>TEC Environmental Laboratories Inc</v>
      </c>
    </row>
    <row r="136" spans="1:29" s="91" customFormat="1" ht="15" customHeight="1" x14ac:dyDescent="0.35">
      <c r="A136" t="s">
        <v>435</v>
      </c>
      <c r="B136" t="s">
        <v>434</v>
      </c>
      <c r="C136" t="s">
        <v>436</v>
      </c>
      <c r="D136" t="s">
        <v>437</v>
      </c>
      <c r="E136"/>
      <c r="F136" t="s">
        <v>9</v>
      </c>
      <c r="G136"/>
      <c r="H136">
        <v>0.4</v>
      </c>
      <c r="I136">
        <v>1.27</v>
      </c>
      <c r="J136" t="s">
        <v>104</v>
      </c>
      <c r="K136">
        <v>35.82967</v>
      </c>
      <c r="L136">
        <v>-88.480260000000001</v>
      </c>
      <c r="M136" s="100" t="s">
        <v>38404</v>
      </c>
      <c r="N136" t="s">
        <v>26243</v>
      </c>
      <c r="O136" t="s">
        <v>42349</v>
      </c>
      <c r="P136">
        <v>5</v>
      </c>
      <c r="Q136" t="s">
        <v>29617</v>
      </c>
      <c r="R136" t="s">
        <v>25816</v>
      </c>
      <c r="S136" t="s">
        <v>26197</v>
      </c>
      <c r="T136"/>
      <c r="U136" t="s">
        <v>26198</v>
      </c>
      <c r="V136" t="s">
        <v>26199</v>
      </c>
      <c r="X136" s="91" t="s">
        <v>29618</v>
      </c>
      <c r="Y136" s="97"/>
      <c r="AA136" s="91" t="str">
        <v>BARDW000.4CR</v>
      </c>
      <c r="AC136" s="91" t="str">
        <v>Technical Laboratories Inc</v>
      </c>
    </row>
    <row r="137" spans="1:29" s="91" customFormat="1" ht="15" customHeight="1" x14ac:dyDescent="0.35">
      <c r="A137" t="s">
        <v>439</v>
      </c>
      <c r="B137" t="s">
        <v>438</v>
      </c>
      <c r="C137" t="s">
        <v>440</v>
      </c>
      <c r="D137" t="s">
        <v>441</v>
      </c>
      <c r="E137"/>
      <c r="F137" t="s">
        <v>28994</v>
      </c>
      <c r="G137"/>
      <c r="H137">
        <v>0.1</v>
      </c>
      <c r="I137">
        <v>3.09</v>
      </c>
      <c r="J137" t="s">
        <v>442</v>
      </c>
      <c r="K137">
        <v>36.4206</v>
      </c>
      <c r="L137">
        <v>-82.246399999999994</v>
      </c>
      <c r="M137" s="100" t="s">
        <v>38412</v>
      </c>
      <c r="N137" t="s">
        <v>29031</v>
      </c>
      <c r="O137" t="s">
        <v>42125</v>
      </c>
      <c r="P137">
        <v>2</v>
      </c>
      <c r="Q137" t="s">
        <v>26285</v>
      </c>
      <c r="R137" t="s">
        <v>25821</v>
      </c>
      <c r="S137" t="s">
        <v>26197</v>
      </c>
      <c r="T137"/>
      <c r="U137" t="s">
        <v>26198</v>
      </c>
      <c r="V137" t="s">
        <v>26204</v>
      </c>
      <c r="W137" s="91" t="s">
        <v>443</v>
      </c>
      <c r="X137" s="91" t="s">
        <v>29619</v>
      </c>
      <c r="Y137" s="97"/>
      <c r="AA137" s="91" t="str">
        <v>BARM000.1CT</v>
      </c>
      <c r="AC137" s="91" t="str">
        <v>Technical Water Laboratories</v>
      </c>
    </row>
    <row r="138" spans="1:29" s="91" customFormat="1" ht="15" customHeight="1" x14ac:dyDescent="0.35">
      <c r="A138" t="s">
        <v>29620</v>
      </c>
      <c r="B138" t="s">
        <v>29621</v>
      </c>
      <c r="C138" t="s">
        <v>29622</v>
      </c>
      <c r="D138" t="s">
        <v>29623</v>
      </c>
      <c r="E138"/>
      <c r="F138" t="s">
        <v>28985</v>
      </c>
      <c r="G138"/>
      <c r="H138">
        <v>0.1</v>
      </c>
      <c r="I138">
        <v>4.3</v>
      </c>
      <c r="J138" t="s">
        <v>409</v>
      </c>
      <c r="K138">
        <v>35.242069999999998</v>
      </c>
      <c r="L138">
        <v>-84.318179999999998</v>
      </c>
      <c r="M138" s="100" t="s">
        <v>38384</v>
      </c>
      <c r="N138" t="s">
        <v>26211</v>
      </c>
      <c r="O138" t="s">
        <v>42856</v>
      </c>
      <c r="P138">
        <v>2</v>
      </c>
      <c r="Q138" t="s">
        <v>37784</v>
      </c>
      <c r="R138" t="s">
        <v>25825</v>
      </c>
      <c r="S138" t="s">
        <v>26197</v>
      </c>
      <c r="T138"/>
      <c r="U138" t="s">
        <v>26198</v>
      </c>
      <c r="V138" t="s">
        <v>26204</v>
      </c>
      <c r="Y138" s="97"/>
      <c r="AA138" s="91" t="str">
        <v>BARNE000.1MO</v>
      </c>
      <c r="AC138" s="91" t="str">
        <v>Tennessee Department of Agriculture</v>
      </c>
    </row>
    <row r="139" spans="1:29" s="91" customFormat="1" ht="15" customHeight="1" x14ac:dyDescent="0.35">
      <c r="A139" t="s">
        <v>445</v>
      </c>
      <c r="B139" t="s">
        <v>444</v>
      </c>
      <c r="C139" t="s">
        <v>446</v>
      </c>
      <c r="D139" t="s">
        <v>447</v>
      </c>
      <c r="E139"/>
      <c r="F139" t="s">
        <v>27</v>
      </c>
      <c r="G139" t="s">
        <v>9</v>
      </c>
      <c r="H139">
        <v>1.2</v>
      </c>
      <c r="I139">
        <v>9.4600000000000009</v>
      </c>
      <c r="J139" t="s">
        <v>448</v>
      </c>
      <c r="K139">
        <v>35.841090000000001</v>
      </c>
      <c r="L139">
        <v>-88.935100000000006</v>
      </c>
      <c r="M139" s="100" t="s">
        <v>38429</v>
      </c>
      <c r="N139" t="s">
        <v>26286</v>
      </c>
      <c r="O139" t="s">
        <v>42712</v>
      </c>
      <c r="P139">
        <v>2</v>
      </c>
      <c r="Q139" t="s">
        <v>26287</v>
      </c>
      <c r="R139" t="s">
        <v>25816</v>
      </c>
      <c r="S139" t="s">
        <v>26197</v>
      </c>
      <c r="T139"/>
      <c r="U139" t="s">
        <v>26198</v>
      </c>
      <c r="V139" t="s">
        <v>26199</v>
      </c>
      <c r="W139" s="91" t="s">
        <v>449</v>
      </c>
      <c r="X139" s="91" t="s">
        <v>34435</v>
      </c>
      <c r="Y139" s="97"/>
      <c r="AA139" s="91" t="str">
        <v>BARNE001.2GI</v>
      </c>
      <c r="AC139" s="91" t="str">
        <v>Tennessee Department of Environment and Conservation</v>
      </c>
    </row>
    <row r="140" spans="1:29" s="91" customFormat="1" ht="15" customHeight="1" x14ac:dyDescent="0.35">
      <c r="A140" s="310" t="s">
        <v>43835</v>
      </c>
      <c r="B140" s="310" t="s">
        <v>43836</v>
      </c>
      <c r="C140" s="310" t="s">
        <v>446</v>
      </c>
      <c r="D140" s="310" t="s">
        <v>43837</v>
      </c>
      <c r="E140" s="310"/>
      <c r="F140" s="310" t="s">
        <v>29083</v>
      </c>
      <c r="G140" s="310"/>
      <c r="H140" s="314">
        <v>1.6</v>
      </c>
      <c r="I140" s="314">
        <v>5.69</v>
      </c>
      <c r="J140" s="310" t="s">
        <v>942</v>
      </c>
      <c r="K140" s="314">
        <v>35.314100000000003</v>
      </c>
      <c r="L140" s="314">
        <v>-87.626990000000006</v>
      </c>
      <c r="M140" s="314" t="s">
        <v>38391</v>
      </c>
      <c r="N140" s="310" t="s">
        <v>26220</v>
      </c>
      <c r="O140" s="310" t="s">
        <v>43838</v>
      </c>
      <c r="P140" s="314">
        <v>5</v>
      </c>
      <c r="Q140" s="310" t="s">
        <v>43839</v>
      </c>
      <c r="R140" s="310" t="s">
        <v>25808</v>
      </c>
      <c r="S140" s="310" t="s">
        <v>26197</v>
      </c>
      <c r="T140" s="310"/>
      <c r="U140" s="310" t="s">
        <v>26198</v>
      </c>
      <c r="V140" s="310" t="s">
        <v>26199</v>
      </c>
      <c r="Y140" s="97"/>
      <c r="AA140" s="91" t="str">
        <v>BARNE001.6WE</v>
      </c>
      <c r="AC140" s="91" t="str">
        <v>Tennessee Department of Health Aquatic Biology Section</v>
      </c>
    </row>
    <row r="141" spans="1:29" s="91" customFormat="1" ht="15" customHeight="1" x14ac:dyDescent="0.35">
      <c r="A141" t="s">
        <v>451</v>
      </c>
      <c r="B141" t="s">
        <v>450</v>
      </c>
      <c r="C141" t="s">
        <v>452</v>
      </c>
      <c r="D141" t="s">
        <v>453</v>
      </c>
      <c r="E141"/>
      <c r="F141" t="s">
        <v>58</v>
      </c>
      <c r="G141"/>
      <c r="H141">
        <v>2.4</v>
      </c>
      <c r="I141">
        <v>0.32</v>
      </c>
      <c r="J141" t="s">
        <v>454</v>
      </c>
      <c r="K141">
        <v>35.201140000000002</v>
      </c>
      <c r="L141">
        <v>-85.901809999999998</v>
      </c>
      <c r="M141" s="100" t="s">
        <v>38430</v>
      </c>
      <c r="N141" t="s">
        <v>26288</v>
      </c>
      <c r="O141" t="s">
        <v>42834</v>
      </c>
      <c r="P141">
        <v>5</v>
      </c>
      <c r="Q141" t="s">
        <v>26289</v>
      </c>
      <c r="R141" t="s">
        <v>25808</v>
      </c>
      <c r="S141" t="s">
        <v>26197</v>
      </c>
      <c r="T141"/>
      <c r="U141" t="s">
        <v>26198</v>
      </c>
      <c r="V141" t="s">
        <v>26199</v>
      </c>
      <c r="X141" s="91" t="s">
        <v>29624</v>
      </c>
      <c r="Y141" s="97"/>
      <c r="AA141" s="91" t="str">
        <v>BARNE002.4FR</v>
      </c>
      <c r="AC141" s="91" t="str">
        <v>Tennessee Department of Health Environmental Laboratory.</v>
      </c>
    </row>
    <row r="142" spans="1:29" s="91" customFormat="1" ht="15" customHeight="1" x14ac:dyDescent="0.35">
      <c r="A142" s="310" t="s">
        <v>43773</v>
      </c>
      <c r="B142" s="310" t="s">
        <v>43774</v>
      </c>
      <c r="C142" s="310" t="s">
        <v>43775</v>
      </c>
      <c r="D142" s="310" t="s">
        <v>11743</v>
      </c>
      <c r="E142" s="310"/>
      <c r="F142" s="310" t="s">
        <v>403</v>
      </c>
      <c r="G142" s="310"/>
      <c r="H142" s="314">
        <v>5.4</v>
      </c>
      <c r="I142" s="314">
        <v>3.9</v>
      </c>
      <c r="J142" s="310" t="s">
        <v>919</v>
      </c>
      <c r="K142" s="314">
        <v>35.379240000000003</v>
      </c>
      <c r="L142" s="314">
        <v>-90.0274</v>
      </c>
      <c r="M142" s="314" t="s">
        <v>38425</v>
      </c>
      <c r="N142" s="310" t="s">
        <v>26273</v>
      </c>
      <c r="O142" s="310" t="s">
        <v>39779</v>
      </c>
      <c r="P142" s="314">
        <v>5</v>
      </c>
      <c r="Q142" s="310" t="s">
        <v>26498</v>
      </c>
      <c r="R142" s="310" t="s">
        <v>25828</v>
      </c>
      <c r="S142" s="310" t="s">
        <v>26197</v>
      </c>
      <c r="T142" s="310"/>
      <c r="U142" s="310" t="s">
        <v>26198</v>
      </c>
      <c r="V142" s="310" t="s">
        <v>26199</v>
      </c>
      <c r="W142" s="91" t="s">
        <v>43776</v>
      </c>
      <c r="X142" s="91" t="s">
        <v>43777</v>
      </c>
      <c r="Y142" s="97"/>
      <c r="AA142" s="91" t="str">
        <v>BARNI005.4SH</v>
      </c>
      <c r="AC142" s="91" t="str">
        <v>Tennessee Department of Transportation</v>
      </c>
    </row>
    <row r="143" spans="1:29" s="91" customFormat="1" ht="15" customHeight="1" x14ac:dyDescent="0.35">
      <c r="A143" t="s">
        <v>29625</v>
      </c>
      <c r="B143" t="s">
        <v>29626</v>
      </c>
      <c r="C143" t="s">
        <v>29627</v>
      </c>
      <c r="D143" t="s">
        <v>29628</v>
      </c>
      <c r="E143"/>
      <c r="F143" t="s">
        <v>929</v>
      </c>
      <c r="G143"/>
      <c r="H143">
        <v>0.5</v>
      </c>
      <c r="I143">
        <v>0.23</v>
      </c>
      <c r="J143" t="s">
        <v>919</v>
      </c>
      <c r="K143">
        <v>35.365364</v>
      </c>
      <c r="L143">
        <v>-90.033687</v>
      </c>
      <c r="M143" s="100" t="s">
        <v>38425</v>
      </c>
      <c r="N143" t="s">
        <v>26273</v>
      </c>
      <c r="O143" t="s">
        <v>42923</v>
      </c>
      <c r="P143">
        <v>5</v>
      </c>
      <c r="Q143" t="s">
        <v>29629</v>
      </c>
      <c r="R143" t="s">
        <v>25828</v>
      </c>
      <c r="S143" t="s">
        <v>26197</v>
      </c>
      <c r="T143"/>
      <c r="U143" t="s">
        <v>26198</v>
      </c>
      <c r="V143" t="s">
        <v>26199</v>
      </c>
      <c r="Y143" s="97"/>
      <c r="AA143" s="91" t="str">
        <v>BARNI2.4T0.5SH</v>
      </c>
      <c r="AC143" s="91" t="str">
        <v>Tennessee Stream Mitigation Program</v>
      </c>
    </row>
    <row r="144" spans="1:29" s="91" customFormat="1" ht="15" customHeight="1" x14ac:dyDescent="0.35">
      <c r="A144" t="s">
        <v>29630</v>
      </c>
      <c r="B144" t="s">
        <v>29631</v>
      </c>
      <c r="C144" t="s">
        <v>29632</v>
      </c>
      <c r="D144" t="s">
        <v>29633</v>
      </c>
      <c r="E144"/>
      <c r="F144" t="s">
        <v>929</v>
      </c>
      <c r="G144"/>
      <c r="H144">
        <v>0.1</v>
      </c>
      <c r="I144">
        <v>0.09</v>
      </c>
      <c r="J144" t="s">
        <v>919</v>
      </c>
      <c r="K144">
        <v>35.351309999999998</v>
      </c>
      <c r="L144">
        <v>-90.046340000000001</v>
      </c>
      <c r="M144" s="100" t="s">
        <v>38425</v>
      </c>
      <c r="N144" t="s">
        <v>26273</v>
      </c>
      <c r="O144" t="s">
        <v>42923</v>
      </c>
      <c r="P144">
        <v>5</v>
      </c>
      <c r="Q144" t="s">
        <v>29629</v>
      </c>
      <c r="R144" t="s">
        <v>25828</v>
      </c>
      <c r="S144" t="s">
        <v>26197</v>
      </c>
      <c r="T144"/>
      <c r="U144" t="s">
        <v>26198</v>
      </c>
      <c r="V144" t="s">
        <v>26199</v>
      </c>
      <c r="Y144" s="97"/>
      <c r="AA144" s="91" t="str">
        <v>BARNI2.5T0.9T0.1SH</v>
      </c>
      <c r="AC144" s="91" t="str">
        <v>Tennessee Tech University Water Center</v>
      </c>
    </row>
    <row r="145" spans="1:29" s="91" customFormat="1" ht="15" customHeight="1" x14ac:dyDescent="0.35">
      <c r="A145" t="s">
        <v>29634</v>
      </c>
      <c r="B145" t="s">
        <v>29635</v>
      </c>
      <c r="C145" t="s">
        <v>29627</v>
      </c>
      <c r="D145" t="s">
        <v>29636</v>
      </c>
      <c r="E145"/>
      <c r="F145" t="s">
        <v>929</v>
      </c>
      <c r="G145"/>
      <c r="H145">
        <v>0.4</v>
      </c>
      <c r="I145">
        <v>0.13</v>
      </c>
      <c r="J145" t="s">
        <v>919</v>
      </c>
      <c r="K145">
        <v>35.371642999999999</v>
      </c>
      <c r="L145">
        <v>-90.026829000000006</v>
      </c>
      <c r="M145" s="100" t="s">
        <v>38425</v>
      </c>
      <c r="N145" t="s">
        <v>26273</v>
      </c>
      <c r="O145" t="s">
        <v>42923</v>
      </c>
      <c r="P145">
        <v>5</v>
      </c>
      <c r="Q145" t="s">
        <v>26498</v>
      </c>
      <c r="R145" t="s">
        <v>25828</v>
      </c>
      <c r="S145" t="s">
        <v>26197</v>
      </c>
      <c r="T145"/>
      <c r="U145" t="s">
        <v>26198</v>
      </c>
      <c r="V145" t="s">
        <v>26199</v>
      </c>
      <c r="Y145" s="97"/>
      <c r="AA145" s="91" t="str">
        <v>BARNI4.5T0.4SH</v>
      </c>
      <c r="AC145" s="91" t="str">
        <v>Tennessee Valley Authority</v>
      </c>
    </row>
    <row r="146" spans="1:29" s="91" customFormat="1" ht="15" customHeight="1" x14ac:dyDescent="0.35">
      <c r="A146" t="s">
        <v>456</v>
      </c>
      <c r="B146" t="s">
        <v>455</v>
      </c>
      <c r="C146" t="s">
        <v>457</v>
      </c>
      <c r="D146" t="s">
        <v>458</v>
      </c>
      <c r="E146"/>
      <c r="F146" t="s">
        <v>29083</v>
      </c>
      <c r="G146"/>
      <c r="H146">
        <v>0.2</v>
      </c>
      <c r="I146">
        <v>25.61</v>
      </c>
      <c r="J146" t="s">
        <v>203</v>
      </c>
      <c r="K146">
        <v>35.844639999999998</v>
      </c>
      <c r="L146">
        <v>-87.245419999999996</v>
      </c>
      <c r="M146" s="100" t="s">
        <v>38382</v>
      </c>
      <c r="N146" t="s">
        <v>26210</v>
      </c>
      <c r="O146" t="s">
        <v>42682</v>
      </c>
      <c r="P146">
        <v>3</v>
      </c>
      <c r="Q146" t="s">
        <v>29637</v>
      </c>
      <c r="R146" t="s">
        <v>25808</v>
      </c>
      <c r="S146" t="s">
        <v>26197</v>
      </c>
      <c r="T146"/>
      <c r="U146" t="s">
        <v>26198</v>
      </c>
      <c r="V146" t="s">
        <v>26199</v>
      </c>
      <c r="X146" s="91" t="s">
        <v>29638</v>
      </c>
      <c r="Y146" s="97"/>
      <c r="AA146" s="91" t="str">
        <v>BARRE000.2HI</v>
      </c>
      <c r="AC146" s="91" t="str">
        <v>Tennessee Valley Recycling</v>
      </c>
    </row>
    <row r="147" spans="1:29" s="91" customFormat="1" ht="15" customHeight="1" x14ac:dyDescent="0.35">
      <c r="A147" t="s">
        <v>460</v>
      </c>
      <c r="B147" t="s">
        <v>459</v>
      </c>
      <c r="C147" t="s">
        <v>461</v>
      </c>
      <c r="D147" t="s">
        <v>462</v>
      </c>
      <c r="E147"/>
      <c r="F147" t="s">
        <v>29083</v>
      </c>
      <c r="G147"/>
      <c r="H147">
        <v>0.2</v>
      </c>
      <c r="I147">
        <v>4.7300000000000004</v>
      </c>
      <c r="J147" t="s">
        <v>22</v>
      </c>
      <c r="K147">
        <v>36.571379999999998</v>
      </c>
      <c r="L147">
        <v>-87.932230000000004</v>
      </c>
      <c r="M147" s="100" t="s">
        <v>38380</v>
      </c>
      <c r="N147" t="s">
        <v>26208</v>
      </c>
      <c r="O147" t="s">
        <v>42779</v>
      </c>
      <c r="P147">
        <v>5</v>
      </c>
      <c r="Q147" t="s">
        <v>29639</v>
      </c>
      <c r="R147" t="s">
        <v>25829</v>
      </c>
      <c r="S147" t="s">
        <v>26197</v>
      </c>
      <c r="T147"/>
      <c r="U147" t="s">
        <v>26198</v>
      </c>
      <c r="V147" t="s">
        <v>26199</v>
      </c>
      <c r="Y147" s="97"/>
      <c r="AA147" s="91" t="str">
        <v>BARRE000.7ST</v>
      </c>
      <c r="AC147" s="91" t="str">
        <v>Tennessee Wildlife Resources Agency</v>
      </c>
    </row>
    <row r="148" spans="1:29" s="91" customFormat="1" ht="15" customHeight="1" x14ac:dyDescent="0.35">
      <c r="A148" t="s">
        <v>464</v>
      </c>
      <c r="B148" t="s">
        <v>463</v>
      </c>
      <c r="C148" t="s">
        <v>457</v>
      </c>
      <c r="D148" t="s">
        <v>465</v>
      </c>
      <c r="E148"/>
      <c r="F148" t="s">
        <v>29083</v>
      </c>
      <c r="G148"/>
      <c r="H148">
        <v>1.5</v>
      </c>
      <c r="I148">
        <v>6.57</v>
      </c>
      <c r="J148" t="s">
        <v>19</v>
      </c>
      <c r="K148">
        <v>35.964444</v>
      </c>
      <c r="L148">
        <v>-87.219443999999996</v>
      </c>
      <c r="M148" s="100" t="s">
        <v>38379</v>
      </c>
      <c r="N148" t="s">
        <v>26205</v>
      </c>
      <c r="O148" t="s">
        <v>42354</v>
      </c>
      <c r="P148">
        <v>1</v>
      </c>
      <c r="Q148" t="s">
        <v>29640</v>
      </c>
      <c r="R148" t="s">
        <v>25829</v>
      </c>
      <c r="S148" t="s">
        <v>26197</v>
      </c>
      <c r="T148"/>
      <c r="U148" t="s">
        <v>26198</v>
      </c>
      <c r="V148" t="s">
        <v>26199</v>
      </c>
      <c r="Y148" s="97"/>
      <c r="AA148" s="91" t="str">
        <v>BARRE001.5DI</v>
      </c>
      <c r="AC148" s="91" t="str">
        <v>Test America</v>
      </c>
    </row>
    <row r="149" spans="1:29" s="91" customFormat="1" ht="15" customHeight="1" x14ac:dyDescent="0.35">
      <c r="A149" t="s">
        <v>467</v>
      </c>
      <c r="B149" t="s">
        <v>466</v>
      </c>
      <c r="C149" t="s">
        <v>468</v>
      </c>
      <c r="D149" t="s">
        <v>469</v>
      </c>
      <c r="E149"/>
      <c r="F149" t="s">
        <v>29086</v>
      </c>
      <c r="G149"/>
      <c r="H149">
        <v>1.6</v>
      </c>
      <c r="I149">
        <v>4.3099999999999996</v>
      </c>
      <c r="J149" t="s">
        <v>470</v>
      </c>
      <c r="K149">
        <v>35.83</v>
      </c>
      <c r="L149">
        <v>-85.706699999999998</v>
      </c>
      <c r="M149" s="100" t="s">
        <v>38383</v>
      </c>
      <c r="N149" t="s">
        <v>3589</v>
      </c>
      <c r="O149" t="s">
        <v>43207</v>
      </c>
      <c r="P149">
        <v>2</v>
      </c>
      <c r="Q149" t="s">
        <v>29641</v>
      </c>
      <c r="R149" t="s">
        <v>25812</v>
      </c>
      <c r="S149" t="s">
        <v>26197</v>
      </c>
      <c r="T149"/>
      <c r="U149" t="s">
        <v>26198</v>
      </c>
      <c r="V149" t="s">
        <v>26199</v>
      </c>
      <c r="Y149" s="97"/>
      <c r="AA149" s="91" t="str">
        <v>BARRE001.6WA</v>
      </c>
      <c r="AC149" s="91" t="str">
        <v>Third Rock Consultants,LLC</v>
      </c>
    </row>
    <row r="150" spans="1:29" s="91" customFormat="1" ht="15" customHeight="1" x14ac:dyDescent="0.35">
      <c r="A150" t="s">
        <v>472</v>
      </c>
      <c r="B150" t="s">
        <v>471</v>
      </c>
      <c r="C150" t="s">
        <v>457</v>
      </c>
      <c r="D150" t="s">
        <v>473</v>
      </c>
      <c r="E150"/>
      <c r="F150" t="s">
        <v>29086</v>
      </c>
      <c r="G150"/>
      <c r="H150">
        <v>2.5</v>
      </c>
      <c r="I150">
        <v>304.67</v>
      </c>
      <c r="J150" t="s">
        <v>470</v>
      </c>
      <c r="K150">
        <v>35.6892</v>
      </c>
      <c r="L150">
        <v>-85.748900000000006</v>
      </c>
      <c r="M150" s="100" t="s">
        <v>38403</v>
      </c>
      <c r="N150" t="s">
        <v>26290</v>
      </c>
      <c r="O150" t="s">
        <v>42523</v>
      </c>
      <c r="P150">
        <v>3</v>
      </c>
      <c r="Q150" t="s">
        <v>26291</v>
      </c>
      <c r="R150" t="s">
        <v>25812</v>
      </c>
      <c r="S150" t="s">
        <v>26197</v>
      </c>
      <c r="T150"/>
      <c r="U150" t="s">
        <v>26198</v>
      </c>
      <c r="V150" t="s">
        <v>26199</v>
      </c>
      <c r="W150" s="91" t="s">
        <v>474</v>
      </c>
      <c r="X150" s="91" t="s">
        <v>29642</v>
      </c>
      <c r="Y150" s="97"/>
      <c r="AA150" s="91" t="str">
        <v>BARRE002.5WA</v>
      </c>
      <c r="AC150" s="91" t="str">
        <v>Tioga Environmental Consultants</v>
      </c>
    </row>
    <row r="151" spans="1:29" s="91" customFormat="1" ht="15" customHeight="1" x14ac:dyDescent="0.35">
      <c r="A151" t="s">
        <v>476</v>
      </c>
      <c r="B151" t="s">
        <v>475</v>
      </c>
      <c r="C151" t="s">
        <v>457</v>
      </c>
      <c r="D151" t="s">
        <v>477</v>
      </c>
      <c r="E151"/>
      <c r="F151" t="s">
        <v>29086</v>
      </c>
      <c r="G151"/>
      <c r="H151">
        <v>4.4000000000000004</v>
      </c>
      <c r="I151">
        <v>302.73</v>
      </c>
      <c r="J151" t="s">
        <v>470</v>
      </c>
      <c r="K151">
        <v>35.68</v>
      </c>
      <c r="L151">
        <v>-85.761099999999999</v>
      </c>
      <c r="M151" s="100" t="s">
        <v>38403</v>
      </c>
      <c r="N151" t="s">
        <v>26290</v>
      </c>
      <c r="O151" t="s">
        <v>42523</v>
      </c>
      <c r="P151">
        <v>3</v>
      </c>
      <c r="Q151" t="s">
        <v>26291</v>
      </c>
      <c r="R151" t="s">
        <v>25812</v>
      </c>
      <c r="S151" t="s">
        <v>26197</v>
      </c>
      <c r="T151"/>
      <c r="U151" t="s">
        <v>26198</v>
      </c>
      <c r="V151" t="s">
        <v>26199</v>
      </c>
      <c r="W151" s="91" t="s">
        <v>478</v>
      </c>
      <c r="X151" s="91" t="s">
        <v>29643</v>
      </c>
      <c r="Y151" s="97"/>
      <c r="AA151" s="91" t="str">
        <v>BARRE004.4WA</v>
      </c>
      <c r="AC151" s="91" t="str">
        <v>Triad Environmental Consultants</v>
      </c>
    </row>
    <row r="152" spans="1:29" s="91" customFormat="1" ht="15" customHeight="1" x14ac:dyDescent="0.35">
      <c r="A152" t="s">
        <v>480</v>
      </c>
      <c r="B152" t="s">
        <v>479</v>
      </c>
      <c r="C152" t="s">
        <v>457</v>
      </c>
      <c r="D152" t="s">
        <v>481</v>
      </c>
      <c r="E152"/>
      <c r="F152" t="s">
        <v>29086</v>
      </c>
      <c r="G152"/>
      <c r="H152">
        <v>4.5</v>
      </c>
      <c r="I152">
        <v>302.64</v>
      </c>
      <c r="J152" t="s">
        <v>470</v>
      </c>
      <c r="K152">
        <v>35.677999999999997</v>
      </c>
      <c r="L152">
        <v>-85.759200000000007</v>
      </c>
      <c r="M152" s="100" t="s">
        <v>38403</v>
      </c>
      <c r="N152" t="s">
        <v>26290</v>
      </c>
      <c r="O152" t="s">
        <v>42523</v>
      </c>
      <c r="P152">
        <v>3</v>
      </c>
      <c r="Q152" t="s">
        <v>26291</v>
      </c>
      <c r="R152" t="s">
        <v>25812</v>
      </c>
      <c r="S152" t="s">
        <v>26197</v>
      </c>
      <c r="T152"/>
      <c r="U152" t="s">
        <v>26198</v>
      </c>
      <c r="V152" t="s">
        <v>26199</v>
      </c>
      <c r="W152" s="91" t="s">
        <v>482</v>
      </c>
      <c r="X152" s="91" t="s">
        <v>29644</v>
      </c>
      <c r="Y152" s="97"/>
      <c r="AA152" s="91" t="str">
        <v>BARRE004.5WA</v>
      </c>
      <c r="AC152" s="91" t="str">
        <v>Tullahoma Utility Board</v>
      </c>
    </row>
    <row r="153" spans="1:29" s="91" customFormat="1" ht="15" customHeight="1" x14ac:dyDescent="0.35">
      <c r="A153" t="s">
        <v>484</v>
      </c>
      <c r="B153" t="s">
        <v>483</v>
      </c>
      <c r="C153" t="s">
        <v>457</v>
      </c>
      <c r="D153" t="s">
        <v>485</v>
      </c>
      <c r="E153"/>
      <c r="F153" t="s">
        <v>29086</v>
      </c>
      <c r="G153"/>
      <c r="H153">
        <v>15.2</v>
      </c>
      <c r="I153">
        <v>152.1</v>
      </c>
      <c r="J153" t="s">
        <v>470</v>
      </c>
      <c r="K153">
        <v>35.65551</v>
      </c>
      <c r="L153">
        <v>-85.833960000000005</v>
      </c>
      <c r="M153" s="100" t="s">
        <v>38403</v>
      </c>
      <c r="N153" t="s">
        <v>26290</v>
      </c>
      <c r="O153" t="s">
        <v>42523</v>
      </c>
      <c r="P153">
        <v>3</v>
      </c>
      <c r="Q153" t="s">
        <v>26292</v>
      </c>
      <c r="R153" t="s">
        <v>25812</v>
      </c>
      <c r="S153" t="s">
        <v>26197</v>
      </c>
      <c r="T153"/>
      <c r="U153" t="s">
        <v>26198</v>
      </c>
      <c r="V153" t="s">
        <v>26199</v>
      </c>
      <c r="X153" s="91" t="s">
        <v>29645</v>
      </c>
      <c r="Y153" s="97"/>
      <c r="AA153" s="91" t="str">
        <v>BARRE015.2WA</v>
      </c>
      <c r="AC153" s="91" t="str">
        <v>UES Consulting Services Inc.</v>
      </c>
    </row>
    <row r="154" spans="1:29" s="91" customFormat="1" ht="15" customHeight="1" x14ac:dyDescent="0.35">
      <c r="A154" t="s">
        <v>489</v>
      </c>
      <c r="B154" t="s">
        <v>488</v>
      </c>
      <c r="C154" t="s">
        <v>457</v>
      </c>
      <c r="D154" t="s">
        <v>36879</v>
      </c>
      <c r="E154"/>
      <c r="F154" t="s">
        <v>29086</v>
      </c>
      <c r="G154"/>
      <c r="H154">
        <v>16.399999999999999</v>
      </c>
      <c r="I154">
        <v>132.94999999999999</v>
      </c>
      <c r="J154" t="s">
        <v>470</v>
      </c>
      <c r="K154">
        <v>35.658422000000002</v>
      </c>
      <c r="L154">
        <v>-85.864445000000003</v>
      </c>
      <c r="M154" s="100" t="s">
        <v>38403</v>
      </c>
      <c r="N154" t="s">
        <v>26290</v>
      </c>
      <c r="O154" t="s">
        <v>43187</v>
      </c>
      <c r="P154">
        <v>3</v>
      </c>
      <c r="Q154" t="s">
        <v>26292</v>
      </c>
      <c r="R154" t="s">
        <v>25812</v>
      </c>
      <c r="S154" t="s">
        <v>26197</v>
      </c>
      <c r="T154"/>
      <c r="U154" t="s">
        <v>26198</v>
      </c>
      <c r="V154" t="s">
        <v>26199</v>
      </c>
      <c r="W154" s="91" t="s">
        <v>490</v>
      </c>
      <c r="X154" s="91" t="s">
        <v>29646</v>
      </c>
      <c r="Y154" s="97"/>
      <c r="AA154" s="91" t="str">
        <v>BARRE016.4WA</v>
      </c>
      <c r="AC154" s="91" t="str">
        <v>Union University</v>
      </c>
    </row>
    <row r="155" spans="1:29" s="91" customFormat="1" ht="15" customHeight="1" x14ac:dyDescent="0.35">
      <c r="A155" t="s">
        <v>29647</v>
      </c>
      <c r="B155" t="s">
        <v>486</v>
      </c>
      <c r="C155" t="s">
        <v>457</v>
      </c>
      <c r="D155" t="s">
        <v>34436</v>
      </c>
      <c r="E155"/>
      <c r="F155" t="s">
        <v>29086</v>
      </c>
      <c r="G155"/>
      <c r="H155">
        <v>16</v>
      </c>
      <c r="I155">
        <v>132.94999999999999</v>
      </c>
      <c r="J155" t="s">
        <v>470</v>
      </c>
      <c r="K155">
        <v>35.662368000000001</v>
      </c>
      <c r="L155">
        <v>-85.873486</v>
      </c>
      <c r="M155" s="100" t="s">
        <v>38403</v>
      </c>
      <c r="N155" t="s">
        <v>26290</v>
      </c>
      <c r="O155" t="s">
        <v>43187</v>
      </c>
      <c r="P155">
        <v>3</v>
      </c>
      <c r="Q155" t="s">
        <v>26292</v>
      </c>
      <c r="R155" t="s">
        <v>25812</v>
      </c>
      <c r="S155" t="s">
        <v>26197</v>
      </c>
      <c r="T155"/>
      <c r="U155" t="s">
        <v>26198</v>
      </c>
      <c r="V155" t="s">
        <v>26199</v>
      </c>
      <c r="W155" s="91" t="s">
        <v>487</v>
      </c>
      <c r="X155" s="91" t="s">
        <v>34437</v>
      </c>
      <c r="Y155" s="97"/>
      <c r="AA155" s="91" t="str">
        <v>BARRE017.2WA</v>
      </c>
      <c r="AC155" s="91" t="str">
        <v>United States Army Corps of Engineers</v>
      </c>
    </row>
    <row r="156" spans="1:29" s="91" customFormat="1" ht="15" customHeight="1" x14ac:dyDescent="0.35">
      <c r="A156" t="s">
        <v>29648</v>
      </c>
      <c r="B156" t="s">
        <v>491</v>
      </c>
      <c r="C156" t="s">
        <v>457</v>
      </c>
      <c r="D156" t="s">
        <v>36880</v>
      </c>
      <c r="E156"/>
      <c r="F156" t="s">
        <v>29086</v>
      </c>
      <c r="G156"/>
      <c r="H156">
        <v>16.5</v>
      </c>
      <c r="I156">
        <v>132.94999999999999</v>
      </c>
      <c r="J156" t="s">
        <v>470</v>
      </c>
      <c r="K156">
        <v>35.662199999999999</v>
      </c>
      <c r="L156">
        <v>-85.881100000000004</v>
      </c>
      <c r="M156" s="100" t="s">
        <v>38403</v>
      </c>
      <c r="N156" t="s">
        <v>26290</v>
      </c>
      <c r="O156" t="s">
        <v>43187</v>
      </c>
      <c r="P156">
        <v>3</v>
      </c>
      <c r="Q156" t="s">
        <v>26292</v>
      </c>
      <c r="R156" t="s">
        <v>25812</v>
      </c>
      <c r="S156" t="s">
        <v>26197</v>
      </c>
      <c r="T156"/>
      <c r="U156" t="s">
        <v>26198</v>
      </c>
      <c r="V156" t="s">
        <v>26199</v>
      </c>
      <c r="W156" s="91" t="s">
        <v>29649</v>
      </c>
      <c r="X156" s="91" t="s">
        <v>34438</v>
      </c>
      <c r="Y156" s="97"/>
      <c r="AA156" s="91" t="str">
        <v>BARRE018.1WA</v>
      </c>
      <c r="AC156" s="91" t="str">
        <v>United States Environmental Protection Agency</v>
      </c>
    </row>
    <row r="157" spans="1:29" s="91" customFormat="1" ht="15" customHeight="1" x14ac:dyDescent="0.35">
      <c r="A157" t="s">
        <v>493</v>
      </c>
      <c r="B157" t="s">
        <v>492</v>
      </c>
      <c r="C157" t="s">
        <v>457</v>
      </c>
      <c r="D157" t="s">
        <v>494</v>
      </c>
      <c r="E157"/>
      <c r="F157" t="s">
        <v>29086</v>
      </c>
      <c r="G157"/>
      <c r="H157">
        <v>18.3</v>
      </c>
      <c r="I157">
        <v>125.67</v>
      </c>
      <c r="J157" t="s">
        <v>470</v>
      </c>
      <c r="K157">
        <v>35.666139999999999</v>
      </c>
      <c r="L157">
        <v>-85.880830000000003</v>
      </c>
      <c r="M157" s="100" t="s">
        <v>38403</v>
      </c>
      <c r="N157" t="s">
        <v>26290</v>
      </c>
      <c r="O157" t="s">
        <v>43187</v>
      </c>
      <c r="P157">
        <v>3</v>
      </c>
      <c r="Q157" t="s">
        <v>26292</v>
      </c>
      <c r="R157" t="s">
        <v>25812</v>
      </c>
      <c r="S157" t="s">
        <v>26197</v>
      </c>
      <c r="T157"/>
      <c r="U157" t="s">
        <v>26198</v>
      </c>
      <c r="V157" t="s">
        <v>26199</v>
      </c>
      <c r="X157" s="91" t="s">
        <v>34418</v>
      </c>
      <c r="Y157" s="97"/>
      <c r="AA157" s="91" t="str">
        <v>BARRE018.3WA</v>
      </c>
      <c r="AC157" s="91" t="str">
        <v>United States Forest Service</v>
      </c>
    </row>
    <row r="158" spans="1:29" s="91" customFormat="1" ht="15" customHeight="1" x14ac:dyDescent="0.35">
      <c r="A158" t="s">
        <v>496</v>
      </c>
      <c r="B158" t="s">
        <v>495</v>
      </c>
      <c r="C158" t="s">
        <v>457</v>
      </c>
      <c r="D158" t="s">
        <v>497</v>
      </c>
      <c r="E158"/>
      <c r="F158" t="s">
        <v>29086</v>
      </c>
      <c r="G158"/>
      <c r="H158">
        <v>19</v>
      </c>
      <c r="I158">
        <v>104.29</v>
      </c>
      <c r="J158" t="s">
        <v>470</v>
      </c>
      <c r="K158">
        <v>35.676400000000001</v>
      </c>
      <c r="L158">
        <v>-85.936400000000006</v>
      </c>
      <c r="M158" s="100" t="s">
        <v>38403</v>
      </c>
      <c r="N158" t="s">
        <v>26290</v>
      </c>
      <c r="O158" t="s">
        <v>43187</v>
      </c>
      <c r="P158">
        <v>3</v>
      </c>
      <c r="Q158" t="s">
        <v>26292</v>
      </c>
      <c r="R158" t="s">
        <v>25812</v>
      </c>
      <c r="S158" t="s">
        <v>26197</v>
      </c>
      <c r="T158"/>
      <c r="U158" t="s">
        <v>26198</v>
      </c>
      <c r="V158" t="s">
        <v>26199</v>
      </c>
      <c r="W158" s="91" t="s">
        <v>498</v>
      </c>
      <c r="X158" s="91" t="s">
        <v>29650</v>
      </c>
      <c r="Y158" s="97"/>
      <c r="AA158" s="91" t="str">
        <v>BARRE019.0WA</v>
      </c>
      <c r="AC158" s="91" t="str">
        <v>United States Geological Survey</v>
      </c>
    </row>
    <row r="159" spans="1:29" s="91" customFormat="1" ht="15" customHeight="1" x14ac:dyDescent="0.35">
      <c r="A159" t="s">
        <v>500</v>
      </c>
      <c r="B159" t="s">
        <v>499</v>
      </c>
      <c r="C159" t="s">
        <v>501</v>
      </c>
      <c r="D159" t="s">
        <v>502</v>
      </c>
      <c r="E159"/>
      <c r="F159" t="s">
        <v>29083</v>
      </c>
      <c r="G159"/>
      <c r="H159">
        <v>1.4</v>
      </c>
      <c r="I159">
        <v>4.5199999999999996</v>
      </c>
      <c r="J159" t="s">
        <v>166</v>
      </c>
      <c r="K159">
        <v>36.502000000000002</v>
      </c>
      <c r="L159">
        <v>-87.517700000000005</v>
      </c>
      <c r="M159" s="100" t="s">
        <v>38380</v>
      </c>
      <c r="N159" t="s">
        <v>26208</v>
      </c>
      <c r="O159" t="s">
        <v>43261</v>
      </c>
      <c r="P159">
        <v>5</v>
      </c>
      <c r="Q159" t="s">
        <v>26293</v>
      </c>
      <c r="R159" t="s">
        <v>25829</v>
      </c>
      <c r="S159" t="s">
        <v>26197</v>
      </c>
      <c r="T159"/>
      <c r="U159" t="s">
        <v>26198</v>
      </c>
      <c r="V159" t="s">
        <v>26199</v>
      </c>
      <c r="X159" s="91" t="s">
        <v>34439</v>
      </c>
      <c r="Y159" s="97"/>
      <c r="AA159" s="91" t="str">
        <v>BARTE001.4MT</v>
      </c>
      <c r="AC159" s="91" t="str">
        <v>University of Tennessee Chattanooga</v>
      </c>
    </row>
    <row r="160" spans="1:29" s="91" customFormat="1" ht="15" customHeight="1" x14ac:dyDescent="0.35">
      <c r="A160" t="s">
        <v>504</v>
      </c>
      <c r="B160" t="s">
        <v>503</v>
      </c>
      <c r="C160" t="s">
        <v>505</v>
      </c>
      <c r="D160" t="s">
        <v>506</v>
      </c>
      <c r="E160"/>
      <c r="F160" t="s">
        <v>29086</v>
      </c>
      <c r="G160"/>
      <c r="H160">
        <v>0.4</v>
      </c>
      <c r="I160">
        <v>3.03</v>
      </c>
      <c r="J160" t="s">
        <v>470</v>
      </c>
      <c r="K160">
        <v>35.826388999999999</v>
      </c>
      <c r="L160">
        <v>-85.703889000000004</v>
      </c>
      <c r="M160" s="100" t="s">
        <v>38383</v>
      </c>
      <c r="N160" t="s">
        <v>3589</v>
      </c>
      <c r="O160" t="s">
        <v>43207</v>
      </c>
      <c r="P160">
        <v>2</v>
      </c>
      <c r="Q160" t="s">
        <v>29651</v>
      </c>
      <c r="R160" t="s">
        <v>25812</v>
      </c>
      <c r="S160" t="s">
        <v>26197</v>
      </c>
      <c r="T160"/>
      <c r="U160" t="s">
        <v>26198</v>
      </c>
      <c r="V160" t="s">
        <v>26199</v>
      </c>
      <c r="Y160" s="97"/>
      <c r="AA160" s="91" t="str">
        <v>BARTO000.4WA</v>
      </c>
      <c r="AC160" s="91" t="str">
        <v>University of Tennessee Knoxville</v>
      </c>
    </row>
    <row r="161" spans="1:29" s="91" customFormat="1" ht="15" customHeight="1" x14ac:dyDescent="0.35">
      <c r="A161" t="s">
        <v>508</v>
      </c>
      <c r="B161" t="s">
        <v>507</v>
      </c>
      <c r="C161" t="s">
        <v>509</v>
      </c>
      <c r="D161" t="s">
        <v>510</v>
      </c>
      <c r="E161"/>
      <c r="F161" t="s">
        <v>29083</v>
      </c>
      <c r="G161"/>
      <c r="H161">
        <v>2.7</v>
      </c>
      <c r="I161">
        <v>115.16</v>
      </c>
      <c r="J161" t="s">
        <v>166</v>
      </c>
      <c r="K161">
        <v>36.354999999999997</v>
      </c>
      <c r="L161">
        <v>-87.28</v>
      </c>
      <c r="M161" s="100" t="s">
        <v>38380</v>
      </c>
      <c r="N161" t="s">
        <v>26208</v>
      </c>
      <c r="O161" t="s">
        <v>42653</v>
      </c>
      <c r="P161">
        <v>5</v>
      </c>
      <c r="Q161" t="s">
        <v>26294</v>
      </c>
      <c r="R161" t="s">
        <v>25829</v>
      </c>
      <c r="S161" t="s">
        <v>26197</v>
      </c>
      <c r="T161"/>
      <c r="U161" t="s">
        <v>26198</v>
      </c>
      <c r="V161" t="s">
        <v>26199</v>
      </c>
      <c r="Y161" s="97"/>
      <c r="AA161" s="91" t="str">
        <v>BARTO002.7MT</v>
      </c>
      <c r="AC161" s="91" t="str">
        <v>URS Corporation</v>
      </c>
    </row>
    <row r="162" spans="1:29" s="91" customFormat="1" ht="15" customHeight="1" x14ac:dyDescent="0.35">
      <c r="A162" t="s">
        <v>512</v>
      </c>
      <c r="B162" t="s">
        <v>511</v>
      </c>
      <c r="C162" t="s">
        <v>509</v>
      </c>
      <c r="D162" t="s">
        <v>513</v>
      </c>
      <c r="E162"/>
      <c r="F162" t="s">
        <v>75</v>
      </c>
      <c r="G162"/>
      <c r="H162">
        <v>7.4</v>
      </c>
      <c r="I162">
        <v>43.21</v>
      </c>
      <c r="J162" t="s">
        <v>153</v>
      </c>
      <c r="K162">
        <v>36.253332999999998</v>
      </c>
      <c r="L162">
        <v>-86.331666999999996</v>
      </c>
      <c r="M162" s="100" t="s">
        <v>38431</v>
      </c>
      <c r="N162" t="s">
        <v>26295</v>
      </c>
      <c r="O162" t="s">
        <v>42303</v>
      </c>
      <c r="P162">
        <v>4</v>
      </c>
      <c r="Q162" t="s">
        <v>26296</v>
      </c>
      <c r="R162" t="s">
        <v>25829</v>
      </c>
      <c r="S162" t="s">
        <v>26197</v>
      </c>
      <c r="T162"/>
      <c r="U162" t="s">
        <v>26198</v>
      </c>
      <c r="V162" t="s">
        <v>26199</v>
      </c>
      <c r="W162" s="91" t="s">
        <v>38432</v>
      </c>
      <c r="X162" s="91" t="s">
        <v>38433</v>
      </c>
      <c r="Y162" s="97"/>
      <c r="AA162" s="91" t="str">
        <v>BARTO007.4WS</v>
      </c>
      <c r="AC162" s="91" t="str">
        <v>Vindicated Environmental</v>
      </c>
    </row>
    <row r="163" spans="1:29" s="91" customFormat="1" ht="15" customHeight="1" x14ac:dyDescent="0.35">
      <c r="A163" t="s">
        <v>38434</v>
      </c>
      <c r="B163" t="s">
        <v>514</v>
      </c>
      <c r="C163" t="s">
        <v>509</v>
      </c>
      <c r="D163" t="s">
        <v>515</v>
      </c>
      <c r="E163"/>
      <c r="F163" t="s">
        <v>75</v>
      </c>
      <c r="G163"/>
      <c r="H163">
        <v>8.9</v>
      </c>
      <c r="I163"/>
      <c r="J163" t="s">
        <v>153</v>
      </c>
      <c r="K163">
        <v>36.253329999999998</v>
      </c>
      <c r="L163">
        <v>-86.331699999999998</v>
      </c>
      <c r="M163" s="100" t="s">
        <v>38431</v>
      </c>
      <c r="N163" t="s">
        <v>26295</v>
      </c>
      <c r="O163" t="s">
        <v>42303</v>
      </c>
      <c r="P163">
        <v>4</v>
      </c>
      <c r="Q163" t="s">
        <v>26296</v>
      </c>
      <c r="R163" t="s">
        <v>25829</v>
      </c>
      <c r="S163" t="s">
        <v>26197</v>
      </c>
      <c r="T163"/>
      <c r="U163" t="s">
        <v>26198</v>
      </c>
      <c r="V163" t="s">
        <v>26199</v>
      </c>
      <c r="Y163" s="97"/>
      <c r="AA163" s="91" t="str">
        <v>BARTO008.9WS-combine w 7.4</v>
      </c>
      <c r="AC163" s="91" t="str">
        <v>Water and Land Solutions</v>
      </c>
    </row>
    <row r="164" spans="1:29" s="91" customFormat="1" ht="15" customHeight="1" x14ac:dyDescent="0.35">
      <c r="A164" t="s">
        <v>517</v>
      </c>
      <c r="B164" t="s">
        <v>516</v>
      </c>
      <c r="C164" t="s">
        <v>509</v>
      </c>
      <c r="D164" t="s">
        <v>518</v>
      </c>
      <c r="E164"/>
      <c r="F164" t="s">
        <v>75</v>
      </c>
      <c r="G164"/>
      <c r="H164">
        <v>9.6</v>
      </c>
      <c r="I164">
        <v>32.369999999999997</v>
      </c>
      <c r="J164" t="s">
        <v>153</v>
      </c>
      <c r="K164">
        <v>36.234720000000003</v>
      </c>
      <c r="L164">
        <v>-86.315280000000001</v>
      </c>
      <c r="M164" s="100" t="s">
        <v>38431</v>
      </c>
      <c r="N164" t="s">
        <v>26295</v>
      </c>
      <c r="O164" t="s">
        <v>42303</v>
      </c>
      <c r="P164">
        <v>4</v>
      </c>
      <c r="Q164" t="s">
        <v>26296</v>
      </c>
      <c r="R164" t="s">
        <v>25829</v>
      </c>
      <c r="S164" t="s">
        <v>26197</v>
      </c>
      <c r="T164"/>
      <c r="U164" t="s">
        <v>26198</v>
      </c>
      <c r="V164" t="s">
        <v>26199</v>
      </c>
      <c r="X164" s="91" t="s">
        <v>34440</v>
      </c>
      <c r="Y164" s="97"/>
      <c r="AA164" s="91" t="str">
        <v>BARTO009.6WS</v>
      </c>
      <c r="AC164" s="91" t="str">
        <v>Watershed Association for Tellico Reservoir</v>
      </c>
    </row>
    <row r="165" spans="1:29" s="91" customFormat="1" ht="15" customHeight="1" x14ac:dyDescent="0.35">
      <c r="A165" t="s">
        <v>520</v>
      </c>
      <c r="B165" t="s">
        <v>519</v>
      </c>
      <c r="C165" t="s">
        <v>509</v>
      </c>
      <c r="D165" t="s">
        <v>521</v>
      </c>
      <c r="E165"/>
      <c r="F165" t="s">
        <v>75</v>
      </c>
      <c r="G165"/>
      <c r="H165">
        <v>11.5</v>
      </c>
      <c r="I165">
        <v>15.84</v>
      </c>
      <c r="J165" t="s">
        <v>153</v>
      </c>
      <c r="K165">
        <v>36.2166</v>
      </c>
      <c r="L165">
        <v>-86.315399999999997</v>
      </c>
      <c r="M165" s="100" t="s">
        <v>38431</v>
      </c>
      <c r="N165" t="s">
        <v>26295</v>
      </c>
      <c r="O165" t="s">
        <v>42303</v>
      </c>
      <c r="P165">
        <v>4</v>
      </c>
      <c r="Q165" t="s">
        <v>26297</v>
      </c>
      <c r="R165" t="s">
        <v>25829</v>
      </c>
      <c r="S165" t="s">
        <v>26197</v>
      </c>
      <c r="T165"/>
      <c r="U165" t="s">
        <v>26198</v>
      </c>
      <c r="V165" t="s">
        <v>26199</v>
      </c>
      <c r="X165" s="91" t="s">
        <v>29652</v>
      </c>
      <c r="Y165" s="97"/>
      <c r="AA165" s="91" t="str">
        <v>BARTO011.5WS</v>
      </c>
      <c r="AC165" s="91" t="str">
        <v>Waypoint Analytical Inc Jackson</v>
      </c>
    </row>
    <row r="166" spans="1:29" s="91" customFormat="1" ht="15" customHeight="1" x14ac:dyDescent="0.35">
      <c r="A166" t="s">
        <v>523</v>
      </c>
      <c r="B166" t="s">
        <v>522</v>
      </c>
      <c r="C166" t="s">
        <v>509</v>
      </c>
      <c r="D166" t="s">
        <v>524</v>
      </c>
      <c r="E166"/>
      <c r="F166" t="s">
        <v>29083</v>
      </c>
      <c r="G166"/>
      <c r="H166">
        <v>13.4</v>
      </c>
      <c r="I166">
        <v>43.75</v>
      </c>
      <c r="J166" t="s">
        <v>19</v>
      </c>
      <c r="K166">
        <v>36.278333000000003</v>
      </c>
      <c r="L166">
        <v>-87.327777999999995</v>
      </c>
      <c r="M166" s="100" t="s">
        <v>38380</v>
      </c>
      <c r="N166" t="s">
        <v>26208</v>
      </c>
      <c r="O166" t="s">
        <v>42653</v>
      </c>
      <c r="P166">
        <v>5</v>
      </c>
      <c r="Q166" t="s">
        <v>26294</v>
      </c>
      <c r="R166" t="s">
        <v>25829</v>
      </c>
      <c r="S166" t="s">
        <v>26197</v>
      </c>
      <c r="T166"/>
      <c r="U166" t="s">
        <v>26198</v>
      </c>
      <c r="V166" t="s">
        <v>26199</v>
      </c>
      <c r="W166" s="91" t="s">
        <v>525</v>
      </c>
      <c r="X166" s="91" t="s">
        <v>29653</v>
      </c>
      <c r="Y166" s="97"/>
      <c r="AA166" s="91" t="str">
        <v>BARTO013.4DI</v>
      </c>
      <c r="AC166" s="91" t="str">
        <v>Waypoint Analytical Inc Memphis</v>
      </c>
    </row>
    <row r="167" spans="1:29" s="91" customFormat="1" ht="15" customHeight="1" x14ac:dyDescent="0.35">
      <c r="A167" t="s">
        <v>527</v>
      </c>
      <c r="B167" t="s">
        <v>526</v>
      </c>
      <c r="C167" t="s">
        <v>509</v>
      </c>
      <c r="D167" t="s">
        <v>528</v>
      </c>
      <c r="E167"/>
      <c r="F167" t="s">
        <v>29083</v>
      </c>
      <c r="G167"/>
      <c r="H167">
        <v>13.5</v>
      </c>
      <c r="I167">
        <v>25.44</v>
      </c>
      <c r="J167" t="s">
        <v>19</v>
      </c>
      <c r="K167">
        <v>36.27722</v>
      </c>
      <c r="L167">
        <v>-87.328450000000004</v>
      </c>
      <c r="M167" s="100" t="s">
        <v>38380</v>
      </c>
      <c r="N167" t="s">
        <v>26208</v>
      </c>
      <c r="O167" t="s">
        <v>43295</v>
      </c>
      <c r="P167">
        <v>5</v>
      </c>
      <c r="Q167" t="s">
        <v>26294</v>
      </c>
      <c r="R167" t="s">
        <v>25829</v>
      </c>
      <c r="S167" t="s">
        <v>26197</v>
      </c>
      <c r="T167"/>
      <c r="U167" t="s">
        <v>26198</v>
      </c>
      <c r="V167" t="s">
        <v>26199</v>
      </c>
      <c r="X167" s="91" t="s">
        <v>29654</v>
      </c>
      <c r="Y167" s="97"/>
      <c r="AA167" s="91" t="str">
        <v>BARTO013.5DI</v>
      </c>
      <c r="AC167" s="91" t="str">
        <v>Waypoint, LLC</v>
      </c>
    </row>
    <row r="168" spans="1:29" s="91" customFormat="1" ht="15" customHeight="1" x14ac:dyDescent="0.35">
      <c r="A168" t="s">
        <v>530</v>
      </c>
      <c r="B168" t="s">
        <v>529</v>
      </c>
      <c r="C168" t="s">
        <v>509</v>
      </c>
      <c r="D168" t="s">
        <v>531</v>
      </c>
      <c r="E168"/>
      <c r="F168" t="s">
        <v>75</v>
      </c>
      <c r="G168"/>
      <c r="H168">
        <v>13.9</v>
      </c>
      <c r="I168">
        <v>11.53</v>
      </c>
      <c r="J168" t="s">
        <v>153</v>
      </c>
      <c r="K168">
        <v>36.192500000000003</v>
      </c>
      <c r="L168">
        <v>-86.329722000000004</v>
      </c>
      <c r="M168" s="100" t="s">
        <v>38431</v>
      </c>
      <c r="N168" t="s">
        <v>26295</v>
      </c>
      <c r="O168" t="s">
        <v>42303</v>
      </c>
      <c r="P168">
        <v>4</v>
      </c>
      <c r="Q168" t="s">
        <v>26297</v>
      </c>
      <c r="R168" t="s">
        <v>25829</v>
      </c>
      <c r="S168" t="s">
        <v>26197</v>
      </c>
      <c r="T168"/>
      <c r="U168" t="s">
        <v>26198</v>
      </c>
      <c r="V168" t="s">
        <v>26199</v>
      </c>
      <c r="Y168" s="97"/>
      <c r="AA168" s="91" t="str">
        <v>BARTO013.9WS</v>
      </c>
      <c r="AC168" s="91" t="str">
        <v>Western Kentucky University</v>
      </c>
    </row>
    <row r="169" spans="1:29" s="91" customFormat="1" ht="15" customHeight="1" x14ac:dyDescent="0.35">
      <c r="A169" t="s">
        <v>533</v>
      </c>
      <c r="B169" t="s">
        <v>532</v>
      </c>
      <c r="C169" t="s">
        <v>509</v>
      </c>
      <c r="D169" t="s">
        <v>534</v>
      </c>
      <c r="E169"/>
      <c r="F169" t="s">
        <v>75</v>
      </c>
      <c r="G169"/>
      <c r="H169">
        <v>15.3</v>
      </c>
      <c r="I169">
        <v>7.28</v>
      </c>
      <c r="J169" t="s">
        <v>153</v>
      </c>
      <c r="K169">
        <v>36.178199999999997</v>
      </c>
      <c r="L169">
        <v>-86.343199999999996</v>
      </c>
      <c r="M169" s="100" t="s">
        <v>38431</v>
      </c>
      <c r="N169" t="s">
        <v>26295</v>
      </c>
      <c r="O169" t="s">
        <v>42303</v>
      </c>
      <c r="P169">
        <v>4</v>
      </c>
      <c r="Q169" t="s">
        <v>26297</v>
      </c>
      <c r="R169" t="s">
        <v>25829</v>
      </c>
      <c r="S169" t="s">
        <v>26197</v>
      </c>
      <c r="T169"/>
      <c r="U169" t="s">
        <v>26198</v>
      </c>
      <c r="V169" t="s">
        <v>26199</v>
      </c>
      <c r="Y169" s="97"/>
      <c r="AA169" s="91" t="str">
        <v>BARTO015.3WS</v>
      </c>
      <c r="AC169" s="91" t="str">
        <v>Wood Environment and Infrastructure Solutions</v>
      </c>
    </row>
    <row r="170" spans="1:29" s="91" customFormat="1" ht="15" customHeight="1" x14ac:dyDescent="0.35">
      <c r="A170" t="s">
        <v>536</v>
      </c>
      <c r="B170" t="s">
        <v>535</v>
      </c>
      <c r="C170" t="s">
        <v>509</v>
      </c>
      <c r="D170" t="s">
        <v>537</v>
      </c>
      <c r="E170"/>
      <c r="F170" t="s">
        <v>75</v>
      </c>
      <c r="G170"/>
      <c r="H170">
        <v>17.600000000000001</v>
      </c>
      <c r="I170">
        <v>2.4700000000000002</v>
      </c>
      <c r="J170" t="s">
        <v>153</v>
      </c>
      <c r="K170">
        <v>36.154940000000003</v>
      </c>
      <c r="L170">
        <v>-86.348579999999998</v>
      </c>
      <c r="M170" s="100" t="s">
        <v>38431</v>
      </c>
      <c r="N170" t="s">
        <v>26295</v>
      </c>
      <c r="O170" t="s">
        <v>42303</v>
      </c>
      <c r="P170">
        <v>4</v>
      </c>
      <c r="Q170" t="s">
        <v>26297</v>
      </c>
      <c r="R170" t="s">
        <v>25829</v>
      </c>
      <c r="S170" t="s">
        <v>26197</v>
      </c>
      <c r="T170"/>
      <c r="U170" t="s">
        <v>26198</v>
      </c>
      <c r="V170" t="s">
        <v>26199</v>
      </c>
      <c r="Y170" s="97"/>
      <c r="AA170" s="91" t="str">
        <v>BARTO017.6WS</v>
      </c>
    </row>
    <row r="171" spans="1:29" s="91" customFormat="1" ht="15" customHeight="1" x14ac:dyDescent="0.35">
      <c r="A171" t="s">
        <v>539</v>
      </c>
      <c r="B171" t="s">
        <v>538</v>
      </c>
      <c r="C171" t="s">
        <v>509</v>
      </c>
      <c r="D171" t="s">
        <v>540</v>
      </c>
      <c r="E171"/>
      <c r="F171" t="s">
        <v>29083</v>
      </c>
      <c r="G171"/>
      <c r="H171">
        <v>18.3</v>
      </c>
      <c r="I171">
        <v>14.48</v>
      </c>
      <c r="J171" t="s">
        <v>19</v>
      </c>
      <c r="K171">
        <v>36.221229999999998</v>
      </c>
      <c r="L171">
        <v>-87.36251</v>
      </c>
      <c r="M171" s="100" t="s">
        <v>38380</v>
      </c>
      <c r="N171" t="s">
        <v>26208</v>
      </c>
      <c r="O171" t="s">
        <v>43295</v>
      </c>
      <c r="P171">
        <v>5</v>
      </c>
      <c r="Q171" t="s">
        <v>26294</v>
      </c>
      <c r="R171" t="s">
        <v>25829</v>
      </c>
      <c r="S171" t="s">
        <v>26197</v>
      </c>
      <c r="T171"/>
      <c r="U171" t="s">
        <v>26198</v>
      </c>
      <c r="V171" t="s">
        <v>26199</v>
      </c>
      <c r="Y171" s="97"/>
      <c r="AA171" s="91" t="str">
        <v>BARTO018.3DI</v>
      </c>
    </row>
    <row r="172" spans="1:29" s="91" customFormat="1" ht="15" customHeight="1" x14ac:dyDescent="0.35">
      <c r="A172" t="s">
        <v>26299</v>
      </c>
      <c r="B172" t="s">
        <v>26298</v>
      </c>
      <c r="C172" t="s">
        <v>26300</v>
      </c>
      <c r="D172" t="s">
        <v>26301</v>
      </c>
      <c r="E172"/>
      <c r="F172" t="s">
        <v>33</v>
      </c>
      <c r="G172" t="s">
        <v>75</v>
      </c>
      <c r="H172">
        <v>0.2</v>
      </c>
      <c r="I172">
        <v>0.34</v>
      </c>
      <c r="J172" t="s">
        <v>153</v>
      </c>
      <c r="K172">
        <v>36.264767999999997</v>
      </c>
      <c r="L172">
        <v>-86.328018</v>
      </c>
      <c r="M172" s="100" t="s">
        <v>38431</v>
      </c>
      <c r="N172" t="s">
        <v>26295</v>
      </c>
      <c r="O172" t="s">
        <v>42303</v>
      </c>
      <c r="P172">
        <v>4</v>
      </c>
      <c r="Q172" t="s">
        <v>26576</v>
      </c>
      <c r="R172" t="s">
        <v>25829</v>
      </c>
      <c r="S172" t="s">
        <v>26197</v>
      </c>
      <c r="T172"/>
      <c r="U172" t="s">
        <v>26198</v>
      </c>
      <c r="V172" t="s">
        <v>26199</v>
      </c>
      <c r="Y172" s="97"/>
      <c r="AA172" s="91" t="str">
        <v>BARTO4.9T1.3T0.2WS</v>
      </c>
    </row>
    <row r="173" spans="1:29" s="91" customFormat="1" ht="15" customHeight="1" x14ac:dyDescent="0.35">
      <c r="A173" t="s">
        <v>26303</v>
      </c>
      <c r="B173" t="s">
        <v>26302</v>
      </c>
      <c r="C173" t="s">
        <v>26300</v>
      </c>
      <c r="D173" t="s">
        <v>26304</v>
      </c>
      <c r="E173"/>
      <c r="F173" t="s">
        <v>33</v>
      </c>
      <c r="G173" t="s">
        <v>75</v>
      </c>
      <c r="H173">
        <v>0.3</v>
      </c>
      <c r="I173">
        <v>0.32</v>
      </c>
      <c r="J173" t="s">
        <v>153</v>
      </c>
      <c r="K173">
        <v>36.264040999999999</v>
      </c>
      <c r="L173">
        <v>-86.326656</v>
      </c>
      <c r="M173" s="100" t="s">
        <v>38431</v>
      </c>
      <c r="N173" t="s">
        <v>26295</v>
      </c>
      <c r="O173" t="s">
        <v>42303</v>
      </c>
      <c r="P173">
        <v>4</v>
      </c>
      <c r="Q173" t="s">
        <v>26576</v>
      </c>
      <c r="R173" t="s">
        <v>25829</v>
      </c>
      <c r="S173" t="s">
        <v>26197</v>
      </c>
      <c r="T173"/>
      <c r="U173" t="s">
        <v>26198</v>
      </c>
      <c r="V173" t="s">
        <v>26199</v>
      </c>
      <c r="Y173" s="97"/>
      <c r="AA173" s="91" t="str">
        <v>BARTO4.9T1.3T0.3WS</v>
      </c>
    </row>
    <row r="174" spans="1:29" s="91" customFormat="1" ht="15" customHeight="1" x14ac:dyDescent="0.35">
      <c r="A174" t="s">
        <v>26306</v>
      </c>
      <c r="B174" t="s">
        <v>26305</v>
      </c>
      <c r="C174" t="s">
        <v>26300</v>
      </c>
      <c r="D174" t="s">
        <v>26307</v>
      </c>
      <c r="E174"/>
      <c r="F174" t="s">
        <v>33</v>
      </c>
      <c r="G174" t="s">
        <v>75</v>
      </c>
      <c r="H174">
        <v>0.1</v>
      </c>
      <c r="I174">
        <v>0.02</v>
      </c>
      <c r="J174" t="s">
        <v>153</v>
      </c>
      <c r="K174">
        <v>36.265920000000001</v>
      </c>
      <c r="L174">
        <v>-86.327972000000003</v>
      </c>
      <c r="M174" s="100" t="s">
        <v>38431</v>
      </c>
      <c r="N174" t="s">
        <v>26295</v>
      </c>
      <c r="O174" t="s">
        <v>42303</v>
      </c>
      <c r="P174">
        <v>4</v>
      </c>
      <c r="Q174" t="s">
        <v>26576</v>
      </c>
      <c r="R174" t="s">
        <v>25829</v>
      </c>
      <c r="S174" t="s">
        <v>26197</v>
      </c>
      <c r="T174"/>
      <c r="U174" t="s">
        <v>26198</v>
      </c>
      <c r="V174" t="s">
        <v>26199</v>
      </c>
      <c r="Y174" s="97"/>
      <c r="AA174" s="91" t="str">
        <v>BARTO4.9T1.4T0.1WS</v>
      </c>
    </row>
    <row r="175" spans="1:29" s="91" customFormat="1" ht="15" customHeight="1" x14ac:dyDescent="0.35">
      <c r="A175" t="s">
        <v>542</v>
      </c>
      <c r="B175" t="s">
        <v>541</v>
      </c>
      <c r="C175" t="s">
        <v>543</v>
      </c>
      <c r="D175" t="s">
        <v>544</v>
      </c>
      <c r="E175"/>
      <c r="F175" t="s">
        <v>33</v>
      </c>
      <c r="G175"/>
      <c r="H175">
        <v>0.1</v>
      </c>
      <c r="I175">
        <v>9.4600000000000009</v>
      </c>
      <c r="J175" t="s">
        <v>545</v>
      </c>
      <c r="K175">
        <v>35.485939999999999</v>
      </c>
      <c r="L175">
        <v>-86.120859999999993</v>
      </c>
      <c r="M175" s="100" t="s">
        <v>38389</v>
      </c>
      <c r="N175" t="s">
        <v>26217</v>
      </c>
      <c r="O175" t="s">
        <v>42260</v>
      </c>
      <c r="P175">
        <v>4</v>
      </c>
      <c r="Q175" t="s">
        <v>29655</v>
      </c>
      <c r="R175" t="s">
        <v>25808</v>
      </c>
      <c r="S175" t="s">
        <v>26197</v>
      </c>
      <c r="T175"/>
      <c r="U175" t="s">
        <v>26198</v>
      </c>
      <c r="V175" t="s">
        <v>26199</v>
      </c>
      <c r="X175" s="91" t="s">
        <v>29656</v>
      </c>
      <c r="Y175" s="97"/>
      <c r="AA175" s="91" t="str">
        <v>BASHA000.1CE</v>
      </c>
    </row>
    <row r="176" spans="1:29" s="91" customFormat="1" ht="15" customHeight="1" x14ac:dyDescent="0.35">
      <c r="A176" t="s">
        <v>547</v>
      </c>
      <c r="B176" t="s">
        <v>546</v>
      </c>
      <c r="C176" t="s">
        <v>543</v>
      </c>
      <c r="D176" t="s">
        <v>548</v>
      </c>
      <c r="E176"/>
      <c r="F176" t="s">
        <v>33</v>
      </c>
      <c r="G176"/>
      <c r="H176">
        <v>1.3</v>
      </c>
      <c r="I176">
        <v>8.4</v>
      </c>
      <c r="J176" t="s">
        <v>545</v>
      </c>
      <c r="K176">
        <v>35.4925</v>
      </c>
      <c r="L176">
        <v>-86.133099999999999</v>
      </c>
      <c r="M176" s="100" t="s">
        <v>38389</v>
      </c>
      <c r="N176" t="s">
        <v>26217</v>
      </c>
      <c r="O176" t="s">
        <v>42260</v>
      </c>
      <c r="P176">
        <v>4</v>
      </c>
      <c r="Q176" t="s">
        <v>29655</v>
      </c>
      <c r="R176" t="s">
        <v>25808</v>
      </c>
      <c r="S176" t="s">
        <v>26197</v>
      </c>
      <c r="T176"/>
      <c r="U176" t="s">
        <v>26198</v>
      </c>
      <c r="V176" t="s">
        <v>26199</v>
      </c>
      <c r="Y176" s="97"/>
      <c r="AA176" s="91" t="str">
        <v>BASHA001.3CE</v>
      </c>
    </row>
    <row r="177" spans="1:27" s="91" customFormat="1" ht="15" customHeight="1" x14ac:dyDescent="0.35">
      <c r="A177" t="s">
        <v>550</v>
      </c>
      <c r="B177" t="s">
        <v>549</v>
      </c>
      <c r="C177" t="s">
        <v>551</v>
      </c>
      <c r="D177" t="s">
        <v>552</v>
      </c>
      <c r="E177"/>
      <c r="F177" t="s">
        <v>28985</v>
      </c>
      <c r="G177"/>
      <c r="H177">
        <v>0.1</v>
      </c>
      <c r="I177">
        <v>2.67</v>
      </c>
      <c r="J177" t="s">
        <v>553</v>
      </c>
      <c r="K177">
        <v>35.713000000000001</v>
      </c>
      <c r="L177">
        <v>-83.512900000000002</v>
      </c>
      <c r="M177" s="100" t="s">
        <v>38394</v>
      </c>
      <c r="N177" t="s">
        <v>26308</v>
      </c>
      <c r="O177" t="s">
        <v>43294</v>
      </c>
      <c r="P177">
        <v>5</v>
      </c>
      <c r="Q177" t="s">
        <v>26309</v>
      </c>
      <c r="R177" t="s">
        <v>25825</v>
      </c>
      <c r="S177" t="s">
        <v>26197</v>
      </c>
      <c r="T177"/>
      <c r="U177" t="s">
        <v>26198</v>
      </c>
      <c r="V177" t="s">
        <v>26204</v>
      </c>
      <c r="X177" s="91" t="s">
        <v>29657</v>
      </c>
      <c r="Y177" s="97"/>
      <c r="AA177" s="91" t="str">
        <v>BASKI000.1SV</v>
      </c>
    </row>
    <row r="178" spans="1:27" s="91" customFormat="1" ht="15" customHeight="1" x14ac:dyDescent="0.35">
      <c r="A178" t="s">
        <v>555</v>
      </c>
      <c r="B178" t="s">
        <v>554</v>
      </c>
      <c r="C178" t="s">
        <v>556</v>
      </c>
      <c r="D178" t="s">
        <v>557</v>
      </c>
      <c r="E178"/>
      <c r="F178" t="s">
        <v>58</v>
      </c>
      <c r="G178"/>
      <c r="H178">
        <v>1.3</v>
      </c>
      <c r="I178">
        <v>13.2</v>
      </c>
      <c r="J178" t="s">
        <v>313</v>
      </c>
      <c r="K178">
        <v>35.850520000000003</v>
      </c>
      <c r="L178">
        <v>-85.011399999999995</v>
      </c>
      <c r="M178" s="100" t="s">
        <v>38416</v>
      </c>
      <c r="N178" t="s">
        <v>26258</v>
      </c>
      <c r="O178" t="s">
        <v>42674</v>
      </c>
      <c r="P178">
        <v>1</v>
      </c>
      <c r="Q178" t="s">
        <v>26556</v>
      </c>
      <c r="R178" t="s">
        <v>25812</v>
      </c>
      <c r="S178" t="s">
        <v>26197</v>
      </c>
      <c r="T178"/>
      <c r="U178" t="s">
        <v>26198</v>
      </c>
      <c r="V178" t="s">
        <v>26199</v>
      </c>
      <c r="W178" s="91" t="s">
        <v>34441</v>
      </c>
      <c r="Y178" s="97"/>
      <c r="AA178" s="91" t="str">
        <v>BASSE001.3CU</v>
      </c>
    </row>
    <row r="179" spans="1:27" s="91" customFormat="1" ht="15" customHeight="1" x14ac:dyDescent="0.35">
      <c r="A179" s="310" t="s">
        <v>38435</v>
      </c>
      <c r="B179" s="310" t="s">
        <v>38436</v>
      </c>
      <c r="C179" s="310" t="s">
        <v>556</v>
      </c>
      <c r="D179" s="310" t="s">
        <v>38437</v>
      </c>
      <c r="E179" s="310"/>
      <c r="F179" s="310" t="s">
        <v>58</v>
      </c>
      <c r="G179" s="310"/>
      <c r="H179" s="314">
        <v>5</v>
      </c>
      <c r="I179" s="314">
        <v>8.1</v>
      </c>
      <c r="J179" s="310" t="s">
        <v>313</v>
      </c>
      <c r="K179" s="314">
        <v>35.850833000000002</v>
      </c>
      <c r="L179" s="314">
        <v>-85.054721999999998</v>
      </c>
      <c r="M179" s="314" t="s">
        <v>38416</v>
      </c>
      <c r="N179" s="310" t="s">
        <v>26258</v>
      </c>
      <c r="O179" s="310" t="s">
        <v>38438</v>
      </c>
      <c r="P179" s="314">
        <v>1</v>
      </c>
      <c r="Q179" s="310" t="s">
        <v>26556</v>
      </c>
      <c r="R179" s="310" t="s">
        <v>25812</v>
      </c>
      <c r="S179" s="310" t="s">
        <v>26197</v>
      </c>
      <c r="T179" s="310"/>
      <c r="U179" s="310" t="s">
        <v>26198</v>
      </c>
      <c r="V179" s="310" t="s">
        <v>26199</v>
      </c>
      <c r="W179" s="91" t="s">
        <v>38439</v>
      </c>
      <c r="X179" s="91" t="s">
        <v>38440</v>
      </c>
      <c r="Y179" s="97"/>
      <c r="AA179" s="91" t="str">
        <v>BASSE005.0CU</v>
      </c>
    </row>
    <row r="180" spans="1:27" s="91" customFormat="1" ht="15" customHeight="1" x14ac:dyDescent="0.35">
      <c r="A180" s="310" t="s">
        <v>40651</v>
      </c>
      <c r="B180" s="310" t="s">
        <v>40652</v>
      </c>
      <c r="C180" s="310" t="s">
        <v>40653</v>
      </c>
      <c r="D180" s="310" t="s">
        <v>40654</v>
      </c>
      <c r="E180" s="310"/>
      <c r="F180" s="310" t="s">
        <v>58</v>
      </c>
      <c r="G180" s="310"/>
      <c r="H180" s="314">
        <v>6.5</v>
      </c>
      <c r="I180" s="314">
        <v>4.38</v>
      </c>
      <c r="J180" s="310" t="s">
        <v>313</v>
      </c>
      <c r="K180" s="314">
        <v>35.861629999999998</v>
      </c>
      <c r="L180" s="314">
        <v>-85.063190000000006</v>
      </c>
      <c r="M180" s="314" t="s">
        <v>38416</v>
      </c>
      <c r="N180" s="310" t="s">
        <v>26258</v>
      </c>
      <c r="O180" s="310" t="s">
        <v>38438</v>
      </c>
      <c r="P180" s="314">
        <v>1</v>
      </c>
      <c r="Q180" s="310" t="s">
        <v>26556</v>
      </c>
      <c r="R180" s="310" t="s">
        <v>25812</v>
      </c>
      <c r="S180" s="310" t="s">
        <v>26197</v>
      </c>
      <c r="T180" s="310" t="s">
        <v>40655</v>
      </c>
      <c r="U180" s="310" t="s">
        <v>26207</v>
      </c>
      <c r="V180" s="310" t="s">
        <v>26199</v>
      </c>
      <c r="Y180" s="97"/>
      <c r="AA180" s="91" t="str">
        <v>BASSE006.5CU</v>
      </c>
    </row>
    <row r="181" spans="1:27" s="91" customFormat="1" ht="15" customHeight="1" x14ac:dyDescent="0.35">
      <c r="A181" s="310" t="s">
        <v>40656</v>
      </c>
      <c r="B181" s="310" t="s">
        <v>40657</v>
      </c>
      <c r="C181" s="310" t="s">
        <v>40658</v>
      </c>
      <c r="D181" s="310" t="s">
        <v>40659</v>
      </c>
      <c r="E181" s="310"/>
      <c r="F181" s="310" t="s">
        <v>58</v>
      </c>
      <c r="G181" s="310"/>
      <c r="H181" s="314">
        <v>6.8</v>
      </c>
      <c r="I181" s="314">
        <v>3.63</v>
      </c>
      <c r="J181" s="310" t="s">
        <v>313</v>
      </c>
      <c r="K181" s="314">
        <v>35.866340000000001</v>
      </c>
      <c r="L181" s="314">
        <v>-85.063789999999997</v>
      </c>
      <c r="M181" s="314" t="s">
        <v>38416</v>
      </c>
      <c r="N181" s="310" t="s">
        <v>26258</v>
      </c>
      <c r="O181" s="310" t="s">
        <v>38438</v>
      </c>
      <c r="P181" s="314">
        <v>1</v>
      </c>
      <c r="Q181" s="310" t="s">
        <v>26556</v>
      </c>
      <c r="R181" s="310" t="s">
        <v>25812</v>
      </c>
      <c r="S181" s="310" t="s">
        <v>26197</v>
      </c>
      <c r="T181" s="310" t="s">
        <v>40655</v>
      </c>
      <c r="U181" s="310" t="s">
        <v>26207</v>
      </c>
      <c r="V181" s="310" t="s">
        <v>26199</v>
      </c>
      <c r="Y181" s="97"/>
      <c r="AA181" s="91" t="str">
        <v>BASSE006.8CU</v>
      </c>
    </row>
    <row r="182" spans="1:27" s="91" customFormat="1" ht="15" customHeight="1" x14ac:dyDescent="0.35">
      <c r="A182" t="s">
        <v>559</v>
      </c>
      <c r="B182" t="s">
        <v>558</v>
      </c>
      <c r="C182" t="s">
        <v>560</v>
      </c>
      <c r="D182" t="s">
        <v>561</v>
      </c>
      <c r="E182"/>
      <c r="F182" t="s">
        <v>44</v>
      </c>
      <c r="G182"/>
      <c r="H182">
        <v>8.1</v>
      </c>
      <c r="I182">
        <v>25.74</v>
      </c>
      <c r="J182" t="s">
        <v>409</v>
      </c>
      <c r="K182">
        <v>35.616</v>
      </c>
      <c r="L182">
        <v>-84.290400000000005</v>
      </c>
      <c r="M182" s="100" t="s">
        <v>38378</v>
      </c>
      <c r="N182" t="s">
        <v>26202</v>
      </c>
      <c r="O182" t="s">
        <v>43256</v>
      </c>
      <c r="P182">
        <v>3</v>
      </c>
      <c r="Q182" t="s">
        <v>26311</v>
      </c>
      <c r="R182" t="s">
        <v>25825</v>
      </c>
      <c r="S182" t="s">
        <v>26197</v>
      </c>
      <c r="T182"/>
      <c r="U182" t="s">
        <v>26198</v>
      </c>
      <c r="V182" t="s">
        <v>26204</v>
      </c>
      <c r="Y182" s="97"/>
      <c r="AA182" s="91" t="str">
        <v>BAT008.1MO</v>
      </c>
    </row>
    <row r="183" spans="1:27" s="91" customFormat="1" ht="15" customHeight="1" x14ac:dyDescent="0.35">
      <c r="A183" t="s">
        <v>563</v>
      </c>
      <c r="B183" t="s">
        <v>562</v>
      </c>
      <c r="C183" t="s">
        <v>560</v>
      </c>
      <c r="D183" t="s">
        <v>564</v>
      </c>
      <c r="E183"/>
      <c r="F183" t="s">
        <v>44</v>
      </c>
      <c r="G183"/>
      <c r="H183">
        <v>15.3</v>
      </c>
      <c r="I183">
        <v>14.7</v>
      </c>
      <c r="J183" t="s">
        <v>409</v>
      </c>
      <c r="K183">
        <v>35.568899999999999</v>
      </c>
      <c r="L183">
        <v>-84.3566</v>
      </c>
      <c r="M183" s="100" t="s">
        <v>38378</v>
      </c>
      <c r="N183" t="s">
        <v>26202</v>
      </c>
      <c r="O183" t="s">
        <v>43256</v>
      </c>
      <c r="P183">
        <v>3</v>
      </c>
      <c r="Q183" t="s">
        <v>26312</v>
      </c>
      <c r="R183" t="s">
        <v>25825</v>
      </c>
      <c r="S183" t="s">
        <v>26197</v>
      </c>
      <c r="T183"/>
      <c r="U183" t="s">
        <v>26198</v>
      </c>
      <c r="V183" t="s">
        <v>26204</v>
      </c>
      <c r="Y183" s="97"/>
      <c r="AA183" s="91" t="str">
        <v>BAT015.3MO</v>
      </c>
    </row>
    <row r="184" spans="1:27" s="91" customFormat="1" ht="15" customHeight="1" x14ac:dyDescent="0.35">
      <c r="A184" t="s">
        <v>36436</v>
      </c>
      <c r="B184" t="s">
        <v>36437</v>
      </c>
      <c r="C184" t="s">
        <v>560</v>
      </c>
      <c r="D184" t="s">
        <v>36438</v>
      </c>
      <c r="E184"/>
      <c r="F184" t="s">
        <v>44</v>
      </c>
      <c r="G184" t="s">
        <v>28994</v>
      </c>
      <c r="H184">
        <v>16</v>
      </c>
      <c r="I184">
        <v>11.6</v>
      </c>
      <c r="J184" t="s">
        <v>409</v>
      </c>
      <c r="K184">
        <v>35.562781999999999</v>
      </c>
      <c r="L184">
        <v>-84.359508000000005</v>
      </c>
      <c r="M184" s="100" t="s">
        <v>38378</v>
      </c>
      <c r="N184" t="s">
        <v>26202</v>
      </c>
      <c r="O184" t="s">
        <v>43256</v>
      </c>
      <c r="P184">
        <v>3</v>
      </c>
      <c r="Q184" t="s">
        <v>26312</v>
      </c>
      <c r="R184" t="s">
        <v>25825</v>
      </c>
      <c r="S184" t="s">
        <v>26197</v>
      </c>
      <c r="T184"/>
      <c r="U184" t="s">
        <v>26198</v>
      </c>
      <c r="V184" t="s">
        <v>26204</v>
      </c>
      <c r="Y184" s="97"/>
      <c r="AA184" s="91" t="str">
        <v>BAT016.0MO</v>
      </c>
    </row>
    <row r="185" spans="1:27" s="91" customFormat="1" ht="15" customHeight="1" x14ac:dyDescent="0.35">
      <c r="A185" t="s">
        <v>566</v>
      </c>
      <c r="B185" t="s">
        <v>565</v>
      </c>
      <c r="C185" t="s">
        <v>567</v>
      </c>
      <c r="D185" t="s">
        <v>568</v>
      </c>
      <c r="E185"/>
      <c r="F185" t="s">
        <v>28994</v>
      </c>
      <c r="G185"/>
      <c r="H185">
        <v>0.1</v>
      </c>
      <c r="I185">
        <v>1.59</v>
      </c>
      <c r="J185" t="s">
        <v>409</v>
      </c>
      <c r="K185">
        <v>35.530186999999998</v>
      </c>
      <c r="L185">
        <v>-84.363089000000002</v>
      </c>
      <c r="M185" s="100" t="s">
        <v>38378</v>
      </c>
      <c r="N185" t="s">
        <v>26202</v>
      </c>
      <c r="O185" t="s">
        <v>43256</v>
      </c>
      <c r="P185">
        <v>3</v>
      </c>
      <c r="Q185" t="s">
        <v>29658</v>
      </c>
      <c r="R185" t="s">
        <v>25825</v>
      </c>
      <c r="S185" t="s">
        <v>26197</v>
      </c>
      <c r="T185"/>
      <c r="U185" t="s">
        <v>26198</v>
      </c>
      <c r="V185" t="s">
        <v>26204</v>
      </c>
      <c r="W185" s="91" t="s">
        <v>569</v>
      </c>
      <c r="X185" s="91" t="s">
        <v>34442</v>
      </c>
      <c r="Y185" s="97"/>
      <c r="AA185" s="91" t="str">
        <v>BAT17.6T0.8T0.1MO</v>
      </c>
    </row>
    <row r="186" spans="1:27" s="91" customFormat="1" ht="15" customHeight="1" x14ac:dyDescent="0.35">
      <c r="A186" t="s">
        <v>571</v>
      </c>
      <c r="B186" t="s">
        <v>570</v>
      </c>
      <c r="C186" t="s">
        <v>567</v>
      </c>
      <c r="D186" t="s">
        <v>572</v>
      </c>
      <c r="E186"/>
      <c r="F186" t="s">
        <v>28994</v>
      </c>
      <c r="G186"/>
      <c r="H186">
        <v>0.8</v>
      </c>
      <c r="I186">
        <v>0.65</v>
      </c>
      <c r="J186" t="s">
        <v>409</v>
      </c>
      <c r="K186">
        <v>35.523249999999997</v>
      </c>
      <c r="L186">
        <v>-84.360690000000005</v>
      </c>
      <c r="M186" s="100" t="s">
        <v>38378</v>
      </c>
      <c r="N186" t="s">
        <v>26202</v>
      </c>
      <c r="O186" t="s">
        <v>43256</v>
      </c>
      <c r="P186">
        <v>3</v>
      </c>
      <c r="Q186" t="s">
        <v>29658</v>
      </c>
      <c r="R186" t="s">
        <v>25825</v>
      </c>
      <c r="S186" t="s">
        <v>26197</v>
      </c>
      <c r="T186"/>
      <c r="U186" t="s">
        <v>26198</v>
      </c>
      <c r="V186" t="s">
        <v>26204</v>
      </c>
      <c r="W186" s="91" t="s">
        <v>573</v>
      </c>
      <c r="X186" s="91" t="s">
        <v>34443</v>
      </c>
      <c r="Y186" s="97"/>
      <c r="AA186" s="91" t="str">
        <v>BAT17.6T0.8T0.8MO</v>
      </c>
    </row>
    <row r="187" spans="1:27" s="91" customFormat="1" ht="15" customHeight="1" x14ac:dyDescent="0.35">
      <c r="A187" s="310" t="s">
        <v>38441</v>
      </c>
      <c r="B187" s="310" t="s">
        <v>38442</v>
      </c>
      <c r="C187" s="310" t="s">
        <v>38443</v>
      </c>
      <c r="D187" s="310" t="s">
        <v>38444</v>
      </c>
      <c r="E187" s="310"/>
      <c r="F187" s="310" t="s">
        <v>44</v>
      </c>
      <c r="G187" s="310" t="s">
        <v>28994</v>
      </c>
      <c r="H187" s="314">
        <v>1</v>
      </c>
      <c r="I187" s="314">
        <v>1</v>
      </c>
      <c r="J187" s="310" t="s">
        <v>409</v>
      </c>
      <c r="K187" s="314">
        <v>35.52861</v>
      </c>
      <c r="L187" s="314">
        <v>-84.364149999999995</v>
      </c>
      <c r="M187" s="314" t="s">
        <v>38378</v>
      </c>
      <c r="N187" s="310" t="s">
        <v>26202</v>
      </c>
      <c r="O187" s="310" t="s">
        <v>38445</v>
      </c>
      <c r="P187" s="314">
        <v>3</v>
      </c>
      <c r="Q187" s="310" t="s">
        <v>38446</v>
      </c>
      <c r="R187" s="310" t="s">
        <v>25825</v>
      </c>
      <c r="S187" s="310" t="s">
        <v>26197</v>
      </c>
      <c r="T187" s="310"/>
      <c r="U187" s="310" t="s">
        <v>26198</v>
      </c>
      <c r="V187" s="310" t="s">
        <v>26204</v>
      </c>
      <c r="Y187" s="97"/>
      <c r="AA187" s="91" t="str">
        <v>BAT17.6T1.0MO</v>
      </c>
    </row>
    <row r="188" spans="1:27" s="91" customFormat="1" ht="15" customHeight="1" x14ac:dyDescent="0.35">
      <c r="A188" t="s">
        <v>29659</v>
      </c>
      <c r="B188" t="s">
        <v>29660</v>
      </c>
      <c r="C188" t="s">
        <v>29661</v>
      </c>
      <c r="D188" t="s">
        <v>29662</v>
      </c>
      <c r="E188"/>
      <c r="F188" t="s">
        <v>29083</v>
      </c>
      <c r="G188"/>
      <c r="H188">
        <v>0.1</v>
      </c>
      <c r="I188">
        <v>8.15</v>
      </c>
      <c r="J188" t="s">
        <v>868</v>
      </c>
      <c r="K188">
        <v>36.301234999999998</v>
      </c>
      <c r="L188">
        <v>-87.676180000000002</v>
      </c>
      <c r="M188" s="100" t="s">
        <v>38380</v>
      </c>
      <c r="N188" t="s">
        <v>26208</v>
      </c>
      <c r="O188" t="s">
        <v>43068</v>
      </c>
      <c r="P188">
        <v>5</v>
      </c>
      <c r="Q188" t="s">
        <v>29663</v>
      </c>
      <c r="R188" t="s">
        <v>25829</v>
      </c>
      <c r="S188" t="s">
        <v>26197</v>
      </c>
      <c r="T188"/>
      <c r="U188" t="s">
        <v>26198</v>
      </c>
      <c r="V188" t="s">
        <v>26199</v>
      </c>
      <c r="Y188" s="97"/>
      <c r="AA188" s="91" t="str">
        <v>BATEM000.1HO</v>
      </c>
    </row>
    <row r="189" spans="1:27" s="91" customFormat="1" ht="15" customHeight="1" x14ac:dyDescent="0.35">
      <c r="A189" t="s">
        <v>575</v>
      </c>
      <c r="B189" t="s">
        <v>574</v>
      </c>
      <c r="C189" t="s">
        <v>576</v>
      </c>
      <c r="D189" t="s">
        <v>577</v>
      </c>
      <c r="E189"/>
      <c r="F189" t="s">
        <v>28977</v>
      </c>
      <c r="G189"/>
      <c r="H189">
        <v>0.8</v>
      </c>
      <c r="I189">
        <v>2.1</v>
      </c>
      <c r="J189" t="s">
        <v>354</v>
      </c>
      <c r="K189">
        <v>35.033329999999999</v>
      </c>
      <c r="L189">
        <v>-88.293049999999994</v>
      </c>
      <c r="M189" s="100" t="s">
        <v>38402</v>
      </c>
      <c r="N189" t="s">
        <v>26242</v>
      </c>
      <c r="O189" t="s">
        <v>42967</v>
      </c>
      <c r="P189">
        <v>3</v>
      </c>
      <c r="Q189" t="s">
        <v>29664</v>
      </c>
      <c r="R189" t="s">
        <v>25816</v>
      </c>
      <c r="S189" t="s">
        <v>26197</v>
      </c>
      <c r="T189"/>
      <c r="U189" t="s">
        <v>26198</v>
      </c>
      <c r="V189" t="s">
        <v>26199</v>
      </c>
      <c r="W189" s="91" t="s">
        <v>578</v>
      </c>
      <c r="X189" s="91" t="s">
        <v>38447</v>
      </c>
      <c r="Y189" s="97"/>
      <c r="AA189" s="91" t="str">
        <v>BATTL000.8HD</v>
      </c>
    </row>
    <row r="190" spans="1:27" s="91" customFormat="1" ht="15" customHeight="1" x14ac:dyDescent="0.35">
      <c r="A190" t="s">
        <v>580</v>
      </c>
      <c r="B190" t="s">
        <v>579</v>
      </c>
      <c r="C190" t="s">
        <v>581</v>
      </c>
      <c r="D190" t="s">
        <v>582</v>
      </c>
      <c r="E190"/>
      <c r="F190" t="s">
        <v>115</v>
      </c>
      <c r="G190"/>
      <c r="H190">
        <v>1.2</v>
      </c>
      <c r="I190">
        <v>167.9</v>
      </c>
      <c r="J190" t="s">
        <v>583</v>
      </c>
      <c r="K190">
        <v>35.032299999999999</v>
      </c>
      <c r="L190">
        <v>-85.687640000000002</v>
      </c>
      <c r="M190" s="100" t="s">
        <v>38430</v>
      </c>
      <c r="N190" t="s">
        <v>26288</v>
      </c>
      <c r="O190" t="s">
        <v>43050</v>
      </c>
      <c r="P190">
        <v>5</v>
      </c>
      <c r="Q190" t="s">
        <v>26313</v>
      </c>
      <c r="R190" t="s">
        <v>25802</v>
      </c>
      <c r="S190" t="s">
        <v>26197</v>
      </c>
      <c r="T190"/>
      <c r="U190" t="s">
        <v>26198</v>
      </c>
      <c r="V190" t="s">
        <v>26199</v>
      </c>
      <c r="X190" s="91" t="s">
        <v>29665</v>
      </c>
      <c r="Y190" s="97"/>
      <c r="AA190" s="91" t="str">
        <v>BATTL001.2MI</v>
      </c>
    </row>
    <row r="191" spans="1:27" s="91" customFormat="1" ht="15" customHeight="1" x14ac:dyDescent="0.35">
      <c r="A191" t="s">
        <v>585</v>
      </c>
      <c r="B191" t="s">
        <v>584</v>
      </c>
      <c r="C191" t="s">
        <v>581</v>
      </c>
      <c r="D191" t="s">
        <v>586</v>
      </c>
      <c r="E191"/>
      <c r="F191" t="s">
        <v>115</v>
      </c>
      <c r="G191"/>
      <c r="H191">
        <v>5.4</v>
      </c>
      <c r="I191">
        <v>157.59</v>
      </c>
      <c r="J191" t="s">
        <v>583</v>
      </c>
      <c r="K191">
        <v>35.058199999999999</v>
      </c>
      <c r="L191">
        <v>-85.7286</v>
      </c>
      <c r="M191" s="100" t="s">
        <v>38430</v>
      </c>
      <c r="N191" t="s">
        <v>26288</v>
      </c>
      <c r="O191" t="s">
        <v>43050</v>
      </c>
      <c r="P191">
        <v>5</v>
      </c>
      <c r="Q191" t="s">
        <v>26313</v>
      </c>
      <c r="R191" t="s">
        <v>25802</v>
      </c>
      <c r="S191" t="s">
        <v>26197</v>
      </c>
      <c r="T191"/>
      <c r="U191" t="s">
        <v>26198</v>
      </c>
      <c r="V191" t="s">
        <v>26199</v>
      </c>
      <c r="X191" s="91" t="s">
        <v>29666</v>
      </c>
      <c r="Y191" s="97"/>
      <c r="AA191" s="91" t="str">
        <v>BATTL005.4MI</v>
      </c>
    </row>
    <row r="192" spans="1:27" s="91" customFormat="1" ht="15" customHeight="1" x14ac:dyDescent="0.35">
      <c r="A192" t="s">
        <v>588</v>
      </c>
      <c r="B192" t="s">
        <v>587</v>
      </c>
      <c r="C192" t="s">
        <v>581</v>
      </c>
      <c r="D192" t="s">
        <v>589</v>
      </c>
      <c r="E192"/>
      <c r="F192" t="s">
        <v>115</v>
      </c>
      <c r="G192"/>
      <c r="H192">
        <v>8.1999999999999993</v>
      </c>
      <c r="I192">
        <v>124.77</v>
      </c>
      <c r="J192" t="s">
        <v>583</v>
      </c>
      <c r="K192">
        <v>35.071601999999999</v>
      </c>
      <c r="L192">
        <v>-85.743821999999994</v>
      </c>
      <c r="M192" s="100" t="s">
        <v>38430</v>
      </c>
      <c r="N192" t="s">
        <v>26288</v>
      </c>
      <c r="O192" t="s">
        <v>43050</v>
      </c>
      <c r="P192">
        <v>5</v>
      </c>
      <c r="Q192" t="s">
        <v>26313</v>
      </c>
      <c r="R192" t="s">
        <v>25802</v>
      </c>
      <c r="S192" t="s">
        <v>26197</v>
      </c>
      <c r="T192"/>
      <c r="U192" t="s">
        <v>26198</v>
      </c>
      <c r="V192" t="s">
        <v>26199</v>
      </c>
      <c r="Y192" s="97"/>
      <c r="AA192" s="91" t="str">
        <v>BATTL008.2MI</v>
      </c>
    </row>
    <row r="193" spans="1:27" s="91" customFormat="1" ht="15" customHeight="1" x14ac:dyDescent="0.35">
      <c r="A193" t="s">
        <v>591</v>
      </c>
      <c r="B193" t="s">
        <v>590</v>
      </c>
      <c r="C193" t="s">
        <v>581</v>
      </c>
      <c r="D193" t="s">
        <v>592</v>
      </c>
      <c r="E193"/>
      <c r="F193" t="s">
        <v>115</v>
      </c>
      <c r="G193"/>
      <c r="H193">
        <v>9.4</v>
      </c>
      <c r="I193">
        <v>119</v>
      </c>
      <c r="J193" t="s">
        <v>583</v>
      </c>
      <c r="K193">
        <v>35.084099999999999</v>
      </c>
      <c r="L193">
        <v>-85.741600000000005</v>
      </c>
      <c r="M193" s="100" t="s">
        <v>38430</v>
      </c>
      <c r="N193" t="s">
        <v>26288</v>
      </c>
      <c r="O193" t="s">
        <v>43050</v>
      </c>
      <c r="P193">
        <v>5</v>
      </c>
      <c r="Q193" t="s">
        <v>29667</v>
      </c>
      <c r="R193" t="s">
        <v>25802</v>
      </c>
      <c r="S193" t="s">
        <v>26197</v>
      </c>
      <c r="T193"/>
      <c r="U193" t="s">
        <v>26198</v>
      </c>
      <c r="V193" t="s">
        <v>26199</v>
      </c>
      <c r="W193" s="91" t="s">
        <v>40660</v>
      </c>
      <c r="X193" s="91" t="s">
        <v>34444</v>
      </c>
      <c r="Y193" s="97"/>
      <c r="AA193" s="91" t="str">
        <v>BATTL009.4MI</v>
      </c>
    </row>
    <row r="194" spans="1:27" s="91" customFormat="1" ht="15" customHeight="1" x14ac:dyDescent="0.35">
      <c r="A194" t="s">
        <v>594</v>
      </c>
      <c r="B194" t="s">
        <v>593</v>
      </c>
      <c r="C194" t="s">
        <v>581</v>
      </c>
      <c r="D194" t="s">
        <v>29668</v>
      </c>
      <c r="E194"/>
      <c r="F194" t="s">
        <v>115</v>
      </c>
      <c r="G194"/>
      <c r="H194">
        <v>15</v>
      </c>
      <c r="I194">
        <v>50.45</v>
      </c>
      <c r="J194" t="s">
        <v>583</v>
      </c>
      <c r="K194">
        <v>35.134</v>
      </c>
      <c r="L194">
        <v>-85.771000000000001</v>
      </c>
      <c r="M194" s="100" t="s">
        <v>38430</v>
      </c>
      <c r="N194" t="s">
        <v>26288</v>
      </c>
      <c r="O194" t="s">
        <v>42210</v>
      </c>
      <c r="P194">
        <v>5</v>
      </c>
      <c r="Q194" t="s">
        <v>29667</v>
      </c>
      <c r="R194" t="s">
        <v>25802</v>
      </c>
      <c r="S194" t="s">
        <v>26197</v>
      </c>
      <c r="T194"/>
      <c r="U194" t="s">
        <v>26198</v>
      </c>
      <c r="V194" t="s">
        <v>26199</v>
      </c>
      <c r="X194" s="91" t="s">
        <v>29669</v>
      </c>
      <c r="Y194" s="97"/>
      <c r="AA194" s="91" t="str">
        <v>BATTL015.0MI</v>
      </c>
    </row>
    <row r="195" spans="1:27" s="91" customFormat="1" ht="15" customHeight="1" x14ac:dyDescent="0.35">
      <c r="A195" t="s">
        <v>596</v>
      </c>
      <c r="B195" t="s">
        <v>595</v>
      </c>
      <c r="C195" t="s">
        <v>597</v>
      </c>
      <c r="D195" t="s">
        <v>598</v>
      </c>
      <c r="E195"/>
      <c r="F195" t="s">
        <v>115</v>
      </c>
      <c r="G195"/>
      <c r="H195">
        <v>0.1</v>
      </c>
      <c r="I195">
        <v>0.42</v>
      </c>
      <c r="J195" t="s">
        <v>583</v>
      </c>
      <c r="K195">
        <v>35.158819999999999</v>
      </c>
      <c r="L195">
        <v>-85.788250000000005</v>
      </c>
      <c r="M195" s="100" t="s">
        <v>38430</v>
      </c>
      <c r="N195" t="s">
        <v>26288</v>
      </c>
      <c r="O195" t="s">
        <v>42210</v>
      </c>
      <c r="P195">
        <v>5</v>
      </c>
      <c r="Q195" t="s">
        <v>29670</v>
      </c>
      <c r="R195" t="s">
        <v>25802</v>
      </c>
      <c r="S195" t="s">
        <v>26197</v>
      </c>
      <c r="T195"/>
      <c r="U195" t="s">
        <v>26198</v>
      </c>
      <c r="V195" t="s">
        <v>26199</v>
      </c>
      <c r="W195" s="91" t="s">
        <v>599</v>
      </c>
      <c r="X195" s="91" t="s">
        <v>29671</v>
      </c>
      <c r="Y195" s="97"/>
      <c r="AA195" s="91" t="str">
        <v>BATTL017.2T0.1MI</v>
      </c>
    </row>
    <row r="196" spans="1:27" s="91" customFormat="1" ht="15" customHeight="1" x14ac:dyDescent="0.35">
      <c r="A196" t="s">
        <v>601</v>
      </c>
      <c r="B196" t="s">
        <v>600</v>
      </c>
      <c r="C196" t="s">
        <v>602</v>
      </c>
      <c r="D196" t="s">
        <v>603</v>
      </c>
      <c r="E196"/>
      <c r="F196" t="s">
        <v>115</v>
      </c>
      <c r="G196"/>
      <c r="H196">
        <v>0.5</v>
      </c>
      <c r="I196">
        <v>0.11</v>
      </c>
      <c r="J196" t="s">
        <v>583</v>
      </c>
      <c r="K196">
        <v>35.16621</v>
      </c>
      <c r="L196">
        <v>-85.789199999999994</v>
      </c>
      <c r="M196" s="100" t="s">
        <v>38430</v>
      </c>
      <c r="N196" t="s">
        <v>26288</v>
      </c>
      <c r="O196" t="s">
        <v>42210</v>
      </c>
      <c r="P196">
        <v>5</v>
      </c>
      <c r="Q196" t="s">
        <v>29670</v>
      </c>
      <c r="R196" t="s">
        <v>25802</v>
      </c>
      <c r="S196" t="s">
        <v>26197</v>
      </c>
      <c r="T196"/>
      <c r="U196" t="s">
        <v>26198</v>
      </c>
      <c r="V196" t="s">
        <v>26199</v>
      </c>
      <c r="W196" s="91" t="s">
        <v>604</v>
      </c>
      <c r="X196" s="91" t="s">
        <v>29672</v>
      </c>
      <c r="Y196" s="97"/>
      <c r="AA196" s="91" t="str">
        <v>BATTL017.2T0.5MI</v>
      </c>
    </row>
    <row r="197" spans="1:27" s="91" customFormat="1" ht="15" customHeight="1" x14ac:dyDescent="0.35">
      <c r="A197" t="s">
        <v>606</v>
      </c>
      <c r="B197" t="s">
        <v>605</v>
      </c>
      <c r="C197" t="s">
        <v>607</v>
      </c>
      <c r="D197" t="s">
        <v>608</v>
      </c>
      <c r="E197"/>
      <c r="F197" t="s">
        <v>27</v>
      </c>
      <c r="G197"/>
      <c r="H197">
        <v>1</v>
      </c>
      <c r="I197">
        <v>20.32</v>
      </c>
      <c r="J197" t="s">
        <v>404</v>
      </c>
      <c r="K197">
        <v>35.412199999999999</v>
      </c>
      <c r="L197">
        <v>-89.572199999999995</v>
      </c>
      <c r="M197" s="100" t="s">
        <v>38427</v>
      </c>
      <c r="N197" t="s">
        <v>26281</v>
      </c>
      <c r="O197" t="s">
        <v>43033</v>
      </c>
      <c r="P197">
        <v>2</v>
      </c>
      <c r="Q197" t="s">
        <v>26314</v>
      </c>
      <c r="R197" t="s">
        <v>25828</v>
      </c>
      <c r="S197" t="s">
        <v>26197</v>
      </c>
      <c r="T197"/>
      <c r="U197" t="s">
        <v>26198</v>
      </c>
      <c r="V197" t="s">
        <v>26199</v>
      </c>
      <c r="W197" s="91" t="s">
        <v>609</v>
      </c>
      <c r="X197" s="91" t="s">
        <v>29673</v>
      </c>
      <c r="Y197" s="97"/>
      <c r="AA197" s="91" t="str">
        <v>BAXTE001.0TI</v>
      </c>
    </row>
    <row r="198" spans="1:27" s="91" customFormat="1" ht="15" customHeight="1" x14ac:dyDescent="0.35">
      <c r="A198" t="s">
        <v>611</v>
      </c>
      <c r="B198" t="s">
        <v>610</v>
      </c>
      <c r="C198" t="s">
        <v>612</v>
      </c>
      <c r="D198" t="s">
        <v>613</v>
      </c>
      <c r="E198"/>
      <c r="F198" t="s">
        <v>29086</v>
      </c>
      <c r="G198"/>
      <c r="H198"/>
      <c r="I198">
        <v>2.15</v>
      </c>
      <c r="J198" t="s">
        <v>614</v>
      </c>
      <c r="K198">
        <v>36.144399999999997</v>
      </c>
      <c r="L198">
        <v>-85.643900000000002</v>
      </c>
      <c r="M198" s="100" t="s">
        <v>38383</v>
      </c>
      <c r="N198" t="s">
        <v>3589</v>
      </c>
      <c r="O198" t="s">
        <v>42546</v>
      </c>
      <c r="P198">
        <v>2</v>
      </c>
      <c r="Q198" t="s">
        <v>27931</v>
      </c>
      <c r="R198" t="s">
        <v>25812</v>
      </c>
      <c r="S198" t="s">
        <v>26197</v>
      </c>
      <c r="T198"/>
      <c r="U198" t="s">
        <v>26198</v>
      </c>
      <c r="V198" t="s">
        <v>26199</v>
      </c>
      <c r="Y198" s="97"/>
      <c r="AA198" s="91" t="str">
        <v>BAXTEREFF</v>
      </c>
    </row>
    <row r="199" spans="1:27" s="91" customFormat="1" ht="15" customHeight="1" x14ac:dyDescent="0.35">
      <c r="A199" t="s">
        <v>616</v>
      </c>
      <c r="B199" t="s">
        <v>615</v>
      </c>
      <c r="C199" t="s">
        <v>617</v>
      </c>
      <c r="D199" t="s">
        <v>618</v>
      </c>
      <c r="E199"/>
      <c r="F199" t="s">
        <v>403</v>
      </c>
      <c r="G199"/>
      <c r="H199">
        <v>0.9</v>
      </c>
      <c r="I199">
        <v>28.67</v>
      </c>
      <c r="J199" t="s">
        <v>619</v>
      </c>
      <c r="K199">
        <v>36.469499999999996</v>
      </c>
      <c r="L199">
        <v>-89.314999999999998</v>
      </c>
      <c r="M199" s="100" t="s">
        <v>38448</v>
      </c>
      <c r="N199" t="s">
        <v>619</v>
      </c>
      <c r="O199" t="s">
        <v>42387</v>
      </c>
      <c r="P199">
        <v>5</v>
      </c>
      <c r="Q199" t="s">
        <v>27091</v>
      </c>
      <c r="R199" t="s">
        <v>25816</v>
      </c>
      <c r="S199" t="s">
        <v>26197</v>
      </c>
      <c r="T199"/>
      <c r="U199" t="s">
        <v>26198</v>
      </c>
      <c r="V199" t="s">
        <v>26199</v>
      </c>
      <c r="W199" s="91" t="s">
        <v>620</v>
      </c>
      <c r="X199" s="91" t="s">
        <v>29674</v>
      </c>
      <c r="Y199" s="97"/>
      <c r="AA199" s="91" t="str">
        <v>BAYOU000.9OB</v>
      </c>
    </row>
    <row r="200" spans="1:27" s="91" customFormat="1" ht="15" customHeight="1" x14ac:dyDescent="0.35">
      <c r="A200" t="s">
        <v>622</v>
      </c>
      <c r="B200" t="s">
        <v>621</v>
      </c>
      <c r="C200" t="s">
        <v>623</v>
      </c>
      <c r="D200" t="s">
        <v>624</v>
      </c>
      <c r="E200"/>
      <c r="F200" t="s">
        <v>29090</v>
      </c>
      <c r="G200"/>
      <c r="H200">
        <v>0.2</v>
      </c>
      <c r="I200">
        <v>1.58</v>
      </c>
      <c r="J200" t="s">
        <v>625</v>
      </c>
      <c r="K200">
        <v>36.025970000000001</v>
      </c>
      <c r="L200">
        <v>-82.509</v>
      </c>
      <c r="M200" s="100" t="s">
        <v>38387</v>
      </c>
      <c r="N200" t="s">
        <v>26214</v>
      </c>
      <c r="O200" t="s">
        <v>42096</v>
      </c>
      <c r="P200">
        <v>5</v>
      </c>
      <c r="Q200" t="s">
        <v>29675</v>
      </c>
      <c r="R200" t="s">
        <v>25821</v>
      </c>
      <c r="S200" t="s">
        <v>26197</v>
      </c>
      <c r="T200"/>
      <c r="U200" t="s">
        <v>26198</v>
      </c>
      <c r="V200" t="s">
        <v>26204</v>
      </c>
      <c r="Y200" s="97"/>
      <c r="AA200" s="91" t="str">
        <v>BBALD000.2UC</v>
      </c>
    </row>
    <row r="201" spans="1:27" s="91" customFormat="1" ht="15" customHeight="1" x14ac:dyDescent="0.35">
      <c r="A201" t="s">
        <v>627</v>
      </c>
      <c r="B201" t="s">
        <v>626</v>
      </c>
      <c r="C201" t="s">
        <v>628</v>
      </c>
      <c r="D201" t="s">
        <v>629</v>
      </c>
      <c r="E201"/>
      <c r="F201" t="s">
        <v>403</v>
      </c>
      <c r="G201"/>
      <c r="H201">
        <v>1.2</v>
      </c>
      <c r="I201">
        <v>26</v>
      </c>
      <c r="J201" t="s">
        <v>630</v>
      </c>
      <c r="K201">
        <v>36.2849</v>
      </c>
      <c r="L201">
        <v>-89.517099999999999</v>
      </c>
      <c r="M201" s="100" t="s">
        <v>38425</v>
      </c>
      <c r="N201" t="s">
        <v>26273</v>
      </c>
      <c r="O201" t="s">
        <v>43291</v>
      </c>
      <c r="P201">
        <v>5</v>
      </c>
      <c r="Q201" t="s">
        <v>26315</v>
      </c>
      <c r="R201" t="s">
        <v>25816</v>
      </c>
      <c r="S201" t="s">
        <v>26197</v>
      </c>
      <c r="T201"/>
      <c r="U201" t="s">
        <v>26198</v>
      </c>
      <c r="V201" t="s">
        <v>26199</v>
      </c>
      <c r="Y201" s="97"/>
      <c r="AA201" s="91" t="str">
        <v>BBANK001.2LA</v>
      </c>
    </row>
    <row r="202" spans="1:27" s="91" customFormat="1" ht="15" customHeight="1" x14ac:dyDescent="0.35">
      <c r="A202" s="310" t="s">
        <v>37785</v>
      </c>
      <c r="B202" s="310" t="s">
        <v>37786</v>
      </c>
      <c r="C202" s="310" t="s">
        <v>37787</v>
      </c>
      <c r="D202" s="310" t="s">
        <v>37788</v>
      </c>
      <c r="E202" s="310"/>
      <c r="F202" s="310" t="s">
        <v>28994</v>
      </c>
      <c r="G202" s="310"/>
      <c r="H202" s="314">
        <v>0.3</v>
      </c>
      <c r="I202" s="314">
        <v>23</v>
      </c>
      <c r="J202" s="310" t="s">
        <v>398</v>
      </c>
      <c r="K202" s="314">
        <v>36.361020000000003</v>
      </c>
      <c r="L202" s="314">
        <v>-83.708849999999998</v>
      </c>
      <c r="M202" s="314" t="s">
        <v>38424</v>
      </c>
      <c r="N202" s="310" t="s">
        <v>26272</v>
      </c>
      <c r="O202" s="310" t="s">
        <v>38449</v>
      </c>
      <c r="P202" s="314">
        <v>4</v>
      </c>
      <c r="Q202" s="310" t="s">
        <v>30134</v>
      </c>
      <c r="R202" s="310" t="s">
        <v>25825</v>
      </c>
      <c r="S202" s="310" t="s">
        <v>26197</v>
      </c>
      <c r="T202" s="310" t="s">
        <v>26426</v>
      </c>
      <c r="U202" s="310" t="s">
        <v>26207</v>
      </c>
      <c r="V202" s="310" t="s">
        <v>26204</v>
      </c>
      <c r="Y202" s="97"/>
      <c r="AA202" s="91" t="str">
        <v>BBARR000.3CL</v>
      </c>
    </row>
    <row r="203" spans="1:27" s="91" customFormat="1" ht="15" customHeight="1" x14ac:dyDescent="0.35">
      <c r="A203" s="310" t="s">
        <v>37789</v>
      </c>
      <c r="B203" s="310" t="s">
        <v>37790</v>
      </c>
      <c r="C203" s="310" t="s">
        <v>37787</v>
      </c>
      <c r="D203" s="310" t="s">
        <v>37791</v>
      </c>
      <c r="E203" s="310"/>
      <c r="F203" s="310" t="s">
        <v>44</v>
      </c>
      <c r="G203" s="310"/>
      <c r="H203" s="314">
        <v>1</v>
      </c>
      <c r="I203" s="314">
        <v>21.7</v>
      </c>
      <c r="J203" s="310" t="s">
        <v>398</v>
      </c>
      <c r="K203" s="314">
        <v>36.369950000000003</v>
      </c>
      <c r="L203" s="314">
        <v>-83.714699999999993</v>
      </c>
      <c r="M203" s="314" t="s">
        <v>38424</v>
      </c>
      <c r="N203" s="310" t="s">
        <v>26272</v>
      </c>
      <c r="O203" s="310" t="s">
        <v>38449</v>
      </c>
      <c r="P203" s="314">
        <v>4</v>
      </c>
      <c r="Q203" s="310" t="s">
        <v>30134</v>
      </c>
      <c r="R203" s="310" t="s">
        <v>25825</v>
      </c>
      <c r="S203" s="310" t="s">
        <v>26197</v>
      </c>
      <c r="T203" s="310" t="s">
        <v>26426</v>
      </c>
      <c r="U203" s="310" t="s">
        <v>26207</v>
      </c>
      <c r="V203" s="310" t="s">
        <v>26204</v>
      </c>
      <c r="Y203" s="97"/>
      <c r="AA203" s="91" t="str">
        <v>BBARR001.0CL</v>
      </c>
    </row>
    <row r="204" spans="1:27" s="91" customFormat="1" ht="15" customHeight="1" x14ac:dyDescent="0.35">
      <c r="A204" t="s">
        <v>632</v>
      </c>
      <c r="B204" t="s">
        <v>631</v>
      </c>
      <c r="C204" t="s">
        <v>633</v>
      </c>
      <c r="D204" t="s">
        <v>29091</v>
      </c>
      <c r="E204"/>
      <c r="F204" t="s">
        <v>44</v>
      </c>
      <c r="G204"/>
      <c r="H204">
        <v>1.8</v>
      </c>
      <c r="I204">
        <v>20.53</v>
      </c>
      <c r="J204" t="s">
        <v>398</v>
      </c>
      <c r="K204">
        <v>36.379060000000003</v>
      </c>
      <c r="L204">
        <v>-83.712770000000006</v>
      </c>
      <c r="M204" s="100" t="s">
        <v>38424</v>
      </c>
      <c r="N204" t="s">
        <v>26272</v>
      </c>
      <c r="O204" t="s">
        <v>43178</v>
      </c>
      <c r="P204">
        <v>4</v>
      </c>
      <c r="Q204" t="s">
        <v>26316</v>
      </c>
      <c r="R204" t="s">
        <v>25825</v>
      </c>
      <c r="S204" t="s">
        <v>26197</v>
      </c>
      <c r="T204"/>
      <c r="U204" t="s">
        <v>26198</v>
      </c>
      <c r="V204" t="s">
        <v>26204</v>
      </c>
      <c r="X204" s="91" t="s">
        <v>34445</v>
      </c>
      <c r="Y204" s="97"/>
      <c r="AA204" s="91" t="str">
        <v>BBARR001.8CL</v>
      </c>
    </row>
    <row r="205" spans="1:27" s="91" customFormat="1" ht="15" customHeight="1" x14ac:dyDescent="0.35">
      <c r="A205" t="s">
        <v>636</v>
      </c>
      <c r="B205" t="s">
        <v>635</v>
      </c>
      <c r="C205" t="s">
        <v>633</v>
      </c>
      <c r="D205" t="s">
        <v>29092</v>
      </c>
      <c r="E205"/>
      <c r="F205" t="s">
        <v>44</v>
      </c>
      <c r="G205"/>
      <c r="H205">
        <v>2.2000000000000002</v>
      </c>
      <c r="I205">
        <v>13</v>
      </c>
      <c r="J205" t="s">
        <v>398</v>
      </c>
      <c r="K205">
        <v>36.384270000000001</v>
      </c>
      <c r="L205">
        <v>-83.709919999999997</v>
      </c>
      <c r="M205" s="100" t="s">
        <v>38424</v>
      </c>
      <c r="N205" t="s">
        <v>26272</v>
      </c>
      <c r="O205" t="s">
        <v>43178</v>
      </c>
      <c r="P205">
        <v>4</v>
      </c>
      <c r="Q205" t="s">
        <v>26316</v>
      </c>
      <c r="R205" t="s">
        <v>25825</v>
      </c>
      <c r="S205" t="s">
        <v>26197</v>
      </c>
      <c r="T205"/>
      <c r="U205" t="s">
        <v>26198</v>
      </c>
      <c r="V205" t="s">
        <v>26204</v>
      </c>
      <c r="X205" s="91" t="s">
        <v>34446</v>
      </c>
      <c r="Y205" s="97"/>
      <c r="AA205" s="91" t="str">
        <v>BBARR002.2CL</v>
      </c>
    </row>
    <row r="206" spans="1:27" s="91" customFormat="1" ht="15" customHeight="1" x14ac:dyDescent="0.35">
      <c r="A206" t="s">
        <v>638</v>
      </c>
      <c r="B206" t="s">
        <v>637</v>
      </c>
      <c r="C206" t="s">
        <v>639</v>
      </c>
      <c r="D206" t="s">
        <v>640</v>
      </c>
      <c r="E206"/>
      <c r="F206" t="s">
        <v>9</v>
      </c>
      <c r="G206"/>
      <c r="H206">
        <v>0.8</v>
      </c>
      <c r="I206">
        <v>8.6999999999999993</v>
      </c>
      <c r="J206" t="s">
        <v>641</v>
      </c>
      <c r="K206">
        <v>35.765909999999998</v>
      </c>
      <c r="L206">
        <v>-88.394019999999998</v>
      </c>
      <c r="M206" s="100" t="s">
        <v>38392</v>
      </c>
      <c r="N206" t="s">
        <v>26221</v>
      </c>
      <c r="O206" t="s">
        <v>42380</v>
      </c>
      <c r="P206">
        <v>3</v>
      </c>
      <c r="Q206" t="s">
        <v>29676</v>
      </c>
      <c r="R206" t="s">
        <v>25816</v>
      </c>
      <c r="S206" t="s">
        <v>26197</v>
      </c>
      <c r="T206"/>
      <c r="U206" t="s">
        <v>26198</v>
      </c>
      <c r="V206" t="s">
        <v>26199</v>
      </c>
      <c r="W206" s="91" t="s">
        <v>34447</v>
      </c>
      <c r="X206" s="91" t="s">
        <v>34448</v>
      </c>
      <c r="Y206" s="97"/>
      <c r="AA206" s="91" t="str">
        <v>BBEAV000.8HE</v>
      </c>
    </row>
    <row r="207" spans="1:27" s="91" customFormat="1" ht="15" customHeight="1" x14ac:dyDescent="0.35">
      <c r="A207" t="s">
        <v>36439</v>
      </c>
      <c r="B207" t="s">
        <v>29678</v>
      </c>
      <c r="C207" t="s">
        <v>644</v>
      </c>
      <c r="D207" t="s">
        <v>29679</v>
      </c>
      <c r="E207"/>
      <c r="F207" t="s">
        <v>33</v>
      </c>
      <c r="G207"/>
      <c r="H207">
        <v>0.3</v>
      </c>
      <c r="I207">
        <v>128.9</v>
      </c>
      <c r="J207" t="s">
        <v>34</v>
      </c>
      <c r="K207">
        <v>35.649810000000002</v>
      </c>
      <c r="L207">
        <v>-87.24221</v>
      </c>
      <c r="M207" s="100" t="s">
        <v>38382</v>
      </c>
      <c r="N207" t="s">
        <v>26210</v>
      </c>
      <c r="O207" t="s">
        <v>42393</v>
      </c>
      <c r="P207">
        <v>3</v>
      </c>
      <c r="Q207" t="s">
        <v>29680</v>
      </c>
      <c r="R207" t="s">
        <v>25808</v>
      </c>
      <c r="S207" t="s">
        <v>26197</v>
      </c>
      <c r="T207"/>
      <c r="U207" t="s">
        <v>26198</v>
      </c>
      <c r="V207" t="s">
        <v>26199</v>
      </c>
      <c r="W207" s="91" t="s">
        <v>29677</v>
      </c>
      <c r="Y207" s="97"/>
      <c r="AA207" s="91" t="str">
        <v>BBIGB000.3MY</v>
      </c>
    </row>
    <row r="208" spans="1:27" s="91" customFormat="1" ht="15" customHeight="1" x14ac:dyDescent="0.35">
      <c r="A208" t="s">
        <v>643</v>
      </c>
      <c r="B208" t="s">
        <v>642</v>
      </c>
      <c r="C208" t="s">
        <v>644</v>
      </c>
      <c r="D208" t="s">
        <v>645</v>
      </c>
      <c r="E208"/>
      <c r="F208" t="s">
        <v>33</v>
      </c>
      <c r="G208"/>
      <c r="H208">
        <v>4.7</v>
      </c>
      <c r="I208">
        <v>114.6</v>
      </c>
      <c r="J208" t="s">
        <v>34</v>
      </c>
      <c r="K208">
        <v>35.6158</v>
      </c>
      <c r="L208">
        <v>-87.209400000000002</v>
      </c>
      <c r="M208" s="100" t="s">
        <v>38382</v>
      </c>
      <c r="N208" t="s">
        <v>26210</v>
      </c>
      <c r="O208" t="s">
        <v>42393</v>
      </c>
      <c r="P208">
        <v>3</v>
      </c>
      <c r="Q208" t="s">
        <v>26317</v>
      </c>
      <c r="R208" t="s">
        <v>25808</v>
      </c>
      <c r="S208" t="s">
        <v>26197</v>
      </c>
      <c r="T208"/>
      <c r="U208" t="s">
        <v>26198</v>
      </c>
      <c r="V208" t="s">
        <v>26199</v>
      </c>
      <c r="W208" s="91" t="s">
        <v>34449</v>
      </c>
      <c r="X208" s="91" t="s">
        <v>34450</v>
      </c>
      <c r="Y208" s="97"/>
      <c r="AA208" s="91" t="str">
        <v>BBIGB004.7MY</v>
      </c>
    </row>
    <row r="209" spans="1:27" s="91" customFormat="1" ht="15" customHeight="1" x14ac:dyDescent="0.35">
      <c r="A209" t="s">
        <v>647</v>
      </c>
      <c r="B209" t="s">
        <v>646</v>
      </c>
      <c r="C209" t="s">
        <v>644</v>
      </c>
      <c r="D209" t="s">
        <v>648</v>
      </c>
      <c r="E209"/>
      <c r="F209" t="s">
        <v>33</v>
      </c>
      <c r="G209"/>
      <c r="H209">
        <v>7</v>
      </c>
      <c r="I209">
        <v>109.49</v>
      </c>
      <c r="J209" t="s">
        <v>34</v>
      </c>
      <c r="K209">
        <v>35.593879999999999</v>
      </c>
      <c r="L209">
        <v>-87.204160000000002</v>
      </c>
      <c r="M209" s="100" t="s">
        <v>38382</v>
      </c>
      <c r="N209" t="s">
        <v>26210</v>
      </c>
      <c r="O209" t="s">
        <v>42393</v>
      </c>
      <c r="P209">
        <v>3</v>
      </c>
      <c r="Q209" t="s">
        <v>26317</v>
      </c>
      <c r="R209" t="s">
        <v>25808</v>
      </c>
      <c r="S209" t="s">
        <v>26197</v>
      </c>
      <c r="T209"/>
      <c r="U209" t="s">
        <v>26198</v>
      </c>
      <c r="V209" t="s">
        <v>26199</v>
      </c>
      <c r="W209" s="91" t="s">
        <v>649</v>
      </c>
      <c r="Y209" s="97"/>
      <c r="AA209" s="91" t="str">
        <v>BBIGB007.0MY</v>
      </c>
    </row>
    <row r="210" spans="1:27" s="91" customFormat="1" ht="15" customHeight="1" x14ac:dyDescent="0.35">
      <c r="A210" t="s">
        <v>651</v>
      </c>
      <c r="B210" t="s">
        <v>650</v>
      </c>
      <c r="C210" t="s">
        <v>644</v>
      </c>
      <c r="D210" t="s">
        <v>652</v>
      </c>
      <c r="E210"/>
      <c r="F210" t="s">
        <v>33</v>
      </c>
      <c r="G210"/>
      <c r="H210">
        <v>8.5</v>
      </c>
      <c r="I210">
        <v>101.53</v>
      </c>
      <c r="J210" t="s">
        <v>34</v>
      </c>
      <c r="K210">
        <v>35.585299999999997</v>
      </c>
      <c r="L210">
        <v>-87.183899999999994</v>
      </c>
      <c r="M210" s="100" t="s">
        <v>38382</v>
      </c>
      <c r="N210" t="s">
        <v>26210</v>
      </c>
      <c r="O210" t="s">
        <v>42393</v>
      </c>
      <c r="P210">
        <v>3</v>
      </c>
      <c r="Q210" t="s">
        <v>26317</v>
      </c>
      <c r="R210" t="s">
        <v>25808</v>
      </c>
      <c r="S210" t="s">
        <v>26197</v>
      </c>
      <c r="T210"/>
      <c r="U210" t="s">
        <v>26198</v>
      </c>
      <c r="V210" t="s">
        <v>26199</v>
      </c>
      <c r="W210" s="91" t="s">
        <v>653</v>
      </c>
      <c r="X210" s="91" t="s">
        <v>34451</v>
      </c>
      <c r="Y210" s="97"/>
      <c r="AA210" s="91" t="str">
        <v>BBIGB008.5MY</v>
      </c>
    </row>
    <row r="211" spans="1:27" s="91" customFormat="1" ht="15" customHeight="1" x14ac:dyDescent="0.35">
      <c r="A211" t="s">
        <v>655</v>
      </c>
      <c r="B211" t="s">
        <v>654</v>
      </c>
      <c r="C211" t="s">
        <v>644</v>
      </c>
      <c r="D211" t="s">
        <v>656</v>
      </c>
      <c r="E211"/>
      <c r="F211" t="s">
        <v>33</v>
      </c>
      <c r="G211"/>
      <c r="H211">
        <v>11.1</v>
      </c>
      <c r="I211">
        <v>51.94</v>
      </c>
      <c r="J211" t="s">
        <v>34</v>
      </c>
      <c r="K211">
        <v>35.569899999999997</v>
      </c>
      <c r="L211">
        <v>-87.212000000000003</v>
      </c>
      <c r="M211" s="100" t="s">
        <v>38382</v>
      </c>
      <c r="N211" t="s">
        <v>26210</v>
      </c>
      <c r="O211" t="s">
        <v>42393</v>
      </c>
      <c r="P211">
        <v>3</v>
      </c>
      <c r="Q211" t="s">
        <v>29681</v>
      </c>
      <c r="R211" t="s">
        <v>25808</v>
      </c>
      <c r="S211" t="s">
        <v>26197</v>
      </c>
      <c r="T211"/>
      <c r="U211" t="s">
        <v>26198</v>
      </c>
      <c r="V211" t="s">
        <v>26199</v>
      </c>
      <c r="W211" s="91" t="s">
        <v>657</v>
      </c>
      <c r="Y211" s="97"/>
      <c r="AA211" s="91" t="str">
        <v>BBIGB011.1MY</v>
      </c>
    </row>
    <row r="212" spans="1:27" s="91" customFormat="1" ht="15" customHeight="1" x14ac:dyDescent="0.35">
      <c r="A212" t="s">
        <v>659</v>
      </c>
      <c r="B212" t="s">
        <v>658</v>
      </c>
      <c r="C212" t="s">
        <v>644</v>
      </c>
      <c r="D212" t="s">
        <v>660</v>
      </c>
      <c r="E212"/>
      <c r="F212" t="s">
        <v>33</v>
      </c>
      <c r="G212"/>
      <c r="H212">
        <v>14</v>
      </c>
      <c r="I212">
        <v>47.92</v>
      </c>
      <c r="J212" t="s">
        <v>34</v>
      </c>
      <c r="K212">
        <v>35.544600000000003</v>
      </c>
      <c r="L212">
        <v>-87.234800000000007</v>
      </c>
      <c r="M212" s="100" t="s">
        <v>38382</v>
      </c>
      <c r="N212" t="s">
        <v>26210</v>
      </c>
      <c r="O212" t="s">
        <v>42393</v>
      </c>
      <c r="P212">
        <v>3</v>
      </c>
      <c r="Q212" t="s">
        <v>29681</v>
      </c>
      <c r="R212" t="s">
        <v>25808</v>
      </c>
      <c r="S212" t="s">
        <v>26197</v>
      </c>
      <c r="T212"/>
      <c r="U212" t="s">
        <v>26198</v>
      </c>
      <c r="V212" t="s">
        <v>26199</v>
      </c>
      <c r="W212" s="91" t="s">
        <v>659</v>
      </c>
      <c r="X212" s="91" t="s">
        <v>29682</v>
      </c>
      <c r="Y212" s="97"/>
      <c r="AA212" s="91" t="str">
        <v>BBIGB014.0MY</v>
      </c>
    </row>
    <row r="213" spans="1:27" s="91" customFormat="1" ht="15" customHeight="1" x14ac:dyDescent="0.35">
      <c r="A213" t="s">
        <v>662</v>
      </c>
      <c r="B213" t="s">
        <v>661</v>
      </c>
      <c r="C213" t="s">
        <v>644</v>
      </c>
      <c r="D213" t="s">
        <v>663</v>
      </c>
      <c r="E213"/>
      <c r="F213" t="s">
        <v>33</v>
      </c>
      <c r="G213"/>
      <c r="H213">
        <v>14.5</v>
      </c>
      <c r="I213">
        <v>47.39</v>
      </c>
      <c r="J213" t="s">
        <v>34</v>
      </c>
      <c r="K213">
        <v>35.54</v>
      </c>
      <c r="L213">
        <v>-87.237499999999997</v>
      </c>
      <c r="M213" s="100" t="s">
        <v>38382</v>
      </c>
      <c r="N213" t="s">
        <v>26210</v>
      </c>
      <c r="O213" t="s">
        <v>42393</v>
      </c>
      <c r="P213">
        <v>3</v>
      </c>
      <c r="Q213" t="s">
        <v>29681</v>
      </c>
      <c r="R213" t="s">
        <v>25808</v>
      </c>
      <c r="S213" t="s">
        <v>26197</v>
      </c>
      <c r="T213"/>
      <c r="U213" t="s">
        <v>26198</v>
      </c>
      <c r="V213" t="s">
        <v>26199</v>
      </c>
      <c r="W213" s="91" t="s">
        <v>664</v>
      </c>
      <c r="Y213" s="97"/>
      <c r="AA213" s="91" t="str">
        <v>BBIGB014.5MY</v>
      </c>
    </row>
    <row r="214" spans="1:27" s="91" customFormat="1" ht="15" customHeight="1" x14ac:dyDescent="0.35">
      <c r="A214" t="s">
        <v>666</v>
      </c>
      <c r="B214" t="s">
        <v>665</v>
      </c>
      <c r="C214" t="s">
        <v>644</v>
      </c>
      <c r="D214" t="s">
        <v>667</v>
      </c>
      <c r="E214"/>
      <c r="F214" t="s">
        <v>33</v>
      </c>
      <c r="G214"/>
      <c r="H214">
        <v>14.8</v>
      </c>
      <c r="I214">
        <v>47.1</v>
      </c>
      <c r="J214" t="s">
        <v>34</v>
      </c>
      <c r="K214">
        <v>35.536667000000001</v>
      </c>
      <c r="L214">
        <v>-87.241111000000004</v>
      </c>
      <c r="M214" s="100" t="s">
        <v>38382</v>
      </c>
      <c r="N214" t="s">
        <v>26210</v>
      </c>
      <c r="O214" t="s">
        <v>42393</v>
      </c>
      <c r="P214">
        <v>3</v>
      </c>
      <c r="Q214" t="s">
        <v>29681</v>
      </c>
      <c r="R214" t="s">
        <v>25808</v>
      </c>
      <c r="S214" t="s">
        <v>26197</v>
      </c>
      <c r="T214"/>
      <c r="U214" t="s">
        <v>26198</v>
      </c>
      <c r="V214" t="s">
        <v>26199</v>
      </c>
      <c r="Y214" s="97"/>
      <c r="AA214" s="91" t="str">
        <v>BBIGB014.8MY</v>
      </c>
    </row>
    <row r="215" spans="1:27" s="91" customFormat="1" ht="15" customHeight="1" x14ac:dyDescent="0.35">
      <c r="A215" t="s">
        <v>669</v>
      </c>
      <c r="B215" t="s">
        <v>668</v>
      </c>
      <c r="C215" t="s">
        <v>644</v>
      </c>
      <c r="D215" t="s">
        <v>670</v>
      </c>
      <c r="E215"/>
      <c r="F215" t="s">
        <v>33</v>
      </c>
      <c r="G215"/>
      <c r="H215">
        <v>15.1</v>
      </c>
      <c r="I215">
        <v>47</v>
      </c>
      <c r="J215" t="s">
        <v>34</v>
      </c>
      <c r="K215">
        <v>35.532769999999999</v>
      </c>
      <c r="L215">
        <v>-87.241399999999999</v>
      </c>
      <c r="M215" s="100" t="s">
        <v>38382</v>
      </c>
      <c r="N215" t="s">
        <v>26210</v>
      </c>
      <c r="O215" t="s">
        <v>42571</v>
      </c>
      <c r="P215">
        <v>3</v>
      </c>
      <c r="Q215" t="s">
        <v>29681</v>
      </c>
      <c r="R215" t="s">
        <v>25808</v>
      </c>
      <c r="S215" t="s">
        <v>26197</v>
      </c>
      <c r="T215"/>
      <c r="U215" t="s">
        <v>26198</v>
      </c>
      <c r="V215" t="s">
        <v>26199</v>
      </c>
      <c r="X215" s="91" t="s">
        <v>43292</v>
      </c>
      <c r="Y215" s="97"/>
      <c r="AA215" s="91" t="str">
        <v>BBIGB015.1MY</v>
      </c>
    </row>
    <row r="216" spans="1:27" s="91" customFormat="1" ht="15" customHeight="1" x14ac:dyDescent="0.35">
      <c r="A216" t="s">
        <v>36881</v>
      </c>
      <c r="B216" t="s">
        <v>36882</v>
      </c>
      <c r="C216" t="s">
        <v>644</v>
      </c>
      <c r="D216" t="s">
        <v>36883</v>
      </c>
      <c r="E216"/>
      <c r="F216" t="s">
        <v>33</v>
      </c>
      <c r="G216"/>
      <c r="H216">
        <v>15.5</v>
      </c>
      <c r="I216">
        <v>29.4</v>
      </c>
      <c r="J216" t="s">
        <v>34</v>
      </c>
      <c r="K216">
        <v>35.527470000000001</v>
      </c>
      <c r="L216">
        <v>-87.244240000000005</v>
      </c>
      <c r="M216" s="100" t="s">
        <v>38382</v>
      </c>
      <c r="N216" t="s">
        <v>26210</v>
      </c>
      <c r="O216" t="s">
        <v>42571</v>
      </c>
      <c r="P216">
        <v>3</v>
      </c>
      <c r="Q216" t="s">
        <v>29681</v>
      </c>
      <c r="R216" t="s">
        <v>25808</v>
      </c>
      <c r="S216" t="s">
        <v>26197</v>
      </c>
      <c r="T216"/>
      <c r="U216" t="s">
        <v>26198</v>
      </c>
      <c r="V216" t="s">
        <v>26199</v>
      </c>
      <c r="X216" s="91" t="s">
        <v>36884</v>
      </c>
      <c r="Y216" s="97"/>
      <c r="AA216" s="91" t="str">
        <v>BBIGB015.5MY</v>
      </c>
    </row>
    <row r="217" spans="1:27" s="91" customFormat="1" ht="15" customHeight="1" x14ac:dyDescent="0.35">
      <c r="A217" t="s">
        <v>672</v>
      </c>
      <c r="B217" t="s">
        <v>671</v>
      </c>
      <c r="C217" t="s">
        <v>644</v>
      </c>
      <c r="D217" t="s">
        <v>673</v>
      </c>
      <c r="E217"/>
      <c r="F217" t="s">
        <v>33</v>
      </c>
      <c r="G217"/>
      <c r="H217">
        <v>16.3</v>
      </c>
      <c r="I217">
        <v>31</v>
      </c>
      <c r="J217" t="s">
        <v>34</v>
      </c>
      <c r="K217">
        <v>35.518970000000003</v>
      </c>
      <c r="L217">
        <v>-87.237110000000001</v>
      </c>
      <c r="M217" s="100" t="s">
        <v>38382</v>
      </c>
      <c r="N217" t="s">
        <v>26210</v>
      </c>
      <c r="O217" t="s">
        <v>42571</v>
      </c>
      <c r="P217">
        <v>3</v>
      </c>
      <c r="Q217" t="s">
        <v>29681</v>
      </c>
      <c r="R217" t="s">
        <v>25808</v>
      </c>
      <c r="S217" t="s">
        <v>26197</v>
      </c>
      <c r="T217"/>
      <c r="U217" t="s">
        <v>26198</v>
      </c>
      <c r="V217" t="s">
        <v>26199</v>
      </c>
      <c r="W217" s="91" t="s">
        <v>43358</v>
      </c>
      <c r="Y217" s="97"/>
      <c r="AA217" s="91" t="str">
        <v>BBIGB016.3MY</v>
      </c>
    </row>
    <row r="218" spans="1:27" s="91" customFormat="1" ht="15" customHeight="1" x14ac:dyDescent="0.35">
      <c r="A218" t="s">
        <v>675</v>
      </c>
      <c r="B218" t="s">
        <v>674</v>
      </c>
      <c r="C218" t="s">
        <v>644</v>
      </c>
      <c r="D218" t="s">
        <v>676</v>
      </c>
      <c r="E218"/>
      <c r="F218" t="s">
        <v>33</v>
      </c>
      <c r="G218"/>
      <c r="H218">
        <v>17.8</v>
      </c>
      <c r="I218">
        <v>26.05</v>
      </c>
      <c r="J218" t="s">
        <v>34</v>
      </c>
      <c r="K218">
        <v>35.503880000000002</v>
      </c>
      <c r="L218">
        <v>-87.231660000000005</v>
      </c>
      <c r="M218" s="100" t="s">
        <v>38382</v>
      </c>
      <c r="N218" t="s">
        <v>26210</v>
      </c>
      <c r="O218" t="s">
        <v>42571</v>
      </c>
      <c r="P218">
        <v>3</v>
      </c>
      <c r="Q218" t="s">
        <v>36885</v>
      </c>
      <c r="R218" t="s">
        <v>25808</v>
      </c>
      <c r="S218" t="s">
        <v>26197</v>
      </c>
      <c r="T218"/>
      <c r="U218" t="s">
        <v>26198</v>
      </c>
      <c r="V218" t="s">
        <v>26199</v>
      </c>
      <c r="W218" s="91" t="s">
        <v>677</v>
      </c>
      <c r="X218" s="91" t="s">
        <v>29683</v>
      </c>
      <c r="Y218" s="97"/>
      <c r="AA218" s="91" t="str">
        <v>BBIGB017.8MY</v>
      </c>
    </row>
    <row r="219" spans="1:27" s="91" customFormat="1" ht="15" customHeight="1" x14ac:dyDescent="0.35">
      <c r="A219" t="s">
        <v>29684</v>
      </c>
      <c r="B219" t="s">
        <v>29685</v>
      </c>
      <c r="C219" t="s">
        <v>29686</v>
      </c>
      <c r="D219" t="s">
        <v>681</v>
      </c>
      <c r="E219"/>
      <c r="F219" t="s">
        <v>33</v>
      </c>
      <c r="G219"/>
      <c r="H219">
        <v>0.5</v>
      </c>
      <c r="I219">
        <v>0.3</v>
      </c>
      <c r="J219" t="s">
        <v>34</v>
      </c>
      <c r="K219">
        <v>35.550449999999998</v>
      </c>
      <c r="L219">
        <v>-87.229349999999997</v>
      </c>
      <c r="M219" s="100" t="s">
        <v>38382</v>
      </c>
      <c r="N219" t="s">
        <v>26210</v>
      </c>
      <c r="O219" t="s">
        <v>42393</v>
      </c>
      <c r="P219">
        <v>3</v>
      </c>
      <c r="Q219" t="s">
        <v>29687</v>
      </c>
      <c r="R219" t="s">
        <v>25808</v>
      </c>
      <c r="S219" t="s">
        <v>26197</v>
      </c>
      <c r="T219"/>
      <c r="U219" t="s">
        <v>26198</v>
      </c>
      <c r="V219" t="s">
        <v>26199</v>
      </c>
      <c r="Y219" s="97"/>
      <c r="AA219" s="91" t="str">
        <v>BBIGB12.9T0.5MY</v>
      </c>
    </row>
    <row r="220" spans="1:27" s="91" customFormat="1" ht="15" customHeight="1" x14ac:dyDescent="0.35">
      <c r="A220" t="s">
        <v>679</v>
      </c>
      <c r="B220" t="s">
        <v>678</v>
      </c>
      <c r="C220" t="s">
        <v>680</v>
      </c>
      <c r="D220" t="s">
        <v>681</v>
      </c>
      <c r="E220"/>
      <c r="F220" t="s">
        <v>33</v>
      </c>
      <c r="G220"/>
      <c r="H220">
        <v>1</v>
      </c>
      <c r="I220">
        <v>0.08</v>
      </c>
      <c r="J220" t="s">
        <v>34</v>
      </c>
      <c r="K220">
        <v>35.544530000000002</v>
      </c>
      <c r="L220">
        <v>-87.223330000000004</v>
      </c>
      <c r="M220" s="100" t="s">
        <v>38382</v>
      </c>
      <c r="N220" t="s">
        <v>26210</v>
      </c>
      <c r="O220" t="s">
        <v>42393</v>
      </c>
      <c r="P220">
        <v>3</v>
      </c>
      <c r="Q220" t="s">
        <v>29687</v>
      </c>
      <c r="R220" t="s">
        <v>25808</v>
      </c>
      <c r="S220" t="s">
        <v>26197</v>
      </c>
      <c r="T220"/>
      <c r="U220" t="s">
        <v>26198</v>
      </c>
      <c r="V220" t="s">
        <v>26199</v>
      </c>
      <c r="Y220" s="97"/>
      <c r="AA220" s="91" t="str">
        <v>BBIGB12.9T1.0MY</v>
      </c>
    </row>
    <row r="221" spans="1:27" s="91" customFormat="1" ht="15" customHeight="1" x14ac:dyDescent="0.35">
      <c r="A221" t="s">
        <v>683</v>
      </c>
      <c r="B221" t="s">
        <v>682</v>
      </c>
      <c r="C221" t="s">
        <v>684</v>
      </c>
      <c r="D221" t="s">
        <v>685</v>
      </c>
      <c r="E221"/>
      <c r="F221" t="s">
        <v>9</v>
      </c>
      <c r="G221"/>
      <c r="H221">
        <v>3.7</v>
      </c>
      <c r="I221">
        <v>23.7</v>
      </c>
      <c r="J221" t="s">
        <v>28</v>
      </c>
      <c r="K221">
        <v>35.482700000000001</v>
      </c>
      <c r="L221">
        <v>-89.043899999999994</v>
      </c>
      <c r="M221" s="100" t="s">
        <v>38450</v>
      </c>
      <c r="N221" t="s">
        <v>26319</v>
      </c>
      <c r="O221" t="s">
        <v>43293</v>
      </c>
      <c r="P221">
        <v>4</v>
      </c>
      <c r="Q221" t="s">
        <v>29688</v>
      </c>
      <c r="R221" t="s">
        <v>25816</v>
      </c>
      <c r="S221" t="s">
        <v>26197</v>
      </c>
      <c r="T221"/>
      <c r="U221" t="s">
        <v>26198</v>
      </c>
      <c r="V221" t="s">
        <v>26199</v>
      </c>
      <c r="X221" s="91" t="s">
        <v>29689</v>
      </c>
      <c r="Y221" s="97"/>
      <c r="AA221" s="91" t="str">
        <v>BBLAC003.7MN</v>
      </c>
    </row>
    <row r="222" spans="1:27" s="91" customFormat="1" ht="15" customHeight="1" x14ac:dyDescent="0.35">
      <c r="A222" t="s">
        <v>687</v>
      </c>
      <c r="B222" t="s">
        <v>686</v>
      </c>
      <c r="C222" t="s">
        <v>688</v>
      </c>
      <c r="D222" t="s">
        <v>689</v>
      </c>
      <c r="E222"/>
      <c r="F222" t="s">
        <v>29083</v>
      </c>
      <c r="G222"/>
      <c r="H222">
        <v>1.2</v>
      </c>
      <c r="I222">
        <v>3.37</v>
      </c>
      <c r="J222" t="s">
        <v>690</v>
      </c>
      <c r="K222">
        <v>36.273688999999997</v>
      </c>
      <c r="L222">
        <v>-87.104167000000004</v>
      </c>
      <c r="M222" s="100" t="s">
        <v>38414</v>
      </c>
      <c r="N222" t="s">
        <v>26254</v>
      </c>
      <c r="O222" t="s">
        <v>42801</v>
      </c>
      <c r="P222">
        <v>5</v>
      </c>
      <c r="Q222" t="s">
        <v>26320</v>
      </c>
      <c r="R222" t="s">
        <v>25829</v>
      </c>
      <c r="S222" t="s">
        <v>26197</v>
      </c>
      <c r="T222"/>
      <c r="U222" t="s">
        <v>26198</v>
      </c>
      <c r="V222" t="s">
        <v>26199</v>
      </c>
      <c r="Y222" s="97"/>
      <c r="AA222" s="91" t="str">
        <v>BBLUF001.2CH</v>
      </c>
    </row>
    <row r="223" spans="1:27" s="91" customFormat="1" ht="15" customHeight="1" x14ac:dyDescent="0.35">
      <c r="A223" t="s">
        <v>692</v>
      </c>
      <c r="B223" t="s">
        <v>691</v>
      </c>
      <c r="C223" t="s">
        <v>693</v>
      </c>
      <c r="D223" t="s">
        <v>694</v>
      </c>
      <c r="E223"/>
      <c r="F223" t="s">
        <v>9</v>
      </c>
      <c r="G223"/>
      <c r="H223">
        <v>1.8</v>
      </c>
      <c r="I223">
        <v>3.25</v>
      </c>
      <c r="J223" t="s">
        <v>641</v>
      </c>
      <c r="K223">
        <v>35.69258</v>
      </c>
      <c r="L223">
        <v>-88.437020000000004</v>
      </c>
      <c r="M223" s="100" t="s">
        <v>38402</v>
      </c>
      <c r="N223" t="s">
        <v>26242</v>
      </c>
      <c r="O223" t="s">
        <v>42827</v>
      </c>
      <c r="P223">
        <v>3</v>
      </c>
      <c r="Q223" t="s">
        <v>29690</v>
      </c>
      <c r="R223" t="s">
        <v>25816</v>
      </c>
      <c r="S223" t="s">
        <v>26197</v>
      </c>
      <c r="T223" t="s">
        <v>26321</v>
      </c>
      <c r="U223" t="s">
        <v>26207</v>
      </c>
      <c r="V223" t="s">
        <v>26199</v>
      </c>
      <c r="X223" s="91" t="s">
        <v>29691</v>
      </c>
      <c r="Y223" s="97"/>
      <c r="AA223" s="91" t="str">
        <v>BBOTT001.8HE</v>
      </c>
    </row>
    <row r="224" spans="1:27" s="91" customFormat="1" ht="15" customHeight="1" x14ac:dyDescent="0.35">
      <c r="A224" t="s">
        <v>696</v>
      </c>
      <c r="B224" t="s">
        <v>695</v>
      </c>
      <c r="C224" t="s">
        <v>697</v>
      </c>
      <c r="D224" t="s">
        <v>698</v>
      </c>
      <c r="E224"/>
      <c r="F224" t="s">
        <v>115</v>
      </c>
      <c r="G224"/>
      <c r="H224">
        <v>1.9</v>
      </c>
      <c r="I224">
        <v>67.239999999999995</v>
      </c>
      <c r="J224" t="s">
        <v>59</v>
      </c>
      <c r="K224">
        <v>35.3932</v>
      </c>
      <c r="L224">
        <v>-85.365300000000005</v>
      </c>
      <c r="M224" s="100" t="s">
        <v>38393</v>
      </c>
      <c r="N224" t="s">
        <v>59</v>
      </c>
      <c r="O224" t="s">
        <v>42628</v>
      </c>
      <c r="P224">
        <v>5</v>
      </c>
      <c r="Q224" t="s">
        <v>26322</v>
      </c>
      <c r="R224" t="s">
        <v>25802</v>
      </c>
      <c r="S224" t="s">
        <v>26197</v>
      </c>
      <c r="T224"/>
      <c r="U224" t="s">
        <v>26198</v>
      </c>
      <c r="V224" t="s">
        <v>26199</v>
      </c>
      <c r="X224" s="91" t="s">
        <v>29692</v>
      </c>
      <c r="Y224" s="97"/>
      <c r="AA224" s="91" t="str">
        <v>BBRUS001.9SE</v>
      </c>
    </row>
    <row r="225" spans="1:27" s="91" customFormat="1" ht="15" customHeight="1" x14ac:dyDescent="0.35">
      <c r="A225" t="s">
        <v>700</v>
      </c>
      <c r="B225" t="s">
        <v>699</v>
      </c>
      <c r="C225" t="s">
        <v>697</v>
      </c>
      <c r="D225" t="s">
        <v>701</v>
      </c>
      <c r="E225"/>
      <c r="F225" t="s">
        <v>29089</v>
      </c>
      <c r="G225"/>
      <c r="H225">
        <v>4.2</v>
      </c>
      <c r="I225">
        <v>47.3</v>
      </c>
      <c r="J225" t="s">
        <v>59</v>
      </c>
      <c r="K225">
        <v>35.414012</v>
      </c>
      <c r="L225">
        <v>-85.380972</v>
      </c>
      <c r="M225" s="100" t="s">
        <v>38393</v>
      </c>
      <c r="N225" t="s">
        <v>59</v>
      </c>
      <c r="O225" t="s">
        <v>42628</v>
      </c>
      <c r="P225">
        <v>5</v>
      </c>
      <c r="Q225" t="s">
        <v>26322</v>
      </c>
      <c r="R225" t="s">
        <v>25802</v>
      </c>
      <c r="S225" t="s">
        <v>26197</v>
      </c>
      <c r="T225"/>
      <c r="U225" t="s">
        <v>26198</v>
      </c>
      <c r="V225" t="s">
        <v>26199</v>
      </c>
      <c r="Y225" s="97"/>
      <c r="AA225" s="91" t="str">
        <v>BBRUS004.2SE</v>
      </c>
    </row>
    <row r="226" spans="1:27" s="91" customFormat="1" ht="15" customHeight="1" x14ac:dyDescent="0.35">
      <c r="A226" t="s">
        <v>703</v>
      </c>
      <c r="B226" t="s">
        <v>702</v>
      </c>
      <c r="C226" t="s">
        <v>697</v>
      </c>
      <c r="D226" t="s">
        <v>704</v>
      </c>
      <c r="E226"/>
      <c r="F226" t="s">
        <v>58</v>
      </c>
      <c r="G226"/>
      <c r="H226">
        <v>12.3</v>
      </c>
      <c r="I226">
        <v>23.58</v>
      </c>
      <c r="J226" t="s">
        <v>59</v>
      </c>
      <c r="K226">
        <v>35.500599999999999</v>
      </c>
      <c r="L226">
        <v>-85.406700000000001</v>
      </c>
      <c r="M226" s="100" t="s">
        <v>38393</v>
      </c>
      <c r="N226" t="s">
        <v>59</v>
      </c>
      <c r="O226" t="s">
        <v>42628</v>
      </c>
      <c r="P226">
        <v>5</v>
      </c>
      <c r="Q226" t="s">
        <v>26323</v>
      </c>
      <c r="R226" t="s">
        <v>25802</v>
      </c>
      <c r="S226" t="s">
        <v>26197</v>
      </c>
      <c r="T226"/>
      <c r="U226" t="s">
        <v>26198</v>
      </c>
      <c r="V226" t="s">
        <v>26199</v>
      </c>
      <c r="Y226" s="97"/>
      <c r="AA226" s="91" t="str">
        <v>BBRUS012.3SE</v>
      </c>
    </row>
    <row r="227" spans="1:27" s="91" customFormat="1" ht="15" customHeight="1" x14ac:dyDescent="0.35">
      <c r="A227" t="s">
        <v>706</v>
      </c>
      <c r="B227" t="s">
        <v>705</v>
      </c>
      <c r="C227" t="s">
        <v>697</v>
      </c>
      <c r="D227" t="s">
        <v>29693</v>
      </c>
      <c r="E227"/>
      <c r="F227" t="s">
        <v>58</v>
      </c>
      <c r="G227"/>
      <c r="H227">
        <v>14</v>
      </c>
      <c r="I227">
        <v>28.72</v>
      </c>
      <c r="J227" t="s">
        <v>59</v>
      </c>
      <c r="K227">
        <v>35.50938</v>
      </c>
      <c r="L227">
        <v>-85.410550000000001</v>
      </c>
      <c r="M227" s="100" t="s">
        <v>38393</v>
      </c>
      <c r="N227" t="s">
        <v>59</v>
      </c>
      <c r="O227" t="s">
        <v>42628</v>
      </c>
      <c r="P227">
        <v>5</v>
      </c>
      <c r="Q227" t="s">
        <v>26323</v>
      </c>
      <c r="R227" t="s">
        <v>25802</v>
      </c>
      <c r="S227" t="s">
        <v>26197</v>
      </c>
      <c r="T227"/>
      <c r="U227" t="s">
        <v>26198</v>
      </c>
      <c r="V227" t="s">
        <v>26199</v>
      </c>
      <c r="W227" s="91" t="s">
        <v>707</v>
      </c>
      <c r="X227" s="91" t="s">
        <v>29694</v>
      </c>
      <c r="Y227" s="97"/>
      <c r="AA227" s="91" t="str">
        <v>BBRUS014.0SE</v>
      </c>
    </row>
    <row r="228" spans="1:27" s="91" customFormat="1" ht="15" customHeight="1" x14ac:dyDescent="0.35">
      <c r="A228" t="s">
        <v>709</v>
      </c>
      <c r="B228" t="s">
        <v>708</v>
      </c>
      <c r="C228" t="s">
        <v>697</v>
      </c>
      <c r="D228" t="s">
        <v>710</v>
      </c>
      <c r="E228"/>
      <c r="F228" t="s">
        <v>58</v>
      </c>
      <c r="G228"/>
      <c r="H228">
        <v>16.2</v>
      </c>
      <c r="I228">
        <v>11.17</v>
      </c>
      <c r="J228" t="s">
        <v>59</v>
      </c>
      <c r="K228">
        <v>35.527799999999999</v>
      </c>
      <c r="L228">
        <v>-85.427199999999999</v>
      </c>
      <c r="M228" s="100" t="s">
        <v>38393</v>
      </c>
      <c r="N228" t="s">
        <v>59</v>
      </c>
      <c r="O228" t="s">
        <v>42628</v>
      </c>
      <c r="P228">
        <v>5</v>
      </c>
      <c r="Q228" t="s">
        <v>26323</v>
      </c>
      <c r="R228" t="s">
        <v>25802</v>
      </c>
      <c r="S228" t="s">
        <v>26197</v>
      </c>
      <c r="T228"/>
      <c r="U228" t="s">
        <v>26198</v>
      </c>
      <c r="V228" t="s">
        <v>26199</v>
      </c>
      <c r="W228" s="91" t="s">
        <v>711</v>
      </c>
      <c r="X228" s="91" t="s">
        <v>29695</v>
      </c>
      <c r="Y228" s="97"/>
      <c r="AA228" s="91" t="str">
        <v>BBRUS016.2SE</v>
      </c>
    </row>
    <row r="229" spans="1:27" s="91" customFormat="1" ht="15" customHeight="1" x14ac:dyDescent="0.35">
      <c r="A229" t="s">
        <v>713</v>
      </c>
      <c r="B229" t="s">
        <v>712</v>
      </c>
      <c r="C229" t="s">
        <v>697</v>
      </c>
      <c r="D229" t="s">
        <v>29093</v>
      </c>
      <c r="E229"/>
      <c r="F229" t="s">
        <v>58</v>
      </c>
      <c r="G229"/>
      <c r="H229">
        <v>17</v>
      </c>
      <c r="I229">
        <v>4.83</v>
      </c>
      <c r="J229" t="s">
        <v>59</v>
      </c>
      <c r="K229">
        <v>35.536099999999998</v>
      </c>
      <c r="L229">
        <v>-85.434200000000004</v>
      </c>
      <c r="M229" s="100" t="s">
        <v>38393</v>
      </c>
      <c r="N229" t="s">
        <v>59</v>
      </c>
      <c r="O229" t="s">
        <v>42628</v>
      </c>
      <c r="P229">
        <v>5</v>
      </c>
      <c r="Q229" t="s">
        <v>26323</v>
      </c>
      <c r="R229" t="s">
        <v>25802</v>
      </c>
      <c r="S229" t="s">
        <v>26197</v>
      </c>
      <c r="T229"/>
      <c r="U229" t="s">
        <v>26198</v>
      </c>
      <c r="V229" t="s">
        <v>26199</v>
      </c>
      <c r="W229" s="91" t="s">
        <v>34452</v>
      </c>
      <c r="X229" s="91" t="s">
        <v>34453</v>
      </c>
      <c r="Y229" s="97"/>
      <c r="AA229" s="91" t="str">
        <v>BBRUS017.0SE</v>
      </c>
    </row>
    <row r="230" spans="1:27" s="91" customFormat="1" ht="15" customHeight="1" x14ac:dyDescent="0.35">
      <c r="A230" t="s">
        <v>715</v>
      </c>
      <c r="B230" t="s">
        <v>714</v>
      </c>
      <c r="C230" t="s">
        <v>697</v>
      </c>
      <c r="D230" t="s">
        <v>716</v>
      </c>
      <c r="E230"/>
      <c r="F230" t="s">
        <v>58</v>
      </c>
      <c r="G230"/>
      <c r="H230">
        <v>18</v>
      </c>
      <c r="I230">
        <v>3.49</v>
      </c>
      <c r="J230" t="s">
        <v>59</v>
      </c>
      <c r="K230">
        <v>35.5458</v>
      </c>
      <c r="L230">
        <v>-85.431899999999999</v>
      </c>
      <c r="M230" s="100" t="s">
        <v>38393</v>
      </c>
      <c r="N230" t="s">
        <v>59</v>
      </c>
      <c r="O230" t="s">
        <v>42628</v>
      </c>
      <c r="P230">
        <v>5</v>
      </c>
      <c r="Q230" t="s">
        <v>26323</v>
      </c>
      <c r="R230" t="s">
        <v>25802</v>
      </c>
      <c r="S230" t="s">
        <v>26197</v>
      </c>
      <c r="T230"/>
      <c r="U230" t="s">
        <v>26198</v>
      </c>
      <c r="V230" t="s">
        <v>26199</v>
      </c>
      <c r="W230" s="91" t="s">
        <v>717</v>
      </c>
      <c r="X230" s="91" t="s">
        <v>29696</v>
      </c>
      <c r="Y230" s="97"/>
      <c r="AA230" s="91" t="str">
        <v>BBRUS018.0SE</v>
      </c>
    </row>
    <row r="231" spans="1:27" s="91" customFormat="1" ht="15" customHeight="1" x14ac:dyDescent="0.35">
      <c r="A231" t="s">
        <v>719</v>
      </c>
      <c r="B231" t="s">
        <v>718</v>
      </c>
      <c r="C231" t="s">
        <v>697</v>
      </c>
      <c r="D231" t="s">
        <v>720</v>
      </c>
      <c r="E231"/>
      <c r="F231" t="s">
        <v>58</v>
      </c>
      <c r="G231"/>
      <c r="H231">
        <v>18.7</v>
      </c>
      <c r="I231">
        <v>2.56</v>
      </c>
      <c r="J231" t="s">
        <v>59</v>
      </c>
      <c r="K231">
        <v>35.554699999999997</v>
      </c>
      <c r="L231">
        <v>-85.428899999999999</v>
      </c>
      <c r="M231" s="100" t="s">
        <v>38393</v>
      </c>
      <c r="N231" t="s">
        <v>59</v>
      </c>
      <c r="O231" t="s">
        <v>42628</v>
      </c>
      <c r="P231">
        <v>5</v>
      </c>
      <c r="Q231" t="s">
        <v>29697</v>
      </c>
      <c r="R231" t="s">
        <v>25802</v>
      </c>
      <c r="S231" t="s">
        <v>26197</v>
      </c>
      <c r="T231"/>
      <c r="U231" t="s">
        <v>26198</v>
      </c>
      <c r="V231" t="s">
        <v>26199</v>
      </c>
      <c r="W231" s="91" t="s">
        <v>721</v>
      </c>
      <c r="X231" s="91" t="s">
        <v>29698</v>
      </c>
      <c r="Y231" s="97"/>
      <c r="AA231" s="91" t="str">
        <v>BBRUS018.7SE</v>
      </c>
    </row>
    <row r="232" spans="1:27" s="91" customFormat="1" ht="15" customHeight="1" x14ac:dyDescent="0.35">
      <c r="A232" t="s">
        <v>723</v>
      </c>
      <c r="B232" t="s">
        <v>722</v>
      </c>
      <c r="C232" t="s">
        <v>724</v>
      </c>
      <c r="D232" t="s">
        <v>725</v>
      </c>
      <c r="E232"/>
      <c r="F232" t="s">
        <v>33</v>
      </c>
      <c r="G232"/>
      <c r="H232">
        <v>0.6</v>
      </c>
      <c r="I232">
        <v>6.32</v>
      </c>
      <c r="J232" t="s">
        <v>76</v>
      </c>
      <c r="K232">
        <v>35.582749999999997</v>
      </c>
      <c r="L232">
        <v>-86.35275</v>
      </c>
      <c r="M232" s="100" t="s">
        <v>38389</v>
      </c>
      <c r="N232" t="s">
        <v>26217</v>
      </c>
      <c r="O232" t="s">
        <v>42798</v>
      </c>
      <c r="P232">
        <v>4</v>
      </c>
      <c r="Q232" t="s">
        <v>26324</v>
      </c>
      <c r="R232" t="s">
        <v>25808</v>
      </c>
      <c r="S232" t="s">
        <v>26197</v>
      </c>
      <c r="T232"/>
      <c r="U232" t="s">
        <v>26198</v>
      </c>
      <c r="V232" t="s">
        <v>26199</v>
      </c>
      <c r="Y232" s="97"/>
      <c r="AA232" s="91" t="str">
        <v>BBUCK000.6BE</v>
      </c>
    </row>
    <row r="233" spans="1:27" s="91" customFormat="1" ht="15" customHeight="1" x14ac:dyDescent="0.35">
      <c r="A233" t="s">
        <v>727</v>
      </c>
      <c r="B233" t="s">
        <v>726</v>
      </c>
      <c r="C233" t="s">
        <v>728</v>
      </c>
      <c r="D233" t="s">
        <v>729</v>
      </c>
      <c r="E233"/>
      <c r="F233" t="s">
        <v>29083</v>
      </c>
      <c r="G233"/>
      <c r="H233">
        <v>0.6</v>
      </c>
      <c r="I233">
        <v>16.649999999999999</v>
      </c>
      <c r="J233" t="s">
        <v>203</v>
      </c>
      <c r="K233">
        <v>35.728054999999998</v>
      </c>
      <c r="L233">
        <v>-87.405833000000001</v>
      </c>
      <c r="M233" s="100" t="s">
        <v>38382</v>
      </c>
      <c r="N233" t="s">
        <v>26210</v>
      </c>
      <c r="O233" t="s">
        <v>43053</v>
      </c>
      <c r="P233">
        <v>3</v>
      </c>
      <c r="Q233" t="s">
        <v>29699</v>
      </c>
      <c r="R233" t="s">
        <v>25808</v>
      </c>
      <c r="S233" t="s">
        <v>26197</v>
      </c>
      <c r="T233"/>
      <c r="U233" t="s">
        <v>26198</v>
      </c>
      <c r="V233" t="s">
        <v>26199</v>
      </c>
      <c r="Y233" s="97"/>
      <c r="AA233" s="91" t="str">
        <v>BBUCK000.6HI</v>
      </c>
    </row>
    <row r="234" spans="1:27" s="91" customFormat="1" ht="15" customHeight="1" x14ac:dyDescent="0.35">
      <c r="A234" t="s">
        <v>731</v>
      </c>
      <c r="B234" t="s">
        <v>730</v>
      </c>
      <c r="C234" t="s">
        <v>724</v>
      </c>
      <c r="D234" t="s">
        <v>732</v>
      </c>
      <c r="E234"/>
      <c r="F234" t="s">
        <v>33</v>
      </c>
      <c r="G234"/>
      <c r="H234">
        <v>1</v>
      </c>
      <c r="I234">
        <v>6.06</v>
      </c>
      <c r="J234" t="s">
        <v>76</v>
      </c>
      <c r="K234">
        <v>35.586889999999997</v>
      </c>
      <c r="L234">
        <v>-86.355500000000006</v>
      </c>
      <c r="M234" s="100" t="s">
        <v>38389</v>
      </c>
      <c r="N234" t="s">
        <v>26217</v>
      </c>
      <c r="O234" t="s">
        <v>42798</v>
      </c>
      <c r="P234">
        <v>4</v>
      </c>
      <c r="Q234" t="s">
        <v>26324</v>
      </c>
      <c r="R234" t="s">
        <v>25808</v>
      </c>
      <c r="S234" t="s">
        <v>26197</v>
      </c>
      <c r="T234"/>
      <c r="U234" t="s">
        <v>26198</v>
      </c>
      <c r="V234" t="s">
        <v>26199</v>
      </c>
      <c r="W234" s="91" t="s">
        <v>733</v>
      </c>
      <c r="X234" s="91" t="s">
        <v>34454</v>
      </c>
      <c r="Y234" s="97"/>
      <c r="AA234" s="91" t="str">
        <v>BBUCK001.0BE</v>
      </c>
    </row>
    <row r="235" spans="1:27" s="91" customFormat="1" ht="15" customHeight="1" x14ac:dyDescent="0.35">
      <c r="A235" t="s">
        <v>735</v>
      </c>
      <c r="B235" t="s">
        <v>734</v>
      </c>
      <c r="C235" t="s">
        <v>724</v>
      </c>
      <c r="D235" t="s">
        <v>736</v>
      </c>
      <c r="E235"/>
      <c r="F235" t="s">
        <v>33</v>
      </c>
      <c r="G235"/>
      <c r="H235">
        <v>1.2</v>
      </c>
      <c r="I235">
        <v>5.97</v>
      </c>
      <c r="J235" t="s">
        <v>76</v>
      </c>
      <c r="K235">
        <v>35.58907</v>
      </c>
      <c r="L235">
        <v>-86.357249999999993</v>
      </c>
      <c r="M235" s="100" t="s">
        <v>38389</v>
      </c>
      <c r="N235" t="s">
        <v>26217</v>
      </c>
      <c r="O235" t="s">
        <v>42798</v>
      </c>
      <c r="P235">
        <v>4</v>
      </c>
      <c r="Q235" t="s">
        <v>26324</v>
      </c>
      <c r="R235" t="s">
        <v>25808</v>
      </c>
      <c r="S235" t="s">
        <v>26197</v>
      </c>
      <c r="T235"/>
      <c r="U235" t="s">
        <v>26198</v>
      </c>
      <c r="V235" t="s">
        <v>26199</v>
      </c>
      <c r="Y235" s="97"/>
      <c r="AA235" s="91" t="str">
        <v>BBUCK001.2BE</v>
      </c>
    </row>
    <row r="236" spans="1:27" s="91" customFormat="1" ht="15" customHeight="1" x14ac:dyDescent="0.35">
      <c r="A236" t="s">
        <v>738</v>
      </c>
      <c r="B236" t="s">
        <v>737</v>
      </c>
      <c r="C236" t="s">
        <v>739</v>
      </c>
      <c r="D236" t="s">
        <v>740</v>
      </c>
      <c r="E236"/>
      <c r="F236" t="s">
        <v>33</v>
      </c>
      <c r="G236"/>
      <c r="H236">
        <v>0.1</v>
      </c>
      <c r="I236">
        <v>1.7</v>
      </c>
      <c r="J236" t="s">
        <v>76</v>
      </c>
      <c r="K236">
        <v>35.589649999999999</v>
      </c>
      <c r="L236">
        <v>-86.358320000000006</v>
      </c>
      <c r="M236" s="100" t="s">
        <v>38389</v>
      </c>
      <c r="N236" t="s">
        <v>26217</v>
      </c>
      <c r="O236" t="s">
        <v>42798</v>
      </c>
      <c r="P236">
        <v>4</v>
      </c>
      <c r="Q236" t="s">
        <v>26324</v>
      </c>
      <c r="R236" t="s">
        <v>25808</v>
      </c>
      <c r="S236" t="s">
        <v>26197</v>
      </c>
      <c r="T236"/>
      <c r="U236" t="s">
        <v>26198</v>
      </c>
      <c r="V236" t="s">
        <v>26199</v>
      </c>
      <c r="Y236" s="97"/>
      <c r="AA236" s="91" t="str">
        <v>BBUCK001.2T0.1BE</v>
      </c>
    </row>
    <row r="237" spans="1:27" s="91" customFormat="1" ht="15" customHeight="1" x14ac:dyDescent="0.35">
      <c r="A237" t="s">
        <v>742</v>
      </c>
      <c r="B237" t="s">
        <v>741</v>
      </c>
      <c r="C237" t="s">
        <v>724</v>
      </c>
      <c r="D237" t="s">
        <v>743</v>
      </c>
      <c r="E237"/>
      <c r="F237" t="s">
        <v>33</v>
      </c>
      <c r="G237"/>
      <c r="H237">
        <v>1.3</v>
      </c>
      <c r="I237">
        <v>4.1399999999999997</v>
      </c>
      <c r="J237" t="s">
        <v>76</v>
      </c>
      <c r="K237">
        <v>35.59158</v>
      </c>
      <c r="L237">
        <v>-86.358500000000006</v>
      </c>
      <c r="M237" s="100" t="s">
        <v>38389</v>
      </c>
      <c r="N237" t="s">
        <v>26217</v>
      </c>
      <c r="O237" t="s">
        <v>42798</v>
      </c>
      <c r="P237">
        <v>4</v>
      </c>
      <c r="Q237" t="s">
        <v>26324</v>
      </c>
      <c r="R237" t="s">
        <v>25808</v>
      </c>
      <c r="S237" t="s">
        <v>26197</v>
      </c>
      <c r="T237"/>
      <c r="U237" t="s">
        <v>26198</v>
      </c>
      <c r="V237" t="s">
        <v>26199</v>
      </c>
      <c r="X237" s="91" t="s">
        <v>29700</v>
      </c>
      <c r="Y237" s="97"/>
      <c r="AA237" s="91" t="str">
        <v>BBUCK001.3BE</v>
      </c>
    </row>
    <row r="238" spans="1:27" s="91" customFormat="1" ht="15" customHeight="1" x14ac:dyDescent="0.35">
      <c r="A238" t="s">
        <v>745</v>
      </c>
      <c r="B238" t="s">
        <v>744</v>
      </c>
      <c r="C238" t="s">
        <v>746</v>
      </c>
      <c r="D238" t="s">
        <v>747</v>
      </c>
      <c r="E238"/>
      <c r="F238" t="s">
        <v>324</v>
      </c>
      <c r="G238"/>
      <c r="H238">
        <v>1.5</v>
      </c>
      <c r="I238">
        <v>6.54</v>
      </c>
      <c r="J238" t="s">
        <v>325</v>
      </c>
      <c r="K238">
        <v>36.31767</v>
      </c>
      <c r="L238">
        <v>-84.44462</v>
      </c>
      <c r="M238" s="100" t="s">
        <v>38426</v>
      </c>
      <c r="N238" t="s">
        <v>26325</v>
      </c>
      <c r="O238" t="s">
        <v>42552</v>
      </c>
      <c r="P238">
        <v>4</v>
      </c>
      <c r="Q238" t="s">
        <v>29701</v>
      </c>
      <c r="R238" t="s">
        <v>25825</v>
      </c>
      <c r="S238" t="s">
        <v>26197</v>
      </c>
      <c r="T238"/>
      <c r="U238" t="s">
        <v>26198</v>
      </c>
      <c r="V238" t="s">
        <v>26204</v>
      </c>
      <c r="X238" s="91" t="s">
        <v>38451</v>
      </c>
      <c r="Y238" s="97"/>
      <c r="AA238" s="91" t="str">
        <v>BBULL001.5SC</v>
      </c>
    </row>
    <row r="239" spans="1:27" s="91" customFormat="1" ht="15" customHeight="1" x14ac:dyDescent="0.35">
      <c r="A239" t="s">
        <v>36440</v>
      </c>
      <c r="B239" t="s">
        <v>36441</v>
      </c>
      <c r="C239" t="s">
        <v>746</v>
      </c>
      <c r="D239" t="s">
        <v>36442</v>
      </c>
      <c r="E239" t="s">
        <v>26424</v>
      </c>
      <c r="F239" t="s">
        <v>324</v>
      </c>
      <c r="G239"/>
      <c r="H239">
        <v>2.1</v>
      </c>
      <c r="I239">
        <v>4.7</v>
      </c>
      <c r="J239" t="s">
        <v>325</v>
      </c>
      <c r="K239">
        <v>36.308630000000001</v>
      </c>
      <c r="L239">
        <v>-84.445880000000002</v>
      </c>
      <c r="M239" s="100" t="s">
        <v>38426</v>
      </c>
      <c r="N239" t="s">
        <v>26325</v>
      </c>
      <c r="O239" t="s">
        <v>42552</v>
      </c>
      <c r="P239">
        <v>4</v>
      </c>
      <c r="Q239" t="s">
        <v>29701</v>
      </c>
      <c r="R239" t="s">
        <v>25825</v>
      </c>
      <c r="S239" t="s">
        <v>26197</v>
      </c>
      <c r="T239"/>
      <c r="U239" t="s">
        <v>26198</v>
      </c>
      <c r="V239" t="s">
        <v>26204</v>
      </c>
      <c r="W239" s="91" t="s">
        <v>39110</v>
      </c>
      <c r="X239" s="91" t="s">
        <v>43351</v>
      </c>
      <c r="Y239" s="97"/>
      <c r="AA239" s="91" t="str">
        <v>BBULL002.1SC</v>
      </c>
    </row>
    <row r="240" spans="1:27" s="91" customFormat="1" ht="15" customHeight="1" x14ac:dyDescent="0.35">
      <c r="A240" t="s">
        <v>749</v>
      </c>
      <c r="B240" t="s">
        <v>748</v>
      </c>
      <c r="C240" t="s">
        <v>750</v>
      </c>
      <c r="D240" t="s">
        <v>751</v>
      </c>
      <c r="E240"/>
      <c r="F240" t="s">
        <v>324</v>
      </c>
      <c r="G240"/>
      <c r="H240">
        <v>0.1</v>
      </c>
      <c r="I240">
        <v>0.08</v>
      </c>
      <c r="J240" t="s">
        <v>325</v>
      </c>
      <c r="K240">
        <v>36.30236</v>
      </c>
      <c r="L240">
        <v>-84.461169999999996</v>
      </c>
      <c r="M240" s="100" t="s">
        <v>38426</v>
      </c>
      <c r="N240" t="s">
        <v>26325</v>
      </c>
      <c r="O240" t="s">
        <v>42552</v>
      </c>
      <c r="P240">
        <v>4</v>
      </c>
      <c r="Q240" t="s">
        <v>29701</v>
      </c>
      <c r="R240" t="s">
        <v>25825</v>
      </c>
      <c r="S240" t="s">
        <v>26197</v>
      </c>
      <c r="T240"/>
      <c r="U240" t="s">
        <v>26198</v>
      </c>
      <c r="V240" t="s">
        <v>26204</v>
      </c>
      <c r="W240" s="91" t="s">
        <v>752</v>
      </c>
      <c r="X240" s="91" t="s">
        <v>38452</v>
      </c>
      <c r="Y240" s="97"/>
      <c r="AA240" s="91" t="str">
        <v>BBULL2.7T0.4T0.5T0.1SC</v>
      </c>
    </row>
    <row r="241" spans="1:27" s="91" customFormat="1" ht="15" customHeight="1" x14ac:dyDescent="0.35">
      <c r="A241" t="s">
        <v>754</v>
      </c>
      <c r="B241" t="s">
        <v>753</v>
      </c>
      <c r="C241" t="s">
        <v>755</v>
      </c>
      <c r="D241" t="s">
        <v>756</v>
      </c>
      <c r="E241"/>
      <c r="F241" t="s">
        <v>324</v>
      </c>
      <c r="G241"/>
      <c r="H241">
        <v>0.6</v>
      </c>
      <c r="I241">
        <v>7.0000000000000007E-2</v>
      </c>
      <c r="J241" t="s">
        <v>325</v>
      </c>
      <c r="K241">
        <v>36.301049999999996</v>
      </c>
      <c r="L241">
        <v>-84.461119999999994</v>
      </c>
      <c r="M241" s="100" t="s">
        <v>38426</v>
      </c>
      <c r="N241" t="s">
        <v>26325</v>
      </c>
      <c r="O241" t="s">
        <v>42552</v>
      </c>
      <c r="P241">
        <v>4</v>
      </c>
      <c r="Q241" t="s">
        <v>29701</v>
      </c>
      <c r="R241" t="s">
        <v>25825</v>
      </c>
      <c r="S241" t="s">
        <v>26197</v>
      </c>
      <c r="T241"/>
      <c r="U241" t="s">
        <v>26198</v>
      </c>
      <c r="V241" t="s">
        <v>26204</v>
      </c>
      <c r="W241" s="91" t="s">
        <v>757</v>
      </c>
      <c r="X241" s="91" t="s">
        <v>38453</v>
      </c>
      <c r="Y241" s="97"/>
      <c r="AA241" s="91" t="str">
        <v>BBULL2.7T0.4T0.6SC</v>
      </c>
    </row>
    <row r="242" spans="1:27" s="91" customFormat="1" ht="15" customHeight="1" x14ac:dyDescent="0.35">
      <c r="A242" t="s">
        <v>759</v>
      </c>
      <c r="B242" t="s">
        <v>758</v>
      </c>
      <c r="C242" t="s">
        <v>755</v>
      </c>
      <c r="D242" t="s">
        <v>760</v>
      </c>
      <c r="E242"/>
      <c r="F242" t="s">
        <v>324</v>
      </c>
      <c r="G242"/>
      <c r="H242">
        <v>0.1</v>
      </c>
      <c r="I242">
        <v>0.04</v>
      </c>
      <c r="J242" t="s">
        <v>325</v>
      </c>
      <c r="K242">
        <v>36.297409999999999</v>
      </c>
      <c r="L242">
        <v>-84.459609999999998</v>
      </c>
      <c r="M242" s="100" t="s">
        <v>38426</v>
      </c>
      <c r="N242" t="s">
        <v>26325</v>
      </c>
      <c r="O242" t="s">
        <v>42552</v>
      </c>
      <c r="P242">
        <v>4</v>
      </c>
      <c r="Q242" t="s">
        <v>29701</v>
      </c>
      <c r="R242" t="s">
        <v>25825</v>
      </c>
      <c r="S242" t="s">
        <v>26197</v>
      </c>
      <c r="T242"/>
      <c r="U242" t="s">
        <v>26198</v>
      </c>
      <c r="V242" t="s">
        <v>26204</v>
      </c>
      <c r="W242" s="91" t="s">
        <v>761</v>
      </c>
      <c r="X242" s="91" t="s">
        <v>38454</v>
      </c>
      <c r="Y242" s="97"/>
      <c r="AA242" s="91" t="str">
        <v>BBULL2.7T0.7T0.1SC</v>
      </c>
    </row>
    <row r="243" spans="1:27" s="91" customFormat="1" ht="15" customHeight="1" x14ac:dyDescent="0.35">
      <c r="A243" t="s">
        <v>763</v>
      </c>
      <c r="B243" t="s">
        <v>762</v>
      </c>
      <c r="C243" t="s">
        <v>764</v>
      </c>
      <c r="D243" t="s">
        <v>765</v>
      </c>
      <c r="E243"/>
      <c r="F243" t="s">
        <v>29089</v>
      </c>
      <c r="G243"/>
      <c r="H243">
        <v>0.1</v>
      </c>
      <c r="I243">
        <v>7.07</v>
      </c>
      <c r="J243" t="s">
        <v>766</v>
      </c>
      <c r="K243">
        <v>35.304169999999999</v>
      </c>
      <c r="L243">
        <v>-85.182599999999994</v>
      </c>
      <c r="M243" s="100" t="s">
        <v>38386</v>
      </c>
      <c r="N243" t="s">
        <v>29084</v>
      </c>
      <c r="O243" t="s">
        <v>42167</v>
      </c>
      <c r="P243">
        <v>3</v>
      </c>
      <c r="Q243" t="s">
        <v>26326</v>
      </c>
      <c r="R243" t="s">
        <v>25802</v>
      </c>
      <c r="S243" t="s">
        <v>26197</v>
      </c>
      <c r="T243"/>
      <c r="U243" t="s">
        <v>26198</v>
      </c>
      <c r="V243" t="s">
        <v>26204</v>
      </c>
      <c r="X243" s="91" t="s">
        <v>29702</v>
      </c>
      <c r="Y243" s="97"/>
      <c r="AA243" s="91" t="str">
        <v>BCAMP000.1HM</v>
      </c>
    </row>
    <row r="244" spans="1:27" s="91" customFormat="1" ht="15" customHeight="1" x14ac:dyDescent="0.35">
      <c r="A244" t="s">
        <v>768</v>
      </c>
      <c r="B244" t="s">
        <v>767</v>
      </c>
      <c r="C244" t="s">
        <v>769</v>
      </c>
      <c r="D244" t="s">
        <v>770</v>
      </c>
      <c r="E244"/>
      <c r="F244" t="s">
        <v>29086</v>
      </c>
      <c r="G244"/>
      <c r="H244">
        <v>0.3</v>
      </c>
      <c r="I244">
        <v>1.38</v>
      </c>
      <c r="J244" t="s">
        <v>545</v>
      </c>
      <c r="K244">
        <v>35.509129999999999</v>
      </c>
      <c r="L244">
        <v>-85.994560000000007</v>
      </c>
      <c r="M244" s="100" t="s">
        <v>38389</v>
      </c>
      <c r="N244" t="s">
        <v>26217</v>
      </c>
      <c r="O244" t="s">
        <v>42602</v>
      </c>
      <c r="P244">
        <v>4</v>
      </c>
      <c r="Q244" t="s">
        <v>29703</v>
      </c>
      <c r="R244" t="s">
        <v>25808</v>
      </c>
      <c r="S244" t="s">
        <v>26197</v>
      </c>
      <c r="T244"/>
      <c r="U244" t="s">
        <v>26198</v>
      </c>
      <c r="V244" t="s">
        <v>26199</v>
      </c>
      <c r="X244" s="91" t="s">
        <v>29583</v>
      </c>
      <c r="Y244" s="97"/>
      <c r="AA244" s="91" t="str">
        <v>BCAMP000.3CE</v>
      </c>
    </row>
    <row r="245" spans="1:27" s="91" customFormat="1" ht="15" customHeight="1" x14ac:dyDescent="0.35">
      <c r="A245" s="310" t="s">
        <v>40661</v>
      </c>
      <c r="B245" s="310" t="s">
        <v>40662</v>
      </c>
      <c r="C245" s="310" t="s">
        <v>773</v>
      </c>
      <c r="D245" s="310" t="s">
        <v>40663</v>
      </c>
      <c r="E245" s="310"/>
      <c r="F245" s="310" t="s">
        <v>58</v>
      </c>
      <c r="G245" s="310"/>
      <c r="H245" s="314">
        <v>0.7</v>
      </c>
      <c r="I245" s="314">
        <v>25.74</v>
      </c>
      <c r="J245" s="310" t="s">
        <v>775</v>
      </c>
      <c r="K245" s="314">
        <v>36.301079999999999</v>
      </c>
      <c r="L245" s="314">
        <v>-84.697059999999993</v>
      </c>
      <c r="M245" s="314" t="s">
        <v>38426</v>
      </c>
      <c r="N245" s="310" t="s">
        <v>26325</v>
      </c>
      <c r="O245" s="310" t="s">
        <v>40664</v>
      </c>
      <c r="P245" s="314">
        <v>4</v>
      </c>
      <c r="Q245" s="310" t="s">
        <v>29704</v>
      </c>
      <c r="R245" s="310" t="s">
        <v>25825</v>
      </c>
      <c r="S245" s="310" t="s">
        <v>26197</v>
      </c>
      <c r="T245" s="310"/>
      <c r="U245" s="310" t="s">
        <v>26198</v>
      </c>
      <c r="V245" s="310" t="s">
        <v>26204</v>
      </c>
      <c r="W245" s="91" t="s">
        <v>40665</v>
      </c>
      <c r="Y245" s="97"/>
      <c r="AA245" s="91" t="str">
        <v>BCAMP000.7MG</v>
      </c>
    </row>
    <row r="246" spans="1:27" s="91" customFormat="1" ht="15" customHeight="1" x14ac:dyDescent="0.35">
      <c r="A246" t="s">
        <v>772</v>
      </c>
      <c r="B246" t="s">
        <v>771</v>
      </c>
      <c r="C246" t="s">
        <v>773</v>
      </c>
      <c r="D246" t="s">
        <v>774</v>
      </c>
      <c r="E246"/>
      <c r="F246" t="s">
        <v>58</v>
      </c>
      <c r="G246"/>
      <c r="H246">
        <v>2.2000000000000002</v>
      </c>
      <c r="I246">
        <v>23.02</v>
      </c>
      <c r="J246" t="s">
        <v>775</v>
      </c>
      <c r="K246">
        <v>36.2864</v>
      </c>
      <c r="L246">
        <v>-84.703599999999994</v>
      </c>
      <c r="M246" s="100" t="s">
        <v>38426</v>
      </c>
      <c r="N246" t="s">
        <v>26325</v>
      </c>
      <c r="O246" t="s">
        <v>43290</v>
      </c>
      <c r="P246">
        <v>4</v>
      </c>
      <c r="Q246" t="s">
        <v>29704</v>
      </c>
      <c r="R246" t="s">
        <v>25825</v>
      </c>
      <c r="S246" t="s">
        <v>26197</v>
      </c>
      <c r="T246"/>
      <c r="U246" t="s">
        <v>26198</v>
      </c>
      <c r="V246" t="s">
        <v>26204</v>
      </c>
      <c r="Y246" s="97"/>
      <c r="AA246" s="91" t="str">
        <v>BCAMP002.2MG</v>
      </c>
    </row>
    <row r="247" spans="1:27" s="91" customFormat="1" ht="15" customHeight="1" x14ac:dyDescent="0.35">
      <c r="A247" t="s">
        <v>777</v>
      </c>
      <c r="B247" t="s">
        <v>776</v>
      </c>
      <c r="C247" t="s">
        <v>778</v>
      </c>
      <c r="D247" t="s">
        <v>779</v>
      </c>
      <c r="E247"/>
      <c r="F247" t="s">
        <v>75</v>
      </c>
      <c r="G247"/>
      <c r="H247">
        <v>0.1</v>
      </c>
      <c r="I247">
        <v>5.0199999999999996</v>
      </c>
      <c r="J247" t="s">
        <v>153</v>
      </c>
      <c r="K247">
        <v>36.152222000000002</v>
      </c>
      <c r="L247">
        <v>-86.106943999999999</v>
      </c>
      <c r="M247" s="100" t="s">
        <v>38431</v>
      </c>
      <c r="N247" t="s">
        <v>26295</v>
      </c>
      <c r="O247" t="s">
        <v>42243</v>
      </c>
      <c r="P247">
        <v>4</v>
      </c>
      <c r="Q247" t="s">
        <v>29705</v>
      </c>
      <c r="R247" t="s">
        <v>25829</v>
      </c>
      <c r="S247" t="s">
        <v>26197</v>
      </c>
      <c r="T247"/>
      <c r="U247" t="s">
        <v>26198</v>
      </c>
      <c r="V247" t="s">
        <v>26199</v>
      </c>
      <c r="X247" s="91" t="s">
        <v>29706</v>
      </c>
      <c r="Y247" s="97"/>
      <c r="AA247" s="91" t="str">
        <v>BCANE000.1WS</v>
      </c>
    </row>
    <row r="248" spans="1:27" s="91" customFormat="1" ht="15" customHeight="1" x14ac:dyDescent="0.35">
      <c r="A248" t="s">
        <v>34455</v>
      </c>
      <c r="B248" t="s">
        <v>34456</v>
      </c>
      <c r="C248" t="s">
        <v>34457</v>
      </c>
      <c r="D248" t="s">
        <v>34458</v>
      </c>
      <c r="E248"/>
      <c r="F248" t="s">
        <v>29089</v>
      </c>
      <c r="G248"/>
      <c r="H248">
        <v>0.1</v>
      </c>
      <c r="I248">
        <v>12.3</v>
      </c>
      <c r="J248" t="s">
        <v>814</v>
      </c>
      <c r="K248">
        <v>36.376809999999999</v>
      </c>
      <c r="L248">
        <v>-84.996430000000004</v>
      </c>
      <c r="M248" s="100" t="s">
        <v>38411</v>
      </c>
      <c r="N248" t="s">
        <v>26248</v>
      </c>
      <c r="O248" t="s">
        <v>42092</v>
      </c>
      <c r="P248">
        <v>4</v>
      </c>
      <c r="Q248" t="s">
        <v>34459</v>
      </c>
      <c r="R248" t="s">
        <v>25812</v>
      </c>
      <c r="S248" t="s">
        <v>26197</v>
      </c>
      <c r="T248"/>
      <c r="U248" t="s">
        <v>26198</v>
      </c>
      <c r="V248" t="s">
        <v>26199</v>
      </c>
      <c r="Y248" s="97"/>
      <c r="AA248" s="91" t="str">
        <v>BCOVE000.1FE</v>
      </c>
    </row>
    <row r="249" spans="1:27" s="91" customFormat="1" ht="15" customHeight="1" x14ac:dyDescent="0.35">
      <c r="A249" t="s">
        <v>781</v>
      </c>
      <c r="B249" t="s">
        <v>780</v>
      </c>
      <c r="C249" t="s">
        <v>782</v>
      </c>
      <c r="D249" t="s">
        <v>783</v>
      </c>
      <c r="E249"/>
      <c r="F249" t="s">
        <v>29090</v>
      </c>
      <c r="G249"/>
      <c r="H249">
        <v>0.1</v>
      </c>
      <c r="I249">
        <v>0.47</v>
      </c>
      <c r="J249" t="s">
        <v>625</v>
      </c>
      <c r="K249">
        <v>36.036940000000001</v>
      </c>
      <c r="L249">
        <v>-82.481939999999994</v>
      </c>
      <c r="M249" s="100" t="s">
        <v>38387</v>
      </c>
      <c r="N249" t="s">
        <v>26214</v>
      </c>
      <c r="O249" t="s">
        <v>42096</v>
      </c>
      <c r="P249">
        <v>5</v>
      </c>
      <c r="Q249" t="s">
        <v>29707</v>
      </c>
      <c r="R249" t="s">
        <v>25821</v>
      </c>
      <c r="S249" t="s">
        <v>26197</v>
      </c>
      <c r="T249"/>
      <c r="U249" t="s">
        <v>26198</v>
      </c>
      <c r="V249" t="s">
        <v>26204</v>
      </c>
      <c r="Y249" s="97"/>
      <c r="AA249" s="91" t="str">
        <v>BCOVE000.1UC</v>
      </c>
    </row>
    <row r="250" spans="1:27" s="91" customFormat="1" ht="15" customHeight="1" x14ac:dyDescent="0.35">
      <c r="A250" t="s">
        <v>785</v>
      </c>
      <c r="B250" t="s">
        <v>784</v>
      </c>
      <c r="C250" t="s">
        <v>786</v>
      </c>
      <c r="D250" t="s">
        <v>787</v>
      </c>
      <c r="E250"/>
      <c r="F250" t="s">
        <v>28981</v>
      </c>
      <c r="G250"/>
      <c r="H250">
        <v>0.2</v>
      </c>
      <c r="I250">
        <v>7.15</v>
      </c>
      <c r="J250" t="s">
        <v>230</v>
      </c>
      <c r="K250">
        <v>36.168619999999997</v>
      </c>
      <c r="L250">
        <v>-82.471770000000006</v>
      </c>
      <c r="M250" s="100" t="s">
        <v>38387</v>
      </c>
      <c r="N250" t="s">
        <v>26214</v>
      </c>
      <c r="O250" t="s">
        <v>42209</v>
      </c>
      <c r="P250">
        <v>5</v>
      </c>
      <c r="Q250" t="s">
        <v>29708</v>
      </c>
      <c r="R250" t="s">
        <v>25821</v>
      </c>
      <c r="S250" t="s">
        <v>26197</v>
      </c>
      <c r="T250"/>
      <c r="U250" t="s">
        <v>26198</v>
      </c>
      <c r="V250" t="s">
        <v>26204</v>
      </c>
      <c r="W250" s="91" t="s">
        <v>788</v>
      </c>
      <c r="X250" s="91" t="s">
        <v>34460</v>
      </c>
      <c r="Y250" s="97"/>
      <c r="AA250" s="91" t="str">
        <v>BCOVE000.2WN</v>
      </c>
    </row>
    <row r="251" spans="1:27" s="91" customFormat="1" ht="15" customHeight="1" x14ac:dyDescent="0.35">
      <c r="A251" t="s">
        <v>801</v>
      </c>
      <c r="B251" t="s">
        <v>800</v>
      </c>
      <c r="C251" t="s">
        <v>802</v>
      </c>
      <c r="D251" t="s">
        <v>803</v>
      </c>
      <c r="E251"/>
      <c r="F251" t="s">
        <v>58</v>
      </c>
      <c r="G251"/>
      <c r="H251">
        <v>0.1</v>
      </c>
      <c r="I251">
        <v>0.1</v>
      </c>
      <c r="J251" t="s">
        <v>59</v>
      </c>
      <c r="K251">
        <v>35.49635</v>
      </c>
      <c r="L251">
        <v>-85.525850000000005</v>
      </c>
      <c r="M251" s="100" t="s">
        <v>38403</v>
      </c>
      <c r="N251" t="s">
        <v>26290</v>
      </c>
      <c r="O251" t="s">
        <v>42321</v>
      </c>
      <c r="P251">
        <v>3</v>
      </c>
      <c r="Q251" t="s">
        <v>29709</v>
      </c>
      <c r="R251" t="s">
        <v>25802</v>
      </c>
      <c r="S251" t="s">
        <v>26197</v>
      </c>
      <c r="T251"/>
      <c r="U251" t="s">
        <v>26198</v>
      </c>
      <c r="V251" t="s">
        <v>26199</v>
      </c>
      <c r="W251" s="91" t="s">
        <v>804</v>
      </c>
      <c r="X251" s="91" t="s">
        <v>34461</v>
      </c>
      <c r="Y251" s="97"/>
      <c r="AA251" s="91" t="str">
        <v>BDAM_G0.05SE</v>
      </c>
    </row>
    <row r="252" spans="1:27" s="91" customFormat="1" ht="15" customHeight="1" x14ac:dyDescent="0.35">
      <c r="A252" t="s">
        <v>790</v>
      </c>
      <c r="B252" t="s">
        <v>789</v>
      </c>
      <c r="C252" t="s">
        <v>791</v>
      </c>
      <c r="D252" t="s">
        <v>792</v>
      </c>
      <c r="E252"/>
      <c r="F252" t="s">
        <v>29088</v>
      </c>
      <c r="G252"/>
      <c r="H252">
        <v>0.1</v>
      </c>
      <c r="I252">
        <v>14.9</v>
      </c>
      <c r="J252" t="s">
        <v>793</v>
      </c>
      <c r="K252">
        <v>36.524450000000002</v>
      </c>
      <c r="L252">
        <v>-86.847149999999999</v>
      </c>
      <c r="M252" s="100" t="s">
        <v>38413</v>
      </c>
      <c r="N252" t="s">
        <v>26250</v>
      </c>
      <c r="O252" t="s">
        <v>42322</v>
      </c>
      <c r="P252">
        <v>4</v>
      </c>
      <c r="Q252" t="s">
        <v>26327</v>
      </c>
      <c r="R252" t="s">
        <v>25829</v>
      </c>
      <c r="S252" t="s">
        <v>26197</v>
      </c>
      <c r="T252"/>
      <c r="U252" t="s">
        <v>26198</v>
      </c>
      <c r="V252" t="s">
        <v>26199</v>
      </c>
      <c r="X252" s="91" t="s">
        <v>34418</v>
      </c>
      <c r="Y252" s="97"/>
      <c r="AA252" s="91" t="str">
        <v>BDAM000.1RN</v>
      </c>
    </row>
    <row r="253" spans="1:27" s="91" customFormat="1" ht="15" customHeight="1" x14ac:dyDescent="0.35">
      <c r="A253" t="s">
        <v>795</v>
      </c>
      <c r="B253" t="s">
        <v>794</v>
      </c>
      <c r="C253" t="s">
        <v>791</v>
      </c>
      <c r="D253" t="s">
        <v>796</v>
      </c>
      <c r="E253"/>
      <c r="F253" t="s">
        <v>29088</v>
      </c>
      <c r="G253"/>
      <c r="H253">
        <v>0.4</v>
      </c>
      <c r="I253">
        <v>14.3</v>
      </c>
      <c r="J253" t="s">
        <v>793</v>
      </c>
      <c r="K253">
        <v>36.526389000000002</v>
      </c>
      <c r="L253">
        <v>-86.841667000000001</v>
      </c>
      <c r="M253" s="100" t="s">
        <v>38413</v>
      </c>
      <c r="N253" t="s">
        <v>26250</v>
      </c>
      <c r="O253" t="s">
        <v>42322</v>
      </c>
      <c r="P253">
        <v>4</v>
      </c>
      <c r="Q253" t="s">
        <v>26327</v>
      </c>
      <c r="R253" t="s">
        <v>25829</v>
      </c>
      <c r="S253" t="s">
        <v>26197</v>
      </c>
      <c r="T253"/>
      <c r="U253" t="s">
        <v>26198</v>
      </c>
      <c r="V253" t="s">
        <v>26199</v>
      </c>
      <c r="X253" s="91" t="s">
        <v>34418</v>
      </c>
      <c r="Y253" s="97"/>
      <c r="AA253" s="91" t="str">
        <v>BDAM000.4RN</v>
      </c>
    </row>
    <row r="254" spans="1:27" s="91" customFormat="1" ht="15" customHeight="1" x14ac:dyDescent="0.35">
      <c r="A254" t="s">
        <v>798</v>
      </c>
      <c r="B254" t="s">
        <v>797</v>
      </c>
      <c r="C254" t="s">
        <v>791</v>
      </c>
      <c r="D254" t="s">
        <v>799</v>
      </c>
      <c r="E254"/>
      <c r="F254" t="s">
        <v>29088</v>
      </c>
      <c r="G254"/>
      <c r="H254">
        <v>1.5</v>
      </c>
      <c r="I254">
        <v>12.93</v>
      </c>
      <c r="J254" t="s">
        <v>793</v>
      </c>
      <c r="K254">
        <v>36.527777999999998</v>
      </c>
      <c r="L254">
        <v>-86.825000000000003</v>
      </c>
      <c r="M254" s="100" t="s">
        <v>38413</v>
      </c>
      <c r="N254" t="s">
        <v>26250</v>
      </c>
      <c r="O254" t="s">
        <v>42322</v>
      </c>
      <c r="P254">
        <v>4</v>
      </c>
      <c r="Q254" t="s">
        <v>26327</v>
      </c>
      <c r="R254" t="s">
        <v>25829</v>
      </c>
      <c r="S254" t="s">
        <v>26197</v>
      </c>
      <c r="T254"/>
      <c r="U254" t="s">
        <v>26198</v>
      </c>
      <c r="V254" t="s">
        <v>26199</v>
      </c>
      <c r="Y254" s="97"/>
      <c r="AA254" s="91" t="str">
        <v>BDAM001.5RN</v>
      </c>
    </row>
    <row r="255" spans="1:27" s="91" customFormat="1" ht="15" customHeight="1" x14ac:dyDescent="0.35">
      <c r="A255" t="s">
        <v>806</v>
      </c>
      <c r="B255" t="s">
        <v>805</v>
      </c>
      <c r="C255" t="s">
        <v>807</v>
      </c>
      <c r="D255" t="s">
        <v>808</v>
      </c>
      <c r="E255"/>
      <c r="F255" t="s">
        <v>58</v>
      </c>
      <c r="G255"/>
      <c r="H255">
        <v>1</v>
      </c>
      <c r="I255">
        <v>4</v>
      </c>
      <c r="J255" t="s">
        <v>313</v>
      </c>
      <c r="K255">
        <v>35.996400000000001</v>
      </c>
      <c r="L255">
        <v>-85.057199999999995</v>
      </c>
      <c r="M255" s="100" t="s">
        <v>38416</v>
      </c>
      <c r="N255" t="s">
        <v>26258</v>
      </c>
      <c r="O255" t="s">
        <v>42742</v>
      </c>
      <c r="P255">
        <v>1</v>
      </c>
      <c r="Q255" t="s">
        <v>26328</v>
      </c>
      <c r="R255" t="s">
        <v>25812</v>
      </c>
      <c r="S255" t="s">
        <v>26197</v>
      </c>
      <c r="T255"/>
      <c r="U255" t="s">
        <v>26198</v>
      </c>
      <c r="V255" t="s">
        <v>26199</v>
      </c>
      <c r="W255" s="91" t="s">
        <v>809</v>
      </c>
      <c r="X255" s="91" t="s">
        <v>29710</v>
      </c>
      <c r="Y255" s="97"/>
      <c r="AA255" s="91" t="str">
        <v>BDROW001.0CU</v>
      </c>
    </row>
    <row r="256" spans="1:27" s="91" customFormat="1" ht="15" customHeight="1" x14ac:dyDescent="0.35">
      <c r="A256" t="s">
        <v>26330</v>
      </c>
      <c r="B256" t="s">
        <v>26329</v>
      </c>
      <c r="C256" t="s">
        <v>807</v>
      </c>
      <c r="D256" t="s">
        <v>26331</v>
      </c>
      <c r="E256"/>
      <c r="F256" t="s">
        <v>58</v>
      </c>
      <c r="G256"/>
      <c r="H256">
        <v>1.4</v>
      </c>
      <c r="I256">
        <v>2.85</v>
      </c>
      <c r="J256" t="s">
        <v>313</v>
      </c>
      <c r="K256">
        <v>35.99973</v>
      </c>
      <c r="L256">
        <v>-85.061480000000003</v>
      </c>
      <c r="M256" s="100" t="s">
        <v>38416</v>
      </c>
      <c r="N256" t="s">
        <v>26258</v>
      </c>
      <c r="O256" t="s">
        <v>42742</v>
      </c>
      <c r="P256">
        <v>1</v>
      </c>
      <c r="Q256" t="s">
        <v>26328</v>
      </c>
      <c r="R256" t="s">
        <v>25812</v>
      </c>
      <c r="S256" t="s">
        <v>26197</v>
      </c>
      <c r="T256"/>
      <c r="U256" t="s">
        <v>26198</v>
      </c>
      <c r="V256" t="s">
        <v>26199</v>
      </c>
      <c r="Y256" s="97"/>
      <c r="AA256" s="91" t="str">
        <v>BDROW001.4CU</v>
      </c>
    </row>
    <row r="257" spans="1:27" s="91" customFormat="1" ht="15" customHeight="1" x14ac:dyDescent="0.35">
      <c r="A257" t="s">
        <v>811</v>
      </c>
      <c r="B257" t="s">
        <v>810</v>
      </c>
      <c r="C257" t="s">
        <v>812</v>
      </c>
      <c r="D257" t="s">
        <v>813</v>
      </c>
      <c r="E257"/>
      <c r="F257" t="s">
        <v>29086</v>
      </c>
      <c r="G257"/>
      <c r="H257">
        <v>0.1</v>
      </c>
      <c r="I257">
        <v>4.43</v>
      </c>
      <c r="J257" t="s">
        <v>814</v>
      </c>
      <c r="K257">
        <v>36.523333000000001</v>
      </c>
      <c r="L257">
        <v>-84.927499999999995</v>
      </c>
      <c r="M257" s="100" t="s">
        <v>38411</v>
      </c>
      <c r="N257" t="s">
        <v>26248</v>
      </c>
      <c r="O257" t="s">
        <v>43311</v>
      </c>
      <c r="P257">
        <v>4</v>
      </c>
      <c r="Q257" t="s">
        <v>29711</v>
      </c>
      <c r="R257" t="s">
        <v>25812</v>
      </c>
      <c r="S257" t="s">
        <v>26197</v>
      </c>
      <c r="T257"/>
      <c r="U257" t="s">
        <v>26198</v>
      </c>
      <c r="V257" t="s">
        <v>26199</v>
      </c>
      <c r="Y257" s="97"/>
      <c r="AA257" s="91" t="str">
        <v>BDRY000.1FE</v>
      </c>
    </row>
    <row r="258" spans="1:27" s="91" customFormat="1" ht="15" customHeight="1" x14ac:dyDescent="0.35">
      <c r="A258" t="s">
        <v>816</v>
      </c>
      <c r="B258" t="s">
        <v>815</v>
      </c>
      <c r="C258" t="s">
        <v>817</v>
      </c>
      <c r="D258" t="s">
        <v>818</v>
      </c>
      <c r="E258"/>
      <c r="F258" t="s">
        <v>28981</v>
      </c>
      <c r="G258"/>
      <c r="H258">
        <v>0.8</v>
      </c>
      <c r="I258">
        <v>8.94</v>
      </c>
      <c r="J258" t="s">
        <v>244</v>
      </c>
      <c r="K258">
        <v>36.323099999999997</v>
      </c>
      <c r="L258">
        <v>-81.938299999999998</v>
      </c>
      <c r="M258" s="100" t="s">
        <v>38455</v>
      </c>
      <c r="N258" t="s">
        <v>26332</v>
      </c>
      <c r="O258" t="s">
        <v>42950</v>
      </c>
      <c r="P258">
        <v>1</v>
      </c>
      <c r="Q258" t="s">
        <v>26333</v>
      </c>
      <c r="R258" t="s">
        <v>25821</v>
      </c>
      <c r="S258" t="s">
        <v>26197</v>
      </c>
      <c r="T258"/>
      <c r="U258" t="s">
        <v>26198</v>
      </c>
      <c r="V258" t="s">
        <v>26204</v>
      </c>
      <c r="Y258" s="97"/>
      <c r="AA258" s="91" t="str">
        <v>BDRY000.8JO</v>
      </c>
    </row>
    <row r="259" spans="1:27" s="91" customFormat="1" ht="15" customHeight="1" x14ac:dyDescent="0.35">
      <c r="A259" t="s">
        <v>820</v>
      </c>
      <c r="B259" t="s">
        <v>819</v>
      </c>
      <c r="C259" t="s">
        <v>817</v>
      </c>
      <c r="D259" t="s">
        <v>821</v>
      </c>
      <c r="E259"/>
      <c r="F259" t="s">
        <v>28981</v>
      </c>
      <c r="G259"/>
      <c r="H259">
        <v>1.2</v>
      </c>
      <c r="I259">
        <v>8.5</v>
      </c>
      <c r="J259" t="s">
        <v>244</v>
      </c>
      <c r="K259">
        <v>36.326099999999997</v>
      </c>
      <c r="L259">
        <v>-81.933599999999998</v>
      </c>
      <c r="M259" s="100" t="s">
        <v>38455</v>
      </c>
      <c r="N259" t="s">
        <v>26332</v>
      </c>
      <c r="O259" t="s">
        <v>42950</v>
      </c>
      <c r="P259">
        <v>1</v>
      </c>
      <c r="Q259" t="s">
        <v>26333</v>
      </c>
      <c r="R259" t="s">
        <v>25821</v>
      </c>
      <c r="S259" t="s">
        <v>26197</v>
      </c>
      <c r="T259"/>
      <c r="U259" t="s">
        <v>26198</v>
      </c>
      <c r="V259" t="s">
        <v>26204</v>
      </c>
      <c r="W259" s="91" t="s">
        <v>34462</v>
      </c>
      <c r="X259" s="91" t="s">
        <v>34463</v>
      </c>
      <c r="Y259" s="97"/>
      <c r="AA259" s="91" t="str">
        <v>BDRY001.2JO</v>
      </c>
    </row>
    <row r="260" spans="1:27" s="91" customFormat="1" ht="15" customHeight="1" x14ac:dyDescent="0.35">
      <c r="A260" t="s">
        <v>823</v>
      </c>
      <c r="B260" t="s">
        <v>822</v>
      </c>
      <c r="C260" t="s">
        <v>824</v>
      </c>
      <c r="D260" t="s">
        <v>825</v>
      </c>
      <c r="E260"/>
      <c r="F260" t="s">
        <v>29086</v>
      </c>
      <c r="G260"/>
      <c r="H260">
        <v>5.3</v>
      </c>
      <c r="I260">
        <v>36.409999999999997</v>
      </c>
      <c r="J260" t="s">
        <v>826</v>
      </c>
      <c r="K260">
        <v>36.476545000000002</v>
      </c>
      <c r="L260">
        <v>-85.238190000000003</v>
      </c>
      <c r="M260" s="100" t="s">
        <v>38411</v>
      </c>
      <c r="N260" t="s">
        <v>26248</v>
      </c>
      <c r="O260" t="s">
        <v>42551</v>
      </c>
      <c r="P260">
        <v>4</v>
      </c>
      <c r="Q260" t="s">
        <v>26334</v>
      </c>
      <c r="R260" t="s">
        <v>25812</v>
      </c>
      <c r="S260" t="s">
        <v>26197</v>
      </c>
      <c r="T260"/>
      <c r="U260" t="s">
        <v>26198</v>
      </c>
      <c r="V260" t="s">
        <v>26199</v>
      </c>
      <c r="W260" s="91" t="s">
        <v>827</v>
      </c>
      <c r="Y260" s="97"/>
      <c r="AA260" s="91" t="str">
        <v>BEAGL005.3OV</v>
      </c>
    </row>
    <row r="261" spans="1:27" s="91" customFormat="1" ht="15" customHeight="1" x14ac:dyDescent="0.35">
      <c r="A261" t="s">
        <v>829</v>
      </c>
      <c r="B261" t="s">
        <v>828</v>
      </c>
      <c r="C261" t="s">
        <v>824</v>
      </c>
      <c r="D261" t="s">
        <v>830</v>
      </c>
      <c r="E261"/>
      <c r="F261" t="s">
        <v>29086</v>
      </c>
      <c r="G261"/>
      <c r="H261">
        <v>6.1</v>
      </c>
      <c r="I261">
        <v>24.2</v>
      </c>
      <c r="J261" t="s">
        <v>826</v>
      </c>
      <c r="K261">
        <v>36.477780000000003</v>
      </c>
      <c r="L261">
        <v>-85.240555999999998</v>
      </c>
      <c r="M261" s="100" t="s">
        <v>38411</v>
      </c>
      <c r="N261" t="s">
        <v>26248</v>
      </c>
      <c r="O261" t="s">
        <v>42551</v>
      </c>
      <c r="P261">
        <v>4</v>
      </c>
      <c r="Q261" t="s">
        <v>26334</v>
      </c>
      <c r="R261" t="s">
        <v>25812</v>
      </c>
      <c r="S261" t="s">
        <v>26197</v>
      </c>
      <c r="T261"/>
      <c r="U261" t="s">
        <v>26198</v>
      </c>
      <c r="V261" t="s">
        <v>26199</v>
      </c>
      <c r="Y261" s="97"/>
      <c r="AA261" s="91" t="str">
        <v>BEAGL006.1OV</v>
      </c>
    </row>
    <row r="262" spans="1:27" s="91" customFormat="1" ht="15" customHeight="1" x14ac:dyDescent="0.35">
      <c r="A262" t="s">
        <v>832</v>
      </c>
      <c r="B262" t="s">
        <v>831</v>
      </c>
      <c r="C262" t="s">
        <v>824</v>
      </c>
      <c r="D262" t="s">
        <v>40666</v>
      </c>
      <c r="E262"/>
      <c r="F262" t="s">
        <v>29086</v>
      </c>
      <c r="G262"/>
      <c r="H262">
        <v>8.3000000000000007</v>
      </c>
      <c r="I262">
        <v>20.239999999999998</v>
      </c>
      <c r="J262" t="s">
        <v>826</v>
      </c>
      <c r="K262">
        <v>36.461399999999998</v>
      </c>
      <c r="L262">
        <v>-85.258160000000004</v>
      </c>
      <c r="M262" s="100" t="s">
        <v>38411</v>
      </c>
      <c r="N262" t="s">
        <v>26248</v>
      </c>
      <c r="O262" t="s">
        <v>42551</v>
      </c>
      <c r="P262">
        <v>4</v>
      </c>
      <c r="Q262" t="s">
        <v>26334</v>
      </c>
      <c r="R262" t="s">
        <v>25812</v>
      </c>
      <c r="S262" t="s">
        <v>26197</v>
      </c>
      <c r="T262"/>
      <c r="U262" t="s">
        <v>26198</v>
      </c>
      <c r="V262" t="s">
        <v>26199</v>
      </c>
      <c r="W262" s="91" t="s">
        <v>34464</v>
      </c>
      <c r="X262" s="91" t="s">
        <v>40667</v>
      </c>
      <c r="Y262" s="97"/>
      <c r="AA262" s="91" t="str">
        <v>BEAGL008.3OV</v>
      </c>
    </row>
    <row r="263" spans="1:27" s="91" customFormat="1" ht="15" customHeight="1" x14ac:dyDescent="0.35">
      <c r="A263" t="s">
        <v>834</v>
      </c>
      <c r="B263" t="s">
        <v>833</v>
      </c>
      <c r="C263" t="s">
        <v>835</v>
      </c>
      <c r="D263" t="s">
        <v>836</v>
      </c>
      <c r="E263"/>
      <c r="F263" t="s">
        <v>29086</v>
      </c>
      <c r="G263"/>
      <c r="H263">
        <v>0.2</v>
      </c>
      <c r="I263">
        <v>5.49</v>
      </c>
      <c r="J263" t="s">
        <v>235</v>
      </c>
      <c r="K263">
        <v>36.557009999999998</v>
      </c>
      <c r="L263">
        <v>-85.778239999999997</v>
      </c>
      <c r="M263" s="100" t="s">
        <v>38456</v>
      </c>
      <c r="N263" t="s">
        <v>26335</v>
      </c>
      <c r="O263" t="s">
        <v>42787</v>
      </c>
      <c r="P263">
        <v>4</v>
      </c>
      <c r="Q263" t="s">
        <v>29712</v>
      </c>
      <c r="R263" t="s">
        <v>25812</v>
      </c>
      <c r="S263" t="s">
        <v>26197</v>
      </c>
      <c r="T263"/>
      <c r="U263" t="s">
        <v>26198</v>
      </c>
      <c r="V263" t="s">
        <v>26199</v>
      </c>
      <c r="Y263" s="97"/>
      <c r="AA263" s="91" t="str">
        <v>BEAN000.2CY</v>
      </c>
    </row>
    <row r="264" spans="1:27" s="91" customFormat="1" ht="15" customHeight="1" x14ac:dyDescent="0.35">
      <c r="A264" t="s">
        <v>838</v>
      </c>
      <c r="B264" t="s">
        <v>837</v>
      </c>
      <c r="C264" t="s">
        <v>839</v>
      </c>
      <c r="D264" t="s">
        <v>840</v>
      </c>
      <c r="E264"/>
      <c r="F264" t="s">
        <v>33</v>
      </c>
      <c r="G264"/>
      <c r="H264">
        <v>1.3</v>
      </c>
      <c r="I264">
        <v>83.63</v>
      </c>
      <c r="J264" t="s">
        <v>454</v>
      </c>
      <c r="K264">
        <v>35.120829999999998</v>
      </c>
      <c r="L264">
        <v>-86.305179999999993</v>
      </c>
      <c r="M264" s="100" t="s">
        <v>38457</v>
      </c>
      <c r="N264" t="s">
        <v>26336</v>
      </c>
      <c r="O264" t="s">
        <v>43312</v>
      </c>
      <c r="P264">
        <v>2</v>
      </c>
      <c r="Q264" t="s">
        <v>26337</v>
      </c>
      <c r="R264" t="s">
        <v>25808</v>
      </c>
      <c r="S264" t="s">
        <v>26197</v>
      </c>
      <c r="T264"/>
      <c r="U264" t="s">
        <v>26198</v>
      </c>
      <c r="V264" t="s">
        <v>26199</v>
      </c>
      <c r="Y264" s="97"/>
      <c r="AA264" s="91" t="str">
        <v>BEANS001.3FR</v>
      </c>
    </row>
    <row r="265" spans="1:27" s="91" customFormat="1" ht="15" customHeight="1" x14ac:dyDescent="0.35">
      <c r="A265" t="s">
        <v>842</v>
      </c>
      <c r="B265" t="s">
        <v>841</v>
      </c>
      <c r="C265" t="s">
        <v>839</v>
      </c>
      <c r="D265" t="s">
        <v>843</v>
      </c>
      <c r="E265"/>
      <c r="F265" t="s">
        <v>29086</v>
      </c>
      <c r="G265"/>
      <c r="H265">
        <v>2.7</v>
      </c>
      <c r="I265">
        <v>17.64</v>
      </c>
      <c r="J265" t="s">
        <v>545</v>
      </c>
      <c r="K265">
        <v>35.342199999999998</v>
      </c>
      <c r="L265">
        <v>-85.959400000000002</v>
      </c>
      <c r="M265" s="100" t="s">
        <v>38457</v>
      </c>
      <c r="N265" t="s">
        <v>26336</v>
      </c>
      <c r="O265" t="s">
        <v>43313</v>
      </c>
      <c r="P265">
        <v>2</v>
      </c>
      <c r="Q265" t="s">
        <v>26338</v>
      </c>
      <c r="R265" t="s">
        <v>25808</v>
      </c>
      <c r="S265" t="s">
        <v>26197</v>
      </c>
      <c r="T265"/>
      <c r="U265" t="s">
        <v>26198</v>
      </c>
      <c r="V265" t="s">
        <v>26199</v>
      </c>
      <c r="Y265" s="97"/>
      <c r="AA265" s="91" t="str">
        <v>BEANS002.7CE</v>
      </c>
    </row>
    <row r="266" spans="1:27" s="91" customFormat="1" ht="15" customHeight="1" x14ac:dyDescent="0.35">
      <c r="A266" t="s">
        <v>845</v>
      </c>
      <c r="B266" t="s">
        <v>844</v>
      </c>
      <c r="C266" t="s">
        <v>839</v>
      </c>
      <c r="D266" t="s">
        <v>846</v>
      </c>
      <c r="E266"/>
      <c r="F266" t="s">
        <v>29086</v>
      </c>
      <c r="G266"/>
      <c r="H266">
        <v>7.9</v>
      </c>
      <c r="I266">
        <v>8.73</v>
      </c>
      <c r="J266" t="s">
        <v>545</v>
      </c>
      <c r="K266">
        <v>35.402799999999999</v>
      </c>
      <c r="L266">
        <v>-85.927030000000002</v>
      </c>
      <c r="M266" s="100" t="s">
        <v>38457</v>
      </c>
      <c r="N266" t="s">
        <v>26336</v>
      </c>
      <c r="O266" t="s">
        <v>43313</v>
      </c>
      <c r="P266">
        <v>2</v>
      </c>
      <c r="Q266" t="s">
        <v>26338</v>
      </c>
      <c r="R266" t="s">
        <v>25808</v>
      </c>
      <c r="S266" t="s">
        <v>26197</v>
      </c>
      <c r="T266"/>
      <c r="U266" t="s">
        <v>26198</v>
      </c>
      <c r="V266" t="s">
        <v>26199</v>
      </c>
      <c r="Y266" s="97"/>
      <c r="AA266" s="91" t="str">
        <v>BEANS007.9CE</v>
      </c>
    </row>
    <row r="267" spans="1:27" s="91" customFormat="1" ht="15" customHeight="1" x14ac:dyDescent="0.35">
      <c r="A267" t="s">
        <v>852</v>
      </c>
      <c r="B267" t="s">
        <v>851</v>
      </c>
      <c r="C267" t="s">
        <v>849</v>
      </c>
      <c r="D267" t="s">
        <v>853</v>
      </c>
      <c r="E267"/>
      <c r="F267" t="s">
        <v>58</v>
      </c>
      <c r="G267"/>
      <c r="H267">
        <v>0.1</v>
      </c>
      <c r="I267">
        <v>23.2</v>
      </c>
      <c r="J267" t="s">
        <v>854</v>
      </c>
      <c r="K267">
        <v>36.624789999999997</v>
      </c>
      <c r="L267">
        <v>-84.53331</v>
      </c>
      <c r="M267" s="100" t="s">
        <v>38426</v>
      </c>
      <c r="N267" t="s">
        <v>26325</v>
      </c>
      <c r="O267" t="s">
        <v>43314</v>
      </c>
      <c r="P267">
        <v>4</v>
      </c>
      <c r="Q267" t="s">
        <v>29713</v>
      </c>
      <c r="R267" t="s">
        <v>25825</v>
      </c>
      <c r="S267" t="s">
        <v>26339</v>
      </c>
      <c r="T267"/>
      <c r="U267" t="s">
        <v>26198</v>
      </c>
      <c r="V267" t="s">
        <v>26204</v>
      </c>
      <c r="Y267" s="97"/>
      <c r="AA267" s="91" t="str">
        <v>BEAR000.1_KY</v>
      </c>
    </row>
    <row r="268" spans="1:27" s="91" customFormat="1" ht="15" customHeight="1" x14ac:dyDescent="0.35">
      <c r="A268" t="s">
        <v>848</v>
      </c>
      <c r="B268" t="s">
        <v>847</v>
      </c>
      <c r="C268" t="s">
        <v>849</v>
      </c>
      <c r="D268" t="s">
        <v>850</v>
      </c>
      <c r="E268"/>
      <c r="F268" t="s">
        <v>28994</v>
      </c>
      <c r="G268"/>
      <c r="H268">
        <v>0.1</v>
      </c>
      <c r="I268">
        <v>1</v>
      </c>
      <c r="J268" t="s">
        <v>346</v>
      </c>
      <c r="K268">
        <v>36.1098</v>
      </c>
      <c r="L268">
        <v>-83.114400000000003</v>
      </c>
      <c r="M268" s="100" t="s">
        <v>38387</v>
      </c>
      <c r="N268" t="s">
        <v>26214</v>
      </c>
      <c r="O268" t="s">
        <v>42383</v>
      </c>
      <c r="P268">
        <v>5</v>
      </c>
      <c r="Q268" t="s">
        <v>29714</v>
      </c>
      <c r="R268" t="s">
        <v>25825</v>
      </c>
      <c r="S268" t="s">
        <v>26197</v>
      </c>
      <c r="T268"/>
      <c r="U268" t="s">
        <v>26198</v>
      </c>
      <c r="V268" t="s">
        <v>26204</v>
      </c>
      <c r="Y268" s="97"/>
      <c r="AA268" s="91" t="str">
        <v>BEAR000.1CO</v>
      </c>
    </row>
    <row r="269" spans="1:27" s="91" customFormat="1" ht="15" customHeight="1" x14ac:dyDescent="0.35">
      <c r="A269" t="s">
        <v>856</v>
      </c>
      <c r="B269" t="s">
        <v>855</v>
      </c>
      <c r="C269" t="s">
        <v>857</v>
      </c>
      <c r="D269" t="s">
        <v>858</v>
      </c>
      <c r="E269"/>
      <c r="F269" t="s">
        <v>33</v>
      </c>
      <c r="G269"/>
      <c r="H269">
        <v>0.2</v>
      </c>
      <c r="I269">
        <v>5.15</v>
      </c>
      <c r="J269" t="s">
        <v>34</v>
      </c>
      <c r="K269">
        <v>35.465249999999997</v>
      </c>
      <c r="L269">
        <v>-86.933369999999996</v>
      </c>
      <c r="M269" s="100" t="s">
        <v>38389</v>
      </c>
      <c r="N269" t="s">
        <v>26217</v>
      </c>
      <c r="O269" t="s">
        <v>42201</v>
      </c>
      <c r="P269">
        <v>4</v>
      </c>
      <c r="Q269" t="s">
        <v>29715</v>
      </c>
      <c r="R269" t="s">
        <v>25808</v>
      </c>
      <c r="S269" t="s">
        <v>26197</v>
      </c>
      <c r="T269"/>
      <c r="U269" t="s">
        <v>26198</v>
      </c>
      <c r="V269" t="s">
        <v>26199</v>
      </c>
      <c r="Y269" s="97"/>
      <c r="AA269" s="91" t="str">
        <v>BEAR000.2MY</v>
      </c>
    </row>
    <row r="270" spans="1:27" s="91" customFormat="1" ht="15" customHeight="1" x14ac:dyDescent="0.35">
      <c r="A270" t="s">
        <v>860</v>
      </c>
      <c r="B270" t="s">
        <v>859</v>
      </c>
      <c r="C270" t="s">
        <v>849</v>
      </c>
      <c r="D270" t="s">
        <v>861</v>
      </c>
      <c r="E270"/>
      <c r="F270" t="s">
        <v>29086</v>
      </c>
      <c r="G270"/>
      <c r="H270">
        <v>0.2</v>
      </c>
      <c r="I270">
        <v>13.57</v>
      </c>
      <c r="J270" t="s">
        <v>826</v>
      </c>
      <c r="K270">
        <v>36.266669999999998</v>
      </c>
      <c r="L270">
        <v>-85.432777999999999</v>
      </c>
      <c r="M270" s="100" t="s">
        <v>38458</v>
      </c>
      <c r="N270" t="s">
        <v>26340</v>
      </c>
      <c r="O270" t="s">
        <v>42116</v>
      </c>
      <c r="P270">
        <v>5</v>
      </c>
      <c r="Q270" t="s">
        <v>29716</v>
      </c>
      <c r="R270" t="s">
        <v>25812</v>
      </c>
      <c r="S270" t="s">
        <v>26197</v>
      </c>
      <c r="T270"/>
      <c r="U270" t="s">
        <v>26198</v>
      </c>
      <c r="V270" t="s">
        <v>26199</v>
      </c>
      <c r="Y270" s="97"/>
      <c r="AA270" s="91" t="str">
        <v>BEAR000.2OV</v>
      </c>
    </row>
    <row r="271" spans="1:27" s="91" customFormat="1" ht="15" customHeight="1" x14ac:dyDescent="0.35">
      <c r="A271" t="s">
        <v>863</v>
      </c>
      <c r="B271" t="s">
        <v>862</v>
      </c>
      <c r="C271" t="s">
        <v>849</v>
      </c>
      <c r="D271" t="s">
        <v>864</v>
      </c>
      <c r="E271"/>
      <c r="F271" t="s">
        <v>28994</v>
      </c>
      <c r="G271"/>
      <c r="H271">
        <v>0.2</v>
      </c>
      <c r="I271">
        <v>3.38</v>
      </c>
      <c r="J271" t="s">
        <v>270</v>
      </c>
      <c r="K271">
        <v>36.473500000000001</v>
      </c>
      <c r="L271">
        <v>-82.597700000000003</v>
      </c>
      <c r="M271" s="100" t="s">
        <v>38412</v>
      </c>
      <c r="N271" t="s">
        <v>29031</v>
      </c>
      <c r="O271" t="s">
        <v>42479</v>
      </c>
      <c r="P271">
        <v>3</v>
      </c>
      <c r="Q271" t="s">
        <v>26341</v>
      </c>
      <c r="R271" t="s">
        <v>25821</v>
      </c>
      <c r="S271" t="s">
        <v>26197</v>
      </c>
      <c r="T271"/>
      <c r="U271" t="s">
        <v>26198</v>
      </c>
      <c r="V271" t="s">
        <v>26204</v>
      </c>
      <c r="X271" s="91" t="s">
        <v>29717</v>
      </c>
      <c r="Y271" s="97"/>
      <c r="AA271" s="91" t="str">
        <v>BEAR000.2SU</v>
      </c>
    </row>
    <row r="272" spans="1:27" s="91" customFormat="1" ht="15" customHeight="1" x14ac:dyDescent="0.35">
      <c r="A272" t="s">
        <v>866</v>
      </c>
      <c r="B272" t="s">
        <v>865</v>
      </c>
      <c r="C272" t="s">
        <v>849</v>
      </c>
      <c r="D272" t="s">
        <v>867</v>
      </c>
      <c r="E272"/>
      <c r="F272" t="s">
        <v>29083</v>
      </c>
      <c r="G272"/>
      <c r="H272">
        <v>0.3</v>
      </c>
      <c r="I272">
        <v>9.89</v>
      </c>
      <c r="J272" t="s">
        <v>868</v>
      </c>
      <c r="K272">
        <v>36.232500000000002</v>
      </c>
      <c r="L272">
        <v>-87.534999999999997</v>
      </c>
      <c r="M272" s="100" t="s">
        <v>38380</v>
      </c>
      <c r="N272" t="s">
        <v>26208</v>
      </c>
      <c r="O272" t="s">
        <v>43108</v>
      </c>
      <c r="P272">
        <v>5</v>
      </c>
      <c r="Q272" t="s">
        <v>26342</v>
      </c>
      <c r="R272" t="s">
        <v>25829</v>
      </c>
      <c r="S272" t="s">
        <v>26197</v>
      </c>
      <c r="T272"/>
      <c r="U272" t="s">
        <v>26198</v>
      </c>
      <c r="V272" t="s">
        <v>26199</v>
      </c>
      <c r="Y272" s="97"/>
      <c r="AA272" s="91" t="str">
        <v>BEAR000.3HO</v>
      </c>
    </row>
    <row r="273" spans="1:27" s="91" customFormat="1" ht="15" customHeight="1" x14ac:dyDescent="0.35">
      <c r="A273" t="s">
        <v>870</v>
      </c>
      <c r="B273" t="s">
        <v>869</v>
      </c>
      <c r="C273" t="s">
        <v>849</v>
      </c>
      <c r="D273" t="s">
        <v>871</v>
      </c>
      <c r="E273"/>
      <c r="F273" t="s">
        <v>29083</v>
      </c>
      <c r="G273"/>
      <c r="H273">
        <v>0.4</v>
      </c>
      <c r="I273">
        <v>22.17</v>
      </c>
      <c r="J273" t="s">
        <v>203</v>
      </c>
      <c r="K273">
        <v>35.977499999999999</v>
      </c>
      <c r="L273">
        <v>-87.442220000000006</v>
      </c>
      <c r="M273" s="100" t="s">
        <v>38382</v>
      </c>
      <c r="N273" t="s">
        <v>26210</v>
      </c>
      <c r="O273" t="s">
        <v>42251</v>
      </c>
      <c r="P273">
        <v>3</v>
      </c>
      <c r="Q273" t="s">
        <v>29718</v>
      </c>
      <c r="R273" t="s">
        <v>25808</v>
      </c>
      <c r="S273" t="s">
        <v>26197</v>
      </c>
      <c r="T273"/>
      <c r="U273" t="s">
        <v>26198</v>
      </c>
      <c r="V273" t="s">
        <v>26199</v>
      </c>
      <c r="Y273" s="97"/>
      <c r="AA273" s="91" t="str">
        <v>BEAR000.4HI</v>
      </c>
    </row>
    <row r="274" spans="1:27" s="91" customFormat="1" ht="15" customHeight="1" x14ac:dyDescent="0.35">
      <c r="A274" t="s">
        <v>873</v>
      </c>
      <c r="B274" t="s">
        <v>872</v>
      </c>
      <c r="C274" t="s">
        <v>874</v>
      </c>
      <c r="D274" t="s">
        <v>875</v>
      </c>
      <c r="E274"/>
      <c r="F274" t="s">
        <v>29083</v>
      </c>
      <c r="G274"/>
      <c r="H274">
        <v>0.4</v>
      </c>
      <c r="I274">
        <v>1.39</v>
      </c>
      <c r="J274" t="s">
        <v>423</v>
      </c>
      <c r="K274">
        <v>36.060549999999999</v>
      </c>
      <c r="L274">
        <v>-87.780879999999996</v>
      </c>
      <c r="M274" s="100" t="s">
        <v>38382</v>
      </c>
      <c r="N274" t="s">
        <v>26210</v>
      </c>
      <c r="O274" t="s">
        <v>42625</v>
      </c>
      <c r="P274">
        <v>3</v>
      </c>
      <c r="Q274" t="s">
        <v>29719</v>
      </c>
      <c r="R274" t="s">
        <v>25829</v>
      </c>
      <c r="S274" t="s">
        <v>26197</v>
      </c>
      <c r="T274"/>
      <c r="U274" t="s">
        <v>26198</v>
      </c>
      <c r="V274" t="s">
        <v>26199</v>
      </c>
      <c r="Y274" s="97"/>
      <c r="AA274" s="91" t="str">
        <v>BEAR000.4HU</v>
      </c>
    </row>
    <row r="275" spans="1:27" s="91" customFormat="1" ht="15" customHeight="1" x14ac:dyDescent="0.35">
      <c r="A275" t="s">
        <v>877</v>
      </c>
      <c r="B275" t="s">
        <v>876</v>
      </c>
      <c r="C275" t="s">
        <v>849</v>
      </c>
      <c r="D275" t="s">
        <v>29720</v>
      </c>
      <c r="E275"/>
      <c r="F275" t="s">
        <v>44</v>
      </c>
      <c r="G275"/>
      <c r="H275">
        <v>0.4</v>
      </c>
      <c r="I275">
        <v>7.48</v>
      </c>
      <c r="J275" t="s">
        <v>878</v>
      </c>
      <c r="K275">
        <v>35.947800000000001</v>
      </c>
      <c r="L275">
        <v>-84.368600000000001</v>
      </c>
      <c r="M275" s="100" t="s">
        <v>38459</v>
      </c>
      <c r="N275" t="s">
        <v>26343</v>
      </c>
      <c r="O275" t="s">
        <v>42919</v>
      </c>
      <c r="P275">
        <v>3</v>
      </c>
      <c r="Q275" t="s">
        <v>29098</v>
      </c>
      <c r="R275" t="s">
        <v>25825</v>
      </c>
      <c r="S275" t="s">
        <v>26197</v>
      </c>
      <c r="T275"/>
      <c r="U275" t="s">
        <v>26198</v>
      </c>
      <c r="V275" t="s">
        <v>26204</v>
      </c>
      <c r="X275" s="91" t="s">
        <v>29721</v>
      </c>
      <c r="Y275" s="97"/>
      <c r="AA275" s="91" t="str">
        <v>BEAR000.4RO</v>
      </c>
    </row>
    <row r="276" spans="1:27" s="91" customFormat="1" ht="15" customHeight="1" x14ac:dyDescent="0.35">
      <c r="A276" t="s">
        <v>880</v>
      </c>
      <c r="B276" t="s">
        <v>879</v>
      </c>
      <c r="C276" t="s">
        <v>849</v>
      </c>
      <c r="D276" t="s">
        <v>881</v>
      </c>
      <c r="E276"/>
      <c r="F276" t="s">
        <v>33</v>
      </c>
      <c r="G276"/>
      <c r="H276">
        <v>0.4</v>
      </c>
      <c r="I276">
        <v>3.9</v>
      </c>
      <c r="J276" t="s">
        <v>95</v>
      </c>
      <c r="K276">
        <v>35.858611000000003</v>
      </c>
      <c r="L276">
        <v>-86.966389000000007</v>
      </c>
      <c r="M276" s="100" t="s">
        <v>38379</v>
      </c>
      <c r="N276" t="s">
        <v>26205</v>
      </c>
      <c r="O276" t="s">
        <v>42258</v>
      </c>
      <c r="P276">
        <v>1</v>
      </c>
      <c r="Q276" t="s">
        <v>29722</v>
      </c>
      <c r="R276" t="s">
        <v>25829</v>
      </c>
      <c r="S276" t="s">
        <v>26197</v>
      </c>
      <c r="T276"/>
      <c r="U276" t="s">
        <v>26198</v>
      </c>
      <c r="V276" t="s">
        <v>26199</v>
      </c>
      <c r="Y276" s="97"/>
      <c r="AA276" s="91" t="str">
        <v>BEAR000.4WI</v>
      </c>
    </row>
    <row r="277" spans="1:27" s="91" customFormat="1" ht="15" customHeight="1" x14ac:dyDescent="0.35">
      <c r="A277" t="s">
        <v>883</v>
      </c>
      <c r="B277" t="s">
        <v>882</v>
      </c>
      <c r="C277" t="s">
        <v>849</v>
      </c>
      <c r="D277" t="s">
        <v>884</v>
      </c>
      <c r="E277"/>
      <c r="F277" t="s">
        <v>29083</v>
      </c>
      <c r="G277"/>
      <c r="H277">
        <v>0.6</v>
      </c>
      <c r="I277">
        <v>13.11</v>
      </c>
      <c r="J277" t="s">
        <v>203</v>
      </c>
      <c r="K277">
        <v>35.976500000000001</v>
      </c>
      <c r="L277">
        <v>-87.438199999999995</v>
      </c>
      <c r="M277" s="100" t="s">
        <v>38382</v>
      </c>
      <c r="N277" t="s">
        <v>26210</v>
      </c>
      <c r="O277" t="s">
        <v>42251</v>
      </c>
      <c r="P277">
        <v>3</v>
      </c>
      <c r="Q277" t="s">
        <v>29718</v>
      </c>
      <c r="R277" t="s">
        <v>25808</v>
      </c>
      <c r="S277" t="s">
        <v>26197</v>
      </c>
      <c r="T277"/>
      <c r="U277" t="s">
        <v>26198</v>
      </c>
      <c r="V277" t="s">
        <v>26199</v>
      </c>
      <c r="X277" s="91" t="s">
        <v>29723</v>
      </c>
      <c r="Y277" s="97"/>
      <c r="AA277" s="91" t="str">
        <v>BEAR000.6HI</v>
      </c>
    </row>
    <row r="278" spans="1:27" s="91" customFormat="1" ht="15" customHeight="1" x14ac:dyDescent="0.35">
      <c r="A278" s="310" t="s">
        <v>38460</v>
      </c>
      <c r="B278" s="310" t="s">
        <v>38461</v>
      </c>
      <c r="C278" s="310" t="s">
        <v>874</v>
      </c>
      <c r="D278" s="310" t="s">
        <v>38462</v>
      </c>
      <c r="E278" s="310"/>
      <c r="F278" s="310" t="s">
        <v>75</v>
      </c>
      <c r="G278" s="310"/>
      <c r="H278" s="314">
        <v>0.6</v>
      </c>
      <c r="I278" s="314">
        <v>2.5</v>
      </c>
      <c r="J278" s="310" t="s">
        <v>148</v>
      </c>
      <c r="K278" s="314">
        <v>35.908673999999998</v>
      </c>
      <c r="L278" s="314">
        <v>-86.361672999999996</v>
      </c>
      <c r="M278" s="314" t="s">
        <v>38401</v>
      </c>
      <c r="N278" s="310" t="s">
        <v>26226</v>
      </c>
      <c r="O278" s="310" t="s">
        <v>38463</v>
      </c>
      <c r="P278" s="314">
        <v>2</v>
      </c>
      <c r="Q278" s="310" t="s">
        <v>26345</v>
      </c>
      <c r="R278" s="310" t="s">
        <v>25829</v>
      </c>
      <c r="S278" s="310" t="s">
        <v>26197</v>
      </c>
      <c r="T278" s="310"/>
      <c r="U278" s="310" t="s">
        <v>26198</v>
      </c>
      <c r="V278" s="310" t="s">
        <v>26199</v>
      </c>
      <c r="X278" s="91" t="s">
        <v>38464</v>
      </c>
      <c r="Y278" s="97"/>
      <c r="AA278" s="91" t="str">
        <v>BEAR000.6RU</v>
      </c>
    </row>
    <row r="279" spans="1:27" s="91" customFormat="1" ht="15" customHeight="1" x14ac:dyDescent="0.35">
      <c r="A279" t="s">
        <v>886</v>
      </c>
      <c r="B279" t="s">
        <v>885</v>
      </c>
      <c r="C279" t="s">
        <v>849</v>
      </c>
      <c r="D279" t="s">
        <v>887</v>
      </c>
      <c r="E279"/>
      <c r="F279" t="s">
        <v>27</v>
      </c>
      <c r="G279"/>
      <c r="H279">
        <v>0.7</v>
      </c>
      <c r="I279">
        <v>4.42</v>
      </c>
      <c r="J279" t="s">
        <v>888</v>
      </c>
      <c r="K279">
        <v>35.80547</v>
      </c>
      <c r="L279">
        <v>-89.295029999999997</v>
      </c>
      <c r="M279" s="100" t="s">
        <v>38381</v>
      </c>
      <c r="N279" t="s">
        <v>26209</v>
      </c>
      <c r="O279" t="s">
        <v>42844</v>
      </c>
      <c r="P279">
        <v>1</v>
      </c>
      <c r="Q279" t="s">
        <v>26344</v>
      </c>
      <c r="R279" t="s">
        <v>25816</v>
      </c>
      <c r="S279" t="s">
        <v>26197</v>
      </c>
      <c r="T279"/>
      <c r="U279" t="s">
        <v>26198</v>
      </c>
      <c r="V279" t="s">
        <v>26199</v>
      </c>
      <c r="W279" s="91" t="s">
        <v>889</v>
      </c>
      <c r="X279" s="91" t="s">
        <v>29724</v>
      </c>
      <c r="Y279" s="97"/>
      <c r="AA279" s="91" t="str">
        <v>BEAR000.7CK</v>
      </c>
    </row>
    <row r="280" spans="1:27" s="91" customFormat="1" ht="15" customHeight="1" x14ac:dyDescent="0.35">
      <c r="A280" t="s">
        <v>891</v>
      </c>
      <c r="B280" t="s">
        <v>890</v>
      </c>
      <c r="C280" t="s">
        <v>874</v>
      </c>
      <c r="D280" t="s">
        <v>892</v>
      </c>
      <c r="E280"/>
      <c r="F280" t="s">
        <v>75</v>
      </c>
      <c r="G280"/>
      <c r="H280">
        <v>0.8</v>
      </c>
      <c r="I280">
        <v>2.5099999999999998</v>
      </c>
      <c r="J280" t="s">
        <v>148</v>
      </c>
      <c r="K280">
        <v>35.906944000000003</v>
      </c>
      <c r="L280">
        <v>-86.361110999999994</v>
      </c>
      <c r="M280" s="100" t="s">
        <v>38401</v>
      </c>
      <c r="N280" t="s">
        <v>26226</v>
      </c>
      <c r="O280" t="s">
        <v>43123</v>
      </c>
      <c r="P280">
        <v>2</v>
      </c>
      <c r="Q280" t="s">
        <v>26345</v>
      </c>
      <c r="R280" t="s">
        <v>25829</v>
      </c>
      <c r="S280" t="s">
        <v>26197</v>
      </c>
      <c r="T280"/>
      <c r="U280" t="s">
        <v>26198</v>
      </c>
      <c r="V280" t="s">
        <v>26199</v>
      </c>
      <c r="Y280" s="97"/>
      <c r="AA280" s="91" t="str">
        <v>BEAR000.8RU</v>
      </c>
    </row>
    <row r="281" spans="1:27" s="91" customFormat="1" ht="15" customHeight="1" x14ac:dyDescent="0.35">
      <c r="A281" t="s">
        <v>894</v>
      </c>
      <c r="B281" t="s">
        <v>893</v>
      </c>
      <c r="C281" t="s">
        <v>849</v>
      </c>
      <c r="D281" t="s">
        <v>895</v>
      </c>
      <c r="E281"/>
      <c r="F281" t="s">
        <v>9</v>
      </c>
      <c r="G281"/>
      <c r="H281">
        <v>0.9</v>
      </c>
      <c r="I281">
        <v>26.5</v>
      </c>
      <c r="J281" t="s">
        <v>896</v>
      </c>
      <c r="K281">
        <v>36.158799999999999</v>
      </c>
      <c r="L281">
        <v>-88.187600000000003</v>
      </c>
      <c r="M281" s="100" t="s">
        <v>38392</v>
      </c>
      <c r="N281" t="s">
        <v>26221</v>
      </c>
      <c r="O281" t="s">
        <v>42402</v>
      </c>
      <c r="P281">
        <v>3</v>
      </c>
      <c r="Q281" t="s">
        <v>29725</v>
      </c>
      <c r="R281" t="s">
        <v>25816</v>
      </c>
      <c r="S281" t="s">
        <v>26197</v>
      </c>
      <c r="T281"/>
      <c r="U281" t="s">
        <v>26198</v>
      </c>
      <c r="V281" t="s">
        <v>26199</v>
      </c>
      <c r="W281" s="91" t="s">
        <v>34465</v>
      </c>
      <c r="Y281" s="97"/>
      <c r="AA281" s="91" t="str">
        <v>BEAR000.9HN</v>
      </c>
    </row>
    <row r="282" spans="1:27" s="91" customFormat="1" ht="15" customHeight="1" x14ac:dyDescent="0.35">
      <c r="A282" t="s">
        <v>898</v>
      </c>
      <c r="B282" t="s">
        <v>897</v>
      </c>
      <c r="C282" t="s">
        <v>849</v>
      </c>
      <c r="D282" t="s">
        <v>899</v>
      </c>
      <c r="E282"/>
      <c r="F282" t="s">
        <v>29083</v>
      </c>
      <c r="G282"/>
      <c r="H282">
        <v>1</v>
      </c>
      <c r="I282">
        <v>4.25</v>
      </c>
      <c r="J282" t="s">
        <v>423</v>
      </c>
      <c r="K282">
        <v>36.113332999999997</v>
      </c>
      <c r="L282">
        <v>-87.906670000000005</v>
      </c>
      <c r="M282" s="100" t="s">
        <v>38392</v>
      </c>
      <c r="N282" t="s">
        <v>26221</v>
      </c>
      <c r="O282" t="s">
        <v>42202</v>
      </c>
      <c r="P282">
        <v>3</v>
      </c>
      <c r="Q282" t="s">
        <v>29726</v>
      </c>
      <c r="R282" t="s">
        <v>25829</v>
      </c>
      <c r="S282" t="s">
        <v>26197</v>
      </c>
      <c r="T282"/>
      <c r="U282" t="s">
        <v>26198</v>
      </c>
      <c r="V282" t="s">
        <v>26199</v>
      </c>
      <c r="Y282" s="97"/>
      <c r="AA282" s="91" t="str">
        <v>BEAR001.0HU</v>
      </c>
    </row>
    <row r="283" spans="1:27" s="91" customFormat="1" ht="15" customHeight="1" x14ac:dyDescent="0.35">
      <c r="A283" t="s">
        <v>901</v>
      </c>
      <c r="B283" t="s">
        <v>900</v>
      </c>
      <c r="C283" t="s">
        <v>849</v>
      </c>
      <c r="D283" t="s">
        <v>902</v>
      </c>
      <c r="E283"/>
      <c r="F283" t="s">
        <v>9</v>
      </c>
      <c r="G283"/>
      <c r="H283">
        <v>1</v>
      </c>
      <c r="I283">
        <v>20.74</v>
      </c>
      <c r="J283" t="s">
        <v>28</v>
      </c>
      <c r="K283">
        <v>35.491700000000002</v>
      </c>
      <c r="L283">
        <v>-88.722399999999993</v>
      </c>
      <c r="M283" s="100" t="s">
        <v>38381</v>
      </c>
      <c r="N283" t="s">
        <v>26209</v>
      </c>
      <c r="O283" t="s">
        <v>42199</v>
      </c>
      <c r="P283">
        <v>1</v>
      </c>
      <c r="Q283" t="s">
        <v>29727</v>
      </c>
      <c r="R283" t="s">
        <v>25816</v>
      </c>
      <c r="S283" t="s">
        <v>26197</v>
      </c>
      <c r="T283"/>
      <c r="U283" t="s">
        <v>26198</v>
      </c>
      <c r="V283" t="s">
        <v>26199</v>
      </c>
      <c r="Y283" s="97"/>
      <c r="AA283" s="91" t="str">
        <v>BEAR001.0MN</v>
      </c>
    </row>
    <row r="284" spans="1:27" s="91" customFormat="1" ht="15" customHeight="1" x14ac:dyDescent="0.35">
      <c r="A284" t="s">
        <v>904</v>
      </c>
      <c r="B284" t="s">
        <v>903</v>
      </c>
      <c r="C284" t="s">
        <v>849</v>
      </c>
      <c r="D284" t="s">
        <v>905</v>
      </c>
      <c r="E284"/>
      <c r="F284" t="s">
        <v>33</v>
      </c>
      <c r="G284"/>
      <c r="H284">
        <v>1</v>
      </c>
      <c r="I284">
        <v>8.5500000000000007</v>
      </c>
      <c r="J284" t="s">
        <v>34</v>
      </c>
      <c r="K284">
        <v>35.635277000000002</v>
      </c>
      <c r="L284">
        <v>-86.991665999999995</v>
      </c>
      <c r="M284" s="100" t="s">
        <v>38382</v>
      </c>
      <c r="N284" t="s">
        <v>26210</v>
      </c>
      <c r="O284" t="s">
        <v>42465</v>
      </c>
      <c r="P284">
        <v>3</v>
      </c>
      <c r="Q284" t="s">
        <v>29728</v>
      </c>
      <c r="R284" t="s">
        <v>25808</v>
      </c>
      <c r="S284" t="s">
        <v>26197</v>
      </c>
      <c r="T284"/>
      <c r="U284" t="s">
        <v>26198</v>
      </c>
      <c r="V284" t="s">
        <v>26199</v>
      </c>
      <c r="W284" s="91" t="s">
        <v>906</v>
      </c>
      <c r="X284" s="91" t="s">
        <v>34466</v>
      </c>
      <c r="Y284" s="97"/>
      <c r="AA284" s="91" t="str">
        <v>BEAR001.0MY</v>
      </c>
    </row>
    <row r="285" spans="1:27" s="91" customFormat="1" ht="15" customHeight="1" x14ac:dyDescent="0.35">
      <c r="A285" t="s">
        <v>908</v>
      </c>
      <c r="B285" t="s">
        <v>907</v>
      </c>
      <c r="C285" t="s">
        <v>849</v>
      </c>
      <c r="D285" t="s">
        <v>909</v>
      </c>
      <c r="E285"/>
      <c r="F285" t="s">
        <v>9</v>
      </c>
      <c r="G285"/>
      <c r="H285">
        <v>1.1000000000000001</v>
      </c>
      <c r="I285">
        <v>6.9</v>
      </c>
      <c r="J285" t="s">
        <v>448</v>
      </c>
      <c r="K285">
        <v>36.027349999999998</v>
      </c>
      <c r="L285">
        <v>-88.81541</v>
      </c>
      <c r="M285" s="100" t="s">
        <v>38404</v>
      </c>
      <c r="N285" t="s">
        <v>26243</v>
      </c>
      <c r="O285" t="s">
        <v>42347</v>
      </c>
      <c r="P285">
        <v>5</v>
      </c>
      <c r="Q285" t="s">
        <v>29729</v>
      </c>
      <c r="R285" t="s">
        <v>25816</v>
      </c>
      <c r="S285" t="s">
        <v>26197</v>
      </c>
      <c r="T285"/>
      <c r="U285" t="s">
        <v>26198</v>
      </c>
      <c r="V285" t="s">
        <v>26199</v>
      </c>
      <c r="W285" s="91" t="s">
        <v>910</v>
      </c>
      <c r="Y285" s="97"/>
      <c r="AA285" s="91" t="str">
        <v>BEAR001.1GI</v>
      </c>
    </row>
    <row r="286" spans="1:27" s="91" customFormat="1" ht="15" customHeight="1" x14ac:dyDescent="0.35">
      <c r="A286" t="s">
        <v>912</v>
      </c>
      <c r="B286" t="s">
        <v>911</v>
      </c>
      <c r="C286" t="s">
        <v>849</v>
      </c>
      <c r="D286" t="s">
        <v>913</v>
      </c>
      <c r="E286"/>
      <c r="F286" t="s">
        <v>9</v>
      </c>
      <c r="G286"/>
      <c r="H286">
        <v>1.2</v>
      </c>
      <c r="I286">
        <v>20.079999999999998</v>
      </c>
      <c r="J286" t="s">
        <v>28</v>
      </c>
      <c r="K286">
        <v>35.487850000000002</v>
      </c>
      <c r="L286">
        <v>-88.732089999999999</v>
      </c>
      <c r="M286" s="100" t="s">
        <v>38381</v>
      </c>
      <c r="N286" t="s">
        <v>26209</v>
      </c>
      <c r="O286" t="s">
        <v>42199</v>
      </c>
      <c r="P286">
        <v>1</v>
      </c>
      <c r="Q286" t="s">
        <v>29727</v>
      </c>
      <c r="R286" t="s">
        <v>25816</v>
      </c>
      <c r="S286" t="s">
        <v>26197</v>
      </c>
      <c r="T286"/>
      <c r="U286" t="s">
        <v>26198</v>
      </c>
      <c r="V286" t="s">
        <v>26199</v>
      </c>
      <c r="X286" s="91" t="s">
        <v>29730</v>
      </c>
      <c r="Y286" s="97"/>
      <c r="AA286" s="91" t="str">
        <v>BEAR001.2MN</v>
      </c>
    </row>
    <row r="287" spans="1:27" s="91" customFormat="1" ht="15" customHeight="1" x14ac:dyDescent="0.35">
      <c r="A287" t="s">
        <v>915</v>
      </c>
      <c r="B287" t="s">
        <v>914</v>
      </c>
      <c r="C287" t="s">
        <v>849</v>
      </c>
      <c r="D287" t="s">
        <v>29731</v>
      </c>
      <c r="E287"/>
      <c r="F287" t="s">
        <v>28998</v>
      </c>
      <c r="G287"/>
      <c r="H287">
        <v>1.2</v>
      </c>
      <c r="I287">
        <v>6.73</v>
      </c>
      <c r="J287" t="s">
        <v>878</v>
      </c>
      <c r="K287">
        <v>35.945099999999996</v>
      </c>
      <c r="L287">
        <v>-84.360500000000002</v>
      </c>
      <c r="M287" s="100" t="s">
        <v>38459</v>
      </c>
      <c r="N287" t="s">
        <v>26343</v>
      </c>
      <c r="O287" t="s">
        <v>42919</v>
      </c>
      <c r="P287">
        <v>3</v>
      </c>
      <c r="Q287" t="s">
        <v>29098</v>
      </c>
      <c r="R287" t="s">
        <v>25825</v>
      </c>
      <c r="S287" t="s">
        <v>26197</v>
      </c>
      <c r="T287"/>
      <c r="U287" t="s">
        <v>26198</v>
      </c>
      <c r="V287" t="s">
        <v>26204</v>
      </c>
      <c r="X287" s="91" t="s">
        <v>29721</v>
      </c>
      <c r="Y287" s="97"/>
      <c r="AA287" s="91" t="str">
        <v>BEAR001.2RO</v>
      </c>
    </row>
    <row r="288" spans="1:27" s="91" customFormat="1" ht="15" customHeight="1" x14ac:dyDescent="0.35">
      <c r="A288" t="s">
        <v>917</v>
      </c>
      <c r="B288" t="s">
        <v>916</v>
      </c>
      <c r="C288" t="s">
        <v>849</v>
      </c>
      <c r="D288" t="s">
        <v>918</v>
      </c>
      <c r="E288"/>
      <c r="F288" t="s">
        <v>27</v>
      </c>
      <c r="G288"/>
      <c r="H288">
        <v>1.2</v>
      </c>
      <c r="I288">
        <v>6.65</v>
      </c>
      <c r="J288" t="s">
        <v>919</v>
      </c>
      <c r="K288">
        <v>35.3536</v>
      </c>
      <c r="L288">
        <v>-89.949399999999997</v>
      </c>
      <c r="M288" s="100" t="s">
        <v>38427</v>
      </c>
      <c r="N288" t="s">
        <v>26281</v>
      </c>
      <c r="O288" t="s">
        <v>43128</v>
      </c>
      <c r="P288">
        <v>2</v>
      </c>
      <c r="Q288" t="s">
        <v>29732</v>
      </c>
      <c r="R288" t="s">
        <v>25828</v>
      </c>
      <c r="S288" t="s">
        <v>26197</v>
      </c>
      <c r="T288"/>
      <c r="U288" t="s">
        <v>26198</v>
      </c>
      <c r="V288" t="s">
        <v>26199</v>
      </c>
      <c r="Y288" s="97"/>
      <c r="AA288" s="91" t="str">
        <v>BEAR001.2SH</v>
      </c>
    </row>
    <row r="289" spans="1:27" s="91" customFormat="1" ht="15" customHeight="1" x14ac:dyDescent="0.35">
      <c r="A289" t="s">
        <v>921</v>
      </c>
      <c r="B289" t="s">
        <v>920</v>
      </c>
      <c r="C289" t="s">
        <v>849</v>
      </c>
      <c r="D289" t="s">
        <v>922</v>
      </c>
      <c r="E289"/>
      <c r="F289" t="s">
        <v>9</v>
      </c>
      <c r="G289"/>
      <c r="H289">
        <v>1.3</v>
      </c>
      <c r="I289">
        <v>9.34</v>
      </c>
      <c r="J289" t="s">
        <v>207</v>
      </c>
      <c r="K289">
        <v>36.096490000000003</v>
      </c>
      <c r="L289">
        <v>-88.703540000000004</v>
      </c>
      <c r="M289" s="100" t="s">
        <v>38404</v>
      </c>
      <c r="N289" t="s">
        <v>26243</v>
      </c>
      <c r="O289" t="s">
        <v>42516</v>
      </c>
      <c r="P289">
        <v>5</v>
      </c>
      <c r="Q289" t="s">
        <v>26347</v>
      </c>
      <c r="R289" t="s">
        <v>25816</v>
      </c>
      <c r="S289" t="s">
        <v>26197</v>
      </c>
      <c r="T289"/>
      <c r="U289" t="s">
        <v>26198</v>
      </c>
      <c r="V289" t="s">
        <v>26199</v>
      </c>
      <c r="X289" s="91" t="s">
        <v>29733</v>
      </c>
      <c r="Y289" s="97"/>
      <c r="AA289" s="91" t="str">
        <v>BEAR001.3WY</v>
      </c>
    </row>
    <row r="290" spans="1:27" s="91" customFormat="1" ht="15" customHeight="1" x14ac:dyDescent="0.35">
      <c r="A290" t="s">
        <v>924</v>
      </c>
      <c r="B290" t="s">
        <v>923</v>
      </c>
      <c r="C290" t="s">
        <v>849</v>
      </c>
      <c r="D290" t="s">
        <v>925</v>
      </c>
      <c r="E290"/>
      <c r="F290" t="s">
        <v>9</v>
      </c>
      <c r="G290"/>
      <c r="H290">
        <v>2</v>
      </c>
      <c r="I290">
        <v>6.52</v>
      </c>
      <c r="J290" t="s">
        <v>28</v>
      </c>
      <c r="K290">
        <v>35.613480000000003</v>
      </c>
      <c r="L290">
        <v>-88.65446</v>
      </c>
      <c r="M290" s="100" t="s">
        <v>38381</v>
      </c>
      <c r="N290" t="s">
        <v>26209</v>
      </c>
      <c r="O290" t="s">
        <v>42127</v>
      </c>
      <c r="P290">
        <v>1</v>
      </c>
      <c r="Q290" t="s">
        <v>29734</v>
      </c>
      <c r="R290" t="s">
        <v>25816</v>
      </c>
      <c r="S290" t="s">
        <v>26197</v>
      </c>
      <c r="T290"/>
      <c r="U290" t="s">
        <v>26198</v>
      </c>
      <c r="V290" t="s">
        <v>26199</v>
      </c>
      <c r="Y290" s="97"/>
      <c r="AA290" s="91" t="str">
        <v>BEAR002.0MN</v>
      </c>
    </row>
    <row r="291" spans="1:27" s="91" customFormat="1" ht="15" customHeight="1" x14ac:dyDescent="0.35">
      <c r="A291" t="s">
        <v>43347</v>
      </c>
      <c r="B291" t="s">
        <v>26348</v>
      </c>
      <c r="C291" t="s">
        <v>849</v>
      </c>
      <c r="D291" t="s">
        <v>29094</v>
      </c>
      <c r="E291"/>
      <c r="F291" t="s">
        <v>44</v>
      </c>
      <c r="G291"/>
      <c r="H291">
        <v>3.4</v>
      </c>
      <c r="I291">
        <v>6.1</v>
      </c>
      <c r="J291" t="s">
        <v>878</v>
      </c>
      <c r="K291">
        <v>35.943534999999997</v>
      </c>
      <c r="L291">
        <v>-84.349080999999998</v>
      </c>
      <c r="M291" s="100" t="s">
        <v>38459</v>
      </c>
      <c r="N291" t="s">
        <v>26343</v>
      </c>
      <c r="O291" t="s">
        <v>42919</v>
      </c>
      <c r="P291">
        <v>3</v>
      </c>
      <c r="Q291" t="s">
        <v>29098</v>
      </c>
      <c r="R291" t="s">
        <v>25848</v>
      </c>
      <c r="S291" t="s">
        <v>26197</v>
      </c>
      <c r="T291"/>
      <c r="U291" t="s">
        <v>26198</v>
      </c>
      <c r="V291" t="s">
        <v>26204</v>
      </c>
      <c r="W291" s="91" t="s">
        <v>43348</v>
      </c>
      <c r="X291" s="91" t="s">
        <v>43349</v>
      </c>
      <c r="Y291" s="97"/>
      <c r="AA291" s="91" t="str">
        <v>BEAR002.1RO</v>
      </c>
    </row>
    <row r="292" spans="1:27" s="91" customFormat="1" ht="15" customHeight="1" x14ac:dyDescent="0.35">
      <c r="A292" t="s">
        <v>927</v>
      </c>
      <c r="B292" t="s">
        <v>926</v>
      </c>
      <c r="C292" t="s">
        <v>849</v>
      </c>
      <c r="D292" t="s">
        <v>928</v>
      </c>
      <c r="E292"/>
      <c r="F292" t="s">
        <v>929</v>
      </c>
      <c r="G292"/>
      <c r="H292">
        <v>2.1</v>
      </c>
      <c r="I292">
        <v>7</v>
      </c>
      <c r="J292" t="s">
        <v>404</v>
      </c>
      <c r="K292">
        <v>35.447200000000002</v>
      </c>
      <c r="L292">
        <v>-89.963099999999997</v>
      </c>
      <c r="M292" s="100" t="s">
        <v>38425</v>
      </c>
      <c r="N292" t="s">
        <v>26273</v>
      </c>
      <c r="O292" t="s">
        <v>42420</v>
      </c>
      <c r="P292">
        <v>5</v>
      </c>
      <c r="Q292" t="s">
        <v>26349</v>
      </c>
      <c r="R292" t="s">
        <v>25828</v>
      </c>
      <c r="S292" t="s">
        <v>26197</v>
      </c>
      <c r="T292"/>
      <c r="U292" t="s">
        <v>26198</v>
      </c>
      <c r="V292" t="s">
        <v>26199</v>
      </c>
      <c r="W292" s="91" t="s">
        <v>930</v>
      </c>
      <c r="X292" s="91" t="s">
        <v>29735</v>
      </c>
      <c r="Y292" s="97"/>
      <c r="AA292" s="91" t="str">
        <v>BEAR002.1TI</v>
      </c>
    </row>
    <row r="293" spans="1:27" s="91" customFormat="1" ht="15" customHeight="1" x14ac:dyDescent="0.35">
      <c r="A293" t="s">
        <v>932</v>
      </c>
      <c r="B293" t="s">
        <v>931</v>
      </c>
      <c r="C293" t="s">
        <v>849</v>
      </c>
      <c r="D293" t="s">
        <v>40668</v>
      </c>
      <c r="E293"/>
      <c r="F293" t="s">
        <v>9</v>
      </c>
      <c r="G293"/>
      <c r="H293">
        <v>2.1</v>
      </c>
      <c r="I293">
        <v>8.18</v>
      </c>
      <c r="J293" t="s">
        <v>207</v>
      </c>
      <c r="K293">
        <v>36.102361000000002</v>
      </c>
      <c r="L293">
        <v>-88.697939000000005</v>
      </c>
      <c r="M293" s="100" t="s">
        <v>38404</v>
      </c>
      <c r="N293" t="s">
        <v>26243</v>
      </c>
      <c r="O293" t="s">
        <v>42516</v>
      </c>
      <c r="P293">
        <v>5</v>
      </c>
      <c r="Q293" t="s">
        <v>26347</v>
      </c>
      <c r="R293" t="s">
        <v>25816</v>
      </c>
      <c r="S293" t="s">
        <v>26197</v>
      </c>
      <c r="T293"/>
      <c r="U293" t="s">
        <v>26198</v>
      </c>
      <c r="V293" t="s">
        <v>26199</v>
      </c>
      <c r="W293" s="91" t="s">
        <v>34467</v>
      </c>
      <c r="X293" s="91" t="s">
        <v>43309</v>
      </c>
      <c r="Y293" s="97"/>
      <c r="AA293" s="91" t="str">
        <v>BEAR002.1WY</v>
      </c>
    </row>
    <row r="294" spans="1:27" s="91" customFormat="1" ht="15" customHeight="1" x14ac:dyDescent="0.35">
      <c r="A294" s="310" t="s">
        <v>40669</v>
      </c>
      <c r="B294" s="310" t="s">
        <v>40670</v>
      </c>
      <c r="C294" s="310" t="s">
        <v>874</v>
      </c>
      <c r="D294" s="310" t="s">
        <v>40671</v>
      </c>
      <c r="E294" s="310"/>
      <c r="F294" s="310" t="s">
        <v>75</v>
      </c>
      <c r="G294" s="310"/>
      <c r="H294" s="314">
        <v>2.4</v>
      </c>
      <c r="I294" s="314">
        <v>1.6</v>
      </c>
      <c r="J294" s="310" t="s">
        <v>148</v>
      </c>
      <c r="K294" s="314">
        <v>35.886650000000003</v>
      </c>
      <c r="L294" s="314">
        <v>-86.363838000000001</v>
      </c>
      <c r="M294" s="314" t="s">
        <v>38401</v>
      </c>
      <c r="N294" s="310" t="s">
        <v>26226</v>
      </c>
      <c r="O294" s="310" t="s">
        <v>38463</v>
      </c>
      <c r="P294" s="314">
        <v>2</v>
      </c>
      <c r="Q294" s="310" t="s">
        <v>26345</v>
      </c>
      <c r="R294" s="310" t="s">
        <v>25829</v>
      </c>
      <c r="S294" s="310" t="s">
        <v>26197</v>
      </c>
      <c r="T294" s="310"/>
      <c r="U294" s="310" t="s">
        <v>26198</v>
      </c>
      <c r="V294" s="310" t="s">
        <v>26199</v>
      </c>
      <c r="X294" s="91" t="s">
        <v>40672</v>
      </c>
      <c r="Y294" s="97"/>
      <c r="AA294" s="91" t="str">
        <v>BEAR002.4RU</v>
      </c>
    </row>
    <row r="295" spans="1:27" s="91" customFormat="1" ht="15" customHeight="1" x14ac:dyDescent="0.35">
      <c r="A295" t="s">
        <v>934</v>
      </c>
      <c r="B295" t="s">
        <v>933</v>
      </c>
      <c r="C295" t="s">
        <v>849</v>
      </c>
      <c r="D295" t="s">
        <v>935</v>
      </c>
      <c r="E295"/>
      <c r="F295" t="s">
        <v>27</v>
      </c>
      <c r="G295"/>
      <c r="H295">
        <v>2.8</v>
      </c>
      <c r="I295">
        <v>55.8</v>
      </c>
      <c r="J295" t="s">
        <v>936</v>
      </c>
      <c r="K295">
        <v>35.509300000000003</v>
      </c>
      <c r="L295">
        <v>-89.260800000000003</v>
      </c>
      <c r="M295" s="100" t="s">
        <v>38450</v>
      </c>
      <c r="N295" t="s">
        <v>26319</v>
      </c>
      <c r="O295" t="s">
        <v>42314</v>
      </c>
      <c r="P295">
        <v>4</v>
      </c>
      <c r="Q295" t="s">
        <v>26350</v>
      </c>
      <c r="R295" t="s">
        <v>25816</v>
      </c>
      <c r="S295" t="s">
        <v>26197</v>
      </c>
      <c r="T295"/>
      <c r="U295" t="s">
        <v>26198</v>
      </c>
      <c r="V295" t="s">
        <v>26199</v>
      </c>
      <c r="Y295" s="97"/>
      <c r="AA295" s="91" t="str">
        <v>BEAR002.8HY</v>
      </c>
    </row>
    <row r="296" spans="1:27" s="91" customFormat="1" ht="15" customHeight="1" x14ac:dyDescent="0.35">
      <c r="A296" t="s">
        <v>29095</v>
      </c>
      <c r="B296" t="s">
        <v>29096</v>
      </c>
      <c r="C296" t="s">
        <v>849</v>
      </c>
      <c r="D296" t="s">
        <v>29097</v>
      </c>
      <c r="E296"/>
      <c r="F296" t="s">
        <v>44</v>
      </c>
      <c r="G296"/>
      <c r="H296">
        <v>2.8</v>
      </c>
      <c r="I296">
        <v>4.0199999999999996</v>
      </c>
      <c r="J296" t="s">
        <v>878</v>
      </c>
      <c r="K296">
        <v>35.9375</v>
      </c>
      <c r="L296">
        <v>-84.339399999999998</v>
      </c>
      <c r="M296" s="100" t="s">
        <v>38459</v>
      </c>
      <c r="N296" t="s">
        <v>26343</v>
      </c>
      <c r="O296" t="s">
        <v>42919</v>
      </c>
      <c r="P296">
        <v>3</v>
      </c>
      <c r="Q296" t="s">
        <v>29098</v>
      </c>
      <c r="R296" t="s">
        <v>25825</v>
      </c>
      <c r="S296" t="s">
        <v>26197</v>
      </c>
      <c r="T296"/>
      <c r="U296" t="s">
        <v>26198</v>
      </c>
      <c r="V296" t="s">
        <v>26204</v>
      </c>
      <c r="W296" s="91" t="s">
        <v>29099</v>
      </c>
      <c r="X296" s="91" t="s">
        <v>34468</v>
      </c>
      <c r="Y296" s="97"/>
      <c r="AA296" s="91" t="str">
        <v>BEAR002.8RO</v>
      </c>
    </row>
    <row r="297" spans="1:27" s="91" customFormat="1" ht="15" customHeight="1" x14ac:dyDescent="0.35">
      <c r="A297" t="s">
        <v>938</v>
      </c>
      <c r="B297" t="s">
        <v>937</v>
      </c>
      <c r="C297" t="s">
        <v>849</v>
      </c>
      <c r="D297" t="s">
        <v>939</v>
      </c>
      <c r="E297"/>
      <c r="F297" t="s">
        <v>9</v>
      </c>
      <c r="G297"/>
      <c r="H297">
        <v>3</v>
      </c>
      <c r="I297">
        <v>19.329999999999998</v>
      </c>
      <c r="J297" t="s">
        <v>896</v>
      </c>
      <c r="K297">
        <v>36.158299999999997</v>
      </c>
      <c r="L297">
        <v>-88.227800000000002</v>
      </c>
      <c r="M297" s="100" t="s">
        <v>38392</v>
      </c>
      <c r="N297" t="s">
        <v>26221</v>
      </c>
      <c r="O297" t="s">
        <v>42402</v>
      </c>
      <c r="P297">
        <v>3</v>
      </c>
      <c r="Q297" t="s">
        <v>29725</v>
      </c>
      <c r="R297" t="s">
        <v>25816</v>
      </c>
      <c r="S297" t="s">
        <v>26197</v>
      </c>
      <c r="T297"/>
      <c r="U297" t="s">
        <v>26198</v>
      </c>
      <c r="V297" t="s">
        <v>26199</v>
      </c>
      <c r="X297" s="91" t="s">
        <v>29737</v>
      </c>
      <c r="Y297" s="97"/>
      <c r="AA297" s="91" t="str">
        <v>BEAR003.0HN</v>
      </c>
    </row>
    <row r="298" spans="1:27" s="91" customFormat="1" ht="15" customHeight="1" x14ac:dyDescent="0.35">
      <c r="A298" t="s">
        <v>36886</v>
      </c>
      <c r="B298" t="s">
        <v>36887</v>
      </c>
      <c r="C298" t="s">
        <v>874</v>
      </c>
      <c r="D298" t="s">
        <v>36888</v>
      </c>
      <c r="E298"/>
      <c r="F298" t="s">
        <v>75</v>
      </c>
      <c r="G298"/>
      <c r="H298">
        <v>3</v>
      </c>
      <c r="I298">
        <v>1.1000000000000001</v>
      </c>
      <c r="J298" t="s">
        <v>148</v>
      </c>
      <c r="K298">
        <v>35.878410000000002</v>
      </c>
      <c r="L298">
        <v>-86.363429999999994</v>
      </c>
      <c r="M298" s="100" t="s">
        <v>38401</v>
      </c>
      <c r="N298" t="s">
        <v>26226</v>
      </c>
      <c r="O298" t="s">
        <v>43123</v>
      </c>
      <c r="P298">
        <v>2</v>
      </c>
      <c r="Q298" t="s">
        <v>26345</v>
      </c>
      <c r="R298" t="s">
        <v>25829</v>
      </c>
      <c r="S298" t="s">
        <v>26197</v>
      </c>
      <c r="T298"/>
      <c r="U298" t="s">
        <v>26198</v>
      </c>
      <c r="V298" t="s">
        <v>26199</v>
      </c>
      <c r="X298" s="91" t="s">
        <v>36889</v>
      </c>
      <c r="Y298" s="97"/>
      <c r="AA298" s="91" t="str">
        <v>BEAR003.0RU</v>
      </c>
    </row>
    <row r="299" spans="1:27" s="91" customFormat="1" ht="15" customHeight="1" x14ac:dyDescent="0.35">
      <c r="A299" t="s">
        <v>941</v>
      </c>
      <c r="B299" t="s">
        <v>940</v>
      </c>
      <c r="C299" t="s">
        <v>849</v>
      </c>
      <c r="D299" t="s">
        <v>29738</v>
      </c>
      <c r="E299"/>
      <c r="F299" t="s">
        <v>29083</v>
      </c>
      <c r="G299"/>
      <c r="H299">
        <v>3.6</v>
      </c>
      <c r="I299">
        <v>5.37</v>
      </c>
      <c r="J299" t="s">
        <v>942</v>
      </c>
      <c r="K299">
        <v>35.14667</v>
      </c>
      <c r="L299">
        <v>-87.876000000000005</v>
      </c>
      <c r="M299" s="100" t="s">
        <v>38402</v>
      </c>
      <c r="N299" t="s">
        <v>26242</v>
      </c>
      <c r="O299" t="s">
        <v>43310</v>
      </c>
      <c r="P299">
        <v>3</v>
      </c>
      <c r="Q299" t="s">
        <v>29739</v>
      </c>
      <c r="R299" t="s">
        <v>25808</v>
      </c>
      <c r="S299" t="s">
        <v>26197</v>
      </c>
      <c r="T299"/>
      <c r="U299" t="s">
        <v>26198</v>
      </c>
      <c r="V299" t="s">
        <v>26199</v>
      </c>
      <c r="X299" s="91" t="s">
        <v>34469</v>
      </c>
      <c r="Y299" s="97"/>
      <c r="AA299" s="91" t="str">
        <v>BEAR003.6WE</v>
      </c>
    </row>
    <row r="300" spans="1:27" s="91" customFormat="1" ht="15" customHeight="1" x14ac:dyDescent="0.35">
      <c r="A300" t="s">
        <v>36890</v>
      </c>
      <c r="B300" t="s">
        <v>36891</v>
      </c>
      <c r="C300" t="s">
        <v>849</v>
      </c>
      <c r="D300" t="s">
        <v>38465</v>
      </c>
      <c r="E300"/>
      <c r="F300" t="s">
        <v>44</v>
      </c>
      <c r="G300"/>
      <c r="H300">
        <v>4.5999999999999996</v>
      </c>
      <c r="I300">
        <v>2.17</v>
      </c>
      <c r="J300" t="s">
        <v>878</v>
      </c>
      <c r="K300">
        <v>35.951121999999998</v>
      </c>
      <c r="L300">
        <v>-84.314085000000006</v>
      </c>
      <c r="M300" s="100" t="s">
        <v>38459</v>
      </c>
      <c r="N300" t="s">
        <v>26343</v>
      </c>
      <c r="O300" t="s">
        <v>42919</v>
      </c>
      <c r="P300">
        <v>3</v>
      </c>
      <c r="Q300" t="s">
        <v>29740</v>
      </c>
      <c r="R300" t="s">
        <v>25848</v>
      </c>
      <c r="S300" t="s">
        <v>26197</v>
      </c>
      <c r="T300"/>
      <c r="U300" t="s">
        <v>26198</v>
      </c>
      <c r="V300" t="s">
        <v>26204</v>
      </c>
      <c r="W300" s="91" t="s">
        <v>40673</v>
      </c>
      <c r="X300" s="91" t="s">
        <v>40674</v>
      </c>
      <c r="Y300" s="97"/>
      <c r="AA300" s="91" t="str">
        <v>BEAR004.6RO</v>
      </c>
    </row>
    <row r="301" spans="1:27" s="91" customFormat="1" ht="15" customHeight="1" x14ac:dyDescent="0.35">
      <c r="A301" s="310" t="s">
        <v>43610</v>
      </c>
      <c r="B301" s="310" t="s">
        <v>43611</v>
      </c>
      <c r="C301" s="310" t="s">
        <v>849</v>
      </c>
      <c r="D301" s="310" t="s">
        <v>43612</v>
      </c>
      <c r="E301" s="310"/>
      <c r="F301" s="310" t="s">
        <v>44</v>
      </c>
      <c r="G301" s="310"/>
      <c r="H301" s="314">
        <v>5.2</v>
      </c>
      <c r="I301" s="314">
        <v>6.1</v>
      </c>
      <c r="J301" s="310" t="s">
        <v>878</v>
      </c>
      <c r="K301" s="314">
        <v>35.953870000000002</v>
      </c>
      <c r="L301" s="314">
        <v>-84.306950000000001</v>
      </c>
      <c r="M301" s="314" t="s">
        <v>38459</v>
      </c>
      <c r="N301" s="310" t="s">
        <v>26343</v>
      </c>
      <c r="O301" s="310" t="s">
        <v>38469</v>
      </c>
      <c r="P301" s="314">
        <v>3</v>
      </c>
      <c r="Q301" s="310" t="s">
        <v>29740</v>
      </c>
      <c r="R301" s="310" t="s">
        <v>25848</v>
      </c>
      <c r="S301" s="310" t="s">
        <v>26197</v>
      </c>
      <c r="T301" s="310"/>
      <c r="U301" s="310" t="s">
        <v>26198</v>
      </c>
      <c r="V301" s="310" t="s">
        <v>26204</v>
      </c>
      <c r="X301" s="91" t="s">
        <v>43613</v>
      </c>
      <c r="Y301" s="97"/>
      <c r="AA301" s="91" t="str">
        <v>BEAR005.2RO</v>
      </c>
    </row>
    <row r="302" spans="1:27" s="91" customFormat="1" ht="15" customHeight="1" x14ac:dyDescent="0.35">
      <c r="A302" t="s">
        <v>944</v>
      </c>
      <c r="B302" t="s">
        <v>943</v>
      </c>
      <c r="C302" t="s">
        <v>849</v>
      </c>
      <c r="D302" t="s">
        <v>945</v>
      </c>
      <c r="E302"/>
      <c r="F302" t="s">
        <v>9</v>
      </c>
      <c r="G302"/>
      <c r="H302">
        <v>5.7</v>
      </c>
      <c r="I302">
        <v>2.2000000000000002</v>
      </c>
      <c r="J302" t="s">
        <v>28</v>
      </c>
      <c r="K302">
        <v>35.658149999999999</v>
      </c>
      <c r="L302">
        <v>-88.632360000000006</v>
      </c>
      <c r="M302" s="100" t="s">
        <v>38381</v>
      </c>
      <c r="N302" t="s">
        <v>26209</v>
      </c>
      <c r="O302" t="s">
        <v>42127</v>
      </c>
      <c r="P302">
        <v>1</v>
      </c>
      <c r="Q302" t="s">
        <v>29734</v>
      </c>
      <c r="R302" t="s">
        <v>25816</v>
      </c>
      <c r="S302" t="s">
        <v>26197</v>
      </c>
      <c r="T302"/>
      <c r="U302" t="s">
        <v>26198</v>
      </c>
      <c r="V302" t="s">
        <v>26199</v>
      </c>
      <c r="W302" s="91" t="s">
        <v>946</v>
      </c>
      <c r="X302" s="91" t="s">
        <v>34470</v>
      </c>
      <c r="Y302" s="97"/>
      <c r="AA302" s="91" t="str">
        <v>BEAR005.7MN</v>
      </c>
    </row>
    <row r="303" spans="1:27" s="91" customFormat="1" ht="15" customHeight="1" x14ac:dyDescent="0.35">
      <c r="A303" t="s">
        <v>948</v>
      </c>
      <c r="B303" t="s">
        <v>947</v>
      </c>
      <c r="C303" t="s">
        <v>849</v>
      </c>
      <c r="D303" t="s">
        <v>949</v>
      </c>
      <c r="E303"/>
      <c r="F303" t="s">
        <v>44</v>
      </c>
      <c r="G303"/>
      <c r="H303">
        <v>6</v>
      </c>
      <c r="I303">
        <v>1.1299999999999999</v>
      </c>
      <c r="J303" t="s">
        <v>950</v>
      </c>
      <c r="K303">
        <v>35.960359699999998</v>
      </c>
      <c r="L303">
        <v>-84.2971316</v>
      </c>
      <c r="M303" s="100" t="s">
        <v>38459</v>
      </c>
      <c r="N303" t="s">
        <v>26343</v>
      </c>
      <c r="O303" t="s">
        <v>42919</v>
      </c>
      <c r="P303">
        <v>3</v>
      </c>
      <c r="Q303" t="s">
        <v>29740</v>
      </c>
      <c r="R303" t="s">
        <v>25825</v>
      </c>
      <c r="S303" t="s">
        <v>26197</v>
      </c>
      <c r="T303"/>
      <c r="U303" t="s">
        <v>26198</v>
      </c>
      <c r="V303" t="s">
        <v>26204</v>
      </c>
      <c r="W303" s="91" t="s">
        <v>951</v>
      </c>
      <c r="X303" s="91" t="s">
        <v>34471</v>
      </c>
      <c r="Y303" s="97"/>
      <c r="AA303" s="91" t="str">
        <v>BEAR006.0AN</v>
      </c>
    </row>
    <row r="304" spans="1:27" s="91" customFormat="1" ht="15" customHeight="1" x14ac:dyDescent="0.35">
      <c r="A304" t="s">
        <v>953</v>
      </c>
      <c r="B304" t="s">
        <v>952</v>
      </c>
      <c r="C304" t="s">
        <v>849</v>
      </c>
      <c r="D304" t="s">
        <v>954</v>
      </c>
      <c r="E304"/>
      <c r="F304" t="s">
        <v>9</v>
      </c>
      <c r="G304"/>
      <c r="H304">
        <v>6</v>
      </c>
      <c r="I304">
        <v>4.79</v>
      </c>
      <c r="J304" t="s">
        <v>896</v>
      </c>
      <c r="K304">
        <v>36.164349999999999</v>
      </c>
      <c r="L304">
        <v>-88.278540000000007</v>
      </c>
      <c r="M304" s="100" t="s">
        <v>38392</v>
      </c>
      <c r="N304" t="s">
        <v>26221</v>
      </c>
      <c r="O304" t="s">
        <v>42402</v>
      </c>
      <c r="P304">
        <v>3</v>
      </c>
      <c r="Q304" t="s">
        <v>29725</v>
      </c>
      <c r="R304" t="s">
        <v>25816</v>
      </c>
      <c r="S304" t="s">
        <v>26197</v>
      </c>
      <c r="T304"/>
      <c r="U304" t="s">
        <v>26198</v>
      </c>
      <c r="V304" t="s">
        <v>26199</v>
      </c>
      <c r="X304" s="91" t="s">
        <v>34472</v>
      </c>
      <c r="Y304" s="97"/>
      <c r="AA304" s="91" t="str">
        <v>BEAR006.0HN</v>
      </c>
    </row>
    <row r="305" spans="1:27" s="91" customFormat="1" ht="15" customHeight="1" x14ac:dyDescent="0.35">
      <c r="A305" s="310" t="s">
        <v>38466</v>
      </c>
      <c r="B305" s="310" t="s">
        <v>38467</v>
      </c>
      <c r="C305" s="310" t="s">
        <v>849</v>
      </c>
      <c r="D305" s="310" t="s">
        <v>38468</v>
      </c>
      <c r="E305" s="310"/>
      <c r="F305" s="310" t="s">
        <v>44</v>
      </c>
      <c r="G305" s="310"/>
      <c r="H305" s="314">
        <v>7</v>
      </c>
      <c r="I305" s="314">
        <v>1.1000000000000001</v>
      </c>
      <c r="J305" s="310" t="s">
        <v>950</v>
      </c>
      <c r="K305" s="314">
        <v>35.965400000000002</v>
      </c>
      <c r="L305" s="314">
        <v>-84.290400000000005</v>
      </c>
      <c r="M305" s="314" t="s">
        <v>38459</v>
      </c>
      <c r="N305" s="310" t="s">
        <v>26343</v>
      </c>
      <c r="O305" s="310" t="s">
        <v>38469</v>
      </c>
      <c r="P305" s="314">
        <v>3</v>
      </c>
      <c r="Q305" s="310" t="s">
        <v>29740</v>
      </c>
      <c r="R305" s="310" t="s">
        <v>25825</v>
      </c>
      <c r="S305" s="310" t="s">
        <v>26197</v>
      </c>
      <c r="T305" s="310"/>
      <c r="U305" s="310" t="s">
        <v>26198</v>
      </c>
      <c r="V305" s="310" t="s">
        <v>26204</v>
      </c>
      <c r="X305" s="91" t="s">
        <v>38470</v>
      </c>
      <c r="Y305" s="97"/>
      <c r="AA305" s="91" t="str">
        <v>BEAR007.0AN</v>
      </c>
    </row>
    <row r="306" spans="1:27" s="91" customFormat="1" ht="15" customHeight="1" x14ac:dyDescent="0.35">
      <c r="A306" t="s">
        <v>956</v>
      </c>
      <c r="B306" t="s">
        <v>955</v>
      </c>
      <c r="C306" t="s">
        <v>849</v>
      </c>
      <c r="D306" t="s">
        <v>957</v>
      </c>
      <c r="E306"/>
      <c r="F306" t="s">
        <v>29083</v>
      </c>
      <c r="G306"/>
      <c r="H306">
        <v>7.2</v>
      </c>
      <c r="I306">
        <v>6.49</v>
      </c>
      <c r="J306" t="s">
        <v>22</v>
      </c>
      <c r="K306">
        <v>36.519039999999997</v>
      </c>
      <c r="L306">
        <v>-87.918329999999997</v>
      </c>
      <c r="M306" s="100" t="s">
        <v>38380</v>
      </c>
      <c r="N306" t="s">
        <v>26208</v>
      </c>
      <c r="O306" t="s">
        <v>42779</v>
      </c>
      <c r="P306">
        <v>5</v>
      </c>
      <c r="Q306" t="s">
        <v>29741</v>
      </c>
      <c r="R306" t="s">
        <v>25829</v>
      </c>
      <c r="S306" t="s">
        <v>26197</v>
      </c>
      <c r="T306"/>
      <c r="U306" t="s">
        <v>26198</v>
      </c>
      <c r="V306" t="s">
        <v>26199</v>
      </c>
      <c r="Y306" s="97"/>
      <c r="AA306" s="91" t="str">
        <v>BEAR007.2ST</v>
      </c>
    </row>
    <row r="307" spans="1:27" s="91" customFormat="1" ht="15" customHeight="1" x14ac:dyDescent="0.35">
      <c r="A307" t="s">
        <v>959</v>
      </c>
      <c r="B307" t="s">
        <v>958</v>
      </c>
      <c r="C307" t="s">
        <v>849</v>
      </c>
      <c r="D307" t="s">
        <v>38471</v>
      </c>
      <c r="E307"/>
      <c r="F307" t="s">
        <v>44</v>
      </c>
      <c r="G307"/>
      <c r="H307">
        <v>7.6</v>
      </c>
      <c r="I307">
        <v>0.21</v>
      </c>
      <c r="J307" t="s">
        <v>950</v>
      </c>
      <c r="K307">
        <v>35.973325000000003</v>
      </c>
      <c r="L307">
        <v>-84.277699999999996</v>
      </c>
      <c r="M307" s="100" t="s">
        <v>38459</v>
      </c>
      <c r="N307" t="s">
        <v>26343</v>
      </c>
      <c r="O307" t="s">
        <v>42919</v>
      </c>
      <c r="P307">
        <v>3</v>
      </c>
      <c r="Q307" t="s">
        <v>29740</v>
      </c>
      <c r="R307" t="s">
        <v>25825</v>
      </c>
      <c r="S307" t="s">
        <v>26197</v>
      </c>
      <c r="T307"/>
      <c r="U307" t="s">
        <v>26198</v>
      </c>
      <c r="V307" t="s">
        <v>26204</v>
      </c>
      <c r="W307" s="91" t="s">
        <v>34473</v>
      </c>
      <c r="X307" s="91" t="s">
        <v>38472</v>
      </c>
      <c r="Y307" s="97"/>
      <c r="AA307" s="91" t="str">
        <v>BEAR007.6AN</v>
      </c>
    </row>
    <row r="308" spans="1:27" s="91" customFormat="1" ht="15" customHeight="1" x14ac:dyDescent="0.35">
      <c r="A308" s="310" t="s">
        <v>38473</v>
      </c>
      <c r="B308" s="310" t="s">
        <v>38474</v>
      </c>
      <c r="C308" s="310" t="s">
        <v>849</v>
      </c>
      <c r="D308" s="310" t="s">
        <v>38475</v>
      </c>
      <c r="E308" s="310"/>
      <c r="F308" s="310" t="s">
        <v>28977</v>
      </c>
      <c r="G308" s="310" t="s">
        <v>29083</v>
      </c>
      <c r="H308" s="314">
        <v>8.4</v>
      </c>
      <c r="I308" s="314">
        <v>911</v>
      </c>
      <c r="J308" s="310" t="s">
        <v>23019</v>
      </c>
      <c r="K308" s="314">
        <v>34.814722000000003</v>
      </c>
      <c r="L308" s="314">
        <v>-88.099166999999994</v>
      </c>
      <c r="M308" s="314" t="s">
        <v>38376</v>
      </c>
      <c r="N308" s="310" t="s">
        <v>26196</v>
      </c>
      <c r="O308" s="310" t="s">
        <v>43476</v>
      </c>
      <c r="P308" s="314">
        <v>1</v>
      </c>
      <c r="Q308" s="310" t="s">
        <v>31051</v>
      </c>
      <c r="R308" s="310" t="s">
        <v>25816</v>
      </c>
      <c r="S308" s="310" t="s">
        <v>27132</v>
      </c>
      <c r="T308" s="310" t="s">
        <v>26969</v>
      </c>
      <c r="U308" s="310" t="s">
        <v>26207</v>
      </c>
      <c r="V308" s="310" t="s">
        <v>26199</v>
      </c>
      <c r="X308" s="91" t="s">
        <v>38476</v>
      </c>
      <c r="Y308" s="97"/>
      <c r="AA308" s="91" t="str">
        <v>BEAR008.4_AL</v>
      </c>
    </row>
    <row r="309" spans="1:27" s="91" customFormat="1" ht="15" customHeight="1" x14ac:dyDescent="0.35">
      <c r="A309" t="s">
        <v>961</v>
      </c>
      <c r="B309" t="s">
        <v>960</v>
      </c>
      <c r="C309" t="s">
        <v>849</v>
      </c>
      <c r="D309" t="s">
        <v>962</v>
      </c>
      <c r="E309"/>
      <c r="F309" t="s">
        <v>27</v>
      </c>
      <c r="G309"/>
      <c r="H309">
        <v>8.6</v>
      </c>
      <c r="I309">
        <v>36.57</v>
      </c>
      <c r="J309" t="s">
        <v>936</v>
      </c>
      <c r="K309">
        <v>35.45411</v>
      </c>
      <c r="L309">
        <v>-89.196299999999994</v>
      </c>
      <c r="M309" s="100" t="s">
        <v>38450</v>
      </c>
      <c r="N309" t="s">
        <v>26319</v>
      </c>
      <c r="O309" t="s">
        <v>42770</v>
      </c>
      <c r="P309">
        <v>4</v>
      </c>
      <c r="Q309" t="s">
        <v>26350</v>
      </c>
      <c r="R309" t="s">
        <v>25816</v>
      </c>
      <c r="S309" t="s">
        <v>26197</v>
      </c>
      <c r="T309"/>
      <c r="U309" t="s">
        <v>26198</v>
      </c>
      <c r="V309" t="s">
        <v>26199</v>
      </c>
      <c r="W309" s="91" t="s">
        <v>963</v>
      </c>
      <c r="X309" s="91" t="s">
        <v>29742</v>
      </c>
      <c r="Y309" s="97"/>
      <c r="AA309" s="91" t="str">
        <v>BEAR008.6HY</v>
      </c>
    </row>
    <row r="310" spans="1:27" s="91" customFormat="1" ht="15" customHeight="1" x14ac:dyDescent="0.35">
      <c r="A310" t="s">
        <v>965</v>
      </c>
      <c r="B310" t="s">
        <v>964</v>
      </c>
      <c r="C310" t="s">
        <v>849</v>
      </c>
      <c r="D310" t="s">
        <v>966</v>
      </c>
      <c r="E310"/>
      <c r="F310" t="s">
        <v>27</v>
      </c>
      <c r="G310"/>
      <c r="H310">
        <v>9.6</v>
      </c>
      <c r="I310">
        <v>12.16</v>
      </c>
      <c r="J310" t="s">
        <v>80</v>
      </c>
      <c r="K310">
        <v>35.367800000000003</v>
      </c>
      <c r="L310">
        <v>-89.215999999999994</v>
      </c>
      <c r="M310" s="100" t="s">
        <v>38450</v>
      </c>
      <c r="N310" t="s">
        <v>26319</v>
      </c>
      <c r="O310" t="s">
        <v>42770</v>
      </c>
      <c r="P310">
        <v>4</v>
      </c>
      <c r="Q310" t="s">
        <v>26351</v>
      </c>
      <c r="R310" t="s">
        <v>25828</v>
      </c>
      <c r="S310" t="s">
        <v>26197</v>
      </c>
      <c r="T310"/>
      <c r="U310" t="s">
        <v>26198</v>
      </c>
      <c r="V310" t="s">
        <v>26199</v>
      </c>
      <c r="X310" s="91" t="s">
        <v>29743</v>
      </c>
      <c r="Y310" s="97"/>
      <c r="AA310" s="91" t="str">
        <v>BEAR009.6FA</v>
      </c>
    </row>
    <row r="311" spans="1:27" s="91" customFormat="1" ht="15" customHeight="1" x14ac:dyDescent="0.35">
      <c r="A311" t="s">
        <v>968</v>
      </c>
      <c r="B311" t="s">
        <v>967</v>
      </c>
      <c r="C311" t="s">
        <v>969</v>
      </c>
      <c r="D311" t="s">
        <v>970</v>
      </c>
      <c r="E311"/>
      <c r="F311" t="s">
        <v>44</v>
      </c>
      <c r="G311"/>
      <c r="H311">
        <v>0.1</v>
      </c>
      <c r="I311">
        <v>0.12</v>
      </c>
      <c r="J311" t="s">
        <v>878</v>
      </c>
      <c r="K311">
        <v>35.940489999999997</v>
      </c>
      <c r="L311">
        <v>-84.341769999999997</v>
      </c>
      <c r="M311" s="100" t="s">
        <v>38459</v>
      </c>
      <c r="N311" t="s">
        <v>26343</v>
      </c>
      <c r="O311" t="s">
        <v>42919</v>
      </c>
      <c r="P311">
        <v>3</v>
      </c>
      <c r="Q311" t="s">
        <v>29098</v>
      </c>
      <c r="R311" t="s">
        <v>25848</v>
      </c>
      <c r="S311" t="s">
        <v>26197</v>
      </c>
      <c r="T311"/>
      <c r="U311" t="s">
        <v>26198</v>
      </c>
      <c r="V311" t="s">
        <v>26204</v>
      </c>
      <c r="Y311" s="97"/>
      <c r="AA311" s="91" t="str">
        <v>BEAR2.4T0.1RO</v>
      </c>
    </row>
    <row r="312" spans="1:27" s="91" customFormat="1" ht="15" customHeight="1" x14ac:dyDescent="0.35">
      <c r="A312" t="s">
        <v>972</v>
      </c>
      <c r="B312" t="s">
        <v>971</v>
      </c>
      <c r="C312" t="s">
        <v>969</v>
      </c>
      <c r="D312" t="s">
        <v>973</v>
      </c>
      <c r="E312"/>
      <c r="F312" t="s">
        <v>9</v>
      </c>
      <c r="G312"/>
      <c r="H312">
        <v>0.5</v>
      </c>
      <c r="I312">
        <v>0.12</v>
      </c>
      <c r="J312" t="s">
        <v>207</v>
      </c>
      <c r="K312">
        <v>36.1233</v>
      </c>
      <c r="L312">
        <v>-88.655799999999999</v>
      </c>
      <c r="M312" s="100" t="s">
        <v>38404</v>
      </c>
      <c r="N312" t="s">
        <v>26243</v>
      </c>
      <c r="O312" t="s">
        <v>42516</v>
      </c>
      <c r="P312">
        <v>5</v>
      </c>
      <c r="Q312" t="s">
        <v>26347</v>
      </c>
      <c r="R312" t="s">
        <v>25816</v>
      </c>
      <c r="S312" t="s">
        <v>26197</v>
      </c>
      <c r="T312"/>
      <c r="U312" t="s">
        <v>26198</v>
      </c>
      <c r="V312" t="s">
        <v>26199</v>
      </c>
      <c r="W312" s="91" t="s">
        <v>974</v>
      </c>
      <c r="X312" s="91" t="s">
        <v>29606</v>
      </c>
      <c r="Y312" s="97"/>
      <c r="AA312" s="91" t="str">
        <v>BEAR4.7T0.5WY</v>
      </c>
    </row>
    <row r="313" spans="1:27" s="91" customFormat="1" ht="15" customHeight="1" x14ac:dyDescent="0.35">
      <c r="A313" t="s">
        <v>976</v>
      </c>
      <c r="B313" t="s">
        <v>975</v>
      </c>
      <c r="C313" t="s">
        <v>969</v>
      </c>
      <c r="D313" t="s">
        <v>977</v>
      </c>
      <c r="E313"/>
      <c r="F313" t="s">
        <v>44</v>
      </c>
      <c r="G313"/>
      <c r="H313">
        <v>0.1</v>
      </c>
      <c r="I313">
        <v>0.1</v>
      </c>
      <c r="J313" t="s">
        <v>950</v>
      </c>
      <c r="K313">
        <v>35.969887100000001</v>
      </c>
      <c r="L313">
        <v>-84.283223699999994</v>
      </c>
      <c r="M313" s="100" t="s">
        <v>38459</v>
      </c>
      <c r="N313" t="s">
        <v>26343</v>
      </c>
      <c r="O313" t="s">
        <v>42919</v>
      </c>
      <c r="P313">
        <v>3</v>
      </c>
      <c r="Q313" t="s">
        <v>29740</v>
      </c>
      <c r="R313" t="s">
        <v>25825</v>
      </c>
      <c r="S313" t="s">
        <v>26197</v>
      </c>
      <c r="T313"/>
      <c r="U313" t="s">
        <v>26198</v>
      </c>
      <c r="V313" t="s">
        <v>26204</v>
      </c>
      <c r="W313" s="91" t="s">
        <v>978</v>
      </c>
      <c r="X313" s="91" t="s">
        <v>29744</v>
      </c>
      <c r="Y313" s="97"/>
      <c r="AA313" s="91" t="str">
        <v>BEAR7.1T0.1AN</v>
      </c>
    </row>
    <row r="314" spans="1:27" s="91" customFormat="1" ht="15" customHeight="1" x14ac:dyDescent="0.35">
      <c r="A314" t="s">
        <v>29745</v>
      </c>
      <c r="B314" t="s">
        <v>29746</v>
      </c>
      <c r="C314" t="s">
        <v>29747</v>
      </c>
      <c r="D314" t="s">
        <v>29748</v>
      </c>
      <c r="E314"/>
      <c r="F314" t="s">
        <v>29090</v>
      </c>
      <c r="G314"/>
      <c r="H314">
        <v>0.2</v>
      </c>
      <c r="I314">
        <v>0.81</v>
      </c>
      <c r="J314" t="s">
        <v>442</v>
      </c>
      <c r="K314">
        <v>36.158203999999998</v>
      </c>
      <c r="L314">
        <v>-82.103407000000004</v>
      </c>
      <c r="M314" s="100" t="s">
        <v>38455</v>
      </c>
      <c r="N314" t="s">
        <v>26332</v>
      </c>
      <c r="O314" t="s">
        <v>42889</v>
      </c>
      <c r="P314">
        <v>1</v>
      </c>
      <c r="Q314" t="s">
        <v>34474</v>
      </c>
      <c r="R314" t="s">
        <v>25821</v>
      </c>
      <c r="S314" t="s">
        <v>26197</v>
      </c>
      <c r="T314"/>
      <c r="U314" t="s">
        <v>26198</v>
      </c>
      <c r="V314" t="s">
        <v>26204</v>
      </c>
      <c r="W314" s="91" t="s">
        <v>29749</v>
      </c>
      <c r="Y314" s="97"/>
      <c r="AA314" s="91" t="str">
        <v>BEARW_G0.2CT</v>
      </c>
    </row>
    <row r="315" spans="1:27" s="91" customFormat="1" ht="15" customHeight="1" x14ac:dyDescent="0.35">
      <c r="A315" t="s">
        <v>980</v>
      </c>
      <c r="B315" t="s">
        <v>979</v>
      </c>
      <c r="C315" t="s">
        <v>981</v>
      </c>
      <c r="D315" t="s">
        <v>982</v>
      </c>
      <c r="E315"/>
      <c r="F315" t="s">
        <v>28981</v>
      </c>
      <c r="G315"/>
      <c r="H315">
        <v>0.1</v>
      </c>
      <c r="I315">
        <v>0.33</v>
      </c>
      <c r="J315" t="s">
        <v>15</v>
      </c>
      <c r="K315">
        <v>35.745519999999999</v>
      </c>
      <c r="L315">
        <v>-83.72878</v>
      </c>
      <c r="M315" s="100" t="s">
        <v>38415</v>
      </c>
      <c r="N315" t="s">
        <v>26602</v>
      </c>
      <c r="O315" t="s">
        <v>42220</v>
      </c>
      <c r="P315">
        <v>2</v>
      </c>
      <c r="Q315" t="s">
        <v>29750</v>
      </c>
      <c r="R315" t="s">
        <v>25825</v>
      </c>
      <c r="S315" t="s">
        <v>26197</v>
      </c>
      <c r="T315"/>
      <c r="U315" t="s">
        <v>26198</v>
      </c>
      <c r="V315" t="s">
        <v>26204</v>
      </c>
      <c r="Y315" s="97"/>
      <c r="AA315" s="91" t="str">
        <v>BEARW000.1BT</v>
      </c>
    </row>
    <row r="316" spans="1:27" s="91" customFormat="1" ht="15" customHeight="1" x14ac:dyDescent="0.35">
      <c r="A316" t="s">
        <v>29751</v>
      </c>
      <c r="B316" t="s">
        <v>29752</v>
      </c>
      <c r="C316" t="s">
        <v>29753</v>
      </c>
      <c r="D316" t="s">
        <v>29754</v>
      </c>
      <c r="E316"/>
      <c r="F316" t="s">
        <v>28985</v>
      </c>
      <c r="G316"/>
      <c r="H316">
        <v>0.5</v>
      </c>
      <c r="I316">
        <v>0.42</v>
      </c>
      <c r="J316" t="s">
        <v>553</v>
      </c>
      <c r="K316">
        <v>35.652273999999998</v>
      </c>
      <c r="L316">
        <v>-83.574727999999993</v>
      </c>
      <c r="M316" s="100" t="s">
        <v>38415</v>
      </c>
      <c r="N316" t="s">
        <v>26602</v>
      </c>
      <c r="O316" t="s">
        <v>42990</v>
      </c>
      <c r="P316">
        <v>2</v>
      </c>
      <c r="Q316" t="s">
        <v>36896</v>
      </c>
      <c r="R316" t="s">
        <v>25825</v>
      </c>
      <c r="S316" t="s">
        <v>26197</v>
      </c>
      <c r="T316"/>
      <c r="U316" t="s">
        <v>26198</v>
      </c>
      <c r="V316" t="s">
        <v>26204</v>
      </c>
      <c r="Y316" s="97"/>
      <c r="AA316" s="91" t="str">
        <v>BEARW000.5SV</v>
      </c>
    </row>
    <row r="317" spans="1:27" s="91" customFormat="1" ht="15" customHeight="1" x14ac:dyDescent="0.35">
      <c r="A317" t="s">
        <v>991</v>
      </c>
      <c r="B317" t="s">
        <v>990</v>
      </c>
      <c r="C317" t="s">
        <v>992</v>
      </c>
      <c r="D317" t="s">
        <v>993</v>
      </c>
      <c r="E317"/>
      <c r="F317" t="s">
        <v>33</v>
      </c>
      <c r="G317"/>
      <c r="H317">
        <v>0.4</v>
      </c>
      <c r="I317">
        <v>0.92</v>
      </c>
      <c r="J317" t="s">
        <v>34</v>
      </c>
      <c r="K317">
        <v>35.700000000000003</v>
      </c>
      <c r="L317">
        <v>-87.218000000000004</v>
      </c>
      <c r="M317" s="100" t="s">
        <v>38382</v>
      </c>
      <c r="N317" t="s">
        <v>26210</v>
      </c>
      <c r="O317" t="s">
        <v>42948</v>
      </c>
      <c r="P317">
        <v>3</v>
      </c>
      <c r="Q317" t="s">
        <v>26352</v>
      </c>
      <c r="R317" t="s">
        <v>25808</v>
      </c>
      <c r="S317" t="s">
        <v>26197</v>
      </c>
      <c r="T317"/>
      <c r="U317" t="s">
        <v>26198</v>
      </c>
      <c r="V317" t="s">
        <v>26199</v>
      </c>
      <c r="W317" s="91" t="s">
        <v>994</v>
      </c>
      <c r="X317" s="91" t="s">
        <v>29756</v>
      </c>
      <c r="Y317" s="97"/>
      <c r="AA317" s="91" t="str">
        <v>BEASL_G0.4MY</v>
      </c>
    </row>
    <row r="318" spans="1:27" s="91" customFormat="1" ht="15" customHeight="1" x14ac:dyDescent="0.35">
      <c r="A318" s="310" t="s">
        <v>38477</v>
      </c>
      <c r="B318" s="310" t="s">
        <v>38478</v>
      </c>
      <c r="C318" s="310" t="s">
        <v>38479</v>
      </c>
      <c r="D318" s="310" t="s">
        <v>38480</v>
      </c>
      <c r="E318" s="310"/>
      <c r="F318" s="310" t="s">
        <v>33</v>
      </c>
      <c r="G318" s="310"/>
      <c r="H318" s="314">
        <v>0.6</v>
      </c>
      <c r="I318" s="314">
        <v>1</v>
      </c>
      <c r="J318" s="310" t="s">
        <v>34</v>
      </c>
      <c r="K318" s="314">
        <v>35.701090000000001</v>
      </c>
      <c r="L318" s="314">
        <v>-87.218410000000006</v>
      </c>
      <c r="M318" s="314" t="s">
        <v>38382</v>
      </c>
      <c r="N318" s="310" t="s">
        <v>26210</v>
      </c>
      <c r="O318" s="310" t="s">
        <v>38481</v>
      </c>
      <c r="P318" s="314">
        <v>3</v>
      </c>
      <c r="Q318" s="310" t="s">
        <v>26352</v>
      </c>
      <c r="R318" s="310" t="s">
        <v>25808</v>
      </c>
      <c r="S318" s="310" t="s">
        <v>26197</v>
      </c>
      <c r="T318" s="310" t="s">
        <v>40675</v>
      </c>
      <c r="U318" s="310" t="s">
        <v>26207</v>
      </c>
      <c r="V318" s="310" t="s">
        <v>26199</v>
      </c>
      <c r="X318" s="91" t="s">
        <v>38482</v>
      </c>
      <c r="Y318" s="97"/>
      <c r="AA318" s="91" t="str">
        <v>BEASL_G0.6MY</v>
      </c>
    </row>
    <row r="319" spans="1:27" s="91" customFormat="1" ht="15" customHeight="1" x14ac:dyDescent="0.35">
      <c r="A319" t="s">
        <v>984</v>
      </c>
      <c r="B319" t="s">
        <v>983</v>
      </c>
      <c r="C319" t="s">
        <v>985</v>
      </c>
      <c r="D319" t="s">
        <v>986</v>
      </c>
      <c r="E319"/>
      <c r="F319" t="s">
        <v>9</v>
      </c>
      <c r="G319"/>
      <c r="H319">
        <v>1</v>
      </c>
      <c r="I319">
        <v>4.33</v>
      </c>
      <c r="J319" t="s">
        <v>896</v>
      </c>
      <c r="K319">
        <v>36.25985</v>
      </c>
      <c r="L319">
        <v>-88.191770000000005</v>
      </c>
      <c r="M319" s="100" t="s">
        <v>38392</v>
      </c>
      <c r="N319" t="s">
        <v>26221</v>
      </c>
      <c r="O319" t="s">
        <v>43071</v>
      </c>
      <c r="P319">
        <v>3</v>
      </c>
      <c r="Q319" t="s">
        <v>29757</v>
      </c>
      <c r="R319" t="s">
        <v>25816</v>
      </c>
      <c r="S319" t="s">
        <v>26197</v>
      </c>
      <c r="T319"/>
      <c r="U319" t="s">
        <v>26198</v>
      </c>
      <c r="V319" t="s">
        <v>26199</v>
      </c>
      <c r="X319" s="91" t="s">
        <v>34475</v>
      </c>
      <c r="Y319" s="97"/>
      <c r="AA319" s="91" t="str">
        <v>BEASL001.0HN</v>
      </c>
    </row>
    <row r="320" spans="1:27" s="91" customFormat="1" ht="15" customHeight="1" x14ac:dyDescent="0.35">
      <c r="A320" t="s">
        <v>988</v>
      </c>
      <c r="B320" t="s">
        <v>987</v>
      </c>
      <c r="C320" t="s">
        <v>985</v>
      </c>
      <c r="D320" t="s">
        <v>989</v>
      </c>
      <c r="E320"/>
      <c r="F320" t="s">
        <v>27</v>
      </c>
      <c r="G320"/>
      <c r="H320">
        <v>2.1</v>
      </c>
      <c r="I320">
        <v>11.16</v>
      </c>
      <c r="J320" t="s">
        <v>80</v>
      </c>
      <c r="K320">
        <v>35.091819999999998</v>
      </c>
      <c r="L320">
        <v>-89.277090000000001</v>
      </c>
      <c r="M320" s="100" t="s">
        <v>38390</v>
      </c>
      <c r="N320" t="s">
        <v>26218</v>
      </c>
      <c r="O320" t="s">
        <v>42679</v>
      </c>
      <c r="P320">
        <v>3</v>
      </c>
      <c r="Q320" t="s">
        <v>29758</v>
      </c>
      <c r="R320" t="s">
        <v>25828</v>
      </c>
      <c r="S320" t="s">
        <v>26197</v>
      </c>
      <c r="T320"/>
      <c r="U320" t="s">
        <v>26198</v>
      </c>
      <c r="V320" t="s">
        <v>26199</v>
      </c>
      <c r="X320" s="91" t="s">
        <v>34476</v>
      </c>
      <c r="Y320" s="97"/>
      <c r="AA320" s="91" t="str">
        <v>BEASL002.1FA</v>
      </c>
    </row>
    <row r="321" spans="1:27" s="91" customFormat="1" ht="15" customHeight="1" x14ac:dyDescent="0.35">
      <c r="A321" t="s">
        <v>996</v>
      </c>
      <c r="B321" t="s">
        <v>995</v>
      </c>
      <c r="C321" t="s">
        <v>997</v>
      </c>
      <c r="D321" t="s">
        <v>998</v>
      </c>
      <c r="E321"/>
      <c r="F321" t="s">
        <v>9</v>
      </c>
      <c r="G321"/>
      <c r="H321">
        <v>0.2</v>
      </c>
      <c r="I321">
        <v>25.15</v>
      </c>
      <c r="J321" t="s">
        <v>354</v>
      </c>
      <c r="K321">
        <v>35.268059999999998</v>
      </c>
      <c r="L321">
        <v>-88.293459999999996</v>
      </c>
      <c r="M321" s="100" t="s">
        <v>38402</v>
      </c>
      <c r="N321" t="s">
        <v>26242</v>
      </c>
      <c r="O321" t="s">
        <v>42246</v>
      </c>
      <c r="P321">
        <v>3</v>
      </c>
      <c r="Q321" t="s">
        <v>29759</v>
      </c>
      <c r="R321" t="s">
        <v>25816</v>
      </c>
      <c r="S321" t="s">
        <v>26197</v>
      </c>
      <c r="T321"/>
      <c r="U321" t="s">
        <v>26198</v>
      </c>
      <c r="V321" t="s">
        <v>26199</v>
      </c>
      <c r="X321" s="91" t="s">
        <v>34477</v>
      </c>
      <c r="Y321" s="97"/>
      <c r="AA321" s="91" t="str">
        <v>BEASO000.2HD</v>
      </c>
    </row>
    <row r="322" spans="1:27" s="91" customFormat="1" ht="15" customHeight="1" x14ac:dyDescent="0.35">
      <c r="A322" t="s">
        <v>1000</v>
      </c>
      <c r="B322" t="s">
        <v>999</v>
      </c>
      <c r="C322" t="s">
        <v>1001</v>
      </c>
      <c r="D322" t="s">
        <v>1002</v>
      </c>
      <c r="E322"/>
      <c r="F322" t="s">
        <v>28994</v>
      </c>
      <c r="G322"/>
      <c r="H322">
        <v>0.1</v>
      </c>
      <c r="I322">
        <v>2.21</v>
      </c>
      <c r="J322" t="s">
        <v>285</v>
      </c>
      <c r="K322">
        <v>35.280479999999997</v>
      </c>
      <c r="L322">
        <v>-84.851600000000005</v>
      </c>
      <c r="M322" s="100" t="s">
        <v>38384</v>
      </c>
      <c r="N322" t="s">
        <v>26211</v>
      </c>
      <c r="O322" t="s">
        <v>42838</v>
      </c>
      <c r="P322">
        <v>2</v>
      </c>
      <c r="Q322" t="s">
        <v>26353</v>
      </c>
      <c r="R322" t="s">
        <v>25802</v>
      </c>
      <c r="S322" t="s">
        <v>26197</v>
      </c>
      <c r="T322"/>
      <c r="U322" t="s">
        <v>26198</v>
      </c>
      <c r="V322" t="s">
        <v>26204</v>
      </c>
      <c r="W322" s="91" t="s">
        <v>1003</v>
      </c>
      <c r="X322" s="91" t="s">
        <v>29760</v>
      </c>
      <c r="Y322" s="97"/>
      <c r="AA322" s="91" t="str">
        <v>BEAVE000.1BR</v>
      </c>
    </row>
    <row r="323" spans="1:27" s="91" customFormat="1" ht="15" customHeight="1" x14ac:dyDescent="0.35">
      <c r="A323" t="s">
        <v>1005</v>
      </c>
      <c r="B323" t="s">
        <v>1004</v>
      </c>
      <c r="C323" t="s">
        <v>1006</v>
      </c>
      <c r="D323" t="s">
        <v>29761</v>
      </c>
      <c r="E323"/>
      <c r="F323" t="s">
        <v>44</v>
      </c>
      <c r="G323"/>
      <c r="H323">
        <v>0.2</v>
      </c>
      <c r="I323">
        <v>109.54</v>
      </c>
      <c r="J323" t="s">
        <v>270</v>
      </c>
      <c r="K323">
        <v>36.490299999999998</v>
      </c>
      <c r="L323">
        <v>-82.319400000000002</v>
      </c>
      <c r="M323" s="100" t="s">
        <v>38412</v>
      </c>
      <c r="N323" t="s">
        <v>29031</v>
      </c>
      <c r="O323" t="s">
        <v>42788</v>
      </c>
      <c r="P323">
        <v>2</v>
      </c>
      <c r="Q323" t="s">
        <v>29762</v>
      </c>
      <c r="R323" t="s">
        <v>25821</v>
      </c>
      <c r="S323" t="s">
        <v>26197</v>
      </c>
      <c r="T323" t="s">
        <v>26354</v>
      </c>
      <c r="U323" t="s">
        <v>26207</v>
      </c>
      <c r="V323" t="s">
        <v>26204</v>
      </c>
      <c r="W323" s="91" t="s">
        <v>1007</v>
      </c>
      <c r="X323" s="91" t="s">
        <v>29763</v>
      </c>
      <c r="Y323" s="97"/>
      <c r="AA323" s="91" t="str">
        <v>BEAVE000.2SU</v>
      </c>
    </row>
    <row r="324" spans="1:27" s="91" customFormat="1" ht="15" customHeight="1" x14ac:dyDescent="0.35">
      <c r="A324" t="s">
        <v>1009</v>
      </c>
      <c r="B324" t="s">
        <v>1008</v>
      </c>
      <c r="C324" t="s">
        <v>1010</v>
      </c>
      <c r="D324" t="s">
        <v>1011</v>
      </c>
      <c r="E324"/>
      <c r="F324" t="s">
        <v>29083</v>
      </c>
      <c r="G324"/>
      <c r="H324">
        <v>0.3</v>
      </c>
      <c r="I324">
        <v>16.72</v>
      </c>
      <c r="J324" t="s">
        <v>19</v>
      </c>
      <c r="K324">
        <v>36.061909999999997</v>
      </c>
      <c r="L324">
        <v>-87.220680000000002</v>
      </c>
      <c r="M324" s="100" t="s">
        <v>38379</v>
      </c>
      <c r="N324" t="s">
        <v>26205</v>
      </c>
      <c r="O324" t="s">
        <v>42781</v>
      </c>
      <c r="P324">
        <v>1</v>
      </c>
      <c r="Q324" t="s">
        <v>26355</v>
      </c>
      <c r="R324" t="s">
        <v>25829</v>
      </c>
      <c r="S324" t="s">
        <v>26197</v>
      </c>
      <c r="T324"/>
      <c r="U324" t="s">
        <v>26198</v>
      </c>
      <c r="V324" t="s">
        <v>26199</v>
      </c>
      <c r="Y324" s="97"/>
      <c r="AA324" s="91" t="str">
        <v>BEAVE000.3DI</v>
      </c>
    </row>
    <row r="325" spans="1:27" s="91" customFormat="1" ht="15" customHeight="1" x14ac:dyDescent="0.35">
      <c r="A325" t="s">
        <v>1013</v>
      </c>
      <c r="B325" t="s">
        <v>1012</v>
      </c>
      <c r="C325" t="s">
        <v>1006</v>
      </c>
      <c r="D325" t="s">
        <v>1014</v>
      </c>
      <c r="E325"/>
      <c r="F325" t="s">
        <v>44</v>
      </c>
      <c r="G325"/>
      <c r="H325">
        <v>0.4</v>
      </c>
      <c r="I325">
        <v>42.22</v>
      </c>
      <c r="J325" t="s">
        <v>1015</v>
      </c>
      <c r="K325">
        <v>36.094000000000001</v>
      </c>
      <c r="L325">
        <v>-83.640500000000003</v>
      </c>
      <c r="M325" s="100" t="s">
        <v>38388</v>
      </c>
      <c r="N325" t="s">
        <v>18813</v>
      </c>
      <c r="O325" t="s">
        <v>42590</v>
      </c>
      <c r="P325">
        <v>4</v>
      </c>
      <c r="Q325" t="s">
        <v>26356</v>
      </c>
      <c r="R325" t="s">
        <v>25825</v>
      </c>
      <c r="S325" t="s">
        <v>26197</v>
      </c>
      <c r="T325"/>
      <c r="U325" t="s">
        <v>26198</v>
      </c>
      <c r="V325" t="s">
        <v>26204</v>
      </c>
      <c r="Y325" s="97"/>
      <c r="AA325" s="91" t="str">
        <v>BEAVE000.4JE</v>
      </c>
    </row>
    <row r="326" spans="1:27" s="91" customFormat="1" ht="15" customHeight="1" x14ac:dyDescent="0.35">
      <c r="A326" t="s">
        <v>29764</v>
      </c>
      <c r="B326" t="s">
        <v>29765</v>
      </c>
      <c r="C326" t="s">
        <v>1001</v>
      </c>
      <c r="D326" t="s">
        <v>29766</v>
      </c>
      <c r="E326"/>
      <c r="F326" t="s">
        <v>28994</v>
      </c>
      <c r="G326"/>
      <c r="H326">
        <v>0.5</v>
      </c>
      <c r="I326">
        <v>2.02</v>
      </c>
      <c r="J326" t="s">
        <v>285</v>
      </c>
      <c r="K326">
        <v>35.279539999999997</v>
      </c>
      <c r="L326">
        <v>-84.859440000000006</v>
      </c>
      <c r="M326" s="100" t="s">
        <v>38384</v>
      </c>
      <c r="N326" t="s">
        <v>26211</v>
      </c>
      <c r="O326" t="s">
        <v>42838</v>
      </c>
      <c r="P326">
        <v>2</v>
      </c>
      <c r="Q326" t="s">
        <v>26353</v>
      </c>
      <c r="R326" t="s">
        <v>25802</v>
      </c>
      <c r="S326" t="s">
        <v>26197</v>
      </c>
      <c r="T326"/>
      <c r="U326" t="s">
        <v>26198</v>
      </c>
      <c r="V326" t="s">
        <v>26204</v>
      </c>
      <c r="Y326" s="97"/>
      <c r="AA326" s="91" t="str">
        <v>BEAVE000.5BR</v>
      </c>
    </row>
    <row r="327" spans="1:27" s="91" customFormat="1" ht="15" customHeight="1" x14ac:dyDescent="0.35">
      <c r="A327" t="s">
        <v>1017</v>
      </c>
      <c r="B327" t="s">
        <v>1016</v>
      </c>
      <c r="C327" t="s">
        <v>1006</v>
      </c>
      <c r="D327" t="s">
        <v>40676</v>
      </c>
      <c r="E327"/>
      <c r="F327" t="s">
        <v>44</v>
      </c>
      <c r="G327"/>
      <c r="H327">
        <v>1</v>
      </c>
      <c r="I327">
        <v>108.8</v>
      </c>
      <c r="J327" t="s">
        <v>270</v>
      </c>
      <c r="K327">
        <v>36.491500000000002</v>
      </c>
      <c r="L327">
        <v>-82.306399999999996</v>
      </c>
      <c r="M327" s="100" t="s">
        <v>38412</v>
      </c>
      <c r="N327" t="s">
        <v>29031</v>
      </c>
      <c r="O327" t="s">
        <v>42788</v>
      </c>
      <c r="P327">
        <v>2</v>
      </c>
      <c r="Q327" t="s">
        <v>26357</v>
      </c>
      <c r="R327" t="s">
        <v>25821</v>
      </c>
      <c r="S327" t="s">
        <v>26197</v>
      </c>
      <c r="T327"/>
      <c r="U327" t="s">
        <v>26198</v>
      </c>
      <c r="V327" t="s">
        <v>26204</v>
      </c>
      <c r="W327" s="91" t="s">
        <v>1018</v>
      </c>
      <c r="X327" s="91" t="s">
        <v>40677</v>
      </c>
      <c r="Y327" s="97"/>
      <c r="AA327" s="91" t="str">
        <v>BEAVE001.0SU</v>
      </c>
    </row>
    <row r="328" spans="1:27" s="91" customFormat="1" ht="15" customHeight="1" x14ac:dyDescent="0.35">
      <c r="A328" t="s">
        <v>1020</v>
      </c>
      <c r="B328" t="s">
        <v>1019</v>
      </c>
      <c r="C328" t="s">
        <v>1006</v>
      </c>
      <c r="D328" t="s">
        <v>1021</v>
      </c>
      <c r="E328"/>
      <c r="F328" t="s">
        <v>29083</v>
      </c>
      <c r="G328"/>
      <c r="H328">
        <v>1.3</v>
      </c>
      <c r="I328">
        <v>8.7799999999999994</v>
      </c>
      <c r="J328" t="s">
        <v>203</v>
      </c>
      <c r="K328">
        <v>35.924999999999997</v>
      </c>
      <c r="L328">
        <v>-87.492777000000004</v>
      </c>
      <c r="M328" s="100" t="s">
        <v>38382</v>
      </c>
      <c r="N328" t="s">
        <v>26210</v>
      </c>
      <c r="O328" t="s">
        <v>42266</v>
      </c>
      <c r="P328">
        <v>3</v>
      </c>
      <c r="Q328" t="s">
        <v>29767</v>
      </c>
      <c r="R328" t="s">
        <v>25808</v>
      </c>
      <c r="S328" t="s">
        <v>26197</v>
      </c>
      <c r="T328"/>
      <c r="U328" t="s">
        <v>26198</v>
      </c>
      <c r="V328" t="s">
        <v>26199</v>
      </c>
      <c r="Y328" s="97"/>
      <c r="AA328" s="91" t="str">
        <v>BEAVE001.3HI</v>
      </c>
    </row>
    <row r="329" spans="1:27" s="91" customFormat="1" ht="15" customHeight="1" x14ac:dyDescent="0.35">
      <c r="A329" t="s">
        <v>1023</v>
      </c>
      <c r="B329" t="s">
        <v>1022</v>
      </c>
      <c r="C329" t="s">
        <v>1010</v>
      </c>
      <c r="D329" t="s">
        <v>1024</v>
      </c>
      <c r="E329"/>
      <c r="F329" t="s">
        <v>9</v>
      </c>
      <c r="G329"/>
      <c r="H329">
        <v>1.5</v>
      </c>
      <c r="I329">
        <v>0.52</v>
      </c>
      <c r="J329" t="s">
        <v>896</v>
      </c>
      <c r="K329">
        <v>36.382179999999998</v>
      </c>
      <c r="L329">
        <v>-88.190690000000004</v>
      </c>
      <c r="M329" s="100" t="s">
        <v>38392</v>
      </c>
      <c r="N329" t="s">
        <v>26221</v>
      </c>
      <c r="O329" t="s">
        <v>43071</v>
      </c>
      <c r="P329">
        <v>3</v>
      </c>
      <c r="Q329" t="s">
        <v>29768</v>
      </c>
      <c r="R329" t="s">
        <v>25816</v>
      </c>
      <c r="S329" t="s">
        <v>26197</v>
      </c>
      <c r="T329"/>
      <c r="U329" t="s">
        <v>26198</v>
      </c>
      <c r="V329" t="s">
        <v>26199</v>
      </c>
      <c r="X329" s="91" t="s">
        <v>29769</v>
      </c>
      <c r="Y329" s="97"/>
      <c r="AA329" s="91" t="str">
        <v>BEAVE001.5HN</v>
      </c>
    </row>
    <row r="330" spans="1:27" s="91" customFormat="1" ht="15" customHeight="1" x14ac:dyDescent="0.35">
      <c r="A330" t="s">
        <v>1026</v>
      </c>
      <c r="B330" t="s">
        <v>1025</v>
      </c>
      <c r="C330" t="s">
        <v>1010</v>
      </c>
      <c r="D330" t="s">
        <v>1027</v>
      </c>
      <c r="E330"/>
      <c r="F330" t="s">
        <v>58</v>
      </c>
      <c r="G330"/>
      <c r="H330">
        <v>1.8</v>
      </c>
      <c r="I330">
        <v>17.260000000000002</v>
      </c>
      <c r="J330" t="s">
        <v>249</v>
      </c>
      <c r="K330">
        <v>35.735277000000004</v>
      </c>
      <c r="L330">
        <v>-85.195832999999993</v>
      </c>
      <c r="M330" s="100" t="s">
        <v>38383</v>
      </c>
      <c r="N330" t="s">
        <v>3589</v>
      </c>
      <c r="O330" t="s">
        <v>42631</v>
      </c>
      <c r="P330">
        <v>2</v>
      </c>
      <c r="Q330" t="s">
        <v>26358</v>
      </c>
      <c r="R330" t="s">
        <v>25802</v>
      </c>
      <c r="S330" t="s">
        <v>26197</v>
      </c>
      <c r="T330"/>
      <c r="U330" t="s">
        <v>26198</v>
      </c>
      <c r="V330" t="s">
        <v>26199</v>
      </c>
      <c r="Y330" s="97"/>
      <c r="AA330" s="91" t="str">
        <v>BEAVE001.8BL</v>
      </c>
    </row>
    <row r="331" spans="1:27" s="91" customFormat="1" ht="15" customHeight="1" x14ac:dyDescent="0.35">
      <c r="A331" t="s">
        <v>1029</v>
      </c>
      <c r="B331" t="s">
        <v>1028</v>
      </c>
      <c r="C331" t="s">
        <v>1006</v>
      </c>
      <c r="D331" t="s">
        <v>1030</v>
      </c>
      <c r="E331"/>
      <c r="F331" t="s">
        <v>44</v>
      </c>
      <c r="G331"/>
      <c r="H331">
        <v>1.8</v>
      </c>
      <c r="I331">
        <v>99.79</v>
      </c>
      <c r="J331" t="s">
        <v>270</v>
      </c>
      <c r="K331">
        <v>36.499200000000002</v>
      </c>
      <c r="L331">
        <v>-82.299800000000005</v>
      </c>
      <c r="M331" s="100" t="s">
        <v>38412</v>
      </c>
      <c r="N331" t="s">
        <v>29031</v>
      </c>
      <c r="O331" t="s">
        <v>42788</v>
      </c>
      <c r="P331">
        <v>2</v>
      </c>
      <c r="Q331" t="s">
        <v>26357</v>
      </c>
      <c r="R331" t="s">
        <v>25821</v>
      </c>
      <c r="S331" t="s">
        <v>26197</v>
      </c>
      <c r="T331"/>
      <c r="U331" t="s">
        <v>26198</v>
      </c>
      <c r="V331" t="s">
        <v>26204</v>
      </c>
      <c r="X331" s="91" t="s">
        <v>34478</v>
      </c>
      <c r="Y331" s="97"/>
      <c r="AA331" s="91" t="str">
        <v>BEAVE001.8SU</v>
      </c>
    </row>
    <row r="332" spans="1:27" s="91" customFormat="1" ht="15" customHeight="1" x14ac:dyDescent="0.35">
      <c r="A332" s="310" t="s">
        <v>38483</v>
      </c>
      <c r="B332" s="310" t="s">
        <v>38484</v>
      </c>
      <c r="C332" s="310" t="s">
        <v>1001</v>
      </c>
      <c r="D332" s="310" t="s">
        <v>40678</v>
      </c>
      <c r="E332" s="310"/>
      <c r="F332" s="310" t="s">
        <v>58</v>
      </c>
      <c r="G332" s="310"/>
      <c r="H332" s="314">
        <v>1.8</v>
      </c>
      <c r="I332" s="314">
        <v>0.5</v>
      </c>
      <c r="J332" s="310" t="s">
        <v>1181</v>
      </c>
      <c r="K332" s="314">
        <v>35.677320000000002</v>
      </c>
      <c r="L332" s="314">
        <v>-85.476460000000003</v>
      </c>
      <c r="M332" s="314" t="s">
        <v>38383</v>
      </c>
      <c r="N332" s="310" t="s">
        <v>3589</v>
      </c>
      <c r="O332" s="310" t="s">
        <v>38485</v>
      </c>
      <c r="P332" s="314">
        <v>2</v>
      </c>
      <c r="Q332" s="310" t="s">
        <v>31062</v>
      </c>
      <c r="R332" s="310" t="s">
        <v>25812</v>
      </c>
      <c r="S332" s="310" t="s">
        <v>26197</v>
      </c>
      <c r="T332" s="310"/>
      <c r="U332" s="310" t="s">
        <v>26198</v>
      </c>
      <c r="V332" s="310" t="s">
        <v>26199</v>
      </c>
      <c r="X332" s="91" t="s">
        <v>38486</v>
      </c>
      <c r="Y332" s="97"/>
      <c r="AA332" s="91" t="str">
        <v>BEAVE001.8VA</v>
      </c>
    </row>
    <row r="333" spans="1:27" s="91" customFormat="1" ht="15" customHeight="1" x14ac:dyDescent="0.35">
      <c r="A333" t="s">
        <v>1032</v>
      </c>
      <c r="B333" t="s">
        <v>1031</v>
      </c>
      <c r="C333" t="s">
        <v>1006</v>
      </c>
      <c r="D333" t="s">
        <v>1033</v>
      </c>
      <c r="E333"/>
      <c r="F333" t="s">
        <v>44</v>
      </c>
      <c r="G333"/>
      <c r="H333">
        <v>2</v>
      </c>
      <c r="I333">
        <v>19</v>
      </c>
      <c r="J333" t="s">
        <v>1015</v>
      </c>
      <c r="K333">
        <v>36.082500000000003</v>
      </c>
      <c r="L333">
        <v>-83.631699999999995</v>
      </c>
      <c r="M333" s="100" t="s">
        <v>38388</v>
      </c>
      <c r="N333" t="s">
        <v>18813</v>
      </c>
      <c r="O333" t="s">
        <v>42590</v>
      </c>
      <c r="P333">
        <v>4</v>
      </c>
      <c r="Q333" t="s">
        <v>26356</v>
      </c>
      <c r="R333" t="s">
        <v>25825</v>
      </c>
      <c r="S333" t="s">
        <v>26197</v>
      </c>
      <c r="T333"/>
      <c r="U333" t="s">
        <v>26198</v>
      </c>
      <c r="V333" t="s">
        <v>26204</v>
      </c>
      <c r="X333" s="91" t="s">
        <v>29770</v>
      </c>
      <c r="Y333" s="97"/>
      <c r="AA333" s="91" t="str">
        <v>BEAVE002.0JE</v>
      </c>
    </row>
    <row r="334" spans="1:27" s="91" customFormat="1" ht="15" customHeight="1" x14ac:dyDescent="0.35">
      <c r="A334" t="s">
        <v>1035</v>
      </c>
      <c r="B334" t="s">
        <v>1034</v>
      </c>
      <c r="C334" t="s">
        <v>1010</v>
      </c>
      <c r="D334" t="s">
        <v>1036</v>
      </c>
      <c r="E334"/>
      <c r="F334" t="s">
        <v>28981</v>
      </c>
      <c r="G334"/>
      <c r="H334">
        <v>2</v>
      </c>
      <c r="I334">
        <v>52.4</v>
      </c>
      <c r="J334" t="s">
        <v>244</v>
      </c>
      <c r="K334">
        <v>36.613300000000002</v>
      </c>
      <c r="L334">
        <v>-81.805000000000007</v>
      </c>
      <c r="M334" s="100" t="s">
        <v>38412</v>
      </c>
      <c r="N334" t="s">
        <v>29031</v>
      </c>
      <c r="O334" t="s">
        <v>42389</v>
      </c>
      <c r="P334">
        <v>2</v>
      </c>
      <c r="Q334" t="s">
        <v>29771</v>
      </c>
      <c r="R334" t="s">
        <v>25821</v>
      </c>
      <c r="S334" t="s">
        <v>26197</v>
      </c>
      <c r="T334"/>
      <c r="U334" t="s">
        <v>26198</v>
      </c>
      <c r="V334" t="s">
        <v>26204</v>
      </c>
      <c r="Y334" s="97"/>
      <c r="AA334" s="91" t="str">
        <v>BEAVE002.0JO</v>
      </c>
    </row>
    <row r="335" spans="1:27" s="91" customFormat="1" ht="15" customHeight="1" x14ac:dyDescent="0.35">
      <c r="A335" s="310" t="s">
        <v>40679</v>
      </c>
      <c r="B335" s="310" t="s">
        <v>40680</v>
      </c>
      <c r="C335" s="310" t="s">
        <v>1001</v>
      </c>
      <c r="D335" s="310" t="s">
        <v>40681</v>
      </c>
      <c r="E335" s="310"/>
      <c r="F335" s="310" t="s">
        <v>58</v>
      </c>
      <c r="G335" s="310"/>
      <c r="H335" s="314">
        <v>2</v>
      </c>
      <c r="I335" s="314">
        <v>0.45</v>
      </c>
      <c r="J335" s="310" t="s">
        <v>1181</v>
      </c>
      <c r="K335" s="314">
        <v>35.675193999999998</v>
      </c>
      <c r="L335" s="314">
        <v>-85.475666000000004</v>
      </c>
      <c r="M335" s="314" t="s">
        <v>38383</v>
      </c>
      <c r="N335" s="310" t="s">
        <v>3589</v>
      </c>
      <c r="O335" s="310" t="s">
        <v>38485</v>
      </c>
      <c r="P335" s="314">
        <v>2</v>
      </c>
      <c r="Q335" s="310" t="s">
        <v>31062</v>
      </c>
      <c r="R335" s="310" t="s">
        <v>25812</v>
      </c>
      <c r="S335" s="310" t="s">
        <v>26197</v>
      </c>
      <c r="T335" s="310"/>
      <c r="U335" s="310" t="s">
        <v>26198</v>
      </c>
      <c r="V335" s="310" t="s">
        <v>26199</v>
      </c>
      <c r="Y335" s="97"/>
      <c r="AA335" s="91" t="str">
        <v>BEAVE002.0VA</v>
      </c>
    </row>
    <row r="336" spans="1:27" s="91" customFormat="1" ht="15" customHeight="1" x14ac:dyDescent="0.35">
      <c r="A336" s="310" t="s">
        <v>38487</v>
      </c>
      <c r="B336" s="310" t="s">
        <v>38488</v>
      </c>
      <c r="C336" s="310" t="s">
        <v>1001</v>
      </c>
      <c r="D336" s="310" t="s">
        <v>40682</v>
      </c>
      <c r="E336" s="310"/>
      <c r="F336" s="310" t="s">
        <v>58</v>
      </c>
      <c r="G336" s="310"/>
      <c r="H336" s="314">
        <v>2.1</v>
      </c>
      <c r="I336" s="314">
        <v>0.4</v>
      </c>
      <c r="J336" s="310" t="s">
        <v>1181</v>
      </c>
      <c r="K336" s="314">
        <v>35.673236000000003</v>
      </c>
      <c r="L336" s="314">
        <v>-85.476819000000006</v>
      </c>
      <c r="M336" s="314" t="s">
        <v>38383</v>
      </c>
      <c r="N336" s="310" t="s">
        <v>3589</v>
      </c>
      <c r="O336" s="310" t="s">
        <v>38485</v>
      </c>
      <c r="P336" s="314">
        <v>2</v>
      </c>
      <c r="Q336" s="310" t="s">
        <v>31062</v>
      </c>
      <c r="R336" s="310" t="s">
        <v>25812</v>
      </c>
      <c r="S336" s="310" t="s">
        <v>26197</v>
      </c>
      <c r="T336" s="310"/>
      <c r="U336" s="310" t="s">
        <v>26198</v>
      </c>
      <c r="V336" s="310" t="s">
        <v>26199</v>
      </c>
      <c r="X336" s="91" t="s">
        <v>38489</v>
      </c>
      <c r="Y336" s="97"/>
      <c r="AA336" s="91" t="str">
        <v>BEAVE002.1VA</v>
      </c>
    </row>
    <row r="337" spans="1:27" s="91" customFormat="1" ht="15" customHeight="1" x14ac:dyDescent="0.35">
      <c r="A337" t="s">
        <v>1038</v>
      </c>
      <c r="B337" t="s">
        <v>1037</v>
      </c>
      <c r="C337" t="s">
        <v>1010</v>
      </c>
      <c r="D337" t="s">
        <v>1039</v>
      </c>
      <c r="E337"/>
      <c r="F337" t="s">
        <v>9</v>
      </c>
      <c r="G337"/>
      <c r="H337">
        <v>2.2000000000000002</v>
      </c>
      <c r="I337">
        <v>6.16</v>
      </c>
      <c r="J337" t="s">
        <v>896</v>
      </c>
      <c r="K337">
        <v>36.336500000000001</v>
      </c>
      <c r="L337">
        <v>-88.186300000000003</v>
      </c>
      <c r="M337" s="100" t="s">
        <v>38392</v>
      </c>
      <c r="N337" t="s">
        <v>26221</v>
      </c>
      <c r="O337" t="s">
        <v>43071</v>
      </c>
      <c r="P337">
        <v>3</v>
      </c>
      <c r="Q337" t="s">
        <v>29768</v>
      </c>
      <c r="R337" t="s">
        <v>25816</v>
      </c>
      <c r="S337" t="s">
        <v>26197</v>
      </c>
      <c r="T337"/>
      <c r="U337" t="s">
        <v>26198</v>
      </c>
      <c r="V337" t="s">
        <v>26199</v>
      </c>
      <c r="W337" s="91" t="s">
        <v>1040</v>
      </c>
      <c r="Y337" s="97"/>
      <c r="AA337" s="91" t="str">
        <v>BEAVE002.2HN</v>
      </c>
    </row>
    <row r="338" spans="1:27" s="91" customFormat="1" ht="15" customHeight="1" x14ac:dyDescent="0.35">
      <c r="A338" t="s">
        <v>1042</v>
      </c>
      <c r="B338" t="s">
        <v>1041</v>
      </c>
      <c r="C338" t="s">
        <v>1010</v>
      </c>
      <c r="D338" t="s">
        <v>1043</v>
      </c>
      <c r="E338"/>
      <c r="F338" t="s">
        <v>29083</v>
      </c>
      <c r="G338"/>
      <c r="H338">
        <v>2.5</v>
      </c>
      <c r="I338">
        <v>2.14</v>
      </c>
      <c r="J338" t="s">
        <v>121</v>
      </c>
      <c r="K338">
        <v>36.073659999999997</v>
      </c>
      <c r="L338">
        <v>-88.903993</v>
      </c>
      <c r="M338" s="100" t="s">
        <v>38404</v>
      </c>
      <c r="N338" t="s">
        <v>26243</v>
      </c>
      <c r="O338" t="s">
        <v>42819</v>
      </c>
      <c r="P338">
        <v>5</v>
      </c>
      <c r="Q338" t="s">
        <v>28241</v>
      </c>
      <c r="R338" t="s">
        <v>25816</v>
      </c>
      <c r="S338" t="s">
        <v>26197</v>
      </c>
      <c r="T338"/>
      <c r="U338" t="s">
        <v>26198</v>
      </c>
      <c r="V338" t="s">
        <v>26199</v>
      </c>
      <c r="X338" s="91" t="s">
        <v>29772</v>
      </c>
      <c r="Y338" s="97"/>
      <c r="AA338" s="91" t="str">
        <v>BEAVE002.5BN</v>
      </c>
    </row>
    <row r="339" spans="1:27" s="91" customFormat="1" ht="15" customHeight="1" x14ac:dyDescent="0.35">
      <c r="A339" t="s">
        <v>1045</v>
      </c>
      <c r="B339" t="s">
        <v>1044</v>
      </c>
      <c r="C339" t="s">
        <v>1010</v>
      </c>
      <c r="D339" t="s">
        <v>1046</v>
      </c>
      <c r="E339"/>
      <c r="F339" t="s">
        <v>29083</v>
      </c>
      <c r="G339"/>
      <c r="H339">
        <v>2.7</v>
      </c>
      <c r="I339">
        <v>74.97</v>
      </c>
      <c r="J339" t="s">
        <v>203</v>
      </c>
      <c r="K339">
        <v>35.785277999999998</v>
      </c>
      <c r="L339">
        <v>-87.625833</v>
      </c>
      <c r="M339" s="100" t="s">
        <v>38382</v>
      </c>
      <c r="N339" t="s">
        <v>26210</v>
      </c>
      <c r="O339" t="s">
        <v>42290</v>
      </c>
      <c r="P339">
        <v>3</v>
      </c>
      <c r="Q339" t="s">
        <v>26359</v>
      </c>
      <c r="R339" t="s">
        <v>25808</v>
      </c>
      <c r="S339" t="s">
        <v>26197</v>
      </c>
      <c r="T339"/>
      <c r="U339" t="s">
        <v>26198</v>
      </c>
      <c r="V339" t="s">
        <v>26199</v>
      </c>
      <c r="Y339" s="97"/>
      <c r="AA339" s="91" t="str">
        <v>BEAVE002.7HI</v>
      </c>
    </row>
    <row r="340" spans="1:27" s="91" customFormat="1" ht="15" customHeight="1" x14ac:dyDescent="0.35">
      <c r="A340" t="s">
        <v>1048</v>
      </c>
      <c r="B340" t="s">
        <v>1047</v>
      </c>
      <c r="C340" t="s">
        <v>1006</v>
      </c>
      <c r="D340" t="s">
        <v>1049</v>
      </c>
      <c r="E340"/>
      <c r="F340" t="s">
        <v>9</v>
      </c>
      <c r="G340"/>
      <c r="H340">
        <v>3.3</v>
      </c>
      <c r="I340">
        <v>66.099999999999994</v>
      </c>
      <c r="J340" t="s">
        <v>104</v>
      </c>
      <c r="K340">
        <v>36.019370000000002</v>
      </c>
      <c r="L340">
        <v>-88.461600000000004</v>
      </c>
      <c r="M340" s="100" t="s">
        <v>38404</v>
      </c>
      <c r="N340" t="s">
        <v>26243</v>
      </c>
      <c r="O340" t="s">
        <v>42134</v>
      </c>
      <c r="P340">
        <v>5</v>
      </c>
      <c r="Q340" t="s">
        <v>26361</v>
      </c>
      <c r="R340" t="s">
        <v>25816</v>
      </c>
      <c r="S340" t="s">
        <v>26197</v>
      </c>
      <c r="T340"/>
      <c r="U340" t="s">
        <v>26198</v>
      </c>
      <c r="V340" t="s">
        <v>26199</v>
      </c>
      <c r="X340" s="91" t="s">
        <v>29773</v>
      </c>
      <c r="Y340" s="97"/>
      <c r="AA340" s="91" t="str">
        <v>BEAVE003.3CR</v>
      </c>
    </row>
    <row r="341" spans="1:27" s="91" customFormat="1" ht="15" customHeight="1" x14ac:dyDescent="0.35">
      <c r="A341" t="s">
        <v>1051</v>
      </c>
      <c r="B341" t="s">
        <v>1050</v>
      </c>
      <c r="C341" t="s">
        <v>1010</v>
      </c>
      <c r="D341" t="s">
        <v>1052</v>
      </c>
      <c r="E341"/>
      <c r="F341" t="s">
        <v>29083</v>
      </c>
      <c r="G341"/>
      <c r="H341">
        <v>3.4</v>
      </c>
      <c r="I341">
        <v>11.66</v>
      </c>
      <c r="J341" t="s">
        <v>19</v>
      </c>
      <c r="K341">
        <v>36.052222</v>
      </c>
      <c r="L341">
        <v>-87.261111</v>
      </c>
      <c r="M341" s="100" t="s">
        <v>38379</v>
      </c>
      <c r="N341" t="s">
        <v>26205</v>
      </c>
      <c r="O341" t="s">
        <v>42781</v>
      </c>
      <c r="P341">
        <v>1</v>
      </c>
      <c r="Q341" t="s">
        <v>26355</v>
      </c>
      <c r="R341" t="s">
        <v>25829</v>
      </c>
      <c r="S341" t="s">
        <v>26197</v>
      </c>
      <c r="T341"/>
      <c r="U341" t="s">
        <v>26198</v>
      </c>
      <c r="V341" t="s">
        <v>26199</v>
      </c>
      <c r="Y341" s="97"/>
      <c r="AA341" s="91" t="str">
        <v>BEAVE003.4DI</v>
      </c>
    </row>
    <row r="342" spans="1:27" s="91" customFormat="1" ht="15" customHeight="1" x14ac:dyDescent="0.35">
      <c r="A342" t="s">
        <v>1054</v>
      </c>
      <c r="B342" t="s">
        <v>1053</v>
      </c>
      <c r="C342" t="s">
        <v>1006</v>
      </c>
      <c r="D342" t="s">
        <v>1055</v>
      </c>
      <c r="E342"/>
      <c r="F342" t="s">
        <v>44</v>
      </c>
      <c r="G342" t="s">
        <v>28998</v>
      </c>
      <c r="H342">
        <v>3.5</v>
      </c>
      <c r="I342">
        <v>88.74</v>
      </c>
      <c r="J342" t="s">
        <v>359</v>
      </c>
      <c r="K342">
        <v>35.956359999999997</v>
      </c>
      <c r="L342">
        <v>-84.190129999999996</v>
      </c>
      <c r="M342" s="100" t="s">
        <v>38459</v>
      </c>
      <c r="N342" t="s">
        <v>26343</v>
      </c>
      <c r="O342" t="s">
        <v>42214</v>
      </c>
      <c r="P342">
        <v>3</v>
      </c>
      <c r="Q342" t="s">
        <v>26360</v>
      </c>
      <c r="R342" t="s">
        <v>25825</v>
      </c>
      <c r="S342" t="s">
        <v>26197</v>
      </c>
      <c r="T342"/>
      <c r="U342" t="s">
        <v>26198</v>
      </c>
      <c r="V342" t="s">
        <v>26204</v>
      </c>
      <c r="Y342" s="97"/>
      <c r="AA342" s="91" t="str">
        <v>BEAVE003.5KN</v>
      </c>
    </row>
    <row r="343" spans="1:27" s="91" customFormat="1" ht="15" customHeight="1" x14ac:dyDescent="0.35">
      <c r="A343" t="s">
        <v>1057</v>
      </c>
      <c r="B343" t="s">
        <v>1056</v>
      </c>
      <c r="C343" t="s">
        <v>1006</v>
      </c>
      <c r="D343" t="s">
        <v>40683</v>
      </c>
      <c r="E343"/>
      <c r="F343" t="s">
        <v>9</v>
      </c>
      <c r="G343"/>
      <c r="H343">
        <v>4.4000000000000004</v>
      </c>
      <c r="I343">
        <v>58.62</v>
      </c>
      <c r="J343" t="s">
        <v>104</v>
      </c>
      <c r="K343">
        <v>36.013170000000002</v>
      </c>
      <c r="L343">
        <v>-88.445040000000006</v>
      </c>
      <c r="M343" s="100" t="s">
        <v>38404</v>
      </c>
      <c r="N343" t="s">
        <v>26243</v>
      </c>
      <c r="O343" t="s">
        <v>42134</v>
      </c>
      <c r="P343">
        <v>5</v>
      </c>
      <c r="Q343" t="s">
        <v>26361</v>
      </c>
      <c r="R343" t="s">
        <v>25816</v>
      </c>
      <c r="S343" t="s">
        <v>26197</v>
      </c>
      <c r="T343"/>
      <c r="U343" t="s">
        <v>26198</v>
      </c>
      <c r="V343" t="s">
        <v>26199</v>
      </c>
      <c r="W343" s="91" t="s">
        <v>1059</v>
      </c>
      <c r="X343" s="91" t="s">
        <v>34479</v>
      </c>
      <c r="Y343" s="97"/>
      <c r="AA343" s="91" t="str">
        <v>BEAVE004.4CR</v>
      </c>
    </row>
    <row r="344" spans="1:27" s="91" customFormat="1" ht="15" customHeight="1" x14ac:dyDescent="0.35">
      <c r="A344" s="310" t="s">
        <v>40684</v>
      </c>
      <c r="B344" s="310" t="s">
        <v>40685</v>
      </c>
      <c r="C344" s="310" t="s">
        <v>1010</v>
      </c>
      <c r="D344" s="310" t="s">
        <v>40686</v>
      </c>
      <c r="E344" s="310"/>
      <c r="F344" s="310" t="s">
        <v>28981</v>
      </c>
      <c r="G344" s="310"/>
      <c r="H344" s="314">
        <v>4.5999999999999996</v>
      </c>
      <c r="I344" s="314">
        <v>47.4</v>
      </c>
      <c r="J344" s="310" t="s">
        <v>244</v>
      </c>
      <c r="K344" s="314">
        <v>36.590960000000003</v>
      </c>
      <c r="L344" s="314">
        <v>-81.821596999999997</v>
      </c>
      <c r="M344" s="314" t="s">
        <v>38412</v>
      </c>
      <c r="N344" s="310" t="s">
        <v>29031</v>
      </c>
      <c r="O344" s="310" t="s">
        <v>40687</v>
      </c>
      <c r="P344" s="314">
        <v>2</v>
      </c>
      <c r="Q344" s="310" t="s">
        <v>29771</v>
      </c>
      <c r="R344" s="310" t="s">
        <v>25821</v>
      </c>
      <c r="S344" s="310" t="s">
        <v>26197</v>
      </c>
      <c r="T344" s="310"/>
      <c r="U344" s="310" t="s">
        <v>26198</v>
      </c>
      <c r="V344" s="310" t="s">
        <v>26204</v>
      </c>
      <c r="W344" s="91" t="s">
        <v>40688</v>
      </c>
      <c r="X344" s="91" t="s">
        <v>40633</v>
      </c>
      <c r="Y344" s="97"/>
      <c r="AA344" s="91" t="str">
        <v>BEAVE004.6JO</v>
      </c>
    </row>
    <row r="345" spans="1:27" s="91" customFormat="1" ht="15" customHeight="1" x14ac:dyDescent="0.35">
      <c r="A345" t="s">
        <v>1061</v>
      </c>
      <c r="B345" t="s">
        <v>1060</v>
      </c>
      <c r="C345" t="s">
        <v>1006</v>
      </c>
      <c r="D345" t="s">
        <v>1062</v>
      </c>
      <c r="E345"/>
      <c r="F345" t="s">
        <v>9</v>
      </c>
      <c r="G345"/>
      <c r="H345">
        <v>5.5</v>
      </c>
      <c r="I345">
        <v>56.08</v>
      </c>
      <c r="J345" t="s">
        <v>104</v>
      </c>
      <c r="K345">
        <v>35.998980000000003</v>
      </c>
      <c r="L345">
        <v>-88.433530000000005</v>
      </c>
      <c r="M345" s="100" t="s">
        <v>38404</v>
      </c>
      <c r="N345" t="s">
        <v>26243</v>
      </c>
      <c r="O345" t="s">
        <v>42134</v>
      </c>
      <c r="P345">
        <v>5</v>
      </c>
      <c r="Q345" t="s">
        <v>26362</v>
      </c>
      <c r="R345" t="s">
        <v>25816</v>
      </c>
      <c r="S345" t="s">
        <v>26197</v>
      </c>
      <c r="T345"/>
      <c r="U345" t="s">
        <v>26198</v>
      </c>
      <c r="V345" t="s">
        <v>26199</v>
      </c>
      <c r="X345" s="91" t="s">
        <v>29774</v>
      </c>
      <c r="Y345" s="97"/>
      <c r="AA345" s="91" t="str">
        <v>BEAVE005.5CR</v>
      </c>
    </row>
    <row r="346" spans="1:27" s="91" customFormat="1" ht="15" customHeight="1" x14ac:dyDescent="0.35">
      <c r="A346" t="s">
        <v>1064</v>
      </c>
      <c r="B346" t="s">
        <v>1063</v>
      </c>
      <c r="C346" t="s">
        <v>1010</v>
      </c>
      <c r="D346" t="s">
        <v>1065</v>
      </c>
      <c r="E346"/>
      <c r="F346" t="s">
        <v>29083</v>
      </c>
      <c r="G346"/>
      <c r="H346">
        <v>5.5</v>
      </c>
      <c r="I346">
        <v>50.6</v>
      </c>
      <c r="J346" t="s">
        <v>203</v>
      </c>
      <c r="K346">
        <v>35.770600000000002</v>
      </c>
      <c r="L346">
        <v>-87.603700000000003</v>
      </c>
      <c r="M346" s="100" t="s">
        <v>38382</v>
      </c>
      <c r="N346" t="s">
        <v>26210</v>
      </c>
      <c r="O346" t="s">
        <v>42290</v>
      </c>
      <c r="P346">
        <v>3</v>
      </c>
      <c r="Q346" t="s">
        <v>26359</v>
      </c>
      <c r="R346" t="s">
        <v>25808</v>
      </c>
      <c r="S346" t="s">
        <v>26197</v>
      </c>
      <c r="T346"/>
      <c r="U346" t="s">
        <v>26198</v>
      </c>
      <c r="V346" t="s">
        <v>26199</v>
      </c>
      <c r="W346" s="91" t="s">
        <v>34480</v>
      </c>
      <c r="Y346" s="97"/>
      <c r="AA346" s="91" t="str">
        <v>BEAVE005.5HI</v>
      </c>
    </row>
    <row r="347" spans="1:27" s="91" customFormat="1" ht="15" customHeight="1" x14ac:dyDescent="0.35">
      <c r="A347" t="s">
        <v>1067</v>
      </c>
      <c r="B347" t="s">
        <v>1066</v>
      </c>
      <c r="C347" t="s">
        <v>1006</v>
      </c>
      <c r="D347" t="s">
        <v>1068</v>
      </c>
      <c r="E347"/>
      <c r="F347" t="s">
        <v>44</v>
      </c>
      <c r="G347"/>
      <c r="H347">
        <v>5.5</v>
      </c>
      <c r="I347">
        <v>86.2</v>
      </c>
      <c r="J347" t="s">
        <v>359</v>
      </c>
      <c r="K347">
        <v>35.966000000000001</v>
      </c>
      <c r="L347">
        <v>-84.177400000000006</v>
      </c>
      <c r="M347" s="100" t="s">
        <v>38459</v>
      </c>
      <c r="N347" t="s">
        <v>26343</v>
      </c>
      <c r="O347" t="s">
        <v>38490</v>
      </c>
      <c r="P347">
        <v>3</v>
      </c>
      <c r="Q347" t="s">
        <v>26360</v>
      </c>
      <c r="R347" t="s">
        <v>25825</v>
      </c>
      <c r="S347" t="s">
        <v>26197</v>
      </c>
      <c r="T347"/>
      <c r="U347" t="s">
        <v>26198</v>
      </c>
      <c r="V347" t="s">
        <v>26204</v>
      </c>
      <c r="W347" s="91" t="s">
        <v>38491</v>
      </c>
      <c r="Y347" s="97"/>
      <c r="AA347" s="91" t="str">
        <v>BEAVE005.5KN</v>
      </c>
    </row>
    <row r="348" spans="1:27" s="91" customFormat="1" ht="15" customHeight="1" x14ac:dyDescent="0.35">
      <c r="A348" t="s">
        <v>1070</v>
      </c>
      <c r="B348" t="s">
        <v>1069</v>
      </c>
      <c r="C348" t="s">
        <v>1006</v>
      </c>
      <c r="D348" t="s">
        <v>1071</v>
      </c>
      <c r="E348"/>
      <c r="F348" t="s">
        <v>9</v>
      </c>
      <c r="G348"/>
      <c r="H348">
        <v>6.1</v>
      </c>
      <c r="I348">
        <v>44.55</v>
      </c>
      <c r="J348" t="s">
        <v>104</v>
      </c>
      <c r="K348">
        <v>35.996729999999999</v>
      </c>
      <c r="L348">
        <v>-88.423150000000007</v>
      </c>
      <c r="M348" s="100" t="s">
        <v>38404</v>
      </c>
      <c r="N348" t="s">
        <v>26243</v>
      </c>
      <c r="O348" t="s">
        <v>42654</v>
      </c>
      <c r="P348">
        <v>5</v>
      </c>
      <c r="Q348" t="s">
        <v>26362</v>
      </c>
      <c r="R348" t="s">
        <v>25816</v>
      </c>
      <c r="S348" t="s">
        <v>26197</v>
      </c>
      <c r="T348"/>
      <c r="U348" t="s">
        <v>26198</v>
      </c>
      <c r="V348" t="s">
        <v>26199</v>
      </c>
      <c r="W348" s="91" t="s">
        <v>1072</v>
      </c>
      <c r="X348" s="91" t="s">
        <v>29775</v>
      </c>
      <c r="Y348" s="97"/>
      <c r="AA348" s="91" t="str">
        <v>BEAVE006.1CR</v>
      </c>
    </row>
    <row r="349" spans="1:27" s="91" customFormat="1" ht="15" customHeight="1" x14ac:dyDescent="0.35">
      <c r="A349" t="s">
        <v>1074</v>
      </c>
      <c r="B349" t="s">
        <v>1073</v>
      </c>
      <c r="C349" t="s">
        <v>1010</v>
      </c>
      <c r="D349" t="s">
        <v>1075</v>
      </c>
      <c r="E349"/>
      <c r="F349" t="s">
        <v>29083</v>
      </c>
      <c r="G349"/>
      <c r="H349">
        <v>6.3</v>
      </c>
      <c r="I349">
        <v>4.7</v>
      </c>
      <c r="J349" t="s">
        <v>19</v>
      </c>
      <c r="K349">
        <v>36.036943999999998</v>
      </c>
      <c r="L349">
        <v>-87.305555999999996</v>
      </c>
      <c r="M349" s="100" t="s">
        <v>38379</v>
      </c>
      <c r="N349" t="s">
        <v>26205</v>
      </c>
      <c r="O349" t="s">
        <v>42781</v>
      </c>
      <c r="P349">
        <v>1</v>
      </c>
      <c r="Q349" t="s">
        <v>26355</v>
      </c>
      <c r="R349" t="s">
        <v>25829</v>
      </c>
      <c r="S349" t="s">
        <v>26197</v>
      </c>
      <c r="T349"/>
      <c r="U349" t="s">
        <v>26198</v>
      </c>
      <c r="V349" t="s">
        <v>26199</v>
      </c>
      <c r="Y349" s="97"/>
      <c r="AA349" s="91" t="str">
        <v>BEAVE006.3DI</v>
      </c>
    </row>
    <row r="350" spans="1:27" s="91" customFormat="1" ht="15" customHeight="1" x14ac:dyDescent="0.35">
      <c r="A350" t="s">
        <v>1077</v>
      </c>
      <c r="B350" t="s">
        <v>1076</v>
      </c>
      <c r="C350" t="s">
        <v>1006</v>
      </c>
      <c r="D350" t="s">
        <v>1078</v>
      </c>
      <c r="E350"/>
      <c r="F350" t="s">
        <v>9</v>
      </c>
      <c r="G350"/>
      <c r="H350">
        <v>7.2</v>
      </c>
      <c r="I350">
        <v>40.479999999999997</v>
      </c>
      <c r="J350" t="s">
        <v>104</v>
      </c>
      <c r="K350">
        <v>35.992469999999997</v>
      </c>
      <c r="L350">
        <v>-88.405450000000002</v>
      </c>
      <c r="M350" s="100" t="s">
        <v>38404</v>
      </c>
      <c r="N350" t="s">
        <v>26243</v>
      </c>
      <c r="O350" t="s">
        <v>42654</v>
      </c>
      <c r="P350">
        <v>5</v>
      </c>
      <c r="Q350" t="s">
        <v>26362</v>
      </c>
      <c r="R350" t="s">
        <v>25816</v>
      </c>
      <c r="S350" t="s">
        <v>26197</v>
      </c>
      <c r="T350"/>
      <c r="U350" t="s">
        <v>26198</v>
      </c>
      <c r="V350" t="s">
        <v>26199</v>
      </c>
      <c r="W350" s="91" t="s">
        <v>1079</v>
      </c>
      <c r="X350" s="91" t="s">
        <v>29775</v>
      </c>
      <c r="Y350" s="97"/>
      <c r="AA350" s="91" t="str">
        <v>BEAVE007.2CR</v>
      </c>
    </row>
    <row r="351" spans="1:27" s="91" customFormat="1" ht="15" customHeight="1" x14ac:dyDescent="0.35">
      <c r="A351" t="s">
        <v>1081</v>
      </c>
      <c r="B351" t="s">
        <v>1080</v>
      </c>
      <c r="C351" t="s">
        <v>1010</v>
      </c>
      <c r="D351" t="s">
        <v>43307</v>
      </c>
      <c r="E351"/>
      <c r="F351" t="s">
        <v>29083</v>
      </c>
      <c r="G351"/>
      <c r="H351">
        <v>7.2</v>
      </c>
      <c r="I351">
        <v>1.96</v>
      </c>
      <c r="J351" t="s">
        <v>19</v>
      </c>
      <c r="K351">
        <v>36.045009999999998</v>
      </c>
      <c r="L351">
        <v>-87.315259999999995</v>
      </c>
      <c r="M351" s="100" t="s">
        <v>38379</v>
      </c>
      <c r="N351" t="s">
        <v>26205</v>
      </c>
      <c r="O351" t="s">
        <v>42781</v>
      </c>
      <c r="P351">
        <v>1</v>
      </c>
      <c r="Q351" t="s">
        <v>26355</v>
      </c>
      <c r="R351" t="s">
        <v>25829</v>
      </c>
      <c r="S351" t="s">
        <v>26197</v>
      </c>
      <c r="T351"/>
      <c r="U351" t="s">
        <v>26198</v>
      </c>
      <c r="V351" t="s">
        <v>26199</v>
      </c>
      <c r="Y351" s="97"/>
      <c r="AA351" s="91" t="str">
        <v>BEAVE007.2DI</v>
      </c>
    </row>
    <row r="352" spans="1:27" s="91" customFormat="1" ht="15" customHeight="1" x14ac:dyDescent="0.35">
      <c r="A352" t="s">
        <v>1083</v>
      </c>
      <c r="B352" t="s">
        <v>1082</v>
      </c>
      <c r="C352" t="s">
        <v>1006</v>
      </c>
      <c r="D352" t="s">
        <v>1084</v>
      </c>
      <c r="E352"/>
      <c r="F352" t="s">
        <v>44</v>
      </c>
      <c r="G352"/>
      <c r="H352">
        <v>8.1999999999999993</v>
      </c>
      <c r="I352">
        <v>60.2</v>
      </c>
      <c r="J352" t="s">
        <v>270</v>
      </c>
      <c r="K352">
        <v>36.536099999999998</v>
      </c>
      <c r="L352">
        <v>-82.241699999999994</v>
      </c>
      <c r="M352" s="100" t="s">
        <v>38412</v>
      </c>
      <c r="N352" t="s">
        <v>29031</v>
      </c>
      <c r="O352" t="s">
        <v>42788</v>
      </c>
      <c r="P352">
        <v>2</v>
      </c>
      <c r="Q352" t="s">
        <v>26363</v>
      </c>
      <c r="R352" t="s">
        <v>25821</v>
      </c>
      <c r="S352" t="s">
        <v>26197</v>
      </c>
      <c r="T352"/>
      <c r="U352" t="s">
        <v>26198</v>
      </c>
      <c r="V352" t="s">
        <v>26204</v>
      </c>
      <c r="W352" s="91" t="s">
        <v>34481</v>
      </c>
      <c r="Y352" s="97"/>
      <c r="AA352" s="91" t="str">
        <v>BEAVE008.2SU</v>
      </c>
    </row>
    <row r="353" spans="1:27" s="91" customFormat="1" ht="15" customHeight="1" x14ac:dyDescent="0.35">
      <c r="A353" t="s">
        <v>1086</v>
      </c>
      <c r="B353" t="s">
        <v>1085</v>
      </c>
      <c r="C353" t="s">
        <v>1006</v>
      </c>
      <c r="D353" t="s">
        <v>1087</v>
      </c>
      <c r="E353"/>
      <c r="F353" t="s">
        <v>44</v>
      </c>
      <c r="G353"/>
      <c r="H353">
        <v>8.9</v>
      </c>
      <c r="I353">
        <v>83.77</v>
      </c>
      <c r="J353" t="s">
        <v>359</v>
      </c>
      <c r="K353">
        <v>35.973849999999999</v>
      </c>
      <c r="L353">
        <v>-84.156490000000005</v>
      </c>
      <c r="M353" s="100" t="s">
        <v>38459</v>
      </c>
      <c r="N353" t="s">
        <v>26343</v>
      </c>
      <c r="O353" t="s">
        <v>42214</v>
      </c>
      <c r="P353">
        <v>3</v>
      </c>
      <c r="Q353" t="s">
        <v>26360</v>
      </c>
      <c r="R353" t="s">
        <v>25825</v>
      </c>
      <c r="S353" t="s">
        <v>26197</v>
      </c>
      <c r="T353"/>
      <c r="U353" t="s">
        <v>26198</v>
      </c>
      <c r="V353" t="s">
        <v>26204</v>
      </c>
      <c r="W353" s="91" t="s">
        <v>34482</v>
      </c>
      <c r="X353" s="91" t="s">
        <v>43308</v>
      </c>
      <c r="Y353" s="97"/>
      <c r="AA353" s="91" t="str">
        <v>BEAVE008.9KN</v>
      </c>
    </row>
    <row r="354" spans="1:27" s="91" customFormat="1" ht="15" customHeight="1" x14ac:dyDescent="0.35">
      <c r="A354" t="s">
        <v>1089</v>
      </c>
      <c r="B354" t="s">
        <v>1088</v>
      </c>
      <c r="C354" t="s">
        <v>1010</v>
      </c>
      <c r="D354" t="s">
        <v>1090</v>
      </c>
      <c r="E354"/>
      <c r="F354" t="s">
        <v>28981</v>
      </c>
      <c r="G354"/>
      <c r="H354">
        <v>9.6999999999999993</v>
      </c>
      <c r="I354">
        <v>33.869999999999997</v>
      </c>
      <c r="J354" t="s">
        <v>244</v>
      </c>
      <c r="K354">
        <v>36.563600000000001</v>
      </c>
      <c r="L354">
        <v>-81.877499999999998</v>
      </c>
      <c r="M354" s="100" t="s">
        <v>38412</v>
      </c>
      <c r="N354" t="s">
        <v>29031</v>
      </c>
      <c r="O354" t="s">
        <v>42389</v>
      </c>
      <c r="P354">
        <v>2</v>
      </c>
      <c r="Q354" t="s">
        <v>29771</v>
      </c>
      <c r="R354" t="s">
        <v>25821</v>
      </c>
      <c r="S354" t="s">
        <v>26197</v>
      </c>
      <c r="T354"/>
      <c r="U354" t="s">
        <v>26198</v>
      </c>
      <c r="V354" t="s">
        <v>26204</v>
      </c>
      <c r="W354" s="91" t="s">
        <v>1091</v>
      </c>
      <c r="X354" s="91" t="s">
        <v>34483</v>
      </c>
      <c r="Y354" s="97"/>
      <c r="AA354" s="91" t="str">
        <v>BEAVE009.7JO</v>
      </c>
    </row>
    <row r="355" spans="1:27" s="91" customFormat="1" ht="15" customHeight="1" x14ac:dyDescent="0.35">
      <c r="A355" t="s">
        <v>1093</v>
      </c>
      <c r="B355" t="s">
        <v>1092</v>
      </c>
      <c r="C355" t="s">
        <v>1006</v>
      </c>
      <c r="D355" t="s">
        <v>1094</v>
      </c>
      <c r="E355"/>
      <c r="F355" t="s">
        <v>44</v>
      </c>
      <c r="G355"/>
      <c r="H355">
        <v>10.1</v>
      </c>
      <c r="I355">
        <v>83.29</v>
      </c>
      <c r="J355" t="s">
        <v>359</v>
      </c>
      <c r="K355">
        <v>35.968969999999999</v>
      </c>
      <c r="L355">
        <v>-84.14725</v>
      </c>
      <c r="M355" s="100" t="s">
        <v>38459</v>
      </c>
      <c r="N355" t="s">
        <v>26343</v>
      </c>
      <c r="O355" t="s">
        <v>42214</v>
      </c>
      <c r="P355">
        <v>3</v>
      </c>
      <c r="Q355" t="s">
        <v>26360</v>
      </c>
      <c r="R355" t="s">
        <v>25825</v>
      </c>
      <c r="S355" t="s">
        <v>26197</v>
      </c>
      <c r="T355"/>
      <c r="U355" t="s">
        <v>26198</v>
      </c>
      <c r="V355" t="s">
        <v>26204</v>
      </c>
      <c r="Y355" s="97"/>
      <c r="AA355" s="91" t="str">
        <v>BEAVE010.1KN</v>
      </c>
    </row>
    <row r="356" spans="1:27" s="91" customFormat="1" ht="15" customHeight="1" x14ac:dyDescent="0.35">
      <c r="A356" t="s">
        <v>1096</v>
      </c>
      <c r="B356" t="s">
        <v>1095</v>
      </c>
      <c r="C356" t="s">
        <v>1006</v>
      </c>
      <c r="D356" t="s">
        <v>1097</v>
      </c>
      <c r="E356"/>
      <c r="F356" t="s">
        <v>44</v>
      </c>
      <c r="G356"/>
      <c r="H356">
        <v>11</v>
      </c>
      <c r="I356">
        <v>12.24</v>
      </c>
      <c r="J356" t="s">
        <v>270</v>
      </c>
      <c r="K356">
        <v>36.559699999999999</v>
      </c>
      <c r="L356">
        <v>-82.222700000000003</v>
      </c>
      <c r="M356" s="100" t="s">
        <v>38412</v>
      </c>
      <c r="N356" t="s">
        <v>29031</v>
      </c>
      <c r="O356" t="s">
        <v>42788</v>
      </c>
      <c r="P356">
        <v>2</v>
      </c>
      <c r="Q356" t="s">
        <v>26363</v>
      </c>
      <c r="R356" t="s">
        <v>25821</v>
      </c>
      <c r="S356" t="s">
        <v>26197</v>
      </c>
      <c r="T356"/>
      <c r="U356" t="s">
        <v>26198</v>
      </c>
      <c r="V356" t="s">
        <v>26204</v>
      </c>
      <c r="X356" s="91" t="s">
        <v>34484</v>
      </c>
      <c r="Y356" s="97"/>
      <c r="AA356" s="91" t="str">
        <v>BEAVE011.0SU</v>
      </c>
    </row>
    <row r="357" spans="1:27" s="91" customFormat="1" ht="15" customHeight="1" x14ac:dyDescent="0.35">
      <c r="A357" t="s">
        <v>1099</v>
      </c>
      <c r="B357" t="s">
        <v>1098</v>
      </c>
      <c r="C357" t="s">
        <v>1006</v>
      </c>
      <c r="D357" t="s">
        <v>1100</v>
      </c>
      <c r="E357"/>
      <c r="F357" t="s">
        <v>44</v>
      </c>
      <c r="G357"/>
      <c r="H357">
        <v>12.5</v>
      </c>
      <c r="I357">
        <v>81.5</v>
      </c>
      <c r="J357" t="s">
        <v>359</v>
      </c>
      <c r="K357">
        <v>35.957419999999999</v>
      </c>
      <c r="L357">
        <v>-84.1357</v>
      </c>
      <c r="M357" s="100" t="s">
        <v>38459</v>
      </c>
      <c r="N357" t="s">
        <v>26343</v>
      </c>
      <c r="O357" t="s">
        <v>42214</v>
      </c>
      <c r="P357">
        <v>3</v>
      </c>
      <c r="Q357" t="s">
        <v>26360</v>
      </c>
      <c r="R357" t="s">
        <v>25825</v>
      </c>
      <c r="S357" t="s">
        <v>26197</v>
      </c>
      <c r="T357"/>
      <c r="U357" t="s">
        <v>26198</v>
      </c>
      <c r="V357" t="s">
        <v>26204</v>
      </c>
      <c r="X357" s="91" t="s">
        <v>29776</v>
      </c>
      <c r="Y357" s="97"/>
      <c r="AA357" s="91" t="str">
        <v>BEAVE012.5KN</v>
      </c>
    </row>
    <row r="358" spans="1:27" s="91" customFormat="1" ht="15" customHeight="1" x14ac:dyDescent="0.35">
      <c r="A358" t="s">
        <v>1102</v>
      </c>
      <c r="B358" t="s">
        <v>1101</v>
      </c>
      <c r="C358" t="s">
        <v>1006</v>
      </c>
      <c r="D358" t="s">
        <v>1103</v>
      </c>
      <c r="E358"/>
      <c r="F358" t="s">
        <v>44</v>
      </c>
      <c r="G358"/>
      <c r="H358">
        <v>13.5</v>
      </c>
      <c r="I358">
        <v>73.98</v>
      </c>
      <c r="J358" t="s">
        <v>359</v>
      </c>
      <c r="K358">
        <v>35.967599999999997</v>
      </c>
      <c r="L358">
        <v>-84.133899999999997</v>
      </c>
      <c r="M358" s="100" t="s">
        <v>38459</v>
      </c>
      <c r="N358" t="s">
        <v>26343</v>
      </c>
      <c r="O358" t="s">
        <v>42214</v>
      </c>
      <c r="P358">
        <v>3</v>
      </c>
      <c r="Q358" t="s">
        <v>26360</v>
      </c>
      <c r="R358" t="s">
        <v>25825</v>
      </c>
      <c r="S358" t="s">
        <v>26197</v>
      </c>
      <c r="T358"/>
      <c r="U358" t="s">
        <v>26198</v>
      </c>
      <c r="V358" t="s">
        <v>26204</v>
      </c>
      <c r="X358" s="91" t="s">
        <v>29777</v>
      </c>
      <c r="Y358" s="97"/>
      <c r="AA358" s="91" t="str">
        <v>BEAVE013.5KN</v>
      </c>
    </row>
    <row r="359" spans="1:27" s="91" customFormat="1" ht="15" customHeight="1" x14ac:dyDescent="0.35">
      <c r="A359" t="s">
        <v>1105</v>
      </c>
      <c r="B359" t="s">
        <v>1104</v>
      </c>
      <c r="C359" t="s">
        <v>1010</v>
      </c>
      <c r="D359" t="s">
        <v>1106</v>
      </c>
      <c r="E359"/>
      <c r="F359" t="s">
        <v>28983</v>
      </c>
      <c r="G359"/>
      <c r="H359">
        <v>14</v>
      </c>
      <c r="I359">
        <v>18.48</v>
      </c>
      <c r="J359" t="s">
        <v>244</v>
      </c>
      <c r="K359">
        <v>36.533900000000003</v>
      </c>
      <c r="L359">
        <v>-81.923100000000005</v>
      </c>
      <c r="M359" s="100" t="s">
        <v>38412</v>
      </c>
      <c r="N359" t="s">
        <v>29031</v>
      </c>
      <c r="O359" t="s">
        <v>42389</v>
      </c>
      <c r="P359">
        <v>2</v>
      </c>
      <c r="Q359" t="s">
        <v>26364</v>
      </c>
      <c r="R359" t="s">
        <v>25821</v>
      </c>
      <c r="S359" t="s">
        <v>26197</v>
      </c>
      <c r="T359"/>
      <c r="U359" t="s">
        <v>26198</v>
      </c>
      <c r="V359" t="s">
        <v>26204</v>
      </c>
      <c r="X359" s="91" t="s">
        <v>34485</v>
      </c>
      <c r="Y359" s="97"/>
      <c r="AA359" s="91" t="str">
        <v>BEAVE014.0JO</v>
      </c>
    </row>
    <row r="360" spans="1:27" s="91" customFormat="1" ht="15" customHeight="1" x14ac:dyDescent="0.35">
      <c r="A360" t="s">
        <v>1108</v>
      </c>
      <c r="B360" t="s">
        <v>1107</v>
      </c>
      <c r="C360" t="s">
        <v>1010</v>
      </c>
      <c r="D360" t="s">
        <v>1109</v>
      </c>
      <c r="E360"/>
      <c r="F360" t="s">
        <v>29083</v>
      </c>
      <c r="G360"/>
      <c r="H360">
        <v>14.3</v>
      </c>
      <c r="I360">
        <v>22.97</v>
      </c>
      <c r="J360" t="s">
        <v>203</v>
      </c>
      <c r="K360">
        <v>35.703055999999997</v>
      </c>
      <c r="L360">
        <v>-87.509444000000002</v>
      </c>
      <c r="M360" s="100" t="s">
        <v>38382</v>
      </c>
      <c r="N360" t="s">
        <v>26210</v>
      </c>
      <c r="O360" t="s">
        <v>42290</v>
      </c>
      <c r="P360">
        <v>3</v>
      </c>
      <c r="Q360" t="s">
        <v>29778</v>
      </c>
      <c r="R360" t="s">
        <v>25808</v>
      </c>
      <c r="S360" t="s">
        <v>26197</v>
      </c>
      <c r="T360"/>
      <c r="U360" t="s">
        <v>26198</v>
      </c>
      <c r="V360" t="s">
        <v>26199</v>
      </c>
      <c r="Y360" s="97"/>
      <c r="AA360" s="91" t="str">
        <v>BEAVE014.3HI</v>
      </c>
    </row>
    <row r="361" spans="1:27" s="91" customFormat="1" ht="15" customHeight="1" x14ac:dyDescent="0.35">
      <c r="A361" t="s">
        <v>1111</v>
      </c>
      <c r="B361" t="s">
        <v>1110</v>
      </c>
      <c r="C361" t="s">
        <v>1006</v>
      </c>
      <c r="D361" t="s">
        <v>1112</v>
      </c>
      <c r="E361"/>
      <c r="F361" t="s">
        <v>44</v>
      </c>
      <c r="G361"/>
      <c r="H361">
        <v>15.3</v>
      </c>
      <c r="I361">
        <v>35.47</v>
      </c>
      <c r="J361" t="s">
        <v>270</v>
      </c>
      <c r="K361">
        <v>36.592649999999999</v>
      </c>
      <c r="L361">
        <v>-82.187349999999995</v>
      </c>
      <c r="M361" s="100" t="s">
        <v>38412</v>
      </c>
      <c r="N361" t="s">
        <v>29031</v>
      </c>
      <c r="O361" t="s">
        <v>42768</v>
      </c>
      <c r="P361">
        <v>2</v>
      </c>
      <c r="Q361" t="s">
        <v>26363</v>
      </c>
      <c r="R361" t="s">
        <v>25821</v>
      </c>
      <c r="S361" t="s">
        <v>26197</v>
      </c>
      <c r="T361"/>
      <c r="U361" t="s">
        <v>26198</v>
      </c>
      <c r="V361" t="s">
        <v>26204</v>
      </c>
      <c r="W361" s="91" t="s">
        <v>43305</v>
      </c>
      <c r="X361" s="91" t="s">
        <v>34486</v>
      </c>
      <c r="Y361" s="97"/>
      <c r="AA361" s="91" t="str">
        <v>BEAVE015.3SU</v>
      </c>
    </row>
    <row r="362" spans="1:27" s="91" customFormat="1" ht="15" customHeight="1" x14ac:dyDescent="0.35">
      <c r="A362" t="s">
        <v>1114</v>
      </c>
      <c r="B362" t="s">
        <v>1113</v>
      </c>
      <c r="C362" t="s">
        <v>1010</v>
      </c>
      <c r="D362" t="s">
        <v>1115</v>
      </c>
      <c r="E362"/>
      <c r="F362" t="s">
        <v>28983</v>
      </c>
      <c r="G362"/>
      <c r="H362">
        <v>15.7</v>
      </c>
      <c r="I362">
        <v>11.49</v>
      </c>
      <c r="J362" t="s">
        <v>244</v>
      </c>
      <c r="K362">
        <v>36.518900000000002</v>
      </c>
      <c r="L362">
        <v>-81.935000000000002</v>
      </c>
      <c r="M362" s="100" t="s">
        <v>38412</v>
      </c>
      <c r="N362" t="s">
        <v>29031</v>
      </c>
      <c r="O362" t="s">
        <v>42389</v>
      </c>
      <c r="P362">
        <v>2</v>
      </c>
      <c r="Q362" t="s">
        <v>26364</v>
      </c>
      <c r="R362" t="s">
        <v>25821</v>
      </c>
      <c r="S362" t="s">
        <v>26197</v>
      </c>
      <c r="T362"/>
      <c r="U362" t="s">
        <v>26198</v>
      </c>
      <c r="V362" t="s">
        <v>26204</v>
      </c>
      <c r="X362" s="91" t="s">
        <v>29779</v>
      </c>
      <c r="Y362" s="97"/>
      <c r="AA362" s="91" t="str">
        <v>BEAVE015.7JO</v>
      </c>
    </row>
    <row r="363" spans="1:27" s="91" customFormat="1" ht="15" customHeight="1" x14ac:dyDescent="0.35">
      <c r="A363" t="s">
        <v>29780</v>
      </c>
      <c r="B363" t="s">
        <v>29781</v>
      </c>
      <c r="C363" t="s">
        <v>1010</v>
      </c>
      <c r="D363" t="s">
        <v>29782</v>
      </c>
      <c r="E363"/>
      <c r="F363" t="s">
        <v>28983</v>
      </c>
      <c r="G363"/>
      <c r="H363">
        <v>16.3</v>
      </c>
      <c r="I363">
        <v>9.1</v>
      </c>
      <c r="J363" t="s">
        <v>244</v>
      </c>
      <c r="K363">
        <v>36.511769999999999</v>
      </c>
      <c r="L363">
        <v>-81.940899999999999</v>
      </c>
      <c r="M363" s="100" t="s">
        <v>38412</v>
      </c>
      <c r="N363" t="s">
        <v>29031</v>
      </c>
      <c r="O363" t="s">
        <v>42389</v>
      </c>
      <c r="P363">
        <v>2</v>
      </c>
      <c r="Q363" t="s">
        <v>26364</v>
      </c>
      <c r="R363" t="s">
        <v>25821</v>
      </c>
      <c r="S363" t="s">
        <v>26197</v>
      </c>
      <c r="T363"/>
      <c r="U363" t="s">
        <v>26198</v>
      </c>
      <c r="V363" t="s">
        <v>26204</v>
      </c>
      <c r="X363" s="91" t="s">
        <v>36443</v>
      </c>
      <c r="Y363" s="97"/>
      <c r="AA363" s="91" t="str">
        <v>BEAVE016.3JO</v>
      </c>
    </row>
    <row r="364" spans="1:27" s="91" customFormat="1" ht="15" customHeight="1" x14ac:dyDescent="0.35">
      <c r="A364" t="s">
        <v>1117</v>
      </c>
      <c r="B364" t="s">
        <v>1116</v>
      </c>
      <c r="C364" t="s">
        <v>1010</v>
      </c>
      <c r="D364" t="s">
        <v>1118</v>
      </c>
      <c r="E364"/>
      <c r="F364" t="s">
        <v>28983</v>
      </c>
      <c r="G364"/>
      <c r="H364">
        <v>16.7</v>
      </c>
      <c r="I364">
        <v>4.18</v>
      </c>
      <c r="J364" t="s">
        <v>244</v>
      </c>
      <c r="K364">
        <v>36.500900000000001</v>
      </c>
      <c r="L364">
        <v>-81.939639999999997</v>
      </c>
      <c r="M364" s="100" t="s">
        <v>38412</v>
      </c>
      <c r="N364" t="s">
        <v>29031</v>
      </c>
      <c r="O364" t="s">
        <v>42389</v>
      </c>
      <c r="P364">
        <v>2</v>
      </c>
      <c r="Q364" t="s">
        <v>26364</v>
      </c>
      <c r="R364" t="s">
        <v>25821</v>
      </c>
      <c r="S364" t="s">
        <v>26197</v>
      </c>
      <c r="T364"/>
      <c r="U364" t="s">
        <v>26198</v>
      </c>
      <c r="V364" t="s">
        <v>26204</v>
      </c>
      <c r="X364" s="91" t="s">
        <v>37792</v>
      </c>
      <c r="Y364" s="97"/>
      <c r="AA364" s="91" t="str">
        <v>BEAVE016.7JO</v>
      </c>
    </row>
    <row r="365" spans="1:27" s="91" customFormat="1" ht="15" customHeight="1" x14ac:dyDescent="0.35">
      <c r="A365" t="s">
        <v>1120</v>
      </c>
      <c r="B365" t="s">
        <v>1119</v>
      </c>
      <c r="C365" t="s">
        <v>1006</v>
      </c>
      <c r="D365" t="s">
        <v>1121</v>
      </c>
      <c r="E365"/>
      <c r="F365" t="s">
        <v>44</v>
      </c>
      <c r="G365"/>
      <c r="H365">
        <v>20.9</v>
      </c>
      <c r="I365">
        <v>67.430000000000007</v>
      </c>
      <c r="J365" t="s">
        <v>359</v>
      </c>
      <c r="K365">
        <v>35.996299999999998</v>
      </c>
      <c r="L365">
        <v>-84.085099999999997</v>
      </c>
      <c r="M365" s="100" t="s">
        <v>38459</v>
      </c>
      <c r="N365" t="s">
        <v>26343</v>
      </c>
      <c r="O365" t="s">
        <v>42214</v>
      </c>
      <c r="P365">
        <v>3</v>
      </c>
      <c r="Q365" t="s">
        <v>26360</v>
      </c>
      <c r="R365" t="s">
        <v>25825</v>
      </c>
      <c r="S365" t="s">
        <v>26197</v>
      </c>
      <c r="T365"/>
      <c r="U365" t="s">
        <v>26198</v>
      </c>
      <c r="V365" t="s">
        <v>26204</v>
      </c>
      <c r="X365" s="91" t="s">
        <v>29783</v>
      </c>
      <c r="Y365" s="97"/>
      <c r="AA365" s="91" t="str">
        <v>BEAVE020.9KN</v>
      </c>
    </row>
    <row r="366" spans="1:27" s="91" customFormat="1" ht="15" customHeight="1" x14ac:dyDescent="0.35">
      <c r="A366" t="s">
        <v>1123</v>
      </c>
      <c r="B366" t="s">
        <v>1122</v>
      </c>
      <c r="C366" t="s">
        <v>1006</v>
      </c>
      <c r="D366" t="s">
        <v>1124</v>
      </c>
      <c r="E366"/>
      <c r="F366" t="s">
        <v>44</v>
      </c>
      <c r="G366"/>
      <c r="H366">
        <v>23.5</v>
      </c>
      <c r="I366">
        <v>57.39</v>
      </c>
      <c r="J366" t="s">
        <v>359</v>
      </c>
      <c r="K366">
        <v>36.011609999999997</v>
      </c>
      <c r="L366">
        <v>-84.061250000000001</v>
      </c>
      <c r="M366" s="100" t="s">
        <v>38459</v>
      </c>
      <c r="N366" t="s">
        <v>26343</v>
      </c>
      <c r="O366" t="s">
        <v>42214</v>
      </c>
      <c r="P366">
        <v>3</v>
      </c>
      <c r="Q366" t="s">
        <v>26365</v>
      </c>
      <c r="R366" t="s">
        <v>25825</v>
      </c>
      <c r="S366" t="s">
        <v>26197</v>
      </c>
      <c r="T366"/>
      <c r="U366" t="s">
        <v>26198</v>
      </c>
      <c r="V366" t="s">
        <v>26204</v>
      </c>
      <c r="Y366" s="97"/>
      <c r="AA366" s="91" t="str">
        <v>BEAVE023.5KN</v>
      </c>
    </row>
    <row r="367" spans="1:27" s="91" customFormat="1" ht="15" customHeight="1" x14ac:dyDescent="0.35">
      <c r="A367" t="s">
        <v>1126</v>
      </c>
      <c r="B367" t="s">
        <v>1125</v>
      </c>
      <c r="C367" t="s">
        <v>1006</v>
      </c>
      <c r="D367" t="s">
        <v>1127</v>
      </c>
      <c r="E367"/>
      <c r="F367" t="s">
        <v>44</v>
      </c>
      <c r="G367"/>
      <c r="H367">
        <v>23.6</v>
      </c>
      <c r="I367">
        <v>56.44</v>
      </c>
      <c r="J367" t="s">
        <v>359</v>
      </c>
      <c r="K367">
        <v>36.012329999999999</v>
      </c>
      <c r="L367">
        <v>-84.058660000000003</v>
      </c>
      <c r="M367" s="100" t="s">
        <v>38459</v>
      </c>
      <c r="N367" t="s">
        <v>26343</v>
      </c>
      <c r="O367" t="s">
        <v>42214</v>
      </c>
      <c r="P367">
        <v>3</v>
      </c>
      <c r="Q367" t="s">
        <v>26365</v>
      </c>
      <c r="R367" t="s">
        <v>25825</v>
      </c>
      <c r="S367" t="s">
        <v>26197</v>
      </c>
      <c r="T367"/>
      <c r="U367" t="s">
        <v>26198</v>
      </c>
      <c r="V367" t="s">
        <v>26204</v>
      </c>
      <c r="Y367" s="97"/>
      <c r="AA367" s="91" t="str">
        <v>BEAVE023.6KN</v>
      </c>
    </row>
    <row r="368" spans="1:27" s="91" customFormat="1" ht="15" customHeight="1" x14ac:dyDescent="0.35">
      <c r="A368" t="s">
        <v>1129</v>
      </c>
      <c r="B368" t="s">
        <v>1128</v>
      </c>
      <c r="C368" t="s">
        <v>1006</v>
      </c>
      <c r="D368" t="s">
        <v>1130</v>
      </c>
      <c r="E368"/>
      <c r="F368" t="s">
        <v>44</v>
      </c>
      <c r="G368" t="s">
        <v>28998</v>
      </c>
      <c r="H368">
        <v>24.7</v>
      </c>
      <c r="I368">
        <v>56.1</v>
      </c>
      <c r="J368" t="s">
        <v>359</v>
      </c>
      <c r="K368">
        <v>36.018329999999999</v>
      </c>
      <c r="L368">
        <v>-84.051109999999994</v>
      </c>
      <c r="M368" s="100" t="s">
        <v>38459</v>
      </c>
      <c r="N368" t="s">
        <v>26343</v>
      </c>
      <c r="O368" t="s">
        <v>38490</v>
      </c>
      <c r="P368">
        <v>3</v>
      </c>
      <c r="Q368" t="s">
        <v>26365</v>
      </c>
      <c r="R368" t="s">
        <v>25825</v>
      </c>
      <c r="S368" t="s">
        <v>26197</v>
      </c>
      <c r="T368"/>
      <c r="U368" t="s">
        <v>26198</v>
      </c>
      <c r="V368" t="s">
        <v>26204</v>
      </c>
      <c r="W368" s="91" t="s">
        <v>38492</v>
      </c>
      <c r="Y368" s="97"/>
      <c r="AA368" s="91" t="str">
        <v>BEAVE024.7KN</v>
      </c>
    </row>
    <row r="369" spans="1:27" s="91" customFormat="1" ht="15" customHeight="1" x14ac:dyDescent="0.35">
      <c r="A369" t="s">
        <v>1132</v>
      </c>
      <c r="B369" t="s">
        <v>1131</v>
      </c>
      <c r="C369" t="s">
        <v>1006</v>
      </c>
      <c r="D369" t="s">
        <v>1133</v>
      </c>
      <c r="E369"/>
      <c r="F369" t="s">
        <v>44</v>
      </c>
      <c r="G369"/>
      <c r="H369">
        <v>25.3</v>
      </c>
      <c r="I369">
        <v>54.84</v>
      </c>
      <c r="J369" t="s">
        <v>359</v>
      </c>
      <c r="K369">
        <v>36.018880000000003</v>
      </c>
      <c r="L369">
        <v>-84.045559999999995</v>
      </c>
      <c r="M369" s="100" t="s">
        <v>38459</v>
      </c>
      <c r="N369" t="s">
        <v>26343</v>
      </c>
      <c r="O369" t="s">
        <v>42214</v>
      </c>
      <c r="P369">
        <v>3</v>
      </c>
      <c r="Q369" t="s">
        <v>26365</v>
      </c>
      <c r="R369" t="s">
        <v>25825</v>
      </c>
      <c r="S369" t="s">
        <v>26197</v>
      </c>
      <c r="T369"/>
      <c r="U369" t="s">
        <v>26198</v>
      </c>
      <c r="V369" t="s">
        <v>26204</v>
      </c>
      <c r="W369" s="91" t="s">
        <v>43357</v>
      </c>
      <c r="Y369" s="97"/>
      <c r="AA369" s="91" t="str">
        <v>BEAVE025.3KN</v>
      </c>
    </row>
    <row r="370" spans="1:27" s="91" customFormat="1" ht="15" customHeight="1" x14ac:dyDescent="0.35">
      <c r="A370" t="s">
        <v>1135</v>
      </c>
      <c r="B370" t="s">
        <v>1134</v>
      </c>
      <c r="C370" t="s">
        <v>1006</v>
      </c>
      <c r="D370" t="s">
        <v>29784</v>
      </c>
      <c r="E370"/>
      <c r="F370" t="s">
        <v>44</v>
      </c>
      <c r="G370"/>
      <c r="H370">
        <v>29.1</v>
      </c>
      <c r="I370">
        <v>48.76</v>
      </c>
      <c r="J370" t="s">
        <v>359</v>
      </c>
      <c r="K370">
        <v>36.037799999999997</v>
      </c>
      <c r="L370">
        <v>-84.009699999999995</v>
      </c>
      <c r="M370" s="100" t="s">
        <v>38459</v>
      </c>
      <c r="N370" t="s">
        <v>26343</v>
      </c>
      <c r="O370" t="s">
        <v>42730</v>
      </c>
      <c r="P370">
        <v>3</v>
      </c>
      <c r="Q370" t="s">
        <v>26365</v>
      </c>
      <c r="R370" t="s">
        <v>25825</v>
      </c>
      <c r="S370" t="s">
        <v>26197</v>
      </c>
      <c r="T370"/>
      <c r="U370" t="s">
        <v>26198</v>
      </c>
      <c r="V370" t="s">
        <v>26204</v>
      </c>
      <c r="X370" s="91" t="s">
        <v>43306</v>
      </c>
      <c r="Y370" s="97"/>
      <c r="AA370" s="91" t="str">
        <v>BEAVE029.1KN</v>
      </c>
    </row>
    <row r="371" spans="1:27" s="91" customFormat="1" ht="15" customHeight="1" x14ac:dyDescent="0.35">
      <c r="A371" t="s">
        <v>1137</v>
      </c>
      <c r="B371" t="s">
        <v>1136</v>
      </c>
      <c r="C371" t="s">
        <v>1006</v>
      </c>
      <c r="D371" t="s">
        <v>29785</v>
      </c>
      <c r="E371"/>
      <c r="F371" t="s">
        <v>44</v>
      </c>
      <c r="G371"/>
      <c r="H371">
        <v>30</v>
      </c>
      <c r="I371">
        <v>40.1</v>
      </c>
      <c r="J371" t="s">
        <v>359</v>
      </c>
      <c r="K371">
        <v>36.0471</v>
      </c>
      <c r="L371">
        <v>-83.996700000000004</v>
      </c>
      <c r="M371" s="100" t="s">
        <v>38459</v>
      </c>
      <c r="N371" t="s">
        <v>26343</v>
      </c>
      <c r="O371" t="s">
        <v>42730</v>
      </c>
      <c r="P371">
        <v>3</v>
      </c>
      <c r="Q371" t="s">
        <v>26365</v>
      </c>
      <c r="R371" t="s">
        <v>25825</v>
      </c>
      <c r="S371" t="s">
        <v>26197</v>
      </c>
      <c r="T371"/>
      <c r="U371" t="s">
        <v>26198</v>
      </c>
      <c r="V371" t="s">
        <v>26204</v>
      </c>
      <c r="W371" s="91" t="s">
        <v>34487</v>
      </c>
      <c r="Y371" s="97"/>
      <c r="AA371" s="91" t="str">
        <v>BEAVE030.0KN</v>
      </c>
    </row>
    <row r="372" spans="1:27" s="91" customFormat="1" ht="15" customHeight="1" x14ac:dyDescent="0.35">
      <c r="A372" t="s">
        <v>1139</v>
      </c>
      <c r="B372" t="s">
        <v>1138</v>
      </c>
      <c r="C372" t="s">
        <v>1006</v>
      </c>
      <c r="D372" t="s">
        <v>1140</v>
      </c>
      <c r="E372"/>
      <c r="F372" t="s">
        <v>44</v>
      </c>
      <c r="G372"/>
      <c r="H372">
        <v>31.8</v>
      </c>
      <c r="I372">
        <v>36.57</v>
      </c>
      <c r="J372" t="s">
        <v>359</v>
      </c>
      <c r="K372">
        <v>36.058700000000002</v>
      </c>
      <c r="L372">
        <v>-83.9739</v>
      </c>
      <c r="M372" s="100" t="s">
        <v>38459</v>
      </c>
      <c r="N372" t="s">
        <v>26343</v>
      </c>
      <c r="O372" t="s">
        <v>42730</v>
      </c>
      <c r="P372">
        <v>3</v>
      </c>
      <c r="Q372" t="s">
        <v>26365</v>
      </c>
      <c r="R372" t="s">
        <v>25825</v>
      </c>
      <c r="S372" t="s">
        <v>26197</v>
      </c>
      <c r="T372"/>
      <c r="U372" t="s">
        <v>26198</v>
      </c>
      <c r="V372" t="s">
        <v>26204</v>
      </c>
      <c r="W372" s="91" t="s">
        <v>1141</v>
      </c>
      <c r="X372" s="91" t="s">
        <v>29786</v>
      </c>
      <c r="Y372" s="97"/>
      <c r="AA372" s="91" t="str">
        <v>BEAVE031.8KN</v>
      </c>
    </row>
    <row r="373" spans="1:27" s="91" customFormat="1" ht="15" customHeight="1" x14ac:dyDescent="0.35">
      <c r="A373" t="s">
        <v>1143</v>
      </c>
      <c r="B373" t="s">
        <v>1142</v>
      </c>
      <c r="C373" t="s">
        <v>1006</v>
      </c>
      <c r="D373" t="s">
        <v>1144</v>
      </c>
      <c r="E373"/>
      <c r="F373" t="s">
        <v>44</v>
      </c>
      <c r="G373"/>
      <c r="H373">
        <v>36.700000000000003</v>
      </c>
      <c r="I373">
        <v>22.43</v>
      </c>
      <c r="J373" t="s">
        <v>359</v>
      </c>
      <c r="K373">
        <v>36.082769999999996</v>
      </c>
      <c r="L373">
        <v>-83.926270000000002</v>
      </c>
      <c r="M373" s="100" t="s">
        <v>38459</v>
      </c>
      <c r="N373" t="s">
        <v>26343</v>
      </c>
      <c r="O373" t="s">
        <v>42730</v>
      </c>
      <c r="P373">
        <v>3</v>
      </c>
      <c r="Q373" t="s">
        <v>26365</v>
      </c>
      <c r="R373" t="s">
        <v>25825</v>
      </c>
      <c r="S373" t="s">
        <v>26197</v>
      </c>
      <c r="T373"/>
      <c r="U373" t="s">
        <v>26198</v>
      </c>
      <c r="V373" t="s">
        <v>26204</v>
      </c>
      <c r="Y373" s="97"/>
      <c r="AA373" s="91" t="str">
        <v>BEAVE036.7KN</v>
      </c>
    </row>
    <row r="374" spans="1:27" s="91" customFormat="1" ht="15" customHeight="1" x14ac:dyDescent="0.35">
      <c r="A374" t="s">
        <v>1146</v>
      </c>
      <c r="B374" t="s">
        <v>1145</v>
      </c>
      <c r="C374" t="s">
        <v>1006</v>
      </c>
      <c r="D374" t="s">
        <v>1147</v>
      </c>
      <c r="E374"/>
      <c r="F374" t="s">
        <v>44</v>
      </c>
      <c r="G374"/>
      <c r="H374">
        <v>37</v>
      </c>
      <c r="I374">
        <v>15.17</v>
      </c>
      <c r="J374" t="s">
        <v>359</v>
      </c>
      <c r="K374">
        <v>36.0824</v>
      </c>
      <c r="L374">
        <v>-83.924599999999998</v>
      </c>
      <c r="M374" s="100" t="s">
        <v>38459</v>
      </c>
      <c r="N374" t="s">
        <v>26343</v>
      </c>
      <c r="O374" t="s">
        <v>42730</v>
      </c>
      <c r="P374">
        <v>3</v>
      </c>
      <c r="Q374" t="s">
        <v>26366</v>
      </c>
      <c r="R374" t="s">
        <v>25825</v>
      </c>
      <c r="S374" t="s">
        <v>26197</v>
      </c>
      <c r="T374"/>
      <c r="U374" t="s">
        <v>26198</v>
      </c>
      <c r="V374" t="s">
        <v>26204</v>
      </c>
      <c r="X374" s="91" t="s">
        <v>29787</v>
      </c>
      <c r="Y374" s="97"/>
      <c r="AA374" s="91" t="str">
        <v>BEAVE037.0KN</v>
      </c>
    </row>
    <row r="375" spans="1:27" s="91" customFormat="1" ht="15" customHeight="1" x14ac:dyDescent="0.35">
      <c r="A375" t="s">
        <v>36444</v>
      </c>
      <c r="B375" t="s">
        <v>36445</v>
      </c>
      <c r="C375" t="s">
        <v>1006</v>
      </c>
      <c r="D375" t="s">
        <v>36446</v>
      </c>
      <c r="E375"/>
      <c r="F375" t="s">
        <v>44</v>
      </c>
      <c r="G375"/>
      <c r="H375">
        <v>37.4</v>
      </c>
      <c r="I375">
        <v>15</v>
      </c>
      <c r="J375" t="s">
        <v>359</v>
      </c>
      <c r="K375">
        <v>36.079700000000003</v>
      </c>
      <c r="L375">
        <v>-83.92</v>
      </c>
      <c r="M375" s="100" t="s">
        <v>38459</v>
      </c>
      <c r="N375" t="s">
        <v>26343</v>
      </c>
      <c r="O375" t="s">
        <v>42730</v>
      </c>
      <c r="P375">
        <v>3</v>
      </c>
      <c r="Q375" t="s">
        <v>26366</v>
      </c>
      <c r="R375" t="s">
        <v>25825</v>
      </c>
      <c r="S375" t="s">
        <v>26197</v>
      </c>
      <c r="T375"/>
      <c r="U375" t="s">
        <v>26198</v>
      </c>
      <c r="V375" t="s">
        <v>26204</v>
      </c>
      <c r="Y375" s="97"/>
      <c r="AA375" s="91" t="str">
        <v>BEAVE037.4KN</v>
      </c>
    </row>
    <row r="376" spans="1:27" s="91" customFormat="1" ht="15" customHeight="1" x14ac:dyDescent="0.35">
      <c r="A376" t="s">
        <v>1149</v>
      </c>
      <c r="B376" t="s">
        <v>1148</v>
      </c>
      <c r="C376" t="s">
        <v>1006</v>
      </c>
      <c r="D376" t="s">
        <v>1150</v>
      </c>
      <c r="E376"/>
      <c r="F376" t="s">
        <v>44</v>
      </c>
      <c r="G376"/>
      <c r="H376">
        <v>38.700000000000003</v>
      </c>
      <c r="I376">
        <v>10.16</v>
      </c>
      <c r="J376" t="s">
        <v>359</v>
      </c>
      <c r="K376">
        <v>36.081600000000002</v>
      </c>
      <c r="L376">
        <v>-83.898799999999994</v>
      </c>
      <c r="M376" s="100" t="s">
        <v>38459</v>
      </c>
      <c r="N376" t="s">
        <v>26343</v>
      </c>
      <c r="O376" t="s">
        <v>42730</v>
      </c>
      <c r="P376">
        <v>3</v>
      </c>
      <c r="Q376" t="s">
        <v>26366</v>
      </c>
      <c r="R376" t="s">
        <v>25825</v>
      </c>
      <c r="S376" t="s">
        <v>26197</v>
      </c>
      <c r="T376"/>
      <c r="U376" t="s">
        <v>26198</v>
      </c>
      <c r="V376" t="s">
        <v>26204</v>
      </c>
      <c r="X376" s="91" t="s">
        <v>29788</v>
      </c>
      <c r="Y376" s="97"/>
      <c r="AA376" s="91" t="str">
        <v>BEAVE038.7KN</v>
      </c>
    </row>
    <row r="377" spans="1:27" s="91" customFormat="1" ht="15" customHeight="1" x14ac:dyDescent="0.35">
      <c r="A377" t="s">
        <v>1152</v>
      </c>
      <c r="B377" t="s">
        <v>1151</v>
      </c>
      <c r="C377" t="s">
        <v>1006</v>
      </c>
      <c r="D377" t="s">
        <v>1153</v>
      </c>
      <c r="E377"/>
      <c r="F377" t="s">
        <v>44</v>
      </c>
      <c r="G377" t="s">
        <v>28998</v>
      </c>
      <c r="H377">
        <v>40.1</v>
      </c>
      <c r="I377">
        <v>8.94</v>
      </c>
      <c r="J377" t="s">
        <v>359</v>
      </c>
      <c r="K377">
        <v>36.094909999999999</v>
      </c>
      <c r="L377">
        <v>-83.883129999999994</v>
      </c>
      <c r="M377" s="100" t="s">
        <v>38459</v>
      </c>
      <c r="N377" t="s">
        <v>26343</v>
      </c>
      <c r="O377" t="s">
        <v>42730</v>
      </c>
      <c r="P377">
        <v>3</v>
      </c>
      <c r="Q377" t="s">
        <v>26366</v>
      </c>
      <c r="R377" t="s">
        <v>25825</v>
      </c>
      <c r="S377" t="s">
        <v>26197</v>
      </c>
      <c r="T377"/>
      <c r="U377" t="s">
        <v>26198</v>
      </c>
      <c r="V377" t="s">
        <v>26204</v>
      </c>
      <c r="W377" s="91" t="s">
        <v>1154</v>
      </c>
      <c r="X377" s="91" t="s">
        <v>29789</v>
      </c>
      <c r="Y377" s="97"/>
      <c r="AA377" s="91" t="str">
        <v>BEAVE040.1KN</v>
      </c>
    </row>
    <row r="378" spans="1:27" s="91" customFormat="1" ht="15" customHeight="1" x14ac:dyDescent="0.35">
      <c r="A378" t="s">
        <v>1156</v>
      </c>
      <c r="B378" t="s">
        <v>1155</v>
      </c>
      <c r="C378" t="s">
        <v>1006</v>
      </c>
      <c r="D378" t="s">
        <v>1157</v>
      </c>
      <c r="E378"/>
      <c r="F378" t="s">
        <v>44</v>
      </c>
      <c r="G378"/>
      <c r="H378">
        <v>40.6</v>
      </c>
      <c r="I378">
        <v>8.06</v>
      </c>
      <c r="J378" t="s">
        <v>359</v>
      </c>
      <c r="K378">
        <v>36.099080000000001</v>
      </c>
      <c r="L378">
        <v>-83.878129999999999</v>
      </c>
      <c r="M378" s="100" t="s">
        <v>38459</v>
      </c>
      <c r="N378" t="s">
        <v>26343</v>
      </c>
      <c r="O378" t="s">
        <v>42730</v>
      </c>
      <c r="P378">
        <v>3</v>
      </c>
      <c r="Q378" t="s">
        <v>26366</v>
      </c>
      <c r="R378" t="s">
        <v>25825</v>
      </c>
      <c r="S378" t="s">
        <v>26197</v>
      </c>
      <c r="T378"/>
      <c r="U378" t="s">
        <v>26198</v>
      </c>
      <c r="V378" t="s">
        <v>26204</v>
      </c>
      <c r="X378" s="91" t="s">
        <v>29789</v>
      </c>
      <c r="Y378" s="97"/>
      <c r="AA378" s="91" t="str">
        <v>BEAVE040.6KN</v>
      </c>
    </row>
    <row r="379" spans="1:27" s="91" customFormat="1" ht="15" customHeight="1" x14ac:dyDescent="0.35">
      <c r="A379" t="s">
        <v>1159</v>
      </c>
      <c r="B379" t="s">
        <v>1158</v>
      </c>
      <c r="C379" t="s">
        <v>1006</v>
      </c>
      <c r="D379" t="s">
        <v>1160</v>
      </c>
      <c r="E379"/>
      <c r="F379" t="s">
        <v>44</v>
      </c>
      <c r="G379" t="s">
        <v>28998</v>
      </c>
      <c r="H379">
        <v>41.3</v>
      </c>
      <c r="I379">
        <v>4.8099999999999996</v>
      </c>
      <c r="J379" t="s">
        <v>359</v>
      </c>
      <c r="K379">
        <v>36.105020000000003</v>
      </c>
      <c r="L379">
        <v>-83.872110000000006</v>
      </c>
      <c r="M379" s="100" t="s">
        <v>38459</v>
      </c>
      <c r="N379" t="s">
        <v>26343</v>
      </c>
      <c r="O379" t="s">
        <v>42730</v>
      </c>
      <c r="P379">
        <v>3</v>
      </c>
      <c r="Q379" t="s">
        <v>26366</v>
      </c>
      <c r="R379" t="s">
        <v>25825</v>
      </c>
      <c r="S379" t="s">
        <v>26197</v>
      </c>
      <c r="T379"/>
      <c r="U379" t="s">
        <v>26198</v>
      </c>
      <c r="V379" t="s">
        <v>26204</v>
      </c>
      <c r="Y379" s="97"/>
      <c r="AA379" s="91" t="str">
        <v>BEAVE041.3KN</v>
      </c>
    </row>
    <row r="380" spans="1:27" s="91" customFormat="1" ht="15" customHeight="1" x14ac:dyDescent="0.35">
      <c r="A380" s="310" t="s">
        <v>38493</v>
      </c>
      <c r="B380" s="310" t="s">
        <v>38494</v>
      </c>
      <c r="C380" s="310" t="s">
        <v>38495</v>
      </c>
      <c r="D380" s="310" t="s">
        <v>38496</v>
      </c>
      <c r="E380" s="310"/>
      <c r="F380" s="310" t="s">
        <v>28983</v>
      </c>
      <c r="G380" s="310"/>
      <c r="H380" s="314">
        <v>0.1</v>
      </c>
      <c r="I380" s="314">
        <v>0.1</v>
      </c>
      <c r="J380" s="310" t="s">
        <v>244</v>
      </c>
      <c r="K380" s="314">
        <v>36.521639999999998</v>
      </c>
      <c r="L380" s="314">
        <v>-81.928569999999993</v>
      </c>
      <c r="M380" s="314" t="s">
        <v>38412</v>
      </c>
      <c r="N380" s="310" t="s">
        <v>29031</v>
      </c>
      <c r="O380" s="310" t="s">
        <v>40689</v>
      </c>
      <c r="P380" s="314">
        <v>2</v>
      </c>
      <c r="Q380" s="310" t="s">
        <v>26364</v>
      </c>
      <c r="R380" s="310" t="s">
        <v>25821</v>
      </c>
      <c r="S380" s="310" t="s">
        <v>26197</v>
      </c>
      <c r="T380" s="310"/>
      <c r="U380" s="310" t="s">
        <v>26198</v>
      </c>
      <c r="V380" s="310" t="s">
        <v>26204</v>
      </c>
      <c r="W380" s="91" t="s">
        <v>38497</v>
      </c>
      <c r="X380" s="91" t="s">
        <v>38498</v>
      </c>
      <c r="Y380" s="97"/>
      <c r="AA380" s="91" t="str">
        <v>BEAVE16.2T0.1JO</v>
      </c>
    </row>
    <row r="381" spans="1:27" s="91" customFormat="1" ht="15" customHeight="1" x14ac:dyDescent="0.35">
      <c r="A381" t="s">
        <v>1162</v>
      </c>
      <c r="B381" t="s">
        <v>1161</v>
      </c>
      <c r="C381" t="s">
        <v>1163</v>
      </c>
      <c r="D381" t="s">
        <v>29790</v>
      </c>
      <c r="E381"/>
      <c r="F381" t="s">
        <v>27</v>
      </c>
      <c r="G381"/>
      <c r="H381">
        <v>1</v>
      </c>
      <c r="I381">
        <v>145.53</v>
      </c>
      <c r="J381" t="s">
        <v>919</v>
      </c>
      <c r="K381">
        <v>35.319699999999997</v>
      </c>
      <c r="L381">
        <v>-89.658000000000001</v>
      </c>
      <c r="M381" s="100" t="s">
        <v>38427</v>
      </c>
      <c r="N381" t="s">
        <v>26281</v>
      </c>
      <c r="O381" t="s">
        <v>42749</v>
      </c>
      <c r="P381">
        <v>2</v>
      </c>
      <c r="Q381" t="s">
        <v>26367</v>
      </c>
      <c r="R381" t="s">
        <v>25828</v>
      </c>
      <c r="S381" t="s">
        <v>26197</v>
      </c>
      <c r="T381"/>
      <c r="U381" t="s">
        <v>26198</v>
      </c>
      <c r="V381" t="s">
        <v>26199</v>
      </c>
      <c r="W381" s="91" t="s">
        <v>1164</v>
      </c>
      <c r="X381" s="91" t="s">
        <v>34488</v>
      </c>
      <c r="Y381" s="97"/>
      <c r="AA381" s="91" t="str">
        <v>BEAVE1C1.0SH</v>
      </c>
    </row>
    <row r="382" spans="1:27" s="91" customFormat="1" ht="15" customHeight="1" x14ac:dyDescent="0.35">
      <c r="A382" s="310" t="s">
        <v>40690</v>
      </c>
      <c r="B382" s="310" t="s">
        <v>40691</v>
      </c>
      <c r="C382" s="310" t="s">
        <v>38501</v>
      </c>
      <c r="D382" s="310" t="s">
        <v>40692</v>
      </c>
      <c r="E382" s="310"/>
      <c r="F382" s="310" t="s">
        <v>58</v>
      </c>
      <c r="G382" s="310"/>
      <c r="H382" s="314">
        <v>0</v>
      </c>
      <c r="I382" s="314">
        <v>0.12</v>
      </c>
      <c r="J382" s="310" t="s">
        <v>1181</v>
      </c>
      <c r="K382" s="314">
        <v>35.671196999999999</v>
      </c>
      <c r="L382" s="314">
        <v>-85.477405000000005</v>
      </c>
      <c r="M382" s="314" t="s">
        <v>38383</v>
      </c>
      <c r="N382" s="310" t="s">
        <v>3589</v>
      </c>
      <c r="O382" s="310" t="s">
        <v>38485</v>
      </c>
      <c r="P382" s="314">
        <v>2</v>
      </c>
      <c r="Q382" s="310" t="s">
        <v>31062</v>
      </c>
      <c r="R382" s="310" t="s">
        <v>25812</v>
      </c>
      <c r="S382" s="310" t="s">
        <v>26197</v>
      </c>
      <c r="T382" s="310"/>
      <c r="U382" s="310" t="s">
        <v>26198</v>
      </c>
      <c r="V382" s="310" t="s">
        <v>26199</v>
      </c>
      <c r="Y382" s="97"/>
      <c r="AA382" s="91" t="str">
        <v>BEAVE2.2T0.0VA</v>
      </c>
    </row>
    <row r="383" spans="1:27" s="91" customFormat="1" ht="15" customHeight="1" x14ac:dyDescent="0.35">
      <c r="A383" s="310" t="s">
        <v>38499</v>
      </c>
      <c r="B383" s="310" t="s">
        <v>38500</v>
      </c>
      <c r="C383" s="310" t="s">
        <v>38501</v>
      </c>
      <c r="D383" s="310" t="s">
        <v>38502</v>
      </c>
      <c r="E383" s="310"/>
      <c r="F383" s="310" t="s">
        <v>58</v>
      </c>
      <c r="G383" s="310"/>
      <c r="H383" s="314">
        <v>0.1</v>
      </c>
      <c r="I383" s="314">
        <v>0.11</v>
      </c>
      <c r="J383" s="310" t="s">
        <v>1181</v>
      </c>
      <c r="K383" s="314">
        <v>35.670385000000003</v>
      </c>
      <c r="L383" s="314">
        <v>-85.478150999999997</v>
      </c>
      <c r="M383" s="314" t="s">
        <v>38383</v>
      </c>
      <c r="N383" s="310" t="s">
        <v>3589</v>
      </c>
      <c r="O383" s="310" t="s">
        <v>38485</v>
      </c>
      <c r="P383" s="314">
        <v>2</v>
      </c>
      <c r="Q383" s="310" t="s">
        <v>38503</v>
      </c>
      <c r="R383" s="310" t="s">
        <v>25812</v>
      </c>
      <c r="S383" s="310" t="s">
        <v>26197</v>
      </c>
      <c r="T383" s="310"/>
      <c r="U383" s="310" t="s">
        <v>26198</v>
      </c>
      <c r="V383" s="310" t="s">
        <v>26199</v>
      </c>
      <c r="X383" s="91" t="s">
        <v>38504</v>
      </c>
      <c r="Y383" s="97"/>
      <c r="AA383" s="91" t="str">
        <v>BEAVE2.2T0.1VA</v>
      </c>
    </row>
    <row r="384" spans="1:27" s="91" customFormat="1" ht="15" customHeight="1" x14ac:dyDescent="0.35">
      <c r="A384" t="s">
        <v>1166</v>
      </c>
      <c r="B384" t="s">
        <v>1165</v>
      </c>
      <c r="C384" t="s">
        <v>1167</v>
      </c>
      <c r="D384" t="s">
        <v>1168</v>
      </c>
      <c r="E384"/>
      <c r="F384" t="s">
        <v>28981</v>
      </c>
      <c r="G384"/>
      <c r="H384">
        <v>0.1</v>
      </c>
      <c r="I384">
        <v>1.3</v>
      </c>
      <c r="J384" t="s">
        <v>244</v>
      </c>
      <c r="K384">
        <v>36.589799999999997</v>
      </c>
      <c r="L384">
        <v>-81.822299999999998</v>
      </c>
      <c r="M384" s="100" t="s">
        <v>38412</v>
      </c>
      <c r="N384" t="s">
        <v>29031</v>
      </c>
      <c r="O384" t="s">
        <v>42389</v>
      </c>
      <c r="P384">
        <v>2</v>
      </c>
      <c r="Q384" t="s">
        <v>29791</v>
      </c>
      <c r="R384" t="s">
        <v>25821</v>
      </c>
      <c r="S384" t="s">
        <v>26197</v>
      </c>
      <c r="T384"/>
      <c r="U384" t="s">
        <v>26198</v>
      </c>
      <c r="V384" t="s">
        <v>26204</v>
      </c>
      <c r="Y384" s="97"/>
      <c r="AA384" s="91" t="str">
        <v>BEAVE5.0T0.1JO</v>
      </c>
    </row>
    <row r="385" spans="1:27" s="91" customFormat="1" ht="15" customHeight="1" x14ac:dyDescent="0.35">
      <c r="A385" t="s">
        <v>1170</v>
      </c>
      <c r="B385" t="s">
        <v>1169</v>
      </c>
      <c r="C385" t="s">
        <v>1171</v>
      </c>
      <c r="D385" t="s">
        <v>1172</v>
      </c>
      <c r="E385"/>
      <c r="F385" t="s">
        <v>29083</v>
      </c>
      <c r="G385"/>
      <c r="H385">
        <v>0.6</v>
      </c>
      <c r="I385">
        <v>3.78</v>
      </c>
      <c r="J385" t="s">
        <v>95</v>
      </c>
      <c r="K385">
        <v>35.971666999999997</v>
      </c>
      <c r="L385">
        <v>-87.051944000000006</v>
      </c>
      <c r="M385" s="100" t="s">
        <v>38379</v>
      </c>
      <c r="N385" t="s">
        <v>26205</v>
      </c>
      <c r="O385" t="s">
        <v>42747</v>
      </c>
      <c r="P385">
        <v>1</v>
      </c>
      <c r="Q385" t="s">
        <v>26240</v>
      </c>
      <c r="R385" t="s">
        <v>25829</v>
      </c>
      <c r="S385" t="s">
        <v>26197</v>
      </c>
      <c r="T385"/>
      <c r="U385" t="s">
        <v>26198</v>
      </c>
      <c r="V385" t="s">
        <v>26199</v>
      </c>
      <c r="Y385" s="97"/>
      <c r="AA385" s="91" t="str">
        <v>BEDFO000.6WI</v>
      </c>
    </row>
    <row r="386" spans="1:27" s="91" customFormat="1" ht="15" customHeight="1" x14ac:dyDescent="0.35">
      <c r="A386" t="s">
        <v>1174</v>
      </c>
      <c r="B386" t="s">
        <v>1173</v>
      </c>
      <c r="C386" t="s">
        <v>1175</v>
      </c>
      <c r="D386" t="s">
        <v>1176</v>
      </c>
      <c r="E386"/>
      <c r="F386" t="s">
        <v>29083</v>
      </c>
      <c r="G386"/>
      <c r="H386">
        <v>0.2</v>
      </c>
      <c r="I386">
        <v>6.69</v>
      </c>
      <c r="J386" t="s">
        <v>793</v>
      </c>
      <c r="K386">
        <v>36.392220000000002</v>
      </c>
      <c r="L386">
        <v>-86.897800000000004</v>
      </c>
      <c r="M386" s="100" t="s">
        <v>38414</v>
      </c>
      <c r="N386" t="s">
        <v>26254</v>
      </c>
      <c r="O386" t="s">
        <v>42418</v>
      </c>
      <c r="P386">
        <v>5</v>
      </c>
      <c r="Q386" t="s">
        <v>29792</v>
      </c>
      <c r="R386" t="s">
        <v>25829</v>
      </c>
      <c r="S386" t="s">
        <v>26197</v>
      </c>
      <c r="T386"/>
      <c r="U386" t="s">
        <v>26198</v>
      </c>
      <c r="V386" t="s">
        <v>26199</v>
      </c>
      <c r="Y386" s="97"/>
      <c r="AA386" s="91" t="str">
        <v>BEDNI000.2RN</v>
      </c>
    </row>
    <row r="387" spans="1:27" s="91" customFormat="1" ht="15" customHeight="1" x14ac:dyDescent="0.35">
      <c r="A387" t="s">
        <v>1178</v>
      </c>
      <c r="B387" t="s">
        <v>1177</v>
      </c>
      <c r="C387" t="s">
        <v>1179</v>
      </c>
      <c r="D387" t="s">
        <v>1180</v>
      </c>
      <c r="E387"/>
      <c r="F387" t="s">
        <v>58</v>
      </c>
      <c r="G387"/>
      <c r="H387">
        <v>0.2</v>
      </c>
      <c r="I387">
        <v>4.97</v>
      </c>
      <c r="J387" t="s">
        <v>1181</v>
      </c>
      <c r="K387">
        <v>35.65513</v>
      </c>
      <c r="L387">
        <v>-85.572209999999998</v>
      </c>
      <c r="M387" s="100" t="s">
        <v>38383</v>
      </c>
      <c r="N387" t="s">
        <v>3589</v>
      </c>
      <c r="O387" t="s">
        <v>43249</v>
      </c>
      <c r="P387">
        <v>2</v>
      </c>
      <c r="Q387" t="s">
        <v>29793</v>
      </c>
      <c r="R387" t="s">
        <v>25812</v>
      </c>
      <c r="S387" t="s">
        <v>26197</v>
      </c>
      <c r="T387"/>
      <c r="U387" t="s">
        <v>26198</v>
      </c>
      <c r="V387" t="s">
        <v>26199</v>
      </c>
      <c r="Y387" s="97"/>
      <c r="AA387" s="91" t="str">
        <v>BEE000.2VA</v>
      </c>
    </row>
    <row r="388" spans="1:27" s="91" customFormat="1" ht="15" customHeight="1" x14ac:dyDescent="0.35">
      <c r="A388" t="s">
        <v>38505</v>
      </c>
      <c r="B388" t="s">
        <v>38506</v>
      </c>
      <c r="C388" t="s">
        <v>1194</v>
      </c>
      <c r="D388" t="s">
        <v>38507</v>
      </c>
      <c r="E388"/>
      <c r="F388" t="s">
        <v>9</v>
      </c>
      <c r="G388"/>
      <c r="H388">
        <v>0.6</v>
      </c>
      <c r="I388">
        <v>2.2400000000000002</v>
      </c>
      <c r="J388" t="s">
        <v>448</v>
      </c>
      <c r="K388">
        <v>35.878970000000002</v>
      </c>
      <c r="L388">
        <v>-88.820930000000004</v>
      </c>
      <c r="M388" s="100" t="s">
        <v>38429</v>
      </c>
      <c r="N388" t="s">
        <v>26286</v>
      </c>
      <c r="O388" t="s">
        <v>38508</v>
      </c>
      <c r="P388">
        <v>2</v>
      </c>
      <c r="Q388" t="s">
        <v>26370</v>
      </c>
      <c r="R388" t="s">
        <v>25816</v>
      </c>
      <c r="S388" t="s">
        <v>26197</v>
      </c>
      <c r="T388"/>
      <c r="U388" t="s">
        <v>26198</v>
      </c>
      <c r="V388" t="s">
        <v>26199</v>
      </c>
      <c r="X388" s="91" t="s">
        <v>38509</v>
      </c>
      <c r="Y388" s="97"/>
      <c r="AA388" s="91" t="str">
        <v>BEE000.6GI</v>
      </c>
    </row>
    <row r="389" spans="1:27" s="91" customFormat="1" ht="15" customHeight="1" x14ac:dyDescent="0.35">
      <c r="A389" t="s">
        <v>1183</v>
      </c>
      <c r="B389" t="s">
        <v>1182</v>
      </c>
      <c r="C389" t="s">
        <v>1184</v>
      </c>
      <c r="D389" t="s">
        <v>1185</v>
      </c>
      <c r="E389"/>
      <c r="F389" t="s">
        <v>58</v>
      </c>
      <c r="G389"/>
      <c r="H389">
        <v>0.8</v>
      </c>
      <c r="I389">
        <v>0.37</v>
      </c>
      <c r="J389" t="s">
        <v>766</v>
      </c>
      <c r="K389">
        <v>35.131340000000002</v>
      </c>
      <c r="L389">
        <v>-85.346789999999999</v>
      </c>
      <c r="M389" s="100" t="s">
        <v>38386</v>
      </c>
      <c r="N389" t="s">
        <v>29084</v>
      </c>
      <c r="O389" t="s">
        <v>42429</v>
      </c>
      <c r="P389">
        <v>4</v>
      </c>
      <c r="Q389" t="s">
        <v>26369</v>
      </c>
      <c r="R389" t="s">
        <v>25802</v>
      </c>
      <c r="S389" t="s">
        <v>26197</v>
      </c>
      <c r="T389"/>
      <c r="U389" t="s">
        <v>26198</v>
      </c>
      <c r="V389" t="s">
        <v>26204</v>
      </c>
      <c r="X389" s="91" t="s">
        <v>29794</v>
      </c>
      <c r="Y389" s="97"/>
      <c r="AA389" s="91" t="str">
        <v>BEE000.8HM</v>
      </c>
    </row>
    <row r="390" spans="1:27" s="91" customFormat="1" ht="15" customHeight="1" x14ac:dyDescent="0.35">
      <c r="A390" t="s">
        <v>1187</v>
      </c>
      <c r="B390" t="s">
        <v>1186</v>
      </c>
      <c r="C390" t="s">
        <v>1184</v>
      </c>
      <c r="D390" t="s">
        <v>1188</v>
      </c>
      <c r="E390"/>
      <c r="F390" t="s">
        <v>58</v>
      </c>
      <c r="G390"/>
      <c r="H390">
        <v>1</v>
      </c>
      <c r="I390">
        <v>0.16</v>
      </c>
      <c r="J390" t="s">
        <v>766</v>
      </c>
      <c r="K390">
        <v>35.133560000000003</v>
      </c>
      <c r="L390">
        <v>-85.342799999999997</v>
      </c>
      <c r="M390" s="100" t="s">
        <v>38386</v>
      </c>
      <c r="N390" t="s">
        <v>29084</v>
      </c>
      <c r="O390" t="s">
        <v>42429</v>
      </c>
      <c r="P390">
        <v>4</v>
      </c>
      <c r="Q390" t="s">
        <v>26369</v>
      </c>
      <c r="R390" t="s">
        <v>25802</v>
      </c>
      <c r="S390" t="s">
        <v>26197</v>
      </c>
      <c r="T390"/>
      <c r="U390" t="s">
        <v>26198</v>
      </c>
      <c r="V390" t="s">
        <v>26204</v>
      </c>
      <c r="X390" s="91" t="s">
        <v>29795</v>
      </c>
      <c r="Y390" s="97"/>
      <c r="AA390" s="91" t="str">
        <v>BEE001.0HM</v>
      </c>
    </row>
    <row r="391" spans="1:27" s="91" customFormat="1" ht="15" customHeight="1" x14ac:dyDescent="0.35">
      <c r="A391" t="s">
        <v>1190</v>
      </c>
      <c r="B391" t="s">
        <v>1189</v>
      </c>
      <c r="C391" t="s">
        <v>1184</v>
      </c>
      <c r="D391" t="s">
        <v>1191</v>
      </c>
      <c r="E391"/>
      <c r="F391" t="s">
        <v>9</v>
      </c>
      <c r="G391"/>
      <c r="H391">
        <v>1.1000000000000001</v>
      </c>
      <c r="I391">
        <v>2.41</v>
      </c>
      <c r="J391" t="s">
        <v>104</v>
      </c>
      <c r="K391">
        <v>36.01294</v>
      </c>
      <c r="L391">
        <v>-88.478870000000001</v>
      </c>
      <c r="M391" s="100" t="s">
        <v>38404</v>
      </c>
      <c r="N391" t="s">
        <v>26243</v>
      </c>
      <c r="O391" t="s">
        <v>42134</v>
      </c>
      <c r="P391">
        <v>5</v>
      </c>
      <c r="Q391" t="s">
        <v>29796</v>
      </c>
      <c r="R391" t="s">
        <v>25816</v>
      </c>
      <c r="S391" t="s">
        <v>26197</v>
      </c>
      <c r="T391"/>
      <c r="U391" t="s">
        <v>26198</v>
      </c>
      <c r="V391" t="s">
        <v>26199</v>
      </c>
      <c r="Y391" s="97"/>
      <c r="AA391" s="91" t="str">
        <v>BEE001.1CR</v>
      </c>
    </row>
    <row r="392" spans="1:27" s="91" customFormat="1" ht="15" customHeight="1" x14ac:dyDescent="0.35">
      <c r="A392" t="s">
        <v>1193</v>
      </c>
      <c r="B392" t="s">
        <v>1192</v>
      </c>
      <c r="C392" t="s">
        <v>1194</v>
      </c>
      <c r="D392" t="s">
        <v>1195</v>
      </c>
      <c r="E392"/>
      <c r="F392" t="s">
        <v>9</v>
      </c>
      <c r="G392"/>
      <c r="H392">
        <v>1.1000000000000001</v>
      </c>
      <c r="I392">
        <v>1.77</v>
      </c>
      <c r="J392" t="s">
        <v>448</v>
      </c>
      <c r="K392">
        <v>35.871879999999997</v>
      </c>
      <c r="L392">
        <v>-88.826570000000004</v>
      </c>
      <c r="M392" s="100" t="s">
        <v>38429</v>
      </c>
      <c r="N392" t="s">
        <v>26286</v>
      </c>
      <c r="O392" t="s">
        <v>42408</v>
      </c>
      <c r="P392">
        <v>2</v>
      </c>
      <c r="Q392" t="s">
        <v>26370</v>
      </c>
      <c r="R392" t="s">
        <v>25816</v>
      </c>
      <c r="S392" t="s">
        <v>26197</v>
      </c>
      <c r="T392"/>
      <c r="U392" t="s">
        <v>26198</v>
      </c>
      <c r="V392" t="s">
        <v>26199</v>
      </c>
      <c r="Y392" s="97"/>
      <c r="AA392" s="91" t="str">
        <v>BEE001.1GI</v>
      </c>
    </row>
    <row r="393" spans="1:27" s="91" customFormat="1" ht="15" customHeight="1" x14ac:dyDescent="0.35">
      <c r="A393" t="s">
        <v>1197</v>
      </c>
      <c r="B393" t="s">
        <v>1196</v>
      </c>
      <c r="C393" t="s">
        <v>1194</v>
      </c>
      <c r="D393" t="s">
        <v>1198</v>
      </c>
      <c r="E393"/>
      <c r="F393" t="s">
        <v>58</v>
      </c>
      <c r="G393"/>
      <c r="H393">
        <v>7</v>
      </c>
      <c r="I393">
        <v>60.89</v>
      </c>
      <c r="J393" t="s">
        <v>249</v>
      </c>
      <c r="K393">
        <v>35.765329999999999</v>
      </c>
      <c r="L393">
        <v>-85.251050000000006</v>
      </c>
      <c r="M393" s="100" t="s">
        <v>38383</v>
      </c>
      <c r="N393" t="s">
        <v>3589</v>
      </c>
      <c r="O393" t="s">
        <v>42631</v>
      </c>
      <c r="P393">
        <v>2</v>
      </c>
      <c r="Q393" t="s">
        <v>26371</v>
      </c>
      <c r="R393" t="s">
        <v>25802</v>
      </c>
      <c r="S393" t="s">
        <v>26197</v>
      </c>
      <c r="T393"/>
      <c r="U393" t="s">
        <v>26198</v>
      </c>
      <c r="V393" t="s">
        <v>26199</v>
      </c>
      <c r="Y393" s="97"/>
      <c r="AA393" s="91" t="str">
        <v>BEE007.0BL</v>
      </c>
    </row>
    <row r="394" spans="1:27" s="91" customFormat="1" ht="15" customHeight="1" x14ac:dyDescent="0.35">
      <c r="A394" t="s">
        <v>1200</v>
      </c>
      <c r="B394" t="s">
        <v>1199</v>
      </c>
      <c r="C394" t="s">
        <v>1194</v>
      </c>
      <c r="D394" t="s">
        <v>1201</v>
      </c>
      <c r="E394"/>
      <c r="F394" t="s">
        <v>58</v>
      </c>
      <c r="G394"/>
      <c r="H394">
        <v>7.1</v>
      </c>
      <c r="I394">
        <v>60.58</v>
      </c>
      <c r="J394" t="s">
        <v>249</v>
      </c>
      <c r="K394">
        <v>35.765700000000002</v>
      </c>
      <c r="L394">
        <v>-85.249399999999994</v>
      </c>
      <c r="M394" s="100" t="s">
        <v>38383</v>
      </c>
      <c r="N394" t="s">
        <v>3589</v>
      </c>
      <c r="O394" t="s">
        <v>42631</v>
      </c>
      <c r="P394">
        <v>2</v>
      </c>
      <c r="Q394" t="s">
        <v>26371</v>
      </c>
      <c r="R394" t="s">
        <v>25802</v>
      </c>
      <c r="S394" t="s">
        <v>26197</v>
      </c>
      <c r="T394"/>
      <c r="U394" t="s">
        <v>26198</v>
      </c>
      <c r="V394" t="s">
        <v>26199</v>
      </c>
      <c r="X394" s="91" t="s">
        <v>29797</v>
      </c>
      <c r="Y394" s="97"/>
      <c r="AA394" s="91" t="str">
        <v>BEE007.1BL</v>
      </c>
    </row>
    <row r="395" spans="1:27" s="91" customFormat="1" ht="15" customHeight="1" x14ac:dyDescent="0.35">
      <c r="A395" t="s">
        <v>1203</v>
      </c>
      <c r="B395" t="s">
        <v>1202</v>
      </c>
      <c r="C395" t="s">
        <v>1194</v>
      </c>
      <c r="D395" t="s">
        <v>29798</v>
      </c>
      <c r="E395"/>
      <c r="F395" t="s">
        <v>58</v>
      </c>
      <c r="G395"/>
      <c r="H395">
        <v>8</v>
      </c>
      <c r="I395">
        <v>60.4</v>
      </c>
      <c r="J395" t="s">
        <v>249</v>
      </c>
      <c r="K395">
        <v>35.76849</v>
      </c>
      <c r="L395">
        <v>-85.247510000000005</v>
      </c>
      <c r="M395" s="100" t="s">
        <v>38383</v>
      </c>
      <c r="N395" t="s">
        <v>3589</v>
      </c>
      <c r="O395" t="s">
        <v>42631</v>
      </c>
      <c r="P395">
        <v>2</v>
      </c>
      <c r="Q395" t="s">
        <v>26371</v>
      </c>
      <c r="R395" t="s">
        <v>25802</v>
      </c>
      <c r="S395" t="s">
        <v>26197</v>
      </c>
      <c r="T395"/>
      <c r="U395" t="s">
        <v>26198</v>
      </c>
      <c r="V395" t="s">
        <v>26199</v>
      </c>
      <c r="X395" s="91" t="s">
        <v>29799</v>
      </c>
      <c r="Y395" s="97"/>
      <c r="AA395" s="91" t="str">
        <v>BEE008.0BL</v>
      </c>
    </row>
    <row r="396" spans="1:27" s="91" customFormat="1" ht="15" customHeight="1" x14ac:dyDescent="0.35">
      <c r="A396" t="s">
        <v>1205</v>
      </c>
      <c r="B396" t="s">
        <v>1204</v>
      </c>
      <c r="C396" t="s">
        <v>1194</v>
      </c>
      <c r="D396" t="s">
        <v>1206</v>
      </c>
      <c r="E396"/>
      <c r="F396" t="s">
        <v>58</v>
      </c>
      <c r="G396"/>
      <c r="H396">
        <v>9.8000000000000007</v>
      </c>
      <c r="I396">
        <v>59.58</v>
      </c>
      <c r="J396" t="s">
        <v>313</v>
      </c>
      <c r="K396">
        <v>35.773299999999999</v>
      </c>
      <c r="L396">
        <v>-85.232799999999997</v>
      </c>
      <c r="M396" s="100" t="s">
        <v>38383</v>
      </c>
      <c r="N396" t="s">
        <v>3589</v>
      </c>
      <c r="O396" t="s">
        <v>42631</v>
      </c>
      <c r="P396">
        <v>2</v>
      </c>
      <c r="Q396" t="s">
        <v>26372</v>
      </c>
      <c r="R396" t="s">
        <v>25812</v>
      </c>
      <c r="S396" t="s">
        <v>26197</v>
      </c>
      <c r="T396"/>
      <c r="U396" t="s">
        <v>26198</v>
      </c>
      <c r="V396" t="s">
        <v>26199</v>
      </c>
      <c r="Y396" s="97"/>
      <c r="AA396" s="91" t="str">
        <v>BEE009.8CU</v>
      </c>
    </row>
    <row r="397" spans="1:27" s="91" customFormat="1" ht="15" customHeight="1" x14ac:dyDescent="0.35">
      <c r="A397" t="s">
        <v>1208</v>
      </c>
      <c r="B397" t="s">
        <v>1207</v>
      </c>
      <c r="C397" t="s">
        <v>1194</v>
      </c>
      <c r="D397" t="s">
        <v>1209</v>
      </c>
      <c r="E397"/>
      <c r="F397" t="s">
        <v>58</v>
      </c>
      <c r="G397"/>
      <c r="H397">
        <v>12.4</v>
      </c>
      <c r="I397">
        <v>17.72</v>
      </c>
      <c r="J397" t="s">
        <v>249</v>
      </c>
      <c r="K397">
        <v>35.763333000000003</v>
      </c>
      <c r="L397">
        <v>-85.178332999999995</v>
      </c>
      <c r="M397" s="100" t="s">
        <v>38383</v>
      </c>
      <c r="N397" t="s">
        <v>3589</v>
      </c>
      <c r="O397" t="s">
        <v>42631</v>
      </c>
      <c r="P397">
        <v>2</v>
      </c>
      <c r="Q397" t="s">
        <v>26372</v>
      </c>
      <c r="R397" t="s">
        <v>25802</v>
      </c>
      <c r="S397" t="s">
        <v>26197</v>
      </c>
      <c r="T397"/>
      <c r="U397" t="s">
        <v>26198</v>
      </c>
      <c r="V397" t="s">
        <v>26199</v>
      </c>
      <c r="Y397" s="97"/>
      <c r="AA397" s="91" t="str">
        <v>BEE012.4BL</v>
      </c>
    </row>
    <row r="398" spans="1:27" s="91" customFormat="1" ht="15" customHeight="1" x14ac:dyDescent="0.35">
      <c r="A398" t="s">
        <v>1211</v>
      </c>
      <c r="B398" t="s">
        <v>1210</v>
      </c>
      <c r="C398" t="s">
        <v>1194</v>
      </c>
      <c r="D398" t="s">
        <v>1212</v>
      </c>
      <c r="E398"/>
      <c r="F398" t="s">
        <v>58</v>
      </c>
      <c r="G398"/>
      <c r="H398">
        <v>15.1</v>
      </c>
      <c r="I398">
        <v>12.57</v>
      </c>
      <c r="J398" t="s">
        <v>249</v>
      </c>
      <c r="K398">
        <v>35.767200000000003</v>
      </c>
      <c r="L398">
        <v>-85.148600000000002</v>
      </c>
      <c r="M398" s="100" t="s">
        <v>38383</v>
      </c>
      <c r="N398" t="s">
        <v>3589</v>
      </c>
      <c r="O398" t="s">
        <v>42631</v>
      </c>
      <c r="P398">
        <v>2</v>
      </c>
      <c r="Q398" t="s">
        <v>26372</v>
      </c>
      <c r="R398" t="s">
        <v>25802</v>
      </c>
      <c r="S398" t="s">
        <v>26197</v>
      </c>
      <c r="T398"/>
      <c r="U398" t="s">
        <v>26198</v>
      </c>
      <c r="V398" t="s">
        <v>26199</v>
      </c>
      <c r="Y398" s="97"/>
      <c r="AA398" s="91" t="str">
        <v>BEE015.1BL</v>
      </c>
    </row>
    <row r="399" spans="1:27" s="91" customFormat="1" ht="15" customHeight="1" x14ac:dyDescent="0.35">
      <c r="A399" t="s">
        <v>1214</v>
      </c>
      <c r="B399" t="s">
        <v>1213</v>
      </c>
      <c r="C399" t="s">
        <v>1215</v>
      </c>
      <c r="D399" t="s">
        <v>1216</v>
      </c>
      <c r="E399"/>
      <c r="F399" t="s">
        <v>29089</v>
      </c>
      <c r="G399" t="s">
        <v>58</v>
      </c>
      <c r="H399">
        <v>0.5</v>
      </c>
      <c r="I399">
        <v>0.53</v>
      </c>
      <c r="J399" t="s">
        <v>1181</v>
      </c>
      <c r="K399">
        <v>35.803229999999999</v>
      </c>
      <c r="L399">
        <v>-85.282300000000006</v>
      </c>
      <c r="M399" s="100" t="s">
        <v>38383</v>
      </c>
      <c r="N399" t="s">
        <v>3589</v>
      </c>
      <c r="O399" t="s">
        <v>43304</v>
      </c>
      <c r="P399">
        <v>2</v>
      </c>
      <c r="Q399" t="s">
        <v>26373</v>
      </c>
      <c r="R399" t="s">
        <v>25812</v>
      </c>
      <c r="S399" t="s">
        <v>26197</v>
      </c>
      <c r="T399"/>
      <c r="U399" t="s">
        <v>26198</v>
      </c>
      <c r="V399" t="s">
        <v>26199</v>
      </c>
      <c r="Y399" s="97"/>
      <c r="AA399" s="91" t="str">
        <v>BEE2.1T0.5VA</v>
      </c>
    </row>
    <row r="400" spans="1:27" s="91" customFormat="1" ht="15" customHeight="1" x14ac:dyDescent="0.35">
      <c r="A400" t="s">
        <v>1218</v>
      </c>
      <c r="B400" t="s">
        <v>1217</v>
      </c>
      <c r="C400" t="s">
        <v>1215</v>
      </c>
      <c r="D400" t="s">
        <v>1219</v>
      </c>
      <c r="E400"/>
      <c r="F400" t="s">
        <v>58</v>
      </c>
      <c r="G400"/>
      <c r="H400">
        <v>0.6</v>
      </c>
      <c r="I400">
        <v>0.5</v>
      </c>
      <c r="J400" t="s">
        <v>1181</v>
      </c>
      <c r="K400">
        <v>35.801580000000001</v>
      </c>
      <c r="L400">
        <v>-85.283320000000003</v>
      </c>
      <c r="M400" s="100" t="s">
        <v>38383</v>
      </c>
      <c r="N400" t="s">
        <v>3589</v>
      </c>
      <c r="O400" t="s">
        <v>43304</v>
      </c>
      <c r="P400">
        <v>2</v>
      </c>
      <c r="Q400" t="s">
        <v>26373</v>
      </c>
      <c r="R400" t="s">
        <v>25812</v>
      </c>
      <c r="S400" t="s">
        <v>26197</v>
      </c>
      <c r="T400"/>
      <c r="U400" t="s">
        <v>26198</v>
      </c>
      <c r="V400" t="s">
        <v>26199</v>
      </c>
      <c r="W400" s="91" t="s">
        <v>1220</v>
      </c>
      <c r="X400" s="91" t="s">
        <v>29800</v>
      </c>
      <c r="Y400" s="97"/>
      <c r="AA400" s="91" t="str">
        <v>BEE2.1T0.6VA</v>
      </c>
    </row>
    <row r="401" spans="1:27" s="91" customFormat="1" ht="15" customHeight="1" x14ac:dyDescent="0.35">
      <c r="A401" t="s">
        <v>1222</v>
      </c>
      <c r="B401" t="s">
        <v>1221</v>
      </c>
      <c r="C401" t="s">
        <v>1215</v>
      </c>
      <c r="D401" t="s">
        <v>1223</v>
      </c>
      <c r="E401"/>
      <c r="F401" t="s">
        <v>58</v>
      </c>
      <c r="G401"/>
      <c r="H401">
        <v>0.8</v>
      </c>
      <c r="I401">
        <v>0.24</v>
      </c>
      <c r="J401" t="s">
        <v>1181</v>
      </c>
      <c r="K401">
        <v>35.799300000000002</v>
      </c>
      <c r="L401">
        <v>-85.284930000000003</v>
      </c>
      <c r="M401" s="100" t="s">
        <v>38383</v>
      </c>
      <c r="N401" t="s">
        <v>3589</v>
      </c>
      <c r="O401" t="s">
        <v>43304</v>
      </c>
      <c r="P401">
        <v>2</v>
      </c>
      <c r="Q401" t="s">
        <v>26373</v>
      </c>
      <c r="R401" t="s">
        <v>25812</v>
      </c>
      <c r="S401" t="s">
        <v>26197</v>
      </c>
      <c r="T401"/>
      <c r="U401" t="s">
        <v>26198</v>
      </c>
      <c r="V401" t="s">
        <v>26199</v>
      </c>
      <c r="W401" s="91" t="s">
        <v>1224</v>
      </c>
      <c r="X401" s="91" t="s">
        <v>29800</v>
      </c>
      <c r="Y401" s="97"/>
      <c r="AA401" s="91" t="str">
        <v>BEE2.1T0.8VA</v>
      </c>
    </row>
    <row r="402" spans="1:27" s="91" customFormat="1" ht="15" customHeight="1" x14ac:dyDescent="0.35">
      <c r="A402" t="s">
        <v>1226</v>
      </c>
      <c r="B402" t="s">
        <v>1225</v>
      </c>
      <c r="C402" t="s">
        <v>1215</v>
      </c>
      <c r="D402" t="s">
        <v>1227</v>
      </c>
      <c r="E402"/>
      <c r="F402" t="s">
        <v>58</v>
      </c>
      <c r="G402"/>
      <c r="H402">
        <v>1</v>
      </c>
      <c r="I402">
        <v>0.42</v>
      </c>
      <c r="J402" t="s">
        <v>1181</v>
      </c>
      <c r="K402">
        <v>35.799239999999998</v>
      </c>
      <c r="L402">
        <v>-85.286469999999994</v>
      </c>
      <c r="M402" s="100" t="s">
        <v>38383</v>
      </c>
      <c r="N402" t="s">
        <v>3589</v>
      </c>
      <c r="O402" t="s">
        <v>43304</v>
      </c>
      <c r="P402">
        <v>2</v>
      </c>
      <c r="Q402" t="s">
        <v>26373</v>
      </c>
      <c r="R402" t="s">
        <v>25812</v>
      </c>
      <c r="S402" t="s">
        <v>26197</v>
      </c>
      <c r="T402"/>
      <c r="U402" t="s">
        <v>26198</v>
      </c>
      <c r="V402" t="s">
        <v>26199</v>
      </c>
      <c r="W402" s="91" t="s">
        <v>1228</v>
      </c>
      <c r="X402" s="91" t="s">
        <v>29800</v>
      </c>
      <c r="Y402" s="97"/>
      <c r="AA402" s="91" t="str">
        <v>BEE2.1T1.0VA</v>
      </c>
    </row>
    <row r="403" spans="1:27" s="91" customFormat="1" ht="15" customHeight="1" x14ac:dyDescent="0.35">
      <c r="A403" t="s">
        <v>1230</v>
      </c>
      <c r="B403" t="s">
        <v>1229</v>
      </c>
      <c r="C403" t="s">
        <v>1231</v>
      </c>
      <c r="D403" t="s">
        <v>1232</v>
      </c>
      <c r="E403"/>
      <c r="F403" t="s">
        <v>28985</v>
      </c>
      <c r="G403"/>
      <c r="H403">
        <v>0.1</v>
      </c>
      <c r="I403">
        <v>0.7</v>
      </c>
      <c r="J403" t="s">
        <v>553</v>
      </c>
      <c r="K403">
        <v>35.740600000000001</v>
      </c>
      <c r="L403">
        <v>-83.519300000000001</v>
      </c>
      <c r="M403" s="100" t="s">
        <v>38394</v>
      </c>
      <c r="N403" t="s">
        <v>26308</v>
      </c>
      <c r="O403" t="s">
        <v>42564</v>
      </c>
      <c r="P403">
        <v>5</v>
      </c>
      <c r="Q403" t="s">
        <v>26374</v>
      </c>
      <c r="R403" t="s">
        <v>25825</v>
      </c>
      <c r="S403" t="s">
        <v>26197</v>
      </c>
      <c r="T403"/>
      <c r="U403" t="s">
        <v>26198</v>
      </c>
      <c r="V403" t="s">
        <v>26204</v>
      </c>
      <c r="X403" s="91" t="s">
        <v>29657</v>
      </c>
      <c r="Y403" s="97"/>
      <c r="AA403" s="91" t="str">
        <v>BEECH000.1SV</v>
      </c>
    </row>
    <row r="404" spans="1:27" s="91" customFormat="1" ht="15" customHeight="1" x14ac:dyDescent="0.35">
      <c r="A404" t="s">
        <v>1234</v>
      </c>
      <c r="B404" t="s">
        <v>1233</v>
      </c>
      <c r="C404" t="s">
        <v>1235</v>
      </c>
      <c r="D404" t="s">
        <v>1236</v>
      </c>
      <c r="E404"/>
      <c r="F404" t="s">
        <v>324</v>
      </c>
      <c r="G404"/>
      <c r="H404">
        <v>0.2</v>
      </c>
      <c r="I404">
        <v>27.97</v>
      </c>
      <c r="J404" t="s">
        <v>1237</v>
      </c>
      <c r="K404">
        <v>36.238190000000003</v>
      </c>
      <c r="L404">
        <v>-84.330470000000005</v>
      </c>
      <c r="M404" s="100" t="s">
        <v>38426</v>
      </c>
      <c r="N404" t="s">
        <v>26325</v>
      </c>
      <c r="O404" t="s">
        <v>42434</v>
      </c>
      <c r="P404">
        <v>4</v>
      </c>
      <c r="Q404" t="s">
        <v>29801</v>
      </c>
      <c r="R404" t="s">
        <v>25825</v>
      </c>
      <c r="S404" t="s">
        <v>26197</v>
      </c>
      <c r="T404"/>
      <c r="U404" t="s">
        <v>26198</v>
      </c>
      <c r="V404" t="s">
        <v>26204</v>
      </c>
      <c r="X404" s="91" t="s">
        <v>38510</v>
      </c>
      <c r="Y404" s="97"/>
      <c r="AA404" s="91" t="str">
        <v>BEECH000.2CA</v>
      </c>
    </row>
    <row r="405" spans="1:27" s="91" customFormat="1" ht="15" customHeight="1" x14ac:dyDescent="0.35">
      <c r="A405" t="s">
        <v>36447</v>
      </c>
      <c r="B405" t="s">
        <v>36448</v>
      </c>
      <c r="C405" t="s">
        <v>1244</v>
      </c>
      <c r="D405" t="s">
        <v>36449</v>
      </c>
      <c r="E405"/>
      <c r="F405" t="s">
        <v>33</v>
      </c>
      <c r="G405"/>
      <c r="H405">
        <v>0.2</v>
      </c>
      <c r="I405">
        <v>2.2400000000000002</v>
      </c>
      <c r="J405" t="s">
        <v>277</v>
      </c>
      <c r="K405">
        <v>36.084519999999998</v>
      </c>
      <c r="L405">
        <v>-87.016040000000004</v>
      </c>
      <c r="M405" s="100" t="s">
        <v>38379</v>
      </c>
      <c r="N405" t="s">
        <v>26205</v>
      </c>
      <c r="O405" t="s">
        <v>42758</v>
      </c>
      <c r="P405">
        <v>1</v>
      </c>
      <c r="Q405" t="s">
        <v>26376</v>
      </c>
      <c r="R405" t="s">
        <v>25829</v>
      </c>
      <c r="S405" t="s">
        <v>26197</v>
      </c>
      <c r="T405"/>
      <c r="U405" t="s">
        <v>26198</v>
      </c>
      <c r="V405" t="s">
        <v>26199</v>
      </c>
      <c r="Y405" s="97"/>
      <c r="AA405" s="91" t="str">
        <v>BEECH000.2DA</v>
      </c>
    </row>
    <row r="406" spans="1:27" s="91" customFormat="1" ht="15" customHeight="1" x14ac:dyDescent="0.35">
      <c r="A406" t="s">
        <v>1239</v>
      </c>
      <c r="B406" t="s">
        <v>1238</v>
      </c>
      <c r="C406" t="s">
        <v>1240</v>
      </c>
      <c r="D406" t="s">
        <v>1241</v>
      </c>
      <c r="E406"/>
      <c r="F406" t="s">
        <v>9</v>
      </c>
      <c r="G406"/>
      <c r="H406">
        <v>0.4</v>
      </c>
      <c r="I406">
        <v>301.57</v>
      </c>
      <c r="J406" t="s">
        <v>194</v>
      </c>
      <c r="K406">
        <v>35.617330000000003</v>
      </c>
      <c r="L406">
        <v>-88.043229999999994</v>
      </c>
      <c r="M406" s="100" t="s">
        <v>38402</v>
      </c>
      <c r="N406" t="s">
        <v>26242</v>
      </c>
      <c r="O406" t="s">
        <v>42700</v>
      </c>
      <c r="P406">
        <v>3</v>
      </c>
      <c r="Q406" t="s">
        <v>26379</v>
      </c>
      <c r="R406" t="s">
        <v>25816</v>
      </c>
      <c r="S406" t="s">
        <v>26197</v>
      </c>
      <c r="T406"/>
      <c r="U406" t="s">
        <v>26198</v>
      </c>
      <c r="V406" t="s">
        <v>26199</v>
      </c>
      <c r="Y406" s="97"/>
      <c r="AA406" s="91" t="str">
        <v>BEECH000.4DE</v>
      </c>
    </row>
    <row r="407" spans="1:27" s="91" customFormat="1" ht="15" customHeight="1" x14ac:dyDescent="0.35">
      <c r="A407" t="s">
        <v>1243</v>
      </c>
      <c r="B407" t="s">
        <v>1242</v>
      </c>
      <c r="C407" t="s">
        <v>1244</v>
      </c>
      <c r="D407" t="s">
        <v>1245</v>
      </c>
      <c r="E407"/>
      <c r="F407" t="s">
        <v>33</v>
      </c>
      <c r="G407"/>
      <c r="H407">
        <v>0.4</v>
      </c>
      <c r="I407">
        <v>3.36</v>
      </c>
      <c r="J407" t="s">
        <v>34</v>
      </c>
      <c r="K407">
        <v>35.722777999999998</v>
      </c>
      <c r="L407">
        <v>-87.132499999999993</v>
      </c>
      <c r="M407" s="100" t="s">
        <v>38382</v>
      </c>
      <c r="N407" t="s">
        <v>26210</v>
      </c>
      <c r="O407" t="s">
        <v>42164</v>
      </c>
      <c r="P407">
        <v>3</v>
      </c>
      <c r="Q407" t="s">
        <v>29802</v>
      </c>
      <c r="R407" t="s">
        <v>25808</v>
      </c>
      <c r="S407" t="s">
        <v>26197</v>
      </c>
      <c r="T407"/>
      <c r="U407" t="s">
        <v>26198</v>
      </c>
      <c r="V407" t="s">
        <v>26199</v>
      </c>
      <c r="Y407" s="97"/>
      <c r="AA407" s="91" t="str">
        <v>BEECH000.4MY</v>
      </c>
    </row>
    <row r="408" spans="1:27" s="91" customFormat="1" ht="15" customHeight="1" x14ac:dyDescent="0.35">
      <c r="A408" t="s">
        <v>1247</v>
      </c>
      <c r="B408" t="s">
        <v>1246</v>
      </c>
      <c r="C408" t="s">
        <v>1244</v>
      </c>
      <c r="D408" t="s">
        <v>1248</v>
      </c>
      <c r="E408"/>
      <c r="F408" t="s">
        <v>33</v>
      </c>
      <c r="G408"/>
      <c r="H408">
        <v>0.4</v>
      </c>
      <c r="I408">
        <v>5.0599999999999996</v>
      </c>
      <c r="J408" t="s">
        <v>95</v>
      </c>
      <c r="K408">
        <v>36.036389</v>
      </c>
      <c r="L408">
        <v>-86.871110999999999</v>
      </c>
      <c r="M408" s="100" t="s">
        <v>38379</v>
      </c>
      <c r="N408" t="s">
        <v>26205</v>
      </c>
      <c r="O408" t="s">
        <v>42482</v>
      </c>
      <c r="P408">
        <v>1</v>
      </c>
      <c r="Q408" t="s">
        <v>29803</v>
      </c>
      <c r="R408" t="s">
        <v>25829</v>
      </c>
      <c r="S408" t="s">
        <v>26197</v>
      </c>
      <c r="T408"/>
      <c r="U408" t="s">
        <v>26198</v>
      </c>
      <c r="V408" t="s">
        <v>26199</v>
      </c>
      <c r="Y408" s="97"/>
      <c r="AA408" s="91" t="str">
        <v>BEECH000.4WI</v>
      </c>
    </row>
    <row r="409" spans="1:27" s="91" customFormat="1" ht="15" customHeight="1" x14ac:dyDescent="0.35">
      <c r="A409" t="s">
        <v>1250</v>
      </c>
      <c r="B409" t="s">
        <v>1249</v>
      </c>
      <c r="C409" t="s">
        <v>1244</v>
      </c>
      <c r="D409" t="s">
        <v>1251</v>
      </c>
      <c r="E409"/>
      <c r="F409" t="s">
        <v>29083</v>
      </c>
      <c r="G409"/>
      <c r="H409">
        <v>0.5</v>
      </c>
      <c r="I409">
        <v>57.48</v>
      </c>
      <c r="J409" t="s">
        <v>942</v>
      </c>
      <c r="K409">
        <v>35.4255</v>
      </c>
      <c r="L409">
        <v>-87.982100000000003</v>
      </c>
      <c r="M409" s="100" t="s">
        <v>38402</v>
      </c>
      <c r="N409" t="s">
        <v>26242</v>
      </c>
      <c r="O409" t="s">
        <v>42655</v>
      </c>
      <c r="P409">
        <v>3</v>
      </c>
      <c r="Q409" t="s">
        <v>28586</v>
      </c>
      <c r="R409" t="s">
        <v>25808</v>
      </c>
      <c r="S409" t="s">
        <v>26197</v>
      </c>
      <c r="T409" t="s">
        <v>26375</v>
      </c>
      <c r="U409" t="s">
        <v>26207</v>
      </c>
      <c r="V409" t="s">
        <v>26199</v>
      </c>
      <c r="X409" s="91" t="s">
        <v>29804</v>
      </c>
      <c r="Y409" s="97"/>
      <c r="AA409" s="91" t="str">
        <v>BEECH000.5WE</v>
      </c>
    </row>
    <row r="410" spans="1:27" s="91" customFormat="1" ht="15" customHeight="1" x14ac:dyDescent="0.35">
      <c r="A410" t="s">
        <v>1253</v>
      </c>
      <c r="B410" t="s">
        <v>1252</v>
      </c>
      <c r="C410" t="s">
        <v>1231</v>
      </c>
      <c r="D410" t="s">
        <v>1254</v>
      </c>
      <c r="E410"/>
      <c r="F410" t="s">
        <v>28985</v>
      </c>
      <c r="G410"/>
      <c r="H410">
        <v>0.6</v>
      </c>
      <c r="I410">
        <v>0.3</v>
      </c>
      <c r="J410" t="s">
        <v>553</v>
      </c>
      <c r="K410">
        <v>35.740563999999999</v>
      </c>
      <c r="L410">
        <v>-83.510515999999996</v>
      </c>
      <c r="M410" s="100" t="s">
        <v>38394</v>
      </c>
      <c r="N410" t="s">
        <v>26308</v>
      </c>
      <c r="O410" t="s">
        <v>42564</v>
      </c>
      <c r="P410">
        <v>5</v>
      </c>
      <c r="Q410" t="s">
        <v>26374</v>
      </c>
      <c r="R410" t="s">
        <v>25825</v>
      </c>
      <c r="S410" t="s">
        <v>26197</v>
      </c>
      <c r="T410"/>
      <c r="U410" t="s">
        <v>26198</v>
      </c>
      <c r="V410" t="s">
        <v>26204</v>
      </c>
      <c r="X410" s="91" t="s">
        <v>29805</v>
      </c>
      <c r="Y410" s="97"/>
      <c r="AA410" s="91" t="str">
        <v>BEECH000.6SV</v>
      </c>
    </row>
    <row r="411" spans="1:27" s="91" customFormat="1" ht="15" customHeight="1" x14ac:dyDescent="0.35">
      <c r="A411" t="s">
        <v>1256</v>
      </c>
      <c r="B411" t="s">
        <v>1255</v>
      </c>
      <c r="C411" t="s">
        <v>1244</v>
      </c>
      <c r="D411" t="s">
        <v>29806</v>
      </c>
      <c r="E411"/>
      <c r="F411" t="s">
        <v>33</v>
      </c>
      <c r="G411"/>
      <c r="H411">
        <v>0.7</v>
      </c>
      <c r="I411">
        <v>1.99</v>
      </c>
      <c r="J411" t="s">
        <v>277</v>
      </c>
      <c r="K411">
        <v>36.078490000000002</v>
      </c>
      <c r="L411">
        <v>-87.012910000000005</v>
      </c>
      <c r="M411" s="100" t="s">
        <v>38379</v>
      </c>
      <c r="N411" t="s">
        <v>26205</v>
      </c>
      <c r="O411" t="s">
        <v>42758</v>
      </c>
      <c r="P411">
        <v>1</v>
      </c>
      <c r="Q411" t="s">
        <v>26376</v>
      </c>
      <c r="R411" t="s">
        <v>25829</v>
      </c>
      <c r="S411" t="s">
        <v>26197</v>
      </c>
      <c r="T411"/>
      <c r="U411" t="s">
        <v>26198</v>
      </c>
      <c r="V411" t="s">
        <v>26199</v>
      </c>
      <c r="Y411" s="97"/>
      <c r="AA411" s="91" t="str">
        <v>BEECH000.7DA</v>
      </c>
    </row>
    <row r="412" spans="1:27" s="91" customFormat="1" ht="15" customHeight="1" x14ac:dyDescent="0.35">
      <c r="A412" t="s">
        <v>1258</v>
      </c>
      <c r="B412" t="s">
        <v>1257</v>
      </c>
      <c r="C412" t="s">
        <v>1244</v>
      </c>
      <c r="D412" t="s">
        <v>1259</v>
      </c>
      <c r="E412"/>
      <c r="F412" t="s">
        <v>29083</v>
      </c>
      <c r="G412"/>
      <c r="H412">
        <v>1.6</v>
      </c>
      <c r="I412">
        <v>52.27</v>
      </c>
      <c r="J412" t="s">
        <v>942</v>
      </c>
      <c r="K412">
        <v>35.427770000000002</v>
      </c>
      <c r="L412">
        <v>-87.96472</v>
      </c>
      <c r="M412" s="100" t="s">
        <v>38402</v>
      </c>
      <c r="N412" t="s">
        <v>26242</v>
      </c>
      <c r="O412" t="s">
        <v>42655</v>
      </c>
      <c r="P412">
        <v>3</v>
      </c>
      <c r="Q412" t="s">
        <v>28586</v>
      </c>
      <c r="R412" t="s">
        <v>25808</v>
      </c>
      <c r="S412" t="s">
        <v>26197</v>
      </c>
      <c r="T412" t="s">
        <v>26375</v>
      </c>
      <c r="U412" t="s">
        <v>26207</v>
      </c>
      <c r="V412" t="s">
        <v>26199</v>
      </c>
      <c r="W412" s="91" t="s">
        <v>1260</v>
      </c>
      <c r="Y412" s="97"/>
      <c r="AA412" s="91" t="str">
        <v>BEECH001.6WE</v>
      </c>
    </row>
    <row r="413" spans="1:27" s="91" customFormat="1" ht="15" customHeight="1" x14ac:dyDescent="0.35">
      <c r="A413" t="s">
        <v>1262</v>
      </c>
      <c r="B413" t="s">
        <v>1261</v>
      </c>
      <c r="C413" t="s">
        <v>1244</v>
      </c>
      <c r="D413" t="s">
        <v>1263</v>
      </c>
      <c r="E413"/>
      <c r="F413" t="s">
        <v>27</v>
      </c>
      <c r="G413"/>
      <c r="H413">
        <v>1.8</v>
      </c>
      <c r="I413">
        <v>10.9</v>
      </c>
      <c r="J413" t="s">
        <v>888</v>
      </c>
      <c r="K413">
        <v>35.780799999999999</v>
      </c>
      <c r="L413">
        <v>-88.930959999999999</v>
      </c>
      <c r="M413" s="100" t="s">
        <v>38429</v>
      </c>
      <c r="N413" t="s">
        <v>26286</v>
      </c>
      <c r="O413" t="s">
        <v>42712</v>
      </c>
      <c r="P413">
        <v>2</v>
      </c>
      <c r="Q413" t="s">
        <v>26377</v>
      </c>
      <c r="R413" t="s">
        <v>25816</v>
      </c>
      <c r="S413" t="s">
        <v>26197</v>
      </c>
      <c r="T413"/>
      <c r="U413" t="s">
        <v>26198</v>
      </c>
      <c r="V413" t="s">
        <v>26199</v>
      </c>
      <c r="Y413" s="97"/>
      <c r="AA413" s="91" t="str">
        <v>BEECH001.8CK</v>
      </c>
    </row>
    <row r="414" spans="1:27" s="91" customFormat="1" ht="15" customHeight="1" x14ac:dyDescent="0.35">
      <c r="A414" t="s">
        <v>1265</v>
      </c>
      <c r="B414" t="s">
        <v>1264</v>
      </c>
      <c r="C414" t="s">
        <v>1244</v>
      </c>
      <c r="D414" t="s">
        <v>1266</v>
      </c>
      <c r="E414"/>
      <c r="F414" t="s">
        <v>29083</v>
      </c>
      <c r="G414"/>
      <c r="H414">
        <v>2</v>
      </c>
      <c r="I414">
        <v>44.09</v>
      </c>
      <c r="J414" t="s">
        <v>942</v>
      </c>
      <c r="K414">
        <v>35.430500000000002</v>
      </c>
      <c r="L414">
        <v>-87.959800000000001</v>
      </c>
      <c r="M414" s="100" t="s">
        <v>38402</v>
      </c>
      <c r="N414" t="s">
        <v>26242</v>
      </c>
      <c r="O414" t="s">
        <v>42655</v>
      </c>
      <c r="P414">
        <v>3</v>
      </c>
      <c r="Q414" t="s">
        <v>26378</v>
      </c>
      <c r="R414" t="s">
        <v>25808</v>
      </c>
      <c r="S414" t="s">
        <v>26197</v>
      </c>
      <c r="T414"/>
      <c r="U414" t="s">
        <v>26198</v>
      </c>
      <c r="V414" t="s">
        <v>26199</v>
      </c>
      <c r="X414" s="91" t="s">
        <v>29804</v>
      </c>
      <c r="Y414" s="97"/>
      <c r="AA414" s="91" t="str">
        <v>BEECH002.0WE</v>
      </c>
    </row>
    <row r="415" spans="1:27" s="91" customFormat="1" ht="15" customHeight="1" x14ac:dyDescent="0.35">
      <c r="A415" t="s">
        <v>1268</v>
      </c>
      <c r="B415" t="s">
        <v>1267</v>
      </c>
      <c r="C415" t="s">
        <v>1244</v>
      </c>
      <c r="D415" t="s">
        <v>1269</v>
      </c>
      <c r="E415"/>
      <c r="F415" t="s">
        <v>28994</v>
      </c>
      <c r="G415"/>
      <c r="H415">
        <v>3.5</v>
      </c>
      <c r="I415">
        <v>48</v>
      </c>
      <c r="J415" t="s">
        <v>68</v>
      </c>
      <c r="K415">
        <v>36.393300000000004</v>
      </c>
      <c r="L415">
        <v>-82.904700000000005</v>
      </c>
      <c r="M415" s="100" t="s">
        <v>38388</v>
      </c>
      <c r="N415" t="s">
        <v>18813</v>
      </c>
      <c r="O415" t="s">
        <v>42562</v>
      </c>
      <c r="P415">
        <v>4</v>
      </c>
      <c r="Q415" t="s">
        <v>29807</v>
      </c>
      <c r="R415" t="s">
        <v>25821</v>
      </c>
      <c r="S415" t="s">
        <v>26197</v>
      </c>
      <c r="T415"/>
      <c r="U415" t="s">
        <v>26198</v>
      </c>
      <c r="V415" t="s">
        <v>26204</v>
      </c>
      <c r="X415" s="91" t="s">
        <v>29808</v>
      </c>
      <c r="Y415" s="97"/>
      <c r="AA415" s="91" t="str">
        <v>BEECH003.5HS</v>
      </c>
    </row>
    <row r="416" spans="1:27" s="91" customFormat="1" ht="15" customHeight="1" x14ac:dyDescent="0.35">
      <c r="A416" t="s">
        <v>1271</v>
      </c>
      <c r="B416" t="s">
        <v>1270</v>
      </c>
      <c r="C416" t="s">
        <v>1244</v>
      </c>
      <c r="D416" t="s">
        <v>1272</v>
      </c>
      <c r="E416"/>
      <c r="F416" t="s">
        <v>28994</v>
      </c>
      <c r="G416"/>
      <c r="H416">
        <v>3.8</v>
      </c>
      <c r="I416">
        <v>51.64</v>
      </c>
      <c r="J416" t="s">
        <v>68</v>
      </c>
      <c r="K416">
        <v>36.391150000000003</v>
      </c>
      <c r="L416">
        <v>-82.901219999999995</v>
      </c>
      <c r="M416" s="100" t="s">
        <v>38388</v>
      </c>
      <c r="N416" t="s">
        <v>18813</v>
      </c>
      <c r="O416" t="s">
        <v>42562</v>
      </c>
      <c r="P416">
        <v>4</v>
      </c>
      <c r="Q416" t="s">
        <v>29807</v>
      </c>
      <c r="R416" t="s">
        <v>25821</v>
      </c>
      <c r="S416" t="s">
        <v>26197</v>
      </c>
      <c r="T416"/>
      <c r="U416" t="s">
        <v>26198</v>
      </c>
      <c r="V416" t="s">
        <v>26204</v>
      </c>
      <c r="X416" s="91" t="s">
        <v>29809</v>
      </c>
      <c r="Y416" s="97"/>
      <c r="AA416" s="91" t="str">
        <v>BEECH003.8HS</v>
      </c>
    </row>
    <row r="417" spans="1:27" s="91" customFormat="1" ht="15" customHeight="1" x14ac:dyDescent="0.35">
      <c r="A417" t="s">
        <v>1274</v>
      </c>
      <c r="B417" t="s">
        <v>1273</v>
      </c>
      <c r="C417" t="s">
        <v>1244</v>
      </c>
      <c r="D417" t="s">
        <v>1275</v>
      </c>
      <c r="E417"/>
      <c r="F417" t="s">
        <v>29083</v>
      </c>
      <c r="G417"/>
      <c r="H417">
        <v>4.3</v>
      </c>
      <c r="I417">
        <v>43</v>
      </c>
      <c r="J417" t="s">
        <v>942</v>
      </c>
      <c r="K417">
        <v>35.433419999999998</v>
      </c>
      <c r="L417">
        <v>-87.927959999999999</v>
      </c>
      <c r="M417" s="100" t="s">
        <v>38402</v>
      </c>
      <c r="N417" t="s">
        <v>26242</v>
      </c>
      <c r="O417" t="s">
        <v>42655</v>
      </c>
      <c r="P417">
        <v>3</v>
      </c>
      <c r="Q417" t="s">
        <v>26378</v>
      </c>
      <c r="R417" t="s">
        <v>25808</v>
      </c>
      <c r="S417" t="s">
        <v>26197</v>
      </c>
      <c r="T417"/>
      <c r="U417" t="s">
        <v>26198</v>
      </c>
      <c r="V417" t="s">
        <v>26199</v>
      </c>
      <c r="W417" s="91" t="s">
        <v>34489</v>
      </c>
      <c r="X417" s="91" t="s">
        <v>34490</v>
      </c>
      <c r="Y417" s="97"/>
      <c r="AA417" s="91" t="str">
        <v>BEECH004.3WE</v>
      </c>
    </row>
    <row r="418" spans="1:27" s="91" customFormat="1" ht="15" customHeight="1" x14ac:dyDescent="0.35">
      <c r="A418" t="s">
        <v>1277</v>
      </c>
      <c r="B418" t="s">
        <v>1276</v>
      </c>
      <c r="C418" t="s">
        <v>1244</v>
      </c>
      <c r="D418" t="s">
        <v>1278</v>
      </c>
      <c r="E418"/>
      <c r="F418" t="s">
        <v>29083</v>
      </c>
      <c r="G418"/>
      <c r="H418">
        <v>5.8</v>
      </c>
      <c r="I418">
        <v>26.58</v>
      </c>
      <c r="J418" t="s">
        <v>942</v>
      </c>
      <c r="K418">
        <v>35.42127</v>
      </c>
      <c r="L418">
        <v>-87.910809999999998</v>
      </c>
      <c r="M418" s="100" t="s">
        <v>38402</v>
      </c>
      <c r="N418" t="s">
        <v>26242</v>
      </c>
      <c r="O418" t="s">
        <v>42655</v>
      </c>
      <c r="P418">
        <v>3</v>
      </c>
      <c r="Q418" t="s">
        <v>26381</v>
      </c>
      <c r="R418" t="s">
        <v>25808</v>
      </c>
      <c r="S418" t="s">
        <v>26197</v>
      </c>
      <c r="T418"/>
      <c r="U418" t="s">
        <v>26198</v>
      </c>
      <c r="V418" t="s">
        <v>26199</v>
      </c>
      <c r="X418" s="91" t="s">
        <v>29810</v>
      </c>
      <c r="Y418" s="97"/>
      <c r="AA418" s="91" t="str">
        <v>BEECH005.8WE</v>
      </c>
    </row>
    <row r="419" spans="1:27" s="91" customFormat="1" ht="15" customHeight="1" x14ac:dyDescent="0.35">
      <c r="A419" t="s">
        <v>1280</v>
      </c>
      <c r="B419" t="s">
        <v>1279</v>
      </c>
      <c r="C419" t="s">
        <v>1244</v>
      </c>
      <c r="D419" t="s">
        <v>1281</v>
      </c>
      <c r="E419"/>
      <c r="F419" t="s">
        <v>29083</v>
      </c>
      <c r="G419"/>
      <c r="H419">
        <v>7</v>
      </c>
      <c r="I419">
        <v>24.69</v>
      </c>
      <c r="J419" t="s">
        <v>942</v>
      </c>
      <c r="K419">
        <v>35.410359999999997</v>
      </c>
      <c r="L419">
        <v>-87.897580000000005</v>
      </c>
      <c r="M419" s="100" t="s">
        <v>38402</v>
      </c>
      <c r="N419" t="s">
        <v>26242</v>
      </c>
      <c r="O419" t="s">
        <v>42655</v>
      </c>
      <c r="P419">
        <v>3</v>
      </c>
      <c r="Q419" t="s">
        <v>26381</v>
      </c>
      <c r="R419" t="s">
        <v>25808</v>
      </c>
      <c r="S419" t="s">
        <v>26197</v>
      </c>
      <c r="T419"/>
      <c r="U419" t="s">
        <v>26198</v>
      </c>
      <c r="V419" t="s">
        <v>26199</v>
      </c>
      <c r="X419" s="91" t="s">
        <v>29810</v>
      </c>
      <c r="Y419" s="97"/>
      <c r="AA419" s="91" t="str">
        <v>BEECH007.0WE</v>
      </c>
    </row>
    <row r="420" spans="1:27" s="91" customFormat="1" ht="15" customHeight="1" x14ac:dyDescent="0.35">
      <c r="A420" t="s">
        <v>1283</v>
      </c>
      <c r="B420" t="s">
        <v>1282</v>
      </c>
      <c r="C420" t="s">
        <v>1244</v>
      </c>
      <c r="D420" t="s">
        <v>1284</v>
      </c>
      <c r="E420"/>
      <c r="F420" t="s">
        <v>29083</v>
      </c>
      <c r="G420"/>
      <c r="H420">
        <v>8.6</v>
      </c>
      <c r="I420">
        <v>20.83</v>
      </c>
      <c r="J420" t="s">
        <v>942</v>
      </c>
      <c r="K420">
        <v>35.402349999999998</v>
      </c>
      <c r="L420">
        <v>-87.873519999999999</v>
      </c>
      <c r="M420" s="100" t="s">
        <v>38402</v>
      </c>
      <c r="N420" t="s">
        <v>26242</v>
      </c>
      <c r="O420" t="s">
        <v>42655</v>
      </c>
      <c r="P420">
        <v>3</v>
      </c>
      <c r="Q420" t="s">
        <v>26381</v>
      </c>
      <c r="R420" t="s">
        <v>25808</v>
      </c>
      <c r="S420" t="s">
        <v>26197</v>
      </c>
      <c r="T420"/>
      <c r="U420" t="s">
        <v>26198</v>
      </c>
      <c r="V420" t="s">
        <v>26199</v>
      </c>
      <c r="W420" s="91" t="s">
        <v>1285</v>
      </c>
      <c r="X420" s="91" t="s">
        <v>29811</v>
      </c>
      <c r="Y420" s="97"/>
      <c r="AA420" s="91" t="str">
        <v>BEECH008.6WE</v>
      </c>
    </row>
    <row r="421" spans="1:27" s="91" customFormat="1" ht="15" customHeight="1" x14ac:dyDescent="0.35">
      <c r="A421" t="s">
        <v>1287</v>
      </c>
      <c r="B421" t="s">
        <v>1286</v>
      </c>
      <c r="C421" t="s">
        <v>1240</v>
      </c>
      <c r="D421" t="s">
        <v>1288</v>
      </c>
      <c r="E421"/>
      <c r="F421" t="s">
        <v>29083</v>
      </c>
      <c r="G421"/>
      <c r="H421">
        <v>10</v>
      </c>
      <c r="I421">
        <v>251.09</v>
      </c>
      <c r="J421" t="s">
        <v>194</v>
      </c>
      <c r="K421">
        <v>35.604999999999997</v>
      </c>
      <c r="L421">
        <v>-88.118799999999993</v>
      </c>
      <c r="M421" s="100" t="s">
        <v>38402</v>
      </c>
      <c r="N421" t="s">
        <v>26242</v>
      </c>
      <c r="O421" t="s">
        <v>43301</v>
      </c>
      <c r="P421">
        <v>3</v>
      </c>
      <c r="Q421" t="s">
        <v>26379</v>
      </c>
      <c r="R421" t="s">
        <v>25816</v>
      </c>
      <c r="S421" t="s">
        <v>26197</v>
      </c>
      <c r="T421" t="s">
        <v>26375</v>
      </c>
      <c r="U421" t="s">
        <v>26207</v>
      </c>
      <c r="V421" t="s">
        <v>26199</v>
      </c>
      <c r="W421" s="91" t="s">
        <v>1289</v>
      </c>
      <c r="X421" s="91" t="s">
        <v>29812</v>
      </c>
      <c r="Y421" s="97"/>
      <c r="AA421" s="91" t="str">
        <v>BEECH010.0DE</v>
      </c>
    </row>
    <row r="422" spans="1:27" s="91" customFormat="1" ht="15" customHeight="1" x14ac:dyDescent="0.35">
      <c r="A422" t="s">
        <v>1291</v>
      </c>
      <c r="B422" t="s">
        <v>1290</v>
      </c>
      <c r="C422" t="s">
        <v>1244</v>
      </c>
      <c r="D422" t="s">
        <v>1292</v>
      </c>
      <c r="E422"/>
      <c r="F422" t="s">
        <v>29083</v>
      </c>
      <c r="G422"/>
      <c r="H422">
        <v>10.199999999999999</v>
      </c>
      <c r="I422">
        <v>13.93</v>
      </c>
      <c r="J422" t="s">
        <v>942</v>
      </c>
      <c r="K422">
        <v>35.394579999999998</v>
      </c>
      <c r="L422">
        <v>-87.847930000000005</v>
      </c>
      <c r="M422" s="100" t="s">
        <v>38402</v>
      </c>
      <c r="N422" t="s">
        <v>26242</v>
      </c>
      <c r="O422" t="s">
        <v>42655</v>
      </c>
      <c r="P422">
        <v>3</v>
      </c>
      <c r="Q422" t="s">
        <v>26381</v>
      </c>
      <c r="R422" t="s">
        <v>25808</v>
      </c>
      <c r="S422" t="s">
        <v>26197</v>
      </c>
      <c r="T422"/>
      <c r="U422" t="s">
        <v>26198</v>
      </c>
      <c r="V422" t="s">
        <v>26199</v>
      </c>
      <c r="W422" s="91" t="s">
        <v>1293</v>
      </c>
      <c r="X422" s="91" t="s">
        <v>34491</v>
      </c>
      <c r="Y422" s="97"/>
      <c r="AA422" s="91" t="str">
        <v>BEECH010.2WE</v>
      </c>
    </row>
    <row r="423" spans="1:27" s="91" customFormat="1" ht="15" customHeight="1" x14ac:dyDescent="0.35">
      <c r="A423" t="s">
        <v>1295</v>
      </c>
      <c r="B423" t="s">
        <v>1294</v>
      </c>
      <c r="C423" t="s">
        <v>1244</v>
      </c>
      <c r="D423" t="s">
        <v>1296</v>
      </c>
      <c r="E423"/>
      <c r="F423" t="s">
        <v>28994</v>
      </c>
      <c r="G423"/>
      <c r="H423">
        <v>10.7</v>
      </c>
      <c r="I423">
        <v>22.94</v>
      </c>
      <c r="J423" t="s">
        <v>68</v>
      </c>
      <c r="K423">
        <v>36.3947</v>
      </c>
      <c r="L423">
        <v>-82.825000000000003</v>
      </c>
      <c r="M423" s="100" t="s">
        <v>38388</v>
      </c>
      <c r="N423" t="s">
        <v>18813</v>
      </c>
      <c r="O423" t="s">
        <v>42562</v>
      </c>
      <c r="P423">
        <v>4</v>
      </c>
      <c r="Q423" t="s">
        <v>29807</v>
      </c>
      <c r="R423" t="s">
        <v>25821</v>
      </c>
      <c r="S423" t="s">
        <v>26197</v>
      </c>
      <c r="T423"/>
      <c r="U423" t="s">
        <v>26198</v>
      </c>
      <c r="V423" t="s">
        <v>26204</v>
      </c>
      <c r="Y423" s="97"/>
      <c r="AA423" s="91" t="str">
        <v>BEECH010.7HS</v>
      </c>
    </row>
    <row r="424" spans="1:27" s="91" customFormat="1" ht="15" customHeight="1" x14ac:dyDescent="0.35">
      <c r="A424" t="s">
        <v>1298</v>
      </c>
      <c r="B424" t="s">
        <v>1297</v>
      </c>
      <c r="C424" t="s">
        <v>1244</v>
      </c>
      <c r="D424" t="s">
        <v>1299</v>
      </c>
      <c r="E424"/>
      <c r="F424" t="s">
        <v>29083</v>
      </c>
      <c r="G424"/>
      <c r="H424">
        <v>10.8</v>
      </c>
      <c r="I424">
        <v>9.6300000000000008</v>
      </c>
      <c r="J424" t="s">
        <v>942</v>
      </c>
      <c r="K424">
        <v>35.389290000000003</v>
      </c>
      <c r="L424">
        <v>-87.83999</v>
      </c>
      <c r="M424" s="100" t="s">
        <v>38402</v>
      </c>
      <c r="N424" t="s">
        <v>26242</v>
      </c>
      <c r="O424" t="s">
        <v>42655</v>
      </c>
      <c r="P424">
        <v>3</v>
      </c>
      <c r="Q424" t="s">
        <v>26380</v>
      </c>
      <c r="R424" t="s">
        <v>25808</v>
      </c>
      <c r="S424" t="s">
        <v>26197</v>
      </c>
      <c r="T424"/>
      <c r="U424" t="s">
        <v>26198</v>
      </c>
      <c r="V424" t="s">
        <v>26199</v>
      </c>
      <c r="W424" s="91" t="s">
        <v>1300</v>
      </c>
      <c r="Y424" s="97"/>
      <c r="AA424" s="91" t="str">
        <v>BEECH010.8WE</v>
      </c>
    </row>
    <row r="425" spans="1:27" s="91" customFormat="1" ht="15" customHeight="1" x14ac:dyDescent="0.35">
      <c r="A425" t="s">
        <v>1302</v>
      </c>
      <c r="B425" t="s">
        <v>1301</v>
      </c>
      <c r="C425" t="s">
        <v>1244</v>
      </c>
      <c r="D425" t="s">
        <v>1303</v>
      </c>
      <c r="E425"/>
      <c r="F425" t="s">
        <v>29083</v>
      </c>
      <c r="G425"/>
      <c r="H425">
        <v>11.4</v>
      </c>
      <c r="I425">
        <v>9.36</v>
      </c>
      <c r="J425" t="s">
        <v>942</v>
      </c>
      <c r="K425">
        <v>35.38429</v>
      </c>
      <c r="L425">
        <v>-87.833320000000001</v>
      </c>
      <c r="M425" s="100" t="s">
        <v>38402</v>
      </c>
      <c r="N425" t="s">
        <v>26242</v>
      </c>
      <c r="O425" t="s">
        <v>42655</v>
      </c>
      <c r="P425">
        <v>3</v>
      </c>
      <c r="Q425" t="s">
        <v>26380</v>
      </c>
      <c r="R425" t="s">
        <v>25808</v>
      </c>
      <c r="S425" t="s">
        <v>26197</v>
      </c>
      <c r="T425"/>
      <c r="U425" t="s">
        <v>26198</v>
      </c>
      <c r="V425" t="s">
        <v>26199</v>
      </c>
      <c r="X425" s="91" t="s">
        <v>29810</v>
      </c>
      <c r="Y425" s="97"/>
      <c r="AA425" s="91" t="str">
        <v>BEECH011.4WE</v>
      </c>
    </row>
    <row r="426" spans="1:27" s="91" customFormat="1" ht="15" customHeight="1" x14ac:dyDescent="0.35">
      <c r="A426" t="s">
        <v>1305</v>
      </c>
      <c r="B426" t="s">
        <v>1304</v>
      </c>
      <c r="C426" t="s">
        <v>1244</v>
      </c>
      <c r="D426" t="s">
        <v>1306</v>
      </c>
      <c r="E426"/>
      <c r="F426" t="s">
        <v>29083</v>
      </c>
      <c r="G426"/>
      <c r="H426">
        <v>12.5</v>
      </c>
      <c r="I426">
        <v>6.24</v>
      </c>
      <c r="J426" t="s">
        <v>942</v>
      </c>
      <c r="K426">
        <v>35.373359999999998</v>
      </c>
      <c r="L426">
        <v>-87.816119999999998</v>
      </c>
      <c r="M426" s="100" t="s">
        <v>38402</v>
      </c>
      <c r="N426" t="s">
        <v>26242</v>
      </c>
      <c r="O426" t="s">
        <v>42655</v>
      </c>
      <c r="P426">
        <v>3</v>
      </c>
      <c r="Q426" t="s">
        <v>26380</v>
      </c>
      <c r="R426" t="s">
        <v>25808</v>
      </c>
      <c r="S426" t="s">
        <v>26197</v>
      </c>
      <c r="T426"/>
      <c r="U426" t="s">
        <v>26198</v>
      </c>
      <c r="V426" t="s">
        <v>26199</v>
      </c>
      <c r="X426" s="91" t="s">
        <v>29813</v>
      </c>
      <c r="Y426" s="97"/>
      <c r="AA426" s="91" t="str">
        <v>BEECH012.5WE</v>
      </c>
    </row>
    <row r="427" spans="1:27" s="91" customFormat="1" ht="15" customHeight="1" x14ac:dyDescent="0.35">
      <c r="A427" t="s">
        <v>1308</v>
      </c>
      <c r="B427" t="s">
        <v>1307</v>
      </c>
      <c r="C427" t="s">
        <v>1244</v>
      </c>
      <c r="D427" t="s">
        <v>1309</v>
      </c>
      <c r="E427"/>
      <c r="F427" t="s">
        <v>29083</v>
      </c>
      <c r="G427"/>
      <c r="H427">
        <v>14.2</v>
      </c>
      <c r="I427">
        <v>3.52</v>
      </c>
      <c r="J427" t="s">
        <v>942</v>
      </c>
      <c r="K427">
        <v>35.359721999999998</v>
      </c>
      <c r="L427">
        <v>-87.800832999999997</v>
      </c>
      <c r="M427" s="100" t="s">
        <v>38402</v>
      </c>
      <c r="N427" t="s">
        <v>26242</v>
      </c>
      <c r="O427" t="s">
        <v>42655</v>
      </c>
      <c r="P427">
        <v>3</v>
      </c>
      <c r="Q427" t="s">
        <v>26380</v>
      </c>
      <c r="R427" t="s">
        <v>25808</v>
      </c>
      <c r="S427" t="s">
        <v>26197</v>
      </c>
      <c r="T427"/>
      <c r="U427" t="s">
        <v>26198</v>
      </c>
      <c r="V427" t="s">
        <v>26199</v>
      </c>
      <c r="W427" s="91" t="s">
        <v>1310</v>
      </c>
      <c r="X427" s="91" t="s">
        <v>34491</v>
      </c>
      <c r="Y427" s="97"/>
      <c r="AA427" s="91" t="str">
        <v>BEECH014.2WE</v>
      </c>
    </row>
    <row r="428" spans="1:27" s="91" customFormat="1" ht="15" customHeight="1" x14ac:dyDescent="0.35">
      <c r="A428" t="s">
        <v>1312</v>
      </c>
      <c r="B428" t="s">
        <v>1311</v>
      </c>
      <c r="C428" t="s">
        <v>1244</v>
      </c>
      <c r="D428" t="s">
        <v>1313</v>
      </c>
      <c r="E428"/>
      <c r="F428" t="s">
        <v>29083</v>
      </c>
      <c r="G428"/>
      <c r="H428">
        <v>14.7</v>
      </c>
      <c r="I428">
        <v>2.85</v>
      </c>
      <c r="J428" t="s">
        <v>942</v>
      </c>
      <c r="K428">
        <v>35.354689999999998</v>
      </c>
      <c r="L428">
        <v>-87.794669999999996</v>
      </c>
      <c r="M428" s="100" t="s">
        <v>38402</v>
      </c>
      <c r="N428" t="s">
        <v>26242</v>
      </c>
      <c r="O428" t="s">
        <v>42655</v>
      </c>
      <c r="P428">
        <v>3</v>
      </c>
      <c r="Q428" t="s">
        <v>26380</v>
      </c>
      <c r="R428" t="s">
        <v>25808</v>
      </c>
      <c r="S428" t="s">
        <v>26197</v>
      </c>
      <c r="T428"/>
      <c r="U428" t="s">
        <v>26198</v>
      </c>
      <c r="V428" t="s">
        <v>26199</v>
      </c>
      <c r="X428" s="91" t="s">
        <v>29810</v>
      </c>
      <c r="Y428" s="97"/>
      <c r="AA428" s="91" t="str">
        <v>BEECH014.7WE</v>
      </c>
    </row>
    <row r="429" spans="1:27" s="91" customFormat="1" ht="15" customHeight="1" x14ac:dyDescent="0.35">
      <c r="A429" t="s">
        <v>1315</v>
      </c>
      <c r="B429" t="s">
        <v>1314</v>
      </c>
      <c r="C429" t="s">
        <v>1244</v>
      </c>
      <c r="D429" t="s">
        <v>1316</v>
      </c>
      <c r="E429"/>
      <c r="F429" t="s">
        <v>29083</v>
      </c>
      <c r="G429"/>
      <c r="H429">
        <v>15.2</v>
      </c>
      <c r="I429">
        <v>2.04</v>
      </c>
      <c r="J429" t="s">
        <v>942</v>
      </c>
      <c r="K429">
        <v>35.348260000000003</v>
      </c>
      <c r="L429">
        <v>-87.79016</v>
      </c>
      <c r="M429" s="100" t="s">
        <v>38402</v>
      </c>
      <c r="N429" t="s">
        <v>26242</v>
      </c>
      <c r="O429" t="s">
        <v>42655</v>
      </c>
      <c r="P429">
        <v>3</v>
      </c>
      <c r="Q429" t="s">
        <v>26380</v>
      </c>
      <c r="R429" t="s">
        <v>25808</v>
      </c>
      <c r="S429" t="s">
        <v>26197</v>
      </c>
      <c r="T429"/>
      <c r="U429" t="s">
        <v>26198</v>
      </c>
      <c r="V429" t="s">
        <v>26199</v>
      </c>
      <c r="W429" s="91" t="s">
        <v>1317</v>
      </c>
      <c r="X429" s="91" t="s">
        <v>29814</v>
      </c>
      <c r="Y429" s="97"/>
      <c r="AA429" s="91" t="str">
        <v>BEECH015.2WE</v>
      </c>
    </row>
    <row r="430" spans="1:27" s="91" customFormat="1" ht="15" customHeight="1" x14ac:dyDescent="0.35">
      <c r="A430" t="s">
        <v>1319</v>
      </c>
      <c r="B430" t="s">
        <v>1318</v>
      </c>
      <c r="C430" t="s">
        <v>1240</v>
      </c>
      <c r="D430" t="s">
        <v>1320</v>
      </c>
      <c r="E430"/>
      <c r="F430" t="s">
        <v>9</v>
      </c>
      <c r="G430"/>
      <c r="H430">
        <v>18.100000000000001</v>
      </c>
      <c r="I430">
        <v>127</v>
      </c>
      <c r="J430" t="s">
        <v>641</v>
      </c>
      <c r="K430">
        <v>35.618000000000002</v>
      </c>
      <c r="L430">
        <v>-88.209800000000001</v>
      </c>
      <c r="M430" s="100" t="s">
        <v>38402</v>
      </c>
      <c r="N430" t="s">
        <v>26242</v>
      </c>
      <c r="O430" t="s">
        <v>42229</v>
      </c>
      <c r="P430">
        <v>3</v>
      </c>
      <c r="Q430" t="s">
        <v>26385</v>
      </c>
      <c r="R430" t="s">
        <v>25816</v>
      </c>
      <c r="S430" t="s">
        <v>26197</v>
      </c>
      <c r="T430"/>
      <c r="U430" t="s">
        <v>26198</v>
      </c>
      <c r="V430" t="s">
        <v>26199</v>
      </c>
      <c r="W430" s="91" t="s">
        <v>34492</v>
      </c>
      <c r="Y430" s="97"/>
      <c r="AA430" s="91" t="str">
        <v>BEECH018.1HE</v>
      </c>
    </row>
    <row r="431" spans="1:27" s="91" customFormat="1" ht="15" customHeight="1" x14ac:dyDescent="0.35">
      <c r="A431" t="s">
        <v>1322</v>
      </c>
      <c r="B431" t="s">
        <v>1321</v>
      </c>
      <c r="C431" t="s">
        <v>1240</v>
      </c>
      <c r="D431" t="s">
        <v>1323</v>
      </c>
      <c r="E431"/>
      <c r="F431" t="s">
        <v>9</v>
      </c>
      <c r="G431"/>
      <c r="H431">
        <v>21.9</v>
      </c>
      <c r="I431">
        <v>114.66</v>
      </c>
      <c r="J431" t="s">
        <v>641</v>
      </c>
      <c r="K431">
        <v>35.624200000000002</v>
      </c>
      <c r="L431">
        <v>-88.2761</v>
      </c>
      <c r="M431" s="100" t="s">
        <v>38402</v>
      </c>
      <c r="N431" t="s">
        <v>26242</v>
      </c>
      <c r="O431" t="s">
        <v>42913</v>
      </c>
      <c r="P431">
        <v>3</v>
      </c>
      <c r="Q431" t="s">
        <v>26385</v>
      </c>
      <c r="R431" t="s">
        <v>25816</v>
      </c>
      <c r="S431" t="s">
        <v>26197</v>
      </c>
      <c r="T431"/>
      <c r="U431" t="s">
        <v>26198</v>
      </c>
      <c r="V431" t="s">
        <v>26199</v>
      </c>
      <c r="W431" s="91" t="s">
        <v>1324</v>
      </c>
      <c r="X431" s="91" t="s">
        <v>29815</v>
      </c>
      <c r="Y431" s="97"/>
      <c r="AA431" s="91" t="str">
        <v>BEECH021.9HE</v>
      </c>
    </row>
    <row r="432" spans="1:27" s="91" customFormat="1" ht="15" customHeight="1" x14ac:dyDescent="0.35">
      <c r="A432" t="s">
        <v>1326</v>
      </c>
      <c r="B432" t="s">
        <v>1325</v>
      </c>
      <c r="C432" t="s">
        <v>1240</v>
      </c>
      <c r="D432" t="s">
        <v>1327</v>
      </c>
      <c r="E432"/>
      <c r="F432" t="s">
        <v>9</v>
      </c>
      <c r="G432"/>
      <c r="H432">
        <v>22.1</v>
      </c>
      <c r="I432">
        <v>0.11</v>
      </c>
      <c r="J432" t="s">
        <v>641</v>
      </c>
      <c r="K432">
        <v>35.627800000000001</v>
      </c>
      <c r="L432">
        <v>-88.279700000000005</v>
      </c>
      <c r="M432" s="100" t="s">
        <v>38402</v>
      </c>
      <c r="N432" t="s">
        <v>26242</v>
      </c>
      <c r="O432" t="s">
        <v>42913</v>
      </c>
      <c r="P432">
        <v>3</v>
      </c>
      <c r="Q432" t="s">
        <v>29816</v>
      </c>
      <c r="R432" t="s">
        <v>25816</v>
      </c>
      <c r="S432" t="s">
        <v>26197</v>
      </c>
      <c r="T432"/>
      <c r="U432" t="s">
        <v>26198</v>
      </c>
      <c r="V432" t="s">
        <v>26199</v>
      </c>
      <c r="W432" s="91" t="s">
        <v>1328</v>
      </c>
      <c r="X432" s="91" t="s">
        <v>29817</v>
      </c>
      <c r="Y432" s="97"/>
      <c r="AA432" s="91" t="str">
        <v>BEECH022.1HE</v>
      </c>
    </row>
    <row r="433" spans="1:27" s="91" customFormat="1" ht="15" customHeight="1" x14ac:dyDescent="0.35">
      <c r="A433" t="s">
        <v>1330</v>
      </c>
      <c r="B433" t="s">
        <v>1329</v>
      </c>
      <c r="C433" t="s">
        <v>1240</v>
      </c>
      <c r="D433" t="s">
        <v>1331</v>
      </c>
      <c r="E433"/>
      <c r="F433" t="s">
        <v>9</v>
      </c>
      <c r="G433"/>
      <c r="H433">
        <v>23.1</v>
      </c>
      <c r="I433">
        <v>99.2</v>
      </c>
      <c r="J433" t="s">
        <v>641</v>
      </c>
      <c r="K433">
        <v>35.6205</v>
      </c>
      <c r="L433">
        <v>-88.296499999999995</v>
      </c>
      <c r="M433" s="100" t="s">
        <v>38402</v>
      </c>
      <c r="N433" t="s">
        <v>26242</v>
      </c>
      <c r="O433" t="s">
        <v>42913</v>
      </c>
      <c r="P433">
        <v>3</v>
      </c>
      <c r="Q433" t="s">
        <v>26385</v>
      </c>
      <c r="R433" t="s">
        <v>25816</v>
      </c>
      <c r="S433" t="s">
        <v>26197</v>
      </c>
      <c r="T433"/>
      <c r="U433" t="s">
        <v>26198</v>
      </c>
      <c r="V433" t="s">
        <v>26199</v>
      </c>
      <c r="W433" s="91" t="s">
        <v>34493</v>
      </c>
      <c r="X433" s="91" t="s">
        <v>29818</v>
      </c>
      <c r="Y433" s="97"/>
      <c r="AA433" s="91" t="str">
        <v>BEECH023.1HE</v>
      </c>
    </row>
    <row r="434" spans="1:27" s="91" customFormat="1" ht="15" customHeight="1" x14ac:dyDescent="0.35">
      <c r="A434" t="s">
        <v>1333</v>
      </c>
      <c r="B434" t="s">
        <v>1332</v>
      </c>
      <c r="C434" t="s">
        <v>1240</v>
      </c>
      <c r="D434" t="s">
        <v>1334</v>
      </c>
      <c r="E434"/>
      <c r="F434" t="s">
        <v>9</v>
      </c>
      <c r="G434"/>
      <c r="H434">
        <v>25.4</v>
      </c>
      <c r="I434">
        <v>94.49</v>
      </c>
      <c r="J434" t="s">
        <v>641</v>
      </c>
      <c r="K434">
        <v>35.605800000000002</v>
      </c>
      <c r="L434">
        <v>-88.334239999999994</v>
      </c>
      <c r="M434" s="100" t="s">
        <v>38402</v>
      </c>
      <c r="N434" t="s">
        <v>26242</v>
      </c>
      <c r="O434" t="s">
        <v>42913</v>
      </c>
      <c r="P434">
        <v>3</v>
      </c>
      <c r="Q434" t="s">
        <v>26385</v>
      </c>
      <c r="R434" t="s">
        <v>25816</v>
      </c>
      <c r="S434" t="s">
        <v>26197</v>
      </c>
      <c r="T434"/>
      <c r="U434" t="s">
        <v>26198</v>
      </c>
      <c r="V434" t="s">
        <v>26199</v>
      </c>
      <c r="W434" s="91" t="s">
        <v>1335</v>
      </c>
      <c r="X434" s="91" t="s">
        <v>29819</v>
      </c>
      <c r="Y434" s="97"/>
      <c r="AA434" s="91" t="str">
        <v>BEECH025.4HE</v>
      </c>
    </row>
    <row r="435" spans="1:27" s="91" customFormat="1" ht="15" customHeight="1" x14ac:dyDescent="0.35">
      <c r="A435" t="s">
        <v>26383</v>
      </c>
      <c r="B435" t="s">
        <v>26382</v>
      </c>
      <c r="C435" t="s">
        <v>1240</v>
      </c>
      <c r="D435" t="s">
        <v>26384</v>
      </c>
      <c r="E435"/>
      <c r="F435" t="s">
        <v>9</v>
      </c>
      <c r="G435"/>
      <c r="H435">
        <v>29.6</v>
      </c>
      <c r="I435">
        <v>50</v>
      </c>
      <c r="J435" t="s">
        <v>641</v>
      </c>
      <c r="K435">
        <v>35.629579</v>
      </c>
      <c r="L435">
        <v>-88.380302999999998</v>
      </c>
      <c r="M435" s="100" t="s">
        <v>38402</v>
      </c>
      <c r="N435" t="s">
        <v>26242</v>
      </c>
      <c r="O435" t="s">
        <v>42820</v>
      </c>
      <c r="P435">
        <v>3</v>
      </c>
      <c r="Q435" t="s">
        <v>26385</v>
      </c>
      <c r="R435" t="s">
        <v>25816</v>
      </c>
      <c r="S435" t="s">
        <v>26197</v>
      </c>
      <c r="T435"/>
      <c r="U435" t="s">
        <v>26198</v>
      </c>
      <c r="V435" t="s">
        <v>26199</v>
      </c>
      <c r="Y435" s="97"/>
      <c r="AA435" s="91" t="str">
        <v>BEECH029.6HE</v>
      </c>
    </row>
    <row r="436" spans="1:27" s="91" customFormat="1" ht="15" customHeight="1" x14ac:dyDescent="0.35">
      <c r="A436" t="s">
        <v>26387</v>
      </c>
      <c r="B436" t="s">
        <v>26386</v>
      </c>
      <c r="C436" t="s">
        <v>1240</v>
      </c>
      <c r="D436" t="s">
        <v>26388</v>
      </c>
      <c r="E436"/>
      <c r="F436" t="s">
        <v>9</v>
      </c>
      <c r="G436"/>
      <c r="H436">
        <v>29.8</v>
      </c>
      <c r="I436">
        <v>49.5</v>
      </c>
      <c r="J436" t="s">
        <v>641</v>
      </c>
      <c r="K436">
        <v>35.629164000000003</v>
      </c>
      <c r="L436">
        <v>-88.383599000000004</v>
      </c>
      <c r="M436" s="100" t="s">
        <v>38402</v>
      </c>
      <c r="N436" t="s">
        <v>26242</v>
      </c>
      <c r="O436" t="s">
        <v>42820</v>
      </c>
      <c r="P436">
        <v>3</v>
      </c>
      <c r="Q436" t="s">
        <v>26385</v>
      </c>
      <c r="R436" t="s">
        <v>25816</v>
      </c>
      <c r="S436" t="s">
        <v>26197</v>
      </c>
      <c r="T436"/>
      <c r="U436" t="s">
        <v>26198</v>
      </c>
      <c r="V436" t="s">
        <v>26199</v>
      </c>
      <c r="Y436" s="97"/>
      <c r="AA436" s="91" t="str">
        <v>BEECH029.8HE</v>
      </c>
    </row>
    <row r="437" spans="1:27" s="91" customFormat="1" ht="15" customHeight="1" x14ac:dyDescent="0.35">
      <c r="A437" t="s">
        <v>1337</v>
      </c>
      <c r="B437" t="s">
        <v>1336</v>
      </c>
      <c r="C437" t="s">
        <v>1240</v>
      </c>
      <c r="D437" t="s">
        <v>29100</v>
      </c>
      <c r="E437"/>
      <c r="F437" t="s">
        <v>9</v>
      </c>
      <c r="G437"/>
      <c r="H437">
        <v>29.9</v>
      </c>
      <c r="I437">
        <v>49.45</v>
      </c>
      <c r="J437" t="s">
        <v>641</v>
      </c>
      <c r="K437">
        <v>35.628990000000002</v>
      </c>
      <c r="L437">
        <v>-88.386420000000001</v>
      </c>
      <c r="M437" s="100" t="s">
        <v>38402</v>
      </c>
      <c r="N437" t="s">
        <v>26242</v>
      </c>
      <c r="O437" t="s">
        <v>42820</v>
      </c>
      <c r="P437">
        <v>3</v>
      </c>
      <c r="Q437" t="s">
        <v>26385</v>
      </c>
      <c r="R437" t="s">
        <v>25816</v>
      </c>
      <c r="S437" t="s">
        <v>26197</v>
      </c>
      <c r="T437"/>
      <c r="U437" t="s">
        <v>26198</v>
      </c>
      <c r="V437" t="s">
        <v>26199</v>
      </c>
      <c r="W437" s="91" t="s">
        <v>1338</v>
      </c>
      <c r="X437" s="91" t="s">
        <v>29820</v>
      </c>
      <c r="Y437" s="97"/>
      <c r="AA437" s="91" t="str">
        <v>BEECH029.9HE</v>
      </c>
    </row>
    <row r="438" spans="1:27" s="91" customFormat="1" ht="15" customHeight="1" x14ac:dyDescent="0.35">
      <c r="A438" s="310" t="s">
        <v>38511</v>
      </c>
      <c r="B438" s="310" t="s">
        <v>38512</v>
      </c>
      <c r="C438" s="310" t="s">
        <v>1240</v>
      </c>
      <c r="D438" s="310" t="s">
        <v>38513</v>
      </c>
      <c r="E438" s="310"/>
      <c r="F438" s="310" t="s">
        <v>9</v>
      </c>
      <c r="G438" s="310"/>
      <c r="H438" s="314">
        <v>32.799999999999997</v>
      </c>
      <c r="I438" s="314">
        <v>43.6</v>
      </c>
      <c r="J438" s="310" t="s">
        <v>641</v>
      </c>
      <c r="K438" s="314">
        <v>35.634166999999998</v>
      </c>
      <c r="L438" s="314">
        <v>-88.414721999999998</v>
      </c>
      <c r="M438" s="314" t="s">
        <v>38402</v>
      </c>
      <c r="N438" s="310" t="s">
        <v>26242</v>
      </c>
      <c r="O438" s="310" t="s">
        <v>38514</v>
      </c>
      <c r="P438" s="314">
        <v>3</v>
      </c>
      <c r="Q438" s="310" t="s">
        <v>26385</v>
      </c>
      <c r="R438" s="310" t="s">
        <v>25816</v>
      </c>
      <c r="S438" s="310" t="s">
        <v>26197</v>
      </c>
      <c r="T438" s="310"/>
      <c r="U438" s="310" t="s">
        <v>26198</v>
      </c>
      <c r="V438" s="310" t="s">
        <v>26199</v>
      </c>
      <c r="W438" s="91" t="s">
        <v>38515</v>
      </c>
      <c r="X438" s="91" t="s">
        <v>38440</v>
      </c>
      <c r="Y438" s="97"/>
      <c r="AA438" s="91" t="str">
        <v>BEECH032.8HE</v>
      </c>
    </row>
    <row r="439" spans="1:27" s="91" customFormat="1" ht="15" customHeight="1" x14ac:dyDescent="0.35">
      <c r="A439" t="s">
        <v>1340</v>
      </c>
      <c r="B439" t="s">
        <v>1339</v>
      </c>
      <c r="C439" t="s">
        <v>1240</v>
      </c>
      <c r="D439" t="s">
        <v>1341</v>
      </c>
      <c r="E439"/>
      <c r="F439" t="s">
        <v>9</v>
      </c>
      <c r="G439"/>
      <c r="H439">
        <v>34.9</v>
      </c>
      <c r="I439">
        <v>15.79</v>
      </c>
      <c r="J439" t="s">
        <v>641</v>
      </c>
      <c r="K439">
        <v>35.657800000000002</v>
      </c>
      <c r="L439">
        <v>-88.4178</v>
      </c>
      <c r="M439" s="100" t="s">
        <v>38402</v>
      </c>
      <c r="N439" t="s">
        <v>26242</v>
      </c>
      <c r="O439" t="s">
        <v>42827</v>
      </c>
      <c r="P439">
        <v>3</v>
      </c>
      <c r="Q439" t="s">
        <v>29821</v>
      </c>
      <c r="R439" t="s">
        <v>25816</v>
      </c>
      <c r="S439" t="s">
        <v>26197</v>
      </c>
      <c r="T439"/>
      <c r="U439" t="s">
        <v>26198</v>
      </c>
      <c r="V439" t="s">
        <v>26199</v>
      </c>
      <c r="W439" s="91" t="s">
        <v>1342</v>
      </c>
      <c r="X439" s="91" t="s">
        <v>29818</v>
      </c>
      <c r="Y439" s="97"/>
      <c r="AA439" s="91" t="str">
        <v>BEECH034.9HE</v>
      </c>
    </row>
    <row r="440" spans="1:27" s="91" customFormat="1" ht="15" customHeight="1" x14ac:dyDescent="0.35">
      <c r="A440" t="s">
        <v>1344</v>
      </c>
      <c r="B440" t="s">
        <v>1343</v>
      </c>
      <c r="C440" t="s">
        <v>1240</v>
      </c>
      <c r="D440" t="s">
        <v>1345</v>
      </c>
      <c r="E440"/>
      <c r="F440" t="s">
        <v>9</v>
      </c>
      <c r="G440"/>
      <c r="H440">
        <v>35.200000000000003</v>
      </c>
      <c r="I440">
        <v>15.7</v>
      </c>
      <c r="J440" t="s">
        <v>641</v>
      </c>
      <c r="K440">
        <v>35.661760000000001</v>
      </c>
      <c r="L440">
        <v>-88.41574</v>
      </c>
      <c r="M440" s="100" t="s">
        <v>38402</v>
      </c>
      <c r="N440" t="s">
        <v>26242</v>
      </c>
      <c r="O440" t="s">
        <v>42827</v>
      </c>
      <c r="P440">
        <v>3</v>
      </c>
      <c r="Q440" t="s">
        <v>29690</v>
      </c>
      <c r="R440" t="s">
        <v>25816</v>
      </c>
      <c r="S440" t="s">
        <v>26197</v>
      </c>
      <c r="T440" t="s">
        <v>26321</v>
      </c>
      <c r="U440" t="s">
        <v>26207</v>
      </c>
      <c r="V440" t="s">
        <v>26199</v>
      </c>
      <c r="W440" s="91" t="s">
        <v>1346</v>
      </c>
      <c r="X440" s="91" t="s">
        <v>34494</v>
      </c>
      <c r="Y440" s="97"/>
      <c r="AA440" s="91" t="str">
        <v>BEECH035.2HE</v>
      </c>
    </row>
    <row r="441" spans="1:27" s="91" customFormat="1" ht="15" customHeight="1" x14ac:dyDescent="0.35">
      <c r="A441" t="s">
        <v>1348</v>
      </c>
      <c r="B441" t="s">
        <v>1347</v>
      </c>
      <c r="C441" t="s">
        <v>1240</v>
      </c>
      <c r="D441" t="s">
        <v>1349</v>
      </c>
      <c r="E441"/>
      <c r="F441" t="s">
        <v>9</v>
      </c>
      <c r="G441"/>
      <c r="H441">
        <v>36</v>
      </c>
      <c r="I441">
        <v>14.19</v>
      </c>
      <c r="J441" t="s">
        <v>641</v>
      </c>
      <c r="K441">
        <v>35.666820000000001</v>
      </c>
      <c r="L441">
        <v>-88.416809999999998</v>
      </c>
      <c r="M441" s="100" t="s">
        <v>38402</v>
      </c>
      <c r="N441" t="s">
        <v>26242</v>
      </c>
      <c r="O441" t="s">
        <v>42827</v>
      </c>
      <c r="P441">
        <v>3</v>
      </c>
      <c r="Q441" t="s">
        <v>29690</v>
      </c>
      <c r="R441" t="s">
        <v>25816</v>
      </c>
      <c r="S441" t="s">
        <v>26197</v>
      </c>
      <c r="T441" t="s">
        <v>26321</v>
      </c>
      <c r="U441" t="s">
        <v>26207</v>
      </c>
      <c r="V441" t="s">
        <v>26199</v>
      </c>
      <c r="W441" s="91" t="s">
        <v>40693</v>
      </c>
      <c r="X441" s="91" t="s">
        <v>34495</v>
      </c>
      <c r="Y441" s="97"/>
      <c r="AA441" s="91" t="str">
        <v>BEECH036.0HE</v>
      </c>
    </row>
    <row r="442" spans="1:27" s="91" customFormat="1" ht="15" customHeight="1" x14ac:dyDescent="0.35">
      <c r="A442" t="s">
        <v>36450</v>
      </c>
      <c r="B442" t="s">
        <v>36451</v>
      </c>
      <c r="C442" t="s">
        <v>36452</v>
      </c>
      <c r="D442" t="s">
        <v>36453</v>
      </c>
      <c r="E442"/>
      <c r="F442" t="s">
        <v>9</v>
      </c>
      <c r="G442"/>
      <c r="H442">
        <v>38.5</v>
      </c>
      <c r="I442">
        <v>4.7</v>
      </c>
      <c r="J442" t="s">
        <v>641</v>
      </c>
      <c r="K442">
        <v>35.705216</v>
      </c>
      <c r="L442">
        <v>-88.419667000000004</v>
      </c>
      <c r="M442" s="100" t="s">
        <v>38402</v>
      </c>
      <c r="N442" t="s">
        <v>26242</v>
      </c>
      <c r="O442" t="s">
        <v>42827</v>
      </c>
      <c r="P442">
        <v>3</v>
      </c>
      <c r="Q442" t="s">
        <v>29690</v>
      </c>
      <c r="R442" t="s">
        <v>25816</v>
      </c>
      <c r="S442" t="s">
        <v>26197</v>
      </c>
      <c r="T442" t="s">
        <v>26321</v>
      </c>
      <c r="U442" t="s">
        <v>26207</v>
      </c>
      <c r="V442" t="s">
        <v>26199</v>
      </c>
      <c r="X442" s="91" t="s">
        <v>36454</v>
      </c>
      <c r="Y442" s="97"/>
      <c r="AA442" s="91" t="str">
        <v>BEECH038.5HE</v>
      </c>
    </row>
    <row r="443" spans="1:27" s="91" customFormat="1" ht="15" customHeight="1" x14ac:dyDescent="0.35">
      <c r="A443" t="s">
        <v>1351</v>
      </c>
      <c r="B443" t="s">
        <v>1350</v>
      </c>
      <c r="C443" t="s">
        <v>1240</v>
      </c>
      <c r="D443" t="s">
        <v>1352</v>
      </c>
      <c r="E443"/>
      <c r="F443" t="s">
        <v>9</v>
      </c>
      <c r="G443"/>
      <c r="H443">
        <v>38.6</v>
      </c>
      <c r="I443">
        <v>3.13</v>
      </c>
      <c r="J443" t="s">
        <v>641</v>
      </c>
      <c r="K443">
        <v>35.707349999999998</v>
      </c>
      <c r="L443">
        <v>-88.420370000000005</v>
      </c>
      <c r="M443" s="100" t="s">
        <v>38402</v>
      </c>
      <c r="N443" t="s">
        <v>26242</v>
      </c>
      <c r="O443" t="s">
        <v>42827</v>
      </c>
      <c r="P443">
        <v>3</v>
      </c>
      <c r="Q443" t="s">
        <v>29690</v>
      </c>
      <c r="R443" t="s">
        <v>25816</v>
      </c>
      <c r="S443" t="s">
        <v>26197</v>
      </c>
      <c r="T443" t="s">
        <v>26321</v>
      </c>
      <c r="U443" t="s">
        <v>26207</v>
      </c>
      <c r="V443" t="s">
        <v>26199</v>
      </c>
      <c r="W443" s="91" t="s">
        <v>1353</v>
      </c>
      <c r="X443" s="91" t="s">
        <v>29822</v>
      </c>
      <c r="Y443" s="97"/>
      <c r="AA443" s="91" t="str">
        <v>BEECH038.6HE</v>
      </c>
    </row>
    <row r="444" spans="1:27" s="91" customFormat="1" ht="15" customHeight="1" x14ac:dyDescent="0.35">
      <c r="A444" t="s">
        <v>1355</v>
      </c>
      <c r="B444" t="s">
        <v>1354</v>
      </c>
      <c r="C444" t="s">
        <v>1356</v>
      </c>
      <c r="D444" t="s">
        <v>1357</v>
      </c>
      <c r="E444"/>
      <c r="F444" t="s">
        <v>9</v>
      </c>
      <c r="G444"/>
      <c r="H444">
        <v>0.5</v>
      </c>
      <c r="I444">
        <v>0.17</v>
      </c>
      <c r="J444" t="s">
        <v>641</v>
      </c>
      <c r="K444">
        <v>35.664270000000002</v>
      </c>
      <c r="L444">
        <v>-88.410589999999999</v>
      </c>
      <c r="M444" s="100" t="s">
        <v>38402</v>
      </c>
      <c r="N444" t="s">
        <v>26242</v>
      </c>
      <c r="O444" t="s">
        <v>42827</v>
      </c>
      <c r="P444">
        <v>3</v>
      </c>
      <c r="Q444" t="s">
        <v>29690</v>
      </c>
      <c r="R444" t="s">
        <v>25816</v>
      </c>
      <c r="S444" t="s">
        <v>26197</v>
      </c>
      <c r="T444" t="s">
        <v>26321</v>
      </c>
      <c r="U444" t="s">
        <v>26207</v>
      </c>
      <c r="V444" t="s">
        <v>26199</v>
      </c>
      <c r="W444" s="91" t="s">
        <v>1358</v>
      </c>
      <c r="X444" s="91" t="s">
        <v>29822</v>
      </c>
      <c r="Y444" s="97"/>
      <c r="AA444" s="91" t="str">
        <v>BEECH35.3T0.5HE</v>
      </c>
    </row>
    <row r="445" spans="1:27" s="91" customFormat="1" ht="15" customHeight="1" x14ac:dyDescent="0.35">
      <c r="A445" t="s">
        <v>1360</v>
      </c>
      <c r="B445" t="s">
        <v>1359</v>
      </c>
      <c r="C445" t="s">
        <v>1356</v>
      </c>
      <c r="D445" t="s">
        <v>1361</v>
      </c>
      <c r="E445"/>
      <c r="F445" t="s">
        <v>9</v>
      </c>
      <c r="G445"/>
      <c r="H445">
        <v>0.7</v>
      </c>
      <c r="I445">
        <v>0.76</v>
      </c>
      <c r="J445" t="s">
        <v>641</v>
      </c>
      <c r="K445">
        <v>35.670819999999999</v>
      </c>
      <c r="L445">
        <v>-88.412480000000002</v>
      </c>
      <c r="M445" s="100" t="s">
        <v>38402</v>
      </c>
      <c r="N445" t="s">
        <v>26242</v>
      </c>
      <c r="O445" t="s">
        <v>42827</v>
      </c>
      <c r="P445">
        <v>3</v>
      </c>
      <c r="Q445" t="s">
        <v>29690</v>
      </c>
      <c r="R445" t="s">
        <v>25816</v>
      </c>
      <c r="S445" t="s">
        <v>26197</v>
      </c>
      <c r="T445" t="s">
        <v>26321</v>
      </c>
      <c r="U445" t="s">
        <v>26207</v>
      </c>
      <c r="V445" t="s">
        <v>26199</v>
      </c>
      <c r="W445" s="91" t="s">
        <v>1362</v>
      </c>
      <c r="X445" s="91" t="s">
        <v>29822</v>
      </c>
      <c r="Y445" s="97"/>
      <c r="AA445" s="91" t="str">
        <v>BEECH35.7T0.7HE</v>
      </c>
    </row>
    <row r="446" spans="1:27" s="91" customFormat="1" ht="15" customHeight="1" x14ac:dyDescent="0.35">
      <c r="A446" t="s">
        <v>1364</v>
      </c>
      <c r="B446" t="s">
        <v>1363</v>
      </c>
      <c r="C446" t="s">
        <v>1356</v>
      </c>
      <c r="D446" t="s">
        <v>1365</v>
      </c>
      <c r="E446"/>
      <c r="F446" t="s">
        <v>9</v>
      </c>
      <c r="G446"/>
      <c r="H446">
        <v>0.3</v>
      </c>
      <c r="I446">
        <v>1.51</v>
      </c>
      <c r="J446" t="s">
        <v>641</v>
      </c>
      <c r="K446">
        <v>35.706519999999998</v>
      </c>
      <c r="L446">
        <v>-88.423810000000003</v>
      </c>
      <c r="M446" s="100" t="s">
        <v>38402</v>
      </c>
      <c r="N446" t="s">
        <v>26242</v>
      </c>
      <c r="O446" t="s">
        <v>42827</v>
      </c>
      <c r="P446">
        <v>3</v>
      </c>
      <c r="Q446" t="s">
        <v>29690</v>
      </c>
      <c r="R446" t="s">
        <v>25816</v>
      </c>
      <c r="S446" t="s">
        <v>26197</v>
      </c>
      <c r="T446" t="s">
        <v>26321</v>
      </c>
      <c r="U446" t="s">
        <v>26207</v>
      </c>
      <c r="V446" t="s">
        <v>26199</v>
      </c>
      <c r="W446" s="91" t="s">
        <v>1366</v>
      </c>
      <c r="X446" s="91" t="s">
        <v>29822</v>
      </c>
      <c r="Y446" s="97"/>
      <c r="AA446" s="91" t="str">
        <v>BEECH38.4T0.3HE</v>
      </c>
    </row>
    <row r="447" spans="1:27" s="91" customFormat="1" ht="15" customHeight="1" x14ac:dyDescent="0.35">
      <c r="A447" t="s">
        <v>1368</v>
      </c>
      <c r="B447" t="s">
        <v>1367</v>
      </c>
      <c r="C447" t="s">
        <v>1369</v>
      </c>
      <c r="D447" t="s">
        <v>1370</v>
      </c>
      <c r="E447"/>
      <c r="F447" t="s">
        <v>29089</v>
      </c>
      <c r="G447"/>
      <c r="H447">
        <v>1.3</v>
      </c>
      <c r="I447">
        <v>0.17</v>
      </c>
      <c r="J447" t="s">
        <v>583</v>
      </c>
      <c r="K447">
        <v>35.092619999999997</v>
      </c>
      <c r="L447">
        <v>-85.789119999999997</v>
      </c>
      <c r="M447" s="100" t="s">
        <v>38430</v>
      </c>
      <c r="N447" t="s">
        <v>26288</v>
      </c>
      <c r="O447" t="s">
        <v>42406</v>
      </c>
      <c r="P447">
        <v>5</v>
      </c>
      <c r="Q447" t="s">
        <v>26389</v>
      </c>
      <c r="R447" t="s">
        <v>25802</v>
      </c>
      <c r="S447" t="s">
        <v>26197</v>
      </c>
      <c r="T447"/>
      <c r="U447" t="s">
        <v>26198</v>
      </c>
      <c r="V447" t="s">
        <v>26199</v>
      </c>
      <c r="W447" s="91" t="s">
        <v>1371</v>
      </c>
      <c r="X447" s="91" t="s">
        <v>29823</v>
      </c>
      <c r="Y447" s="97"/>
      <c r="AA447" s="91" t="str">
        <v>BEENE_G1.3MI</v>
      </c>
    </row>
    <row r="448" spans="1:27" s="91" customFormat="1" ht="15" customHeight="1" x14ac:dyDescent="0.35">
      <c r="A448" t="s">
        <v>1373</v>
      </c>
      <c r="B448" t="s">
        <v>1372</v>
      </c>
      <c r="C448" t="s">
        <v>1369</v>
      </c>
      <c r="D448" t="s">
        <v>1374</v>
      </c>
      <c r="E448"/>
      <c r="F448" t="s">
        <v>58</v>
      </c>
      <c r="G448"/>
      <c r="H448">
        <v>1.7</v>
      </c>
      <c r="I448">
        <v>7.0000000000000007E-2</v>
      </c>
      <c r="J448" t="s">
        <v>583</v>
      </c>
      <c r="K448">
        <v>35.096350000000001</v>
      </c>
      <c r="L448">
        <v>-85.785799999999995</v>
      </c>
      <c r="M448" s="100" t="s">
        <v>38430</v>
      </c>
      <c r="N448" t="s">
        <v>26288</v>
      </c>
      <c r="O448" t="s">
        <v>42406</v>
      </c>
      <c r="P448">
        <v>5</v>
      </c>
      <c r="Q448" t="s">
        <v>26389</v>
      </c>
      <c r="R448" t="s">
        <v>25802</v>
      </c>
      <c r="S448" t="s">
        <v>26197</v>
      </c>
      <c r="T448"/>
      <c r="U448" t="s">
        <v>26198</v>
      </c>
      <c r="V448" t="s">
        <v>26199</v>
      </c>
      <c r="W448" s="91" t="s">
        <v>1375</v>
      </c>
      <c r="X448" s="91" t="s">
        <v>29824</v>
      </c>
      <c r="Y448" s="97"/>
      <c r="AA448" s="91" t="str">
        <v>BEENE_G1.7MI</v>
      </c>
    </row>
    <row r="449" spans="1:27" s="91" customFormat="1" ht="15" customHeight="1" x14ac:dyDescent="0.35">
      <c r="A449" t="s">
        <v>1377</v>
      </c>
      <c r="B449" t="s">
        <v>1376</v>
      </c>
      <c r="C449" t="s">
        <v>1369</v>
      </c>
      <c r="D449" t="s">
        <v>1378</v>
      </c>
      <c r="E449"/>
      <c r="F449" t="s">
        <v>58</v>
      </c>
      <c r="G449"/>
      <c r="H449">
        <v>1.9</v>
      </c>
      <c r="I449">
        <v>7.0000000000000007E-2</v>
      </c>
      <c r="J449" t="s">
        <v>583</v>
      </c>
      <c r="K449">
        <v>35.100090000000002</v>
      </c>
      <c r="L449">
        <v>-85.7834</v>
      </c>
      <c r="M449" s="100" t="s">
        <v>38430</v>
      </c>
      <c r="N449" t="s">
        <v>26288</v>
      </c>
      <c r="O449" t="s">
        <v>42406</v>
      </c>
      <c r="P449">
        <v>5</v>
      </c>
      <c r="Q449" t="s">
        <v>26389</v>
      </c>
      <c r="R449" t="s">
        <v>25802</v>
      </c>
      <c r="S449" t="s">
        <v>26197</v>
      </c>
      <c r="T449"/>
      <c r="U449" t="s">
        <v>26198</v>
      </c>
      <c r="V449" t="s">
        <v>26199</v>
      </c>
      <c r="W449" s="91" t="s">
        <v>1379</v>
      </c>
      <c r="X449" s="91" t="s">
        <v>29825</v>
      </c>
      <c r="Y449" s="97"/>
      <c r="AA449" s="91" t="str">
        <v>BEENE_G1.9MI</v>
      </c>
    </row>
    <row r="450" spans="1:27" s="91" customFormat="1" ht="15" customHeight="1" x14ac:dyDescent="0.35">
      <c r="A450" t="s">
        <v>1381</v>
      </c>
      <c r="B450" t="s">
        <v>1380</v>
      </c>
      <c r="C450" t="s">
        <v>1382</v>
      </c>
      <c r="D450" t="s">
        <v>1383</v>
      </c>
      <c r="E450"/>
      <c r="F450" t="s">
        <v>44</v>
      </c>
      <c r="G450"/>
      <c r="H450">
        <v>0.8</v>
      </c>
      <c r="I450">
        <v>25.5</v>
      </c>
      <c r="J450" t="s">
        <v>270</v>
      </c>
      <c r="K450">
        <v>36.521099999999997</v>
      </c>
      <c r="L450">
        <v>-82.13</v>
      </c>
      <c r="M450" s="100" t="s">
        <v>38412</v>
      </c>
      <c r="N450" t="s">
        <v>29031</v>
      </c>
      <c r="O450" t="s">
        <v>42375</v>
      </c>
      <c r="P450">
        <v>2</v>
      </c>
      <c r="Q450" t="s">
        <v>26391</v>
      </c>
      <c r="R450" t="s">
        <v>25821</v>
      </c>
      <c r="S450" t="s">
        <v>26197</v>
      </c>
      <c r="T450"/>
      <c r="U450" t="s">
        <v>26198</v>
      </c>
      <c r="V450" t="s">
        <v>26204</v>
      </c>
      <c r="W450" s="91" t="s">
        <v>34496</v>
      </c>
      <c r="X450" s="91" t="s">
        <v>29826</v>
      </c>
      <c r="Y450" s="97"/>
      <c r="AA450" s="91" t="str">
        <v>BEIDL000.8SU</v>
      </c>
    </row>
    <row r="451" spans="1:27" s="91" customFormat="1" ht="15" customHeight="1" x14ac:dyDescent="0.35">
      <c r="A451" t="s">
        <v>1385</v>
      </c>
      <c r="B451" t="s">
        <v>1384</v>
      </c>
      <c r="C451" t="s">
        <v>1382</v>
      </c>
      <c r="D451" t="s">
        <v>1386</v>
      </c>
      <c r="E451"/>
      <c r="F451" t="s">
        <v>44</v>
      </c>
      <c r="G451"/>
      <c r="H451">
        <v>1.3</v>
      </c>
      <c r="I451">
        <v>25.01</v>
      </c>
      <c r="J451" t="s">
        <v>270</v>
      </c>
      <c r="K451">
        <v>36.528660000000002</v>
      </c>
      <c r="L451">
        <v>-82.134399999999999</v>
      </c>
      <c r="M451" s="100" t="s">
        <v>38412</v>
      </c>
      <c r="N451" t="s">
        <v>29031</v>
      </c>
      <c r="O451" t="s">
        <v>42375</v>
      </c>
      <c r="P451">
        <v>2</v>
      </c>
      <c r="Q451" t="s">
        <v>26391</v>
      </c>
      <c r="R451" t="s">
        <v>25821</v>
      </c>
      <c r="S451" t="s">
        <v>26197</v>
      </c>
      <c r="T451"/>
      <c r="U451" t="s">
        <v>26198</v>
      </c>
      <c r="V451" t="s">
        <v>26204</v>
      </c>
      <c r="X451" s="91" t="s">
        <v>29827</v>
      </c>
      <c r="Y451" s="97"/>
      <c r="AA451" s="91" t="str">
        <v>BEIDL001.3SU</v>
      </c>
    </row>
    <row r="452" spans="1:27" s="91" customFormat="1" ht="15" customHeight="1" x14ac:dyDescent="0.35">
      <c r="A452" t="s">
        <v>36897</v>
      </c>
      <c r="B452" t="s">
        <v>17370</v>
      </c>
      <c r="C452" t="s">
        <v>1382</v>
      </c>
      <c r="D452" t="s">
        <v>36898</v>
      </c>
      <c r="E452"/>
      <c r="F452" t="s">
        <v>44</v>
      </c>
      <c r="G452"/>
      <c r="H452">
        <v>2.6</v>
      </c>
      <c r="I452">
        <v>24.12</v>
      </c>
      <c r="J452" t="s">
        <v>270</v>
      </c>
      <c r="K452">
        <v>36.540799999999997</v>
      </c>
      <c r="L452">
        <v>-82.134399999999999</v>
      </c>
      <c r="M452" s="100" t="s">
        <v>38412</v>
      </c>
      <c r="N452" t="s">
        <v>29031</v>
      </c>
      <c r="O452" t="s">
        <v>42375</v>
      </c>
      <c r="P452">
        <v>2</v>
      </c>
      <c r="Q452" t="s">
        <v>26391</v>
      </c>
      <c r="R452" t="s">
        <v>25821</v>
      </c>
      <c r="S452" t="s">
        <v>26197</v>
      </c>
      <c r="T452"/>
      <c r="U452" t="s">
        <v>26198</v>
      </c>
      <c r="V452" t="s">
        <v>26204</v>
      </c>
      <c r="W452" s="91" t="s">
        <v>17371</v>
      </c>
      <c r="X452" s="91" t="s">
        <v>36899</v>
      </c>
      <c r="Y452" s="97"/>
      <c r="AA452" s="91" t="str">
        <v>BEIDL002.6SU</v>
      </c>
    </row>
    <row r="453" spans="1:27" s="91" customFormat="1" ht="15" customHeight="1" x14ac:dyDescent="0.35">
      <c r="A453" t="s">
        <v>1388</v>
      </c>
      <c r="B453" t="s">
        <v>1387</v>
      </c>
      <c r="C453" t="s">
        <v>1389</v>
      </c>
      <c r="D453" t="s">
        <v>1390</v>
      </c>
      <c r="E453"/>
      <c r="F453" t="s">
        <v>75</v>
      </c>
      <c r="G453"/>
      <c r="H453">
        <v>1.3</v>
      </c>
      <c r="I453">
        <v>9.51</v>
      </c>
      <c r="J453" t="s">
        <v>1391</v>
      </c>
      <c r="K453">
        <v>35.484859999999998</v>
      </c>
      <c r="L453">
        <v>-86.716059999999999</v>
      </c>
      <c r="M453" s="100" t="s">
        <v>38389</v>
      </c>
      <c r="N453" t="s">
        <v>26217</v>
      </c>
      <c r="O453" t="s">
        <v>43069</v>
      </c>
      <c r="P453">
        <v>4</v>
      </c>
      <c r="Q453" t="s">
        <v>29828</v>
      </c>
      <c r="R453" t="s">
        <v>25808</v>
      </c>
      <c r="S453" t="s">
        <v>26197</v>
      </c>
      <c r="T453"/>
      <c r="U453" t="s">
        <v>26198</v>
      </c>
      <c r="V453" t="s">
        <v>26199</v>
      </c>
      <c r="X453" s="91" t="s">
        <v>29583</v>
      </c>
      <c r="Y453" s="97"/>
      <c r="AA453" s="91" t="str">
        <v>BELFA001.3ML</v>
      </c>
    </row>
    <row r="454" spans="1:27" s="91" customFormat="1" ht="15" customHeight="1" x14ac:dyDescent="0.35">
      <c r="A454" t="s">
        <v>26393</v>
      </c>
      <c r="B454" t="s">
        <v>26392</v>
      </c>
      <c r="C454" t="s">
        <v>26394</v>
      </c>
      <c r="D454" t="s">
        <v>26395</v>
      </c>
      <c r="E454"/>
      <c r="F454" t="s">
        <v>29083</v>
      </c>
      <c r="G454"/>
      <c r="H454">
        <v>2</v>
      </c>
      <c r="I454">
        <v>8.1999999999999993</v>
      </c>
      <c r="J454" t="s">
        <v>22</v>
      </c>
      <c r="K454">
        <v>36.397187000000002</v>
      </c>
      <c r="L454">
        <v>-87.726299999999995</v>
      </c>
      <c r="M454" s="100" t="s">
        <v>38380</v>
      </c>
      <c r="N454" t="s">
        <v>26208</v>
      </c>
      <c r="O454" t="s">
        <v>43226</v>
      </c>
      <c r="P454">
        <v>5</v>
      </c>
      <c r="Q454" t="s">
        <v>29829</v>
      </c>
      <c r="R454" t="s">
        <v>25829</v>
      </c>
      <c r="S454" t="s">
        <v>26197</v>
      </c>
      <c r="T454"/>
      <c r="U454" t="s">
        <v>26198</v>
      </c>
      <c r="V454" t="s">
        <v>26199</v>
      </c>
      <c r="Y454" s="97"/>
      <c r="AA454" s="91" t="str">
        <v>BELK002.0ST</v>
      </c>
    </row>
    <row r="455" spans="1:27" s="91" customFormat="1" ht="15" customHeight="1" x14ac:dyDescent="0.35">
      <c r="A455" t="s">
        <v>1393</v>
      </c>
      <c r="B455" t="s">
        <v>1392</v>
      </c>
      <c r="C455" t="s">
        <v>1394</v>
      </c>
      <c r="D455" t="s">
        <v>1395</v>
      </c>
      <c r="E455"/>
      <c r="F455" t="s">
        <v>9</v>
      </c>
      <c r="G455"/>
      <c r="H455">
        <v>0.1</v>
      </c>
      <c r="I455">
        <v>0.49</v>
      </c>
      <c r="J455" t="s">
        <v>354</v>
      </c>
      <c r="K455">
        <v>35.167909999999999</v>
      </c>
      <c r="L455">
        <v>-88.323490000000007</v>
      </c>
      <c r="M455" s="100" t="s">
        <v>38402</v>
      </c>
      <c r="N455" t="s">
        <v>26242</v>
      </c>
      <c r="O455" t="s">
        <v>42159</v>
      </c>
      <c r="P455">
        <v>3</v>
      </c>
      <c r="Q455" t="s">
        <v>28120</v>
      </c>
      <c r="R455" t="s">
        <v>25816</v>
      </c>
      <c r="S455" t="s">
        <v>26197</v>
      </c>
      <c r="T455"/>
      <c r="U455" t="s">
        <v>26198</v>
      </c>
      <c r="V455" t="s">
        <v>26199</v>
      </c>
      <c r="Y455" s="97"/>
      <c r="AA455" s="91" t="str">
        <v>BELL000.1HD</v>
      </c>
    </row>
    <row r="456" spans="1:27" s="91" customFormat="1" ht="15" customHeight="1" x14ac:dyDescent="0.35">
      <c r="A456" t="s">
        <v>1397</v>
      </c>
      <c r="B456" t="s">
        <v>1396</v>
      </c>
      <c r="C456" t="s">
        <v>1398</v>
      </c>
      <c r="D456" t="s">
        <v>1399</v>
      </c>
      <c r="E456"/>
      <c r="F456" t="s">
        <v>29083</v>
      </c>
      <c r="G456"/>
      <c r="H456">
        <v>0.2</v>
      </c>
      <c r="I456">
        <v>5.73</v>
      </c>
      <c r="J456" t="s">
        <v>203</v>
      </c>
      <c r="K456">
        <v>35.868611000000001</v>
      </c>
      <c r="L456">
        <v>-87.4375</v>
      </c>
      <c r="M456" s="100" t="s">
        <v>38382</v>
      </c>
      <c r="N456" t="s">
        <v>26210</v>
      </c>
      <c r="O456" t="s">
        <v>42642</v>
      </c>
      <c r="P456">
        <v>3</v>
      </c>
      <c r="Q456" t="s">
        <v>29830</v>
      </c>
      <c r="R456" t="s">
        <v>25808</v>
      </c>
      <c r="S456" t="s">
        <v>26197</v>
      </c>
      <c r="T456"/>
      <c r="U456" t="s">
        <v>26198</v>
      </c>
      <c r="V456" t="s">
        <v>26199</v>
      </c>
      <c r="Y456" s="97"/>
      <c r="AA456" s="91" t="str">
        <v>BELL000.2HI</v>
      </c>
    </row>
    <row r="457" spans="1:27" s="91" customFormat="1" ht="15" customHeight="1" x14ac:dyDescent="0.35">
      <c r="A457" t="s">
        <v>1401</v>
      </c>
      <c r="B457" t="s">
        <v>1400</v>
      </c>
      <c r="C457" t="s">
        <v>1398</v>
      </c>
      <c r="D457" t="s">
        <v>1402</v>
      </c>
      <c r="E457"/>
      <c r="F457" t="s">
        <v>9</v>
      </c>
      <c r="G457"/>
      <c r="H457">
        <v>2</v>
      </c>
      <c r="I457">
        <v>3.31</v>
      </c>
      <c r="J457" t="s">
        <v>641</v>
      </c>
      <c r="K457">
        <v>35.600940000000001</v>
      </c>
      <c r="L457">
        <v>-88.55453</v>
      </c>
      <c r="M457" s="100" t="s">
        <v>38381</v>
      </c>
      <c r="N457" t="s">
        <v>26209</v>
      </c>
      <c r="O457" t="s">
        <v>42127</v>
      </c>
      <c r="P457">
        <v>1</v>
      </c>
      <c r="Q457" t="s">
        <v>29831</v>
      </c>
      <c r="R457" t="s">
        <v>25816</v>
      </c>
      <c r="S457" t="s">
        <v>26197</v>
      </c>
      <c r="T457"/>
      <c r="U457" t="s">
        <v>26198</v>
      </c>
      <c r="V457" t="s">
        <v>26199</v>
      </c>
      <c r="Y457" s="97"/>
      <c r="AA457" s="91" t="str">
        <v>BELL002.0HE</v>
      </c>
    </row>
    <row r="458" spans="1:27" s="91" customFormat="1" ht="15" customHeight="1" x14ac:dyDescent="0.35">
      <c r="A458" t="s">
        <v>1404</v>
      </c>
      <c r="B458" t="s">
        <v>1403</v>
      </c>
      <c r="C458" t="s">
        <v>1398</v>
      </c>
      <c r="D458" t="s">
        <v>1405</v>
      </c>
      <c r="E458"/>
      <c r="F458" t="s">
        <v>28981</v>
      </c>
      <c r="G458"/>
      <c r="H458">
        <v>2.7</v>
      </c>
      <c r="I458">
        <v>1.28</v>
      </c>
      <c r="J458" t="s">
        <v>15</v>
      </c>
      <c r="K458">
        <v>35.615600000000001</v>
      </c>
      <c r="L458">
        <v>-83.942999999999998</v>
      </c>
      <c r="M458" s="100" t="s">
        <v>38378</v>
      </c>
      <c r="N458" t="s">
        <v>26202</v>
      </c>
      <c r="O458" t="s">
        <v>42640</v>
      </c>
      <c r="P458">
        <v>3</v>
      </c>
      <c r="Q458" t="s">
        <v>29832</v>
      </c>
      <c r="R458" t="s">
        <v>25825</v>
      </c>
      <c r="S458" t="s">
        <v>26197</v>
      </c>
      <c r="T458"/>
      <c r="U458" t="s">
        <v>26198</v>
      </c>
      <c r="V458" t="s">
        <v>26204</v>
      </c>
      <c r="W458" s="91" t="s">
        <v>1406</v>
      </c>
      <c r="X458" s="91" t="s">
        <v>29833</v>
      </c>
      <c r="Y458" s="97"/>
      <c r="AA458" s="91" t="str">
        <v>BELL002.7BT</v>
      </c>
    </row>
    <row r="459" spans="1:27" s="91" customFormat="1" ht="15" customHeight="1" x14ac:dyDescent="0.35">
      <c r="A459" t="s">
        <v>1408</v>
      </c>
      <c r="B459" t="s">
        <v>1407</v>
      </c>
      <c r="C459" t="s">
        <v>1409</v>
      </c>
      <c r="D459" t="s">
        <v>1410</v>
      </c>
      <c r="E459"/>
      <c r="F459" t="s">
        <v>29101</v>
      </c>
      <c r="G459"/>
      <c r="H459">
        <v>0.3</v>
      </c>
      <c r="I459">
        <v>2.96</v>
      </c>
      <c r="J459" t="s">
        <v>301</v>
      </c>
      <c r="K459">
        <v>35.004130000000004</v>
      </c>
      <c r="L459">
        <v>-84.37218</v>
      </c>
      <c r="M459" s="100" t="s">
        <v>38423</v>
      </c>
      <c r="N459" t="s">
        <v>26269</v>
      </c>
      <c r="O459" t="s">
        <v>42832</v>
      </c>
      <c r="P459">
        <v>1</v>
      </c>
      <c r="Q459" t="s">
        <v>26396</v>
      </c>
      <c r="R459" t="s">
        <v>25802</v>
      </c>
      <c r="S459" t="s">
        <v>26197</v>
      </c>
      <c r="T459"/>
      <c r="U459" t="s">
        <v>26198</v>
      </c>
      <c r="V459" t="s">
        <v>26204</v>
      </c>
      <c r="X459" s="91" t="s">
        <v>29834</v>
      </c>
      <c r="Y459" s="97"/>
      <c r="AA459" s="91" t="str">
        <v>BELLT000.3PO</v>
      </c>
    </row>
    <row r="460" spans="1:27" s="91" customFormat="1" ht="15" customHeight="1" x14ac:dyDescent="0.35">
      <c r="A460" t="s">
        <v>1412</v>
      </c>
      <c r="B460" t="s">
        <v>1411</v>
      </c>
      <c r="C460" t="s">
        <v>1413</v>
      </c>
      <c r="D460" t="s">
        <v>1414</v>
      </c>
      <c r="E460"/>
      <c r="F460" t="s">
        <v>75</v>
      </c>
      <c r="G460"/>
      <c r="H460">
        <v>0.5</v>
      </c>
      <c r="I460">
        <v>6.94</v>
      </c>
      <c r="J460" t="s">
        <v>76</v>
      </c>
      <c r="K460">
        <v>35.588349999999998</v>
      </c>
      <c r="L460">
        <v>-86.459230000000005</v>
      </c>
      <c r="M460" s="100" t="s">
        <v>38389</v>
      </c>
      <c r="N460" t="s">
        <v>26217</v>
      </c>
      <c r="O460" t="s">
        <v>42868</v>
      </c>
      <c r="P460">
        <v>4</v>
      </c>
      <c r="Q460" t="s">
        <v>29835</v>
      </c>
      <c r="R460" t="s">
        <v>25808</v>
      </c>
      <c r="S460" t="s">
        <v>26197</v>
      </c>
      <c r="T460"/>
      <c r="U460" t="s">
        <v>26198</v>
      </c>
      <c r="V460" t="s">
        <v>26199</v>
      </c>
      <c r="X460" s="91" t="s">
        <v>29583</v>
      </c>
      <c r="Y460" s="97"/>
      <c r="AA460" s="91" t="str">
        <v>BENFO000.5BE</v>
      </c>
    </row>
    <row r="461" spans="1:27" s="91" customFormat="1" ht="15" customHeight="1" x14ac:dyDescent="0.35">
      <c r="A461" t="s">
        <v>1416</v>
      </c>
      <c r="B461" t="s">
        <v>1415</v>
      </c>
      <c r="C461" t="s">
        <v>1417</v>
      </c>
      <c r="D461" t="s">
        <v>1418</v>
      </c>
      <c r="E461"/>
      <c r="F461" t="s">
        <v>33</v>
      </c>
      <c r="G461"/>
      <c r="H461">
        <v>0.1</v>
      </c>
      <c r="I461">
        <v>2.16</v>
      </c>
      <c r="J461" t="s">
        <v>76</v>
      </c>
      <c r="K461">
        <v>35.394640000000003</v>
      </c>
      <c r="L461">
        <v>-86.328800000000001</v>
      </c>
      <c r="M461" s="100" t="s">
        <v>38389</v>
      </c>
      <c r="N461" t="s">
        <v>26217</v>
      </c>
      <c r="O461" t="s">
        <v>43280</v>
      </c>
      <c r="P461">
        <v>4</v>
      </c>
      <c r="Q461" t="s">
        <v>29836</v>
      </c>
      <c r="R461" t="s">
        <v>25808</v>
      </c>
      <c r="S461" t="s">
        <v>26197</v>
      </c>
      <c r="T461"/>
      <c r="U461" t="s">
        <v>26198</v>
      </c>
      <c r="V461" t="s">
        <v>26199</v>
      </c>
      <c r="X461" s="91" t="s">
        <v>29837</v>
      </c>
      <c r="Y461" s="97"/>
      <c r="AA461" s="91" t="str">
        <v>BENNE000.1BE</v>
      </c>
    </row>
    <row r="462" spans="1:27" s="91" customFormat="1" ht="15" customHeight="1" x14ac:dyDescent="0.35">
      <c r="A462" t="s">
        <v>1420</v>
      </c>
      <c r="B462" t="s">
        <v>1419</v>
      </c>
      <c r="C462" t="s">
        <v>1421</v>
      </c>
      <c r="D462" t="s">
        <v>1422</v>
      </c>
      <c r="E462"/>
      <c r="F462" t="s">
        <v>27</v>
      </c>
      <c r="G462"/>
      <c r="H462">
        <v>0.2</v>
      </c>
      <c r="I462">
        <v>26.9</v>
      </c>
      <c r="J462" t="s">
        <v>80</v>
      </c>
      <c r="K462">
        <v>35.244100000000003</v>
      </c>
      <c r="L462">
        <v>-89.318799999999996</v>
      </c>
      <c r="M462" s="100" t="s">
        <v>38427</v>
      </c>
      <c r="N462" t="s">
        <v>26281</v>
      </c>
      <c r="O462" t="s">
        <v>43281</v>
      </c>
      <c r="P462">
        <v>2</v>
      </c>
      <c r="Q462" t="s">
        <v>26397</v>
      </c>
      <c r="R462" t="s">
        <v>25828</v>
      </c>
      <c r="S462" t="s">
        <v>26197</v>
      </c>
      <c r="T462"/>
      <c r="U462" t="s">
        <v>26198</v>
      </c>
      <c r="V462" t="s">
        <v>26199</v>
      </c>
      <c r="W462" s="91" t="s">
        <v>1423</v>
      </c>
      <c r="Y462" s="97"/>
      <c r="AA462" s="91" t="str">
        <v>BENNE000.2FA</v>
      </c>
    </row>
    <row r="463" spans="1:27" s="91" customFormat="1" ht="15" customHeight="1" x14ac:dyDescent="0.35">
      <c r="A463" t="s">
        <v>1425</v>
      </c>
      <c r="B463" t="s">
        <v>1424</v>
      </c>
      <c r="C463" t="s">
        <v>1426</v>
      </c>
      <c r="D463" t="s">
        <v>1427</v>
      </c>
      <c r="E463"/>
      <c r="F463" t="s">
        <v>29083</v>
      </c>
      <c r="G463"/>
      <c r="H463">
        <v>1</v>
      </c>
      <c r="I463">
        <v>2</v>
      </c>
      <c r="J463" t="s">
        <v>121</v>
      </c>
      <c r="K463">
        <v>36.355759999999997</v>
      </c>
      <c r="L463">
        <v>-88.033799999999999</v>
      </c>
      <c r="M463" s="100" t="s">
        <v>38392</v>
      </c>
      <c r="N463" t="s">
        <v>26221</v>
      </c>
      <c r="O463" t="s">
        <v>42589</v>
      </c>
      <c r="P463">
        <v>3</v>
      </c>
      <c r="Q463" t="s">
        <v>29838</v>
      </c>
      <c r="R463" t="s">
        <v>25816</v>
      </c>
      <c r="S463" t="s">
        <v>26197</v>
      </c>
      <c r="T463"/>
      <c r="U463" t="s">
        <v>26198</v>
      </c>
      <c r="V463" t="s">
        <v>26199</v>
      </c>
      <c r="Y463" s="97"/>
      <c r="AA463" s="91" t="str">
        <v>BENNE001.0BN</v>
      </c>
    </row>
    <row r="464" spans="1:27" s="91" customFormat="1" ht="15" customHeight="1" x14ac:dyDescent="0.35">
      <c r="A464" t="s">
        <v>1429</v>
      </c>
      <c r="B464" t="s">
        <v>1428</v>
      </c>
      <c r="C464" t="s">
        <v>1430</v>
      </c>
      <c r="D464" t="s">
        <v>1431</v>
      </c>
      <c r="E464"/>
      <c r="F464" t="s">
        <v>29010</v>
      </c>
      <c r="G464"/>
      <c r="H464">
        <v>5.2</v>
      </c>
      <c r="I464">
        <v>9.26</v>
      </c>
      <c r="J464" t="s">
        <v>398</v>
      </c>
      <c r="K464">
        <v>36.582099999999997</v>
      </c>
      <c r="L464">
        <v>-83.783699999999996</v>
      </c>
      <c r="M464" s="100" t="s">
        <v>38417</v>
      </c>
      <c r="N464" t="s">
        <v>26260</v>
      </c>
      <c r="O464" t="s">
        <v>42698</v>
      </c>
      <c r="P464">
        <v>4</v>
      </c>
      <c r="Q464" t="s">
        <v>26398</v>
      </c>
      <c r="R464" t="s">
        <v>25825</v>
      </c>
      <c r="S464" t="s">
        <v>26197</v>
      </c>
      <c r="T464"/>
      <c r="U464" t="s">
        <v>26198</v>
      </c>
      <c r="V464" t="s">
        <v>26204</v>
      </c>
      <c r="W464" s="91" t="s">
        <v>34497</v>
      </c>
      <c r="X464" s="91" t="s">
        <v>38516</v>
      </c>
      <c r="Y464" s="97"/>
      <c r="AA464" s="91" t="str">
        <v>BENNE005.2CL</v>
      </c>
    </row>
    <row r="465" spans="1:27" s="91" customFormat="1" ht="15" customHeight="1" x14ac:dyDescent="0.35">
      <c r="A465" t="s">
        <v>1433</v>
      </c>
      <c r="B465" t="s">
        <v>1432</v>
      </c>
      <c r="C465" t="s">
        <v>1430</v>
      </c>
      <c r="D465" t="s">
        <v>1434</v>
      </c>
      <c r="E465"/>
      <c r="F465" t="s">
        <v>29010</v>
      </c>
      <c r="G465"/>
      <c r="H465">
        <v>5.3</v>
      </c>
      <c r="I465">
        <v>8.4700000000000006</v>
      </c>
      <c r="J465" t="s">
        <v>398</v>
      </c>
      <c r="K465">
        <v>36.5822</v>
      </c>
      <c r="L465">
        <v>-83.785899999999998</v>
      </c>
      <c r="M465" s="100" t="s">
        <v>38417</v>
      </c>
      <c r="N465" t="s">
        <v>26260</v>
      </c>
      <c r="O465" t="s">
        <v>42698</v>
      </c>
      <c r="P465">
        <v>4</v>
      </c>
      <c r="Q465" t="s">
        <v>26398</v>
      </c>
      <c r="R465" t="s">
        <v>25825</v>
      </c>
      <c r="S465" t="s">
        <v>26197</v>
      </c>
      <c r="T465"/>
      <c r="U465" t="s">
        <v>26198</v>
      </c>
      <c r="V465" t="s">
        <v>26204</v>
      </c>
      <c r="X465" s="91" t="s">
        <v>29840</v>
      </c>
      <c r="Y465" s="97"/>
      <c r="AA465" s="91" t="str">
        <v>BENNE005.3CL</v>
      </c>
    </row>
    <row r="466" spans="1:27" s="91" customFormat="1" ht="15" customHeight="1" x14ac:dyDescent="0.35">
      <c r="A466" t="s">
        <v>1436</v>
      </c>
      <c r="B466" t="s">
        <v>1435</v>
      </c>
      <c r="C466" t="s">
        <v>1430</v>
      </c>
      <c r="D466" t="s">
        <v>1437</v>
      </c>
      <c r="E466"/>
      <c r="F466" t="s">
        <v>29010</v>
      </c>
      <c r="G466"/>
      <c r="H466">
        <v>7.7</v>
      </c>
      <c r="I466">
        <v>2.8</v>
      </c>
      <c r="J466" t="s">
        <v>398</v>
      </c>
      <c r="K466">
        <v>36.5794</v>
      </c>
      <c r="L466">
        <v>-83.803100000000001</v>
      </c>
      <c r="M466" s="100" t="s">
        <v>38417</v>
      </c>
      <c r="N466" t="s">
        <v>26260</v>
      </c>
      <c r="O466" t="s">
        <v>42698</v>
      </c>
      <c r="P466">
        <v>4</v>
      </c>
      <c r="Q466" t="s">
        <v>29841</v>
      </c>
      <c r="R466" t="s">
        <v>25825</v>
      </c>
      <c r="S466" t="s">
        <v>26197</v>
      </c>
      <c r="T466"/>
      <c r="U466" t="s">
        <v>26198</v>
      </c>
      <c r="V466" t="s">
        <v>26204</v>
      </c>
      <c r="W466" s="91" t="s">
        <v>1438</v>
      </c>
      <c r="X466" s="91" t="s">
        <v>38517</v>
      </c>
      <c r="Y466" s="97"/>
      <c r="AA466" s="91" t="str">
        <v>BENNE007.7CL</v>
      </c>
    </row>
    <row r="467" spans="1:27" s="91" customFormat="1" ht="15" customHeight="1" x14ac:dyDescent="0.35">
      <c r="A467" s="310" t="s">
        <v>38518</v>
      </c>
      <c r="B467" s="310" t="s">
        <v>38519</v>
      </c>
      <c r="C467" s="310" t="s">
        <v>38520</v>
      </c>
      <c r="D467" s="310" t="s">
        <v>38521</v>
      </c>
      <c r="E467" s="310"/>
      <c r="F467" s="310" t="s">
        <v>27</v>
      </c>
      <c r="G467" s="310" t="s">
        <v>9</v>
      </c>
      <c r="H467" s="314">
        <v>0.8</v>
      </c>
      <c r="I467" s="314">
        <v>15.07</v>
      </c>
      <c r="J467" s="310" t="s">
        <v>80</v>
      </c>
      <c r="K467" s="314">
        <v>35.215029999999999</v>
      </c>
      <c r="L467" s="314">
        <v>-89.319710000000001</v>
      </c>
      <c r="M467" s="314" t="s">
        <v>38427</v>
      </c>
      <c r="N467" s="310" t="s">
        <v>26281</v>
      </c>
      <c r="O467" s="310" t="s">
        <v>38522</v>
      </c>
      <c r="P467" s="314">
        <v>2</v>
      </c>
      <c r="Q467" s="310" t="s">
        <v>38523</v>
      </c>
      <c r="R467" s="310" t="s">
        <v>25828</v>
      </c>
      <c r="S467" s="310" t="s">
        <v>26197</v>
      </c>
      <c r="T467" s="310"/>
      <c r="U467" s="310" t="s">
        <v>26198</v>
      </c>
      <c r="V467" s="310" t="s">
        <v>26199</v>
      </c>
      <c r="Y467" s="97"/>
      <c r="AA467" s="91" t="str">
        <v>BENNE1.5T0.8FA</v>
      </c>
    </row>
    <row r="468" spans="1:27" s="91" customFormat="1" ht="15" customHeight="1" x14ac:dyDescent="0.35">
      <c r="A468" t="s">
        <v>1440</v>
      </c>
      <c r="B468" t="s">
        <v>1439</v>
      </c>
      <c r="C468" t="s">
        <v>1441</v>
      </c>
      <c r="D468" t="s">
        <v>1442</v>
      </c>
      <c r="E468"/>
      <c r="F468" t="s">
        <v>9</v>
      </c>
      <c r="G468"/>
      <c r="H468">
        <v>0.4</v>
      </c>
      <c r="I468">
        <v>1.04</v>
      </c>
      <c r="J468" t="s">
        <v>80</v>
      </c>
      <c r="K468">
        <v>35.211460000000002</v>
      </c>
      <c r="L468">
        <v>-89.314570000000003</v>
      </c>
      <c r="M468" s="100" t="s">
        <v>38427</v>
      </c>
      <c r="N468" t="s">
        <v>26281</v>
      </c>
      <c r="O468" t="s">
        <v>43281</v>
      </c>
      <c r="P468">
        <v>2</v>
      </c>
      <c r="Q468" t="s">
        <v>29842</v>
      </c>
      <c r="R468" t="s">
        <v>25828</v>
      </c>
      <c r="S468" t="s">
        <v>26197</v>
      </c>
      <c r="T468"/>
      <c r="U468" t="s">
        <v>26198</v>
      </c>
      <c r="V468" t="s">
        <v>26199</v>
      </c>
      <c r="W468" s="91" t="s">
        <v>1443</v>
      </c>
      <c r="X468" s="91" t="s">
        <v>29606</v>
      </c>
      <c r="Y468" s="97"/>
      <c r="AA468" s="91" t="str">
        <v>BENNE1.5T0.8T0.4FA</v>
      </c>
    </row>
    <row r="469" spans="1:27" s="91" customFormat="1" ht="15" customHeight="1" x14ac:dyDescent="0.35">
      <c r="A469" t="s">
        <v>1445</v>
      </c>
      <c r="B469" t="s">
        <v>1444</v>
      </c>
      <c r="C469" t="s">
        <v>1446</v>
      </c>
      <c r="D469" t="s">
        <v>1447</v>
      </c>
      <c r="E469"/>
      <c r="F469" t="s">
        <v>29010</v>
      </c>
      <c r="G469"/>
      <c r="H469">
        <v>1.3</v>
      </c>
      <c r="I469">
        <v>1.23</v>
      </c>
      <c r="J469" t="s">
        <v>398</v>
      </c>
      <c r="K469">
        <v>36.584440000000001</v>
      </c>
      <c r="L469">
        <v>-83.822500000000005</v>
      </c>
      <c r="M469" s="100" t="s">
        <v>38417</v>
      </c>
      <c r="N469" t="s">
        <v>26260</v>
      </c>
      <c r="O469" t="s">
        <v>42698</v>
      </c>
      <c r="P469">
        <v>4</v>
      </c>
      <c r="Q469" t="s">
        <v>29841</v>
      </c>
      <c r="R469" t="s">
        <v>25825</v>
      </c>
      <c r="S469" t="s">
        <v>26197</v>
      </c>
      <c r="T469"/>
      <c r="U469" t="s">
        <v>26198</v>
      </c>
      <c r="V469" t="s">
        <v>26204</v>
      </c>
      <c r="X469" s="91" t="s">
        <v>38422</v>
      </c>
      <c r="Y469" s="97"/>
      <c r="AA469" s="91" t="str">
        <v>BENNE7.5T1.3CL</v>
      </c>
    </row>
    <row r="470" spans="1:27" s="91" customFormat="1" ht="15" customHeight="1" x14ac:dyDescent="0.35">
      <c r="A470" t="s">
        <v>1449</v>
      </c>
      <c r="B470" t="s">
        <v>1448</v>
      </c>
      <c r="C470" t="s">
        <v>1450</v>
      </c>
      <c r="D470" t="s">
        <v>29843</v>
      </c>
      <c r="E470"/>
      <c r="F470" t="s">
        <v>29010</v>
      </c>
      <c r="G470"/>
      <c r="H470">
        <v>1</v>
      </c>
      <c r="I470">
        <v>0.71</v>
      </c>
      <c r="J470" t="s">
        <v>398</v>
      </c>
      <c r="K470">
        <v>36.513260000000002</v>
      </c>
      <c r="L470">
        <v>-83.913640000000001</v>
      </c>
      <c r="M470" s="100" t="s">
        <v>38417</v>
      </c>
      <c r="N470" t="s">
        <v>26260</v>
      </c>
      <c r="O470" t="s">
        <v>42275</v>
      </c>
      <c r="P470">
        <v>4</v>
      </c>
      <c r="Q470" t="s">
        <v>29844</v>
      </c>
      <c r="R470" t="s">
        <v>25825</v>
      </c>
      <c r="S470" t="s">
        <v>26197</v>
      </c>
      <c r="T470"/>
      <c r="U470" t="s">
        <v>26198</v>
      </c>
      <c r="V470" t="s">
        <v>26204</v>
      </c>
      <c r="X470" s="91" t="s">
        <v>38524</v>
      </c>
      <c r="Y470" s="97"/>
      <c r="AA470" s="91" t="str">
        <v>BENS001.0CL</v>
      </c>
    </row>
    <row r="471" spans="1:27" s="91" customFormat="1" ht="15" customHeight="1" x14ac:dyDescent="0.35">
      <c r="A471" t="s">
        <v>1452</v>
      </c>
      <c r="B471" t="s">
        <v>1451</v>
      </c>
      <c r="C471" t="s">
        <v>1453</v>
      </c>
      <c r="D471" t="s">
        <v>1454</v>
      </c>
      <c r="E471"/>
      <c r="F471" t="s">
        <v>28994</v>
      </c>
      <c r="G471"/>
      <c r="H471">
        <v>1.9</v>
      </c>
      <c r="I471">
        <v>40</v>
      </c>
      <c r="J471" t="s">
        <v>319</v>
      </c>
      <c r="K471">
        <v>36.198001900000001</v>
      </c>
      <c r="L471">
        <v>-83.154777499999994</v>
      </c>
      <c r="M471" s="100" t="s">
        <v>38387</v>
      </c>
      <c r="N471" t="s">
        <v>26214</v>
      </c>
      <c r="O471" t="s">
        <v>42264</v>
      </c>
      <c r="P471">
        <v>5</v>
      </c>
      <c r="Q471" t="s">
        <v>26399</v>
      </c>
      <c r="R471" t="s">
        <v>25825</v>
      </c>
      <c r="S471" t="s">
        <v>26197</v>
      </c>
      <c r="T471"/>
      <c r="U471" t="s">
        <v>26198</v>
      </c>
      <c r="V471" t="s">
        <v>26204</v>
      </c>
      <c r="W471" s="91" t="s">
        <v>40694</v>
      </c>
      <c r="Y471" s="97"/>
      <c r="AA471" s="91" t="str">
        <v>BENT001.9HA</v>
      </c>
    </row>
    <row r="472" spans="1:27" s="91" customFormat="1" ht="15" customHeight="1" x14ac:dyDescent="0.35">
      <c r="A472" t="s">
        <v>42968</v>
      </c>
      <c r="B472" t="s">
        <v>7455</v>
      </c>
      <c r="C472" t="s">
        <v>1453</v>
      </c>
      <c r="D472" t="s">
        <v>7457</v>
      </c>
      <c r="E472" t="s">
        <v>42877</v>
      </c>
      <c r="F472" t="s">
        <v>28994</v>
      </c>
      <c r="G472"/>
      <c r="H472">
        <v>3.6</v>
      </c>
      <c r="I472">
        <v>33.700000000000003</v>
      </c>
      <c r="J472" t="s">
        <v>319</v>
      </c>
      <c r="K472">
        <v>36.209699999999998</v>
      </c>
      <c r="L472">
        <v>-83.133300000000006</v>
      </c>
      <c r="M472" s="100" t="s">
        <v>38387</v>
      </c>
      <c r="N472" t="s">
        <v>26214</v>
      </c>
      <c r="O472" t="s">
        <v>42264</v>
      </c>
      <c r="P472">
        <v>5</v>
      </c>
      <c r="Q472" t="s">
        <v>26399</v>
      </c>
      <c r="R472" t="s">
        <v>25825</v>
      </c>
      <c r="S472" t="s">
        <v>26197</v>
      </c>
      <c r="T472"/>
      <c r="U472" t="s">
        <v>26198</v>
      </c>
      <c r="V472" t="s">
        <v>26204</v>
      </c>
      <c r="W472" s="91" t="s">
        <v>7456</v>
      </c>
      <c r="X472" s="91" t="s">
        <v>42969</v>
      </c>
      <c r="Y472" s="97"/>
      <c r="AA472" s="91" t="str">
        <v>BENT003.6HA</v>
      </c>
    </row>
    <row r="473" spans="1:27" s="91" customFormat="1" ht="15" customHeight="1" x14ac:dyDescent="0.35">
      <c r="A473" t="s">
        <v>1456</v>
      </c>
      <c r="B473" t="s">
        <v>1455</v>
      </c>
      <c r="C473" t="s">
        <v>1453</v>
      </c>
      <c r="D473" t="s">
        <v>1457</v>
      </c>
      <c r="E473"/>
      <c r="F473" t="s">
        <v>28994</v>
      </c>
      <c r="G473"/>
      <c r="H473">
        <v>7.2</v>
      </c>
      <c r="I473">
        <v>12.51</v>
      </c>
      <c r="J473" t="s">
        <v>319</v>
      </c>
      <c r="K473">
        <v>36.248199999999997</v>
      </c>
      <c r="L473">
        <v>-83.1096</v>
      </c>
      <c r="M473" s="100" t="s">
        <v>38387</v>
      </c>
      <c r="N473" t="s">
        <v>26214</v>
      </c>
      <c r="O473" t="s">
        <v>42264</v>
      </c>
      <c r="P473">
        <v>5</v>
      </c>
      <c r="Q473" t="s">
        <v>26399</v>
      </c>
      <c r="R473" t="s">
        <v>25825</v>
      </c>
      <c r="S473" t="s">
        <v>26197</v>
      </c>
      <c r="T473"/>
      <c r="U473" t="s">
        <v>26198</v>
      </c>
      <c r="V473" t="s">
        <v>26204</v>
      </c>
      <c r="W473" s="91" t="s">
        <v>1458</v>
      </c>
      <c r="X473" s="91" t="s">
        <v>34498</v>
      </c>
      <c r="Y473" s="97"/>
      <c r="AA473" s="91" t="str">
        <v>BENT007.2HA</v>
      </c>
    </row>
    <row r="474" spans="1:27" s="91" customFormat="1" ht="15" customHeight="1" x14ac:dyDescent="0.35">
      <c r="A474" t="s">
        <v>36455</v>
      </c>
      <c r="B474" t="s">
        <v>34500</v>
      </c>
      <c r="C474" t="s">
        <v>34501</v>
      </c>
      <c r="D474" t="s">
        <v>34502</v>
      </c>
      <c r="E474"/>
      <c r="F474" t="s">
        <v>58</v>
      </c>
      <c r="G474"/>
      <c r="H474">
        <v>0.2</v>
      </c>
      <c r="I474">
        <v>2.2000000000000002</v>
      </c>
      <c r="J474" t="s">
        <v>1480</v>
      </c>
      <c r="K474">
        <v>35.383229999999998</v>
      </c>
      <c r="L474">
        <v>-85.638720000000006</v>
      </c>
      <c r="M474" s="100" t="s">
        <v>38403</v>
      </c>
      <c r="N474" t="s">
        <v>26290</v>
      </c>
      <c r="O474" t="s">
        <v>42217</v>
      </c>
      <c r="P474">
        <v>3</v>
      </c>
      <c r="Q474" t="s">
        <v>34503</v>
      </c>
      <c r="R474" t="s">
        <v>25802</v>
      </c>
      <c r="S474" t="s">
        <v>26197</v>
      </c>
      <c r="T474"/>
      <c r="U474" t="s">
        <v>26198</v>
      </c>
      <c r="V474" t="s">
        <v>26199</v>
      </c>
      <c r="W474" s="91" t="s">
        <v>34499</v>
      </c>
      <c r="X474" s="91" t="s">
        <v>36456</v>
      </c>
      <c r="Y474" s="97"/>
      <c r="AA474" s="91" t="str">
        <v>BERNE000.2GY</v>
      </c>
    </row>
    <row r="475" spans="1:27" s="91" customFormat="1" ht="15" customHeight="1" x14ac:dyDescent="0.35">
      <c r="A475" t="s">
        <v>1460</v>
      </c>
      <c r="B475" t="s">
        <v>1459</v>
      </c>
      <c r="C475" t="s">
        <v>1461</v>
      </c>
      <c r="D475" t="s">
        <v>1462</v>
      </c>
      <c r="E475"/>
      <c r="F475" t="s">
        <v>27</v>
      </c>
      <c r="G475"/>
      <c r="H475">
        <v>1.8</v>
      </c>
      <c r="I475">
        <v>17.46</v>
      </c>
      <c r="J475" t="s">
        <v>1463</v>
      </c>
      <c r="K475">
        <v>36.043500000000002</v>
      </c>
      <c r="L475">
        <v>-89.180300000000003</v>
      </c>
      <c r="M475" s="100" t="s">
        <v>38429</v>
      </c>
      <c r="N475" t="s">
        <v>26286</v>
      </c>
      <c r="O475" t="s">
        <v>42737</v>
      </c>
      <c r="P475">
        <v>2</v>
      </c>
      <c r="Q475" t="s">
        <v>26400</v>
      </c>
      <c r="R475" t="s">
        <v>25816</v>
      </c>
      <c r="S475" t="s">
        <v>26197</v>
      </c>
      <c r="T475"/>
      <c r="U475" t="s">
        <v>26198</v>
      </c>
      <c r="V475" t="s">
        <v>26199</v>
      </c>
      <c r="W475" s="91" t="s">
        <v>1464</v>
      </c>
      <c r="Y475" s="97"/>
      <c r="AA475" s="91" t="str">
        <v>BETHE001.8DY</v>
      </c>
    </row>
    <row r="476" spans="1:27" s="91" customFormat="1" ht="15" customHeight="1" x14ac:dyDescent="0.35">
      <c r="A476" t="s">
        <v>1466</v>
      </c>
      <c r="B476" t="s">
        <v>1465</v>
      </c>
      <c r="C476" t="s">
        <v>1461</v>
      </c>
      <c r="D476" t="s">
        <v>29845</v>
      </c>
      <c r="E476"/>
      <c r="F476" t="s">
        <v>27</v>
      </c>
      <c r="G476"/>
      <c r="H476">
        <v>4.2</v>
      </c>
      <c r="I476">
        <v>11.21</v>
      </c>
      <c r="J476" t="s">
        <v>448</v>
      </c>
      <c r="K476">
        <v>36.073500000000003</v>
      </c>
      <c r="L476">
        <v>-89.161199999999994</v>
      </c>
      <c r="M476" s="100" t="s">
        <v>38429</v>
      </c>
      <c r="N476" t="s">
        <v>26286</v>
      </c>
      <c r="O476" t="s">
        <v>42737</v>
      </c>
      <c r="P476">
        <v>2</v>
      </c>
      <c r="Q476" t="s">
        <v>26400</v>
      </c>
      <c r="R476" t="s">
        <v>25816</v>
      </c>
      <c r="S476" t="s">
        <v>26197</v>
      </c>
      <c r="T476"/>
      <c r="U476" t="s">
        <v>26198</v>
      </c>
      <c r="V476" t="s">
        <v>26199</v>
      </c>
      <c r="Y476" s="97"/>
      <c r="AA476" s="91" t="str">
        <v>BETHE004.2GI</v>
      </c>
    </row>
    <row r="477" spans="1:27" s="91" customFormat="1" ht="15" customHeight="1" x14ac:dyDescent="0.35">
      <c r="A477" t="s">
        <v>1468</v>
      </c>
      <c r="B477" t="s">
        <v>1467</v>
      </c>
      <c r="C477" t="s">
        <v>1461</v>
      </c>
      <c r="D477" t="s">
        <v>1469</v>
      </c>
      <c r="E477"/>
      <c r="F477" t="s">
        <v>27</v>
      </c>
      <c r="G477"/>
      <c r="H477">
        <v>6.1</v>
      </c>
      <c r="I477">
        <v>5</v>
      </c>
      <c r="J477" t="s">
        <v>448</v>
      </c>
      <c r="K477">
        <v>36.0852</v>
      </c>
      <c r="L477">
        <v>-89.131399999999999</v>
      </c>
      <c r="M477" s="100" t="s">
        <v>38429</v>
      </c>
      <c r="N477" t="s">
        <v>26286</v>
      </c>
      <c r="O477" t="s">
        <v>42737</v>
      </c>
      <c r="P477">
        <v>2</v>
      </c>
      <c r="Q477" t="s">
        <v>26400</v>
      </c>
      <c r="R477" t="s">
        <v>25816</v>
      </c>
      <c r="S477" t="s">
        <v>26197</v>
      </c>
      <c r="T477"/>
      <c r="U477" t="s">
        <v>26198</v>
      </c>
      <c r="V477" t="s">
        <v>26199</v>
      </c>
      <c r="Y477" s="97"/>
      <c r="AA477" s="91" t="str">
        <v>BETHE006.1GI</v>
      </c>
    </row>
    <row r="478" spans="1:27" s="91" customFormat="1" ht="15" customHeight="1" x14ac:dyDescent="0.35">
      <c r="A478" t="s">
        <v>36900</v>
      </c>
      <c r="B478" t="s">
        <v>36901</v>
      </c>
      <c r="C478" t="s">
        <v>40695</v>
      </c>
      <c r="D478" t="s">
        <v>36902</v>
      </c>
      <c r="E478"/>
      <c r="F478" t="s">
        <v>29086</v>
      </c>
      <c r="G478"/>
      <c r="H478">
        <v>19.5</v>
      </c>
      <c r="I478">
        <v>4</v>
      </c>
      <c r="J478" t="s">
        <v>1600</v>
      </c>
      <c r="K478">
        <v>34.991630000000001</v>
      </c>
      <c r="L478">
        <v>-86.675539999999998</v>
      </c>
      <c r="M478" s="100" t="s">
        <v>38525</v>
      </c>
      <c r="N478" t="s">
        <v>26419</v>
      </c>
      <c r="O478" t="s">
        <v>43421</v>
      </c>
      <c r="P478">
        <v>1</v>
      </c>
      <c r="Q478" t="s">
        <v>36903</v>
      </c>
      <c r="R478" t="s">
        <v>25808</v>
      </c>
      <c r="S478" t="s">
        <v>26197</v>
      </c>
      <c r="T478"/>
      <c r="U478" t="s">
        <v>26198</v>
      </c>
      <c r="V478" t="s">
        <v>26199</v>
      </c>
      <c r="W478" s="91" t="s">
        <v>36904</v>
      </c>
      <c r="X478" s="91" t="s">
        <v>36905</v>
      </c>
      <c r="Y478" s="97"/>
      <c r="AA478" s="91" t="str">
        <v>BFFLI019.5LI</v>
      </c>
    </row>
    <row r="479" spans="1:27" s="91" customFormat="1" ht="15" customHeight="1" x14ac:dyDescent="0.35">
      <c r="A479" t="s">
        <v>1471</v>
      </c>
      <c r="B479" t="s">
        <v>1470</v>
      </c>
      <c r="C479" t="s">
        <v>1472</v>
      </c>
      <c r="D479" t="s">
        <v>1473</v>
      </c>
      <c r="E479"/>
      <c r="F479" t="s">
        <v>115</v>
      </c>
      <c r="G479"/>
      <c r="H479">
        <v>0.6</v>
      </c>
      <c r="I479">
        <v>52.25</v>
      </c>
      <c r="J479" t="s">
        <v>583</v>
      </c>
      <c r="K479">
        <v>35.107289999999999</v>
      </c>
      <c r="L479">
        <v>-85.743719999999996</v>
      </c>
      <c r="M479" s="100" t="s">
        <v>38430</v>
      </c>
      <c r="N479" t="s">
        <v>26288</v>
      </c>
      <c r="O479" t="s">
        <v>42110</v>
      </c>
      <c r="P479">
        <v>5</v>
      </c>
      <c r="Q479" t="s">
        <v>29846</v>
      </c>
      <c r="R479" t="s">
        <v>25802</v>
      </c>
      <c r="S479" t="s">
        <v>26197</v>
      </c>
      <c r="T479"/>
      <c r="U479" t="s">
        <v>26198</v>
      </c>
      <c r="V479" t="s">
        <v>26199</v>
      </c>
      <c r="Y479" s="97"/>
      <c r="AA479" s="91" t="str">
        <v>BFGIZ000.6MI</v>
      </c>
    </row>
    <row r="480" spans="1:27" s="91" customFormat="1" ht="15" customHeight="1" x14ac:dyDescent="0.35">
      <c r="A480" t="s">
        <v>1475</v>
      </c>
      <c r="B480" t="s">
        <v>1474</v>
      </c>
      <c r="C480" t="s">
        <v>1472</v>
      </c>
      <c r="D480" t="s">
        <v>1476</v>
      </c>
      <c r="E480"/>
      <c r="F480" t="s">
        <v>115</v>
      </c>
      <c r="G480"/>
      <c r="H480">
        <v>4.0999999999999996</v>
      </c>
      <c r="I480">
        <v>40.19</v>
      </c>
      <c r="J480" t="s">
        <v>583</v>
      </c>
      <c r="K480">
        <v>35.145020000000002</v>
      </c>
      <c r="L480">
        <v>-85.705680000000001</v>
      </c>
      <c r="M480" s="100" t="s">
        <v>38430</v>
      </c>
      <c r="N480" t="s">
        <v>26288</v>
      </c>
      <c r="O480" t="s">
        <v>42110</v>
      </c>
      <c r="P480">
        <v>5</v>
      </c>
      <c r="Q480" t="s">
        <v>29846</v>
      </c>
      <c r="R480" t="s">
        <v>25802</v>
      </c>
      <c r="S480" t="s">
        <v>26197</v>
      </c>
      <c r="T480"/>
      <c r="U480" t="s">
        <v>26198</v>
      </c>
      <c r="V480" t="s">
        <v>26199</v>
      </c>
      <c r="Y480" s="97"/>
      <c r="AA480" s="91" t="str">
        <v>BFGIZ004.1MI</v>
      </c>
    </row>
    <row r="481" spans="1:27" s="91" customFormat="1" ht="15" customHeight="1" x14ac:dyDescent="0.35">
      <c r="A481" t="s">
        <v>1478</v>
      </c>
      <c r="B481" t="s">
        <v>1477</v>
      </c>
      <c r="C481" t="s">
        <v>1472</v>
      </c>
      <c r="D481" t="s">
        <v>1479</v>
      </c>
      <c r="E481"/>
      <c r="F481" t="s">
        <v>58</v>
      </c>
      <c r="G481"/>
      <c r="H481">
        <v>13.6</v>
      </c>
      <c r="I481">
        <v>9.02</v>
      </c>
      <c r="J481" t="s">
        <v>1480</v>
      </c>
      <c r="K481">
        <v>35.249380000000002</v>
      </c>
      <c r="L481">
        <v>-85.754400000000004</v>
      </c>
      <c r="M481" s="100" t="s">
        <v>38430</v>
      </c>
      <c r="N481" t="s">
        <v>26288</v>
      </c>
      <c r="O481" t="s">
        <v>42110</v>
      </c>
      <c r="P481">
        <v>5</v>
      </c>
      <c r="Q481" t="s">
        <v>26401</v>
      </c>
      <c r="R481" t="s">
        <v>25802</v>
      </c>
      <c r="S481" t="s">
        <v>26197</v>
      </c>
      <c r="T481"/>
      <c r="U481" t="s">
        <v>26198</v>
      </c>
      <c r="V481" t="s">
        <v>26199</v>
      </c>
      <c r="Y481" s="97"/>
      <c r="AA481" s="91" t="str">
        <v>BFGIZ013.6GY</v>
      </c>
    </row>
    <row r="482" spans="1:27" s="91" customFormat="1" ht="15" customHeight="1" x14ac:dyDescent="0.35">
      <c r="A482" t="s">
        <v>1482</v>
      </c>
      <c r="B482" t="s">
        <v>1481</v>
      </c>
      <c r="C482" t="s">
        <v>1472</v>
      </c>
      <c r="D482" t="s">
        <v>29847</v>
      </c>
      <c r="E482"/>
      <c r="F482" t="s">
        <v>58</v>
      </c>
      <c r="G482"/>
      <c r="H482">
        <v>13.9</v>
      </c>
      <c r="I482">
        <v>2.69</v>
      </c>
      <c r="J482" t="s">
        <v>1480</v>
      </c>
      <c r="K482">
        <v>35.253239999999998</v>
      </c>
      <c r="L482">
        <v>-85.757339999999999</v>
      </c>
      <c r="M482" s="100" t="s">
        <v>38430</v>
      </c>
      <c r="N482" t="s">
        <v>26288</v>
      </c>
      <c r="O482" t="s">
        <v>42110</v>
      </c>
      <c r="P482">
        <v>5</v>
      </c>
      <c r="Q482" t="s">
        <v>26401</v>
      </c>
      <c r="R482" t="s">
        <v>25802</v>
      </c>
      <c r="S482" t="s">
        <v>26197</v>
      </c>
      <c r="T482"/>
      <c r="U482" t="s">
        <v>26198</v>
      </c>
      <c r="V482" t="s">
        <v>26199</v>
      </c>
      <c r="X482" s="91" t="s">
        <v>29848</v>
      </c>
      <c r="Y482" s="97"/>
      <c r="AA482" s="91" t="str">
        <v>BFGIZ013.9GY</v>
      </c>
    </row>
    <row r="483" spans="1:27" s="91" customFormat="1" ht="15" customHeight="1" x14ac:dyDescent="0.35">
      <c r="A483" t="s">
        <v>1484</v>
      </c>
      <c r="B483" t="s">
        <v>1483</v>
      </c>
      <c r="C483" t="s">
        <v>1472</v>
      </c>
      <c r="D483" t="s">
        <v>29849</v>
      </c>
      <c r="E483"/>
      <c r="F483" t="s">
        <v>58</v>
      </c>
      <c r="G483"/>
      <c r="H483">
        <v>14.1</v>
      </c>
      <c r="I483">
        <v>2.69</v>
      </c>
      <c r="J483" t="s">
        <v>1480</v>
      </c>
      <c r="K483">
        <v>35.25517</v>
      </c>
      <c r="L483">
        <v>-85.758290000000002</v>
      </c>
      <c r="M483" s="100" t="s">
        <v>38430</v>
      </c>
      <c r="N483" t="s">
        <v>26288</v>
      </c>
      <c r="O483" t="s">
        <v>42110</v>
      </c>
      <c r="P483">
        <v>5</v>
      </c>
      <c r="Q483" t="s">
        <v>26401</v>
      </c>
      <c r="R483" t="s">
        <v>25802</v>
      </c>
      <c r="S483" t="s">
        <v>26197</v>
      </c>
      <c r="T483"/>
      <c r="U483" t="s">
        <v>26198</v>
      </c>
      <c r="V483" t="s">
        <v>26199</v>
      </c>
      <c r="Y483" s="97"/>
      <c r="AA483" s="91" t="str">
        <v>BFGIZ014.1GY</v>
      </c>
    </row>
    <row r="484" spans="1:27" s="91" customFormat="1" ht="15" customHeight="1" x14ac:dyDescent="0.35">
      <c r="A484" t="s">
        <v>1486</v>
      </c>
      <c r="B484" t="s">
        <v>1485</v>
      </c>
      <c r="C484" t="s">
        <v>1472</v>
      </c>
      <c r="D484" t="s">
        <v>1487</v>
      </c>
      <c r="E484"/>
      <c r="F484" t="s">
        <v>58</v>
      </c>
      <c r="G484"/>
      <c r="H484">
        <v>14.3</v>
      </c>
      <c r="I484">
        <v>2.4</v>
      </c>
      <c r="J484" t="s">
        <v>1480</v>
      </c>
      <c r="K484">
        <v>35.256520000000002</v>
      </c>
      <c r="L484">
        <v>-85.758489999999995</v>
      </c>
      <c r="M484" s="100" t="s">
        <v>38430</v>
      </c>
      <c r="N484" t="s">
        <v>26288</v>
      </c>
      <c r="O484" t="s">
        <v>42110</v>
      </c>
      <c r="P484">
        <v>5</v>
      </c>
      <c r="Q484" t="s">
        <v>26401</v>
      </c>
      <c r="R484" t="s">
        <v>25802</v>
      </c>
      <c r="S484" t="s">
        <v>26197</v>
      </c>
      <c r="T484" t="s">
        <v>26402</v>
      </c>
      <c r="U484" t="s">
        <v>26207</v>
      </c>
      <c r="V484" t="s">
        <v>26199</v>
      </c>
      <c r="X484" s="91" t="s">
        <v>29850</v>
      </c>
      <c r="Y484" s="97"/>
      <c r="AA484" s="91" t="str">
        <v>BFGIZ014.3GY</v>
      </c>
    </row>
    <row r="485" spans="1:27" s="91" customFormat="1" ht="15" customHeight="1" x14ac:dyDescent="0.35">
      <c r="A485" t="s">
        <v>1489</v>
      </c>
      <c r="B485" t="s">
        <v>1488</v>
      </c>
      <c r="C485" t="s">
        <v>1472</v>
      </c>
      <c r="D485" t="s">
        <v>1490</v>
      </c>
      <c r="E485"/>
      <c r="F485" t="s">
        <v>58</v>
      </c>
      <c r="G485"/>
      <c r="H485">
        <v>14.5</v>
      </c>
      <c r="I485">
        <v>2.37</v>
      </c>
      <c r="J485" t="s">
        <v>1480</v>
      </c>
      <c r="K485">
        <v>35.258049999999997</v>
      </c>
      <c r="L485">
        <v>-85.758030000000005</v>
      </c>
      <c r="M485" s="100" t="s">
        <v>38430</v>
      </c>
      <c r="N485" t="s">
        <v>26288</v>
      </c>
      <c r="O485" t="s">
        <v>42110</v>
      </c>
      <c r="P485">
        <v>5</v>
      </c>
      <c r="Q485" t="s">
        <v>26401</v>
      </c>
      <c r="R485" t="s">
        <v>25802</v>
      </c>
      <c r="S485" t="s">
        <v>26197</v>
      </c>
      <c r="T485"/>
      <c r="U485" t="s">
        <v>26198</v>
      </c>
      <c r="V485" t="s">
        <v>26199</v>
      </c>
      <c r="X485" s="91" t="s">
        <v>29848</v>
      </c>
      <c r="Y485" s="97"/>
      <c r="AA485" s="91" t="str">
        <v>BFGIZ014.5GY</v>
      </c>
    </row>
    <row r="486" spans="1:27" s="91" customFormat="1" ht="15" customHeight="1" x14ac:dyDescent="0.35">
      <c r="A486" t="s">
        <v>1492</v>
      </c>
      <c r="B486" t="s">
        <v>1491</v>
      </c>
      <c r="C486" t="s">
        <v>1472</v>
      </c>
      <c r="D486" t="s">
        <v>1493</v>
      </c>
      <c r="E486"/>
      <c r="F486" t="s">
        <v>58</v>
      </c>
      <c r="G486"/>
      <c r="H486">
        <v>14.6</v>
      </c>
      <c r="I486">
        <v>2.23</v>
      </c>
      <c r="J486" t="s">
        <v>1480</v>
      </c>
      <c r="K486">
        <v>35.260489999999997</v>
      </c>
      <c r="L486">
        <v>-85.755449999999996</v>
      </c>
      <c r="M486" s="100" t="s">
        <v>38430</v>
      </c>
      <c r="N486" t="s">
        <v>26288</v>
      </c>
      <c r="O486" t="s">
        <v>42110</v>
      </c>
      <c r="P486">
        <v>5</v>
      </c>
      <c r="Q486" t="s">
        <v>26401</v>
      </c>
      <c r="R486" t="s">
        <v>25802</v>
      </c>
      <c r="S486" t="s">
        <v>26197</v>
      </c>
      <c r="T486"/>
      <c r="U486" t="s">
        <v>26198</v>
      </c>
      <c r="V486" t="s">
        <v>26199</v>
      </c>
      <c r="X486" s="91" t="s">
        <v>29851</v>
      </c>
      <c r="Y486" s="97"/>
      <c r="AA486" s="91" t="str">
        <v>BFGIZ014.6GY</v>
      </c>
    </row>
    <row r="487" spans="1:27" s="91" customFormat="1" ht="15" customHeight="1" x14ac:dyDescent="0.35">
      <c r="A487" t="s">
        <v>1495</v>
      </c>
      <c r="B487" t="s">
        <v>1494</v>
      </c>
      <c r="C487" t="s">
        <v>1472</v>
      </c>
      <c r="D487" t="s">
        <v>1496</v>
      </c>
      <c r="E487"/>
      <c r="F487" t="s">
        <v>58</v>
      </c>
      <c r="G487"/>
      <c r="H487">
        <v>14.7</v>
      </c>
      <c r="I487">
        <v>1.91</v>
      </c>
      <c r="J487" t="s">
        <v>1480</v>
      </c>
      <c r="K487">
        <v>35.261920000000003</v>
      </c>
      <c r="L487">
        <v>-85.756659999999997</v>
      </c>
      <c r="M487" s="100" t="s">
        <v>38430</v>
      </c>
      <c r="N487" t="s">
        <v>26288</v>
      </c>
      <c r="O487" t="s">
        <v>42110</v>
      </c>
      <c r="P487">
        <v>5</v>
      </c>
      <c r="Q487" t="s">
        <v>26401</v>
      </c>
      <c r="R487" t="s">
        <v>25802</v>
      </c>
      <c r="S487" t="s">
        <v>26197</v>
      </c>
      <c r="T487"/>
      <c r="U487" t="s">
        <v>26198</v>
      </c>
      <c r="V487" t="s">
        <v>26199</v>
      </c>
      <c r="X487" s="91" t="s">
        <v>29852</v>
      </c>
      <c r="Y487" s="97"/>
      <c r="AA487" s="91" t="str">
        <v>BFGIZ014.7GY</v>
      </c>
    </row>
    <row r="488" spans="1:27" s="91" customFormat="1" ht="15" customHeight="1" x14ac:dyDescent="0.35">
      <c r="A488" t="s">
        <v>29853</v>
      </c>
      <c r="B488" t="s">
        <v>1497</v>
      </c>
      <c r="C488" t="s">
        <v>1472</v>
      </c>
      <c r="D488" t="s">
        <v>1498</v>
      </c>
      <c r="E488"/>
      <c r="F488" t="s">
        <v>58</v>
      </c>
      <c r="G488"/>
      <c r="H488">
        <v>14.7</v>
      </c>
      <c r="I488">
        <v>1.91</v>
      </c>
      <c r="J488" t="s">
        <v>1480</v>
      </c>
      <c r="K488">
        <v>35.261920099999998</v>
      </c>
      <c r="L488">
        <v>-85.756659999999997</v>
      </c>
      <c r="M488" s="100" t="s">
        <v>38430</v>
      </c>
      <c r="N488" t="s">
        <v>26288</v>
      </c>
      <c r="O488" t="s">
        <v>42110</v>
      </c>
      <c r="P488">
        <v>5</v>
      </c>
      <c r="Q488" t="s">
        <v>26401</v>
      </c>
      <c r="R488" t="s">
        <v>25802</v>
      </c>
      <c r="S488" t="s">
        <v>26197</v>
      </c>
      <c r="T488"/>
      <c r="U488" t="s">
        <v>26198</v>
      </c>
      <c r="V488" t="s">
        <v>26199</v>
      </c>
      <c r="X488" s="91" t="s">
        <v>29852</v>
      </c>
      <c r="Y488" s="97"/>
      <c r="AA488" s="91" t="str">
        <v>BFGIZ014.7GY-10</v>
      </c>
    </row>
    <row r="489" spans="1:27" s="91" customFormat="1" ht="15" customHeight="1" x14ac:dyDescent="0.35">
      <c r="A489" t="s">
        <v>29854</v>
      </c>
      <c r="B489" t="s">
        <v>1499</v>
      </c>
      <c r="C489" t="s">
        <v>1472</v>
      </c>
      <c r="D489" t="s">
        <v>1500</v>
      </c>
      <c r="E489"/>
      <c r="F489" t="s">
        <v>58</v>
      </c>
      <c r="G489"/>
      <c r="H489">
        <v>14.7</v>
      </c>
      <c r="I489">
        <v>1.91</v>
      </c>
      <c r="J489" t="s">
        <v>1480</v>
      </c>
      <c r="K489">
        <v>35.261920199999999</v>
      </c>
      <c r="L489">
        <v>-85.756659999999997</v>
      </c>
      <c r="M489" s="100" t="s">
        <v>38430</v>
      </c>
      <c r="N489" t="s">
        <v>26288</v>
      </c>
      <c r="O489" t="s">
        <v>42110</v>
      </c>
      <c r="P489">
        <v>5</v>
      </c>
      <c r="Q489" t="s">
        <v>26401</v>
      </c>
      <c r="R489" t="s">
        <v>25802</v>
      </c>
      <c r="S489" t="s">
        <v>26197</v>
      </c>
      <c r="T489"/>
      <c r="U489" t="s">
        <v>26198</v>
      </c>
      <c r="V489" t="s">
        <v>26199</v>
      </c>
      <c r="X489" s="91" t="s">
        <v>29852</v>
      </c>
      <c r="Y489" s="97"/>
      <c r="AA489" s="91" t="str">
        <v>BFGIZ014.7GY-15</v>
      </c>
    </row>
    <row r="490" spans="1:27" s="91" customFormat="1" ht="15" customHeight="1" x14ac:dyDescent="0.35">
      <c r="A490" t="s">
        <v>29855</v>
      </c>
      <c r="B490" t="s">
        <v>1501</v>
      </c>
      <c r="C490" t="s">
        <v>1472</v>
      </c>
      <c r="D490" t="s">
        <v>1502</v>
      </c>
      <c r="E490"/>
      <c r="F490" t="s">
        <v>58</v>
      </c>
      <c r="G490"/>
      <c r="H490">
        <v>14.7</v>
      </c>
      <c r="I490">
        <v>1.91</v>
      </c>
      <c r="J490" t="s">
        <v>1480</v>
      </c>
      <c r="K490">
        <v>35.2619203</v>
      </c>
      <c r="L490">
        <v>-85.756659999999997</v>
      </c>
      <c r="M490" s="100" t="s">
        <v>38430</v>
      </c>
      <c r="N490" t="s">
        <v>26288</v>
      </c>
      <c r="O490" t="s">
        <v>42110</v>
      </c>
      <c r="P490">
        <v>5</v>
      </c>
      <c r="Q490" t="s">
        <v>26401</v>
      </c>
      <c r="R490" t="s">
        <v>25802</v>
      </c>
      <c r="S490" t="s">
        <v>26197</v>
      </c>
      <c r="T490"/>
      <c r="U490" t="s">
        <v>26198</v>
      </c>
      <c r="V490" t="s">
        <v>26199</v>
      </c>
      <c r="X490" s="91" t="s">
        <v>29852</v>
      </c>
      <c r="Y490" s="97"/>
      <c r="AA490" s="91" t="str">
        <v>BFGIZ014.7GY-20</v>
      </c>
    </row>
    <row r="491" spans="1:27" s="91" customFormat="1" ht="15" customHeight="1" x14ac:dyDescent="0.35">
      <c r="A491" t="s">
        <v>29856</v>
      </c>
      <c r="B491" t="s">
        <v>1503</v>
      </c>
      <c r="C491" t="s">
        <v>1472</v>
      </c>
      <c r="D491" t="s">
        <v>1504</v>
      </c>
      <c r="E491"/>
      <c r="F491" t="s">
        <v>58</v>
      </c>
      <c r="G491"/>
      <c r="H491">
        <v>14.7</v>
      </c>
      <c r="I491">
        <v>1.91</v>
      </c>
      <c r="J491" t="s">
        <v>1480</v>
      </c>
      <c r="K491">
        <v>35.261920400000001</v>
      </c>
      <c r="L491">
        <v>-85.756659999999997</v>
      </c>
      <c r="M491" s="100" t="s">
        <v>38430</v>
      </c>
      <c r="N491" t="s">
        <v>26288</v>
      </c>
      <c r="O491" t="s">
        <v>42110</v>
      </c>
      <c r="P491">
        <v>5</v>
      </c>
      <c r="Q491" t="s">
        <v>26401</v>
      </c>
      <c r="R491" t="s">
        <v>25802</v>
      </c>
      <c r="S491" t="s">
        <v>26197</v>
      </c>
      <c r="T491"/>
      <c r="U491" t="s">
        <v>26198</v>
      </c>
      <c r="V491" t="s">
        <v>26199</v>
      </c>
      <c r="X491" s="91" t="s">
        <v>29852</v>
      </c>
      <c r="Y491" s="97"/>
      <c r="AA491" s="91" t="str">
        <v>BFGIZ014.7GY-25</v>
      </c>
    </row>
    <row r="492" spans="1:27" s="91" customFormat="1" ht="15" customHeight="1" x14ac:dyDescent="0.35">
      <c r="A492" t="s">
        <v>29857</v>
      </c>
      <c r="B492" t="s">
        <v>1505</v>
      </c>
      <c r="C492" t="s">
        <v>1472</v>
      </c>
      <c r="D492" t="s">
        <v>1506</v>
      </c>
      <c r="E492"/>
      <c r="F492" t="s">
        <v>58</v>
      </c>
      <c r="G492"/>
      <c r="H492">
        <v>14.7</v>
      </c>
      <c r="I492">
        <v>1.91</v>
      </c>
      <c r="J492" t="s">
        <v>1480</v>
      </c>
      <c r="K492">
        <v>35.261920500000002</v>
      </c>
      <c r="L492">
        <v>-85.756659999999997</v>
      </c>
      <c r="M492" s="100" t="s">
        <v>38430</v>
      </c>
      <c r="N492" t="s">
        <v>26288</v>
      </c>
      <c r="O492" t="s">
        <v>42110</v>
      </c>
      <c r="P492">
        <v>5</v>
      </c>
      <c r="Q492" t="s">
        <v>26401</v>
      </c>
      <c r="R492" t="s">
        <v>25802</v>
      </c>
      <c r="S492" t="s">
        <v>26197</v>
      </c>
      <c r="T492"/>
      <c r="U492" t="s">
        <v>26198</v>
      </c>
      <c r="V492" t="s">
        <v>26199</v>
      </c>
      <c r="X492" s="91" t="s">
        <v>29852</v>
      </c>
      <c r="Y492" s="97"/>
      <c r="AA492" s="91" t="str">
        <v>BFGIZ014.7GY-5</v>
      </c>
    </row>
    <row r="493" spans="1:27" s="91" customFormat="1" ht="15" customHeight="1" x14ac:dyDescent="0.35">
      <c r="A493" t="s">
        <v>1508</v>
      </c>
      <c r="B493" t="s">
        <v>1507</v>
      </c>
      <c r="C493" t="s">
        <v>1472</v>
      </c>
      <c r="D493" t="s">
        <v>1509</v>
      </c>
      <c r="E493"/>
      <c r="F493" t="s">
        <v>58</v>
      </c>
      <c r="G493"/>
      <c r="H493">
        <v>16</v>
      </c>
      <c r="I493">
        <v>0.9</v>
      </c>
      <c r="J493" t="s">
        <v>1480</v>
      </c>
      <c r="K493">
        <v>35.265940000000001</v>
      </c>
      <c r="L493">
        <v>-85.765699999999995</v>
      </c>
      <c r="M493" s="100" t="s">
        <v>38430</v>
      </c>
      <c r="N493" t="s">
        <v>26288</v>
      </c>
      <c r="O493" t="s">
        <v>42110</v>
      </c>
      <c r="P493">
        <v>5</v>
      </c>
      <c r="Q493" t="s">
        <v>26401</v>
      </c>
      <c r="R493" t="s">
        <v>25802</v>
      </c>
      <c r="S493" t="s">
        <v>26197</v>
      </c>
      <c r="T493"/>
      <c r="U493" t="s">
        <v>26198</v>
      </c>
      <c r="V493" t="s">
        <v>26199</v>
      </c>
      <c r="X493" s="91" t="s">
        <v>29858</v>
      </c>
      <c r="Y493" s="97"/>
      <c r="AA493" s="91" t="str">
        <v>BFGIZ016.0GY</v>
      </c>
    </row>
    <row r="494" spans="1:27" s="91" customFormat="1" ht="15" customHeight="1" x14ac:dyDescent="0.35">
      <c r="A494" t="s">
        <v>1511</v>
      </c>
      <c r="B494" t="s">
        <v>1510</v>
      </c>
      <c r="C494" t="s">
        <v>1512</v>
      </c>
      <c r="D494" t="s">
        <v>1513</v>
      </c>
      <c r="E494"/>
      <c r="F494" t="s">
        <v>28994</v>
      </c>
      <c r="G494"/>
      <c r="H494">
        <v>0.5</v>
      </c>
      <c r="I494">
        <v>8.2799999999999994</v>
      </c>
      <c r="J494" t="s">
        <v>1514</v>
      </c>
      <c r="K494">
        <v>35.298690000000001</v>
      </c>
      <c r="L494">
        <v>-84.599459999999993</v>
      </c>
      <c r="M494" s="100" t="s">
        <v>38384</v>
      </c>
      <c r="N494" t="s">
        <v>26211</v>
      </c>
      <c r="O494" t="s">
        <v>43112</v>
      </c>
      <c r="P494">
        <v>2</v>
      </c>
      <c r="Q494" t="s">
        <v>26403</v>
      </c>
      <c r="R494" t="s">
        <v>25802</v>
      </c>
      <c r="S494" t="s">
        <v>26197</v>
      </c>
      <c r="T494"/>
      <c r="U494" t="s">
        <v>26198</v>
      </c>
      <c r="V494" t="s">
        <v>26204</v>
      </c>
      <c r="X494" s="91" t="s">
        <v>29859</v>
      </c>
      <c r="Y494" s="97"/>
      <c r="AA494" s="91" t="str">
        <v>BFOOT000.5MM</v>
      </c>
    </row>
    <row r="495" spans="1:27" s="91" customFormat="1" ht="15" customHeight="1" x14ac:dyDescent="0.35">
      <c r="A495" t="s">
        <v>1516</v>
      </c>
      <c r="B495" t="s">
        <v>1515</v>
      </c>
      <c r="C495" t="s">
        <v>1517</v>
      </c>
      <c r="D495" t="s">
        <v>1518</v>
      </c>
      <c r="E495"/>
      <c r="F495" t="s">
        <v>33</v>
      </c>
      <c r="G495"/>
      <c r="H495">
        <v>0.2</v>
      </c>
      <c r="I495">
        <v>7.23</v>
      </c>
      <c r="J495" t="s">
        <v>253</v>
      </c>
      <c r="K495">
        <v>36.485556000000003</v>
      </c>
      <c r="L495">
        <v>-86.310277999999997</v>
      </c>
      <c r="M495" s="100" t="s">
        <v>38431</v>
      </c>
      <c r="N495" t="s">
        <v>26295</v>
      </c>
      <c r="O495" t="s">
        <v>42350</v>
      </c>
      <c r="P495">
        <v>4</v>
      </c>
      <c r="Q495" t="s">
        <v>29860</v>
      </c>
      <c r="R495" t="s">
        <v>25829</v>
      </c>
      <c r="S495" t="s">
        <v>26197</v>
      </c>
      <c r="T495"/>
      <c r="U495" t="s">
        <v>26198</v>
      </c>
      <c r="V495" t="s">
        <v>26199</v>
      </c>
      <c r="W495" s="91" t="s">
        <v>1519</v>
      </c>
      <c r="X495" s="91" t="s">
        <v>34504</v>
      </c>
      <c r="Y495" s="97"/>
      <c r="AA495" s="91" t="str">
        <v>BFORK000.2SR</v>
      </c>
    </row>
    <row r="496" spans="1:27" s="91" customFormat="1" ht="15" customHeight="1" x14ac:dyDescent="0.35">
      <c r="A496" t="s">
        <v>1521</v>
      </c>
      <c r="B496" t="s">
        <v>1520</v>
      </c>
      <c r="C496" t="s">
        <v>1522</v>
      </c>
      <c r="D496" t="s">
        <v>1523</v>
      </c>
      <c r="E496"/>
      <c r="F496" t="s">
        <v>9</v>
      </c>
      <c r="G496"/>
      <c r="H496">
        <v>3</v>
      </c>
      <c r="I496">
        <v>8.09</v>
      </c>
      <c r="J496" t="s">
        <v>896</v>
      </c>
      <c r="K496">
        <v>36.241810000000001</v>
      </c>
      <c r="L496">
        <v>-88.287769999999995</v>
      </c>
      <c r="M496" s="100" t="s">
        <v>38392</v>
      </c>
      <c r="N496" t="s">
        <v>26221</v>
      </c>
      <c r="O496" t="s">
        <v>43195</v>
      </c>
      <c r="P496">
        <v>3</v>
      </c>
      <c r="Q496" t="s">
        <v>29861</v>
      </c>
      <c r="R496" t="s">
        <v>25816</v>
      </c>
      <c r="S496" t="s">
        <v>26197</v>
      </c>
      <c r="T496"/>
      <c r="U496" t="s">
        <v>26198</v>
      </c>
      <c r="V496" t="s">
        <v>26199</v>
      </c>
      <c r="Y496" s="97"/>
      <c r="AA496" s="91" t="str">
        <v>BFORK003.0HN</v>
      </c>
    </row>
    <row r="497" spans="1:27" s="91" customFormat="1" ht="15" customHeight="1" x14ac:dyDescent="0.35">
      <c r="A497" t="s">
        <v>1525</v>
      </c>
      <c r="B497" t="s">
        <v>1524</v>
      </c>
      <c r="C497" t="s">
        <v>1526</v>
      </c>
      <c r="D497" t="s">
        <v>1527</v>
      </c>
      <c r="E497"/>
      <c r="F497" t="s">
        <v>9</v>
      </c>
      <c r="G497"/>
      <c r="H497">
        <v>4</v>
      </c>
      <c r="I497">
        <v>0.06</v>
      </c>
      <c r="J497" t="s">
        <v>896</v>
      </c>
      <c r="K497">
        <v>36.298349999999999</v>
      </c>
      <c r="L497">
        <v>-88.239869999999996</v>
      </c>
      <c r="M497" s="100" t="s">
        <v>38392</v>
      </c>
      <c r="N497" t="s">
        <v>26221</v>
      </c>
      <c r="O497" t="s">
        <v>43271</v>
      </c>
      <c r="P497">
        <v>3</v>
      </c>
      <c r="Q497" t="s">
        <v>26406</v>
      </c>
      <c r="R497" t="s">
        <v>25816</v>
      </c>
      <c r="S497" t="s">
        <v>26197</v>
      </c>
      <c r="T497"/>
      <c r="U497" t="s">
        <v>26198</v>
      </c>
      <c r="V497" t="s">
        <v>26199</v>
      </c>
      <c r="X497" s="91" t="s">
        <v>29862</v>
      </c>
      <c r="Y497" s="97"/>
      <c r="AA497" s="91" t="str">
        <v>BFORK004.0HN</v>
      </c>
    </row>
    <row r="498" spans="1:27" s="91" customFormat="1" ht="15" customHeight="1" x14ac:dyDescent="0.35">
      <c r="A498" t="s">
        <v>1529</v>
      </c>
      <c r="B498" t="s">
        <v>1528</v>
      </c>
      <c r="C498" t="s">
        <v>1530</v>
      </c>
      <c r="D498" t="s">
        <v>1531</v>
      </c>
      <c r="E498"/>
      <c r="F498" t="s">
        <v>29086</v>
      </c>
      <c r="G498"/>
      <c r="H498">
        <v>5</v>
      </c>
      <c r="I498">
        <v>56.74</v>
      </c>
      <c r="J498" t="s">
        <v>454</v>
      </c>
      <c r="K498">
        <v>35.189300000000003</v>
      </c>
      <c r="L498">
        <v>-86.110100000000003</v>
      </c>
      <c r="M498" s="100" t="s">
        <v>38457</v>
      </c>
      <c r="N498" t="s">
        <v>26336</v>
      </c>
      <c r="O498" t="s">
        <v>42773</v>
      </c>
      <c r="P498">
        <v>2</v>
      </c>
      <c r="Q498" t="s">
        <v>26404</v>
      </c>
      <c r="R498" t="s">
        <v>25808</v>
      </c>
      <c r="S498" t="s">
        <v>26197</v>
      </c>
      <c r="T498" t="s">
        <v>26405</v>
      </c>
      <c r="U498" t="s">
        <v>26207</v>
      </c>
      <c r="V498" t="s">
        <v>26199</v>
      </c>
      <c r="X498" s="91" t="s">
        <v>43272</v>
      </c>
      <c r="Y498" s="97"/>
      <c r="AA498" s="91" t="str">
        <v>BFORK005.0FR</v>
      </c>
    </row>
    <row r="499" spans="1:27" s="91" customFormat="1" ht="15" customHeight="1" x14ac:dyDescent="0.35">
      <c r="A499" t="s">
        <v>1535</v>
      </c>
      <c r="B499" t="s">
        <v>1534</v>
      </c>
      <c r="C499" t="s">
        <v>1526</v>
      </c>
      <c r="D499" t="s">
        <v>1536</v>
      </c>
      <c r="E499"/>
      <c r="F499" t="s">
        <v>9</v>
      </c>
      <c r="G499"/>
      <c r="H499">
        <v>5.6</v>
      </c>
      <c r="I499">
        <v>22.4</v>
      </c>
      <c r="J499" t="s">
        <v>896</v>
      </c>
      <c r="K499">
        <v>36.300699999999999</v>
      </c>
      <c r="L499">
        <v>-88.261899999999997</v>
      </c>
      <c r="M499" s="100" t="s">
        <v>38392</v>
      </c>
      <c r="N499" t="s">
        <v>26221</v>
      </c>
      <c r="O499" t="s">
        <v>43271</v>
      </c>
      <c r="P499">
        <v>3</v>
      </c>
      <c r="Q499" t="s">
        <v>26406</v>
      </c>
      <c r="R499" t="s">
        <v>25816</v>
      </c>
      <c r="S499" t="s">
        <v>26197</v>
      </c>
      <c r="T499"/>
      <c r="U499" t="s">
        <v>26198</v>
      </c>
      <c r="V499" t="s">
        <v>26199</v>
      </c>
      <c r="W499" s="91" t="s">
        <v>34505</v>
      </c>
      <c r="Y499" s="97"/>
      <c r="AA499" s="91" t="str">
        <v>BFORK005.6HN</v>
      </c>
    </row>
    <row r="500" spans="1:27" s="91" customFormat="1" ht="15" customHeight="1" x14ac:dyDescent="0.35">
      <c r="A500" t="s">
        <v>1538</v>
      </c>
      <c r="B500" t="s">
        <v>1537</v>
      </c>
      <c r="C500" t="s">
        <v>1526</v>
      </c>
      <c r="D500" t="s">
        <v>1539</v>
      </c>
      <c r="E500"/>
      <c r="F500" t="s">
        <v>9</v>
      </c>
      <c r="G500"/>
      <c r="H500">
        <v>6.6</v>
      </c>
      <c r="I500">
        <v>16.93</v>
      </c>
      <c r="J500" t="s">
        <v>896</v>
      </c>
      <c r="K500">
        <v>36.308399999999999</v>
      </c>
      <c r="L500">
        <v>-88.273399999999995</v>
      </c>
      <c r="M500" s="100" t="s">
        <v>38392</v>
      </c>
      <c r="N500" t="s">
        <v>26221</v>
      </c>
      <c r="O500" t="s">
        <v>43271</v>
      </c>
      <c r="P500">
        <v>3</v>
      </c>
      <c r="Q500" t="s">
        <v>26406</v>
      </c>
      <c r="R500" t="s">
        <v>25816</v>
      </c>
      <c r="S500" t="s">
        <v>26197</v>
      </c>
      <c r="T500"/>
      <c r="U500" t="s">
        <v>26198</v>
      </c>
      <c r="V500" t="s">
        <v>26199</v>
      </c>
      <c r="W500" s="91" t="s">
        <v>1540</v>
      </c>
      <c r="X500" s="91" t="s">
        <v>29864</v>
      </c>
      <c r="Y500" s="97"/>
      <c r="AA500" s="91" t="str">
        <v>BFORK006.6HN</v>
      </c>
    </row>
    <row r="501" spans="1:27" s="91" customFormat="1" ht="15" customHeight="1" x14ac:dyDescent="0.35">
      <c r="A501" t="s">
        <v>1542</v>
      </c>
      <c r="B501" t="s">
        <v>1541</v>
      </c>
      <c r="C501" t="s">
        <v>1530</v>
      </c>
      <c r="D501" t="s">
        <v>1543</v>
      </c>
      <c r="E501"/>
      <c r="F501" t="s">
        <v>29086</v>
      </c>
      <c r="G501"/>
      <c r="H501">
        <v>7.5</v>
      </c>
      <c r="I501">
        <v>52.94</v>
      </c>
      <c r="J501" t="s">
        <v>454</v>
      </c>
      <c r="K501">
        <v>35.17971</v>
      </c>
      <c r="L501">
        <v>-86.084720000000004</v>
      </c>
      <c r="M501" s="100" t="s">
        <v>38457</v>
      </c>
      <c r="N501" t="s">
        <v>26336</v>
      </c>
      <c r="O501" t="s">
        <v>42773</v>
      </c>
      <c r="P501">
        <v>2</v>
      </c>
      <c r="Q501" t="s">
        <v>26407</v>
      </c>
      <c r="R501" t="s">
        <v>25808</v>
      </c>
      <c r="S501" t="s">
        <v>26197</v>
      </c>
      <c r="T501"/>
      <c r="U501" t="s">
        <v>26198</v>
      </c>
      <c r="V501" t="s">
        <v>26199</v>
      </c>
      <c r="Y501" s="97"/>
      <c r="AA501" s="91" t="str">
        <v>BFORK007.5FR</v>
      </c>
    </row>
    <row r="502" spans="1:27" s="91" customFormat="1" ht="15" customHeight="1" x14ac:dyDescent="0.35">
      <c r="A502" t="s">
        <v>1545</v>
      </c>
      <c r="B502" t="s">
        <v>1544</v>
      </c>
      <c r="C502" t="s">
        <v>1530</v>
      </c>
      <c r="D502" t="s">
        <v>1546</v>
      </c>
      <c r="E502"/>
      <c r="F502" t="s">
        <v>29086</v>
      </c>
      <c r="G502"/>
      <c r="H502">
        <v>10.1</v>
      </c>
      <c r="I502">
        <v>37.78</v>
      </c>
      <c r="J502" t="s">
        <v>454</v>
      </c>
      <c r="K502">
        <v>35.162799999999997</v>
      </c>
      <c r="L502">
        <v>-86.060299999999998</v>
      </c>
      <c r="M502" s="100" t="s">
        <v>38457</v>
      </c>
      <c r="N502" t="s">
        <v>26336</v>
      </c>
      <c r="O502" t="s">
        <v>42773</v>
      </c>
      <c r="P502">
        <v>2</v>
      </c>
      <c r="Q502" t="s">
        <v>26407</v>
      </c>
      <c r="R502" t="s">
        <v>25808</v>
      </c>
      <c r="S502" t="s">
        <v>26197</v>
      </c>
      <c r="T502"/>
      <c r="U502" t="s">
        <v>26198</v>
      </c>
      <c r="V502" t="s">
        <v>26199</v>
      </c>
      <c r="W502" s="91" t="s">
        <v>1547</v>
      </c>
      <c r="Y502" s="97"/>
      <c r="AA502" s="91" t="str">
        <v>BFORK010.1FR</v>
      </c>
    </row>
    <row r="503" spans="1:27" s="91" customFormat="1" ht="15" customHeight="1" x14ac:dyDescent="0.35">
      <c r="A503" t="s">
        <v>1549</v>
      </c>
      <c r="B503" t="s">
        <v>1548</v>
      </c>
      <c r="C503" t="s">
        <v>1530</v>
      </c>
      <c r="D503" t="s">
        <v>1550</v>
      </c>
      <c r="E503"/>
      <c r="F503" t="s">
        <v>29086</v>
      </c>
      <c r="G503"/>
      <c r="H503">
        <v>13.4</v>
      </c>
      <c r="I503">
        <v>21.39</v>
      </c>
      <c r="J503" t="s">
        <v>454</v>
      </c>
      <c r="K503">
        <v>35.156109999999998</v>
      </c>
      <c r="L503">
        <v>-86.022289999999998</v>
      </c>
      <c r="M503" s="100" t="s">
        <v>38457</v>
      </c>
      <c r="N503" t="s">
        <v>26336</v>
      </c>
      <c r="O503" t="s">
        <v>42773</v>
      </c>
      <c r="P503">
        <v>2</v>
      </c>
      <c r="Q503" t="s">
        <v>26407</v>
      </c>
      <c r="R503" t="s">
        <v>25808</v>
      </c>
      <c r="S503" t="s">
        <v>26197</v>
      </c>
      <c r="T503"/>
      <c r="U503" t="s">
        <v>26198</v>
      </c>
      <c r="V503" t="s">
        <v>26199</v>
      </c>
      <c r="W503" s="91" t="s">
        <v>1551</v>
      </c>
      <c r="X503" s="91" t="s">
        <v>29865</v>
      </c>
      <c r="Y503" s="97"/>
      <c r="AA503" s="91" t="str">
        <v>BFORK013.4FR</v>
      </c>
    </row>
    <row r="504" spans="1:27" s="91" customFormat="1" ht="15" customHeight="1" x14ac:dyDescent="0.35">
      <c r="A504" t="s">
        <v>1553</v>
      </c>
      <c r="B504" t="s">
        <v>1552</v>
      </c>
      <c r="C504" t="s">
        <v>1530</v>
      </c>
      <c r="D504" t="s">
        <v>1554</v>
      </c>
      <c r="E504"/>
      <c r="F504" t="s">
        <v>29086</v>
      </c>
      <c r="G504"/>
      <c r="H504">
        <v>13.9</v>
      </c>
      <c r="I504">
        <v>20.77</v>
      </c>
      <c r="J504" t="s">
        <v>454</v>
      </c>
      <c r="K504">
        <v>35.1569</v>
      </c>
      <c r="L504">
        <v>-86.020300000000006</v>
      </c>
      <c r="M504" s="100" t="s">
        <v>38457</v>
      </c>
      <c r="N504" t="s">
        <v>26336</v>
      </c>
      <c r="O504" t="s">
        <v>42773</v>
      </c>
      <c r="P504">
        <v>2</v>
      </c>
      <c r="Q504" t="s">
        <v>26407</v>
      </c>
      <c r="R504" t="s">
        <v>25808</v>
      </c>
      <c r="S504" t="s">
        <v>26197</v>
      </c>
      <c r="T504"/>
      <c r="U504" t="s">
        <v>26198</v>
      </c>
      <c r="V504" t="s">
        <v>26199</v>
      </c>
      <c r="W504" s="91" t="s">
        <v>1555</v>
      </c>
      <c r="X504" s="91" t="s">
        <v>29866</v>
      </c>
      <c r="Y504" s="97"/>
      <c r="AA504" s="91" t="str">
        <v>BFORK013.9FR</v>
      </c>
    </row>
    <row r="505" spans="1:27" s="91" customFormat="1" ht="15" customHeight="1" x14ac:dyDescent="0.35">
      <c r="A505" t="s">
        <v>1557</v>
      </c>
      <c r="B505" t="s">
        <v>1556</v>
      </c>
      <c r="C505" t="s">
        <v>1530</v>
      </c>
      <c r="D505" t="s">
        <v>1558</v>
      </c>
      <c r="E505"/>
      <c r="F505" t="s">
        <v>33</v>
      </c>
      <c r="G505"/>
      <c r="H505">
        <v>14.6</v>
      </c>
      <c r="I505">
        <v>16.329999999999998</v>
      </c>
      <c r="J505" t="s">
        <v>454</v>
      </c>
      <c r="K505">
        <v>35.162300000000002</v>
      </c>
      <c r="L505">
        <v>-86.006500000000003</v>
      </c>
      <c r="M505" s="100" t="s">
        <v>38457</v>
      </c>
      <c r="N505" t="s">
        <v>26336</v>
      </c>
      <c r="O505" t="s">
        <v>42773</v>
      </c>
      <c r="P505">
        <v>2</v>
      </c>
      <c r="Q505" t="s">
        <v>26407</v>
      </c>
      <c r="R505" t="s">
        <v>25808</v>
      </c>
      <c r="S505" t="s">
        <v>26197</v>
      </c>
      <c r="T505"/>
      <c r="U505" t="s">
        <v>26198</v>
      </c>
      <c r="V505" t="s">
        <v>26199</v>
      </c>
      <c r="Y505" s="97"/>
      <c r="AA505" s="91" t="str">
        <v>BFORK014.6FR</v>
      </c>
    </row>
    <row r="506" spans="1:27" s="91" customFormat="1" ht="15" customHeight="1" x14ac:dyDescent="0.35">
      <c r="A506" t="s">
        <v>1560</v>
      </c>
      <c r="B506" t="s">
        <v>1559</v>
      </c>
      <c r="C506" t="s">
        <v>1561</v>
      </c>
      <c r="D506" t="s">
        <v>1562</v>
      </c>
      <c r="E506"/>
      <c r="F506" t="s">
        <v>28994</v>
      </c>
      <c r="G506"/>
      <c r="H506">
        <v>0.5</v>
      </c>
      <c r="I506">
        <v>10.11</v>
      </c>
      <c r="J506" t="s">
        <v>285</v>
      </c>
      <c r="K506">
        <v>35.112209999999997</v>
      </c>
      <c r="L506">
        <v>-84.934100000000001</v>
      </c>
      <c r="M506" s="100" t="s">
        <v>38384</v>
      </c>
      <c r="N506" t="s">
        <v>26211</v>
      </c>
      <c r="O506" t="s">
        <v>42814</v>
      </c>
      <c r="P506">
        <v>2</v>
      </c>
      <c r="Q506" t="s">
        <v>26408</v>
      </c>
      <c r="R506" t="s">
        <v>25802</v>
      </c>
      <c r="S506" t="s">
        <v>26197</v>
      </c>
      <c r="T506"/>
      <c r="U506" t="s">
        <v>26198</v>
      </c>
      <c r="V506" t="s">
        <v>26204</v>
      </c>
      <c r="Y506" s="97"/>
      <c r="AA506" s="91" t="str">
        <v>BFOX000.5BR</v>
      </c>
    </row>
    <row r="507" spans="1:27" s="91" customFormat="1" ht="15" customHeight="1" x14ac:dyDescent="0.35">
      <c r="A507" s="310" t="s">
        <v>43508</v>
      </c>
      <c r="B507" s="310" t="s">
        <v>43509</v>
      </c>
      <c r="C507" s="310" t="s">
        <v>1561</v>
      </c>
      <c r="D507" s="310" t="s">
        <v>43510</v>
      </c>
      <c r="E507" s="310"/>
      <c r="F507" s="310" t="s">
        <v>28994</v>
      </c>
      <c r="G507" s="310"/>
      <c r="H507" s="314">
        <v>5.7</v>
      </c>
      <c r="I507" s="314">
        <v>0.74</v>
      </c>
      <c r="J507" s="310" t="s">
        <v>285</v>
      </c>
      <c r="K507" s="314">
        <v>35.097140000000003</v>
      </c>
      <c r="L507" s="314">
        <v>-84.903778000000003</v>
      </c>
      <c r="M507" s="314" t="s">
        <v>38384</v>
      </c>
      <c r="N507" s="310" t="s">
        <v>26211</v>
      </c>
      <c r="O507" s="310" t="s">
        <v>39352</v>
      </c>
      <c r="P507" s="314">
        <v>2</v>
      </c>
      <c r="Q507" s="310" t="s">
        <v>26408</v>
      </c>
      <c r="R507" s="310" t="s">
        <v>25802</v>
      </c>
      <c r="S507" s="310" t="s">
        <v>26197</v>
      </c>
      <c r="T507" s="310"/>
      <c r="U507" s="310" t="s">
        <v>26198</v>
      </c>
      <c r="V507" s="310" t="s">
        <v>26204</v>
      </c>
      <c r="Y507" s="97"/>
      <c r="AA507" s="91" t="str">
        <v>BFOX005.6BR</v>
      </c>
    </row>
    <row r="508" spans="1:27" s="91" customFormat="1" ht="15" customHeight="1" x14ac:dyDescent="0.35">
      <c r="A508" t="s">
        <v>26410</v>
      </c>
      <c r="B508" t="s">
        <v>26409</v>
      </c>
      <c r="C508" t="s">
        <v>1565</v>
      </c>
      <c r="D508" t="s">
        <v>26411</v>
      </c>
      <c r="E508"/>
      <c r="F508" t="s">
        <v>29083</v>
      </c>
      <c r="G508"/>
      <c r="H508">
        <v>0.5</v>
      </c>
      <c r="I508">
        <v>16.3</v>
      </c>
      <c r="J508" t="s">
        <v>4</v>
      </c>
      <c r="K508">
        <v>35.235742999999999</v>
      </c>
      <c r="L508">
        <v>-87.299723999999998</v>
      </c>
      <c r="M508" s="100" t="s">
        <v>38376</v>
      </c>
      <c r="N508" t="s">
        <v>26196</v>
      </c>
      <c r="O508" t="s">
        <v>43273</v>
      </c>
      <c r="P508">
        <v>1</v>
      </c>
      <c r="Q508" t="s">
        <v>28424</v>
      </c>
      <c r="R508" t="s">
        <v>25808</v>
      </c>
      <c r="S508" t="s">
        <v>26197</v>
      </c>
      <c r="T508"/>
      <c r="U508" t="s">
        <v>26198</v>
      </c>
      <c r="V508" t="s">
        <v>26199</v>
      </c>
      <c r="Y508" s="97"/>
      <c r="AA508" s="91" t="str">
        <v>BFSHO000.5LW</v>
      </c>
    </row>
    <row r="509" spans="1:27" s="91" customFormat="1" ht="15" customHeight="1" x14ac:dyDescent="0.35">
      <c r="A509" t="s">
        <v>1564</v>
      </c>
      <c r="B509" t="s">
        <v>1563</v>
      </c>
      <c r="C509" t="s">
        <v>1565</v>
      </c>
      <c r="D509" t="s">
        <v>1566</v>
      </c>
      <c r="E509"/>
      <c r="F509" t="s">
        <v>29083</v>
      </c>
      <c r="G509"/>
      <c r="H509">
        <v>2.5</v>
      </c>
      <c r="I509">
        <v>5.7</v>
      </c>
      <c r="J509" t="s">
        <v>4</v>
      </c>
      <c r="K509">
        <v>35.245600000000003</v>
      </c>
      <c r="L509">
        <v>-87.275899999999993</v>
      </c>
      <c r="M509" s="100" t="s">
        <v>38376</v>
      </c>
      <c r="N509" t="s">
        <v>26196</v>
      </c>
      <c r="O509" t="s">
        <v>43273</v>
      </c>
      <c r="P509">
        <v>1</v>
      </c>
      <c r="Q509" t="s">
        <v>29867</v>
      </c>
      <c r="R509" t="s">
        <v>25808</v>
      </c>
      <c r="S509" t="s">
        <v>26197</v>
      </c>
      <c r="T509"/>
      <c r="U509" t="s">
        <v>26198</v>
      </c>
      <c r="V509" t="s">
        <v>26199</v>
      </c>
      <c r="Y509" s="97"/>
      <c r="AA509" s="91" t="str">
        <v>BFSHO002.5LW</v>
      </c>
    </row>
    <row r="510" spans="1:27" s="91" customFormat="1" ht="15" customHeight="1" x14ac:dyDescent="0.35">
      <c r="A510" t="s">
        <v>1568</v>
      </c>
      <c r="B510" t="s">
        <v>1567</v>
      </c>
      <c r="C510" t="s">
        <v>1569</v>
      </c>
      <c r="D510" t="s">
        <v>1570</v>
      </c>
      <c r="E510"/>
      <c r="F510" t="s">
        <v>28994</v>
      </c>
      <c r="G510"/>
      <c r="H510">
        <v>0</v>
      </c>
      <c r="I510">
        <v>2.35</v>
      </c>
      <c r="J510" t="s">
        <v>270</v>
      </c>
      <c r="K510">
        <v>36.450400000000002</v>
      </c>
      <c r="L510">
        <v>-82.679599999999994</v>
      </c>
      <c r="M510" s="100" t="s">
        <v>38412</v>
      </c>
      <c r="N510" t="s">
        <v>29031</v>
      </c>
      <c r="O510" t="s">
        <v>42479</v>
      </c>
      <c r="P510">
        <v>3</v>
      </c>
      <c r="Q510" t="s">
        <v>29868</v>
      </c>
      <c r="R510" t="s">
        <v>25821</v>
      </c>
      <c r="S510" t="s">
        <v>26197</v>
      </c>
      <c r="T510"/>
      <c r="U510" t="s">
        <v>26198</v>
      </c>
      <c r="V510" t="s">
        <v>26204</v>
      </c>
      <c r="Y510" s="97"/>
      <c r="AA510" s="91" t="str">
        <v>BGAP000.0SU</v>
      </c>
    </row>
    <row r="511" spans="1:27" s="91" customFormat="1" ht="15" customHeight="1" x14ac:dyDescent="0.35">
      <c r="A511" t="s">
        <v>1572</v>
      </c>
      <c r="B511" t="s">
        <v>1571</v>
      </c>
      <c r="C511" t="s">
        <v>1573</v>
      </c>
      <c r="D511" t="s">
        <v>1574</v>
      </c>
      <c r="E511"/>
      <c r="F511" t="s">
        <v>324</v>
      </c>
      <c r="G511"/>
      <c r="H511">
        <v>0.1</v>
      </c>
      <c r="I511">
        <v>9.65</v>
      </c>
      <c r="J511" t="s">
        <v>950</v>
      </c>
      <c r="K511">
        <v>36.215879999999999</v>
      </c>
      <c r="L511">
        <v>-84.166629999999998</v>
      </c>
      <c r="M511" s="100" t="s">
        <v>38459</v>
      </c>
      <c r="N511" t="s">
        <v>26343</v>
      </c>
      <c r="O511" t="s">
        <v>42980</v>
      </c>
      <c r="P511">
        <v>3</v>
      </c>
      <c r="Q511" t="s">
        <v>29869</v>
      </c>
      <c r="R511" t="s">
        <v>25825</v>
      </c>
      <c r="S511" t="s">
        <v>26197</v>
      </c>
      <c r="T511"/>
      <c r="U511" t="s">
        <v>26198</v>
      </c>
      <c r="V511" t="s">
        <v>26204</v>
      </c>
      <c r="W511" s="91" t="s">
        <v>1575</v>
      </c>
      <c r="X511" s="91" t="s">
        <v>29870</v>
      </c>
      <c r="Y511" s="97"/>
      <c r="AA511" s="91" t="str">
        <v>BGROV000.1AN</v>
      </c>
    </row>
    <row r="512" spans="1:27" s="91" customFormat="1" ht="15" customHeight="1" x14ac:dyDescent="0.35">
      <c r="A512" t="s">
        <v>1577</v>
      </c>
      <c r="B512" t="s">
        <v>1576</v>
      </c>
      <c r="C512" t="s">
        <v>1578</v>
      </c>
      <c r="D512" t="s">
        <v>1579</v>
      </c>
      <c r="E512"/>
      <c r="F512" t="s">
        <v>29083</v>
      </c>
      <c r="G512"/>
      <c r="H512">
        <v>5.3</v>
      </c>
      <c r="I512">
        <v>10.32</v>
      </c>
      <c r="J512" t="s">
        <v>166</v>
      </c>
      <c r="K512">
        <v>36.490499999999997</v>
      </c>
      <c r="L512">
        <v>-87.565240000000003</v>
      </c>
      <c r="M512" s="100" t="s">
        <v>38380</v>
      </c>
      <c r="N512" t="s">
        <v>26208</v>
      </c>
      <c r="O512" t="s">
        <v>43261</v>
      </c>
      <c r="P512">
        <v>5</v>
      </c>
      <c r="Q512" t="s">
        <v>26412</v>
      </c>
      <c r="R512" t="s">
        <v>25829</v>
      </c>
      <c r="S512" t="s">
        <v>26197</v>
      </c>
      <c r="T512"/>
      <c r="U512" t="s">
        <v>26198</v>
      </c>
      <c r="V512" t="s">
        <v>26199</v>
      </c>
      <c r="Y512" s="97"/>
      <c r="AA512" s="91" t="str">
        <v>BGROV005.3MT</v>
      </c>
    </row>
    <row r="513" spans="1:27" s="91" customFormat="1" ht="15" customHeight="1" x14ac:dyDescent="0.35">
      <c r="A513" t="s">
        <v>1581</v>
      </c>
      <c r="B513" t="s">
        <v>1580</v>
      </c>
      <c r="C513" t="s">
        <v>1582</v>
      </c>
      <c r="D513" t="s">
        <v>1583</v>
      </c>
      <c r="E513"/>
      <c r="F513" t="s">
        <v>58</v>
      </c>
      <c r="G513"/>
      <c r="H513">
        <v>0.5</v>
      </c>
      <c r="I513">
        <v>0.44</v>
      </c>
      <c r="J513" t="s">
        <v>313</v>
      </c>
      <c r="K513">
        <v>35.995199999999997</v>
      </c>
      <c r="L513">
        <v>-84.855000000000004</v>
      </c>
      <c r="M513" s="100" t="s">
        <v>38416</v>
      </c>
      <c r="N513" t="s">
        <v>26258</v>
      </c>
      <c r="O513" t="s">
        <v>42157</v>
      </c>
      <c r="P513">
        <v>1</v>
      </c>
      <c r="Q513" t="s">
        <v>29871</v>
      </c>
      <c r="R513" t="s">
        <v>25812</v>
      </c>
      <c r="S513" t="s">
        <v>26197</v>
      </c>
      <c r="T513"/>
      <c r="U513" t="s">
        <v>26198</v>
      </c>
      <c r="V513" t="s">
        <v>26199</v>
      </c>
      <c r="X513" s="91" t="s">
        <v>29872</v>
      </c>
      <c r="Y513" s="97"/>
      <c r="AA513" s="91" t="str">
        <v>BGUM000.5CU</v>
      </c>
    </row>
    <row r="514" spans="1:27" s="91" customFormat="1" ht="15" customHeight="1" x14ac:dyDescent="0.35">
      <c r="A514" t="s">
        <v>1585</v>
      </c>
      <c r="B514" t="s">
        <v>1584</v>
      </c>
      <c r="C514" t="s">
        <v>1586</v>
      </c>
      <c r="D514" t="s">
        <v>1587</v>
      </c>
      <c r="E514"/>
      <c r="F514" t="s">
        <v>58</v>
      </c>
      <c r="G514"/>
      <c r="H514">
        <v>0.1</v>
      </c>
      <c r="I514">
        <v>2.27</v>
      </c>
      <c r="J514" t="s">
        <v>59</v>
      </c>
      <c r="K514">
        <v>35.521009999999997</v>
      </c>
      <c r="L514">
        <v>-85.534099999999995</v>
      </c>
      <c r="M514" s="100" t="s">
        <v>38403</v>
      </c>
      <c r="N514" t="s">
        <v>26290</v>
      </c>
      <c r="O514" t="s">
        <v>42321</v>
      </c>
      <c r="P514">
        <v>3</v>
      </c>
      <c r="Q514" t="s">
        <v>26414</v>
      </c>
      <c r="R514" t="s">
        <v>25802</v>
      </c>
      <c r="S514" t="s">
        <v>26197</v>
      </c>
      <c r="T514"/>
      <c r="U514" t="s">
        <v>26198</v>
      </c>
      <c r="V514" t="s">
        <v>26199</v>
      </c>
      <c r="W514" s="91" t="s">
        <v>34506</v>
      </c>
      <c r="X514" s="91" t="s">
        <v>29873</v>
      </c>
      <c r="Y514" s="97"/>
      <c r="AA514" s="91" t="str">
        <v>BHE000.1SE</v>
      </c>
    </row>
    <row r="515" spans="1:27" s="91" customFormat="1" ht="15" customHeight="1" x14ac:dyDescent="0.35">
      <c r="A515" t="s">
        <v>1589</v>
      </c>
      <c r="B515" t="s">
        <v>1588</v>
      </c>
      <c r="C515" t="s">
        <v>1586</v>
      </c>
      <c r="D515" t="s">
        <v>1590</v>
      </c>
      <c r="E515"/>
      <c r="F515" t="s">
        <v>58</v>
      </c>
      <c r="G515"/>
      <c r="H515">
        <v>0.2</v>
      </c>
      <c r="I515">
        <v>2.2000000000000002</v>
      </c>
      <c r="J515" t="s">
        <v>59</v>
      </c>
      <c r="K515">
        <v>35.519010000000002</v>
      </c>
      <c r="L515">
        <v>-85.530900000000003</v>
      </c>
      <c r="M515" s="100" t="s">
        <v>38403</v>
      </c>
      <c r="N515" t="s">
        <v>26290</v>
      </c>
      <c r="O515" t="s">
        <v>42321</v>
      </c>
      <c r="P515">
        <v>3</v>
      </c>
      <c r="Q515" t="s">
        <v>26414</v>
      </c>
      <c r="R515" t="s">
        <v>25802</v>
      </c>
      <c r="S515" t="s">
        <v>26197</v>
      </c>
      <c r="T515"/>
      <c r="U515" t="s">
        <v>26198</v>
      </c>
      <c r="V515" t="s">
        <v>26199</v>
      </c>
      <c r="X515" s="91" t="s">
        <v>38526</v>
      </c>
      <c r="Y515" s="97"/>
      <c r="AA515" s="91" t="str">
        <v>BHE000.2SE</v>
      </c>
    </row>
    <row r="516" spans="1:27" s="91" customFormat="1" ht="15" customHeight="1" x14ac:dyDescent="0.35">
      <c r="A516" t="s">
        <v>1592</v>
      </c>
      <c r="B516" t="s">
        <v>1591</v>
      </c>
      <c r="C516" t="s">
        <v>1586</v>
      </c>
      <c r="D516" t="s">
        <v>29874</v>
      </c>
      <c r="E516"/>
      <c r="F516" t="s">
        <v>58</v>
      </c>
      <c r="G516"/>
      <c r="H516">
        <v>1.1000000000000001</v>
      </c>
      <c r="I516">
        <v>1.44</v>
      </c>
      <c r="J516" t="s">
        <v>59</v>
      </c>
      <c r="K516">
        <v>35.515560000000001</v>
      </c>
      <c r="L516">
        <v>-85.522599999999997</v>
      </c>
      <c r="M516" s="100" t="s">
        <v>38403</v>
      </c>
      <c r="N516" t="s">
        <v>26290</v>
      </c>
      <c r="O516" t="s">
        <v>42321</v>
      </c>
      <c r="P516">
        <v>3</v>
      </c>
      <c r="Q516" t="s">
        <v>26414</v>
      </c>
      <c r="R516" t="s">
        <v>25802</v>
      </c>
      <c r="S516" t="s">
        <v>26197</v>
      </c>
      <c r="T516"/>
      <c r="U516" t="s">
        <v>26198</v>
      </c>
      <c r="V516" t="s">
        <v>26199</v>
      </c>
      <c r="W516" s="91" t="s">
        <v>34507</v>
      </c>
      <c r="X516" s="91" t="s">
        <v>29875</v>
      </c>
      <c r="Y516" s="97"/>
      <c r="AA516" s="91" t="str">
        <v>BHE001.1SE</v>
      </c>
    </row>
    <row r="517" spans="1:27" s="91" customFormat="1" ht="15" customHeight="1" x14ac:dyDescent="0.35">
      <c r="A517" t="s">
        <v>1594</v>
      </c>
      <c r="B517" t="s">
        <v>1593</v>
      </c>
      <c r="C517" t="s">
        <v>1586</v>
      </c>
      <c r="D517" t="s">
        <v>1595</v>
      </c>
      <c r="E517"/>
      <c r="F517" t="s">
        <v>58</v>
      </c>
      <c r="G517"/>
      <c r="H517">
        <v>2.4</v>
      </c>
      <c r="I517">
        <v>0.55000000000000004</v>
      </c>
      <c r="J517" t="s">
        <v>59</v>
      </c>
      <c r="K517">
        <v>35.519660000000002</v>
      </c>
      <c r="L517">
        <v>-85.509799999999998</v>
      </c>
      <c r="M517" s="100" t="s">
        <v>38403</v>
      </c>
      <c r="N517" t="s">
        <v>26290</v>
      </c>
      <c r="O517" t="s">
        <v>42321</v>
      </c>
      <c r="P517">
        <v>3</v>
      </c>
      <c r="Q517" t="s">
        <v>26414</v>
      </c>
      <c r="R517" t="s">
        <v>25802</v>
      </c>
      <c r="S517" t="s">
        <v>26197</v>
      </c>
      <c r="T517"/>
      <c r="U517" t="s">
        <v>26198</v>
      </c>
      <c r="V517" t="s">
        <v>26199</v>
      </c>
      <c r="W517" s="91" t="s">
        <v>34508</v>
      </c>
      <c r="X517" s="91" t="s">
        <v>29876</v>
      </c>
      <c r="Y517" s="97"/>
      <c r="AA517" s="91" t="str">
        <v>BHE002.4SE</v>
      </c>
    </row>
    <row r="518" spans="1:27" s="91" customFormat="1" ht="15" customHeight="1" x14ac:dyDescent="0.35">
      <c r="A518" t="s">
        <v>26416</v>
      </c>
      <c r="B518" t="s">
        <v>26415</v>
      </c>
      <c r="C518" t="s">
        <v>26417</v>
      </c>
      <c r="D518" t="s">
        <v>26278</v>
      </c>
      <c r="E518"/>
      <c r="F518" t="s">
        <v>29089</v>
      </c>
      <c r="G518"/>
      <c r="H518">
        <v>0.1</v>
      </c>
      <c r="I518">
        <v>2.0499999999999998</v>
      </c>
      <c r="J518" t="s">
        <v>325</v>
      </c>
      <c r="K518">
        <v>36.515388999999999</v>
      </c>
      <c r="L518">
        <v>-84.716943999999998</v>
      </c>
      <c r="M518" s="100" t="s">
        <v>38426</v>
      </c>
      <c r="N518" t="s">
        <v>26325</v>
      </c>
      <c r="O518" t="s">
        <v>42957</v>
      </c>
      <c r="P518">
        <v>4</v>
      </c>
      <c r="Q518" t="s">
        <v>27060</v>
      </c>
      <c r="R518" t="s">
        <v>25825</v>
      </c>
      <c r="S518" t="s">
        <v>26197</v>
      </c>
      <c r="T518"/>
      <c r="U518" t="s">
        <v>26198</v>
      </c>
      <c r="V518" t="s">
        <v>26204</v>
      </c>
      <c r="W518" s="91" t="s">
        <v>43318</v>
      </c>
      <c r="X518" s="91" t="s">
        <v>29611</v>
      </c>
      <c r="Y518" s="97"/>
      <c r="AA518" s="91" t="str">
        <v>BHOUS000.1SC</v>
      </c>
    </row>
    <row r="519" spans="1:27" s="91" customFormat="1" ht="15" customHeight="1" x14ac:dyDescent="0.35">
      <c r="A519" t="s">
        <v>1597</v>
      </c>
      <c r="B519" t="s">
        <v>1596</v>
      </c>
      <c r="C519" t="s">
        <v>1598</v>
      </c>
      <c r="D519" t="s">
        <v>1599</v>
      </c>
      <c r="E519"/>
      <c r="F519" t="s">
        <v>29086</v>
      </c>
      <c r="G519"/>
      <c r="H519">
        <v>0.2</v>
      </c>
      <c r="I519">
        <v>14.13</v>
      </c>
      <c r="J519" t="s">
        <v>1600</v>
      </c>
      <c r="K519">
        <v>35.045499999999997</v>
      </c>
      <c r="L519">
        <v>-86.426900000000003</v>
      </c>
      <c r="M519" s="100" t="s">
        <v>38525</v>
      </c>
      <c r="N519" t="s">
        <v>26419</v>
      </c>
      <c r="O519" t="s">
        <v>42486</v>
      </c>
      <c r="P519">
        <v>1</v>
      </c>
      <c r="Q519" t="s">
        <v>26420</v>
      </c>
      <c r="R519" t="s">
        <v>25808</v>
      </c>
      <c r="S519" t="s">
        <v>26197</v>
      </c>
      <c r="T519"/>
      <c r="U519" t="s">
        <v>26198</v>
      </c>
      <c r="V519" t="s">
        <v>26199</v>
      </c>
      <c r="Y519" s="97"/>
      <c r="AA519" s="91" t="str">
        <v>BHUCK000.2LI</v>
      </c>
    </row>
    <row r="520" spans="1:27" s="91" customFormat="1" ht="15" customHeight="1" x14ac:dyDescent="0.35">
      <c r="A520" t="s">
        <v>34509</v>
      </c>
      <c r="B520" t="s">
        <v>34510</v>
      </c>
      <c r="C520" t="s">
        <v>34511</v>
      </c>
      <c r="D520" t="s">
        <v>34512</v>
      </c>
      <c r="E520"/>
      <c r="F520" t="s">
        <v>9</v>
      </c>
      <c r="G520"/>
      <c r="H520">
        <v>1.3</v>
      </c>
      <c r="I520">
        <v>10.9</v>
      </c>
      <c r="J520" t="s">
        <v>641</v>
      </c>
      <c r="K520">
        <v>35.436669999999999</v>
      </c>
      <c r="L520">
        <v>-88.356560000000002</v>
      </c>
      <c r="M520" s="100" t="s">
        <v>38402</v>
      </c>
      <c r="N520" t="s">
        <v>26242</v>
      </c>
      <c r="O520" t="s">
        <v>42660</v>
      </c>
      <c r="P520">
        <v>3</v>
      </c>
      <c r="Q520" t="s">
        <v>34513</v>
      </c>
      <c r="R520" t="s">
        <v>25816</v>
      </c>
      <c r="S520" t="s">
        <v>26197</v>
      </c>
      <c r="T520"/>
      <c r="U520" t="s">
        <v>26198</v>
      </c>
      <c r="V520" t="s">
        <v>26199</v>
      </c>
      <c r="Y520" s="97"/>
      <c r="AA520" s="91" t="str">
        <v>BHURR001.3HE</v>
      </c>
    </row>
    <row r="521" spans="1:27" s="91" customFormat="1" ht="15" customHeight="1" x14ac:dyDescent="0.35">
      <c r="A521" t="s">
        <v>1602</v>
      </c>
      <c r="B521" t="s">
        <v>1601</v>
      </c>
      <c r="C521" t="s">
        <v>1603</v>
      </c>
      <c r="D521" t="s">
        <v>1604</v>
      </c>
      <c r="E521"/>
      <c r="F521" t="s">
        <v>27</v>
      </c>
      <c r="G521"/>
      <c r="H521">
        <v>2.7</v>
      </c>
      <c r="I521">
        <v>11.39</v>
      </c>
      <c r="J521" t="s">
        <v>1463</v>
      </c>
      <c r="K521">
        <v>36.158799999999999</v>
      </c>
      <c r="L521">
        <v>-89.308700000000002</v>
      </c>
      <c r="M521" s="100" t="s">
        <v>38448</v>
      </c>
      <c r="N521" t="s">
        <v>619</v>
      </c>
      <c r="O521" t="s">
        <v>43262</v>
      </c>
      <c r="P521">
        <v>5</v>
      </c>
      <c r="Q521" t="s">
        <v>26421</v>
      </c>
      <c r="R521" t="s">
        <v>25816</v>
      </c>
      <c r="S521" t="s">
        <v>26197</v>
      </c>
      <c r="T521"/>
      <c r="U521" t="s">
        <v>26198</v>
      </c>
      <c r="V521" t="s">
        <v>26199</v>
      </c>
      <c r="Y521" s="97"/>
      <c r="AA521" s="91" t="str">
        <v>BIFFL002.7DY</v>
      </c>
    </row>
    <row r="522" spans="1:27" s="91" customFormat="1" ht="15" customHeight="1" x14ac:dyDescent="0.35">
      <c r="A522" t="s">
        <v>1606</v>
      </c>
      <c r="B522" t="s">
        <v>1605</v>
      </c>
      <c r="C522" t="s">
        <v>1603</v>
      </c>
      <c r="D522" t="s">
        <v>1607</v>
      </c>
      <c r="E522"/>
      <c r="F522" t="s">
        <v>27</v>
      </c>
      <c r="G522"/>
      <c r="H522">
        <v>3.5</v>
      </c>
      <c r="I522">
        <v>17.37</v>
      </c>
      <c r="J522" t="s">
        <v>1463</v>
      </c>
      <c r="K522">
        <v>36.171689999999998</v>
      </c>
      <c r="L522">
        <v>-89.328130000000002</v>
      </c>
      <c r="M522" s="100" t="s">
        <v>38448</v>
      </c>
      <c r="N522" t="s">
        <v>619</v>
      </c>
      <c r="O522" t="s">
        <v>43262</v>
      </c>
      <c r="P522">
        <v>5</v>
      </c>
      <c r="Q522" t="s">
        <v>26421</v>
      </c>
      <c r="R522" t="s">
        <v>25816</v>
      </c>
      <c r="S522" t="s">
        <v>26197</v>
      </c>
      <c r="T522"/>
      <c r="U522" t="s">
        <v>26198</v>
      </c>
      <c r="V522" t="s">
        <v>26199</v>
      </c>
      <c r="Y522" s="97"/>
      <c r="AA522" s="91" t="str">
        <v>BIFFL003.5DY</v>
      </c>
    </row>
    <row r="523" spans="1:27" s="91" customFormat="1" ht="15" customHeight="1" x14ac:dyDescent="0.35">
      <c r="A523" t="s">
        <v>38527</v>
      </c>
      <c r="B523" t="s">
        <v>36906</v>
      </c>
      <c r="C523" t="s">
        <v>38528</v>
      </c>
      <c r="D523" t="s">
        <v>36907</v>
      </c>
      <c r="E523"/>
      <c r="F523" t="s">
        <v>27</v>
      </c>
      <c r="G523" t="s">
        <v>929</v>
      </c>
      <c r="H523">
        <v>22.9</v>
      </c>
      <c r="I523">
        <v>3.3</v>
      </c>
      <c r="J523" t="s">
        <v>404</v>
      </c>
      <c r="K523">
        <v>35.414839999999998</v>
      </c>
      <c r="L523">
        <v>-89.793090000000007</v>
      </c>
      <c r="M523" s="100" t="s">
        <v>38427</v>
      </c>
      <c r="N523" t="s">
        <v>26281</v>
      </c>
      <c r="O523" t="s">
        <v>38529</v>
      </c>
      <c r="P523">
        <v>2</v>
      </c>
      <c r="Q523" t="s">
        <v>26431</v>
      </c>
      <c r="R523" t="s">
        <v>25828</v>
      </c>
      <c r="S523" t="s">
        <v>26197</v>
      </c>
      <c r="T523"/>
      <c r="U523" t="s">
        <v>26198</v>
      </c>
      <c r="V523" t="s">
        <v>26199</v>
      </c>
      <c r="W523" s="91" t="s">
        <v>38530</v>
      </c>
      <c r="X523" s="91" t="s">
        <v>38531</v>
      </c>
      <c r="Y523" s="97"/>
      <c r="AA523" s="91" t="str">
        <v>BIG0.5T1.5TI</v>
      </c>
    </row>
    <row r="524" spans="1:27" s="91" customFormat="1" ht="15" customHeight="1" x14ac:dyDescent="0.35">
      <c r="A524" s="310" t="s">
        <v>38532</v>
      </c>
      <c r="B524" s="310" t="s">
        <v>38533</v>
      </c>
      <c r="C524" s="310" t="s">
        <v>38534</v>
      </c>
      <c r="D524" s="310" t="s">
        <v>38535</v>
      </c>
      <c r="E524" s="310"/>
      <c r="F524" s="310" t="s">
        <v>27</v>
      </c>
      <c r="G524" s="310"/>
      <c r="H524" s="314">
        <v>0.1</v>
      </c>
      <c r="I524" s="314">
        <v>1.2</v>
      </c>
      <c r="J524" s="310" t="s">
        <v>404</v>
      </c>
      <c r="K524" s="314">
        <v>35.41563</v>
      </c>
      <c r="L524" s="314">
        <v>-89.791430000000005</v>
      </c>
      <c r="M524" s="314" t="s">
        <v>38427</v>
      </c>
      <c r="N524" s="310" t="s">
        <v>26281</v>
      </c>
      <c r="O524" s="310" t="s">
        <v>38529</v>
      </c>
      <c r="P524" s="314">
        <v>2</v>
      </c>
      <c r="Q524" s="310" t="s">
        <v>26431</v>
      </c>
      <c r="R524" s="310" t="s">
        <v>25828</v>
      </c>
      <c r="S524" s="310" t="s">
        <v>26197</v>
      </c>
      <c r="T524" s="310"/>
      <c r="U524" s="310" t="s">
        <v>26198</v>
      </c>
      <c r="V524" s="310" t="s">
        <v>26199</v>
      </c>
      <c r="X524" s="91" t="s">
        <v>38536</v>
      </c>
      <c r="Y524" s="97"/>
      <c r="AA524" s="91" t="str">
        <v>BIG0.5T1.6T0.1TI</v>
      </c>
    </row>
    <row r="525" spans="1:27" s="91" customFormat="1" ht="15" customHeight="1" x14ac:dyDescent="0.35">
      <c r="A525" s="310" t="s">
        <v>38537</v>
      </c>
      <c r="B525" s="310" t="s">
        <v>38538</v>
      </c>
      <c r="C525" s="310" t="s">
        <v>38539</v>
      </c>
      <c r="D525" s="310" t="s">
        <v>38540</v>
      </c>
      <c r="E525" s="310"/>
      <c r="F525" s="310" t="s">
        <v>27</v>
      </c>
      <c r="G525" s="310"/>
      <c r="H525" s="314">
        <v>0.1</v>
      </c>
      <c r="I525" s="314">
        <v>0.7</v>
      </c>
      <c r="J525" s="310" t="s">
        <v>404</v>
      </c>
      <c r="K525" s="314">
        <v>35.41733</v>
      </c>
      <c r="L525" s="314">
        <v>-89.789540000000002</v>
      </c>
      <c r="M525" s="314" t="s">
        <v>38427</v>
      </c>
      <c r="N525" s="310" t="s">
        <v>26281</v>
      </c>
      <c r="O525" s="310" t="s">
        <v>38529</v>
      </c>
      <c r="P525" s="314">
        <v>2</v>
      </c>
      <c r="Q525" s="310" t="s">
        <v>26431</v>
      </c>
      <c r="R525" s="310" t="s">
        <v>25828</v>
      </c>
      <c r="S525" s="310" t="s">
        <v>26197</v>
      </c>
      <c r="T525" s="310"/>
      <c r="U525" s="310" t="s">
        <v>26198</v>
      </c>
      <c r="V525" s="310" t="s">
        <v>26199</v>
      </c>
      <c r="X525" s="91" t="s">
        <v>38541</v>
      </c>
      <c r="Y525" s="97"/>
      <c r="AA525" s="91" t="str">
        <v>BIG0.5T1.8T0.1TI</v>
      </c>
    </row>
    <row r="526" spans="1:27" s="91" customFormat="1" ht="15" customHeight="1" x14ac:dyDescent="0.35">
      <c r="A526" s="310" t="s">
        <v>38542</v>
      </c>
      <c r="B526" s="310" t="s">
        <v>38543</v>
      </c>
      <c r="C526" s="310" t="s">
        <v>38544</v>
      </c>
      <c r="D526" s="310" t="s">
        <v>38545</v>
      </c>
      <c r="E526" s="310"/>
      <c r="F526" s="310" t="s">
        <v>27</v>
      </c>
      <c r="G526" s="310" t="s">
        <v>929</v>
      </c>
      <c r="H526" s="314">
        <v>1.8</v>
      </c>
      <c r="I526" s="314">
        <v>1.3</v>
      </c>
      <c r="J526" s="310" t="s">
        <v>404</v>
      </c>
      <c r="K526" s="314">
        <v>35.417969999999997</v>
      </c>
      <c r="L526" s="314">
        <v>-89.789460000000005</v>
      </c>
      <c r="M526" s="314" t="s">
        <v>38427</v>
      </c>
      <c r="N526" s="310" t="s">
        <v>26281</v>
      </c>
      <c r="O526" s="310" t="s">
        <v>38529</v>
      </c>
      <c r="P526" s="314">
        <v>2</v>
      </c>
      <c r="Q526" s="310" t="s">
        <v>26431</v>
      </c>
      <c r="R526" s="310" t="s">
        <v>25828</v>
      </c>
      <c r="S526" s="310" t="s">
        <v>26197</v>
      </c>
      <c r="T526" s="310"/>
      <c r="U526" s="310" t="s">
        <v>26198</v>
      </c>
      <c r="V526" s="310" t="s">
        <v>26199</v>
      </c>
      <c r="X526" s="91" t="s">
        <v>38546</v>
      </c>
      <c r="Y526" s="97"/>
      <c r="AA526" s="91" t="str">
        <v>BIG0.5T1.8TI</v>
      </c>
    </row>
    <row r="527" spans="1:27" s="91" customFormat="1" ht="15" customHeight="1" x14ac:dyDescent="0.35">
      <c r="A527" t="s">
        <v>1609</v>
      </c>
      <c r="B527" t="s">
        <v>1608</v>
      </c>
      <c r="C527" t="s">
        <v>1610</v>
      </c>
      <c r="D527" t="s">
        <v>1611</v>
      </c>
      <c r="E527"/>
      <c r="F527" t="s">
        <v>44</v>
      </c>
      <c r="G527"/>
      <c r="H527">
        <v>0.1</v>
      </c>
      <c r="I527">
        <v>7.54</v>
      </c>
      <c r="J527" t="s">
        <v>1612</v>
      </c>
      <c r="K527">
        <v>36.459144000000002</v>
      </c>
      <c r="L527">
        <v>-83.320340999999999</v>
      </c>
      <c r="M527" s="100" t="s">
        <v>38424</v>
      </c>
      <c r="N527" t="s">
        <v>26272</v>
      </c>
      <c r="O527" t="s">
        <v>42392</v>
      </c>
      <c r="P527">
        <v>4</v>
      </c>
      <c r="Q527" t="s">
        <v>29877</v>
      </c>
      <c r="R527" t="s">
        <v>25821</v>
      </c>
      <c r="S527" t="s">
        <v>26197</v>
      </c>
      <c r="T527"/>
      <c r="U527" t="s">
        <v>26198</v>
      </c>
      <c r="V527" t="s">
        <v>26204</v>
      </c>
      <c r="X527" s="91" t="s">
        <v>38547</v>
      </c>
      <c r="Y527" s="97"/>
      <c r="AA527" s="91" t="str">
        <v>BIG000.1HK</v>
      </c>
    </row>
    <row r="528" spans="1:27" s="91" customFormat="1" ht="15" customHeight="1" x14ac:dyDescent="0.35">
      <c r="A528" t="s">
        <v>1614</v>
      </c>
      <c r="B528" t="s">
        <v>1613</v>
      </c>
      <c r="C528" t="s">
        <v>1615</v>
      </c>
      <c r="D528" t="s">
        <v>1616</v>
      </c>
      <c r="E528"/>
      <c r="F528" t="s">
        <v>29086</v>
      </c>
      <c r="G528"/>
      <c r="H528">
        <v>0.1</v>
      </c>
      <c r="I528">
        <v>10.66</v>
      </c>
      <c r="J528" t="s">
        <v>826</v>
      </c>
      <c r="K528">
        <v>36.477220000000003</v>
      </c>
      <c r="L528">
        <v>-85.241667000000007</v>
      </c>
      <c r="M528" s="100" t="s">
        <v>38411</v>
      </c>
      <c r="N528" t="s">
        <v>26248</v>
      </c>
      <c r="O528" t="s">
        <v>42551</v>
      </c>
      <c r="P528">
        <v>4</v>
      </c>
      <c r="Q528" t="s">
        <v>26422</v>
      </c>
      <c r="R528" t="s">
        <v>25812</v>
      </c>
      <c r="S528" t="s">
        <v>26197</v>
      </c>
      <c r="T528"/>
      <c r="U528" t="s">
        <v>26198</v>
      </c>
      <c r="V528" t="s">
        <v>26199</v>
      </c>
      <c r="Y528" s="97"/>
      <c r="AA528" s="91" t="str">
        <v>BIG000.1OV</v>
      </c>
    </row>
    <row r="529" spans="1:27" s="91" customFormat="1" ht="15" customHeight="1" x14ac:dyDescent="0.35">
      <c r="A529" t="s">
        <v>1618</v>
      </c>
      <c r="B529" t="s">
        <v>1617</v>
      </c>
      <c r="C529" t="s">
        <v>1619</v>
      </c>
      <c r="D529" t="s">
        <v>29878</v>
      </c>
      <c r="E529"/>
      <c r="F529" t="s">
        <v>75</v>
      </c>
      <c r="G529"/>
      <c r="H529">
        <v>0.1</v>
      </c>
      <c r="I529">
        <v>0.01</v>
      </c>
      <c r="J529" t="s">
        <v>153</v>
      </c>
      <c r="K529">
        <v>36.248100000000001</v>
      </c>
      <c r="L529">
        <v>-86.178669999999997</v>
      </c>
      <c r="M529" s="100" t="s">
        <v>38431</v>
      </c>
      <c r="N529" t="s">
        <v>26295</v>
      </c>
      <c r="O529" t="s">
        <v>42813</v>
      </c>
      <c r="P529">
        <v>4</v>
      </c>
      <c r="Q529" t="s">
        <v>29879</v>
      </c>
      <c r="R529" t="s">
        <v>25829</v>
      </c>
      <c r="S529" t="s">
        <v>26197</v>
      </c>
      <c r="T529"/>
      <c r="U529" t="s">
        <v>26198</v>
      </c>
      <c r="V529" t="s">
        <v>26199</v>
      </c>
      <c r="X529" s="91" t="s">
        <v>29880</v>
      </c>
      <c r="Y529" s="97"/>
      <c r="AA529" s="91" t="str">
        <v>BIG000.1WS</v>
      </c>
    </row>
    <row r="530" spans="1:27" s="91" customFormat="1" ht="15" customHeight="1" x14ac:dyDescent="0.35">
      <c r="A530" t="s">
        <v>1621</v>
      </c>
      <c r="B530" t="s">
        <v>1620</v>
      </c>
      <c r="C530" t="s">
        <v>1610</v>
      </c>
      <c r="D530" t="s">
        <v>1622</v>
      </c>
      <c r="E530"/>
      <c r="F530" t="s">
        <v>28985</v>
      </c>
      <c r="G530"/>
      <c r="H530">
        <v>0.2</v>
      </c>
      <c r="I530">
        <v>12.3</v>
      </c>
      <c r="J530" t="s">
        <v>301</v>
      </c>
      <c r="K530">
        <v>35.092770000000002</v>
      </c>
      <c r="L530">
        <v>-85.543999999999997</v>
      </c>
      <c r="M530" s="100" t="s">
        <v>38423</v>
      </c>
      <c r="N530" t="s">
        <v>26269</v>
      </c>
      <c r="O530" t="s">
        <v>42368</v>
      </c>
      <c r="P530">
        <v>1</v>
      </c>
      <c r="Q530" t="s">
        <v>29881</v>
      </c>
      <c r="R530" t="s">
        <v>25802</v>
      </c>
      <c r="S530" t="s">
        <v>26197</v>
      </c>
      <c r="T530"/>
      <c r="U530" t="s">
        <v>26198</v>
      </c>
      <c r="V530" t="s">
        <v>26204</v>
      </c>
      <c r="X530" s="91" t="s">
        <v>34514</v>
      </c>
      <c r="Y530" s="97"/>
      <c r="AA530" s="91" t="str">
        <v>BIG000.2PO</v>
      </c>
    </row>
    <row r="531" spans="1:27" s="91" customFormat="1" ht="15" customHeight="1" x14ac:dyDescent="0.35">
      <c r="A531" t="s">
        <v>1624</v>
      </c>
      <c r="B531" t="s">
        <v>1623</v>
      </c>
      <c r="C531" t="s">
        <v>1615</v>
      </c>
      <c r="D531" t="s">
        <v>1625</v>
      </c>
      <c r="E531"/>
      <c r="F531" t="s">
        <v>29090</v>
      </c>
      <c r="G531"/>
      <c r="H531">
        <v>0.2</v>
      </c>
      <c r="I531">
        <v>1.86</v>
      </c>
      <c r="J531" t="s">
        <v>625</v>
      </c>
      <c r="K531">
        <v>36.05536</v>
      </c>
      <c r="L531">
        <v>-82.530330000000006</v>
      </c>
      <c r="M531" s="100" t="s">
        <v>38387</v>
      </c>
      <c r="N531" t="s">
        <v>26214</v>
      </c>
      <c r="O531" t="s">
        <v>42096</v>
      </c>
      <c r="P531">
        <v>5</v>
      </c>
      <c r="Q531" t="s">
        <v>29882</v>
      </c>
      <c r="R531" t="s">
        <v>25821</v>
      </c>
      <c r="S531" t="s">
        <v>26197</v>
      </c>
      <c r="T531"/>
      <c r="U531" t="s">
        <v>26198</v>
      </c>
      <c r="V531" t="s">
        <v>26204</v>
      </c>
      <c r="Y531" s="97"/>
      <c r="AA531" s="91" t="str">
        <v>BIG000.2UC</v>
      </c>
    </row>
    <row r="532" spans="1:27" s="91" customFormat="1" ht="15" customHeight="1" x14ac:dyDescent="0.35">
      <c r="A532" t="s">
        <v>1627</v>
      </c>
      <c r="B532" t="s">
        <v>1626</v>
      </c>
      <c r="C532" t="s">
        <v>1610</v>
      </c>
      <c r="D532" t="s">
        <v>1628</v>
      </c>
      <c r="E532"/>
      <c r="F532" t="s">
        <v>28996</v>
      </c>
      <c r="G532"/>
      <c r="H532">
        <v>0.7</v>
      </c>
      <c r="I532">
        <v>9.9700000000000006</v>
      </c>
      <c r="J532" t="s">
        <v>409</v>
      </c>
      <c r="K532">
        <v>35.4559</v>
      </c>
      <c r="L532">
        <v>-84.282200000000003</v>
      </c>
      <c r="M532" s="100" t="s">
        <v>38378</v>
      </c>
      <c r="N532" t="s">
        <v>26202</v>
      </c>
      <c r="O532" t="s">
        <v>42669</v>
      </c>
      <c r="P532">
        <v>3</v>
      </c>
      <c r="Q532" t="s">
        <v>26423</v>
      </c>
      <c r="R532" t="s">
        <v>25825</v>
      </c>
      <c r="S532" t="s">
        <v>26197</v>
      </c>
      <c r="T532"/>
      <c r="U532" t="s">
        <v>26198</v>
      </c>
      <c r="V532" t="s">
        <v>26204</v>
      </c>
      <c r="Y532" s="97"/>
      <c r="AA532" s="91" t="str">
        <v>BIG000.7MO</v>
      </c>
    </row>
    <row r="533" spans="1:27" s="91" customFormat="1" ht="15" customHeight="1" x14ac:dyDescent="0.35">
      <c r="A533" t="s">
        <v>1630</v>
      </c>
      <c r="B533" t="s">
        <v>1629</v>
      </c>
      <c r="C533" t="s">
        <v>1610</v>
      </c>
      <c r="D533" t="s">
        <v>1631</v>
      </c>
      <c r="E533"/>
      <c r="F533" t="s">
        <v>28985</v>
      </c>
      <c r="G533"/>
      <c r="H533">
        <v>1.1000000000000001</v>
      </c>
      <c r="I533">
        <v>12.16</v>
      </c>
      <c r="J533" t="s">
        <v>301</v>
      </c>
      <c r="K533">
        <v>35.090789999999998</v>
      </c>
      <c r="L533">
        <v>-84.546997000000005</v>
      </c>
      <c r="M533" s="100" t="s">
        <v>38423</v>
      </c>
      <c r="N533" t="s">
        <v>26269</v>
      </c>
      <c r="O533" t="s">
        <v>42368</v>
      </c>
      <c r="P533">
        <v>1</v>
      </c>
      <c r="Q533" t="s">
        <v>29881</v>
      </c>
      <c r="R533" t="s">
        <v>25802</v>
      </c>
      <c r="S533" t="s">
        <v>26197</v>
      </c>
      <c r="T533"/>
      <c r="U533" t="s">
        <v>26198</v>
      </c>
      <c r="V533" t="s">
        <v>26204</v>
      </c>
      <c r="W533" s="91" t="s">
        <v>34515</v>
      </c>
      <c r="X533" s="91" t="s">
        <v>29883</v>
      </c>
      <c r="Y533" s="97"/>
      <c r="AA533" s="91" t="str">
        <v>BIG001.1PO</v>
      </c>
    </row>
    <row r="534" spans="1:27" s="91" customFormat="1" ht="15" customHeight="1" x14ac:dyDescent="0.35">
      <c r="A534" t="s">
        <v>1633</v>
      </c>
      <c r="B534" t="s">
        <v>1632</v>
      </c>
      <c r="C534" t="s">
        <v>1615</v>
      </c>
      <c r="D534" t="s">
        <v>1634</v>
      </c>
      <c r="E534" t="s">
        <v>26424</v>
      </c>
      <c r="F534" t="s">
        <v>28998</v>
      </c>
      <c r="G534"/>
      <c r="H534">
        <v>1.2</v>
      </c>
      <c r="I534">
        <v>1.64</v>
      </c>
      <c r="J534" t="s">
        <v>1514</v>
      </c>
      <c r="K534">
        <v>35.352200000000003</v>
      </c>
      <c r="L534">
        <v>-84.478099999999998</v>
      </c>
      <c r="M534" s="100" t="s">
        <v>38384</v>
      </c>
      <c r="N534" t="s">
        <v>26211</v>
      </c>
      <c r="O534" t="s">
        <v>43209</v>
      </c>
      <c r="P534">
        <v>2</v>
      </c>
      <c r="Q534" t="s">
        <v>29884</v>
      </c>
      <c r="R534" t="s">
        <v>25802</v>
      </c>
      <c r="S534" t="s">
        <v>26197</v>
      </c>
      <c r="T534"/>
      <c r="U534" t="s">
        <v>26198</v>
      </c>
      <c r="V534" t="s">
        <v>26204</v>
      </c>
      <c r="W534" s="91" t="s">
        <v>1635</v>
      </c>
      <c r="X534" s="91" t="s">
        <v>34516</v>
      </c>
      <c r="Y534" s="97"/>
      <c r="AA534" s="91" t="str">
        <v>BIG001.2MM</v>
      </c>
    </row>
    <row r="535" spans="1:27" s="91" customFormat="1" ht="15" customHeight="1" x14ac:dyDescent="0.35">
      <c r="A535" t="s">
        <v>1637</v>
      </c>
      <c r="B535" t="s">
        <v>1636</v>
      </c>
      <c r="C535" t="s">
        <v>1610</v>
      </c>
      <c r="D535" t="s">
        <v>1638</v>
      </c>
      <c r="E535"/>
      <c r="F535" t="s">
        <v>28996</v>
      </c>
      <c r="G535"/>
      <c r="H535">
        <v>1.5</v>
      </c>
      <c r="I535">
        <v>7.5</v>
      </c>
      <c r="J535" t="s">
        <v>409</v>
      </c>
      <c r="K535">
        <v>35.453000000000003</v>
      </c>
      <c r="L535">
        <v>-84.292000000000002</v>
      </c>
      <c r="M535" s="100" t="s">
        <v>38378</v>
      </c>
      <c r="N535" t="s">
        <v>26202</v>
      </c>
      <c r="O535" t="s">
        <v>42669</v>
      </c>
      <c r="P535">
        <v>3</v>
      </c>
      <c r="Q535" t="s">
        <v>26423</v>
      </c>
      <c r="R535" t="s">
        <v>25825</v>
      </c>
      <c r="S535" t="s">
        <v>26197</v>
      </c>
      <c r="T535"/>
      <c r="U535" t="s">
        <v>26198</v>
      </c>
      <c r="V535" t="s">
        <v>26204</v>
      </c>
      <c r="W535" s="91" t="s">
        <v>34517</v>
      </c>
      <c r="X535" s="91" t="s">
        <v>34518</v>
      </c>
      <c r="Y535" s="97"/>
      <c r="AA535" s="91" t="str">
        <v>BIG001.5MO</v>
      </c>
    </row>
    <row r="536" spans="1:27" s="91" customFormat="1" ht="15" customHeight="1" x14ac:dyDescent="0.35">
      <c r="A536" t="s">
        <v>1640</v>
      </c>
      <c r="B536" t="s">
        <v>1639</v>
      </c>
      <c r="C536" t="s">
        <v>1610</v>
      </c>
      <c r="D536" t="s">
        <v>1641</v>
      </c>
      <c r="E536"/>
      <c r="F536" t="s">
        <v>9</v>
      </c>
      <c r="G536"/>
      <c r="H536">
        <v>1.8</v>
      </c>
      <c r="I536">
        <v>15.1</v>
      </c>
      <c r="J536" t="s">
        <v>641</v>
      </c>
      <c r="K536">
        <v>35.636400000000002</v>
      </c>
      <c r="L536">
        <v>-88.201800000000006</v>
      </c>
      <c r="M536" s="100" t="s">
        <v>38402</v>
      </c>
      <c r="N536" t="s">
        <v>26242</v>
      </c>
      <c r="O536" t="s">
        <v>43263</v>
      </c>
      <c r="P536">
        <v>3</v>
      </c>
      <c r="Q536" t="s">
        <v>29885</v>
      </c>
      <c r="R536" t="s">
        <v>25816</v>
      </c>
      <c r="S536" t="s">
        <v>26197</v>
      </c>
      <c r="T536"/>
      <c r="U536" t="s">
        <v>26198</v>
      </c>
      <c r="V536" t="s">
        <v>26199</v>
      </c>
      <c r="Y536" s="97"/>
      <c r="AA536" s="91" t="str">
        <v>BIG001.8HE</v>
      </c>
    </row>
    <row r="537" spans="1:27" s="91" customFormat="1" ht="15" customHeight="1" x14ac:dyDescent="0.35">
      <c r="A537" t="s">
        <v>1643</v>
      </c>
      <c r="B537" t="s">
        <v>1642</v>
      </c>
      <c r="C537" t="s">
        <v>1610</v>
      </c>
      <c r="D537" t="s">
        <v>1644</v>
      </c>
      <c r="E537"/>
      <c r="F537" t="s">
        <v>44</v>
      </c>
      <c r="G537"/>
      <c r="H537">
        <v>2</v>
      </c>
      <c r="I537">
        <v>48.89</v>
      </c>
      <c r="J537" t="s">
        <v>68</v>
      </c>
      <c r="K537">
        <v>36.4253</v>
      </c>
      <c r="L537">
        <v>-82.951700000000002</v>
      </c>
      <c r="M537" s="100" t="s">
        <v>38388</v>
      </c>
      <c r="N537" t="s">
        <v>18813</v>
      </c>
      <c r="O537" t="s">
        <v>38548</v>
      </c>
      <c r="P537">
        <v>4</v>
      </c>
      <c r="Q537" t="s">
        <v>29886</v>
      </c>
      <c r="R537" t="s">
        <v>25821</v>
      </c>
      <c r="S537" t="s">
        <v>26197</v>
      </c>
      <c r="T537"/>
      <c r="U537" t="s">
        <v>26198</v>
      </c>
      <c r="V537" t="s">
        <v>26204</v>
      </c>
      <c r="W537" s="91" t="s">
        <v>38549</v>
      </c>
      <c r="Y537" s="97"/>
      <c r="AA537" s="91" t="str">
        <v>BIG002.0HS</v>
      </c>
    </row>
    <row r="538" spans="1:27" s="91" customFormat="1" ht="15" customHeight="1" x14ac:dyDescent="0.35">
      <c r="A538" t="s">
        <v>1646</v>
      </c>
      <c r="B538" t="s">
        <v>1645</v>
      </c>
      <c r="C538" t="s">
        <v>1610</v>
      </c>
      <c r="D538" t="s">
        <v>1647</v>
      </c>
      <c r="E538"/>
      <c r="F538" t="s">
        <v>33</v>
      </c>
      <c r="G538"/>
      <c r="H538">
        <v>3.7</v>
      </c>
      <c r="I538">
        <v>82.36</v>
      </c>
      <c r="J538" t="s">
        <v>53</v>
      </c>
      <c r="K538">
        <v>35.300559999999997</v>
      </c>
      <c r="L538">
        <v>-87.079220000000007</v>
      </c>
      <c r="M538" s="100" t="s">
        <v>38385</v>
      </c>
      <c r="N538" t="s">
        <v>26213</v>
      </c>
      <c r="O538" t="s">
        <v>42583</v>
      </c>
      <c r="P538">
        <v>2</v>
      </c>
      <c r="Q538" t="s">
        <v>29887</v>
      </c>
      <c r="R538" t="s">
        <v>25808</v>
      </c>
      <c r="S538" t="s">
        <v>26197</v>
      </c>
      <c r="T538"/>
      <c r="U538" t="s">
        <v>26198</v>
      </c>
      <c r="V538" t="s">
        <v>26199</v>
      </c>
      <c r="W538" s="91" t="s">
        <v>1648</v>
      </c>
      <c r="X538" s="91" t="s">
        <v>29888</v>
      </c>
      <c r="Y538" s="97"/>
      <c r="AA538" s="91" t="str">
        <v>BIG003.7GS</v>
      </c>
    </row>
    <row r="539" spans="1:27" s="91" customFormat="1" ht="15" customHeight="1" x14ac:dyDescent="0.35">
      <c r="A539" s="310" t="s">
        <v>38550</v>
      </c>
      <c r="B539" s="310" t="s">
        <v>38551</v>
      </c>
      <c r="C539" s="310" t="s">
        <v>1610</v>
      </c>
      <c r="D539" s="310" t="s">
        <v>38552</v>
      </c>
      <c r="E539" s="310"/>
      <c r="F539" s="310" t="s">
        <v>29089</v>
      </c>
      <c r="G539" s="310" t="s">
        <v>58</v>
      </c>
      <c r="H539" s="314">
        <v>4.5</v>
      </c>
      <c r="I539" s="314">
        <v>42.9</v>
      </c>
      <c r="J539" s="310" t="s">
        <v>1480</v>
      </c>
      <c r="K539" s="314">
        <v>35.431379999999997</v>
      </c>
      <c r="L539" s="314">
        <v>-85.680530000000005</v>
      </c>
      <c r="M539" s="314" t="s">
        <v>38403</v>
      </c>
      <c r="N539" s="310" t="s">
        <v>26290</v>
      </c>
      <c r="O539" s="310" t="s">
        <v>38553</v>
      </c>
      <c r="P539" s="314">
        <v>3</v>
      </c>
      <c r="Q539" s="310" t="s">
        <v>38554</v>
      </c>
      <c r="R539" s="310" t="s">
        <v>25802</v>
      </c>
      <c r="S539" s="310" t="s">
        <v>26197</v>
      </c>
      <c r="T539" s="310"/>
      <c r="U539" s="310" t="s">
        <v>26198</v>
      </c>
      <c r="V539" s="310" t="s">
        <v>26199</v>
      </c>
      <c r="Y539" s="97"/>
      <c r="AA539" s="91" t="str">
        <v>BIG004.5GY</v>
      </c>
    </row>
    <row r="540" spans="1:27" s="91" customFormat="1" ht="15" customHeight="1" x14ac:dyDescent="0.35">
      <c r="A540" t="s">
        <v>1650</v>
      </c>
      <c r="B540" t="s">
        <v>1649</v>
      </c>
      <c r="C540" t="s">
        <v>1610</v>
      </c>
      <c r="D540" t="s">
        <v>1651</v>
      </c>
      <c r="E540"/>
      <c r="F540" t="s">
        <v>33</v>
      </c>
      <c r="G540"/>
      <c r="H540">
        <v>4.9000000000000004</v>
      </c>
      <c r="I540">
        <v>77.39</v>
      </c>
      <c r="J540" t="s">
        <v>53</v>
      </c>
      <c r="K540">
        <v>35.313560000000003</v>
      </c>
      <c r="L540">
        <v>-87.087599999999995</v>
      </c>
      <c r="M540" s="100" t="s">
        <v>38385</v>
      </c>
      <c r="N540" t="s">
        <v>26213</v>
      </c>
      <c r="O540" t="s">
        <v>42583</v>
      </c>
      <c r="P540">
        <v>2</v>
      </c>
      <c r="Q540" t="s">
        <v>29887</v>
      </c>
      <c r="R540" t="s">
        <v>25808</v>
      </c>
      <c r="S540" t="s">
        <v>26197</v>
      </c>
      <c r="T540"/>
      <c r="U540" t="s">
        <v>26198</v>
      </c>
      <c r="V540" t="s">
        <v>26199</v>
      </c>
      <c r="Y540" s="97"/>
      <c r="AA540" s="91" t="str">
        <v>BIG004.9GS</v>
      </c>
    </row>
    <row r="541" spans="1:27" s="91" customFormat="1" ht="15" customHeight="1" x14ac:dyDescent="0.35">
      <c r="A541" s="310" t="s">
        <v>40696</v>
      </c>
      <c r="B541" s="310" t="s">
        <v>40697</v>
      </c>
      <c r="C541" s="310" t="s">
        <v>1610</v>
      </c>
      <c r="D541" s="310" t="s">
        <v>40698</v>
      </c>
      <c r="E541" s="310"/>
      <c r="F541" s="310" t="s">
        <v>28985</v>
      </c>
      <c r="G541" s="310"/>
      <c r="H541" s="314">
        <v>5.6</v>
      </c>
      <c r="I541" s="314">
        <v>6.42</v>
      </c>
      <c r="J541" s="310" t="s">
        <v>301</v>
      </c>
      <c r="K541" s="314">
        <v>35.053719000000001</v>
      </c>
      <c r="L541" s="314">
        <v>-84.542997</v>
      </c>
      <c r="M541" s="314" t="s">
        <v>38423</v>
      </c>
      <c r="N541" s="310" t="s">
        <v>26269</v>
      </c>
      <c r="O541" s="310" t="s">
        <v>40699</v>
      </c>
      <c r="P541" s="314">
        <v>1</v>
      </c>
      <c r="Q541" s="310" t="s">
        <v>29881</v>
      </c>
      <c r="R541" s="310" t="s">
        <v>25802</v>
      </c>
      <c r="S541" s="310" t="s">
        <v>26197</v>
      </c>
      <c r="T541" s="310"/>
      <c r="U541" s="310" t="s">
        <v>26198</v>
      </c>
      <c r="V541" s="310" t="s">
        <v>26204</v>
      </c>
      <c r="W541" s="91" t="s">
        <v>40700</v>
      </c>
      <c r="X541" s="91" t="s">
        <v>40633</v>
      </c>
      <c r="Y541" s="97"/>
      <c r="AA541" s="91" t="str">
        <v>BIG005.6PO</v>
      </c>
    </row>
    <row r="542" spans="1:27" s="91" customFormat="1" ht="15" customHeight="1" x14ac:dyDescent="0.35">
      <c r="A542" t="s">
        <v>1653</v>
      </c>
      <c r="B542" t="s">
        <v>1652</v>
      </c>
      <c r="C542" t="s">
        <v>1610</v>
      </c>
      <c r="D542" t="s">
        <v>1654</v>
      </c>
      <c r="E542"/>
      <c r="F542" t="s">
        <v>28985</v>
      </c>
      <c r="G542"/>
      <c r="H542">
        <v>6.4</v>
      </c>
      <c r="I542">
        <v>5.08</v>
      </c>
      <c r="J542" t="s">
        <v>301</v>
      </c>
      <c r="K542">
        <v>35.046109999999999</v>
      </c>
      <c r="L542">
        <v>-84.543270000000007</v>
      </c>
      <c r="M542" s="100" t="s">
        <v>38423</v>
      </c>
      <c r="N542" t="s">
        <v>26269</v>
      </c>
      <c r="O542" t="s">
        <v>42368</v>
      </c>
      <c r="P542">
        <v>1</v>
      </c>
      <c r="Q542" t="s">
        <v>29881</v>
      </c>
      <c r="R542" t="s">
        <v>25802</v>
      </c>
      <c r="S542" t="s">
        <v>26197</v>
      </c>
      <c r="T542"/>
      <c r="U542" t="s">
        <v>26198</v>
      </c>
      <c r="V542" t="s">
        <v>26204</v>
      </c>
      <c r="Y542" s="97"/>
      <c r="AA542" s="91" t="str">
        <v>BIG006.4PO</v>
      </c>
    </row>
    <row r="543" spans="1:27" s="91" customFormat="1" ht="15" customHeight="1" x14ac:dyDescent="0.35">
      <c r="A543" t="s">
        <v>1656</v>
      </c>
      <c r="B543" t="s">
        <v>1655</v>
      </c>
      <c r="C543" t="s">
        <v>1610</v>
      </c>
      <c r="D543" t="s">
        <v>1657</v>
      </c>
      <c r="E543"/>
      <c r="F543" t="s">
        <v>58</v>
      </c>
      <c r="G543"/>
      <c r="H543">
        <v>7.2</v>
      </c>
      <c r="I543">
        <v>20.49</v>
      </c>
      <c r="J543" t="s">
        <v>1480</v>
      </c>
      <c r="K543">
        <v>35.412889</v>
      </c>
      <c r="L543">
        <v>-85.705560000000006</v>
      </c>
      <c r="M543" s="100" t="s">
        <v>38403</v>
      </c>
      <c r="N543" t="s">
        <v>26290</v>
      </c>
      <c r="O543" t="s">
        <v>42148</v>
      </c>
      <c r="P543">
        <v>3</v>
      </c>
      <c r="Q543" t="s">
        <v>29102</v>
      </c>
      <c r="R543" t="s">
        <v>25802</v>
      </c>
      <c r="S543" t="s">
        <v>26197</v>
      </c>
      <c r="T543"/>
      <c r="U543" t="s">
        <v>26198</v>
      </c>
      <c r="V543" t="s">
        <v>26199</v>
      </c>
      <c r="X543" s="91" t="s">
        <v>34519</v>
      </c>
      <c r="Y543" s="97"/>
      <c r="AA543" s="91" t="str">
        <v>BIG007.2GY</v>
      </c>
    </row>
    <row r="544" spans="1:27" s="91" customFormat="1" ht="15" customHeight="1" x14ac:dyDescent="0.35">
      <c r="A544" t="s">
        <v>1659</v>
      </c>
      <c r="B544" t="s">
        <v>1658</v>
      </c>
      <c r="C544" t="s">
        <v>1610</v>
      </c>
      <c r="D544" t="s">
        <v>1660</v>
      </c>
      <c r="E544"/>
      <c r="F544" t="s">
        <v>28985</v>
      </c>
      <c r="G544"/>
      <c r="H544">
        <v>8.6</v>
      </c>
      <c r="I544">
        <v>0.55000000000000004</v>
      </c>
      <c r="J544" t="s">
        <v>301</v>
      </c>
      <c r="K544">
        <v>35.029110000000003</v>
      </c>
      <c r="L544">
        <v>-84.533910000000006</v>
      </c>
      <c r="M544" s="100" t="s">
        <v>38423</v>
      </c>
      <c r="N544" t="s">
        <v>26269</v>
      </c>
      <c r="O544" t="s">
        <v>42368</v>
      </c>
      <c r="P544">
        <v>1</v>
      </c>
      <c r="Q544" t="s">
        <v>29881</v>
      </c>
      <c r="R544" t="s">
        <v>25802</v>
      </c>
      <c r="S544" t="s">
        <v>26197</v>
      </c>
      <c r="T544"/>
      <c r="U544" t="s">
        <v>26198</v>
      </c>
      <c r="V544" t="s">
        <v>26204</v>
      </c>
      <c r="X544" s="91" t="s">
        <v>29889</v>
      </c>
      <c r="Y544" s="97"/>
      <c r="AA544" s="91" t="str">
        <v>BIG008.6PO</v>
      </c>
    </row>
    <row r="545" spans="1:27" s="91" customFormat="1" ht="15" customHeight="1" x14ac:dyDescent="0.35">
      <c r="A545" t="s">
        <v>1662</v>
      </c>
      <c r="B545" t="s">
        <v>1661</v>
      </c>
      <c r="C545" t="s">
        <v>1610</v>
      </c>
      <c r="D545" t="s">
        <v>40701</v>
      </c>
      <c r="E545"/>
      <c r="F545" t="s">
        <v>44</v>
      </c>
      <c r="G545"/>
      <c r="H545">
        <v>16.600000000000001</v>
      </c>
      <c r="I545">
        <v>33.61</v>
      </c>
      <c r="J545" t="s">
        <v>1237</v>
      </c>
      <c r="K545">
        <v>36.359699999999997</v>
      </c>
      <c r="L545">
        <v>-84.113399999999999</v>
      </c>
      <c r="M545" s="100" t="s">
        <v>38424</v>
      </c>
      <c r="N545" t="s">
        <v>26272</v>
      </c>
      <c r="O545" t="s">
        <v>42826</v>
      </c>
      <c r="P545">
        <v>4</v>
      </c>
      <c r="Q545" t="s">
        <v>26427</v>
      </c>
      <c r="R545" t="s">
        <v>25825</v>
      </c>
      <c r="S545" t="s">
        <v>26197</v>
      </c>
      <c r="T545"/>
      <c r="U545" t="s">
        <v>26198</v>
      </c>
      <c r="V545" t="s">
        <v>26204</v>
      </c>
      <c r="W545" s="91" t="s">
        <v>1663</v>
      </c>
      <c r="X545" s="91" t="s">
        <v>29890</v>
      </c>
      <c r="Y545" s="97"/>
      <c r="AA545" s="91" t="str">
        <v>BIG016.6CA</v>
      </c>
    </row>
    <row r="546" spans="1:27" s="91" customFormat="1" ht="15" customHeight="1" x14ac:dyDescent="0.35">
      <c r="A546" t="s">
        <v>1663</v>
      </c>
      <c r="B546" t="s">
        <v>1664</v>
      </c>
      <c r="C546" t="s">
        <v>1610</v>
      </c>
      <c r="D546" t="s">
        <v>40702</v>
      </c>
      <c r="E546"/>
      <c r="F546" t="s">
        <v>44</v>
      </c>
      <c r="G546"/>
      <c r="H546">
        <v>17.100000000000001</v>
      </c>
      <c r="I546">
        <v>32.93</v>
      </c>
      <c r="J546" t="s">
        <v>1237</v>
      </c>
      <c r="K546">
        <v>36.362909999999999</v>
      </c>
      <c r="L546">
        <v>-84.107079999999996</v>
      </c>
      <c r="M546" s="100" t="s">
        <v>38424</v>
      </c>
      <c r="N546" t="s">
        <v>26272</v>
      </c>
      <c r="O546" t="s">
        <v>42826</v>
      </c>
      <c r="P546">
        <v>4</v>
      </c>
      <c r="Q546" t="s">
        <v>26427</v>
      </c>
      <c r="R546" t="s">
        <v>25825</v>
      </c>
      <c r="S546" t="s">
        <v>26197</v>
      </c>
      <c r="T546"/>
      <c r="U546" t="s">
        <v>26198</v>
      </c>
      <c r="V546" t="s">
        <v>26204</v>
      </c>
      <c r="W546" s="91" t="s">
        <v>1665</v>
      </c>
      <c r="X546" s="91" t="s">
        <v>40703</v>
      </c>
      <c r="Y546" s="97"/>
      <c r="AA546" s="91" t="str">
        <v>BIG017.1CA</v>
      </c>
    </row>
    <row r="547" spans="1:27" s="91" customFormat="1" ht="15" customHeight="1" x14ac:dyDescent="0.35">
      <c r="A547" t="s">
        <v>1667</v>
      </c>
      <c r="B547" t="s">
        <v>1666</v>
      </c>
      <c r="C547" t="s">
        <v>1610</v>
      </c>
      <c r="D547" t="s">
        <v>36457</v>
      </c>
      <c r="E547"/>
      <c r="F547" t="s">
        <v>44</v>
      </c>
      <c r="G547"/>
      <c r="H547">
        <v>17.8</v>
      </c>
      <c r="I547">
        <v>26.04</v>
      </c>
      <c r="J547" t="s">
        <v>1237</v>
      </c>
      <c r="K547">
        <v>36.370399999999997</v>
      </c>
      <c r="L547">
        <v>-84.109700000000004</v>
      </c>
      <c r="M547" s="100" t="s">
        <v>38424</v>
      </c>
      <c r="N547" t="s">
        <v>26272</v>
      </c>
      <c r="O547" t="s">
        <v>42826</v>
      </c>
      <c r="P547">
        <v>4</v>
      </c>
      <c r="Q547" t="s">
        <v>26428</v>
      </c>
      <c r="R547" t="s">
        <v>25825</v>
      </c>
      <c r="S547" t="s">
        <v>26197</v>
      </c>
      <c r="T547"/>
      <c r="U547" t="s">
        <v>26198</v>
      </c>
      <c r="V547" t="s">
        <v>26204</v>
      </c>
      <c r="W547" s="91" t="s">
        <v>1668</v>
      </c>
      <c r="Y547" s="97"/>
      <c r="AA547" s="91" t="str">
        <v>BIG017.8CA</v>
      </c>
    </row>
    <row r="548" spans="1:27" s="91" customFormat="1" ht="15" customHeight="1" x14ac:dyDescent="0.35">
      <c r="A548" t="s">
        <v>1670</v>
      </c>
      <c r="B548" t="s">
        <v>1669</v>
      </c>
      <c r="C548" t="s">
        <v>1610</v>
      </c>
      <c r="D548" t="s">
        <v>1671</v>
      </c>
      <c r="E548"/>
      <c r="F548" t="s">
        <v>44</v>
      </c>
      <c r="G548"/>
      <c r="H548">
        <v>19.8</v>
      </c>
      <c r="I548">
        <v>23.79</v>
      </c>
      <c r="J548" t="s">
        <v>1237</v>
      </c>
      <c r="K548">
        <v>36.388590000000001</v>
      </c>
      <c r="L548">
        <v>-84.125979999999998</v>
      </c>
      <c r="M548" s="100" t="s">
        <v>38424</v>
      </c>
      <c r="N548" t="s">
        <v>26272</v>
      </c>
      <c r="O548" t="s">
        <v>42826</v>
      </c>
      <c r="P548">
        <v>4</v>
      </c>
      <c r="Q548" t="s">
        <v>26429</v>
      </c>
      <c r="R548" t="s">
        <v>25825</v>
      </c>
      <c r="S548" t="s">
        <v>26197</v>
      </c>
      <c r="T548"/>
      <c r="U548" t="s">
        <v>26198</v>
      </c>
      <c r="V548" t="s">
        <v>26204</v>
      </c>
      <c r="W548" s="91" t="s">
        <v>1672</v>
      </c>
      <c r="X548" s="91" t="s">
        <v>29891</v>
      </c>
      <c r="Y548" s="97"/>
      <c r="AA548" s="91" t="str">
        <v>BIG019.8CA</v>
      </c>
    </row>
    <row r="549" spans="1:27" s="91" customFormat="1" ht="15" customHeight="1" x14ac:dyDescent="0.35">
      <c r="A549" t="s">
        <v>1674</v>
      </c>
      <c r="B549" t="s">
        <v>1673</v>
      </c>
      <c r="C549" t="s">
        <v>1610</v>
      </c>
      <c r="D549" t="s">
        <v>1675</v>
      </c>
      <c r="E549"/>
      <c r="F549" t="s">
        <v>29010</v>
      </c>
      <c r="G549"/>
      <c r="H549">
        <v>20.3</v>
      </c>
      <c r="I549">
        <v>23.61</v>
      </c>
      <c r="J549" t="s">
        <v>1237</v>
      </c>
      <c r="K549">
        <v>36.394930000000002</v>
      </c>
      <c r="L549">
        <v>-84.126580000000004</v>
      </c>
      <c r="M549" s="100" t="s">
        <v>38424</v>
      </c>
      <c r="N549" t="s">
        <v>26272</v>
      </c>
      <c r="O549" t="s">
        <v>42826</v>
      </c>
      <c r="P549">
        <v>4</v>
      </c>
      <c r="Q549" t="s">
        <v>26429</v>
      </c>
      <c r="R549" t="s">
        <v>25825</v>
      </c>
      <c r="S549" t="s">
        <v>26197</v>
      </c>
      <c r="T549"/>
      <c r="U549" t="s">
        <v>26198</v>
      </c>
      <c r="V549" t="s">
        <v>26204</v>
      </c>
      <c r="W549" s="91" t="s">
        <v>1676</v>
      </c>
      <c r="X549" s="91" t="s">
        <v>29892</v>
      </c>
      <c r="Y549" s="97"/>
      <c r="AA549" s="91" t="str">
        <v>BIG020.3CA</v>
      </c>
    </row>
    <row r="550" spans="1:27" s="91" customFormat="1" ht="15" customHeight="1" x14ac:dyDescent="0.35">
      <c r="A550" t="s">
        <v>1678</v>
      </c>
      <c r="B550" t="s">
        <v>1677</v>
      </c>
      <c r="C550" t="s">
        <v>1610</v>
      </c>
      <c r="D550" t="s">
        <v>1679</v>
      </c>
      <c r="E550"/>
      <c r="F550" t="s">
        <v>29010</v>
      </c>
      <c r="G550"/>
      <c r="H550">
        <v>24.9</v>
      </c>
      <c r="I550">
        <v>2.77</v>
      </c>
      <c r="J550" t="s">
        <v>1237</v>
      </c>
      <c r="K550">
        <v>36.436917999999999</v>
      </c>
      <c r="L550">
        <v>-84.080674000000002</v>
      </c>
      <c r="M550" s="100" t="s">
        <v>38424</v>
      </c>
      <c r="N550" t="s">
        <v>26272</v>
      </c>
      <c r="O550" t="s">
        <v>42826</v>
      </c>
      <c r="P550">
        <v>4</v>
      </c>
      <c r="Q550" t="s">
        <v>26429</v>
      </c>
      <c r="R550" t="s">
        <v>25825</v>
      </c>
      <c r="S550" t="s">
        <v>26197</v>
      </c>
      <c r="T550"/>
      <c r="U550" t="s">
        <v>26198</v>
      </c>
      <c r="V550" t="s">
        <v>26204</v>
      </c>
      <c r="W550" s="91" t="s">
        <v>1680</v>
      </c>
      <c r="X550" s="91" t="s">
        <v>29891</v>
      </c>
      <c r="Y550" s="97"/>
      <c r="AA550" s="91" t="str">
        <v>BIG024.9CA</v>
      </c>
    </row>
    <row r="551" spans="1:27" s="91" customFormat="1" ht="15" customHeight="1" x14ac:dyDescent="0.35">
      <c r="A551" t="s">
        <v>1682</v>
      </c>
      <c r="B551" t="s">
        <v>1681</v>
      </c>
      <c r="C551" t="s">
        <v>1683</v>
      </c>
      <c r="D551" t="s">
        <v>1684</v>
      </c>
      <c r="E551"/>
      <c r="F551" t="s">
        <v>27</v>
      </c>
      <c r="G551"/>
      <c r="H551">
        <v>1</v>
      </c>
      <c r="I551">
        <v>152.69</v>
      </c>
      <c r="J551" t="s">
        <v>919</v>
      </c>
      <c r="K551">
        <v>35.280589999999997</v>
      </c>
      <c r="L551">
        <v>-90.006600000000006</v>
      </c>
      <c r="M551" s="100" t="s">
        <v>38427</v>
      </c>
      <c r="N551" t="s">
        <v>26281</v>
      </c>
      <c r="O551" t="s">
        <v>43128</v>
      </c>
      <c r="P551">
        <v>2</v>
      </c>
      <c r="Q551" t="s">
        <v>26432</v>
      </c>
      <c r="R551" t="s">
        <v>25828</v>
      </c>
      <c r="S551" t="s">
        <v>26197</v>
      </c>
      <c r="T551"/>
      <c r="U551" t="s">
        <v>26198</v>
      </c>
      <c r="V551" t="s">
        <v>26199</v>
      </c>
      <c r="W551" s="91" t="s">
        <v>1685</v>
      </c>
      <c r="X551" s="91" t="s">
        <v>34520</v>
      </c>
      <c r="Y551" s="97"/>
      <c r="AA551" s="91" t="str">
        <v>BIG1C1.0SH</v>
      </c>
    </row>
    <row r="552" spans="1:27" s="91" customFormat="1" ht="15" customHeight="1" x14ac:dyDescent="0.35">
      <c r="A552" t="s">
        <v>1687</v>
      </c>
      <c r="B552" t="s">
        <v>1686</v>
      </c>
      <c r="C552" t="s">
        <v>1683</v>
      </c>
      <c r="D552" t="s">
        <v>1688</v>
      </c>
      <c r="E552"/>
      <c r="F552" t="s">
        <v>27</v>
      </c>
      <c r="G552"/>
      <c r="H552">
        <v>13.6</v>
      </c>
      <c r="I552">
        <v>53.39</v>
      </c>
      <c r="J552" t="s">
        <v>919</v>
      </c>
      <c r="K552">
        <v>35.325800000000001</v>
      </c>
      <c r="L552">
        <v>-89.830799999999996</v>
      </c>
      <c r="M552" s="100" t="s">
        <v>38427</v>
      </c>
      <c r="N552" t="s">
        <v>26281</v>
      </c>
      <c r="O552" t="s">
        <v>42708</v>
      </c>
      <c r="P552">
        <v>2</v>
      </c>
      <c r="Q552" t="s">
        <v>29893</v>
      </c>
      <c r="R552" t="s">
        <v>25828</v>
      </c>
      <c r="S552" t="s">
        <v>26197</v>
      </c>
      <c r="T552"/>
      <c r="U552" t="s">
        <v>26198</v>
      </c>
      <c r="V552" t="s">
        <v>26199</v>
      </c>
      <c r="W552" s="91" t="s">
        <v>1689</v>
      </c>
      <c r="Y552" s="97"/>
      <c r="AA552" s="91" t="str">
        <v>BIG1C13.6SH</v>
      </c>
    </row>
    <row r="553" spans="1:27" s="91" customFormat="1" ht="15" customHeight="1" x14ac:dyDescent="0.35">
      <c r="A553" t="s">
        <v>1691</v>
      </c>
      <c r="B553" t="s">
        <v>1690</v>
      </c>
      <c r="C553" t="s">
        <v>1683</v>
      </c>
      <c r="D553" t="s">
        <v>29894</v>
      </c>
      <c r="E553"/>
      <c r="F553" t="s">
        <v>27</v>
      </c>
      <c r="G553"/>
      <c r="H553">
        <v>15.8</v>
      </c>
      <c r="I553">
        <v>28.33</v>
      </c>
      <c r="J553" t="s">
        <v>919</v>
      </c>
      <c r="K553">
        <v>35.342199999999998</v>
      </c>
      <c r="L553">
        <v>-89.806399999999996</v>
      </c>
      <c r="M553" s="100" t="s">
        <v>38427</v>
      </c>
      <c r="N553" t="s">
        <v>26281</v>
      </c>
      <c r="O553" t="s">
        <v>43241</v>
      </c>
      <c r="P553">
        <v>2</v>
      </c>
      <c r="Q553" t="s">
        <v>26430</v>
      </c>
      <c r="R553" t="s">
        <v>25828</v>
      </c>
      <c r="S553" t="s">
        <v>26197</v>
      </c>
      <c r="T553"/>
      <c r="U553" t="s">
        <v>26198</v>
      </c>
      <c r="V553" t="s">
        <v>26199</v>
      </c>
      <c r="W553" s="91" t="s">
        <v>1691</v>
      </c>
      <c r="X553" s="91" t="s">
        <v>29895</v>
      </c>
      <c r="Y553" s="97"/>
      <c r="AA553" s="91" t="str">
        <v>BIG1C15.8SH</v>
      </c>
    </row>
    <row r="554" spans="1:27" s="91" customFormat="1" ht="15" customHeight="1" x14ac:dyDescent="0.35">
      <c r="A554" t="s">
        <v>1693</v>
      </c>
      <c r="B554" t="s">
        <v>1692</v>
      </c>
      <c r="C554" t="s">
        <v>1683</v>
      </c>
      <c r="D554" t="s">
        <v>1694</v>
      </c>
      <c r="E554"/>
      <c r="F554" t="s">
        <v>27</v>
      </c>
      <c r="G554"/>
      <c r="H554">
        <v>20.8</v>
      </c>
      <c r="I554">
        <v>20.010000000000002</v>
      </c>
      <c r="J554" t="s">
        <v>404</v>
      </c>
      <c r="K554">
        <v>35.4024</v>
      </c>
      <c r="L554">
        <v>-89.816299999999998</v>
      </c>
      <c r="M554" s="100" t="s">
        <v>38427</v>
      </c>
      <c r="N554" t="s">
        <v>26281</v>
      </c>
      <c r="O554" t="s">
        <v>43241</v>
      </c>
      <c r="P554">
        <v>2</v>
      </c>
      <c r="Q554" t="s">
        <v>26430</v>
      </c>
      <c r="R554" t="s">
        <v>25828</v>
      </c>
      <c r="S554" t="s">
        <v>26197</v>
      </c>
      <c r="T554"/>
      <c r="U554" t="s">
        <v>26198</v>
      </c>
      <c r="V554" t="s">
        <v>26199</v>
      </c>
      <c r="X554" s="91" t="s">
        <v>29896</v>
      </c>
      <c r="Y554" s="97"/>
      <c r="AA554" s="91" t="str">
        <v>BIG1C20.8TI</v>
      </c>
    </row>
    <row r="555" spans="1:27" s="91" customFormat="1" ht="15" customHeight="1" x14ac:dyDescent="0.35">
      <c r="A555" t="s">
        <v>29897</v>
      </c>
      <c r="B555" t="s">
        <v>29898</v>
      </c>
      <c r="C555" t="s">
        <v>1683</v>
      </c>
      <c r="D555" t="s">
        <v>29899</v>
      </c>
      <c r="E555"/>
      <c r="F555" t="s">
        <v>27</v>
      </c>
      <c r="G555"/>
      <c r="H555">
        <v>21.5</v>
      </c>
      <c r="I555">
        <v>11</v>
      </c>
      <c r="J555" t="s">
        <v>404</v>
      </c>
      <c r="K555">
        <v>35.405782000000002</v>
      </c>
      <c r="L555">
        <v>-89.827684000000005</v>
      </c>
      <c r="M555" s="100" t="s">
        <v>38427</v>
      </c>
      <c r="N555" t="s">
        <v>26281</v>
      </c>
      <c r="O555" t="s">
        <v>43241</v>
      </c>
      <c r="P555">
        <v>2</v>
      </c>
      <c r="Q555" t="s">
        <v>26431</v>
      </c>
      <c r="R555" t="s">
        <v>25828</v>
      </c>
      <c r="S555" t="s">
        <v>26197</v>
      </c>
      <c r="T555"/>
      <c r="U555" t="s">
        <v>26198</v>
      </c>
      <c r="V555" t="s">
        <v>26199</v>
      </c>
      <c r="Y555" s="97"/>
      <c r="AA555" s="91" t="str">
        <v>BIG1C21.5TI</v>
      </c>
    </row>
    <row r="556" spans="1:27" s="91" customFormat="1" ht="15" customHeight="1" x14ac:dyDescent="0.35">
      <c r="A556" t="s">
        <v>1696</v>
      </c>
      <c r="B556" t="s">
        <v>1695</v>
      </c>
      <c r="C556" t="s">
        <v>1683</v>
      </c>
      <c r="D556" t="s">
        <v>1697</v>
      </c>
      <c r="E556"/>
      <c r="F556" t="s">
        <v>27</v>
      </c>
      <c r="G556"/>
      <c r="H556">
        <v>4.5999999999999996</v>
      </c>
      <c r="I556">
        <v>40</v>
      </c>
      <c r="J556" t="s">
        <v>919</v>
      </c>
      <c r="K556">
        <v>35.308030000000002</v>
      </c>
      <c r="L556">
        <v>-89.981560000000002</v>
      </c>
      <c r="M556" s="100" t="s">
        <v>38427</v>
      </c>
      <c r="N556" t="s">
        <v>26281</v>
      </c>
      <c r="O556" t="s">
        <v>43128</v>
      </c>
      <c r="P556">
        <v>2</v>
      </c>
      <c r="Q556" t="s">
        <v>26432</v>
      </c>
      <c r="R556" t="s">
        <v>25828</v>
      </c>
      <c r="S556" t="s">
        <v>26197</v>
      </c>
      <c r="T556"/>
      <c r="U556" t="s">
        <v>26198</v>
      </c>
      <c r="V556" t="s">
        <v>26199</v>
      </c>
      <c r="X556" s="91" t="s">
        <v>29900</v>
      </c>
      <c r="Y556" s="97"/>
      <c r="AA556" s="91" t="str">
        <v>BIG1C4.6SH</v>
      </c>
    </row>
    <row r="557" spans="1:27" s="91" customFormat="1" ht="15" customHeight="1" x14ac:dyDescent="0.35">
      <c r="A557" t="s">
        <v>1699</v>
      </c>
      <c r="B557" t="s">
        <v>1698</v>
      </c>
      <c r="C557" t="s">
        <v>1683</v>
      </c>
      <c r="D557" t="s">
        <v>1700</v>
      </c>
      <c r="E557"/>
      <c r="F557" t="s">
        <v>27</v>
      </c>
      <c r="G557"/>
      <c r="H557">
        <v>8.4</v>
      </c>
      <c r="I557">
        <v>91.03</v>
      </c>
      <c r="J557" t="s">
        <v>919</v>
      </c>
      <c r="K557">
        <v>35.334449999999997</v>
      </c>
      <c r="L557">
        <v>-89.917349999999999</v>
      </c>
      <c r="M557" s="100" t="s">
        <v>38427</v>
      </c>
      <c r="N557" t="s">
        <v>26281</v>
      </c>
      <c r="O557" t="s">
        <v>42708</v>
      </c>
      <c r="P557">
        <v>2</v>
      </c>
      <c r="Q557" t="s">
        <v>29893</v>
      </c>
      <c r="R557" t="s">
        <v>25828</v>
      </c>
      <c r="S557" t="s">
        <v>26197</v>
      </c>
      <c r="T557"/>
      <c r="U557" t="s">
        <v>26198</v>
      </c>
      <c r="V557" t="s">
        <v>26199</v>
      </c>
      <c r="W557" s="91" t="s">
        <v>1701</v>
      </c>
      <c r="X557" s="91" t="s">
        <v>34521</v>
      </c>
      <c r="Y557" s="97"/>
      <c r="AA557" s="91" t="str">
        <v>BIG1C8.4SH</v>
      </c>
    </row>
    <row r="558" spans="1:27" s="91" customFormat="1" ht="15" customHeight="1" x14ac:dyDescent="0.35">
      <c r="A558" t="s">
        <v>1703</v>
      </c>
      <c r="B558" t="s">
        <v>1702</v>
      </c>
      <c r="C558" t="s">
        <v>1704</v>
      </c>
      <c r="D558" t="s">
        <v>1705</v>
      </c>
      <c r="E558"/>
      <c r="F558" t="s">
        <v>44</v>
      </c>
      <c r="G558"/>
      <c r="H558">
        <v>0.1</v>
      </c>
      <c r="I558">
        <v>1.97</v>
      </c>
      <c r="J558" t="s">
        <v>68</v>
      </c>
      <c r="K558">
        <v>36.463245000000001</v>
      </c>
      <c r="L558">
        <v>-82.937939999999998</v>
      </c>
      <c r="M558" s="100" t="s">
        <v>38388</v>
      </c>
      <c r="N558" t="s">
        <v>18813</v>
      </c>
      <c r="O558" t="s">
        <v>42673</v>
      </c>
      <c r="P558">
        <v>4</v>
      </c>
      <c r="Q558" t="s">
        <v>29901</v>
      </c>
      <c r="R558" t="s">
        <v>25821</v>
      </c>
      <c r="S558" t="s">
        <v>26197</v>
      </c>
      <c r="T558"/>
      <c r="U558" t="s">
        <v>26198</v>
      </c>
      <c r="V558" t="s">
        <v>26204</v>
      </c>
      <c r="W558" s="91" t="s">
        <v>1706</v>
      </c>
      <c r="X558" s="91" t="s">
        <v>38555</v>
      </c>
      <c r="Y558" s="97"/>
      <c r="AA558" s="91" t="str">
        <v>BIG7.6T0.1HS</v>
      </c>
    </row>
    <row r="559" spans="1:27" s="91" customFormat="1" ht="15" customHeight="1" x14ac:dyDescent="0.35">
      <c r="A559" t="s">
        <v>1708</v>
      </c>
      <c r="B559" t="s">
        <v>1707</v>
      </c>
      <c r="C559" t="s">
        <v>1709</v>
      </c>
      <c r="D559" t="s">
        <v>38556</v>
      </c>
      <c r="E559"/>
      <c r="F559" t="s">
        <v>9</v>
      </c>
      <c r="G559"/>
      <c r="H559"/>
      <c r="I559"/>
      <c r="J559" t="s">
        <v>10</v>
      </c>
      <c r="K559">
        <v>35.03472</v>
      </c>
      <c r="L559">
        <v>-88.723330000000004</v>
      </c>
      <c r="M559" s="100" t="s">
        <v>38377</v>
      </c>
      <c r="N559" t="s">
        <v>26200</v>
      </c>
      <c r="O559" t="s">
        <v>42463</v>
      </c>
      <c r="P559">
        <v>4</v>
      </c>
      <c r="Q559" t="s">
        <v>26418</v>
      </c>
      <c r="R559" t="s">
        <v>25816</v>
      </c>
      <c r="S559" t="s">
        <v>26197</v>
      </c>
      <c r="T559" t="s">
        <v>1709</v>
      </c>
      <c r="U559" t="s">
        <v>630</v>
      </c>
      <c r="V559" t="s">
        <v>26199</v>
      </c>
      <c r="X559" s="91" t="s">
        <v>29902</v>
      </c>
      <c r="Y559" s="97"/>
      <c r="AA559" s="91" t="str">
        <v>BIGHILLPOND</v>
      </c>
    </row>
    <row r="560" spans="1:27" s="91" customFormat="1" ht="15" customHeight="1" x14ac:dyDescent="0.35">
      <c r="A560" t="s">
        <v>1711</v>
      </c>
      <c r="B560" t="s">
        <v>1710</v>
      </c>
      <c r="C560" t="s">
        <v>1712</v>
      </c>
      <c r="D560" t="s">
        <v>1713</v>
      </c>
      <c r="E560"/>
      <c r="F560" t="s">
        <v>28994</v>
      </c>
      <c r="G560"/>
      <c r="H560">
        <v>0.6</v>
      </c>
      <c r="I560">
        <v>13.6</v>
      </c>
      <c r="J560" t="s">
        <v>285</v>
      </c>
      <c r="K560">
        <v>35.22204</v>
      </c>
      <c r="L560">
        <v>-84.892830000000004</v>
      </c>
      <c r="M560" s="100" t="s">
        <v>38384</v>
      </c>
      <c r="N560" t="s">
        <v>26211</v>
      </c>
      <c r="O560" t="s">
        <v>42838</v>
      </c>
      <c r="P560">
        <v>2</v>
      </c>
      <c r="Q560" t="s">
        <v>29903</v>
      </c>
      <c r="R560" t="s">
        <v>25802</v>
      </c>
      <c r="S560" t="s">
        <v>26197</v>
      </c>
      <c r="T560"/>
      <c r="U560" t="s">
        <v>26198</v>
      </c>
      <c r="V560" t="s">
        <v>26204</v>
      </c>
      <c r="Y560" s="97"/>
      <c r="AA560" s="91" t="str">
        <v>BIGSB000.6BR</v>
      </c>
    </row>
    <row r="561" spans="1:27" s="91" customFormat="1" ht="15" customHeight="1" x14ac:dyDescent="0.35">
      <c r="A561" t="s">
        <v>1715</v>
      </c>
      <c r="B561" t="s">
        <v>1714</v>
      </c>
      <c r="C561" t="s">
        <v>1716</v>
      </c>
      <c r="D561" t="s">
        <v>1717</v>
      </c>
      <c r="E561"/>
      <c r="F561" t="s">
        <v>9</v>
      </c>
      <c r="G561"/>
      <c r="H561">
        <v>0.3</v>
      </c>
      <c r="I561">
        <v>5.47</v>
      </c>
      <c r="J561" t="s">
        <v>10</v>
      </c>
      <c r="K561">
        <v>35.332050000000002</v>
      </c>
      <c r="L561">
        <v>-88.610029999999995</v>
      </c>
      <c r="M561" s="100" t="s">
        <v>38381</v>
      </c>
      <c r="N561" t="s">
        <v>26209</v>
      </c>
      <c r="O561" t="s">
        <v>42855</v>
      </c>
      <c r="P561">
        <v>1</v>
      </c>
      <c r="Q561" t="s">
        <v>29904</v>
      </c>
      <c r="R561" t="s">
        <v>25816</v>
      </c>
      <c r="S561" t="s">
        <v>26197</v>
      </c>
      <c r="T561"/>
      <c r="U561" t="s">
        <v>26198</v>
      </c>
      <c r="V561" t="s">
        <v>26199</v>
      </c>
      <c r="Y561" s="97"/>
      <c r="AA561" s="91" t="str">
        <v>BILLI000.3MC</v>
      </c>
    </row>
    <row r="562" spans="1:27" s="91" customFormat="1" ht="15" customHeight="1" x14ac:dyDescent="0.35">
      <c r="A562" t="s">
        <v>1719</v>
      </c>
      <c r="B562" t="s">
        <v>1718</v>
      </c>
      <c r="C562" t="s">
        <v>1720</v>
      </c>
      <c r="D562" t="s">
        <v>1721</v>
      </c>
      <c r="E562"/>
      <c r="F562" t="s">
        <v>29086</v>
      </c>
      <c r="G562"/>
      <c r="H562">
        <v>0.6</v>
      </c>
      <c r="I562">
        <v>13.85</v>
      </c>
      <c r="J562" t="s">
        <v>814</v>
      </c>
      <c r="K562">
        <v>36.419445000000003</v>
      </c>
      <c r="L562">
        <v>-85.075556000000006</v>
      </c>
      <c r="M562" s="100" t="s">
        <v>38411</v>
      </c>
      <c r="N562" t="s">
        <v>26248</v>
      </c>
      <c r="O562" t="s">
        <v>43138</v>
      </c>
      <c r="P562">
        <v>4</v>
      </c>
      <c r="Q562" t="s">
        <v>29905</v>
      </c>
      <c r="R562" t="s">
        <v>25812</v>
      </c>
      <c r="S562" t="s">
        <v>26197</v>
      </c>
      <c r="T562"/>
      <c r="U562" t="s">
        <v>26198</v>
      </c>
      <c r="V562" t="s">
        <v>26199</v>
      </c>
      <c r="W562" s="91" t="s">
        <v>1722</v>
      </c>
      <c r="X562" s="91" t="s">
        <v>29906</v>
      </c>
      <c r="Y562" s="97"/>
      <c r="AA562" s="91" t="str">
        <v>BINDI000.6FE</v>
      </c>
    </row>
    <row r="563" spans="1:27" s="91" customFormat="1" ht="15" customHeight="1" x14ac:dyDescent="0.35">
      <c r="A563" t="s">
        <v>1724</v>
      </c>
      <c r="B563" t="s">
        <v>1723</v>
      </c>
      <c r="C563" t="s">
        <v>1725</v>
      </c>
      <c r="D563" t="s">
        <v>1726</v>
      </c>
      <c r="E563"/>
      <c r="F563" t="s">
        <v>9</v>
      </c>
      <c r="G563"/>
      <c r="H563">
        <v>1</v>
      </c>
      <c r="I563">
        <v>3.47</v>
      </c>
      <c r="J563" t="s">
        <v>354</v>
      </c>
      <c r="K563">
        <v>35.374339999999997</v>
      </c>
      <c r="L563">
        <v>-88.274640000000005</v>
      </c>
      <c r="M563" s="100" t="s">
        <v>38402</v>
      </c>
      <c r="N563" t="s">
        <v>26242</v>
      </c>
      <c r="O563" t="s">
        <v>42467</v>
      </c>
      <c r="P563">
        <v>3</v>
      </c>
      <c r="Q563" t="s">
        <v>29907</v>
      </c>
      <c r="R563" t="s">
        <v>25816</v>
      </c>
      <c r="S563" t="s">
        <v>26197</v>
      </c>
      <c r="T563"/>
      <c r="U563" t="s">
        <v>26198</v>
      </c>
      <c r="V563" t="s">
        <v>26199</v>
      </c>
      <c r="X563" s="91" t="s">
        <v>29908</v>
      </c>
      <c r="Y563" s="97"/>
      <c r="AA563" s="91" t="str">
        <v>BINGH001.0HD</v>
      </c>
    </row>
    <row r="564" spans="1:27" s="91" customFormat="1" ht="15" customHeight="1" x14ac:dyDescent="0.35">
      <c r="A564" t="s">
        <v>1728</v>
      </c>
      <c r="B564" t="s">
        <v>1727</v>
      </c>
      <c r="C564" t="s">
        <v>1729</v>
      </c>
      <c r="D564" t="s">
        <v>1730</v>
      </c>
      <c r="E564"/>
      <c r="F564" t="s">
        <v>9</v>
      </c>
      <c r="G564"/>
      <c r="H564">
        <v>0.4</v>
      </c>
      <c r="I564">
        <v>2.69</v>
      </c>
      <c r="J564" t="s">
        <v>104</v>
      </c>
      <c r="K564">
        <v>35.815460000000002</v>
      </c>
      <c r="L564">
        <v>-88.626900000000006</v>
      </c>
      <c r="M564" s="100" t="s">
        <v>38429</v>
      </c>
      <c r="N564" t="s">
        <v>26286</v>
      </c>
      <c r="O564" t="s">
        <v>42517</v>
      </c>
      <c r="P564">
        <v>2</v>
      </c>
      <c r="Q564" t="s">
        <v>29909</v>
      </c>
      <c r="R564" t="s">
        <v>25816</v>
      </c>
      <c r="S564" t="s">
        <v>26197</v>
      </c>
      <c r="T564"/>
      <c r="U564" t="s">
        <v>26198</v>
      </c>
      <c r="V564" t="s">
        <v>26199</v>
      </c>
      <c r="Y564" s="97"/>
      <c r="AA564" s="91" t="str">
        <v>BIRCH000.4CR</v>
      </c>
    </row>
    <row r="565" spans="1:27" s="91" customFormat="1" ht="15" customHeight="1" x14ac:dyDescent="0.35">
      <c r="A565" t="s">
        <v>1732</v>
      </c>
      <c r="B565" t="s">
        <v>1731</v>
      </c>
      <c r="C565" t="s">
        <v>1733</v>
      </c>
      <c r="D565" t="s">
        <v>1734</v>
      </c>
      <c r="E565"/>
      <c r="F565" t="s">
        <v>44</v>
      </c>
      <c r="G565"/>
      <c r="H565">
        <v>0.4</v>
      </c>
      <c r="I565">
        <v>1.44</v>
      </c>
      <c r="J565" t="s">
        <v>64</v>
      </c>
      <c r="K565">
        <v>36.105710000000002</v>
      </c>
      <c r="L565">
        <v>-82.790649999999999</v>
      </c>
      <c r="M565" s="100" t="s">
        <v>38387</v>
      </c>
      <c r="N565" t="s">
        <v>26214</v>
      </c>
      <c r="O565" t="s">
        <v>42105</v>
      </c>
      <c r="P565">
        <v>5</v>
      </c>
      <c r="Q565" t="s">
        <v>29910</v>
      </c>
      <c r="R565" t="s">
        <v>25821</v>
      </c>
      <c r="S565" t="s">
        <v>26197</v>
      </c>
      <c r="T565"/>
      <c r="U565" t="s">
        <v>26198</v>
      </c>
      <c r="V565" t="s">
        <v>26204</v>
      </c>
      <c r="Y565" s="97"/>
      <c r="AA565" s="91" t="str">
        <v>BIRD000.4GE</v>
      </c>
    </row>
    <row r="566" spans="1:27" s="91" customFormat="1" ht="15" customHeight="1" x14ac:dyDescent="0.35">
      <c r="A566" t="s">
        <v>1736</v>
      </c>
      <c r="B566" t="s">
        <v>1735</v>
      </c>
      <c r="C566" t="s">
        <v>1733</v>
      </c>
      <c r="D566" t="s">
        <v>1737</v>
      </c>
      <c r="E566"/>
      <c r="F566" t="s">
        <v>28985</v>
      </c>
      <c r="G566"/>
      <c r="H566">
        <v>1.3</v>
      </c>
      <c r="I566">
        <v>17.3</v>
      </c>
      <c r="J566" t="s">
        <v>553</v>
      </c>
      <c r="K566">
        <v>35.806100000000001</v>
      </c>
      <c r="L566">
        <v>-83.460700000000003</v>
      </c>
      <c r="M566" s="100" t="s">
        <v>38394</v>
      </c>
      <c r="N566" t="s">
        <v>26308</v>
      </c>
      <c r="O566" t="s">
        <v>43255</v>
      </c>
      <c r="P566">
        <v>5</v>
      </c>
      <c r="Q566" t="s">
        <v>29911</v>
      </c>
      <c r="R566" t="s">
        <v>25825</v>
      </c>
      <c r="S566" t="s">
        <v>26197</v>
      </c>
      <c r="T566"/>
      <c r="U566" t="s">
        <v>26198</v>
      </c>
      <c r="V566" t="s">
        <v>26204</v>
      </c>
      <c r="X566" s="91" t="s">
        <v>29912</v>
      </c>
      <c r="Y566" s="97"/>
      <c r="AA566" s="91" t="str">
        <v>BIRD001.3SV</v>
      </c>
    </row>
    <row r="567" spans="1:27" s="91" customFormat="1" ht="15" customHeight="1" x14ac:dyDescent="0.35">
      <c r="A567" t="s">
        <v>1739</v>
      </c>
      <c r="B567" t="s">
        <v>1738</v>
      </c>
      <c r="C567" t="s">
        <v>1733</v>
      </c>
      <c r="D567" t="s">
        <v>1740</v>
      </c>
      <c r="E567"/>
      <c r="F567" t="s">
        <v>29083</v>
      </c>
      <c r="G567"/>
      <c r="H567">
        <v>2.1</v>
      </c>
      <c r="I567">
        <v>4.7</v>
      </c>
      <c r="J567" t="s">
        <v>203</v>
      </c>
      <c r="K567">
        <v>35.843333000000001</v>
      </c>
      <c r="L567">
        <v>-87.486110999999994</v>
      </c>
      <c r="M567" s="100" t="s">
        <v>38382</v>
      </c>
      <c r="N567" t="s">
        <v>26210</v>
      </c>
      <c r="O567" t="s">
        <v>42266</v>
      </c>
      <c r="P567">
        <v>3</v>
      </c>
      <c r="Q567" t="s">
        <v>29913</v>
      </c>
      <c r="R567" t="s">
        <v>25808</v>
      </c>
      <c r="S567" t="s">
        <v>26197</v>
      </c>
      <c r="T567"/>
      <c r="U567" t="s">
        <v>26198</v>
      </c>
      <c r="V567" t="s">
        <v>26199</v>
      </c>
      <c r="Y567" s="97"/>
      <c r="AA567" s="91" t="str">
        <v>BIRD002.1HI</v>
      </c>
    </row>
    <row r="568" spans="1:27" s="91" customFormat="1" ht="15" customHeight="1" x14ac:dyDescent="0.35">
      <c r="A568" t="s">
        <v>1742</v>
      </c>
      <c r="B568" t="s">
        <v>1741</v>
      </c>
      <c r="C568" t="s">
        <v>1743</v>
      </c>
      <c r="D568" t="s">
        <v>29914</v>
      </c>
      <c r="E568"/>
      <c r="F568" t="s">
        <v>9</v>
      </c>
      <c r="G568"/>
      <c r="H568">
        <v>1</v>
      </c>
      <c r="I568">
        <v>5.32</v>
      </c>
      <c r="J568" t="s">
        <v>896</v>
      </c>
      <c r="K568">
        <v>36.378810000000001</v>
      </c>
      <c r="L568">
        <v>-88.370019999999997</v>
      </c>
      <c r="M568" s="100" t="s">
        <v>38448</v>
      </c>
      <c r="N568" t="s">
        <v>619</v>
      </c>
      <c r="O568" t="s">
        <v>42639</v>
      </c>
      <c r="P568">
        <v>5</v>
      </c>
      <c r="Q568" t="s">
        <v>29915</v>
      </c>
      <c r="R568" t="s">
        <v>25816</v>
      </c>
      <c r="S568" t="s">
        <v>26197</v>
      </c>
      <c r="T568"/>
      <c r="U568" t="s">
        <v>26198</v>
      </c>
      <c r="V568" t="s">
        <v>26199</v>
      </c>
      <c r="Y568" s="97"/>
      <c r="AA568" s="91" t="str">
        <v>BIRDS001.0HN</v>
      </c>
    </row>
    <row r="569" spans="1:27" s="91" customFormat="1" ht="15" customHeight="1" x14ac:dyDescent="0.35">
      <c r="A569" t="s">
        <v>1745</v>
      </c>
      <c r="B569" t="s">
        <v>1744</v>
      </c>
      <c r="C569" t="s">
        <v>1743</v>
      </c>
      <c r="D569" t="s">
        <v>1746</v>
      </c>
      <c r="E569"/>
      <c r="F569" t="s">
        <v>9</v>
      </c>
      <c r="G569"/>
      <c r="H569">
        <v>1.5</v>
      </c>
      <c r="I569">
        <v>4.6100000000000003</v>
      </c>
      <c r="J569" t="s">
        <v>896</v>
      </c>
      <c r="K569">
        <v>36.37209</v>
      </c>
      <c r="L569">
        <v>-88.367369999999994</v>
      </c>
      <c r="M569" s="100" t="s">
        <v>38448</v>
      </c>
      <c r="N569" t="s">
        <v>619</v>
      </c>
      <c r="O569" t="s">
        <v>42639</v>
      </c>
      <c r="P569">
        <v>5</v>
      </c>
      <c r="Q569" t="s">
        <v>29915</v>
      </c>
      <c r="R569" t="s">
        <v>25816</v>
      </c>
      <c r="S569" t="s">
        <v>26197</v>
      </c>
      <c r="T569"/>
      <c r="U569" t="s">
        <v>26198</v>
      </c>
      <c r="V569" t="s">
        <v>26199</v>
      </c>
      <c r="W569" s="91" t="s">
        <v>1747</v>
      </c>
      <c r="X569" s="91" t="s">
        <v>29916</v>
      </c>
      <c r="Y569" s="97"/>
      <c r="AA569" s="91" t="str">
        <v>BIRDS001.5HN</v>
      </c>
    </row>
    <row r="570" spans="1:27" s="91" customFormat="1" ht="15" customHeight="1" x14ac:dyDescent="0.35">
      <c r="A570" t="s">
        <v>1749</v>
      </c>
      <c r="B570" t="s">
        <v>1748</v>
      </c>
      <c r="C570" t="s">
        <v>1750</v>
      </c>
      <c r="D570" t="s">
        <v>1751</v>
      </c>
      <c r="E570"/>
      <c r="F570" t="s">
        <v>9</v>
      </c>
      <c r="G570"/>
      <c r="H570">
        <v>7.4</v>
      </c>
      <c r="I570">
        <v>70</v>
      </c>
      <c r="J570" t="s">
        <v>121</v>
      </c>
      <c r="K570">
        <v>35.925080000000001</v>
      </c>
      <c r="L570">
        <v>-88.086079999999995</v>
      </c>
      <c r="M570" s="100" t="s">
        <v>38392</v>
      </c>
      <c r="N570" t="s">
        <v>26221</v>
      </c>
      <c r="O570" t="s">
        <v>42646</v>
      </c>
      <c r="P570">
        <v>3</v>
      </c>
      <c r="Q570" t="s">
        <v>26223</v>
      </c>
      <c r="R570" t="s">
        <v>25816</v>
      </c>
      <c r="S570" t="s">
        <v>26197</v>
      </c>
      <c r="T570"/>
      <c r="U570" t="s">
        <v>26198</v>
      </c>
      <c r="V570" t="s">
        <v>26199</v>
      </c>
      <c r="W570" s="91" t="s">
        <v>34522</v>
      </c>
      <c r="X570" s="91" t="s">
        <v>29917</v>
      </c>
      <c r="Y570" s="97"/>
      <c r="AA570" s="91" t="str">
        <v>BIRDS007.4BN</v>
      </c>
    </row>
    <row r="571" spans="1:27" s="91" customFormat="1" ht="15" customHeight="1" x14ac:dyDescent="0.35">
      <c r="A571" t="s">
        <v>1753</v>
      </c>
      <c r="B571" t="s">
        <v>1752</v>
      </c>
      <c r="C571" t="s">
        <v>1750</v>
      </c>
      <c r="D571" t="s">
        <v>1754</v>
      </c>
      <c r="E571"/>
      <c r="F571" t="s">
        <v>9</v>
      </c>
      <c r="G571"/>
      <c r="H571">
        <v>12.3</v>
      </c>
      <c r="I571">
        <v>45.6</v>
      </c>
      <c r="J571" t="s">
        <v>121</v>
      </c>
      <c r="K571">
        <v>35.901204370000002</v>
      </c>
      <c r="L571">
        <v>-88.126225489999996</v>
      </c>
      <c r="M571" s="100" t="s">
        <v>38392</v>
      </c>
      <c r="N571" t="s">
        <v>26221</v>
      </c>
      <c r="O571" t="s">
        <v>42646</v>
      </c>
      <c r="P571">
        <v>3</v>
      </c>
      <c r="Q571" t="s">
        <v>26223</v>
      </c>
      <c r="R571" t="s">
        <v>25816</v>
      </c>
      <c r="S571" t="s">
        <v>26197</v>
      </c>
      <c r="T571"/>
      <c r="U571" t="s">
        <v>26198</v>
      </c>
      <c r="V571" t="s">
        <v>26199</v>
      </c>
      <c r="W571" s="91" t="s">
        <v>34523</v>
      </c>
      <c r="X571" s="91" t="s">
        <v>43250</v>
      </c>
      <c r="Y571" s="97"/>
      <c r="AA571" s="91" t="str">
        <v>BIRDS012.3BN</v>
      </c>
    </row>
    <row r="572" spans="1:27" s="91" customFormat="1" ht="15" customHeight="1" x14ac:dyDescent="0.35">
      <c r="A572" t="s">
        <v>1756</v>
      </c>
      <c r="B572" t="s">
        <v>1755</v>
      </c>
      <c r="C572" t="s">
        <v>1750</v>
      </c>
      <c r="D572" t="s">
        <v>1757</v>
      </c>
      <c r="E572"/>
      <c r="F572" t="s">
        <v>9</v>
      </c>
      <c r="G572"/>
      <c r="H572">
        <v>13.9</v>
      </c>
      <c r="I572">
        <v>15.6</v>
      </c>
      <c r="J572" t="s">
        <v>121</v>
      </c>
      <c r="K572">
        <v>35.881</v>
      </c>
      <c r="L572">
        <v>-88.144000000000005</v>
      </c>
      <c r="M572" s="100" t="s">
        <v>38392</v>
      </c>
      <c r="N572" t="s">
        <v>26221</v>
      </c>
      <c r="O572" t="s">
        <v>43091</v>
      </c>
      <c r="P572">
        <v>3</v>
      </c>
      <c r="Q572" t="s">
        <v>26223</v>
      </c>
      <c r="R572" t="s">
        <v>25816</v>
      </c>
      <c r="S572" t="s">
        <v>26197</v>
      </c>
      <c r="T572"/>
      <c r="U572" t="s">
        <v>26198</v>
      </c>
      <c r="V572" t="s">
        <v>26199</v>
      </c>
      <c r="X572" s="91" t="s">
        <v>34524</v>
      </c>
      <c r="Y572" s="97"/>
      <c r="AA572" s="91" t="str">
        <v>BIRDS013.9BN</v>
      </c>
    </row>
    <row r="573" spans="1:27" s="91" customFormat="1" ht="15" customHeight="1" x14ac:dyDescent="0.35">
      <c r="A573" t="s">
        <v>1759</v>
      </c>
      <c r="B573" t="s">
        <v>1758</v>
      </c>
      <c r="C573" t="s">
        <v>1760</v>
      </c>
      <c r="D573" t="s">
        <v>1761</v>
      </c>
      <c r="E573"/>
      <c r="F573" t="s">
        <v>58</v>
      </c>
      <c r="G573"/>
      <c r="H573">
        <v>0.2</v>
      </c>
      <c r="I573">
        <v>12.76</v>
      </c>
      <c r="J573" t="s">
        <v>775</v>
      </c>
      <c r="K573">
        <v>35.988500000000002</v>
      </c>
      <c r="L573">
        <v>-84.483500000000006</v>
      </c>
      <c r="M573" s="100" t="s">
        <v>38416</v>
      </c>
      <c r="N573" t="s">
        <v>26258</v>
      </c>
      <c r="O573" t="s">
        <v>42558</v>
      </c>
      <c r="P573">
        <v>1</v>
      </c>
      <c r="Q573" t="s">
        <v>29918</v>
      </c>
      <c r="R573" t="s">
        <v>25825</v>
      </c>
      <c r="S573" t="s">
        <v>26197</v>
      </c>
      <c r="T573"/>
      <c r="U573" t="s">
        <v>26198</v>
      </c>
      <c r="V573" t="s">
        <v>26204</v>
      </c>
      <c r="Y573" s="97"/>
      <c r="AA573" s="91" t="str">
        <v>BITTE000.2MG</v>
      </c>
    </row>
    <row r="574" spans="1:27" s="91" customFormat="1" ht="15" customHeight="1" x14ac:dyDescent="0.35">
      <c r="A574" t="s">
        <v>40704</v>
      </c>
      <c r="B574" t="s">
        <v>1762</v>
      </c>
      <c r="C574" t="s">
        <v>1763</v>
      </c>
      <c r="D574" t="s">
        <v>40705</v>
      </c>
      <c r="E574"/>
      <c r="F574" t="s">
        <v>44</v>
      </c>
      <c r="G574"/>
      <c r="H574">
        <v>0.1</v>
      </c>
      <c r="I574">
        <v>1.27</v>
      </c>
      <c r="J574" t="s">
        <v>1514</v>
      </c>
      <c r="K574">
        <v>35.5745</v>
      </c>
      <c r="L574">
        <v>-84.617699999999999</v>
      </c>
      <c r="M574" s="100" t="s">
        <v>38386</v>
      </c>
      <c r="N574" t="s">
        <v>29084</v>
      </c>
      <c r="O574" t="s">
        <v>42534</v>
      </c>
      <c r="P574">
        <v>3</v>
      </c>
      <c r="Q574" t="s">
        <v>29919</v>
      </c>
      <c r="R574" t="s">
        <v>25802</v>
      </c>
      <c r="S574" t="s">
        <v>26197</v>
      </c>
      <c r="T574"/>
      <c r="U574" t="s">
        <v>26198</v>
      </c>
      <c r="V574" t="s">
        <v>26204</v>
      </c>
      <c r="W574" s="91" t="s">
        <v>1764</v>
      </c>
      <c r="X574" s="91" t="s">
        <v>29920</v>
      </c>
      <c r="Y574" s="97"/>
      <c r="AA574" s="91" t="str">
        <v>BIVIN0.9T0.1MM</v>
      </c>
    </row>
    <row r="575" spans="1:27" s="91" customFormat="1" ht="15" customHeight="1" x14ac:dyDescent="0.35">
      <c r="A575" t="s">
        <v>1768</v>
      </c>
      <c r="B575" t="s">
        <v>1770</v>
      </c>
      <c r="C575" t="s">
        <v>1769</v>
      </c>
      <c r="D575" t="s">
        <v>1772</v>
      </c>
      <c r="E575"/>
      <c r="F575" t="s">
        <v>44</v>
      </c>
      <c r="G575"/>
      <c r="H575">
        <v>0.6</v>
      </c>
      <c r="I575">
        <v>1.46</v>
      </c>
      <c r="J575" t="s">
        <v>1514</v>
      </c>
      <c r="K575">
        <v>35.578699999999998</v>
      </c>
      <c r="L575">
        <v>-84.619200000000006</v>
      </c>
      <c r="M575" s="100" t="s">
        <v>38386</v>
      </c>
      <c r="N575" t="s">
        <v>29084</v>
      </c>
      <c r="O575" t="s">
        <v>42534</v>
      </c>
      <c r="P575">
        <v>3</v>
      </c>
      <c r="Q575" t="s">
        <v>29919</v>
      </c>
      <c r="R575" t="s">
        <v>25802</v>
      </c>
      <c r="S575" t="s">
        <v>26197</v>
      </c>
      <c r="T575"/>
      <c r="U575" t="s">
        <v>26198</v>
      </c>
      <c r="V575" t="s">
        <v>26204</v>
      </c>
      <c r="W575" s="91" t="s">
        <v>1771</v>
      </c>
      <c r="X575" s="91" t="s">
        <v>29922</v>
      </c>
      <c r="Y575" s="97"/>
      <c r="AA575" s="91" t="str">
        <v>BIVIN000.6MM</v>
      </c>
    </row>
    <row r="576" spans="1:27" s="91" customFormat="1" ht="15" customHeight="1" x14ac:dyDescent="0.35">
      <c r="A576" t="s">
        <v>40706</v>
      </c>
      <c r="B576" t="s">
        <v>1767</v>
      </c>
      <c r="C576" t="s">
        <v>1769</v>
      </c>
      <c r="D576" t="s">
        <v>43251</v>
      </c>
      <c r="E576"/>
      <c r="F576" t="s">
        <v>44</v>
      </c>
      <c r="G576"/>
      <c r="H576">
        <v>0.7</v>
      </c>
      <c r="I576">
        <v>1.45</v>
      </c>
      <c r="J576" t="s">
        <v>1514</v>
      </c>
      <c r="K576">
        <v>35.578406999999999</v>
      </c>
      <c r="L576">
        <v>-84.619003000000006</v>
      </c>
      <c r="M576" s="100" t="s">
        <v>38386</v>
      </c>
      <c r="N576" t="s">
        <v>29084</v>
      </c>
      <c r="O576" t="s">
        <v>42534</v>
      </c>
      <c r="P576">
        <v>3</v>
      </c>
      <c r="Q576" t="s">
        <v>29919</v>
      </c>
      <c r="R576" t="s">
        <v>25802</v>
      </c>
      <c r="S576" t="s">
        <v>26197</v>
      </c>
      <c r="T576"/>
      <c r="U576" t="s">
        <v>26198</v>
      </c>
      <c r="V576" t="s">
        <v>26204</v>
      </c>
      <c r="W576" s="91" t="s">
        <v>1768</v>
      </c>
      <c r="X576" s="91" t="s">
        <v>43252</v>
      </c>
      <c r="Y576" s="97"/>
      <c r="AA576" s="91" t="str">
        <v>BIVIN000.7MM</v>
      </c>
    </row>
    <row r="577" spans="1:27" s="91" customFormat="1" ht="15" customHeight="1" x14ac:dyDescent="0.35">
      <c r="A577" t="s">
        <v>40707</v>
      </c>
      <c r="B577" t="s">
        <v>1765</v>
      </c>
      <c r="C577" t="s">
        <v>1769</v>
      </c>
      <c r="D577" t="s">
        <v>40708</v>
      </c>
      <c r="E577"/>
      <c r="F577" t="s">
        <v>44</v>
      </c>
      <c r="G577"/>
      <c r="H577">
        <v>1</v>
      </c>
      <c r="I577">
        <v>1.21</v>
      </c>
      <c r="J577" t="s">
        <v>1514</v>
      </c>
      <c r="K577">
        <v>35.574300000000001</v>
      </c>
      <c r="L577">
        <v>-84.618200000000002</v>
      </c>
      <c r="M577" s="100" t="s">
        <v>38386</v>
      </c>
      <c r="N577" t="s">
        <v>29084</v>
      </c>
      <c r="O577" t="s">
        <v>42534</v>
      </c>
      <c r="P577">
        <v>3</v>
      </c>
      <c r="Q577" t="s">
        <v>29919</v>
      </c>
      <c r="R577" t="s">
        <v>25802</v>
      </c>
      <c r="S577" t="s">
        <v>26197</v>
      </c>
      <c r="T577"/>
      <c r="U577" t="s">
        <v>26198</v>
      </c>
      <c r="V577" t="s">
        <v>26204</v>
      </c>
      <c r="W577" s="91" t="s">
        <v>1766</v>
      </c>
      <c r="X577" s="91" t="s">
        <v>29921</v>
      </c>
      <c r="Y577" s="97"/>
      <c r="AA577" s="91" t="str">
        <v>BIVIN001.0MM</v>
      </c>
    </row>
    <row r="578" spans="1:27" s="91" customFormat="1" ht="15" customHeight="1" x14ac:dyDescent="0.35">
      <c r="A578" s="310" t="s">
        <v>40709</v>
      </c>
      <c r="B578" s="310" t="s">
        <v>40710</v>
      </c>
      <c r="C578" s="310" t="s">
        <v>40711</v>
      </c>
      <c r="D578" s="310" t="s">
        <v>40712</v>
      </c>
      <c r="E578" s="310"/>
      <c r="F578" s="310" t="s">
        <v>44</v>
      </c>
      <c r="G578" s="310"/>
      <c r="H578" s="314">
        <v>0.1</v>
      </c>
      <c r="I578" s="314">
        <v>0.06</v>
      </c>
      <c r="J578" s="310" t="s">
        <v>1514</v>
      </c>
      <c r="K578" s="314">
        <v>35.572749999999999</v>
      </c>
      <c r="L578" s="314">
        <v>-84.618499999999997</v>
      </c>
      <c r="M578" s="314" t="s">
        <v>38386</v>
      </c>
      <c r="N578" s="310" t="s">
        <v>29084</v>
      </c>
      <c r="O578" s="310" t="s">
        <v>42534</v>
      </c>
      <c r="P578" s="314">
        <v>3</v>
      </c>
      <c r="Q578" s="310" t="s">
        <v>29919</v>
      </c>
      <c r="R578" s="310" t="s">
        <v>25802</v>
      </c>
      <c r="S578" s="310" t="s">
        <v>26197</v>
      </c>
      <c r="T578" s="310"/>
      <c r="U578" s="310" t="s">
        <v>26198</v>
      </c>
      <c r="V578" s="310" t="s">
        <v>26204</v>
      </c>
      <c r="X578" s="91" t="s">
        <v>40713</v>
      </c>
      <c r="Y578" s="97"/>
      <c r="AA578" s="91" t="str">
        <v>BIVIN1.1T0.1MM</v>
      </c>
    </row>
    <row r="579" spans="1:27" s="91" customFormat="1" ht="15" customHeight="1" x14ac:dyDescent="0.35">
      <c r="A579" t="s">
        <v>1774</v>
      </c>
      <c r="B579" t="s">
        <v>1773</v>
      </c>
      <c r="C579" t="s">
        <v>1775</v>
      </c>
      <c r="D579" t="s">
        <v>1776</v>
      </c>
      <c r="E579"/>
      <c r="F579" t="s">
        <v>28994</v>
      </c>
      <c r="G579"/>
      <c r="H579">
        <v>1.9</v>
      </c>
      <c r="I579">
        <v>2.6</v>
      </c>
      <c r="J579" t="s">
        <v>270</v>
      </c>
      <c r="K579">
        <v>36.578940000000003</v>
      </c>
      <c r="L579">
        <v>-81.986419999999995</v>
      </c>
      <c r="M579" s="100" t="s">
        <v>38412</v>
      </c>
      <c r="N579" t="s">
        <v>29031</v>
      </c>
      <c r="O579" t="s">
        <v>42745</v>
      </c>
      <c r="P579">
        <v>2</v>
      </c>
      <c r="Q579" t="s">
        <v>29923</v>
      </c>
      <c r="R579" t="s">
        <v>25821</v>
      </c>
      <c r="S579" t="s">
        <v>26197</v>
      </c>
      <c r="T579"/>
      <c r="U579" t="s">
        <v>26198</v>
      </c>
      <c r="V579" t="s">
        <v>26204</v>
      </c>
      <c r="W579" s="91" t="s">
        <v>1777</v>
      </c>
      <c r="X579" s="91" t="s">
        <v>29924</v>
      </c>
      <c r="Y579" s="97"/>
      <c r="AA579" s="91" t="str">
        <v>BJACO001.9SU</v>
      </c>
    </row>
    <row r="580" spans="1:27" s="91" customFormat="1" ht="15" customHeight="1" x14ac:dyDescent="0.35">
      <c r="A580" t="s">
        <v>1779</v>
      </c>
      <c r="B580" t="s">
        <v>1778</v>
      </c>
      <c r="C580" t="s">
        <v>1780</v>
      </c>
      <c r="D580" t="s">
        <v>1781</v>
      </c>
      <c r="E580"/>
      <c r="F580" t="s">
        <v>44</v>
      </c>
      <c r="G580"/>
      <c r="H580">
        <v>0.1</v>
      </c>
      <c r="I580">
        <v>0.44</v>
      </c>
      <c r="J580" t="s">
        <v>766</v>
      </c>
      <c r="K580">
        <v>35.01079</v>
      </c>
      <c r="L580">
        <v>-85.370710000000003</v>
      </c>
      <c r="M580" s="100" t="s">
        <v>38386</v>
      </c>
      <c r="N580" t="s">
        <v>29084</v>
      </c>
      <c r="O580" t="s">
        <v>42648</v>
      </c>
      <c r="P580">
        <v>4</v>
      </c>
      <c r="Q580" t="s">
        <v>29925</v>
      </c>
      <c r="R580" t="s">
        <v>25802</v>
      </c>
      <c r="S580" t="s">
        <v>26197</v>
      </c>
      <c r="T580"/>
      <c r="U580" t="s">
        <v>26198</v>
      </c>
      <c r="V580" t="s">
        <v>26204</v>
      </c>
      <c r="Y580" s="97"/>
      <c r="AA580" s="91" t="str">
        <v>BLACK0.1T0.1HM</v>
      </c>
    </row>
    <row r="581" spans="1:27" s="91" customFormat="1" ht="15" customHeight="1" x14ac:dyDescent="0.35">
      <c r="A581" t="s">
        <v>1783</v>
      </c>
      <c r="B581" t="s">
        <v>1782</v>
      </c>
      <c r="C581" t="s">
        <v>1780</v>
      </c>
      <c r="D581" t="s">
        <v>1784</v>
      </c>
      <c r="E581"/>
      <c r="F581" t="s">
        <v>44</v>
      </c>
      <c r="G581"/>
      <c r="H581">
        <v>0.2</v>
      </c>
      <c r="I581">
        <v>0.15</v>
      </c>
      <c r="J581" t="s">
        <v>766</v>
      </c>
      <c r="K581">
        <v>35.011490000000002</v>
      </c>
      <c r="L581">
        <v>-85.371939999999995</v>
      </c>
      <c r="M581" s="100" t="s">
        <v>38386</v>
      </c>
      <c r="N581" t="s">
        <v>29084</v>
      </c>
      <c r="O581" t="s">
        <v>42648</v>
      </c>
      <c r="P581">
        <v>4</v>
      </c>
      <c r="Q581" t="s">
        <v>29925</v>
      </c>
      <c r="R581" t="s">
        <v>25802</v>
      </c>
      <c r="S581" t="s">
        <v>26197</v>
      </c>
      <c r="T581"/>
      <c r="U581" t="s">
        <v>26198</v>
      </c>
      <c r="V581" t="s">
        <v>26204</v>
      </c>
      <c r="Y581" s="97"/>
      <c r="AA581" s="91" t="str">
        <v>BLACK0.1T0.2HM</v>
      </c>
    </row>
    <row r="582" spans="1:27" s="91" customFormat="1" ht="15" customHeight="1" x14ac:dyDescent="0.35">
      <c r="A582" t="s">
        <v>1786</v>
      </c>
      <c r="B582" t="s">
        <v>1785</v>
      </c>
      <c r="C582" t="s">
        <v>1780</v>
      </c>
      <c r="D582" t="s">
        <v>1787</v>
      </c>
      <c r="E582"/>
      <c r="F582" t="s">
        <v>44</v>
      </c>
      <c r="G582"/>
      <c r="H582">
        <v>0.3</v>
      </c>
      <c r="I582">
        <v>0.06</v>
      </c>
      <c r="J582" t="s">
        <v>766</v>
      </c>
      <c r="K582">
        <v>35.011830000000003</v>
      </c>
      <c r="L582">
        <v>-85.372739999999993</v>
      </c>
      <c r="M582" s="100" t="s">
        <v>38386</v>
      </c>
      <c r="N582" t="s">
        <v>29084</v>
      </c>
      <c r="O582" t="s">
        <v>42648</v>
      </c>
      <c r="P582">
        <v>4</v>
      </c>
      <c r="Q582" t="s">
        <v>29925</v>
      </c>
      <c r="R582" t="s">
        <v>25802</v>
      </c>
      <c r="S582" t="s">
        <v>26197</v>
      </c>
      <c r="T582"/>
      <c r="U582" t="s">
        <v>26198</v>
      </c>
      <c r="V582" t="s">
        <v>26204</v>
      </c>
      <c r="Y582" s="97"/>
      <c r="AA582" s="91" t="str">
        <v>BLACK0.1T0.3HM</v>
      </c>
    </row>
    <row r="583" spans="1:27" s="91" customFormat="1" ht="15" customHeight="1" x14ac:dyDescent="0.35">
      <c r="A583" t="s">
        <v>1789</v>
      </c>
      <c r="B583" t="s">
        <v>1788</v>
      </c>
      <c r="C583" t="s">
        <v>1780</v>
      </c>
      <c r="D583" t="s">
        <v>1790</v>
      </c>
      <c r="E583"/>
      <c r="F583" t="s">
        <v>44</v>
      </c>
      <c r="G583"/>
      <c r="H583">
        <v>0.4</v>
      </c>
      <c r="I583">
        <v>0.05</v>
      </c>
      <c r="J583" t="s">
        <v>766</v>
      </c>
      <c r="K583">
        <v>35.072719999999997</v>
      </c>
      <c r="L583">
        <v>-85.372330000000005</v>
      </c>
      <c r="M583" s="100" t="s">
        <v>38386</v>
      </c>
      <c r="N583" t="s">
        <v>29084</v>
      </c>
      <c r="O583" t="s">
        <v>42291</v>
      </c>
      <c r="P583">
        <v>4</v>
      </c>
      <c r="Q583" t="s">
        <v>29926</v>
      </c>
      <c r="R583" t="s">
        <v>25802</v>
      </c>
      <c r="S583" t="s">
        <v>26197</v>
      </c>
      <c r="T583"/>
      <c r="U583" t="s">
        <v>26198</v>
      </c>
      <c r="V583" t="s">
        <v>26204</v>
      </c>
      <c r="Y583" s="97"/>
      <c r="AA583" s="91" t="str">
        <v>BLACK0.1T0.4HM</v>
      </c>
    </row>
    <row r="584" spans="1:27" s="91" customFormat="1" ht="15" customHeight="1" x14ac:dyDescent="0.35">
      <c r="A584" t="s">
        <v>36908</v>
      </c>
      <c r="B584" t="s">
        <v>36909</v>
      </c>
      <c r="C584" t="s">
        <v>36910</v>
      </c>
      <c r="D584" t="s">
        <v>36911</v>
      </c>
      <c r="E584"/>
      <c r="F584" t="s">
        <v>28994</v>
      </c>
      <c r="G584"/>
      <c r="H584">
        <v>0.2</v>
      </c>
      <c r="I584">
        <v>0.1</v>
      </c>
      <c r="J584" t="s">
        <v>64</v>
      </c>
      <c r="K584">
        <v>36.147669999999998</v>
      </c>
      <c r="L584">
        <v>-83.116720000000001</v>
      </c>
      <c r="M584" s="100" t="s">
        <v>38387</v>
      </c>
      <c r="N584" t="s">
        <v>26214</v>
      </c>
      <c r="O584" t="s">
        <v>42189</v>
      </c>
      <c r="P584">
        <v>5</v>
      </c>
      <c r="Q584" t="s">
        <v>29938</v>
      </c>
      <c r="R584" t="s">
        <v>25821</v>
      </c>
      <c r="S584" t="s">
        <v>26197</v>
      </c>
      <c r="T584"/>
      <c r="U584" t="s">
        <v>26198</v>
      </c>
      <c r="V584" t="s">
        <v>26204</v>
      </c>
      <c r="X584" s="91" t="s">
        <v>36912</v>
      </c>
      <c r="Y584" s="97"/>
      <c r="AA584" s="91" t="str">
        <v>BLACK0.5T0.2GE</v>
      </c>
    </row>
    <row r="585" spans="1:27" s="91" customFormat="1" ht="15" customHeight="1" x14ac:dyDescent="0.35">
      <c r="A585" t="s">
        <v>1792</v>
      </c>
      <c r="B585" t="s">
        <v>1791</v>
      </c>
      <c r="C585" t="s">
        <v>1780</v>
      </c>
      <c r="D585" t="s">
        <v>1793</v>
      </c>
      <c r="E585"/>
      <c r="F585" t="s">
        <v>44</v>
      </c>
      <c r="G585"/>
      <c r="H585">
        <v>0.1</v>
      </c>
      <c r="I585">
        <v>0.11</v>
      </c>
      <c r="J585" t="s">
        <v>766</v>
      </c>
      <c r="K585">
        <v>35.00432</v>
      </c>
      <c r="L585">
        <v>-85.376099999999994</v>
      </c>
      <c r="M585" s="100" t="s">
        <v>38386</v>
      </c>
      <c r="N585" t="s">
        <v>29084</v>
      </c>
      <c r="O585" t="s">
        <v>42648</v>
      </c>
      <c r="P585">
        <v>4</v>
      </c>
      <c r="Q585" t="s">
        <v>29925</v>
      </c>
      <c r="R585" t="s">
        <v>25802</v>
      </c>
      <c r="S585" t="s">
        <v>26197</v>
      </c>
      <c r="T585"/>
      <c r="U585" t="s">
        <v>26198</v>
      </c>
      <c r="V585" t="s">
        <v>26204</v>
      </c>
      <c r="Y585" s="97"/>
      <c r="AA585" s="91" t="str">
        <v>BLACK0.6T0.1HM</v>
      </c>
    </row>
    <row r="586" spans="1:27" s="91" customFormat="1" ht="15" customHeight="1" x14ac:dyDescent="0.35">
      <c r="A586" t="s">
        <v>1795</v>
      </c>
      <c r="B586" t="s">
        <v>1794</v>
      </c>
      <c r="C586" t="s">
        <v>1796</v>
      </c>
      <c r="D586" t="s">
        <v>1797</v>
      </c>
      <c r="E586"/>
      <c r="F586" t="s">
        <v>29083</v>
      </c>
      <c r="G586"/>
      <c r="H586">
        <v>0.1</v>
      </c>
      <c r="I586">
        <v>0.57999999999999996</v>
      </c>
      <c r="J586" t="s">
        <v>34</v>
      </c>
      <c r="K586">
        <v>35.825000000000003</v>
      </c>
      <c r="L586">
        <v>-87.161900000000003</v>
      </c>
      <c r="M586" s="100" t="s">
        <v>38382</v>
      </c>
      <c r="N586" t="s">
        <v>26210</v>
      </c>
      <c r="O586" t="s">
        <v>42221</v>
      </c>
      <c r="P586">
        <v>3</v>
      </c>
      <c r="Q586" t="s">
        <v>29927</v>
      </c>
      <c r="R586" t="s">
        <v>25808</v>
      </c>
      <c r="S586" t="s">
        <v>26197</v>
      </c>
      <c r="T586"/>
      <c r="U586" t="s">
        <v>26198</v>
      </c>
      <c r="V586" t="s">
        <v>26199</v>
      </c>
      <c r="W586" s="91" t="s">
        <v>1798</v>
      </c>
      <c r="X586" s="91" t="s">
        <v>29928</v>
      </c>
      <c r="Y586" s="97"/>
      <c r="AA586" s="91" t="str">
        <v>BLACK0.8T0.1MY</v>
      </c>
    </row>
    <row r="587" spans="1:27" s="91" customFormat="1" ht="15" customHeight="1" x14ac:dyDescent="0.35">
      <c r="A587" t="s">
        <v>1800</v>
      </c>
      <c r="B587" t="s">
        <v>1799</v>
      </c>
      <c r="C587" t="s">
        <v>1801</v>
      </c>
      <c r="D587" t="s">
        <v>1802</v>
      </c>
      <c r="E587"/>
      <c r="F587" t="s">
        <v>44</v>
      </c>
      <c r="G587"/>
      <c r="H587">
        <v>0</v>
      </c>
      <c r="I587">
        <v>27.79</v>
      </c>
      <c r="J587" t="s">
        <v>1514</v>
      </c>
      <c r="K587">
        <v>35.42427</v>
      </c>
      <c r="L587">
        <v>-84.590130000000002</v>
      </c>
      <c r="M587" s="100" t="s">
        <v>38384</v>
      </c>
      <c r="N587" t="s">
        <v>26211</v>
      </c>
      <c r="O587" t="s">
        <v>42149</v>
      </c>
      <c r="P587">
        <v>2</v>
      </c>
      <c r="Q587" t="s">
        <v>29106</v>
      </c>
      <c r="R587" t="s">
        <v>25802</v>
      </c>
      <c r="S587" t="s">
        <v>26197</v>
      </c>
      <c r="T587"/>
      <c r="U587" t="s">
        <v>26198</v>
      </c>
      <c r="V587" t="s">
        <v>26204</v>
      </c>
      <c r="W587" s="91" t="s">
        <v>1803</v>
      </c>
      <c r="X587" s="91" t="s">
        <v>29929</v>
      </c>
      <c r="Y587" s="97"/>
      <c r="AA587" s="91" t="str">
        <v>BLACK000.0MM</v>
      </c>
    </row>
    <row r="588" spans="1:27" s="91" customFormat="1" ht="15" customHeight="1" x14ac:dyDescent="0.35">
      <c r="A588" t="s">
        <v>1805</v>
      </c>
      <c r="B588" t="s">
        <v>1804</v>
      </c>
      <c r="C588" t="s">
        <v>1806</v>
      </c>
      <c r="D588" t="s">
        <v>1807</v>
      </c>
      <c r="E588"/>
      <c r="F588" t="s">
        <v>44</v>
      </c>
      <c r="G588"/>
      <c r="H588">
        <v>0.1</v>
      </c>
      <c r="I588">
        <v>44.95</v>
      </c>
      <c r="J588" t="s">
        <v>1612</v>
      </c>
      <c r="K588">
        <v>36.546700000000001</v>
      </c>
      <c r="L588">
        <v>-83.097499999999997</v>
      </c>
      <c r="M588" s="100" t="s">
        <v>38424</v>
      </c>
      <c r="N588" t="s">
        <v>26272</v>
      </c>
      <c r="O588" t="s">
        <v>43231</v>
      </c>
      <c r="P588">
        <v>4</v>
      </c>
      <c r="Q588" t="s">
        <v>29930</v>
      </c>
      <c r="R588" t="s">
        <v>25821</v>
      </c>
      <c r="S588" t="s">
        <v>26197</v>
      </c>
      <c r="T588"/>
      <c r="U588" t="s">
        <v>26198</v>
      </c>
      <c r="V588" t="s">
        <v>26204</v>
      </c>
      <c r="X588" s="91" t="s">
        <v>29931</v>
      </c>
      <c r="Y588" s="97"/>
      <c r="AA588" s="91" t="str">
        <v>BLACK000.1HK</v>
      </c>
    </row>
    <row r="589" spans="1:27" s="91" customFormat="1" ht="15" customHeight="1" x14ac:dyDescent="0.35">
      <c r="A589" t="s">
        <v>1809</v>
      </c>
      <c r="B589" t="s">
        <v>1808</v>
      </c>
      <c r="C589" t="s">
        <v>1810</v>
      </c>
      <c r="D589" t="s">
        <v>1811</v>
      </c>
      <c r="E589"/>
      <c r="F589" t="s">
        <v>44</v>
      </c>
      <c r="G589"/>
      <c r="H589">
        <v>0.1</v>
      </c>
      <c r="I589">
        <v>9.23</v>
      </c>
      <c r="J589" t="s">
        <v>230</v>
      </c>
      <c r="K589">
        <v>36.297910000000002</v>
      </c>
      <c r="L589">
        <v>-82.576650000000001</v>
      </c>
      <c r="M589" s="100" t="s">
        <v>38387</v>
      </c>
      <c r="N589" t="s">
        <v>26214</v>
      </c>
      <c r="O589" t="s">
        <v>42461</v>
      </c>
      <c r="P589">
        <v>5</v>
      </c>
      <c r="Q589" t="s">
        <v>26434</v>
      </c>
      <c r="R589" t="s">
        <v>25821</v>
      </c>
      <c r="S589" t="s">
        <v>26197</v>
      </c>
      <c r="T589"/>
      <c r="U589" t="s">
        <v>26198</v>
      </c>
      <c r="V589" t="s">
        <v>26204</v>
      </c>
      <c r="X589" s="91" t="s">
        <v>29932</v>
      </c>
      <c r="Y589" s="97"/>
      <c r="AA589" s="91" t="str">
        <v>BLACK000.1WN</v>
      </c>
    </row>
    <row r="590" spans="1:27" s="91" customFormat="1" ht="15" customHeight="1" x14ac:dyDescent="0.35">
      <c r="A590" t="s">
        <v>1813</v>
      </c>
      <c r="B590" t="s">
        <v>1812</v>
      </c>
      <c r="C590" t="s">
        <v>1801</v>
      </c>
      <c r="D590" t="s">
        <v>1814</v>
      </c>
      <c r="E590"/>
      <c r="F590" t="s">
        <v>75</v>
      </c>
      <c r="G590"/>
      <c r="H590">
        <v>0.1</v>
      </c>
      <c r="I590">
        <v>1.96</v>
      </c>
      <c r="J590" t="s">
        <v>153</v>
      </c>
      <c r="K590">
        <v>36.17389</v>
      </c>
      <c r="L590">
        <v>-86.245599999999996</v>
      </c>
      <c r="M590" s="100" t="s">
        <v>38431</v>
      </c>
      <c r="N590" t="s">
        <v>26295</v>
      </c>
      <c r="O590" t="s">
        <v>42872</v>
      </c>
      <c r="P590">
        <v>4</v>
      </c>
      <c r="Q590" t="s">
        <v>26439</v>
      </c>
      <c r="R590" t="s">
        <v>25829</v>
      </c>
      <c r="S590" t="s">
        <v>26197</v>
      </c>
      <c r="T590"/>
      <c r="U590" t="s">
        <v>26198</v>
      </c>
      <c r="V590" t="s">
        <v>26199</v>
      </c>
      <c r="Y590" s="97"/>
      <c r="AA590" s="91" t="str">
        <v>BLACK000.1WS</v>
      </c>
    </row>
    <row r="591" spans="1:27" s="91" customFormat="1" ht="15" customHeight="1" x14ac:dyDescent="0.35">
      <c r="A591" t="s">
        <v>1816</v>
      </c>
      <c r="B591" t="s">
        <v>1815</v>
      </c>
      <c r="C591" t="s">
        <v>1817</v>
      </c>
      <c r="D591" t="s">
        <v>1818</v>
      </c>
      <c r="E591"/>
      <c r="F591" t="s">
        <v>27</v>
      </c>
      <c r="G591"/>
      <c r="H591">
        <v>0.2</v>
      </c>
      <c r="I591">
        <v>7.22</v>
      </c>
      <c r="J591" t="s">
        <v>919</v>
      </c>
      <c r="K591">
        <v>35.080599999999997</v>
      </c>
      <c r="L591">
        <v>-89.938900000000004</v>
      </c>
      <c r="M591" s="100" t="s">
        <v>38557</v>
      </c>
      <c r="N591" t="s">
        <v>26435</v>
      </c>
      <c r="O591" t="s">
        <v>42607</v>
      </c>
      <c r="P591">
        <v>1</v>
      </c>
      <c r="Q591" t="s">
        <v>29933</v>
      </c>
      <c r="R591" t="s">
        <v>25828</v>
      </c>
      <c r="S591" t="s">
        <v>26197</v>
      </c>
      <c r="T591"/>
      <c r="U591" t="s">
        <v>26198</v>
      </c>
      <c r="V591" t="s">
        <v>26199</v>
      </c>
      <c r="X591" s="91" t="s">
        <v>29934</v>
      </c>
      <c r="Y591" s="97"/>
      <c r="AA591" s="91" t="str">
        <v>BLACK000.2SH</v>
      </c>
    </row>
    <row r="592" spans="1:27" s="91" customFormat="1" ht="15" customHeight="1" x14ac:dyDescent="0.35">
      <c r="A592" t="s">
        <v>1820</v>
      </c>
      <c r="B592" t="s">
        <v>1819</v>
      </c>
      <c r="C592" t="s">
        <v>1801</v>
      </c>
      <c r="D592" t="s">
        <v>1821</v>
      </c>
      <c r="E592"/>
      <c r="F592" t="s">
        <v>29083</v>
      </c>
      <c r="G592"/>
      <c r="H592">
        <v>0.3</v>
      </c>
      <c r="I592">
        <v>2.15</v>
      </c>
      <c r="J592" t="s">
        <v>423</v>
      </c>
      <c r="K592">
        <v>36.223399999999998</v>
      </c>
      <c r="L592">
        <v>-87.762600000000006</v>
      </c>
      <c r="M592" s="100" t="s">
        <v>38392</v>
      </c>
      <c r="N592" t="s">
        <v>26221</v>
      </c>
      <c r="O592" t="s">
        <v>42541</v>
      </c>
      <c r="P592">
        <v>3</v>
      </c>
      <c r="Q592" t="s">
        <v>29935</v>
      </c>
      <c r="R592" t="s">
        <v>25829</v>
      </c>
      <c r="S592" t="s">
        <v>26197</v>
      </c>
      <c r="T592"/>
      <c r="U592" t="s">
        <v>26198</v>
      </c>
      <c r="V592" t="s">
        <v>26199</v>
      </c>
      <c r="X592" s="91" t="s">
        <v>29936</v>
      </c>
      <c r="Y592" s="97"/>
      <c r="AA592" s="91" t="str">
        <v>BLACK000.3HU</v>
      </c>
    </row>
    <row r="593" spans="1:27" s="91" customFormat="1" ht="15" customHeight="1" x14ac:dyDescent="0.35">
      <c r="A593" t="s">
        <v>29103</v>
      </c>
      <c r="B593" t="s">
        <v>29104</v>
      </c>
      <c r="C593" t="s">
        <v>1801</v>
      </c>
      <c r="D593" t="s">
        <v>29105</v>
      </c>
      <c r="E593"/>
      <c r="F593" t="s">
        <v>28998</v>
      </c>
      <c r="G593" t="s">
        <v>44</v>
      </c>
      <c r="H593">
        <v>0.3</v>
      </c>
      <c r="I593">
        <v>1</v>
      </c>
      <c r="J593" t="s">
        <v>1514</v>
      </c>
      <c r="K593">
        <v>35.422870000000003</v>
      </c>
      <c r="L593">
        <v>-84.586410000000001</v>
      </c>
      <c r="M593" s="100" t="s">
        <v>38384</v>
      </c>
      <c r="N593" t="s">
        <v>26211</v>
      </c>
      <c r="O593" t="s">
        <v>42149</v>
      </c>
      <c r="P593">
        <v>2</v>
      </c>
      <c r="Q593" t="s">
        <v>29106</v>
      </c>
      <c r="R593" t="s">
        <v>25802</v>
      </c>
      <c r="S593" t="s">
        <v>26197</v>
      </c>
      <c r="T593"/>
      <c r="U593" t="s">
        <v>26198</v>
      </c>
      <c r="V593" t="s">
        <v>26204</v>
      </c>
      <c r="X593" s="91" t="s">
        <v>29937</v>
      </c>
      <c r="Y593" s="97"/>
      <c r="AA593" s="91" t="str">
        <v>BLACK000.3MM</v>
      </c>
    </row>
    <row r="594" spans="1:27" s="91" customFormat="1" ht="15" customHeight="1" x14ac:dyDescent="0.35">
      <c r="A594" t="s">
        <v>1823</v>
      </c>
      <c r="B594" t="s">
        <v>1822</v>
      </c>
      <c r="C594" t="s">
        <v>1824</v>
      </c>
      <c r="D594" t="s">
        <v>1825</v>
      </c>
      <c r="E594"/>
      <c r="F594" t="s">
        <v>28994</v>
      </c>
      <c r="G594"/>
      <c r="H594">
        <v>0.4</v>
      </c>
      <c r="I594">
        <v>3.83</v>
      </c>
      <c r="J594" t="s">
        <v>285</v>
      </c>
      <c r="K594">
        <v>35.050350000000002</v>
      </c>
      <c r="L594">
        <v>-84.866129999999998</v>
      </c>
      <c r="M594" s="100" t="s">
        <v>38558</v>
      </c>
      <c r="N594" t="s">
        <v>26436</v>
      </c>
      <c r="O594" t="s">
        <v>42353</v>
      </c>
      <c r="P594">
        <v>1</v>
      </c>
      <c r="Q594" t="s">
        <v>26444</v>
      </c>
      <c r="R594" t="s">
        <v>25802</v>
      </c>
      <c r="S594" t="s">
        <v>26197</v>
      </c>
      <c r="T594"/>
      <c r="U594" t="s">
        <v>26198</v>
      </c>
      <c r="V594" t="s">
        <v>26204</v>
      </c>
      <c r="X594" s="91" t="s">
        <v>34525</v>
      </c>
      <c r="Y594" s="97"/>
      <c r="AA594" s="91" t="str">
        <v>BLACK000.4BR</v>
      </c>
    </row>
    <row r="595" spans="1:27" s="91" customFormat="1" ht="15" customHeight="1" x14ac:dyDescent="0.35">
      <c r="A595" t="s">
        <v>36913</v>
      </c>
      <c r="B595" t="s">
        <v>1832</v>
      </c>
      <c r="C595" t="s">
        <v>1834</v>
      </c>
      <c r="D595" t="s">
        <v>36914</v>
      </c>
      <c r="E595"/>
      <c r="F595" t="s">
        <v>28994</v>
      </c>
      <c r="G595"/>
      <c r="H595">
        <v>0.4</v>
      </c>
      <c r="I595">
        <v>5.2</v>
      </c>
      <c r="J595" t="s">
        <v>64</v>
      </c>
      <c r="K595">
        <v>36.1464</v>
      </c>
      <c r="L595">
        <v>-83.113600000000005</v>
      </c>
      <c r="M595" s="100" t="s">
        <v>38387</v>
      </c>
      <c r="N595" t="s">
        <v>26214</v>
      </c>
      <c r="O595" t="s">
        <v>42189</v>
      </c>
      <c r="P595">
        <v>5</v>
      </c>
      <c r="Q595" t="s">
        <v>29938</v>
      </c>
      <c r="R595" t="s">
        <v>25821</v>
      </c>
      <c r="S595" t="s">
        <v>26197</v>
      </c>
      <c r="T595"/>
      <c r="U595" t="s">
        <v>26198</v>
      </c>
      <c r="V595" t="s">
        <v>26204</v>
      </c>
      <c r="W595" s="91" t="s">
        <v>1833</v>
      </c>
      <c r="X595" s="91" t="s">
        <v>36915</v>
      </c>
      <c r="Y595" s="97"/>
      <c r="AA595" s="91" t="str">
        <v>BLACK000.4GE</v>
      </c>
    </row>
    <row r="596" spans="1:27" s="91" customFormat="1" ht="15" customHeight="1" x14ac:dyDescent="0.35">
      <c r="A596" t="s">
        <v>1827</v>
      </c>
      <c r="B596" t="s">
        <v>1826</v>
      </c>
      <c r="C596" t="s">
        <v>1801</v>
      </c>
      <c r="D596" t="s">
        <v>1828</v>
      </c>
      <c r="E596"/>
      <c r="F596" t="s">
        <v>29088</v>
      </c>
      <c r="G596"/>
      <c r="H596">
        <v>0.4</v>
      </c>
      <c r="I596">
        <v>0.94</v>
      </c>
      <c r="J596" t="s">
        <v>793</v>
      </c>
      <c r="K596">
        <v>36.514209999999999</v>
      </c>
      <c r="L596">
        <v>-86.882189999999994</v>
      </c>
      <c r="M596" s="100" t="s">
        <v>38413</v>
      </c>
      <c r="N596" t="s">
        <v>26250</v>
      </c>
      <c r="O596" t="s">
        <v>42371</v>
      </c>
      <c r="P596">
        <v>4</v>
      </c>
      <c r="Q596" t="s">
        <v>26652</v>
      </c>
      <c r="R596" t="s">
        <v>25829</v>
      </c>
      <c r="S596" t="s">
        <v>26197</v>
      </c>
      <c r="T596"/>
      <c r="U596" t="s">
        <v>26198</v>
      </c>
      <c r="V596" t="s">
        <v>26199</v>
      </c>
      <c r="Y596" s="97"/>
      <c r="AA596" s="91" t="str">
        <v>BLACK000.4RN</v>
      </c>
    </row>
    <row r="597" spans="1:27" s="91" customFormat="1" ht="15" customHeight="1" x14ac:dyDescent="0.35">
      <c r="A597" t="s">
        <v>1830</v>
      </c>
      <c r="B597" t="s">
        <v>1829</v>
      </c>
      <c r="C597" t="s">
        <v>1801</v>
      </c>
      <c r="D597" t="s">
        <v>1831</v>
      </c>
      <c r="E597"/>
      <c r="F597" t="s">
        <v>29090</v>
      </c>
      <c r="G597"/>
      <c r="H597">
        <v>0.5</v>
      </c>
      <c r="I597">
        <v>2.0099999999999998</v>
      </c>
      <c r="J597" t="s">
        <v>442</v>
      </c>
      <c r="K597">
        <v>36.286999999999999</v>
      </c>
      <c r="L597">
        <v>-82.012</v>
      </c>
      <c r="M597" s="100" t="s">
        <v>38455</v>
      </c>
      <c r="N597" t="s">
        <v>26332</v>
      </c>
      <c r="O597" t="s">
        <v>43023</v>
      </c>
      <c r="P597">
        <v>1</v>
      </c>
      <c r="Q597" t="s">
        <v>26437</v>
      </c>
      <c r="R597" t="s">
        <v>25821</v>
      </c>
      <c r="S597" t="s">
        <v>26197</v>
      </c>
      <c r="T597"/>
      <c r="U597" t="s">
        <v>26198</v>
      </c>
      <c r="V597" t="s">
        <v>26204</v>
      </c>
      <c r="Y597" s="97"/>
      <c r="AA597" s="91" t="str">
        <v>BLACK000.5CT</v>
      </c>
    </row>
    <row r="598" spans="1:27" s="91" customFormat="1" ht="15" customHeight="1" x14ac:dyDescent="0.35">
      <c r="A598" t="s">
        <v>1836</v>
      </c>
      <c r="B598" t="s">
        <v>1835</v>
      </c>
      <c r="C598" t="s">
        <v>1837</v>
      </c>
      <c r="D598" t="s">
        <v>1838</v>
      </c>
      <c r="E598"/>
      <c r="F598" t="s">
        <v>44</v>
      </c>
      <c r="G598"/>
      <c r="H598">
        <v>0.5</v>
      </c>
      <c r="I598">
        <v>0.8</v>
      </c>
      <c r="J598" t="s">
        <v>1514</v>
      </c>
      <c r="K598">
        <v>35.41948</v>
      </c>
      <c r="L598">
        <v>-84.583659999999995</v>
      </c>
      <c r="M598" s="100" t="s">
        <v>38384</v>
      </c>
      <c r="N598" t="s">
        <v>26211</v>
      </c>
      <c r="O598" t="s">
        <v>42149</v>
      </c>
      <c r="P598">
        <v>2</v>
      </c>
      <c r="Q598" t="s">
        <v>29106</v>
      </c>
      <c r="R598" t="s">
        <v>25802</v>
      </c>
      <c r="S598" t="s">
        <v>26197</v>
      </c>
      <c r="T598"/>
      <c r="U598" t="s">
        <v>26198</v>
      </c>
      <c r="V598" t="s">
        <v>26204</v>
      </c>
      <c r="Y598" s="97"/>
      <c r="AA598" s="91" t="str">
        <v>BLACK000.5MM</v>
      </c>
    </row>
    <row r="599" spans="1:27" s="91" customFormat="1" ht="15" customHeight="1" x14ac:dyDescent="0.35">
      <c r="A599" t="s">
        <v>1840</v>
      </c>
      <c r="B599" t="s">
        <v>1839</v>
      </c>
      <c r="C599" t="s">
        <v>1834</v>
      </c>
      <c r="D599" t="s">
        <v>1841</v>
      </c>
      <c r="E599"/>
      <c r="F599" t="s">
        <v>44</v>
      </c>
      <c r="G599"/>
      <c r="H599">
        <v>0.6</v>
      </c>
      <c r="I599">
        <v>6.32</v>
      </c>
      <c r="J599" t="s">
        <v>766</v>
      </c>
      <c r="K599">
        <v>35.005000000000003</v>
      </c>
      <c r="L599">
        <v>-85.377700000000004</v>
      </c>
      <c r="M599" s="100" t="s">
        <v>38386</v>
      </c>
      <c r="N599" t="s">
        <v>29084</v>
      </c>
      <c r="O599" t="s">
        <v>42648</v>
      </c>
      <c r="P599">
        <v>4</v>
      </c>
      <c r="Q599" t="s">
        <v>29925</v>
      </c>
      <c r="R599" t="s">
        <v>25802</v>
      </c>
      <c r="S599" t="s">
        <v>26197</v>
      </c>
      <c r="T599"/>
      <c r="U599" t="s">
        <v>26198</v>
      </c>
      <c r="V599" t="s">
        <v>26204</v>
      </c>
      <c r="X599" s="91" t="s">
        <v>34526</v>
      </c>
      <c r="Y599" s="97"/>
      <c r="AA599" s="91" t="str">
        <v>BLACK000.6HM</v>
      </c>
    </row>
    <row r="600" spans="1:27" s="91" customFormat="1" ht="15" customHeight="1" x14ac:dyDescent="0.35">
      <c r="A600" t="s">
        <v>1843</v>
      </c>
      <c r="B600" t="s">
        <v>1842</v>
      </c>
      <c r="C600" t="s">
        <v>1834</v>
      </c>
      <c r="D600" t="s">
        <v>1844</v>
      </c>
      <c r="E600"/>
      <c r="F600" t="s">
        <v>44</v>
      </c>
      <c r="G600"/>
      <c r="H600">
        <v>0.7</v>
      </c>
      <c r="I600">
        <v>6</v>
      </c>
      <c r="J600" t="s">
        <v>766</v>
      </c>
      <c r="K600">
        <v>35.005780000000001</v>
      </c>
      <c r="L600">
        <v>-85.379220000000004</v>
      </c>
      <c r="M600" s="100" t="s">
        <v>38386</v>
      </c>
      <c r="N600" t="s">
        <v>29084</v>
      </c>
      <c r="O600" t="s">
        <v>42648</v>
      </c>
      <c r="P600">
        <v>4</v>
      </c>
      <c r="Q600" t="s">
        <v>29925</v>
      </c>
      <c r="R600" t="s">
        <v>25802</v>
      </c>
      <c r="S600" t="s">
        <v>26197</v>
      </c>
      <c r="T600"/>
      <c r="U600" t="s">
        <v>26198</v>
      </c>
      <c r="V600" t="s">
        <v>26204</v>
      </c>
      <c r="W600" s="91" t="s">
        <v>1845</v>
      </c>
      <c r="X600" s="91" t="s">
        <v>34527</v>
      </c>
      <c r="Y600" s="97"/>
      <c r="AA600" s="91" t="str">
        <v>BLACK000.7HM</v>
      </c>
    </row>
    <row r="601" spans="1:27" s="91" customFormat="1" ht="15" customHeight="1" x14ac:dyDescent="0.35">
      <c r="A601" t="s">
        <v>1847</v>
      </c>
      <c r="B601" t="s">
        <v>1846</v>
      </c>
      <c r="C601" t="s">
        <v>1801</v>
      </c>
      <c r="D601" t="s">
        <v>1848</v>
      </c>
      <c r="E601"/>
      <c r="F601" t="s">
        <v>29083</v>
      </c>
      <c r="G601"/>
      <c r="H601">
        <v>0.7</v>
      </c>
      <c r="I601">
        <v>0.61</v>
      </c>
      <c r="J601" t="s">
        <v>34</v>
      </c>
      <c r="K601">
        <v>35.826700000000002</v>
      </c>
      <c r="L601">
        <v>-87.163300000000007</v>
      </c>
      <c r="M601" s="100" t="s">
        <v>38382</v>
      </c>
      <c r="N601" t="s">
        <v>26210</v>
      </c>
      <c r="O601" t="s">
        <v>42221</v>
      </c>
      <c r="P601">
        <v>3</v>
      </c>
      <c r="Q601" t="s">
        <v>29927</v>
      </c>
      <c r="R601" t="s">
        <v>25808</v>
      </c>
      <c r="S601" t="s">
        <v>26197</v>
      </c>
      <c r="T601"/>
      <c r="U601" t="s">
        <v>26198</v>
      </c>
      <c r="V601" t="s">
        <v>26199</v>
      </c>
      <c r="X601" s="91" t="s">
        <v>29939</v>
      </c>
      <c r="Y601" s="97"/>
      <c r="AA601" s="91" t="str">
        <v>BLACK000.7MY</v>
      </c>
    </row>
    <row r="602" spans="1:27" s="91" customFormat="1" ht="15" customHeight="1" x14ac:dyDescent="0.35">
      <c r="A602" t="s">
        <v>1850</v>
      </c>
      <c r="B602" t="s">
        <v>1849</v>
      </c>
      <c r="C602" t="s">
        <v>1801</v>
      </c>
      <c r="D602" t="s">
        <v>1851</v>
      </c>
      <c r="E602"/>
      <c r="F602" t="s">
        <v>29083</v>
      </c>
      <c r="G602"/>
      <c r="H602">
        <v>0.8</v>
      </c>
      <c r="I602">
        <v>0.42</v>
      </c>
      <c r="J602" t="s">
        <v>34</v>
      </c>
      <c r="K602">
        <v>35.824399999999997</v>
      </c>
      <c r="L602">
        <v>-87.161900000000003</v>
      </c>
      <c r="M602" s="100" t="s">
        <v>38382</v>
      </c>
      <c r="N602" t="s">
        <v>26210</v>
      </c>
      <c r="O602" t="s">
        <v>42221</v>
      </c>
      <c r="P602">
        <v>3</v>
      </c>
      <c r="Q602" t="s">
        <v>29927</v>
      </c>
      <c r="R602" t="s">
        <v>25808</v>
      </c>
      <c r="S602" t="s">
        <v>26197</v>
      </c>
      <c r="T602"/>
      <c r="U602" t="s">
        <v>26198</v>
      </c>
      <c r="V602" t="s">
        <v>26199</v>
      </c>
      <c r="X602" s="91" t="s">
        <v>29939</v>
      </c>
      <c r="Y602" s="97"/>
      <c r="AA602" s="91" t="str">
        <v>BLACK000.8MY</v>
      </c>
    </row>
    <row r="603" spans="1:27" s="91" customFormat="1" ht="15" customHeight="1" x14ac:dyDescent="0.35">
      <c r="A603" t="s">
        <v>1853</v>
      </c>
      <c r="B603" t="s">
        <v>1852</v>
      </c>
      <c r="C603" t="s">
        <v>1801</v>
      </c>
      <c r="D603" t="s">
        <v>1854</v>
      </c>
      <c r="E603"/>
      <c r="F603" t="s">
        <v>75</v>
      </c>
      <c r="G603"/>
      <c r="H603">
        <v>0.9</v>
      </c>
      <c r="I603">
        <v>1.39</v>
      </c>
      <c r="J603" t="s">
        <v>153</v>
      </c>
      <c r="K603">
        <v>36.171300000000002</v>
      </c>
      <c r="L603">
        <v>-86.255700000000004</v>
      </c>
      <c r="M603" s="100" t="s">
        <v>38431</v>
      </c>
      <c r="N603" t="s">
        <v>26295</v>
      </c>
      <c r="O603" t="s">
        <v>40214</v>
      </c>
      <c r="P603">
        <v>4</v>
      </c>
      <c r="Q603" t="s">
        <v>26439</v>
      </c>
      <c r="R603" t="s">
        <v>25829</v>
      </c>
      <c r="S603" t="s">
        <v>26197</v>
      </c>
      <c r="T603"/>
      <c r="U603" t="s">
        <v>26198</v>
      </c>
      <c r="V603" t="s">
        <v>26199</v>
      </c>
      <c r="Y603" s="97"/>
      <c r="AA603" s="91" t="str">
        <v>BLACK000.9WS</v>
      </c>
    </row>
    <row r="604" spans="1:27" s="91" customFormat="1" ht="15" customHeight="1" x14ac:dyDescent="0.35">
      <c r="A604" t="s">
        <v>1856</v>
      </c>
      <c r="B604" t="s">
        <v>1855</v>
      </c>
      <c r="C604" t="s">
        <v>1801</v>
      </c>
      <c r="D604" t="s">
        <v>1857</v>
      </c>
      <c r="E604"/>
      <c r="F604" t="s">
        <v>29083</v>
      </c>
      <c r="G604"/>
      <c r="H604">
        <v>1</v>
      </c>
      <c r="I604">
        <v>5.65</v>
      </c>
      <c r="J604" t="s">
        <v>423</v>
      </c>
      <c r="K604">
        <v>35.906944000000003</v>
      </c>
      <c r="L604">
        <v>-87.831111000000007</v>
      </c>
      <c r="M604" s="100" t="s">
        <v>38391</v>
      </c>
      <c r="N604" t="s">
        <v>26220</v>
      </c>
      <c r="O604" t="s">
        <v>43230</v>
      </c>
      <c r="P604">
        <v>5</v>
      </c>
      <c r="Q604" t="s">
        <v>29107</v>
      </c>
      <c r="R604" t="s">
        <v>25829</v>
      </c>
      <c r="S604" t="s">
        <v>26197</v>
      </c>
      <c r="T604"/>
      <c r="U604" t="s">
        <v>26198</v>
      </c>
      <c r="V604" t="s">
        <v>26199</v>
      </c>
      <c r="Y604" s="97"/>
      <c r="AA604" s="91" t="str">
        <v>BLACK001.0HU</v>
      </c>
    </row>
    <row r="605" spans="1:27" s="91" customFormat="1" ht="15" customHeight="1" x14ac:dyDescent="0.35">
      <c r="A605" t="s">
        <v>36916</v>
      </c>
      <c r="B605" t="s">
        <v>36917</v>
      </c>
      <c r="C605" t="s">
        <v>1834</v>
      </c>
      <c r="D605" t="s">
        <v>36918</v>
      </c>
      <c r="E605"/>
      <c r="F605" t="s">
        <v>28994</v>
      </c>
      <c r="G605"/>
      <c r="H605">
        <v>1.1000000000000001</v>
      </c>
      <c r="I605">
        <v>4.9000000000000004</v>
      </c>
      <c r="J605" t="s">
        <v>64</v>
      </c>
      <c r="K605">
        <v>36.154499999999999</v>
      </c>
      <c r="L605">
        <v>-83.114699999999999</v>
      </c>
      <c r="M605" s="100" t="s">
        <v>38387</v>
      </c>
      <c r="N605" t="s">
        <v>26214</v>
      </c>
      <c r="O605" t="s">
        <v>42189</v>
      </c>
      <c r="P605">
        <v>5</v>
      </c>
      <c r="Q605" t="s">
        <v>29938</v>
      </c>
      <c r="R605" t="s">
        <v>25821</v>
      </c>
      <c r="S605" t="s">
        <v>26197</v>
      </c>
      <c r="T605"/>
      <c r="U605" t="s">
        <v>26198</v>
      </c>
      <c r="V605" t="s">
        <v>26204</v>
      </c>
      <c r="X605" s="91" t="s">
        <v>36919</v>
      </c>
      <c r="Y605" s="97"/>
      <c r="AA605" s="91" t="str">
        <v>BLACK001.1GE</v>
      </c>
    </row>
    <row r="606" spans="1:27" s="91" customFormat="1" ht="15" customHeight="1" x14ac:dyDescent="0.35">
      <c r="A606" t="s">
        <v>1859</v>
      </c>
      <c r="B606" t="s">
        <v>1858</v>
      </c>
      <c r="C606" t="s">
        <v>1817</v>
      </c>
      <c r="D606" t="s">
        <v>1860</v>
      </c>
      <c r="E606"/>
      <c r="F606" t="s">
        <v>27</v>
      </c>
      <c r="G606"/>
      <c r="H606">
        <v>1.1000000000000001</v>
      </c>
      <c r="I606">
        <v>3.27</v>
      </c>
      <c r="J606" t="s">
        <v>919</v>
      </c>
      <c r="K606">
        <v>35.090299999999999</v>
      </c>
      <c r="L606">
        <v>-89.931100000000001</v>
      </c>
      <c r="M606" s="100" t="s">
        <v>38557</v>
      </c>
      <c r="N606" t="s">
        <v>26435</v>
      </c>
      <c r="O606" t="s">
        <v>42607</v>
      </c>
      <c r="P606">
        <v>1</v>
      </c>
      <c r="Q606" t="s">
        <v>29933</v>
      </c>
      <c r="R606" t="s">
        <v>25828</v>
      </c>
      <c r="S606" t="s">
        <v>26197</v>
      </c>
      <c r="T606"/>
      <c r="U606" t="s">
        <v>26198</v>
      </c>
      <c r="V606" t="s">
        <v>26199</v>
      </c>
      <c r="Y606" s="97"/>
      <c r="AA606" s="91" t="str">
        <v>BLACK001.1SH</v>
      </c>
    </row>
    <row r="607" spans="1:27" s="91" customFormat="1" ht="15" customHeight="1" x14ac:dyDescent="0.35">
      <c r="A607" t="s">
        <v>1862</v>
      </c>
      <c r="B607" t="s">
        <v>1861</v>
      </c>
      <c r="C607" t="s">
        <v>1834</v>
      </c>
      <c r="D607" t="s">
        <v>29940</v>
      </c>
      <c r="E607"/>
      <c r="F607" t="s">
        <v>44</v>
      </c>
      <c r="G607"/>
      <c r="H607">
        <v>1.5</v>
      </c>
      <c r="I607">
        <v>4.83</v>
      </c>
      <c r="J607" t="s">
        <v>766</v>
      </c>
      <c r="K607">
        <v>35.011789999999998</v>
      </c>
      <c r="L607">
        <v>-85.390500000000003</v>
      </c>
      <c r="M607" s="100" t="s">
        <v>38386</v>
      </c>
      <c r="N607" t="s">
        <v>29084</v>
      </c>
      <c r="O607" t="s">
        <v>42648</v>
      </c>
      <c r="P607">
        <v>4</v>
      </c>
      <c r="Q607" t="s">
        <v>29925</v>
      </c>
      <c r="R607" t="s">
        <v>25802</v>
      </c>
      <c r="S607" t="s">
        <v>26197</v>
      </c>
      <c r="T607"/>
      <c r="U607" t="s">
        <v>26198</v>
      </c>
      <c r="V607" t="s">
        <v>26204</v>
      </c>
      <c r="Y607" s="97"/>
      <c r="AA607" s="91" t="str">
        <v>BLACK001.5HM</v>
      </c>
    </row>
    <row r="608" spans="1:27" s="91" customFormat="1" ht="15" customHeight="1" x14ac:dyDescent="0.35">
      <c r="A608" t="s">
        <v>1864</v>
      </c>
      <c r="B608" t="s">
        <v>1863</v>
      </c>
      <c r="C608" t="s">
        <v>1834</v>
      </c>
      <c r="D608" t="s">
        <v>1865</v>
      </c>
      <c r="E608"/>
      <c r="F608" t="s">
        <v>27</v>
      </c>
      <c r="G608"/>
      <c r="H608">
        <v>1.6</v>
      </c>
      <c r="I608">
        <v>29.27</v>
      </c>
      <c r="J608" t="s">
        <v>888</v>
      </c>
      <c r="K608">
        <v>35.8277</v>
      </c>
      <c r="L608">
        <v>-89.332300000000004</v>
      </c>
      <c r="M608" s="100" t="s">
        <v>38381</v>
      </c>
      <c r="N608" t="s">
        <v>26209</v>
      </c>
      <c r="O608" t="s">
        <v>42844</v>
      </c>
      <c r="P608">
        <v>1</v>
      </c>
      <c r="Q608" t="s">
        <v>26440</v>
      </c>
      <c r="R608" t="s">
        <v>25816</v>
      </c>
      <c r="S608" t="s">
        <v>26197</v>
      </c>
      <c r="T608"/>
      <c r="U608" t="s">
        <v>26198</v>
      </c>
      <c r="V608" t="s">
        <v>26199</v>
      </c>
      <c r="Y608" s="97"/>
      <c r="AA608" s="91" t="str">
        <v>BLACK001.6CK</v>
      </c>
    </row>
    <row r="609" spans="1:27" s="91" customFormat="1" ht="15" customHeight="1" x14ac:dyDescent="0.35">
      <c r="A609" t="s">
        <v>26442</v>
      </c>
      <c r="B609" t="s">
        <v>26441</v>
      </c>
      <c r="C609" t="s">
        <v>1824</v>
      </c>
      <c r="D609" t="s">
        <v>26443</v>
      </c>
      <c r="E609"/>
      <c r="F609" t="s">
        <v>28994</v>
      </c>
      <c r="G609"/>
      <c r="H609">
        <v>1.7</v>
      </c>
      <c r="I609">
        <v>2.2000000000000002</v>
      </c>
      <c r="J609" t="s">
        <v>285</v>
      </c>
      <c r="K609">
        <v>35.063397999999999</v>
      </c>
      <c r="L609">
        <v>-84.869180999999998</v>
      </c>
      <c r="M609" s="100" t="s">
        <v>38558</v>
      </c>
      <c r="N609" t="s">
        <v>26436</v>
      </c>
      <c r="O609" t="s">
        <v>42353</v>
      </c>
      <c r="P609">
        <v>1</v>
      </c>
      <c r="Q609" t="s">
        <v>26444</v>
      </c>
      <c r="R609" t="s">
        <v>25802</v>
      </c>
      <c r="S609" t="s">
        <v>26197</v>
      </c>
      <c r="T609"/>
      <c r="U609" t="s">
        <v>26198</v>
      </c>
      <c r="V609" t="s">
        <v>26199</v>
      </c>
      <c r="Y609" s="97"/>
      <c r="AA609" s="91" t="str">
        <v>BLACK001.7BR</v>
      </c>
    </row>
    <row r="610" spans="1:27" s="91" customFormat="1" ht="15" customHeight="1" x14ac:dyDescent="0.35">
      <c r="A610" t="s">
        <v>1867</v>
      </c>
      <c r="B610" t="s">
        <v>1866</v>
      </c>
      <c r="C610" t="s">
        <v>1868</v>
      </c>
      <c r="D610" t="s">
        <v>1869</v>
      </c>
      <c r="E610"/>
      <c r="F610" t="s">
        <v>33</v>
      </c>
      <c r="G610"/>
      <c r="H610">
        <v>1.7</v>
      </c>
      <c r="I610">
        <v>61.29</v>
      </c>
      <c r="J610" t="s">
        <v>1870</v>
      </c>
      <c r="K610">
        <v>36.3388852</v>
      </c>
      <c r="L610">
        <v>-85.565949000000003</v>
      </c>
      <c r="M610" s="100" t="s">
        <v>38458</v>
      </c>
      <c r="N610" t="s">
        <v>26340</v>
      </c>
      <c r="O610" t="s">
        <v>42769</v>
      </c>
      <c r="P610">
        <v>5</v>
      </c>
      <c r="Q610" t="s">
        <v>26445</v>
      </c>
      <c r="R610" t="s">
        <v>25812</v>
      </c>
      <c r="S610" t="s">
        <v>26197</v>
      </c>
      <c r="T610"/>
      <c r="U610" t="s">
        <v>26198</v>
      </c>
      <c r="V610" t="s">
        <v>26199</v>
      </c>
      <c r="Y610" s="97"/>
      <c r="AA610" s="91" t="str">
        <v>BLACK001.7JA</v>
      </c>
    </row>
    <row r="611" spans="1:27" s="91" customFormat="1" ht="15" customHeight="1" x14ac:dyDescent="0.35">
      <c r="A611" t="s">
        <v>29108</v>
      </c>
      <c r="B611" t="s">
        <v>8599</v>
      </c>
      <c r="C611" t="s">
        <v>8600</v>
      </c>
      <c r="D611" t="s">
        <v>8601</v>
      </c>
      <c r="E611" t="s">
        <v>26424</v>
      </c>
      <c r="F611" t="s">
        <v>28996</v>
      </c>
      <c r="G611"/>
      <c r="H611">
        <v>1.8</v>
      </c>
      <c r="I611">
        <v>1.22</v>
      </c>
      <c r="J611" t="s">
        <v>285</v>
      </c>
      <c r="K611">
        <v>35.224719999999998</v>
      </c>
      <c r="L611">
        <v>-84.970550000000003</v>
      </c>
      <c r="M611" s="100" t="s">
        <v>38384</v>
      </c>
      <c r="N611" t="s">
        <v>26211</v>
      </c>
      <c r="O611" t="s">
        <v>42838</v>
      </c>
      <c r="P611">
        <v>2</v>
      </c>
      <c r="Q611" t="s">
        <v>29941</v>
      </c>
      <c r="R611" t="s">
        <v>25802</v>
      </c>
      <c r="S611" t="s">
        <v>26197</v>
      </c>
      <c r="T611"/>
      <c r="U611" t="s">
        <v>26198</v>
      </c>
      <c r="V611" t="s">
        <v>26204</v>
      </c>
      <c r="W611" s="91" t="s">
        <v>29942</v>
      </c>
      <c r="X611" s="91" t="s">
        <v>43001</v>
      </c>
      <c r="Y611" s="97"/>
      <c r="AA611" s="91" t="str">
        <v>BLACK001.8BR</v>
      </c>
    </row>
    <row r="612" spans="1:27" s="91" customFormat="1" ht="15" customHeight="1" x14ac:dyDescent="0.35">
      <c r="A612" t="s">
        <v>1872</v>
      </c>
      <c r="B612" t="s">
        <v>1871</v>
      </c>
      <c r="C612" t="s">
        <v>1873</v>
      </c>
      <c r="D612" t="s">
        <v>1874</v>
      </c>
      <c r="E612"/>
      <c r="F612" t="s">
        <v>27</v>
      </c>
      <c r="G612"/>
      <c r="H612">
        <v>1.8</v>
      </c>
      <c r="I612">
        <v>17.75</v>
      </c>
      <c r="J612" t="s">
        <v>207</v>
      </c>
      <c r="K612">
        <v>36.481369999999998</v>
      </c>
      <c r="L612">
        <v>-88.666610000000006</v>
      </c>
      <c r="M612" s="100" t="s">
        <v>38448</v>
      </c>
      <c r="N612" t="s">
        <v>619</v>
      </c>
      <c r="O612" t="s">
        <v>43239</v>
      </c>
      <c r="P612">
        <v>5</v>
      </c>
      <c r="Q612" t="s">
        <v>29943</v>
      </c>
      <c r="R612" t="s">
        <v>25816</v>
      </c>
      <c r="S612" t="s">
        <v>26197</v>
      </c>
      <c r="T612"/>
      <c r="U612" t="s">
        <v>26198</v>
      </c>
      <c r="V612" t="s">
        <v>26199</v>
      </c>
      <c r="W612" s="91" t="s">
        <v>1875</v>
      </c>
      <c r="X612" s="91" t="s">
        <v>29944</v>
      </c>
      <c r="Y612" s="97"/>
      <c r="AA612" s="91" t="str">
        <v>BLACK001.8WY</v>
      </c>
    </row>
    <row r="613" spans="1:27" s="91" customFormat="1" ht="15" customHeight="1" x14ac:dyDescent="0.35">
      <c r="A613" t="s">
        <v>34528</v>
      </c>
      <c r="B613" t="s">
        <v>34529</v>
      </c>
      <c r="C613" t="s">
        <v>1834</v>
      </c>
      <c r="D613" t="s">
        <v>11752</v>
      </c>
      <c r="E613"/>
      <c r="F613" t="s">
        <v>58</v>
      </c>
      <c r="G613"/>
      <c r="H613">
        <v>2</v>
      </c>
      <c r="I613">
        <v>5.8</v>
      </c>
      <c r="J613" t="s">
        <v>325</v>
      </c>
      <c r="K613">
        <v>36.380859999999998</v>
      </c>
      <c r="L613">
        <v>-84.611419999999995</v>
      </c>
      <c r="M613" s="100" t="s">
        <v>38426</v>
      </c>
      <c r="N613" t="s">
        <v>26325</v>
      </c>
      <c r="O613" t="s">
        <v>43369</v>
      </c>
      <c r="P613">
        <v>4</v>
      </c>
      <c r="Q613" t="s">
        <v>34530</v>
      </c>
      <c r="R613" t="s">
        <v>25825</v>
      </c>
      <c r="S613" t="s">
        <v>26197</v>
      </c>
      <c r="T613"/>
      <c r="U613" t="s">
        <v>26198</v>
      </c>
      <c r="V613" t="s">
        <v>26199</v>
      </c>
      <c r="Y613" s="97"/>
      <c r="AA613" s="91" t="str">
        <v>BLACK002.0SC</v>
      </c>
    </row>
    <row r="614" spans="1:27" s="91" customFormat="1" ht="15" customHeight="1" x14ac:dyDescent="0.35">
      <c r="A614" t="s">
        <v>1877</v>
      </c>
      <c r="B614" t="s">
        <v>1876</v>
      </c>
      <c r="C614" t="s">
        <v>1834</v>
      </c>
      <c r="D614" t="s">
        <v>1878</v>
      </c>
      <c r="E614"/>
      <c r="F614" t="s">
        <v>44</v>
      </c>
      <c r="G614"/>
      <c r="H614">
        <v>2.2000000000000002</v>
      </c>
      <c r="I614">
        <v>11.05</v>
      </c>
      <c r="J614" t="s">
        <v>878</v>
      </c>
      <c r="K614">
        <v>35.8065</v>
      </c>
      <c r="L614">
        <v>-84.742900000000006</v>
      </c>
      <c r="M614" s="100" t="s">
        <v>38415</v>
      </c>
      <c r="N614" t="s">
        <v>26602</v>
      </c>
      <c r="O614" t="s">
        <v>43240</v>
      </c>
      <c r="P614">
        <v>1</v>
      </c>
      <c r="Q614" t="s">
        <v>26446</v>
      </c>
      <c r="R614" t="s">
        <v>25825</v>
      </c>
      <c r="S614" t="s">
        <v>26197</v>
      </c>
      <c r="T614"/>
      <c r="U614" t="s">
        <v>26198</v>
      </c>
      <c r="V614" t="s">
        <v>26204</v>
      </c>
      <c r="W614" s="91" t="s">
        <v>1879</v>
      </c>
      <c r="X614" s="91" t="s">
        <v>29945</v>
      </c>
      <c r="Y614" s="97"/>
      <c r="AA614" s="91" t="str">
        <v>BLACK002.2RO</v>
      </c>
    </row>
    <row r="615" spans="1:27" s="91" customFormat="1" ht="15" customHeight="1" x14ac:dyDescent="0.35">
      <c r="A615" t="s">
        <v>1881</v>
      </c>
      <c r="B615" t="s">
        <v>1880</v>
      </c>
      <c r="C615" t="s">
        <v>1834</v>
      </c>
      <c r="D615" t="s">
        <v>1882</v>
      </c>
      <c r="E615"/>
      <c r="F615" t="s">
        <v>44</v>
      </c>
      <c r="G615"/>
      <c r="H615">
        <v>2.6</v>
      </c>
      <c r="I615">
        <v>2.41</v>
      </c>
      <c r="J615" t="s">
        <v>766</v>
      </c>
      <c r="K615">
        <v>35.022089999999999</v>
      </c>
      <c r="L615">
        <v>-85.401359999999997</v>
      </c>
      <c r="M615" s="100" t="s">
        <v>38386</v>
      </c>
      <c r="N615" t="s">
        <v>29084</v>
      </c>
      <c r="O615" t="s">
        <v>42648</v>
      </c>
      <c r="P615">
        <v>4</v>
      </c>
      <c r="Q615" t="s">
        <v>29925</v>
      </c>
      <c r="R615" t="s">
        <v>25802</v>
      </c>
      <c r="S615" t="s">
        <v>26197</v>
      </c>
      <c r="T615"/>
      <c r="U615" t="s">
        <v>26198</v>
      </c>
      <c r="V615" t="s">
        <v>26204</v>
      </c>
      <c r="X615" s="91" t="s">
        <v>29946</v>
      </c>
      <c r="Y615" s="97"/>
      <c r="AA615" s="91" t="str">
        <v>BLACK002.6HM</v>
      </c>
    </row>
    <row r="616" spans="1:27" s="91" customFormat="1" ht="15" customHeight="1" x14ac:dyDescent="0.35">
      <c r="A616" t="s">
        <v>1884</v>
      </c>
      <c r="B616" t="s">
        <v>1883</v>
      </c>
      <c r="C616" t="s">
        <v>1834</v>
      </c>
      <c r="D616" t="s">
        <v>1885</v>
      </c>
      <c r="E616"/>
      <c r="F616" t="s">
        <v>44</v>
      </c>
      <c r="G616"/>
      <c r="H616">
        <v>3.3</v>
      </c>
      <c r="I616">
        <v>9.94</v>
      </c>
      <c r="J616" t="s">
        <v>878</v>
      </c>
      <c r="K616">
        <v>35.8127</v>
      </c>
      <c r="L616">
        <v>-84.735500000000002</v>
      </c>
      <c r="M616" s="100" t="s">
        <v>38415</v>
      </c>
      <c r="N616" t="s">
        <v>26602</v>
      </c>
      <c r="O616" t="s">
        <v>43240</v>
      </c>
      <c r="P616">
        <v>1</v>
      </c>
      <c r="Q616" t="s">
        <v>26446</v>
      </c>
      <c r="R616" t="s">
        <v>25825</v>
      </c>
      <c r="S616" t="s">
        <v>26197</v>
      </c>
      <c r="T616"/>
      <c r="U616" t="s">
        <v>26198</v>
      </c>
      <c r="V616" t="s">
        <v>26204</v>
      </c>
      <c r="X616" s="91" t="s">
        <v>29947</v>
      </c>
      <c r="Y616" s="97"/>
      <c r="AA616" s="91" t="str">
        <v>BLACK003.3RO</v>
      </c>
    </row>
    <row r="617" spans="1:27" s="91" customFormat="1" ht="15" customHeight="1" x14ac:dyDescent="0.35">
      <c r="A617" t="s">
        <v>1887</v>
      </c>
      <c r="B617" t="s">
        <v>1886</v>
      </c>
      <c r="C617" t="s">
        <v>1806</v>
      </c>
      <c r="D617" t="s">
        <v>1888</v>
      </c>
      <c r="E617"/>
      <c r="F617" t="s">
        <v>44</v>
      </c>
      <c r="G617"/>
      <c r="H617">
        <v>3.5</v>
      </c>
      <c r="I617">
        <v>39.840000000000003</v>
      </c>
      <c r="J617" t="s">
        <v>1612</v>
      </c>
      <c r="K617">
        <v>36.567500000000003</v>
      </c>
      <c r="L617">
        <v>-83.0715</v>
      </c>
      <c r="M617" s="100" t="s">
        <v>38424</v>
      </c>
      <c r="N617" t="s">
        <v>26272</v>
      </c>
      <c r="O617" t="s">
        <v>43231</v>
      </c>
      <c r="P617">
        <v>4</v>
      </c>
      <c r="Q617" t="s">
        <v>29930</v>
      </c>
      <c r="R617" t="s">
        <v>25821</v>
      </c>
      <c r="S617" t="s">
        <v>26197</v>
      </c>
      <c r="T617"/>
      <c r="U617" t="s">
        <v>26198</v>
      </c>
      <c r="V617" t="s">
        <v>26204</v>
      </c>
      <c r="W617" s="91" t="s">
        <v>1887</v>
      </c>
      <c r="Y617" s="97"/>
      <c r="AA617" s="91" t="str">
        <v>BLACK003.5HK</v>
      </c>
    </row>
    <row r="618" spans="1:27" s="91" customFormat="1" ht="15" customHeight="1" x14ac:dyDescent="0.35">
      <c r="A618" t="s">
        <v>1890</v>
      </c>
      <c r="B618" t="s">
        <v>1889</v>
      </c>
      <c r="C618" t="s">
        <v>1834</v>
      </c>
      <c r="D618" t="s">
        <v>1891</v>
      </c>
      <c r="E618"/>
      <c r="F618" t="s">
        <v>44</v>
      </c>
      <c r="G618"/>
      <c r="H618">
        <v>3.5</v>
      </c>
      <c r="I618">
        <v>1.08</v>
      </c>
      <c r="J618" t="s">
        <v>766</v>
      </c>
      <c r="K618">
        <v>35.034140000000001</v>
      </c>
      <c r="L618">
        <v>-85.407910000000001</v>
      </c>
      <c r="M618" s="100" t="s">
        <v>38386</v>
      </c>
      <c r="N618" t="s">
        <v>29084</v>
      </c>
      <c r="O618" t="s">
        <v>42648</v>
      </c>
      <c r="P618">
        <v>4</v>
      </c>
      <c r="Q618" t="s">
        <v>29925</v>
      </c>
      <c r="R618" t="s">
        <v>25802</v>
      </c>
      <c r="S618" t="s">
        <v>26197</v>
      </c>
      <c r="T618"/>
      <c r="U618" t="s">
        <v>26198</v>
      </c>
      <c r="V618" t="s">
        <v>26204</v>
      </c>
      <c r="X618" s="91" t="s">
        <v>34418</v>
      </c>
      <c r="Y618" s="97"/>
      <c r="AA618" s="91" t="str">
        <v>BLACK003.5HM</v>
      </c>
    </row>
    <row r="619" spans="1:27" s="91" customFormat="1" ht="15" customHeight="1" x14ac:dyDescent="0.35">
      <c r="A619" t="s">
        <v>1893</v>
      </c>
      <c r="B619" t="s">
        <v>1892</v>
      </c>
      <c r="C619" t="s">
        <v>1801</v>
      </c>
      <c r="D619" t="s">
        <v>1894</v>
      </c>
      <c r="E619" t="s">
        <v>26424</v>
      </c>
      <c r="F619" t="s">
        <v>29083</v>
      </c>
      <c r="G619"/>
      <c r="H619">
        <v>3.6</v>
      </c>
      <c r="I619">
        <v>1.68</v>
      </c>
      <c r="J619" t="s">
        <v>423</v>
      </c>
      <c r="K619">
        <v>35.881900000000002</v>
      </c>
      <c r="L619">
        <v>-87.806539999999998</v>
      </c>
      <c r="M619" s="100" t="s">
        <v>38391</v>
      </c>
      <c r="N619" t="s">
        <v>26220</v>
      </c>
      <c r="O619" t="s">
        <v>43230</v>
      </c>
      <c r="P619">
        <v>5</v>
      </c>
      <c r="Q619" t="s">
        <v>29107</v>
      </c>
      <c r="R619" t="s">
        <v>25829</v>
      </c>
      <c r="S619" t="s">
        <v>26197</v>
      </c>
      <c r="T619"/>
      <c r="U619" t="s">
        <v>26198</v>
      </c>
      <c r="V619" t="s">
        <v>26199</v>
      </c>
      <c r="X619" s="91" t="s">
        <v>29948</v>
      </c>
      <c r="Y619" s="97"/>
      <c r="AA619" s="91" t="str">
        <v>BLACK003.6HU</v>
      </c>
    </row>
    <row r="620" spans="1:27" s="91" customFormat="1" ht="15" customHeight="1" x14ac:dyDescent="0.35">
      <c r="A620" t="s">
        <v>1896</v>
      </c>
      <c r="B620" t="s">
        <v>1895</v>
      </c>
      <c r="C620" t="s">
        <v>1806</v>
      </c>
      <c r="D620" t="s">
        <v>1897</v>
      </c>
      <c r="E620"/>
      <c r="F620" t="s">
        <v>44</v>
      </c>
      <c r="G620"/>
      <c r="H620">
        <v>4.5999999999999996</v>
      </c>
      <c r="I620">
        <v>36</v>
      </c>
      <c r="J620" t="s">
        <v>1612</v>
      </c>
      <c r="K620">
        <v>36.577730000000003</v>
      </c>
      <c r="L620">
        <v>-83.074280000000002</v>
      </c>
      <c r="M620" s="100" t="s">
        <v>38424</v>
      </c>
      <c r="N620" t="s">
        <v>26272</v>
      </c>
      <c r="O620" t="s">
        <v>43231</v>
      </c>
      <c r="P620">
        <v>4</v>
      </c>
      <c r="Q620" t="s">
        <v>29930</v>
      </c>
      <c r="R620" t="s">
        <v>25821</v>
      </c>
      <c r="S620" t="s">
        <v>26197</v>
      </c>
      <c r="T620"/>
      <c r="U620" t="s">
        <v>26198</v>
      </c>
      <c r="V620" t="s">
        <v>26204</v>
      </c>
      <c r="W620" s="91" t="s">
        <v>1898</v>
      </c>
      <c r="X620" s="91" t="s">
        <v>29949</v>
      </c>
      <c r="Y620" s="97"/>
      <c r="AA620" s="91" t="str">
        <v>BLACK004.6HK</v>
      </c>
    </row>
    <row r="621" spans="1:27" s="91" customFormat="1" ht="15" customHeight="1" x14ac:dyDescent="0.35">
      <c r="A621" t="s">
        <v>1900</v>
      </c>
      <c r="B621" t="s">
        <v>1899</v>
      </c>
      <c r="C621" t="s">
        <v>1806</v>
      </c>
      <c r="D621" t="s">
        <v>29950</v>
      </c>
      <c r="E621"/>
      <c r="F621" t="s">
        <v>44</v>
      </c>
      <c r="G621"/>
      <c r="H621">
        <v>5.9</v>
      </c>
      <c r="I621">
        <v>34.729999999999997</v>
      </c>
      <c r="J621" t="s">
        <v>1612</v>
      </c>
      <c r="K621">
        <v>36.591180000000001</v>
      </c>
      <c r="L621">
        <v>-83.071389999999994</v>
      </c>
      <c r="M621" s="100" t="s">
        <v>38424</v>
      </c>
      <c r="N621" t="s">
        <v>26272</v>
      </c>
      <c r="O621" t="s">
        <v>43231</v>
      </c>
      <c r="P621">
        <v>4</v>
      </c>
      <c r="Q621" t="s">
        <v>29930</v>
      </c>
      <c r="R621" t="s">
        <v>25821</v>
      </c>
      <c r="S621" t="s">
        <v>26197</v>
      </c>
      <c r="T621"/>
      <c r="U621" t="s">
        <v>26198</v>
      </c>
      <c r="V621" t="s">
        <v>26204</v>
      </c>
      <c r="W621" s="91" t="s">
        <v>1901</v>
      </c>
      <c r="X621" s="91" t="s">
        <v>34531</v>
      </c>
      <c r="Y621" s="97"/>
      <c r="AA621" s="91" t="str">
        <v>BLACK005.9HK</v>
      </c>
    </row>
    <row r="622" spans="1:27" s="91" customFormat="1" ht="15" customHeight="1" x14ac:dyDescent="0.35">
      <c r="A622" t="s">
        <v>1903</v>
      </c>
      <c r="B622" t="s">
        <v>1902</v>
      </c>
      <c r="C622" t="s">
        <v>1834</v>
      </c>
      <c r="D622" t="s">
        <v>1904</v>
      </c>
      <c r="E622"/>
      <c r="F622" t="s">
        <v>44</v>
      </c>
      <c r="G622"/>
      <c r="H622">
        <v>6.4</v>
      </c>
      <c r="I622">
        <v>3.73</v>
      </c>
      <c r="J622" t="s">
        <v>878</v>
      </c>
      <c r="K622">
        <v>35.863300000000002</v>
      </c>
      <c r="L622">
        <v>-84.690160000000006</v>
      </c>
      <c r="M622" s="100" t="s">
        <v>38415</v>
      </c>
      <c r="N622" t="s">
        <v>26602</v>
      </c>
      <c r="O622" t="s">
        <v>43240</v>
      </c>
      <c r="P622">
        <v>1</v>
      </c>
      <c r="Q622" t="s">
        <v>26446</v>
      </c>
      <c r="R622" t="s">
        <v>25825</v>
      </c>
      <c r="S622" t="s">
        <v>26197</v>
      </c>
      <c r="T622"/>
      <c r="U622" t="s">
        <v>26198</v>
      </c>
      <c r="V622" t="s">
        <v>26204</v>
      </c>
      <c r="Y622" s="97"/>
      <c r="AA622" s="91" t="str">
        <v>BLACK006.4RO</v>
      </c>
    </row>
    <row r="623" spans="1:27" s="91" customFormat="1" ht="15" customHeight="1" x14ac:dyDescent="0.35">
      <c r="A623" t="s">
        <v>1906</v>
      </c>
      <c r="B623" t="s">
        <v>1905</v>
      </c>
      <c r="C623" t="s">
        <v>1868</v>
      </c>
      <c r="D623" t="s">
        <v>1907</v>
      </c>
      <c r="E623"/>
      <c r="F623" t="s">
        <v>33</v>
      </c>
      <c r="G623"/>
      <c r="H623">
        <v>11.2</v>
      </c>
      <c r="I623">
        <v>43.95</v>
      </c>
      <c r="J623" t="s">
        <v>1870</v>
      </c>
      <c r="K623">
        <v>36.270000000000003</v>
      </c>
      <c r="L623">
        <v>-85.578610999999995</v>
      </c>
      <c r="M623" s="100" t="s">
        <v>38458</v>
      </c>
      <c r="N623" t="s">
        <v>26340</v>
      </c>
      <c r="O623" t="s">
        <v>42769</v>
      </c>
      <c r="P623">
        <v>5</v>
      </c>
      <c r="Q623" t="s">
        <v>26445</v>
      </c>
      <c r="R623" t="s">
        <v>25812</v>
      </c>
      <c r="S623" t="s">
        <v>26197</v>
      </c>
      <c r="T623"/>
      <c r="U623" t="s">
        <v>26198</v>
      </c>
      <c r="V623" t="s">
        <v>26199</v>
      </c>
      <c r="Y623" s="97"/>
      <c r="AA623" s="91" t="str">
        <v>BLACK011.2JA</v>
      </c>
    </row>
    <row r="624" spans="1:27" s="91" customFormat="1" ht="15" customHeight="1" x14ac:dyDescent="0.35">
      <c r="A624" t="s">
        <v>34532</v>
      </c>
      <c r="B624" t="s">
        <v>34533</v>
      </c>
      <c r="C624" t="s">
        <v>1868</v>
      </c>
      <c r="D624" t="s">
        <v>34534</v>
      </c>
      <c r="E624"/>
      <c r="F624" t="s">
        <v>29086</v>
      </c>
      <c r="G624"/>
      <c r="H624">
        <v>13.6</v>
      </c>
      <c r="I624">
        <v>37.9</v>
      </c>
      <c r="J624" t="s">
        <v>1870</v>
      </c>
      <c r="K624">
        <v>36.2545</v>
      </c>
      <c r="L624">
        <v>-85.569199999999995</v>
      </c>
      <c r="M624" s="100" t="s">
        <v>38458</v>
      </c>
      <c r="N624" t="s">
        <v>26340</v>
      </c>
      <c r="O624" t="s">
        <v>42769</v>
      </c>
      <c r="P624">
        <v>5</v>
      </c>
      <c r="Q624" t="s">
        <v>26445</v>
      </c>
      <c r="R624" t="s">
        <v>25812</v>
      </c>
      <c r="S624" t="s">
        <v>26197</v>
      </c>
      <c r="T624"/>
      <c r="U624" t="s">
        <v>26198</v>
      </c>
      <c r="V624" t="s">
        <v>26199</v>
      </c>
      <c r="Y624" s="97"/>
      <c r="AA624" s="91" t="str">
        <v>BLACK013.6JA</v>
      </c>
    </row>
    <row r="625" spans="1:27" s="91" customFormat="1" ht="15" customHeight="1" x14ac:dyDescent="0.35">
      <c r="A625" t="s">
        <v>34535</v>
      </c>
      <c r="B625" t="s">
        <v>34536</v>
      </c>
      <c r="C625" t="s">
        <v>1868</v>
      </c>
      <c r="D625" t="s">
        <v>34537</v>
      </c>
      <c r="E625"/>
      <c r="F625" t="s">
        <v>29086</v>
      </c>
      <c r="G625"/>
      <c r="H625">
        <v>14.1</v>
      </c>
      <c r="I625">
        <v>37.700000000000003</v>
      </c>
      <c r="J625" t="s">
        <v>1870</v>
      </c>
      <c r="K625">
        <v>36.249040000000001</v>
      </c>
      <c r="L625">
        <v>-85.570459999999997</v>
      </c>
      <c r="M625" s="100" t="s">
        <v>38458</v>
      </c>
      <c r="N625" t="s">
        <v>26340</v>
      </c>
      <c r="O625" t="s">
        <v>42769</v>
      </c>
      <c r="P625">
        <v>5</v>
      </c>
      <c r="Q625" t="s">
        <v>26445</v>
      </c>
      <c r="R625" t="s">
        <v>25812</v>
      </c>
      <c r="S625" t="s">
        <v>26197</v>
      </c>
      <c r="T625"/>
      <c r="U625" t="s">
        <v>26198</v>
      </c>
      <c r="V625" t="s">
        <v>26199</v>
      </c>
      <c r="Y625" s="97"/>
      <c r="AA625" s="91" t="str">
        <v>BLACK014.1JA</v>
      </c>
    </row>
    <row r="626" spans="1:27" s="91" customFormat="1" ht="15" customHeight="1" x14ac:dyDescent="0.35">
      <c r="A626" t="s">
        <v>34538</v>
      </c>
      <c r="B626" t="s">
        <v>34539</v>
      </c>
      <c r="C626" t="s">
        <v>1868</v>
      </c>
      <c r="D626" t="s">
        <v>34540</v>
      </c>
      <c r="E626"/>
      <c r="F626" t="s">
        <v>29086</v>
      </c>
      <c r="G626"/>
      <c r="H626">
        <v>14.2</v>
      </c>
      <c r="I626">
        <v>37.5</v>
      </c>
      <c r="J626" t="s">
        <v>1870</v>
      </c>
      <c r="K626">
        <v>36.249180000000003</v>
      </c>
      <c r="L626">
        <v>-85.567989999999995</v>
      </c>
      <c r="M626" s="100" t="s">
        <v>38458</v>
      </c>
      <c r="N626" t="s">
        <v>26340</v>
      </c>
      <c r="O626" t="s">
        <v>42769</v>
      </c>
      <c r="P626">
        <v>5</v>
      </c>
      <c r="Q626" t="s">
        <v>26445</v>
      </c>
      <c r="R626" t="s">
        <v>25812</v>
      </c>
      <c r="S626" t="s">
        <v>26197</v>
      </c>
      <c r="T626"/>
      <c r="U626" t="s">
        <v>26198</v>
      </c>
      <c r="V626" t="s">
        <v>26199</v>
      </c>
      <c r="Y626" s="97"/>
      <c r="AA626" s="91" t="str">
        <v>BLACK014.2JA</v>
      </c>
    </row>
    <row r="627" spans="1:27" s="91" customFormat="1" ht="15" customHeight="1" x14ac:dyDescent="0.35">
      <c r="A627" t="s">
        <v>7583</v>
      </c>
      <c r="B627" t="s">
        <v>7581</v>
      </c>
      <c r="C627" t="s">
        <v>1868</v>
      </c>
      <c r="D627" t="s">
        <v>7582</v>
      </c>
      <c r="E627" t="s">
        <v>26424</v>
      </c>
      <c r="F627" t="s">
        <v>29086</v>
      </c>
      <c r="G627"/>
      <c r="H627">
        <v>14.5</v>
      </c>
      <c r="I627">
        <v>37.53</v>
      </c>
      <c r="J627" t="s">
        <v>1870</v>
      </c>
      <c r="K627">
        <v>36.250599999999999</v>
      </c>
      <c r="L627">
        <v>-85.564700000000002</v>
      </c>
      <c r="M627" s="100" t="s">
        <v>38458</v>
      </c>
      <c r="N627" t="s">
        <v>26340</v>
      </c>
      <c r="O627" t="s">
        <v>42769</v>
      </c>
      <c r="P627">
        <v>5</v>
      </c>
      <c r="Q627" t="s">
        <v>26445</v>
      </c>
      <c r="R627" t="s">
        <v>25812</v>
      </c>
      <c r="S627" t="s">
        <v>26197</v>
      </c>
      <c r="T627"/>
      <c r="U627" t="s">
        <v>26198</v>
      </c>
      <c r="V627" t="s">
        <v>26199</v>
      </c>
      <c r="W627" s="91" t="s">
        <v>29109</v>
      </c>
      <c r="X627" s="91" t="s">
        <v>34541</v>
      </c>
      <c r="Y627" s="97"/>
      <c r="AA627" s="91" t="str">
        <v>BLACK014.5JA</v>
      </c>
    </row>
    <row r="628" spans="1:27" s="91" customFormat="1" ht="15" customHeight="1" x14ac:dyDescent="0.35">
      <c r="A628" t="s">
        <v>1909</v>
      </c>
      <c r="B628" t="s">
        <v>1908</v>
      </c>
      <c r="C628" t="s">
        <v>1806</v>
      </c>
      <c r="D628" t="s">
        <v>1910</v>
      </c>
      <c r="E628"/>
      <c r="F628" t="s">
        <v>28996</v>
      </c>
      <c r="G628"/>
      <c r="H628">
        <v>16.899999999999999</v>
      </c>
      <c r="I628">
        <v>11</v>
      </c>
      <c r="J628" t="s">
        <v>1612</v>
      </c>
      <c r="K628">
        <v>36.583489999999998</v>
      </c>
      <c r="L628">
        <v>-83.164490000000001</v>
      </c>
      <c r="M628" s="100" t="s">
        <v>38424</v>
      </c>
      <c r="N628" t="s">
        <v>26272</v>
      </c>
      <c r="O628" t="s">
        <v>43231</v>
      </c>
      <c r="P628">
        <v>4</v>
      </c>
      <c r="Q628" t="s">
        <v>29951</v>
      </c>
      <c r="R628" t="s">
        <v>25821</v>
      </c>
      <c r="S628" t="s">
        <v>26197</v>
      </c>
      <c r="T628"/>
      <c r="U628" t="s">
        <v>26198</v>
      </c>
      <c r="V628" t="s">
        <v>26204</v>
      </c>
      <c r="X628" s="91" t="s">
        <v>29952</v>
      </c>
      <c r="Y628" s="97"/>
      <c r="AA628" s="91" t="str">
        <v>BLACK016.9HK</v>
      </c>
    </row>
    <row r="629" spans="1:27" s="91" customFormat="1" ht="15" customHeight="1" x14ac:dyDescent="0.35">
      <c r="A629" t="s">
        <v>1912</v>
      </c>
      <c r="B629" t="s">
        <v>1911</v>
      </c>
      <c r="C629" t="s">
        <v>1913</v>
      </c>
      <c r="D629" t="s">
        <v>1914</v>
      </c>
      <c r="E629"/>
      <c r="F629" t="s">
        <v>44</v>
      </c>
      <c r="G629"/>
      <c r="H629">
        <v>0.1</v>
      </c>
      <c r="I629">
        <v>9.98</v>
      </c>
      <c r="J629" t="s">
        <v>398</v>
      </c>
      <c r="K629">
        <v>36.509320000000002</v>
      </c>
      <c r="L629">
        <v>-83.647260000000003</v>
      </c>
      <c r="M629" s="100" t="s">
        <v>38559</v>
      </c>
      <c r="N629" t="s">
        <v>26447</v>
      </c>
      <c r="O629" t="s">
        <v>42816</v>
      </c>
      <c r="P629">
        <v>4</v>
      </c>
      <c r="Q629" t="s">
        <v>26448</v>
      </c>
      <c r="R629" t="s">
        <v>25825</v>
      </c>
      <c r="S629" t="s">
        <v>26197</v>
      </c>
      <c r="T629"/>
      <c r="U629" t="s">
        <v>26198</v>
      </c>
      <c r="V629" t="s">
        <v>26204</v>
      </c>
      <c r="Y629" s="97"/>
      <c r="AA629" s="91" t="str">
        <v>BLAIR000.1CL</v>
      </c>
    </row>
    <row r="630" spans="1:27" s="91" customFormat="1" ht="15" customHeight="1" x14ac:dyDescent="0.35">
      <c r="A630" t="s">
        <v>1916</v>
      </c>
      <c r="B630" t="s">
        <v>1915</v>
      </c>
      <c r="C630" t="s">
        <v>1913</v>
      </c>
      <c r="D630" t="s">
        <v>1917</v>
      </c>
      <c r="E630"/>
      <c r="F630" t="s">
        <v>44</v>
      </c>
      <c r="G630"/>
      <c r="H630">
        <v>0.8</v>
      </c>
      <c r="I630">
        <v>9.43</v>
      </c>
      <c r="J630" t="s">
        <v>398</v>
      </c>
      <c r="K630">
        <v>36.517659999999999</v>
      </c>
      <c r="L630">
        <v>-83.644149999999996</v>
      </c>
      <c r="M630" s="100" t="s">
        <v>38559</v>
      </c>
      <c r="N630" t="s">
        <v>26447</v>
      </c>
      <c r="O630" t="s">
        <v>42816</v>
      </c>
      <c r="P630">
        <v>4</v>
      </c>
      <c r="Q630" t="s">
        <v>26448</v>
      </c>
      <c r="R630" t="s">
        <v>25825</v>
      </c>
      <c r="S630" t="s">
        <v>26197</v>
      </c>
      <c r="T630"/>
      <c r="U630" t="s">
        <v>26198</v>
      </c>
      <c r="V630" t="s">
        <v>26204</v>
      </c>
      <c r="X630" s="91" t="s">
        <v>29953</v>
      </c>
      <c r="Y630" s="97"/>
      <c r="AA630" s="91" t="str">
        <v>BLAIR000.8CL</v>
      </c>
    </row>
    <row r="631" spans="1:27" s="91" customFormat="1" ht="15" customHeight="1" x14ac:dyDescent="0.35">
      <c r="A631" t="s">
        <v>1919</v>
      </c>
      <c r="B631" t="s">
        <v>1918</v>
      </c>
      <c r="C631" t="s">
        <v>1920</v>
      </c>
      <c r="D631" t="s">
        <v>1921</v>
      </c>
      <c r="E631"/>
      <c r="F631" t="s">
        <v>44</v>
      </c>
      <c r="G631"/>
      <c r="H631">
        <v>0.1</v>
      </c>
      <c r="I631">
        <v>1.37</v>
      </c>
      <c r="J631" t="s">
        <v>398</v>
      </c>
      <c r="K631">
        <v>36.510199999999998</v>
      </c>
      <c r="L631">
        <v>-83.602999999999994</v>
      </c>
      <c r="M631" s="100" t="s">
        <v>38559</v>
      </c>
      <c r="N631" t="s">
        <v>26447</v>
      </c>
      <c r="O631" t="s">
        <v>42816</v>
      </c>
      <c r="P631">
        <v>4</v>
      </c>
      <c r="Q631" t="s">
        <v>26449</v>
      </c>
      <c r="R631" t="s">
        <v>25825</v>
      </c>
      <c r="S631" t="s">
        <v>26197</v>
      </c>
      <c r="T631"/>
      <c r="U631" t="s">
        <v>26198</v>
      </c>
      <c r="V631" t="s">
        <v>26204</v>
      </c>
      <c r="W631" s="91" t="s">
        <v>1922</v>
      </c>
      <c r="X631" s="91" t="s">
        <v>29954</v>
      </c>
      <c r="Y631" s="97"/>
      <c r="AA631" s="91" t="str">
        <v>BLAIR1.2T0.1CL</v>
      </c>
    </row>
    <row r="632" spans="1:27" s="91" customFormat="1" ht="15" customHeight="1" x14ac:dyDescent="0.35">
      <c r="A632" t="s">
        <v>1924</v>
      </c>
      <c r="B632" t="s">
        <v>1923</v>
      </c>
      <c r="C632" t="s">
        <v>1925</v>
      </c>
      <c r="D632" t="s">
        <v>1926</v>
      </c>
      <c r="E632"/>
      <c r="F632" t="s">
        <v>58</v>
      </c>
      <c r="G632"/>
      <c r="H632">
        <v>4.7</v>
      </c>
      <c r="I632">
        <v>4.7699999999999996</v>
      </c>
      <c r="J632" t="s">
        <v>814</v>
      </c>
      <c r="K632">
        <v>36.267339999999997</v>
      </c>
      <c r="L632">
        <v>-85.099080000000001</v>
      </c>
      <c r="M632" s="100" t="s">
        <v>38411</v>
      </c>
      <c r="N632" t="s">
        <v>26248</v>
      </c>
      <c r="O632" t="s">
        <v>42739</v>
      </c>
      <c r="P632">
        <v>4</v>
      </c>
      <c r="Q632" t="s">
        <v>26450</v>
      </c>
      <c r="R632" t="s">
        <v>25812</v>
      </c>
      <c r="S632" t="s">
        <v>26197</v>
      </c>
      <c r="T632"/>
      <c r="U632" t="s">
        <v>26198</v>
      </c>
      <c r="V632" t="s">
        <v>26199</v>
      </c>
      <c r="Y632" s="97"/>
      <c r="AA632" s="91" t="str">
        <v>BLAUR004.7FE</v>
      </c>
    </row>
    <row r="633" spans="1:27" s="91" customFormat="1" ht="15" customHeight="1" x14ac:dyDescent="0.35">
      <c r="A633" t="s">
        <v>1928</v>
      </c>
      <c r="B633" t="s">
        <v>1927</v>
      </c>
      <c r="C633" t="s">
        <v>1929</v>
      </c>
      <c r="D633" t="s">
        <v>1930</v>
      </c>
      <c r="E633"/>
      <c r="F633" t="s">
        <v>33</v>
      </c>
      <c r="G633"/>
      <c r="H633">
        <v>4.2</v>
      </c>
      <c r="I633">
        <v>3.16</v>
      </c>
      <c r="J633" t="s">
        <v>253</v>
      </c>
      <c r="K633">
        <v>36.398589999999999</v>
      </c>
      <c r="L633">
        <v>-86.342969999999994</v>
      </c>
      <c r="M633" s="100" t="s">
        <v>38431</v>
      </c>
      <c r="N633" t="s">
        <v>26295</v>
      </c>
      <c r="O633" t="s">
        <v>42843</v>
      </c>
      <c r="P633">
        <v>4</v>
      </c>
      <c r="Q633" t="s">
        <v>29955</v>
      </c>
      <c r="R633" t="s">
        <v>25829</v>
      </c>
      <c r="S633" t="s">
        <v>26197</v>
      </c>
      <c r="T633" t="s">
        <v>26451</v>
      </c>
      <c r="U633" t="s">
        <v>26207</v>
      </c>
      <c r="V633" t="s">
        <v>26199</v>
      </c>
      <c r="Y633" s="97"/>
      <c r="AA633" s="91" t="str">
        <v>BLEDS004.2SR</v>
      </c>
    </row>
    <row r="634" spans="1:27" s="91" customFormat="1" ht="15" customHeight="1" x14ac:dyDescent="0.35">
      <c r="A634" s="310" t="s">
        <v>38560</v>
      </c>
      <c r="B634" s="310" t="s">
        <v>38561</v>
      </c>
      <c r="C634" s="310" t="s">
        <v>1933</v>
      </c>
      <c r="D634" s="310" t="s">
        <v>38562</v>
      </c>
      <c r="E634" s="310"/>
      <c r="F634" s="310" t="s">
        <v>33</v>
      </c>
      <c r="G634" s="310"/>
      <c r="H634" s="314">
        <v>9.8000000000000007</v>
      </c>
      <c r="I634" s="314">
        <v>55.68</v>
      </c>
      <c r="J634" s="310" t="s">
        <v>253</v>
      </c>
      <c r="K634" s="314">
        <v>36.445689999999999</v>
      </c>
      <c r="L634" s="314">
        <v>-86.331993999999995</v>
      </c>
      <c r="M634" s="314" t="s">
        <v>38431</v>
      </c>
      <c r="N634" s="310" t="s">
        <v>26295</v>
      </c>
      <c r="O634" s="310" t="s">
        <v>38563</v>
      </c>
      <c r="P634" s="314">
        <v>4</v>
      </c>
      <c r="Q634" s="310" t="s">
        <v>26452</v>
      </c>
      <c r="R634" s="310" t="s">
        <v>25829</v>
      </c>
      <c r="S634" s="310" t="s">
        <v>26197</v>
      </c>
      <c r="T634" s="310"/>
      <c r="U634" s="310" t="s">
        <v>26198</v>
      </c>
      <c r="V634" s="310" t="s">
        <v>26199</v>
      </c>
      <c r="W634" s="91" t="s">
        <v>38564</v>
      </c>
      <c r="X634" s="91" t="s">
        <v>38565</v>
      </c>
      <c r="Y634" s="97"/>
      <c r="AA634" s="91" t="str">
        <v>BLEDS009.8SR</v>
      </c>
    </row>
    <row r="635" spans="1:27" s="91" customFormat="1" ht="15" customHeight="1" x14ac:dyDescent="0.35">
      <c r="A635" t="s">
        <v>1932</v>
      </c>
      <c r="B635" t="s">
        <v>1931</v>
      </c>
      <c r="C635" t="s">
        <v>1933</v>
      </c>
      <c r="D635" t="s">
        <v>38566</v>
      </c>
      <c r="E635"/>
      <c r="F635" t="s">
        <v>33</v>
      </c>
      <c r="G635"/>
      <c r="H635">
        <v>9.9</v>
      </c>
      <c r="I635">
        <v>45.49</v>
      </c>
      <c r="J635" t="s">
        <v>253</v>
      </c>
      <c r="K635">
        <v>36.446944000000002</v>
      </c>
      <c r="L635">
        <v>-86.330278000000007</v>
      </c>
      <c r="M635" s="100" t="s">
        <v>38431</v>
      </c>
      <c r="N635" t="s">
        <v>26295</v>
      </c>
      <c r="O635" t="s">
        <v>42388</v>
      </c>
      <c r="P635">
        <v>4</v>
      </c>
      <c r="Q635" t="s">
        <v>26452</v>
      </c>
      <c r="R635" t="s">
        <v>25829</v>
      </c>
      <c r="S635" t="s">
        <v>26197</v>
      </c>
      <c r="T635"/>
      <c r="U635" t="s">
        <v>26198</v>
      </c>
      <c r="V635" t="s">
        <v>26199</v>
      </c>
      <c r="W635" s="91" t="s">
        <v>1934</v>
      </c>
      <c r="Y635" s="97"/>
      <c r="AA635" s="91" t="str">
        <v>BLEDS009.9SR</v>
      </c>
    </row>
    <row r="636" spans="1:27" s="91" customFormat="1" ht="15" customHeight="1" x14ac:dyDescent="0.35">
      <c r="A636" s="310" t="s">
        <v>40714</v>
      </c>
      <c r="B636" s="310" t="s">
        <v>40715</v>
      </c>
      <c r="C636" s="310" t="s">
        <v>1933</v>
      </c>
      <c r="D636" s="310" t="s">
        <v>40716</v>
      </c>
      <c r="E636" s="310"/>
      <c r="F636" s="310" t="s">
        <v>33</v>
      </c>
      <c r="G636" s="310"/>
      <c r="H636" s="314">
        <v>14.2</v>
      </c>
      <c r="I636" s="314">
        <v>25.9</v>
      </c>
      <c r="J636" s="310" t="s">
        <v>253</v>
      </c>
      <c r="K636" s="314">
        <v>36.494129999999998</v>
      </c>
      <c r="L636" s="314">
        <v>-86.294200000000004</v>
      </c>
      <c r="M636" s="314" t="s">
        <v>38431</v>
      </c>
      <c r="N636" s="310" t="s">
        <v>26295</v>
      </c>
      <c r="O636" s="310" t="s">
        <v>40717</v>
      </c>
      <c r="P636" s="314">
        <v>4</v>
      </c>
      <c r="Q636" s="310" t="s">
        <v>26452</v>
      </c>
      <c r="R636" s="310" t="s">
        <v>25829</v>
      </c>
      <c r="S636" s="310" t="s">
        <v>26197</v>
      </c>
      <c r="T636" s="310"/>
      <c r="U636" s="310" t="s">
        <v>26198</v>
      </c>
      <c r="V636" s="310" t="s">
        <v>26199</v>
      </c>
      <c r="Y636" s="97"/>
      <c r="AA636" s="91" t="str">
        <v>BLEDS014.2SR</v>
      </c>
    </row>
    <row r="637" spans="1:27" s="91" customFormat="1" ht="15" customHeight="1" x14ac:dyDescent="0.35">
      <c r="A637" t="s">
        <v>1936</v>
      </c>
      <c r="B637" t="s">
        <v>1935</v>
      </c>
      <c r="C637" t="s">
        <v>1933</v>
      </c>
      <c r="D637" t="s">
        <v>1937</v>
      </c>
      <c r="E637"/>
      <c r="F637" t="s">
        <v>33</v>
      </c>
      <c r="G637"/>
      <c r="H637">
        <v>14.5</v>
      </c>
      <c r="I637">
        <v>25.9</v>
      </c>
      <c r="J637" t="s">
        <v>253</v>
      </c>
      <c r="K637">
        <v>36.495049999999999</v>
      </c>
      <c r="L637">
        <v>-86.292779999999993</v>
      </c>
      <c r="M637" s="100" t="s">
        <v>38431</v>
      </c>
      <c r="N637" t="s">
        <v>26295</v>
      </c>
      <c r="O637" t="s">
        <v>42350</v>
      </c>
      <c r="P637">
        <v>4</v>
      </c>
      <c r="Q637" t="s">
        <v>26452</v>
      </c>
      <c r="R637" t="s">
        <v>25829</v>
      </c>
      <c r="S637" t="s">
        <v>26197</v>
      </c>
      <c r="T637"/>
      <c r="U637" t="s">
        <v>26198</v>
      </c>
      <c r="V637" t="s">
        <v>26199</v>
      </c>
      <c r="Y637" s="97"/>
      <c r="AA637" s="91" t="str">
        <v>BLEDS014.5SR</v>
      </c>
    </row>
    <row r="638" spans="1:27" s="91" customFormat="1" ht="15" customHeight="1" x14ac:dyDescent="0.35">
      <c r="A638" s="310" t="s">
        <v>40718</v>
      </c>
      <c r="B638" s="310" t="s">
        <v>40719</v>
      </c>
      <c r="C638" s="310" t="s">
        <v>40720</v>
      </c>
      <c r="D638" s="310" t="s">
        <v>40721</v>
      </c>
      <c r="E638" s="310"/>
      <c r="F638" s="310" t="s">
        <v>33</v>
      </c>
      <c r="G638" s="310"/>
      <c r="H638" s="314">
        <v>0.2</v>
      </c>
      <c r="I638" s="314">
        <v>0.01</v>
      </c>
      <c r="J638" s="310" t="s">
        <v>253</v>
      </c>
      <c r="K638" s="314">
        <v>36.49568</v>
      </c>
      <c r="L638" s="314">
        <v>-86.282325999999998</v>
      </c>
      <c r="M638" s="314" t="s">
        <v>38431</v>
      </c>
      <c r="N638" s="310" t="s">
        <v>26295</v>
      </c>
      <c r="O638" s="310" t="s">
        <v>40717</v>
      </c>
      <c r="P638" s="314">
        <v>4</v>
      </c>
      <c r="Q638" s="310" t="s">
        <v>26452</v>
      </c>
      <c r="R638" s="310" t="s">
        <v>25829</v>
      </c>
      <c r="S638" s="310" t="s">
        <v>26197</v>
      </c>
      <c r="T638" s="310"/>
      <c r="U638" s="310" t="s">
        <v>26198</v>
      </c>
      <c r="V638" s="310" t="s">
        <v>26199</v>
      </c>
      <c r="X638" s="91" t="s">
        <v>40722</v>
      </c>
      <c r="Y638" s="97"/>
      <c r="AA638" s="91" t="str">
        <v>BLEDS015.1T0.2SR</v>
      </c>
    </row>
    <row r="639" spans="1:27" s="91" customFormat="1" ht="15" customHeight="1" x14ac:dyDescent="0.35">
      <c r="A639" s="310" t="s">
        <v>40723</v>
      </c>
      <c r="B639" s="310" t="s">
        <v>40724</v>
      </c>
      <c r="C639" s="310" t="s">
        <v>1933</v>
      </c>
      <c r="D639" s="310" t="s">
        <v>40725</v>
      </c>
      <c r="E639" s="310"/>
      <c r="F639" s="310" t="s">
        <v>33</v>
      </c>
      <c r="G639" s="310"/>
      <c r="H639" s="314">
        <v>15.4</v>
      </c>
      <c r="I639" s="314">
        <v>23.2</v>
      </c>
      <c r="J639" s="310" t="s">
        <v>253</v>
      </c>
      <c r="K639" s="314">
        <v>36.499180000000003</v>
      </c>
      <c r="L639" s="314">
        <v>-86.277906999999999</v>
      </c>
      <c r="M639" s="314" t="s">
        <v>38431</v>
      </c>
      <c r="N639" s="310" t="s">
        <v>26295</v>
      </c>
      <c r="O639" s="310" t="s">
        <v>40717</v>
      </c>
      <c r="P639" s="314">
        <v>4</v>
      </c>
      <c r="Q639" s="310" t="s">
        <v>26452</v>
      </c>
      <c r="R639" s="310" t="s">
        <v>25829</v>
      </c>
      <c r="S639" s="310" t="s">
        <v>26197</v>
      </c>
      <c r="T639" s="310"/>
      <c r="U639" s="310" t="s">
        <v>26198</v>
      </c>
      <c r="V639" s="310" t="s">
        <v>26199</v>
      </c>
      <c r="Y639" s="97"/>
      <c r="AA639" s="91" t="str">
        <v>BLEDS015.4SR</v>
      </c>
    </row>
    <row r="640" spans="1:27" s="91" customFormat="1" ht="15" customHeight="1" x14ac:dyDescent="0.35">
      <c r="A640" t="s">
        <v>1939</v>
      </c>
      <c r="B640" t="s">
        <v>1938</v>
      </c>
      <c r="C640" t="s">
        <v>1933</v>
      </c>
      <c r="D640" t="s">
        <v>1940</v>
      </c>
      <c r="E640"/>
      <c r="F640" t="s">
        <v>33</v>
      </c>
      <c r="G640"/>
      <c r="H640">
        <v>16.3</v>
      </c>
      <c r="I640">
        <v>17.86</v>
      </c>
      <c r="J640" t="s">
        <v>253</v>
      </c>
      <c r="K640">
        <v>36.503610999999999</v>
      </c>
      <c r="L640">
        <v>-86.268889000000001</v>
      </c>
      <c r="M640" s="100" t="s">
        <v>38431</v>
      </c>
      <c r="N640" t="s">
        <v>26295</v>
      </c>
      <c r="O640" t="s">
        <v>42350</v>
      </c>
      <c r="P640">
        <v>4</v>
      </c>
      <c r="Q640" t="s">
        <v>26452</v>
      </c>
      <c r="R640" t="s">
        <v>25829</v>
      </c>
      <c r="S640" t="s">
        <v>26197</v>
      </c>
      <c r="T640"/>
      <c r="U640" t="s">
        <v>26198</v>
      </c>
      <c r="V640" t="s">
        <v>26199</v>
      </c>
      <c r="Y640" s="97"/>
      <c r="AA640" s="91" t="str">
        <v>BLEDS016.3SR</v>
      </c>
    </row>
    <row r="641" spans="1:27" s="91" customFormat="1" ht="15" customHeight="1" x14ac:dyDescent="0.35">
      <c r="A641" s="310" t="s">
        <v>40726</v>
      </c>
      <c r="B641" s="310" t="s">
        <v>40727</v>
      </c>
      <c r="C641" s="310" t="s">
        <v>40728</v>
      </c>
      <c r="D641" s="310" t="s">
        <v>40729</v>
      </c>
      <c r="E641" s="310"/>
      <c r="F641" s="310" t="s">
        <v>33</v>
      </c>
      <c r="G641" s="310"/>
      <c r="H641" s="314">
        <v>0.2</v>
      </c>
      <c r="I641" s="314">
        <v>0.02</v>
      </c>
      <c r="J641" s="310" t="s">
        <v>253</v>
      </c>
      <c r="K641" s="314">
        <v>36.492351999999997</v>
      </c>
      <c r="L641" s="314">
        <v>-86.291379000000006</v>
      </c>
      <c r="M641" s="314" t="s">
        <v>38431</v>
      </c>
      <c r="N641" s="310" t="s">
        <v>26295</v>
      </c>
      <c r="O641" s="310" t="s">
        <v>40717</v>
      </c>
      <c r="P641" s="314">
        <v>4</v>
      </c>
      <c r="Q641" s="310" t="s">
        <v>26452</v>
      </c>
      <c r="R641" s="310" t="s">
        <v>25829</v>
      </c>
      <c r="S641" s="310" t="s">
        <v>26197</v>
      </c>
      <c r="T641" s="310"/>
      <c r="U641" s="310" t="s">
        <v>26198</v>
      </c>
      <c r="V641" s="310" t="s">
        <v>26199</v>
      </c>
      <c r="X641" s="91" t="s">
        <v>40730</v>
      </c>
      <c r="Y641" s="97"/>
      <c r="AA641" s="91" t="str">
        <v>BLEDS14.2T0.2SR</v>
      </c>
    </row>
    <row r="642" spans="1:27" s="91" customFormat="1" ht="15" customHeight="1" x14ac:dyDescent="0.35">
      <c r="A642" s="310" t="s">
        <v>40731</v>
      </c>
      <c r="B642" s="310" t="s">
        <v>40732</v>
      </c>
      <c r="C642" s="310" t="s">
        <v>40733</v>
      </c>
      <c r="D642" s="310" t="s">
        <v>40734</v>
      </c>
      <c r="E642" s="310"/>
      <c r="F642" s="310" t="s">
        <v>33</v>
      </c>
      <c r="G642" s="310"/>
      <c r="H642" s="314">
        <v>0.3</v>
      </c>
      <c r="I642" s="314">
        <v>0.02</v>
      </c>
      <c r="J642" s="310" t="s">
        <v>253</v>
      </c>
      <c r="K642" s="314">
        <v>36.491329999999998</v>
      </c>
      <c r="L642" s="314">
        <v>-86.291399999999996</v>
      </c>
      <c r="M642" s="314" t="s">
        <v>38431</v>
      </c>
      <c r="N642" s="310" t="s">
        <v>26295</v>
      </c>
      <c r="O642" s="310" t="s">
        <v>40717</v>
      </c>
      <c r="P642" s="314">
        <v>4</v>
      </c>
      <c r="Q642" s="310" t="s">
        <v>26452</v>
      </c>
      <c r="R642" s="310" t="s">
        <v>25829</v>
      </c>
      <c r="S642" s="310" t="s">
        <v>26197</v>
      </c>
      <c r="T642" s="310"/>
      <c r="U642" s="310" t="s">
        <v>26198</v>
      </c>
      <c r="V642" s="310" t="s">
        <v>26199</v>
      </c>
      <c r="X642" s="91" t="s">
        <v>40735</v>
      </c>
      <c r="Y642" s="97"/>
      <c r="AA642" s="91" t="str">
        <v>BLEDS14.2T0.3SR</v>
      </c>
    </row>
    <row r="643" spans="1:27" s="91" customFormat="1" ht="15" customHeight="1" x14ac:dyDescent="0.35">
      <c r="A643" s="310" t="s">
        <v>40736</v>
      </c>
      <c r="B643" s="310" t="s">
        <v>40737</v>
      </c>
      <c r="C643" s="310" t="s">
        <v>40728</v>
      </c>
      <c r="D643" s="310" t="s">
        <v>40738</v>
      </c>
      <c r="E643" s="310"/>
      <c r="F643" s="310" t="s">
        <v>33</v>
      </c>
      <c r="G643" s="310"/>
      <c r="H643" s="314">
        <v>0.3</v>
      </c>
      <c r="I643" s="314">
        <v>0.36</v>
      </c>
      <c r="J643" s="310" t="s">
        <v>253</v>
      </c>
      <c r="K643" s="314">
        <v>36.492600000000003</v>
      </c>
      <c r="L643" s="314">
        <v>-86.284199999999998</v>
      </c>
      <c r="M643" s="314" t="s">
        <v>38431</v>
      </c>
      <c r="N643" s="310" t="s">
        <v>26295</v>
      </c>
      <c r="O643" s="310" t="s">
        <v>40717</v>
      </c>
      <c r="P643" s="314">
        <v>4</v>
      </c>
      <c r="Q643" s="310" t="s">
        <v>26452</v>
      </c>
      <c r="R643" s="310" t="s">
        <v>25829</v>
      </c>
      <c r="S643" s="310" t="s">
        <v>26197</v>
      </c>
      <c r="T643" s="310"/>
      <c r="U643" s="310" t="s">
        <v>26198</v>
      </c>
      <c r="V643" s="310" t="s">
        <v>26199</v>
      </c>
      <c r="X643" s="91" t="s">
        <v>40739</v>
      </c>
      <c r="Y643" s="97"/>
      <c r="AA643" s="91" t="str">
        <v>BLEDS14.9T0.3SR</v>
      </c>
    </row>
    <row r="644" spans="1:27" s="91" customFormat="1" ht="15" customHeight="1" x14ac:dyDescent="0.35">
      <c r="A644" s="310" t="s">
        <v>40740</v>
      </c>
      <c r="B644" s="310" t="s">
        <v>40741</v>
      </c>
      <c r="C644" s="310" t="s">
        <v>40742</v>
      </c>
      <c r="D644" s="310" t="s">
        <v>40743</v>
      </c>
      <c r="E644" s="310"/>
      <c r="F644" s="310" t="s">
        <v>33</v>
      </c>
      <c r="G644" s="310"/>
      <c r="H644" s="314">
        <v>0.2</v>
      </c>
      <c r="I644" s="314">
        <v>0.01</v>
      </c>
      <c r="J644" s="310" t="s">
        <v>253</v>
      </c>
      <c r="K644" s="314">
        <v>36.489339999999999</v>
      </c>
      <c r="L644" s="314">
        <v>-86.281999999999996</v>
      </c>
      <c r="M644" s="314" t="s">
        <v>38431</v>
      </c>
      <c r="N644" s="310" t="s">
        <v>26295</v>
      </c>
      <c r="O644" s="310" t="s">
        <v>40717</v>
      </c>
      <c r="P644" s="314">
        <v>4</v>
      </c>
      <c r="Q644" s="310" t="s">
        <v>26452</v>
      </c>
      <c r="R644" s="310" t="s">
        <v>25829</v>
      </c>
      <c r="S644" s="310" t="s">
        <v>26197</v>
      </c>
      <c r="T644" s="310"/>
      <c r="U644" s="310" t="s">
        <v>26198</v>
      </c>
      <c r="V644" s="310" t="s">
        <v>26199</v>
      </c>
      <c r="X644" s="91" t="s">
        <v>40744</v>
      </c>
      <c r="Y644" s="97"/>
      <c r="AA644" s="91" t="str">
        <v>BLEDS14.9T0.4T0.2SR</v>
      </c>
    </row>
    <row r="645" spans="1:27" s="91" customFormat="1" ht="15" customHeight="1" x14ac:dyDescent="0.35">
      <c r="A645" s="310" t="s">
        <v>40745</v>
      </c>
      <c r="B645" s="310" t="s">
        <v>40746</v>
      </c>
      <c r="C645" s="310" t="s">
        <v>40728</v>
      </c>
      <c r="D645" s="310" t="s">
        <v>40747</v>
      </c>
      <c r="E645" s="310"/>
      <c r="F645" s="310" t="s">
        <v>33</v>
      </c>
      <c r="G645" s="310"/>
      <c r="H645" s="314">
        <v>0.5</v>
      </c>
      <c r="I645" s="314">
        <v>0.26</v>
      </c>
      <c r="J645" s="310" t="s">
        <v>253</v>
      </c>
      <c r="K645" s="314">
        <v>36.491346</v>
      </c>
      <c r="L645" s="314">
        <v>-86.283961000000005</v>
      </c>
      <c r="M645" s="314" t="s">
        <v>38431</v>
      </c>
      <c r="N645" s="310" t="s">
        <v>26295</v>
      </c>
      <c r="O645" s="310" t="s">
        <v>40717</v>
      </c>
      <c r="P645" s="314">
        <v>4</v>
      </c>
      <c r="Q645" s="310" t="s">
        <v>26452</v>
      </c>
      <c r="R645" s="310" t="s">
        <v>25829</v>
      </c>
      <c r="S645" s="310" t="s">
        <v>26197</v>
      </c>
      <c r="T645" s="310"/>
      <c r="U645" s="310" t="s">
        <v>26198</v>
      </c>
      <c r="V645" s="310" t="s">
        <v>26199</v>
      </c>
      <c r="X645" s="91" t="s">
        <v>40748</v>
      </c>
      <c r="Y645" s="97"/>
      <c r="AA645" s="91" t="str">
        <v>BLEDS14.9T0.5SR</v>
      </c>
    </row>
    <row r="646" spans="1:27" s="91" customFormat="1" ht="15" customHeight="1" x14ac:dyDescent="0.35">
      <c r="A646" s="310" t="s">
        <v>40749</v>
      </c>
      <c r="B646" s="310" t="s">
        <v>40750</v>
      </c>
      <c r="C646" s="310" t="s">
        <v>40728</v>
      </c>
      <c r="D646" s="310" t="s">
        <v>40751</v>
      </c>
      <c r="E646" s="310"/>
      <c r="F646" s="310" t="s">
        <v>33</v>
      </c>
      <c r="G646" s="310"/>
      <c r="H646" s="314">
        <v>0.6</v>
      </c>
      <c r="I646" s="314">
        <v>0.26</v>
      </c>
      <c r="J646" s="310" t="s">
        <v>253</v>
      </c>
      <c r="K646" s="314">
        <v>36.491349999999997</v>
      </c>
      <c r="L646" s="314">
        <v>-86.284000000000006</v>
      </c>
      <c r="M646" s="314" t="s">
        <v>38431</v>
      </c>
      <c r="N646" s="310" t="s">
        <v>26295</v>
      </c>
      <c r="O646" s="310" t="s">
        <v>40717</v>
      </c>
      <c r="P646" s="314">
        <v>4</v>
      </c>
      <c r="Q646" s="310" t="s">
        <v>26452</v>
      </c>
      <c r="R646" s="310" t="s">
        <v>25829</v>
      </c>
      <c r="S646" s="310" t="s">
        <v>26197</v>
      </c>
      <c r="T646" s="310"/>
      <c r="U646" s="310" t="s">
        <v>26198</v>
      </c>
      <c r="V646" s="310" t="s">
        <v>26199</v>
      </c>
      <c r="X646" s="91" t="s">
        <v>40752</v>
      </c>
      <c r="Y646" s="97"/>
      <c r="AA646" s="91" t="str">
        <v>BLEDS14.9T0.6SR</v>
      </c>
    </row>
    <row r="647" spans="1:27" s="91" customFormat="1" ht="15" customHeight="1" x14ac:dyDescent="0.35">
      <c r="A647" s="310" t="s">
        <v>40753</v>
      </c>
      <c r="B647" s="310" t="s">
        <v>40754</v>
      </c>
      <c r="C647" s="310" t="s">
        <v>40728</v>
      </c>
      <c r="D647" s="310" t="s">
        <v>40755</v>
      </c>
      <c r="E647" s="310"/>
      <c r="F647" s="310" t="s">
        <v>33</v>
      </c>
      <c r="G647" s="310"/>
      <c r="H647" s="314">
        <v>0</v>
      </c>
      <c r="I647" s="314">
        <v>1.5</v>
      </c>
      <c r="J647" s="310" t="s">
        <v>253</v>
      </c>
      <c r="K647" s="314">
        <v>36.498429999999999</v>
      </c>
      <c r="L647" s="314">
        <v>-86.278400000000005</v>
      </c>
      <c r="M647" s="314" t="s">
        <v>38431</v>
      </c>
      <c r="N647" s="310" t="s">
        <v>26295</v>
      </c>
      <c r="O647" s="310" t="s">
        <v>40717</v>
      </c>
      <c r="P647" s="314">
        <v>4</v>
      </c>
      <c r="Q647" s="310" t="s">
        <v>26452</v>
      </c>
      <c r="R647" s="310" t="s">
        <v>25829</v>
      </c>
      <c r="S647" s="310" t="s">
        <v>26197</v>
      </c>
      <c r="T647" s="310"/>
      <c r="U647" s="310" t="s">
        <v>26198</v>
      </c>
      <c r="V647" s="310" t="s">
        <v>26199</v>
      </c>
      <c r="Y647" s="97"/>
      <c r="AA647" s="91" t="str">
        <v>BLEDS15.4T0.0SR</v>
      </c>
    </row>
    <row r="648" spans="1:27" s="91" customFormat="1" ht="15" customHeight="1" x14ac:dyDescent="0.35">
      <c r="A648" s="310" t="s">
        <v>40756</v>
      </c>
      <c r="B648" s="310" t="s">
        <v>40757</v>
      </c>
      <c r="C648" s="310" t="s">
        <v>40758</v>
      </c>
      <c r="D648" s="310" t="s">
        <v>40759</v>
      </c>
      <c r="E648" s="310"/>
      <c r="F648" s="310" t="s">
        <v>33</v>
      </c>
      <c r="G648" s="310"/>
      <c r="H648" s="314">
        <v>0.1</v>
      </c>
      <c r="I648" s="314">
        <v>0.17</v>
      </c>
      <c r="J648" s="310" t="s">
        <v>253</v>
      </c>
      <c r="K648" s="314">
        <v>36.494990000000001</v>
      </c>
      <c r="L648" s="314">
        <v>-86.2774</v>
      </c>
      <c r="M648" s="314" t="s">
        <v>38431</v>
      </c>
      <c r="N648" s="310" t="s">
        <v>26295</v>
      </c>
      <c r="O648" s="310" t="s">
        <v>40717</v>
      </c>
      <c r="P648" s="314">
        <v>4</v>
      </c>
      <c r="Q648" s="310" t="s">
        <v>26452</v>
      </c>
      <c r="R648" s="310" t="s">
        <v>25829</v>
      </c>
      <c r="S648" s="310" t="s">
        <v>26197</v>
      </c>
      <c r="T648" s="310"/>
      <c r="U648" s="310" t="s">
        <v>26198</v>
      </c>
      <c r="V648" s="310" t="s">
        <v>26199</v>
      </c>
      <c r="Y648" s="97"/>
      <c r="AA648" s="91" t="str">
        <v>BLEDS15.4T0.3T0.1SR</v>
      </c>
    </row>
    <row r="649" spans="1:27" s="91" customFormat="1" ht="15" customHeight="1" x14ac:dyDescent="0.35">
      <c r="A649" t="s">
        <v>1942</v>
      </c>
      <c r="B649" t="s">
        <v>1941</v>
      </c>
      <c r="C649" t="s">
        <v>1943</v>
      </c>
      <c r="D649" t="s">
        <v>1944</v>
      </c>
      <c r="E649"/>
      <c r="F649" t="s">
        <v>44</v>
      </c>
      <c r="G649"/>
      <c r="H649">
        <v>0.1</v>
      </c>
      <c r="I649">
        <v>78.7</v>
      </c>
      <c r="J649" t="s">
        <v>64</v>
      </c>
      <c r="K649">
        <v>36.203560000000003</v>
      </c>
      <c r="L649">
        <v>-82.655850000000001</v>
      </c>
      <c r="M649" s="100" t="s">
        <v>38387</v>
      </c>
      <c r="N649" t="s">
        <v>26214</v>
      </c>
      <c r="O649" t="s">
        <v>42113</v>
      </c>
      <c r="P649">
        <v>5</v>
      </c>
      <c r="Q649" t="s">
        <v>26453</v>
      </c>
      <c r="R649" t="s">
        <v>25821</v>
      </c>
      <c r="S649" t="s">
        <v>26197</v>
      </c>
      <c r="T649"/>
      <c r="U649" t="s">
        <v>26198</v>
      </c>
      <c r="V649" t="s">
        <v>26204</v>
      </c>
      <c r="Y649" s="97"/>
      <c r="AA649" s="91" t="str">
        <v>BLIME000.1GE</v>
      </c>
    </row>
    <row r="650" spans="1:27" s="91" customFormat="1" ht="15" customHeight="1" x14ac:dyDescent="0.35">
      <c r="A650" t="s">
        <v>1946</v>
      </c>
      <c r="B650" t="s">
        <v>1945</v>
      </c>
      <c r="C650" t="s">
        <v>1943</v>
      </c>
      <c r="D650" t="s">
        <v>1947</v>
      </c>
      <c r="E650"/>
      <c r="F650" t="s">
        <v>44</v>
      </c>
      <c r="G650"/>
      <c r="H650">
        <v>0.5</v>
      </c>
      <c r="I650">
        <v>78.31</v>
      </c>
      <c r="J650" t="s">
        <v>64</v>
      </c>
      <c r="K650">
        <v>36.206310000000002</v>
      </c>
      <c r="L650">
        <v>-82.650220000000004</v>
      </c>
      <c r="M650" s="100" t="s">
        <v>38387</v>
      </c>
      <c r="N650" t="s">
        <v>26214</v>
      </c>
      <c r="O650" t="s">
        <v>38567</v>
      </c>
      <c r="P650">
        <v>5</v>
      </c>
      <c r="Q650" t="s">
        <v>26453</v>
      </c>
      <c r="R650" t="s">
        <v>25821</v>
      </c>
      <c r="S650" t="s">
        <v>26197</v>
      </c>
      <c r="T650"/>
      <c r="U650" t="s">
        <v>26198</v>
      </c>
      <c r="V650" t="s">
        <v>26204</v>
      </c>
      <c r="W650" s="91" t="s">
        <v>38568</v>
      </c>
      <c r="X650" s="91" t="s">
        <v>40760</v>
      </c>
      <c r="Y650" s="97"/>
      <c r="AA650" s="91" t="str">
        <v>BLIME000.5GE</v>
      </c>
    </row>
    <row r="651" spans="1:27" s="91" customFormat="1" ht="15" customHeight="1" x14ac:dyDescent="0.35">
      <c r="A651" t="s">
        <v>1949</v>
      </c>
      <c r="B651" t="s">
        <v>1948</v>
      </c>
      <c r="C651" t="s">
        <v>1943</v>
      </c>
      <c r="D651" t="s">
        <v>1950</v>
      </c>
      <c r="E651"/>
      <c r="F651" t="s">
        <v>44</v>
      </c>
      <c r="G651"/>
      <c r="H651">
        <v>2.9</v>
      </c>
      <c r="I651">
        <v>55.61</v>
      </c>
      <c r="J651" t="s">
        <v>230</v>
      </c>
      <c r="K651">
        <v>36.226700000000001</v>
      </c>
      <c r="L651">
        <v>-82.631100000000004</v>
      </c>
      <c r="M651" s="100" t="s">
        <v>38387</v>
      </c>
      <c r="N651" t="s">
        <v>26214</v>
      </c>
      <c r="O651" t="s">
        <v>42113</v>
      </c>
      <c r="P651">
        <v>5</v>
      </c>
      <c r="Q651" t="s">
        <v>26453</v>
      </c>
      <c r="R651" t="s">
        <v>25821</v>
      </c>
      <c r="S651" t="s">
        <v>26197</v>
      </c>
      <c r="T651"/>
      <c r="U651" t="s">
        <v>26198</v>
      </c>
      <c r="V651" t="s">
        <v>26204</v>
      </c>
      <c r="Y651" s="97"/>
      <c r="AA651" s="91" t="str">
        <v>BLIME002.9WN</v>
      </c>
    </row>
    <row r="652" spans="1:27" s="91" customFormat="1" ht="15" customHeight="1" x14ac:dyDescent="0.35">
      <c r="A652" t="s">
        <v>1952</v>
      </c>
      <c r="B652" t="s">
        <v>1951</v>
      </c>
      <c r="C652" t="s">
        <v>1943</v>
      </c>
      <c r="D652" t="s">
        <v>1953</v>
      </c>
      <c r="E652"/>
      <c r="F652" t="s">
        <v>44</v>
      </c>
      <c r="G652"/>
      <c r="H652">
        <v>4</v>
      </c>
      <c r="I652">
        <v>52.74</v>
      </c>
      <c r="J652" t="s">
        <v>230</v>
      </c>
      <c r="K652">
        <v>36.244999999999997</v>
      </c>
      <c r="L652">
        <v>-82.614999999999995</v>
      </c>
      <c r="M652" s="100" t="s">
        <v>38387</v>
      </c>
      <c r="N652" t="s">
        <v>26214</v>
      </c>
      <c r="O652" t="s">
        <v>42113</v>
      </c>
      <c r="P652">
        <v>5</v>
      </c>
      <c r="Q652" t="s">
        <v>26454</v>
      </c>
      <c r="R652" t="s">
        <v>25821</v>
      </c>
      <c r="S652" t="s">
        <v>26197</v>
      </c>
      <c r="T652"/>
      <c r="U652" t="s">
        <v>26198</v>
      </c>
      <c r="V652" t="s">
        <v>26204</v>
      </c>
      <c r="Y652" s="97"/>
      <c r="AA652" s="91" t="str">
        <v>BLIME004.0WN</v>
      </c>
    </row>
    <row r="653" spans="1:27" s="91" customFormat="1" ht="15" customHeight="1" x14ac:dyDescent="0.35">
      <c r="A653" t="s">
        <v>1955</v>
      </c>
      <c r="B653" t="s">
        <v>1954</v>
      </c>
      <c r="C653" t="s">
        <v>1943</v>
      </c>
      <c r="D653" t="s">
        <v>1956</v>
      </c>
      <c r="E653"/>
      <c r="F653" t="s">
        <v>28994</v>
      </c>
      <c r="G653"/>
      <c r="H653">
        <v>7.7</v>
      </c>
      <c r="I653">
        <v>44.75</v>
      </c>
      <c r="J653" t="s">
        <v>230</v>
      </c>
      <c r="K653">
        <v>36.268599999999999</v>
      </c>
      <c r="L653">
        <v>-82.5839</v>
      </c>
      <c r="M653" s="100" t="s">
        <v>38387</v>
      </c>
      <c r="N653" t="s">
        <v>26214</v>
      </c>
      <c r="O653" t="s">
        <v>42113</v>
      </c>
      <c r="P653">
        <v>5</v>
      </c>
      <c r="Q653" t="s">
        <v>26454</v>
      </c>
      <c r="R653" t="s">
        <v>25821</v>
      </c>
      <c r="S653" t="s">
        <v>26197</v>
      </c>
      <c r="T653"/>
      <c r="U653" t="s">
        <v>26198</v>
      </c>
      <c r="V653" t="s">
        <v>26204</v>
      </c>
      <c r="Y653" s="97"/>
      <c r="AA653" s="91" t="str">
        <v>BLIME007.7WN</v>
      </c>
    </row>
    <row r="654" spans="1:27" s="91" customFormat="1" ht="15" customHeight="1" x14ac:dyDescent="0.35">
      <c r="A654" t="s">
        <v>1958</v>
      </c>
      <c r="B654" t="s">
        <v>1957</v>
      </c>
      <c r="C654" t="s">
        <v>1959</v>
      </c>
      <c r="D654" t="s">
        <v>1960</v>
      </c>
      <c r="E654"/>
      <c r="F654" t="s">
        <v>75</v>
      </c>
      <c r="G654"/>
      <c r="H654">
        <v>0.2</v>
      </c>
      <c r="I654">
        <v>6.33</v>
      </c>
      <c r="J654" t="s">
        <v>153</v>
      </c>
      <c r="K654">
        <v>36.096944000000001</v>
      </c>
      <c r="L654">
        <v>-86.132499999999993</v>
      </c>
      <c r="M654" s="100" t="s">
        <v>38431</v>
      </c>
      <c r="N654" t="s">
        <v>26295</v>
      </c>
      <c r="O654" t="s">
        <v>42216</v>
      </c>
      <c r="P654">
        <v>4</v>
      </c>
      <c r="Q654" t="s">
        <v>26455</v>
      </c>
      <c r="R654" t="s">
        <v>25829</v>
      </c>
      <c r="S654" t="s">
        <v>26197</v>
      </c>
      <c r="T654"/>
      <c r="U654" t="s">
        <v>26198</v>
      </c>
      <c r="V654" t="s">
        <v>26199</v>
      </c>
      <c r="Y654" s="97"/>
      <c r="AA654" s="91" t="str">
        <v>BLOG000.2WS</v>
      </c>
    </row>
    <row r="655" spans="1:27" s="91" customFormat="1" ht="15" customHeight="1" x14ac:dyDescent="0.35">
      <c r="A655" t="s">
        <v>1962</v>
      </c>
      <c r="B655" t="s">
        <v>1961</v>
      </c>
      <c r="C655" t="s">
        <v>1959</v>
      </c>
      <c r="D655" t="s">
        <v>1963</v>
      </c>
      <c r="E655"/>
      <c r="F655" t="s">
        <v>75</v>
      </c>
      <c r="G655"/>
      <c r="H655">
        <v>0.6</v>
      </c>
      <c r="I655">
        <v>5.94</v>
      </c>
      <c r="J655" t="s">
        <v>153</v>
      </c>
      <c r="K655">
        <v>36.096670000000003</v>
      </c>
      <c r="L655">
        <v>-86.140280000000004</v>
      </c>
      <c r="M655" s="100" t="s">
        <v>38431</v>
      </c>
      <c r="N655" t="s">
        <v>26295</v>
      </c>
      <c r="O655" t="s">
        <v>42216</v>
      </c>
      <c r="P655">
        <v>4</v>
      </c>
      <c r="Q655" t="s">
        <v>26455</v>
      </c>
      <c r="R655" t="s">
        <v>25829</v>
      </c>
      <c r="S655" t="s">
        <v>26197</v>
      </c>
      <c r="T655"/>
      <c r="U655" t="s">
        <v>26198</v>
      </c>
      <c r="V655" t="s">
        <v>26199</v>
      </c>
      <c r="W655" s="91" t="s">
        <v>1964</v>
      </c>
      <c r="X655" s="91" t="s">
        <v>29956</v>
      </c>
      <c r="Y655" s="97"/>
      <c r="AA655" s="91" t="str">
        <v>BLOG000.6WS</v>
      </c>
    </row>
    <row r="656" spans="1:27" s="91" customFormat="1" ht="15" customHeight="1" x14ac:dyDescent="0.35">
      <c r="A656" t="s">
        <v>1966</v>
      </c>
      <c r="B656" t="s">
        <v>1965</v>
      </c>
      <c r="C656" t="s">
        <v>1967</v>
      </c>
      <c r="D656" t="s">
        <v>1968</v>
      </c>
      <c r="E656"/>
      <c r="F656" t="s">
        <v>29083</v>
      </c>
      <c r="G656"/>
      <c r="H656">
        <v>15.5</v>
      </c>
      <c r="I656">
        <v>28.4</v>
      </c>
      <c r="J656" t="s">
        <v>896</v>
      </c>
      <c r="K656">
        <v>36.493650000000002</v>
      </c>
      <c r="L656">
        <v>-88.1828</v>
      </c>
      <c r="M656" s="100" t="s">
        <v>38392</v>
      </c>
      <c r="N656" t="s">
        <v>26221</v>
      </c>
      <c r="O656" t="s">
        <v>42247</v>
      </c>
      <c r="P656">
        <v>3</v>
      </c>
      <c r="Q656" t="s">
        <v>26456</v>
      </c>
      <c r="R656" t="s">
        <v>25816</v>
      </c>
      <c r="S656" t="s">
        <v>26197</v>
      </c>
      <c r="T656"/>
      <c r="U656" t="s">
        <v>26198</v>
      </c>
      <c r="V656" t="s">
        <v>26199</v>
      </c>
      <c r="W656" s="91" t="s">
        <v>34542</v>
      </c>
      <c r="X656" s="91" t="s">
        <v>29917</v>
      </c>
      <c r="Y656" s="97"/>
      <c r="AA656" s="91" t="str">
        <v>BLOOD015.5HN</v>
      </c>
    </row>
    <row r="657" spans="1:27" s="91" customFormat="1" ht="15" customHeight="1" x14ac:dyDescent="0.35">
      <c r="A657" t="s">
        <v>1970</v>
      </c>
      <c r="B657" t="s">
        <v>1969</v>
      </c>
      <c r="C657" t="s">
        <v>1967</v>
      </c>
      <c r="D657" t="s">
        <v>1971</v>
      </c>
      <c r="E657"/>
      <c r="F657" t="s">
        <v>9</v>
      </c>
      <c r="G657"/>
      <c r="H657">
        <v>16.8</v>
      </c>
      <c r="I657">
        <v>29.06</v>
      </c>
      <c r="J657" t="s">
        <v>896</v>
      </c>
      <c r="K657">
        <v>36.473109999999998</v>
      </c>
      <c r="L657">
        <v>-88.195740000000001</v>
      </c>
      <c r="M657" s="100" t="s">
        <v>38392</v>
      </c>
      <c r="N657" t="s">
        <v>26221</v>
      </c>
      <c r="O657" t="s">
        <v>42247</v>
      </c>
      <c r="P657">
        <v>3</v>
      </c>
      <c r="Q657" t="s">
        <v>26456</v>
      </c>
      <c r="R657" t="s">
        <v>25816</v>
      </c>
      <c r="S657" t="s">
        <v>26197</v>
      </c>
      <c r="T657"/>
      <c r="U657" t="s">
        <v>26198</v>
      </c>
      <c r="V657" t="s">
        <v>26199</v>
      </c>
      <c r="Y657" s="97"/>
      <c r="AA657" s="91" t="str">
        <v>BLOOD016.8HN</v>
      </c>
    </row>
    <row r="658" spans="1:27" s="91" customFormat="1" ht="15" customHeight="1" x14ac:dyDescent="0.35">
      <c r="A658" t="s">
        <v>1973</v>
      </c>
      <c r="B658" t="s">
        <v>1972</v>
      </c>
      <c r="C658" t="s">
        <v>1974</v>
      </c>
      <c r="D658" t="s">
        <v>1975</v>
      </c>
      <c r="E658"/>
      <c r="F658" t="s">
        <v>28985</v>
      </c>
      <c r="G658"/>
      <c r="H658">
        <v>0.4</v>
      </c>
      <c r="I658">
        <v>18.52</v>
      </c>
      <c r="J658" t="s">
        <v>301</v>
      </c>
      <c r="K658">
        <v>35.179380000000002</v>
      </c>
      <c r="L658">
        <v>-84.489800000000002</v>
      </c>
      <c r="M658" s="100" t="s">
        <v>38384</v>
      </c>
      <c r="N658" t="s">
        <v>26211</v>
      </c>
      <c r="O658" t="s">
        <v>42715</v>
      </c>
      <c r="P658">
        <v>2</v>
      </c>
      <c r="Q658" t="s">
        <v>29957</v>
      </c>
      <c r="R658" t="s">
        <v>25802</v>
      </c>
      <c r="S658" t="s">
        <v>26197</v>
      </c>
      <c r="T658"/>
      <c r="U658" t="s">
        <v>26198</v>
      </c>
      <c r="V658" t="s">
        <v>26204</v>
      </c>
      <c r="W658" s="91" t="s">
        <v>34543</v>
      </c>
      <c r="X658" s="91" t="s">
        <v>34544</v>
      </c>
      <c r="Y658" s="97"/>
      <c r="AA658" s="91" t="str">
        <v>BLOST000.4PO</v>
      </c>
    </row>
    <row r="659" spans="1:27" s="91" customFormat="1" ht="15" customHeight="1" x14ac:dyDescent="0.35">
      <c r="A659" t="s">
        <v>1977</v>
      </c>
      <c r="B659" t="s">
        <v>1976</v>
      </c>
      <c r="C659" t="s">
        <v>1974</v>
      </c>
      <c r="D659" t="s">
        <v>1978</v>
      </c>
      <c r="E659"/>
      <c r="F659" t="s">
        <v>28985</v>
      </c>
      <c r="G659"/>
      <c r="H659">
        <v>3.4</v>
      </c>
      <c r="I659">
        <v>13.84</v>
      </c>
      <c r="J659" t="s">
        <v>301</v>
      </c>
      <c r="K659">
        <v>35.158610000000003</v>
      </c>
      <c r="L659">
        <v>-84.468699999999998</v>
      </c>
      <c r="M659" s="100" t="s">
        <v>38384</v>
      </c>
      <c r="N659" t="s">
        <v>26211</v>
      </c>
      <c r="O659" t="s">
        <v>42715</v>
      </c>
      <c r="P659">
        <v>2</v>
      </c>
      <c r="Q659" t="s">
        <v>29957</v>
      </c>
      <c r="R659" t="s">
        <v>25802</v>
      </c>
      <c r="S659" t="s">
        <v>26197</v>
      </c>
      <c r="T659"/>
      <c r="U659" t="s">
        <v>26198</v>
      </c>
      <c r="V659" t="s">
        <v>26204</v>
      </c>
      <c r="X659" s="91" t="s">
        <v>25748</v>
      </c>
      <c r="Y659" s="97"/>
      <c r="AA659" s="91" t="str">
        <v>BLOST003.4PO</v>
      </c>
    </row>
    <row r="660" spans="1:27" s="91" customFormat="1" ht="15" customHeight="1" x14ac:dyDescent="0.35">
      <c r="A660" t="s">
        <v>1980</v>
      </c>
      <c r="B660" t="s">
        <v>1979</v>
      </c>
      <c r="C660" t="s">
        <v>1981</v>
      </c>
      <c r="D660" t="s">
        <v>1982</v>
      </c>
      <c r="E660"/>
      <c r="F660" t="s">
        <v>29086</v>
      </c>
      <c r="G660"/>
      <c r="H660">
        <v>0.1</v>
      </c>
      <c r="I660">
        <v>9.08</v>
      </c>
      <c r="J660" t="s">
        <v>454</v>
      </c>
      <c r="K660">
        <v>35.326388999999999</v>
      </c>
      <c r="L660">
        <v>-86.211110000000005</v>
      </c>
      <c r="M660" s="100" t="s">
        <v>38457</v>
      </c>
      <c r="N660" t="s">
        <v>26336</v>
      </c>
      <c r="O660" t="s">
        <v>42088</v>
      </c>
      <c r="P660">
        <v>2</v>
      </c>
      <c r="Q660" t="s">
        <v>26457</v>
      </c>
      <c r="R660" t="s">
        <v>25808</v>
      </c>
      <c r="S660" t="s">
        <v>26197</v>
      </c>
      <c r="T660"/>
      <c r="U660" t="s">
        <v>26198</v>
      </c>
      <c r="V660" t="s">
        <v>26199</v>
      </c>
      <c r="Y660" s="97"/>
      <c r="AA660" s="91" t="str">
        <v>BLUE000.1FR</v>
      </c>
    </row>
    <row r="661" spans="1:27" s="91" customFormat="1" ht="15" customHeight="1" x14ac:dyDescent="0.35">
      <c r="A661" t="s">
        <v>1984</v>
      </c>
      <c r="B661" t="s">
        <v>1983</v>
      </c>
      <c r="C661" t="s">
        <v>1981</v>
      </c>
      <c r="D661" t="s">
        <v>1985</v>
      </c>
      <c r="E661"/>
      <c r="F661" t="s">
        <v>33</v>
      </c>
      <c r="G661"/>
      <c r="H661">
        <v>0.5</v>
      </c>
      <c r="I661">
        <v>12.65</v>
      </c>
      <c r="J661" t="s">
        <v>53</v>
      </c>
      <c r="K661">
        <v>35.320999999999998</v>
      </c>
      <c r="L661">
        <v>-86.967399999999998</v>
      </c>
      <c r="M661" s="100" t="s">
        <v>38385</v>
      </c>
      <c r="N661" t="s">
        <v>26213</v>
      </c>
      <c r="O661" t="s">
        <v>42287</v>
      </c>
      <c r="P661">
        <v>2</v>
      </c>
      <c r="Q661" t="s">
        <v>29958</v>
      </c>
      <c r="R661" t="s">
        <v>25808</v>
      </c>
      <c r="S661" t="s">
        <v>26197</v>
      </c>
      <c r="T661"/>
      <c r="U661" t="s">
        <v>26198</v>
      </c>
      <c r="V661" t="s">
        <v>26199</v>
      </c>
      <c r="Y661" s="97"/>
      <c r="AA661" s="91" t="str">
        <v>BLUE000.5GS</v>
      </c>
    </row>
    <row r="662" spans="1:27" s="91" customFormat="1" ht="15" customHeight="1" x14ac:dyDescent="0.35">
      <c r="A662" t="s">
        <v>29110</v>
      </c>
      <c r="B662" t="s">
        <v>8635</v>
      </c>
      <c r="C662" t="s">
        <v>8636</v>
      </c>
      <c r="D662" t="s">
        <v>8637</v>
      </c>
      <c r="E662" t="s">
        <v>26424</v>
      </c>
      <c r="F662" t="s">
        <v>115</v>
      </c>
      <c r="G662"/>
      <c r="H662">
        <v>0.7</v>
      </c>
      <c r="I662">
        <v>0.9</v>
      </c>
      <c r="J662" t="s">
        <v>583</v>
      </c>
      <c r="K662">
        <v>35.081650000000003</v>
      </c>
      <c r="L662">
        <v>-85.63449</v>
      </c>
      <c r="M662" s="100" t="s">
        <v>38393</v>
      </c>
      <c r="N662" t="s">
        <v>59</v>
      </c>
      <c r="O662" t="s">
        <v>42360</v>
      </c>
      <c r="P662">
        <v>5</v>
      </c>
      <c r="Q662" t="s">
        <v>29959</v>
      </c>
      <c r="R662" t="s">
        <v>25802</v>
      </c>
      <c r="S662" t="s">
        <v>26197</v>
      </c>
      <c r="T662"/>
      <c r="U662" t="s">
        <v>26198</v>
      </c>
      <c r="V662" t="s">
        <v>26199</v>
      </c>
      <c r="W662" s="91" t="s">
        <v>29111</v>
      </c>
      <c r="X662" s="91" t="s">
        <v>34545</v>
      </c>
      <c r="Y662" s="97"/>
      <c r="AA662" s="91" t="str">
        <v>BLUE000.7MI</v>
      </c>
    </row>
    <row r="663" spans="1:27" s="91" customFormat="1" ht="15" customHeight="1" x14ac:dyDescent="0.35">
      <c r="A663" t="s">
        <v>1987</v>
      </c>
      <c r="B663" t="s">
        <v>1986</v>
      </c>
      <c r="C663" t="s">
        <v>1981</v>
      </c>
      <c r="D663" t="s">
        <v>1988</v>
      </c>
      <c r="E663"/>
      <c r="F663" t="s">
        <v>29083</v>
      </c>
      <c r="G663"/>
      <c r="H663">
        <v>1.4</v>
      </c>
      <c r="I663">
        <v>31.2</v>
      </c>
      <c r="J663" t="s">
        <v>423</v>
      </c>
      <c r="K663">
        <v>36.0336</v>
      </c>
      <c r="L663">
        <v>-87.820999999999998</v>
      </c>
      <c r="M663" s="100" t="s">
        <v>38382</v>
      </c>
      <c r="N663" t="s">
        <v>26210</v>
      </c>
      <c r="O663" t="s">
        <v>42625</v>
      </c>
      <c r="P663">
        <v>3</v>
      </c>
      <c r="Q663" t="s">
        <v>26458</v>
      </c>
      <c r="R663" t="s">
        <v>25829</v>
      </c>
      <c r="S663" t="s">
        <v>26197</v>
      </c>
      <c r="T663"/>
      <c r="U663" t="s">
        <v>26198</v>
      </c>
      <c r="V663" t="s">
        <v>26199</v>
      </c>
      <c r="W663" s="91" t="s">
        <v>34546</v>
      </c>
      <c r="X663" s="91" t="s">
        <v>34547</v>
      </c>
      <c r="Y663" s="97"/>
      <c r="AA663" s="91" t="str">
        <v>BLUE001.4HU</v>
      </c>
    </row>
    <row r="664" spans="1:27" s="91" customFormat="1" ht="15" customHeight="1" x14ac:dyDescent="0.35">
      <c r="A664" t="s">
        <v>1990</v>
      </c>
      <c r="B664" t="s">
        <v>1989</v>
      </c>
      <c r="C664" t="s">
        <v>1981</v>
      </c>
      <c r="D664" t="s">
        <v>1991</v>
      </c>
      <c r="E664"/>
      <c r="F664" t="s">
        <v>29083</v>
      </c>
      <c r="G664"/>
      <c r="H664">
        <v>4.4000000000000004</v>
      </c>
      <c r="I664">
        <v>24.54</v>
      </c>
      <c r="J664" t="s">
        <v>423</v>
      </c>
      <c r="K664">
        <v>36.05527</v>
      </c>
      <c r="L664">
        <v>-87.778329999999997</v>
      </c>
      <c r="M664" s="100" t="s">
        <v>38382</v>
      </c>
      <c r="N664" t="s">
        <v>26210</v>
      </c>
      <c r="O664" t="s">
        <v>42625</v>
      </c>
      <c r="P664">
        <v>3</v>
      </c>
      <c r="Q664" t="s">
        <v>26458</v>
      </c>
      <c r="R664" t="s">
        <v>25829</v>
      </c>
      <c r="S664" t="s">
        <v>26197</v>
      </c>
      <c r="T664"/>
      <c r="U664" t="s">
        <v>26198</v>
      </c>
      <c r="V664" t="s">
        <v>26199</v>
      </c>
      <c r="Y664" s="97"/>
      <c r="AA664" s="91" t="str">
        <v>BLUE004.4HU</v>
      </c>
    </row>
    <row r="665" spans="1:27" s="91" customFormat="1" ht="15" customHeight="1" x14ac:dyDescent="0.35">
      <c r="A665" t="s">
        <v>1993</v>
      </c>
      <c r="B665" t="s">
        <v>1992</v>
      </c>
      <c r="C665" t="s">
        <v>1981</v>
      </c>
      <c r="D665" t="s">
        <v>1994</v>
      </c>
      <c r="E665"/>
      <c r="F665" t="s">
        <v>29083</v>
      </c>
      <c r="G665"/>
      <c r="H665">
        <v>5.9</v>
      </c>
      <c r="I665">
        <v>21.65</v>
      </c>
      <c r="J665" t="s">
        <v>423</v>
      </c>
      <c r="K665">
        <v>36.0672</v>
      </c>
      <c r="L665">
        <v>-87.755359999999996</v>
      </c>
      <c r="M665" s="100" t="s">
        <v>38382</v>
      </c>
      <c r="N665" t="s">
        <v>26210</v>
      </c>
      <c r="O665" t="s">
        <v>42625</v>
      </c>
      <c r="P665">
        <v>3</v>
      </c>
      <c r="Q665" t="s">
        <v>26458</v>
      </c>
      <c r="R665" t="s">
        <v>25829</v>
      </c>
      <c r="S665" t="s">
        <v>26197</v>
      </c>
      <c r="T665"/>
      <c r="U665" t="s">
        <v>26198</v>
      </c>
      <c r="V665" t="s">
        <v>26199</v>
      </c>
      <c r="W665" s="91" t="s">
        <v>1995</v>
      </c>
      <c r="X665" s="91" t="s">
        <v>29960</v>
      </c>
      <c r="Y665" s="97"/>
      <c r="AA665" s="91" t="str">
        <v>BLUE005.9HU</v>
      </c>
    </row>
    <row r="666" spans="1:27" s="91" customFormat="1" ht="15" customHeight="1" x14ac:dyDescent="0.35">
      <c r="A666" t="s">
        <v>29961</v>
      </c>
      <c r="B666" t="s">
        <v>29962</v>
      </c>
      <c r="C666" t="s">
        <v>1981</v>
      </c>
      <c r="D666" t="s">
        <v>29963</v>
      </c>
      <c r="E666"/>
      <c r="F666" t="s">
        <v>29083</v>
      </c>
      <c r="G666"/>
      <c r="H666">
        <v>7.9</v>
      </c>
      <c r="I666">
        <v>11</v>
      </c>
      <c r="J666" t="s">
        <v>423</v>
      </c>
      <c r="K666">
        <v>36.062860000000001</v>
      </c>
      <c r="L666">
        <v>-87.731880000000004</v>
      </c>
      <c r="M666" s="100" t="s">
        <v>38382</v>
      </c>
      <c r="N666" t="s">
        <v>26210</v>
      </c>
      <c r="O666" t="s">
        <v>42625</v>
      </c>
      <c r="P666">
        <v>3</v>
      </c>
      <c r="Q666" t="s">
        <v>29964</v>
      </c>
      <c r="R666" t="s">
        <v>25829</v>
      </c>
      <c r="S666" t="s">
        <v>26197</v>
      </c>
      <c r="T666"/>
      <c r="U666" t="s">
        <v>26198</v>
      </c>
      <c r="V666" t="s">
        <v>26199</v>
      </c>
      <c r="Y666" s="97"/>
      <c r="AA666" s="91" t="str">
        <v>BLUE007.9HU</v>
      </c>
    </row>
    <row r="667" spans="1:27" s="91" customFormat="1" ht="15" customHeight="1" x14ac:dyDescent="0.35">
      <c r="A667" t="s">
        <v>1997</v>
      </c>
      <c r="B667" t="s">
        <v>1996</v>
      </c>
      <c r="C667" t="s">
        <v>1981</v>
      </c>
      <c r="D667" t="s">
        <v>1998</v>
      </c>
      <c r="E667"/>
      <c r="F667" t="s">
        <v>29083</v>
      </c>
      <c r="G667"/>
      <c r="H667">
        <v>12.9</v>
      </c>
      <c r="I667">
        <v>3.88</v>
      </c>
      <c r="J667" t="s">
        <v>423</v>
      </c>
      <c r="K667">
        <v>36.064722000000003</v>
      </c>
      <c r="L667">
        <v>-87.649167000000006</v>
      </c>
      <c r="M667" s="100" t="s">
        <v>38382</v>
      </c>
      <c r="N667" t="s">
        <v>26210</v>
      </c>
      <c r="O667" t="s">
        <v>42625</v>
      </c>
      <c r="P667">
        <v>3</v>
      </c>
      <c r="Q667" t="s">
        <v>26459</v>
      </c>
      <c r="R667" t="s">
        <v>25829</v>
      </c>
      <c r="S667" t="s">
        <v>26197</v>
      </c>
      <c r="T667"/>
      <c r="U667" t="s">
        <v>26198</v>
      </c>
      <c r="V667" t="s">
        <v>26199</v>
      </c>
      <c r="X667" s="91" t="s">
        <v>34548</v>
      </c>
      <c r="Y667" s="97"/>
      <c r="AA667" s="91" t="str">
        <v>BLUE012.9HU</v>
      </c>
    </row>
    <row r="668" spans="1:27" s="91" customFormat="1" ht="15" customHeight="1" x14ac:dyDescent="0.35">
      <c r="A668" t="s">
        <v>2000</v>
      </c>
      <c r="B668" t="s">
        <v>1999</v>
      </c>
      <c r="C668" t="s">
        <v>1981</v>
      </c>
      <c r="D668" t="s">
        <v>2001</v>
      </c>
      <c r="E668"/>
      <c r="F668" t="s">
        <v>29083</v>
      </c>
      <c r="G668"/>
      <c r="H668">
        <v>15</v>
      </c>
      <c r="I668">
        <v>1.52</v>
      </c>
      <c r="J668" t="s">
        <v>423</v>
      </c>
      <c r="K668">
        <v>36.089399999999998</v>
      </c>
      <c r="L668">
        <v>-87.636930000000007</v>
      </c>
      <c r="M668" s="100" t="s">
        <v>38382</v>
      </c>
      <c r="N668" t="s">
        <v>26210</v>
      </c>
      <c r="O668" t="s">
        <v>42625</v>
      </c>
      <c r="P668">
        <v>3</v>
      </c>
      <c r="Q668" t="s">
        <v>26459</v>
      </c>
      <c r="R668" t="s">
        <v>25829</v>
      </c>
      <c r="S668" t="s">
        <v>26197</v>
      </c>
      <c r="T668"/>
      <c r="U668" t="s">
        <v>26198</v>
      </c>
      <c r="V668" t="s">
        <v>26199</v>
      </c>
      <c r="W668" s="91" t="s">
        <v>2002</v>
      </c>
      <c r="X668" s="91" t="s">
        <v>29965</v>
      </c>
      <c r="Y668" s="97"/>
      <c r="AA668" s="91" t="str">
        <v>BLUE015.0HU</v>
      </c>
    </row>
    <row r="669" spans="1:27" s="91" customFormat="1" ht="15" customHeight="1" x14ac:dyDescent="0.35">
      <c r="A669" t="s">
        <v>2004</v>
      </c>
      <c r="B669" t="s">
        <v>2003</v>
      </c>
      <c r="C669" t="s">
        <v>1981</v>
      </c>
      <c r="D669" t="s">
        <v>40761</v>
      </c>
      <c r="E669"/>
      <c r="F669" t="s">
        <v>29083</v>
      </c>
      <c r="G669"/>
      <c r="H669">
        <v>15.6</v>
      </c>
      <c r="I669">
        <v>0.51</v>
      </c>
      <c r="J669" t="s">
        <v>423</v>
      </c>
      <c r="K669">
        <v>36.098219999999998</v>
      </c>
      <c r="L669">
        <v>-87.635639999999995</v>
      </c>
      <c r="M669" s="100" t="s">
        <v>38382</v>
      </c>
      <c r="N669" t="s">
        <v>26210</v>
      </c>
      <c r="O669" t="s">
        <v>42625</v>
      </c>
      <c r="P669">
        <v>3</v>
      </c>
      <c r="Q669" t="s">
        <v>26459</v>
      </c>
      <c r="R669" t="s">
        <v>25829</v>
      </c>
      <c r="S669" t="s">
        <v>26197</v>
      </c>
      <c r="T669"/>
      <c r="U669" t="s">
        <v>26198</v>
      </c>
      <c r="V669" t="s">
        <v>26199</v>
      </c>
      <c r="Y669" s="97"/>
      <c r="AA669" s="91" t="str">
        <v>BLUE015.6HU</v>
      </c>
    </row>
    <row r="670" spans="1:27" s="91" customFormat="1" ht="15" customHeight="1" x14ac:dyDescent="0.35">
      <c r="A670" t="s">
        <v>2006</v>
      </c>
      <c r="B670" t="s">
        <v>2005</v>
      </c>
      <c r="C670" t="s">
        <v>2007</v>
      </c>
      <c r="D670" t="s">
        <v>239</v>
      </c>
      <c r="E670"/>
      <c r="F670" t="s">
        <v>33</v>
      </c>
      <c r="G670"/>
      <c r="H670">
        <v>0.4</v>
      </c>
      <c r="I670">
        <v>3.96</v>
      </c>
      <c r="J670" t="s">
        <v>76</v>
      </c>
      <c r="K670">
        <v>35.395820000000001</v>
      </c>
      <c r="L670">
        <v>-86.525170000000003</v>
      </c>
      <c r="M670" s="100" t="s">
        <v>38389</v>
      </c>
      <c r="N670" t="s">
        <v>26217</v>
      </c>
      <c r="O670" t="s">
        <v>42410</v>
      </c>
      <c r="P670">
        <v>4</v>
      </c>
      <c r="Q670" t="s">
        <v>29966</v>
      </c>
      <c r="R670" t="s">
        <v>25808</v>
      </c>
      <c r="S670" t="s">
        <v>26197</v>
      </c>
      <c r="T670"/>
      <c r="U670" t="s">
        <v>26198</v>
      </c>
      <c r="V670" t="s">
        <v>26199</v>
      </c>
      <c r="X670" s="91" t="s">
        <v>29967</v>
      </c>
      <c r="Y670" s="97"/>
      <c r="AA670" s="91" t="str">
        <v>BLUES000.4BE</v>
      </c>
    </row>
    <row r="671" spans="1:27" s="91" customFormat="1" ht="15" customHeight="1" x14ac:dyDescent="0.35">
      <c r="A671" t="s">
        <v>2009</v>
      </c>
      <c r="B671" t="s">
        <v>2008</v>
      </c>
      <c r="C671" t="s">
        <v>2010</v>
      </c>
      <c r="D671" t="s">
        <v>2011</v>
      </c>
      <c r="E671"/>
      <c r="F671" t="s">
        <v>29083</v>
      </c>
      <c r="G671"/>
      <c r="H671">
        <v>0.8</v>
      </c>
      <c r="I671">
        <v>5</v>
      </c>
      <c r="J671" t="s">
        <v>203</v>
      </c>
      <c r="K671">
        <v>35.768210000000003</v>
      </c>
      <c r="L671">
        <v>-87.595879999999994</v>
      </c>
      <c r="M671" s="100" t="s">
        <v>38382</v>
      </c>
      <c r="N671" t="s">
        <v>26210</v>
      </c>
      <c r="O671" t="s">
        <v>42290</v>
      </c>
      <c r="P671">
        <v>3</v>
      </c>
      <c r="Q671" t="s">
        <v>29968</v>
      </c>
      <c r="R671" t="s">
        <v>25808</v>
      </c>
      <c r="S671" t="s">
        <v>26197</v>
      </c>
      <c r="T671"/>
      <c r="U671" t="s">
        <v>26198</v>
      </c>
      <c r="V671" t="s">
        <v>26199</v>
      </c>
      <c r="Y671" s="97"/>
      <c r="AA671" s="91" t="str">
        <v>BLUEW000.8HI</v>
      </c>
    </row>
    <row r="672" spans="1:27" s="91" customFormat="1" ht="15" customHeight="1" x14ac:dyDescent="0.35">
      <c r="A672" t="s">
        <v>2013</v>
      </c>
      <c r="B672" t="s">
        <v>2012</v>
      </c>
      <c r="C672" t="s">
        <v>2014</v>
      </c>
      <c r="D672" t="s">
        <v>2015</v>
      </c>
      <c r="E672"/>
      <c r="F672" t="s">
        <v>29083</v>
      </c>
      <c r="G672"/>
      <c r="H672">
        <v>20.5</v>
      </c>
      <c r="I672">
        <v>31.11</v>
      </c>
      <c r="J672" t="s">
        <v>4</v>
      </c>
      <c r="K672">
        <v>35.031100000000002</v>
      </c>
      <c r="L672">
        <v>-87.445700000000002</v>
      </c>
      <c r="M672" s="100" t="s">
        <v>38376</v>
      </c>
      <c r="N672" t="s">
        <v>26196</v>
      </c>
      <c r="O672" t="s">
        <v>42626</v>
      </c>
      <c r="P672">
        <v>1</v>
      </c>
      <c r="Q672" t="s">
        <v>29969</v>
      </c>
      <c r="R672" t="s">
        <v>25808</v>
      </c>
      <c r="S672" t="s">
        <v>26197</v>
      </c>
      <c r="T672"/>
      <c r="U672" t="s">
        <v>26198</v>
      </c>
      <c r="V672" t="s">
        <v>26199</v>
      </c>
      <c r="Y672" s="97"/>
      <c r="AA672" s="91" t="str">
        <v>BLUEW020.5LW</v>
      </c>
    </row>
    <row r="673" spans="1:27" s="91" customFormat="1" ht="15" customHeight="1" x14ac:dyDescent="0.35">
      <c r="A673" t="s">
        <v>2017</v>
      </c>
      <c r="B673" t="s">
        <v>2016</v>
      </c>
      <c r="C673" t="s">
        <v>2014</v>
      </c>
      <c r="D673" t="s">
        <v>2018</v>
      </c>
      <c r="E673"/>
      <c r="F673" t="s">
        <v>29083</v>
      </c>
      <c r="G673"/>
      <c r="H673">
        <v>23.3</v>
      </c>
      <c r="I673">
        <v>23.84</v>
      </c>
      <c r="J673" t="s">
        <v>4</v>
      </c>
      <c r="K673">
        <v>35.055300000000003</v>
      </c>
      <c r="L673">
        <v>-87.427599999999998</v>
      </c>
      <c r="M673" s="100" t="s">
        <v>38376</v>
      </c>
      <c r="N673" t="s">
        <v>26196</v>
      </c>
      <c r="O673" t="s">
        <v>42626</v>
      </c>
      <c r="P673">
        <v>1</v>
      </c>
      <c r="Q673" t="s">
        <v>29969</v>
      </c>
      <c r="R673" t="s">
        <v>25808</v>
      </c>
      <c r="S673" t="s">
        <v>26197</v>
      </c>
      <c r="T673"/>
      <c r="U673" t="s">
        <v>26198</v>
      </c>
      <c r="V673" t="s">
        <v>26199</v>
      </c>
      <c r="Y673" s="97"/>
      <c r="AA673" s="91" t="str">
        <v>BLUEW023.3LW</v>
      </c>
    </row>
    <row r="674" spans="1:27" s="91" customFormat="1" ht="15" customHeight="1" x14ac:dyDescent="0.35">
      <c r="A674" t="s">
        <v>2020</v>
      </c>
      <c r="B674" t="s">
        <v>2019</v>
      </c>
      <c r="C674" t="s">
        <v>2014</v>
      </c>
      <c r="D674" t="s">
        <v>2021</v>
      </c>
      <c r="E674"/>
      <c r="F674" t="s">
        <v>29083</v>
      </c>
      <c r="G674"/>
      <c r="H674">
        <v>28.3</v>
      </c>
      <c r="I674">
        <v>10.1</v>
      </c>
      <c r="J674" t="s">
        <v>4</v>
      </c>
      <c r="K674">
        <v>35.094999999999999</v>
      </c>
      <c r="L674">
        <v>-87.381699999999995</v>
      </c>
      <c r="M674" s="100" t="s">
        <v>38376</v>
      </c>
      <c r="N674" t="s">
        <v>26196</v>
      </c>
      <c r="O674" t="s">
        <v>42626</v>
      </c>
      <c r="P674">
        <v>1</v>
      </c>
      <c r="Q674" t="s">
        <v>29969</v>
      </c>
      <c r="R674" t="s">
        <v>25808</v>
      </c>
      <c r="S674" t="s">
        <v>26197</v>
      </c>
      <c r="T674"/>
      <c r="U674" t="s">
        <v>26198</v>
      </c>
      <c r="V674" t="s">
        <v>26199</v>
      </c>
      <c r="Y674" s="97"/>
      <c r="AA674" s="91" t="str">
        <v>BLUEW028.3LW</v>
      </c>
    </row>
    <row r="675" spans="1:27" s="91" customFormat="1" ht="15" customHeight="1" x14ac:dyDescent="0.35">
      <c r="A675" t="s">
        <v>2023</v>
      </c>
      <c r="B675" t="s">
        <v>2022</v>
      </c>
      <c r="C675" t="s">
        <v>2024</v>
      </c>
      <c r="D675" t="s">
        <v>2025</v>
      </c>
      <c r="E675"/>
      <c r="F675" t="s">
        <v>27</v>
      </c>
      <c r="G675"/>
      <c r="H675">
        <v>0.3</v>
      </c>
      <c r="I675">
        <v>2.29</v>
      </c>
      <c r="J675" t="s">
        <v>39</v>
      </c>
      <c r="K675">
        <v>36.214779999999998</v>
      </c>
      <c r="L675">
        <v>-85.95514</v>
      </c>
      <c r="M675" s="100" t="s">
        <v>38383</v>
      </c>
      <c r="N675" t="s">
        <v>3589</v>
      </c>
      <c r="O675" t="s">
        <v>42165</v>
      </c>
      <c r="P675">
        <v>2</v>
      </c>
      <c r="Q675" t="s">
        <v>29970</v>
      </c>
      <c r="R675" t="s">
        <v>25812</v>
      </c>
      <c r="S675" t="s">
        <v>26197</v>
      </c>
      <c r="T675"/>
      <c r="U675" t="s">
        <v>26198</v>
      </c>
      <c r="V675" t="s">
        <v>26199</v>
      </c>
      <c r="Y675" s="97"/>
      <c r="AA675" s="91" t="str">
        <v>BLUFF000.3SM</v>
      </c>
    </row>
    <row r="676" spans="1:27" s="91" customFormat="1" ht="15" customHeight="1" x14ac:dyDescent="0.35">
      <c r="A676" t="s">
        <v>2027</v>
      </c>
      <c r="B676" t="s">
        <v>2026</v>
      </c>
      <c r="C676" t="s">
        <v>2028</v>
      </c>
      <c r="D676" t="s">
        <v>2029</v>
      </c>
      <c r="E676"/>
      <c r="F676" t="s">
        <v>33</v>
      </c>
      <c r="G676"/>
      <c r="H676">
        <v>0.1</v>
      </c>
      <c r="I676">
        <v>4.67</v>
      </c>
      <c r="J676" t="s">
        <v>2030</v>
      </c>
      <c r="K676">
        <v>35.94276</v>
      </c>
      <c r="L676">
        <v>-85.904989999999998</v>
      </c>
      <c r="M676" s="100" t="s">
        <v>38383</v>
      </c>
      <c r="N676" t="s">
        <v>3589</v>
      </c>
      <c r="O676" t="s">
        <v>43095</v>
      </c>
      <c r="P676">
        <v>2</v>
      </c>
      <c r="Q676" t="s">
        <v>29971</v>
      </c>
      <c r="R676" t="s">
        <v>25812</v>
      </c>
      <c r="S676" t="s">
        <v>26197</v>
      </c>
      <c r="T676"/>
      <c r="U676" t="s">
        <v>26198</v>
      </c>
      <c r="V676" t="s">
        <v>26199</v>
      </c>
      <c r="Y676" s="97"/>
      <c r="AA676" s="91" t="str">
        <v>BLUHM000.1DB</v>
      </c>
    </row>
    <row r="677" spans="1:27" s="91" customFormat="1" ht="15" customHeight="1" x14ac:dyDescent="0.35">
      <c r="A677" t="s">
        <v>43014</v>
      </c>
      <c r="B677" t="s">
        <v>7328</v>
      </c>
      <c r="C677" t="s">
        <v>7329</v>
      </c>
      <c r="D677" t="s">
        <v>29196</v>
      </c>
      <c r="E677" t="s">
        <v>42877</v>
      </c>
      <c r="F677" t="s">
        <v>9</v>
      </c>
      <c r="G677"/>
      <c r="H677">
        <v>0.12</v>
      </c>
      <c r="I677">
        <v>17.2</v>
      </c>
      <c r="J677" t="s">
        <v>104</v>
      </c>
      <c r="K677">
        <v>35.959159999999997</v>
      </c>
      <c r="L677">
        <v>-88.268050000000002</v>
      </c>
      <c r="M677" s="100" t="s">
        <v>38392</v>
      </c>
      <c r="N677" t="s">
        <v>26221</v>
      </c>
      <c r="O677" t="s">
        <v>42249</v>
      </c>
      <c r="P677">
        <v>3</v>
      </c>
      <c r="Q677" t="s">
        <v>27038</v>
      </c>
      <c r="R677" t="s">
        <v>25816</v>
      </c>
      <c r="S677" t="s">
        <v>26197</v>
      </c>
      <c r="T677"/>
      <c r="U677" t="s">
        <v>26198</v>
      </c>
      <c r="V677" t="s">
        <v>26199</v>
      </c>
      <c r="W677" s="91" t="s">
        <v>43015</v>
      </c>
      <c r="X677" s="91" t="s">
        <v>43016</v>
      </c>
      <c r="Y677" s="97"/>
      <c r="AA677" s="91" t="str">
        <v>BLUNT000.1CR</v>
      </c>
    </row>
    <row r="678" spans="1:27" s="91" customFormat="1" ht="15" customHeight="1" x14ac:dyDescent="0.35">
      <c r="A678" t="s">
        <v>2032</v>
      </c>
      <c r="B678" t="s">
        <v>2031</v>
      </c>
      <c r="C678" t="s">
        <v>29112</v>
      </c>
      <c r="D678" t="s">
        <v>2033</v>
      </c>
      <c r="E678"/>
      <c r="F678" t="s">
        <v>29083</v>
      </c>
      <c r="G678"/>
      <c r="H678">
        <v>4.9000000000000004</v>
      </c>
      <c r="I678">
        <v>24.6</v>
      </c>
      <c r="J678" t="s">
        <v>166</v>
      </c>
      <c r="K678">
        <v>36.461666999999998</v>
      </c>
      <c r="L678">
        <v>-87.274439999999998</v>
      </c>
      <c r="M678" s="100" t="s">
        <v>38380</v>
      </c>
      <c r="N678" t="s">
        <v>26208</v>
      </c>
      <c r="O678" t="s">
        <v>42716</v>
      </c>
      <c r="P678">
        <v>5</v>
      </c>
      <c r="Q678" t="s">
        <v>26460</v>
      </c>
      <c r="R678" t="s">
        <v>25829</v>
      </c>
      <c r="S678" t="s">
        <v>26197</v>
      </c>
      <c r="T678"/>
      <c r="U678" t="s">
        <v>26198</v>
      </c>
      <c r="V678" t="s">
        <v>26199</v>
      </c>
      <c r="X678" s="91" t="s">
        <v>29972</v>
      </c>
      <c r="Y678" s="97"/>
      <c r="AA678" s="91" t="str">
        <v>BMCAD004.9MT</v>
      </c>
    </row>
    <row r="679" spans="1:27" s="91" customFormat="1" ht="15" customHeight="1" x14ac:dyDescent="0.35">
      <c r="A679" t="s">
        <v>2035</v>
      </c>
      <c r="B679" t="s">
        <v>2034</v>
      </c>
      <c r="C679" t="s">
        <v>29112</v>
      </c>
      <c r="D679" t="s">
        <v>2036</v>
      </c>
      <c r="E679"/>
      <c r="F679" t="s">
        <v>29083</v>
      </c>
      <c r="G679"/>
      <c r="H679">
        <v>6.6</v>
      </c>
      <c r="I679">
        <v>11.63</v>
      </c>
      <c r="J679" t="s">
        <v>166</v>
      </c>
      <c r="K679">
        <v>36.472200000000001</v>
      </c>
      <c r="L679">
        <v>-87.261899999999997</v>
      </c>
      <c r="M679" s="100" t="s">
        <v>38380</v>
      </c>
      <c r="N679" t="s">
        <v>26208</v>
      </c>
      <c r="O679" t="s">
        <v>42716</v>
      </c>
      <c r="P679">
        <v>5</v>
      </c>
      <c r="Q679" t="s">
        <v>26460</v>
      </c>
      <c r="R679" t="s">
        <v>25829</v>
      </c>
      <c r="S679" t="s">
        <v>26197</v>
      </c>
      <c r="T679"/>
      <c r="U679" t="s">
        <v>26198</v>
      </c>
      <c r="V679" t="s">
        <v>26199</v>
      </c>
      <c r="Y679" s="97"/>
      <c r="AA679" s="91" t="str">
        <v>BMCAD006.6MT</v>
      </c>
    </row>
    <row r="680" spans="1:27" s="91" customFormat="1" ht="15" customHeight="1" x14ac:dyDescent="0.35">
      <c r="A680" t="s">
        <v>2038</v>
      </c>
      <c r="B680" t="s">
        <v>2037</v>
      </c>
      <c r="C680" t="s">
        <v>29112</v>
      </c>
      <c r="D680" t="s">
        <v>2039</v>
      </c>
      <c r="E680"/>
      <c r="F680" t="s">
        <v>29083</v>
      </c>
      <c r="G680"/>
      <c r="H680">
        <v>8.4</v>
      </c>
      <c r="I680">
        <v>6.5</v>
      </c>
      <c r="J680" t="s">
        <v>166</v>
      </c>
      <c r="K680">
        <v>36.480379999999997</v>
      </c>
      <c r="L680">
        <v>-87.225909999999999</v>
      </c>
      <c r="M680" s="100" t="s">
        <v>38380</v>
      </c>
      <c r="N680" t="s">
        <v>26208</v>
      </c>
      <c r="O680" t="s">
        <v>42716</v>
      </c>
      <c r="P680">
        <v>5</v>
      </c>
      <c r="Q680" t="s">
        <v>26460</v>
      </c>
      <c r="R680" t="s">
        <v>25829</v>
      </c>
      <c r="S680" t="s">
        <v>26197</v>
      </c>
      <c r="T680"/>
      <c r="U680" t="s">
        <v>26198</v>
      </c>
      <c r="V680" t="s">
        <v>26199</v>
      </c>
      <c r="X680" s="91" t="s">
        <v>29973</v>
      </c>
      <c r="Y680" s="97"/>
      <c r="AA680" s="91" t="str">
        <v>BMCAD008.4MT</v>
      </c>
    </row>
    <row r="681" spans="1:27" s="91" customFormat="1" ht="15" customHeight="1" x14ac:dyDescent="0.35">
      <c r="A681" t="s">
        <v>2041</v>
      </c>
      <c r="B681" t="s">
        <v>2040</v>
      </c>
      <c r="C681" t="s">
        <v>29112</v>
      </c>
      <c r="D681" t="s">
        <v>2042</v>
      </c>
      <c r="E681"/>
      <c r="F681" t="s">
        <v>29083</v>
      </c>
      <c r="G681"/>
      <c r="H681">
        <v>11</v>
      </c>
      <c r="I681">
        <v>2.4500000000000002</v>
      </c>
      <c r="J681" t="s">
        <v>166</v>
      </c>
      <c r="K681">
        <v>36.483888999999998</v>
      </c>
      <c r="L681">
        <v>-87.188333</v>
      </c>
      <c r="M681" s="100" t="s">
        <v>38380</v>
      </c>
      <c r="N681" t="s">
        <v>26208</v>
      </c>
      <c r="O681" t="s">
        <v>42716</v>
      </c>
      <c r="P681">
        <v>5</v>
      </c>
      <c r="Q681" t="s">
        <v>26460</v>
      </c>
      <c r="R681" t="s">
        <v>25829</v>
      </c>
      <c r="S681" t="s">
        <v>26197</v>
      </c>
      <c r="T681"/>
      <c r="U681" t="s">
        <v>26198</v>
      </c>
      <c r="V681" t="s">
        <v>26199</v>
      </c>
      <c r="Y681" s="97"/>
      <c r="AA681" s="91" t="str">
        <v>BMCAD011.0MT</v>
      </c>
    </row>
    <row r="682" spans="1:27" s="91" customFormat="1" ht="15" customHeight="1" x14ac:dyDescent="0.35">
      <c r="A682" t="s">
        <v>2044</v>
      </c>
      <c r="B682" t="s">
        <v>2043</v>
      </c>
      <c r="C682" t="s">
        <v>2045</v>
      </c>
      <c r="D682" t="s">
        <v>2046</v>
      </c>
      <c r="E682"/>
      <c r="F682" t="s">
        <v>33</v>
      </c>
      <c r="G682"/>
      <c r="H682">
        <v>0.1</v>
      </c>
      <c r="I682">
        <v>1.92</v>
      </c>
      <c r="J682" t="s">
        <v>277</v>
      </c>
      <c r="K682">
        <v>36.090983000000001</v>
      </c>
      <c r="L682">
        <v>-86.859595999999996</v>
      </c>
      <c r="M682" s="100" t="s">
        <v>38414</v>
      </c>
      <c r="N682" t="s">
        <v>26254</v>
      </c>
      <c r="O682" t="s">
        <v>40031</v>
      </c>
      <c r="P682">
        <v>5</v>
      </c>
      <c r="Q682" t="s">
        <v>40762</v>
      </c>
      <c r="R682" t="s">
        <v>25829</v>
      </c>
      <c r="S682" t="s">
        <v>26197</v>
      </c>
      <c r="T682"/>
      <c r="U682" t="s">
        <v>26198</v>
      </c>
      <c r="V682" t="s">
        <v>26199</v>
      </c>
      <c r="W682" s="91" t="s">
        <v>2047</v>
      </c>
      <c r="X682" s="91" t="s">
        <v>29974</v>
      </c>
      <c r="Y682" s="97"/>
      <c r="AA682" s="91" t="str">
        <v>BMEAD000.1DA</v>
      </c>
    </row>
    <row r="683" spans="1:27" s="91" customFormat="1" ht="15" customHeight="1" x14ac:dyDescent="0.35">
      <c r="A683" t="s">
        <v>2049</v>
      </c>
      <c r="B683" t="s">
        <v>2048</v>
      </c>
      <c r="C683" t="s">
        <v>2050</v>
      </c>
      <c r="D683" t="s">
        <v>2051</v>
      </c>
      <c r="E683"/>
      <c r="F683" t="s">
        <v>27</v>
      </c>
      <c r="G683"/>
      <c r="H683">
        <v>2.2000000000000002</v>
      </c>
      <c r="I683">
        <v>2.82</v>
      </c>
      <c r="J683" t="s">
        <v>619</v>
      </c>
      <c r="K683">
        <v>36.2453</v>
      </c>
      <c r="L683">
        <v>-89.249700000000004</v>
      </c>
      <c r="M683" s="100" t="s">
        <v>38448</v>
      </c>
      <c r="N683" t="s">
        <v>619</v>
      </c>
      <c r="O683" t="s">
        <v>42487</v>
      </c>
      <c r="P683">
        <v>5</v>
      </c>
      <c r="Q683" t="s">
        <v>29975</v>
      </c>
      <c r="R683" t="s">
        <v>25816</v>
      </c>
      <c r="S683" t="s">
        <v>26197</v>
      </c>
      <c r="T683"/>
      <c r="U683" t="s">
        <v>26198</v>
      </c>
      <c r="V683" t="s">
        <v>26199</v>
      </c>
      <c r="Y683" s="97"/>
      <c r="AA683" s="91" t="str">
        <v>BMHOL002.2OB</v>
      </c>
    </row>
    <row r="684" spans="1:27" s="91" customFormat="1" ht="15" customHeight="1" x14ac:dyDescent="0.35">
      <c r="A684" t="s">
        <v>2053</v>
      </c>
      <c r="B684" t="s">
        <v>2052</v>
      </c>
      <c r="C684" t="s">
        <v>2054</v>
      </c>
      <c r="D684" t="s">
        <v>2055</v>
      </c>
      <c r="E684"/>
      <c r="F684" t="s">
        <v>29101</v>
      </c>
      <c r="G684"/>
      <c r="H684">
        <v>0.1</v>
      </c>
      <c r="I684">
        <v>2.149</v>
      </c>
      <c r="J684" t="s">
        <v>301</v>
      </c>
      <c r="K684">
        <v>35.003680000000003</v>
      </c>
      <c r="L684">
        <v>-84.412559999999999</v>
      </c>
      <c r="M684" s="100" t="s">
        <v>38423</v>
      </c>
      <c r="N684" t="s">
        <v>26269</v>
      </c>
      <c r="O684" t="s">
        <v>42480</v>
      </c>
      <c r="P684">
        <v>1</v>
      </c>
      <c r="Q684" t="s">
        <v>29976</v>
      </c>
      <c r="R684" t="s">
        <v>25802</v>
      </c>
      <c r="S684" t="s">
        <v>26197</v>
      </c>
      <c r="T684"/>
      <c r="U684" t="s">
        <v>26198</v>
      </c>
      <c r="V684" t="s">
        <v>26204</v>
      </c>
      <c r="X684" s="91" t="s">
        <v>34549</v>
      </c>
      <c r="Y684" s="97"/>
      <c r="AA684" s="91" t="str">
        <v>BMILL000.1PO</v>
      </c>
    </row>
    <row r="685" spans="1:27" s="91" customFormat="1" ht="15" customHeight="1" x14ac:dyDescent="0.35">
      <c r="A685" t="s">
        <v>2057</v>
      </c>
      <c r="B685" t="s">
        <v>2056</v>
      </c>
      <c r="C685" t="s">
        <v>2058</v>
      </c>
      <c r="D685" t="s">
        <v>2059</v>
      </c>
      <c r="E685"/>
      <c r="F685" t="s">
        <v>27</v>
      </c>
      <c r="G685"/>
      <c r="H685">
        <v>4.3</v>
      </c>
      <c r="I685">
        <v>93.8</v>
      </c>
      <c r="J685" t="s">
        <v>936</v>
      </c>
      <c r="K685">
        <v>35.485100000000003</v>
      </c>
      <c r="L685">
        <v>-89.380600000000001</v>
      </c>
      <c r="M685" s="100" t="s">
        <v>38450</v>
      </c>
      <c r="N685" t="s">
        <v>26319</v>
      </c>
      <c r="O685" t="s">
        <v>43221</v>
      </c>
      <c r="P685">
        <v>4</v>
      </c>
      <c r="Q685" t="s">
        <v>26461</v>
      </c>
      <c r="R685" t="s">
        <v>25816</v>
      </c>
      <c r="S685" t="s">
        <v>26197</v>
      </c>
      <c r="T685"/>
      <c r="U685" t="s">
        <v>26198</v>
      </c>
      <c r="V685" t="s">
        <v>26199</v>
      </c>
      <c r="W685" s="91" t="s">
        <v>2060</v>
      </c>
      <c r="X685" s="91" t="s">
        <v>29977</v>
      </c>
      <c r="Y685" s="97"/>
      <c r="AA685" s="91" t="str">
        <v>BMUDD004.3HY</v>
      </c>
    </row>
    <row r="686" spans="1:27" s="91" customFormat="1" ht="15" customHeight="1" x14ac:dyDescent="0.35">
      <c r="A686" t="s">
        <v>2062</v>
      </c>
      <c r="B686" t="s">
        <v>2061</v>
      </c>
      <c r="C686" t="s">
        <v>2058</v>
      </c>
      <c r="D686" t="s">
        <v>2063</v>
      </c>
      <c r="E686"/>
      <c r="F686" t="s">
        <v>27</v>
      </c>
      <c r="G686"/>
      <c r="H686">
        <v>7</v>
      </c>
      <c r="I686">
        <v>84.49</v>
      </c>
      <c r="J686" t="s">
        <v>936</v>
      </c>
      <c r="K686">
        <v>35.450899999999997</v>
      </c>
      <c r="L686">
        <v>-89.3767</v>
      </c>
      <c r="M686" s="100" t="s">
        <v>38450</v>
      </c>
      <c r="N686" t="s">
        <v>26319</v>
      </c>
      <c r="O686" t="s">
        <v>43221</v>
      </c>
      <c r="P686">
        <v>4</v>
      </c>
      <c r="Q686" t="s">
        <v>26461</v>
      </c>
      <c r="R686" t="s">
        <v>25816</v>
      </c>
      <c r="S686" t="s">
        <v>26197</v>
      </c>
      <c r="T686"/>
      <c r="U686" t="s">
        <v>26198</v>
      </c>
      <c r="V686" t="s">
        <v>26199</v>
      </c>
      <c r="Y686" s="97"/>
      <c r="AA686" s="91" t="str">
        <v>BMUDD007.0HY</v>
      </c>
    </row>
    <row r="687" spans="1:27" s="91" customFormat="1" ht="15" customHeight="1" x14ac:dyDescent="0.35">
      <c r="A687" t="s">
        <v>2065</v>
      </c>
      <c r="B687" t="s">
        <v>2064</v>
      </c>
      <c r="C687" t="s">
        <v>2058</v>
      </c>
      <c r="D687" t="s">
        <v>2066</v>
      </c>
      <c r="E687"/>
      <c r="F687" t="s">
        <v>27</v>
      </c>
      <c r="G687"/>
      <c r="H687">
        <v>14.1</v>
      </c>
      <c r="I687">
        <v>42.6</v>
      </c>
      <c r="J687" t="s">
        <v>80</v>
      </c>
      <c r="K687">
        <v>35.363900000000001</v>
      </c>
      <c r="L687">
        <v>-89.339399999999998</v>
      </c>
      <c r="M687" s="100" t="s">
        <v>38450</v>
      </c>
      <c r="N687" t="s">
        <v>26319</v>
      </c>
      <c r="O687" t="s">
        <v>43150</v>
      </c>
      <c r="P687">
        <v>4</v>
      </c>
      <c r="Q687" t="s">
        <v>26462</v>
      </c>
      <c r="R687" t="s">
        <v>25828</v>
      </c>
      <c r="S687" t="s">
        <v>26197</v>
      </c>
      <c r="T687"/>
      <c r="U687" t="s">
        <v>26198</v>
      </c>
      <c r="V687" t="s">
        <v>26199</v>
      </c>
      <c r="W687" s="91" t="s">
        <v>2067</v>
      </c>
      <c r="X687" s="91" t="s">
        <v>29978</v>
      </c>
      <c r="Y687" s="97"/>
      <c r="AA687" s="91" t="str">
        <v>BMUDD014.1FA</v>
      </c>
    </row>
    <row r="688" spans="1:27" s="91" customFormat="1" ht="15" customHeight="1" x14ac:dyDescent="0.35">
      <c r="A688" t="s">
        <v>26464</v>
      </c>
      <c r="B688" t="s">
        <v>26463</v>
      </c>
      <c r="C688" t="s">
        <v>2070</v>
      </c>
      <c r="D688" t="s">
        <v>26465</v>
      </c>
      <c r="E688"/>
      <c r="F688" t="s">
        <v>27</v>
      </c>
      <c r="G688"/>
      <c r="H688">
        <v>0.8</v>
      </c>
      <c r="I688">
        <v>0.9</v>
      </c>
      <c r="J688" t="s">
        <v>936</v>
      </c>
      <c r="K688">
        <v>35.498159999999999</v>
      </c>
      <c r="L688">
        <v>-89.38306</v>
      </c>
      <c r="M688" s="100" t="s">
        <v>38450</v>
      </c>
      <c r="N688" t="s">
        <v>26319</v>
      </c>
      <c r="O688" t="s">
        <v>43221</v>
      </c>
      <c r="P688">
        <v>4</v>
      </c>
      <c r="Q688" t="s">
        <v>29979</v>
      </c>
      <c r="R688" t="s">
        <v>25816</v>
      </c>
      <c r="S688" t="s">
        <v>26197</v>
      </c>
      <c r="T688"/>
      <c r="U688" t="s">
        <v>26198</v>
      </c>
      <c r="V688" t="s">
        <v>26199</v>
      </c>
      <c r="Y688" s="97"/>
      <c r="AA688" s="91" t="str">
        <v>BMUDD3.3T0.8HY</v>
      </c>
    </row>
    <row r="689" spans="1:27" s="91" customFormat="1" ht="15" customHeight="1" x14ac:dyDescent="0.35">
      <c r="A689" t="s">
        <v>2069</v>
      </c>
      <c r="B689" t="s">
        <v>2068</v>
      </c>
      <c r="C689" t="s">
        <v>2070</v>
      </c>
      <c r="D689" t="s">
        <v>2071</v>
      </c>
      <c r="E689"/>
      <c r="F689" t="s">
        <v>27</v>
      </c>
      <c r="G689"/>
      <c r="H689">
        <v>0.6</v>
      </c>
      <c r="I689">
        <v>10.24</v>
      </c>
      <c r="J689" t="s">
        <v>936</v>
      </c>
      <c r="K689">
        <v>35.442520000000002</v>
      </c>
      <c r="L689">
        <v>-89.385670000000005</v>
      </c>
      <c r="M689" s="100" t="s">
        <v>38450</v>
      </c>
      <c r="N689" t="s">
        <v>26319</v>
      </c>
      <c r="O689" t="s">
        <v>43221</v>
      </c>
      <c r="P689">
        <v>4</v>
      </c>
      <c r="Q689" t="s">
        <v>26466</v>
      </c>
      <c r="R689" t="s">
        <v>25816</v>
      </c>
      <c r="S689" t="s">
        <v>26197</v>
      </c>
      <c r="T689"/>
      <c r="U689" t="s">
        <v>26198</v>
      </c>
      <c r="V689" t="s">
        <v>26199</v>
      </c>
      <c r="W689" s="91" t="s">
        <v>2072</v>
      </c>
      <c r="X689" s="91" t="s">
        <v>29980</v>
      </c>
      <c r="Y689" s="97"/>
      <c r="AA689" s="91" t="str">
        <v>BMUDD7.2T0.6HY</v>
      </c>
    </row>
    <row r="690" spans="1:27" s="91" customFormat="1" ht="15" customHeight="1" x14ac:dyDescent="0.35">
      <c r="A690" t="s">
        <v>2074</v>
      </c>
      <c r="B690" t="s">
        <v>2073</v>
      </c>
      <c r="C690" t="s">
        <v>2075</v>
      </c>
      <c r="D690" t="s">
        <v>2076</v>
      </c>
      <c r="E690"/>
      <c r="F690" t="s">
        <v>9</v>
      </c>
      <c r="G690"/>
      <c r="H690">
        <v>0.1</v>
      </c>
      <c r="I690">
        <v>4.09</v>
      </c>
      <c r="J690" t="s">
        <v>207</v>
      </c>
      <c r="K690">
        <v>36.176200000000001</v>
      </c>
      <c r="L690">
        <v>-88.542180000000002</v>
      </c>
      <c r="M690" s="100" t="s">
        <v>38404</v>
      </c>
      <c r="N690" t="s">
        <v>26243</v>
      </c>
      <c r="O690" t="s">
        <v>43216</v>
      </c>
      <c r="P690">
        <v>5</v>
      </c>
      <c r="Q690" t="s">
        <v>26467</v>
      </c>
      <c r="R690" t="s">
        <v>25816</v>
      </c>
      <c r="S690" t="s">
        <v>26197</v>
      </c>
      <c r="T690"/>
      <c r="U690" t="s">
        <v>26198</v>
      </c>
      <c r="V690" t="s">
        <v>26199</v>
      </c>
      <c r="Y690" s="97"/>
      <c r="AA690" s="91" t="str">
        <v>BOAZ000.1WY</v>
      </c>
    </row>
    <row r="691" spans="1:27" s="91" customFormat="1" ht="15" customHeight="1" x14ac:dyDescent="0.35">
      <c r="A691" t="s">
        <v>2078</v>
      </c>
      <c r="B691" t="s">
        <v>2077</v>
      </c>
      <c r="C691" t="s">
        <v>2079</v>
      </c>
      <c r="D691" t="s">
        <v>2080</v>
      </c>
      <c r="E691"/>
      <c r="F691" t="s">
        <v>33</v>
      </c>
      <c r="G691"/>
      <c r="H691">
        <v>0.1</v>
      </c>
      <c r="I691">
        <v>4.47</v>
      </c>
      <c r="J691" t="s">
        <v>76</v>
      </c>
      <c r="K691">
        <v>35.391820000000003</v>
      </c>
      <c r="L691">
        <v>-86.406700000000001</v>
      </c>
      <c r="M691" s="100" t="s">
        <v>38389</v>
      </c>
      <c r="N691" t="s">
        <v>26217</v>
      </c>
      <c r="O691" t="s">
        <v>42494</v>
      </c>
      <c r="P691">
        <v>4</v>
      </c>
      <c r="Q691" t="s">
        <v>29981</v>
      </c>
      <c r="R691" t="s">
        <v>25808</v>
      </c>
      <c r="S691" t="s">
        <v>26197</v>
      </c>
      <c r="T691"/>
      <c r="U691" t="s">
        <v>26198</v>
      </c>
      <c r="V691" t="s">
        <v>26199</v>
      </c>
      <c r="X691" s="91" t="s">
        <v>29982</v>
      </c>
      <c r="Y691" s="97"/>
      <c r="AA691" s="91" t="str">
        <v>BOBO000.1BE</v>
      </c>
    </row>
    <row r="692" spans="1:27" s="91" customFormat="1" ht="15" customHeight="1" x14ac:dyDescent="0.35">
      <c r="A692" t="s">
        <v>2082</v>
      </c>
      <c r="B692" t="s">
        <v>2081</v>
      </c>
      <c r="C692" t="s">
        <v>2079</v>
      </c>
      <c r="D692" t="s">
        <v>2083</v>
      </c>
      <c r="E692"/>
      <c r="F692" t="s">
        <v>33</v>
      </c>
      <c r="G692"/>
      <c r="H692">
        <v>1.6</v>
      </c>
      <c r="I692">
        <v>8.49</v>
      </c>
      <c r="J692" t="s">
        <v>545</v>
      </c>
      <c r="K692">
        <v>35.405830000000002</v>
      </c>
      <c r="L692">
        <v>-86.178330000000003</v>
      </c>
      <c r="M692" s="100" t="s">
        <v>38389</v>
      </c>
      <c r="N692" t="s">
        <v>26217</v>
      </c>
      <c r="O692" t="s">
        <v>42260</v>
      </c>
      <c r="P692">
        <v>4</v>
      </c>
      <c r="Q692" t="s">
        <v>29983</v>
      </c>
      <c r="R692" t="s">
        <v>25808</v>
      </c>
      <c r="S692" t="s">
        <v>26197</v>
      </c>
      <c r="T692" t="s">
        <v>26468</v>
      </c>
      <c r="U692" t="s">
        <v>26207</v>
      </c>
      <c r="V692" t="s">
        <v>26199</v>
      </c>
      <c r="W692" s="91" t="s">
        <v>2084</v>
      </c>
      <c r="X692" s="91" t="s">
        <v>29984</v>
      </c>
      <c r="Y692" s="97"/>
      <c r="AA692" s="91" t="str">
        <v>BOBO001.6CE</v>
      </c>
    </row>
    <row r="693" spans="1:27" s="91" customFormat="1" ht="15" customHeight="1" x14ac:dyDescent="0.35">
      <c r="A693" t="s">
        <v>36920</v>
      </c>
      <c r="B693" t="s">
        <v>36921</v>
      </c>
      <c r="C693" t="s">
        <v>36922</v>
      </c>
      <c r="D693" t="s">
        <v>36923</v>
      </c>
      <c r="E693"/>
      <c r="F693" t="s">
        <v>44</v>
      </c>
      <c r="G693" t="s">
        <v>28981</v>
      </c>
      <c r="H693">
        <v>0.1</v>
      </c>
      <c r="I693">
        <v>13.7</v>
      </c>
      <c r="J693" t="s">
        <v>346</v>
      </c>
      <c r="K693">
        <v>35.871817</v>
      </c>
      <c r="L693">
        <v>-83.225981000000004</v>
      </c>
      <c r="M693" s="100" t="s">
        <v>38569</v>
      </c>
      <c r="N693" t="s">
        <v>26799</v>
      </c>
      <c r="O693" t="s">
        <v>43265</v>
      </c>
      <c r="P693">
        <v>5</v>
      </c>
      <c r="Q693" t="s">
        <v>37793</v>
      </c>
      <c r="R693" t="s">
        <v>25825</v>
      </c>
      <c r="S693" t="s">
        <v>26197</v>
      </c>
      <c r="T693"/>
      <c r="U693" t="s">
        <v>26198</v>
      </c>
      <c r="V693" t="s">
        <v>26204</v>
      </c>
      <c r="X693" s="91" t="s">
        <v>37794</v>
      </c>
      <c r="Y693" s="97"/>
      <c r="AA693" s="91" t="str">
        <v>BOGAR000.1CO</v>
      </c>
    </row>
    <row r="694" spans="1:27" s="91" customFormat="1" ht="15" customHeight="1" x14ac:dyDescent="0.35">
      <c r="A694" t="s">
        <v>2086</v>
      </c>
      <c r="B694" t="s">
        <v>2085</v>
      </c>
      <c r="C694" t="s">
        <v>2087</v>
      </c>
      <c r="D694" t="s">
        <v>2088</v>
      </c>
      <c r="E694"/>
      <c r="F694" t="s">
        <v>929</v>
      </c>
      <c r="G694"/>
      <c r="H694">
        <v>1.2</v>
      </c>
      <c r="I694">
        <v>3.5</v>
      </c>
      <c r="J694" t="s">
        <v>619</v>
      </c>
      <c r="K694">
        <v>36.4283</v>
      </c>
      <c r="L694">
        <v>-89.292699999999996</v>
      </c>
      <c r="M694" s="100" t="s">
        <v>38448</v>
      </c>
      <c r="N694" t="s">
        <v>619</v>
      </c>
      <c r="O694" t="s">
        <v>42387</v>
      </c>
      <c r="P694">
        <v>5</v>
      </c>
      <c r="Q694" t="s">
        <v>29985</v>
      </c>
      <c r="R694" t="s">
        <v>25816</v>
      </c>
      <c r="S694" t="s">
        <v>26197</v>
      </c>
      <c r="T694"/>
      <c r="U694" t="s">
        <v>26198</v>
      </c>
      <c r="V694" t="s">
        <v>26199</v>
      </c>
      <c r="Y694" s="97"/>
      <c r="AA694" s="91" t="str">
        <v>BOGUS001.2OB</v>
      </c>
    </row>
    <row r="695" spans="1:27" s="91" customFormat="1" ht="15" customHeight="1" x14ac:dyDescent="0.35">
      <c r="A695" t="s">
        <v>2090</v>
      </c>
      <c r="B695" t="s">
        <v>2089</v>
      </c>
      <c r="C695" t="s">
        <v>2091</v>
      </c>
      <c r="D695" t="s">
        <v>2092</v>
      </c>
      <c r="E695"/>
      <c r="F695" t="s">
        <v>29086</v>
      </c>
      <c r="G695"/>
      <c r="H695">
        <v>0.7</v>
      </c>
      <c r="I695">
        <v>3.37</v>
      </c>
      <c r="J695" t="s">
        <v>39</v>
      </c>
      <c r="K695">
        <v>36.16319</v>
      </c>
      <c r="L695">
        <v>-85.893780000000007</v>
      </c>
      <c r="M695" s="100" t="s">
        <v>38383</v>
      </c>
      <c r="N695" t="s">
        <v>3589</v>
      </c>
      <c r="O695" t="s">
        <v>42165</v>
      </c>
      <c r="P695">
        <v>2</v>
      </c>
      <c r="Q695" t="s">
        <v>29986</v>
      </c>
      <c r="R695" t="s">
        <v>25812</v>
      </c>
      <c r="S695" t="s">
        <v>26197</v>
      </c>
      <c r="T695"/>
      <c r="U695" t="s">
        <v>26198</v>
      </c>
      <c r="V695" t="s">
        <v>26199</v>
      </c>
      <c r="X695" s="91" t="s">
        <v>34418</v>
      </c>
      <c r="Y695" s="97"/>
      <c r="AA695" s="91" t="str">
        <v>BOILI000.7SM</v>
      </c>
    </row>
    <row r="696" spans="1:27" s="91" customFormat="1" ht="15" customHeight="1" x14ac:dyDescent="0.35">
      <c r="A696" t="s">
        <v>2094</v>
      </c>
      <c r="B696" t="s">
        <v>2093</v>
      </c>
      <c r="C696" t="s">
        <v>2095</v>
      </c>
      <c r="D696" t="s">
        <v>2096</v>
      </c>
      <c r="E696"/>
      <c r="F696" t="s">
        <v>75</v>
      </c>
      <c r="G696"/>
      <c r="H696">
        <v>0.6</v>
      </c>
      <c r="I696">
        <v>2.4500000000000002</v>
      </c>
      <c r="J696" t="s">
        <v>76</v>
      </c>
      <c r="K696">
        <v>35.472499999999997</v>
      </c>
      <c r="L696">
        <v>-86.424166999999997</v>
      </c>
      <c r="M696" s="100" t="s">
        <v>38389</v>
      </c>
      <c r="N696" t="s">
        <v>26217</v>
      </c>
      <c r="O696" t="s">
        <v>42504</v>
      </c>
      <c r="P696">
        <v>4</v>
      </c>
      <c r="Q696" t="s">
        <v>29987</v>
      </c>
      <c r="R696" t="s">
        <v>25808</v>
      </c>
      <c r="S696" t="s">
        <v>26197</v>
      </c>
      <c r="T696"/>
      <c r="U696" t="s">
        <v>26198</v>
      </c>
      <c r="V696" t="s">
        <v>26199</v>
      </c>
      <c r="Y696" s="97"/>
      <c r="AA696" s="91" t="str">
        <v>BOMAR000.6BE</v>
      </c>
    </row>
    <row r="697" spans="1:27" s="91" customFormat="1" ht="15" customHeight="1" x14ac:dyDescent="0.35">
      <c r="A697" t="s">
        <v>2098</v>
      </c>
      <c r="B697" t="s">
        <v>2097</v>
      </c>
      <c r="C697" t="s">
        <v>2095</v>
      </c>
      <c r="D697" t="s">
        <v>2099</v>
      </c>
      <c r="E697"/>
      <c r="F697" t="s">
        <v>75</v>
      </c>
      <c r="G697"/>
      <c r="H697">
        <v>1</v>
      </c>
      <c r="I697">
        <v>2.27</v>
      </c>
      <c r="J697" t="s">
        <v>76</v>
      </c>
      <c r="K697">
        <v>35.474649999999997</v>
      </c>
      <c r="L697">
        <v>-86.417879999999997</v>
      </c>
      <c r="M697" s="100" t="s">
        <v>38389</v>
      </c>
      <c r="N697" t="s">
        <v>26217</v>
      </c>
      <c r="O697" t="s">
        <v>42504</v>
      </c>
      <c r="P697">
        <v>4</v>
      </c>
      <c r="Q697" t="s">
        <v>29987</v>
      </c>
      <c r="R697" t="s">
        <v>25808</v>
      </c>
      <c r="S697" t="s">
        <v>26197</v>
      </c>
      <c r="T697"/>
      <c r="U697" t="s">
        <v>26198</v>
      </c>
      <c r="V697" t="s">
        <v>26199</v>
      </c>
      <c r="X697" s="91" t="s">
        <v>29988</v>
      </c>
      <c r="Y697" s="97"/>
      <c r="AA697" s="91" t="str">
        <v>BOMAR001.0BE</v>
      </c>
    </row>
    <row r="698" spans="1:27" s="91" customFormat="1" ht="15" customHeight="1" x14ac:dyDescent="0.35">
      <c r="A698" t="s">
        <v>2101</v>
      </c>
      <c r="B698" t="s">
        <v>2100</v>
      </c>
      <c r="C698" t="s">
        <v>2102</v>
      </c>
      <c r="D698" t="s">
        <v>2103</v>
      </c>
      <c r="E698"/>
      <c r="F698" t="s">
        <v>9</v>
      </c>
      <c r="G698"/>
      <c r="H698">
        <v>1</v>
      </c>
      <c r="I698">
        <v>4.95</v>
      </c>
      <c r="J698" t="s">
        <v>28</v>
      </c>
      <c r="K698">
        <v>35.580300000000001</v>
      </c>
      <c r="L698">
        <v>-88.809600000000003</v>
      </c>
      <c r="M698" s="100" t="s">
        <v>38381</v>
      </c>
      <c r="N698" t="s">
        <v>26209</v>
      </c>
      <c r="O698" t="s">
        <v>42198</v>
      </c>
      <c r="P698">
        <v>1</v>
      </c>
      <c r="Q698" t="s">
        <v>26469</v>
      </c>
      <c r="R698" t="s">
        <v>25816</v>
      </c>
      <c r="S698" t="s">
        <v>26197</v>
      </c>
      <c r="T698"/>
      <c r="U698" t="s">
        <v>26198</v>
      </c>
      <c r="V698" t="s">
        <v>26199</v>
      </c>
      <c r="W698" s="91" t="s">
        <v>2104</v>
      </c>
      <c r="X698" s="91" t="s">
        <v>29989</v>
      </c>
      <c r="Y698" s="97"/>
      <c r="AA698" s="91" t="str">
        <v>BOND001.0MN</v>
      </c>
    </row>
    <row r="699" spans="1:27" s="91" customFormat="1" ht="15" customHeight="1" x14ac:dyDescent="0.35">
      <c r="A699" t="s">
        <v>26471</v>
      </c>
      <c r="B699" t="s">
        <v>26470</v>
      </c>
      <c r="C699" t="s">
        <v>2102</v>
      </c>
      <c r="D699" t="s">
        <v>26472</v>
      </c>
      <c r="E699"/>
      <c r="F699" t="s">
        <v>9</v>
      </c>
      <c r="G699"/>
      <c r="H699">
        <v>1.2</v>
      </c>
      <c r="I699">
        <v>0.95</v>
      </c>
      <c r="J699" t="s">
        <v>207</v>
      </c>
      <c r="K699">
        <v>36.161499999999997</v>
      </c>
      <c r="L699">
        <v>-88.602029999999999</v>
      </c>
      <c r="M699" s="100" t="s">
        <v>38404</v>
      </c>
      <c r="N699" t="s">
        <v>26243</v>
      </c>
      <c r="O699" t="s">
        <v>43216</v>
      </c>
      <c r="P699">
        <v>5</v>
      </c>
      <c r="Q699" t="s">
        <v>29990</v>
      </c>
      <c r="R699" t="s">
        <v>25816</v>
      </c>
      <c r="S699" t="s">
        <v>26197</v>
      </c>
      <c r="T699"/>
      <c r="U699" t="s">
        <v>26198</v>
      </c>
      <c r="V699" t="s">
        <v>26199</v>
      </c>
      <c r="X699" s="91" t="s">
        <v>25737</v>
      </c>
      <c r="Y699" s="97"/>
      <c r="AA699" s="91" t="str">
        <v>BOND001.2WY</v>
      </c>
    </row>
    <row r="700" spans="1:27" s="91" customFormat="1" ht="15" customHeight="1" x14ac:dyDescent="0.35">
      <c r="A700" t="s">
        <v>2106</v>
      </c>
      <c r="B700" t="s">
        <v>2105</v>
      </c>
      <c r="C700" t="s">
        <v>2107</v>
      </c>
      <c r="D700" t="s">
        <v>2108</v>
      </c>
      <c r="E700"/>
      <c r="F700" t="s">
        <v>9</v>
      </c>
      <c r="G700"/>
      <c r="H700">
        <v>0.1</v>
      </c>
      <c r="I700">
        <v>0.17</v>
      </c>
      <c r="J700" t="s">
        <v>207</v>
      </c>
      <c r="K700">
        <v>36.158499999999997</v>
      </c>
      <c r="L700">
        <v>-88.60145</v>
      </c>
      <c r="M700" s="100" t="s">
        <v>38404</v>
      </c>
      <c r="N700" t="s">
        <v>26243</v>
      </c>
      <c r="O700" t="s">
        <v>43216</v>
      </c>
      <c r="P700">
        <v>5</v>
      </c>
      <c r="Q700" t="s">
        <v>29990</v>
      </c>
      <c r="R700" t="s">
        <v>25816</v>
      </c>
      <c r="S700" t="s">
        <v>26197</v>
      </c>
      <c r="T700"/>
      <c r="U700" t="s">
        <v>26198</v>
      </c>
      <c r="V700" t="s">
        <v>26199</v>
      </c>
      <c r="W700" s="91" t="s">
        <v>2109</v>
      </c>
      <c r="X700" s="91" t="s">
        <v>29991</v>
      </c>
      <c r="Y700" s="97"/>
      <c r="AA700" s="91" t="str">
        <v>BOND1.3T0.1WY</v>
      </c>
    </row>
    <row r="701" spans="1:27" s="91" customFormat="1" ht="15" customHeight="1" x14ac:dyDescent="0.35">
      <c r="A701" t="s">
        <v>2111</v>
      </c>
      <c r="B701" t="s">
        <v>2110</v>
      </c>
      <c r="C701" t="s">
        <v>2112</v>
      </c>
      <c r="D701" t="s">
        <v>40763</v>
      </c>
      <c r="E701"/>
      <c r="F701" t="s">
        <v>44</v>
      </c>
      <c r="G701"/>
      <c r="H701">
        <v>0.2</v>
      </c>
      <c r="I701">
        <v>1.87</v>
      </c>
      <c r="J701" t="s">
        <v>270</v>
      </c>
      <c r="K701">
        <v>36.438800000000001</v>
      </c>
      <c r="L701">
        <v>-82.266599999999997</v>
      </c>
      <c r="M701" s="100" t="s">
        <v>38412</v>
      </c>
      <c r="N701" t="s">
        <v>29031</v>
      </c>
      <c r="O701" t="s">
        <v>42125</v>
      </c>
      <c r="P701">
        <v>2</v>
      </c>
      <c r="Q701" t="s">
        <v>28809</v>
      </c>
      <c r="R701" t="s">
        <v>25821</v>
      </c>
      <c r="S701" t="s">
        <v>26197</v>
      </c>
      <c r="T701"/>
      <c r="U701" t="s">
        <v>26198</v>
      </c>
      <c r="V701" t="s">
        <v>26204</v>
      </c>
      <c r="W701" s="91" t="s">
        <v>2113</v>
      </c>
      <c r="X701" s="91" t="s">
        <v>40764</v>
      </c>
      <c r="Y701" s="97"/>
      <c r="AA701" s="91" t="str">
        <v>BOOHE000.0SU</v>
      </c>
    </row>
    <row r="702" spans="1:27" s="91" customFormat="1" ht="15" customHeight="1" x14ac:dyDescent="0.35">
      <c r="A702" t="s">
        <v>2115</v>
      </c>
      <c r="B702" t="s">
        <v>2114</v>
      </c>
      <c r="C702" t="s">
        <v>2112</v>
      </c>
      <c r="D702" t="s">
        <v>40765</v>
      </c>
      <c r="E702"/>
      <c r="F702" t="s">
        <v>44</v>
      </c>
      <c r="G702"/>
      <c r="H702">
        <v>0.1</v>
      </c>
      <c r="I702">
        <v>4.59</v>
      </c>
      <c r="J702" t="s">
        <v>270</v>
      </c>
      <c r="K702">
        <v>36.515799999999999</v>
      </c>
      <c r="L702">
        <v>-82.352000000000004</v>
      </c>
      <c r="M702" s="100" t="s">
        <v>38412</v>
      </c>
      <c r="N702" t="s">
        <v>29031</v>
      </c>
      <c r="O702" t="s">
        <v>42124</v>
      </c>
      <c r="P702">
        <v>2</v>
      </c>
      <c r="Q702" t="s">
        <v>26473</v>
      </c>
      <c r="R702" t="s">
        <v>25821</v>
      </c>
      <c r="S702" t="s">
        <v>26197</v>
      </c>
      <c r="T702"/>
      <c r="U702" t="s">
        <v>26198</v>
      </c>
      <c r="V702" t="s">
        <v>26204</v>
      </c>
      <c r="W702" s="91" t="s">
        <v>2116</v>
      </c>
      <c r="X702" s="91" t="s">
        <v>40766</v>
      </c>
      <c r="Y702" s="97"/>
      <c r="AA702" s="91" t="str">
        <v>BOOHE000.1SU</v>
      </c>
    </row>
    <row r="703" spans="1:27" s="91" customFormat="1" ht="15" customHeight="1" x14ac:dyDescent="0.35">
      <c r="A703" t="s">
        <v>2113</v>
      </c>
      <c r="B703" t="s">
        <v>2117</v>
      </c>
      <c r="C703" t="s">
        <v>2112</v>
      </c>
      <c r="D703" t="s">
        <v>40767</v>
      </c>
      <c r="E703"/>
      <c r="F703" t="s">
        <v>44</v>
      </c>
      <c r="G703"/>
      <c r="H703">
        <v>0.3</v>
      </c>
      <c r="I703">
        <v>1.82</v>
      </c>
      <c r="J703" t="s">
        <v>270</v>
      </c>
      <c r="K703">
        <v>36.436900000000001</v>
      </c>
      <c r="L703">
        <v>-82.267799999999994</v>
      </c>
      <c r="M703" s="100" t="s">
        <v>38412</v>
      </c>
      <c r="N703" t="s">
        <v>29031</v>
      </c>
      <c r="O703" t="s">
        <v>42125</v>
      </c>
      <c r="P703">
        <v>2</v>
      </c>
      <c r="Q703" t="s">
        <v>28809</v>
      </c>
      <c r="R703" t="s">
        <v>25821</v>
      </c>
      <c r="S703" t="s">
        <v>26197</v>
      </c>
      <c r="T703"/>
      <c r="U703" t="s">
        <v>26198</v>
      </c>
      <c r="V703" t="s">
        <v>26204</v>
      </c>
      <c r="X703" s="91" t="s">
        <v>40768</v>
      </c>
      <c r="Y703" s="97"/>
      <c r="AA703" s="91" t="str">
        <v>BOOHE000.3SU</v>
      </c>
    </row>
    <row r="704" spans="1:27" s="91" customFormat="1" ht="15" customHeight="1" x14ac:dyDescent="0.35">
      <c r="A704" t="s">
        <v>2119</v>
      </c>
      <c r="B704" t="s">
        <v>2118</v>
      </c>
      <c r="C704" t="s">
        <v>2120</v>
      </c>
      <c r="D704" t="s">
        <v>2121</v>
      </c>
      <c r="E704"/>
      <c r="F704" t="s">
        <v>29083</v>
      </c>
      <c r="G704"/>
      <c r="H704">
        <v>0.6</v>
      </c>
      <c r="I704">
        <v>1.1399999999999999</v>
      </c>
      <c r="J704" t="s">
        <v>100</v>
      </c>
      <c r="K704">
        <v>35.543056</v>
      </c>
      <c r="L704">
        <v>-87.571667000000005</v>
      </c>
      <c r="M704" s="100" t="s">
        <v>38391</v>
      </c>
      <c r="N704" t="s">
        <v>26220</v>
      </c>
      <c r="O704" t="s">
        <v>42094</v>
      </c>
      <c r="P704">
        <v>5</v>
      </c>
      <c r="Q704" t="s">
        <v>26474</v>
      </c>
      <c r="R704" t="s">
        <v>25808</v>
      </c>
      <c r="S704" t="s">
        <v>26197</v>
      </c>
      <c r="T704"/>
      <c r="U704" t="s">
        <v>26198</v>
      </c>
      <c r="V704" t="s">
        <v>26199</v>
      </c>
      <c r="W704" s="91" t="s">
        <v>2122</v>
      </c>
      <c r="X704" s="91" t="s">
        <v>29992</v>
      </c>
      <c r="Y704" s="97"/>
      <c r="AA704" s="91" t="str">
        <v>BOOKE_G0.6LS</v>
      </c>
    </row>
    <row r="705" spans="1:27" s="91" customFormat="1" ht="15" customHeight="1" x14ac:dyDescent="0.35">
      <c r="A705" t="s">
        <v>2124</v>
      </c>
      <c r="B705" t="s">
        <v>2123</v>
      </c>
      <c r="C705" t="s">
        <v>2125</v>
      </c>
      <c r="D705" t="s">
        <v>2126</v>
      </c>
      <c r="E705"/>
      <c r="F705" t="s">
        <v>29083</v>
      </c>
      <c r="G705"/>
      <c r="H705">
        <v>0.8</v>
      </c>
      <c r="I705">
        <v>0.91</v>
      </c>
      <c r="J705" t="s">
        <v>100</v>
      </c>
      <c r="K705">
        <v>35.546639999999996</v>
      </c>
      <c r="L705">
        <v>-87.569299999999998</v>
      </c>
      <c r="M705" s="100" t="s">
        <v>38391</v>
      </c>
      <c r="N705" t="s">
        <v>26220</v>
      </c>
      <c r="O705" t="s">
        <v>42094</v>
      </c>
      <c r="P705">
        <v>5</v>
      </c>
      <c r="Q705" t="s">
        <v>26474</v>
      </c>
      <c r="R705" t="s">
        <v>25808</v>
      </c>
      <c r="S705" t="s">
        <v>26197</v>
      </c>
      <c r="T705"/>
      <c r="U705" t="s">
        <v>26198</v>
      </c>
      <c r="V705" t="s">
        <v>26199</v>
      </c>
      <c r="W705" s="91" t="s">
        <v>2127</v>
      </c>
      <c r="X705" s="91" t="s">
        <v>29993</v>
      </c>
      <c r="Y705" s="97"/>
      <c r="AA705" s="91" t="str">
        <v>BOOKE_G0.8LS</v>
      </c>
    </row>
    <row r="706" spans="1:27" s="91" customFormat="1" ht="15" customHeight="1" x14ac:dyDescent="0.35">
      <c r="A706" t="s">
        <v>2129</v>
      </c>
      <c r="B706" t="s">
        <v>2128</v>
      </c>
      <c r="C706" t="s">
        <v>2130</v>
      </c>
      <c r="D706" t="s">
        <v>2131</v>
      </c>
      <c r="E706"/>
      <c r="F706" t="s">
        <v>75</v>
      </c>
      <c r="G706"/>
      <c r="H706">
        <v>0.4</v>
      </c>
      <c r="I706">
        <v>2.41</v>
      </c>
      <c r="J706" t="s">
        <v>95</v>
      </c>
      <c r="K706">
        <v>35.713279999999997</v>
      </c>
      <c r="L706">
        <v>-86.767139999999998</v>
      </c>
      <c r="M706" s="100" t="s">
        <v>38389</v>
      </c>
      <c r="N706" t="s">
        <v>26217</v>
      </c>
      <c r="O706" t="s">
        <v>42200</v>
      </c>
      <c r="P706">
        <v>4</v>
      </c>
      <c r="Q706" t="s">
        <v>29994</v>
      </c>
      <c r="R706" t="s">
        <v>25829</v>
      </c>
      <c r="S706" t="s">
        <v>26197</v>
      </c>
      <c r="T706"/>
      <c r="U706" t="s">
        <v>26198</v>
      </c>
      <c r="V706" t="s">
        <v>26199</v>
      </c>
      <c r="X706" s="91" t="s">
        <v>29982</v>
      </c>
      <c r="Y706" s="97"/>
      <c r="AA706" s="91" t="str">
        <v>BOONE000.4WI</v>
      </c>
    </row>
    <row r="707" spans="1:27" s="91" customFormat="1" ht="15" customHeight="1" x14ac:dyDescent="0.35">
      <c r="A707" t="s">
        <v>2133</v>
      </c>
      <c r="B707" t="s">
        <v>2132</v>
      </c>
      <c r="C707" t="s">
        <v>2134</v>
      </c>
      <c r="D707" t="s">
        <v>2135</v>
      </c>
      <c r="E707"/>
      <c r="F707" t="s">
        <v>44</v>
      </c>
      <c r="G707"/>
      <c r="H707">
        <v>0.7</v>
      </c>
      <c r="I707">
        <v>13.44</v>
      </c>
      <c r="J707" t="s">
        <v>230</v>
      </c>
      <c r="K707">
        <v>36.393000000000001</v>
      </c>
      <c r="L707">
        <v>-82.398099999999999</v>
      </c>
      <c r="M707" s="100" t="s">
        <v>38455</v>
      </c>
      <c r="N707" t="s">
        <v>26332</v>
      </c>
      <c r="O707" t="s">
        <v>43169</v>
      </c>
      <c r="P707">
        <v>1</v>
      </c>
      <c r="Q707" t="s">
        <v>26475</v>
      </c>
      <c r="R707" t="s">
        <v>25821</v>
      </c>
      <c r="S707" t="s">
        <v>26197</v>
      </c>
      <c r="T707"/>
      <c r="U707" t="s">
        <v>26198</v>
      </c>
      <c r="V707" t="s">
        <v>26204</v>
      </c>
      <c r="W707" s="91" t="s">
        <v>34550</v>
      </c>
      <c r="Y707" s="97"/>
      <c r="AA707" s="91" t="str">
        <v>BOONE000.7WN</v>
      </c>
    </row>
    <row r="708" spans="1:27" s="91" customFormat="1" ht="15" customHeight="1" x14ac:dyDescent="0.35">
      <c r="A708" t="s">
        <v>2137</v>
      </c>
      <c r="B708" t="s">
        <v>2136</v>
      </c>
      <c r="C708" t="s">
        <v>2134</v>
      </c>
      <c r="D708" t="s">
        <v>2138</v>
      </c>
      <c r="E708"/>
      <c r="F708" t="s">
        <v>44</v>
      </c>
      <c r="G708"/>
      <c r="H708">
        <v>1.7</v>
      </c>
      <c r="I708">
        <v>12.65</v>
      </c>
      <c r="J708" t="s">
        <v>230</v>
      </c>
      <c r="K708">
        <v>36.388599999999997</v>
      </c>
      <c r="L708">
        <v>-82.406899999999993</v>
      </c>
      <c r="M708" s="100" t="s">
        <v>38455</v>
      </c>
      <c r="N708" t="s">
        <v>26332</v>
      </c>
      <c r="O708" t="s">
        <v>43169</v>
      </c>
      <c r="P708">
        <v>1</v>
      </c>
      <c r="Q708" t="s">
        <v>26475</v>
      </c>
      <c r="R708" t="s">
        <v>25821</v>
      </c>
      <c r="S708" t="s">
        <v>26197</v>
      </c>
      <c r="T708"/>
      <c r="U708" t="s">
        <v>26198</v>
      </c>
      <c r="V708" t="s">
        <v>26204</v>
      </c>
      <c r="Y708" s="97"/>
      <c r="AA708" s="91" t="str">
        <v>BOONE001.7WN</v>
      </c>
    </row>
    <row r="709" spans="1:27" s="91" customFormat="1" ht="15" customHeight="1" x14ac:dyDescent="0.35">
      <c r="A709" t="s">
        <v>2140</v>
      </c>
      <c r="B709" t="s">
        <v>2139</v>
      </c>
      <c r="C709" t="s">
        <v>2134</v>
      </c>
      <c r="D709" t="s">
        <v>2141</v>
      </c>
      <c r="E709"/>
      <c r="F709" t="s">
        <v>44</v>
      </c>
      <c r="G709"/>
      <c r="H709">
        <v>3.7</v>
      </c>
      <c r="I709">
        <v>11.27</v>
      </c>
      <c r="J709" t="s">
        <v>230</v>
      </c>
      <c r="K709">
        <v>36.372799999999998</v>
      </c>
      <c r="L709">
        <v>-82.429199999999994</v>
      </c>
      <c r="M709" s="100" t="s">
        <v>38455</v>
      </c>
      <c r="N709" t="s">
        <v>26332</v>
      </c>
      <c r="O709" t="s">
        <v>43169</v>
      </c>
      <c r="P709">
        <v>1</v>
      </c>
      <c r="Q709" t="s">
        <v>26475</v>
      </c>
      <c r="R709" t="s">
        <v>25821</v>
      </c>
      <c r="S709" t="s">
        <v>26197</v>
      </c>
      <c r="T709"/>
      <c r="U709" t="s">
        <v>26198</v>
      </c>
      <c r="V709" t="s">
        <v>26204</v>
      </c>
      <c r="Y709" s="97"/>
      <c r="AA709" s="91" t="str">
        <v>BOONE003.7WN</v>
      </c>
    </row>
    <row r="710" spans="1:27" s="91" customFormat="1" ht="15" customHeight="1" x14ac:dyDescent="0.35">
      <c r="A710" t="s">
        <v>36924</v>
      </c>
      <c r="B710" t="s">
        <v>36925</v>
      </c>
      <c r="C710" t="s">
        <v>2134</v>
      </c>
      <c r="D710" t="s">
        <v>36926</v>
      </c>
      <c r="E710"/>
      <c r="F710" t="s">
        <v>44</v>
      </c>
      <c r="G710"/>
      <c r="H710">
        <v>5.4</v>
      </c>
      <c r="I710">
        <v>3.3</v>
      </c>
      <c r="J710" t="s">
        <v>230</v>
      </c>
      <c r="K710">
        <v>36.352699999999999</v>
      </c>
      <c r="L710">
        <v>-82.445800000000006</v>
      </c>
      <c r="M710" s="100" t="s">
        <v>38455</v>
      </c>
      <c r="N710" t="s">
        <v>26332</v>
      </c>
      <c r="O710" t="s">
        <v>43169</v>
      </c>
      <c r="P710">
        <v>1</v>
      </c>
      <c r="Q710" t="s">
        <v>26475</v>
      </c>
      <c r="R710" t="s">
        <v>25821</v>
      </c>
      <c r="S710" t="s">
        <v>26197</v>
      </c>
      <c r="T710"/>
      <c r="U710" t="s">
        <v>26198</v>
      </c>
      <c r="V710" t="s">
        <v>26204</v>
      </c>
      <c r="W710" s="91" t="s">
        <v>36927</v>
      </c>
      <c r="X710" s="91" t="s">
        <v>36928</v>
      </c>
      <c r="Y710" s="97"/>
      <c r="AA710" s="91" t="str">
        <v>BOONE005.1WN</v>
      </c>
    </row>
    <row r="711" spans="1:27" s="91" customFormat="1" ht="15" customHeight="1" x14ac:dyDescent="0.35">
      <c r="A711" t="s">
        <v>2143</v>
      </c>
      <c r="B711" t="s">
        <v>2142</v>
      </c>
      <c r="C711" t="s">
        <v>2134</v>
      </c>
      <c r="D711" t="s">
        <v>2144</v>
      </c>
      <c r="E711"/>
      <c r="F711" t="s">
        <v>44</v>
      </c>
      <c r="G711"/>
      <c r="H711">
        <v>7.6</v>
      </c>
      <c r="I711">
        <v>3.33</v>
      </c>
      <c r="J711" t="s">
        <v>230</v>
      </c>
      <c r="K711">
        <v>36.332700000000003</v>
      </c>
      <c r="L711">
        <v>-82.468000000000004</v>
      </c>
      <c r="M711" s="100" t="s">
        <v>38455</v>
      </c>
      <c r="N711" t="s">
        <v>26332</v>
      </c>
      <c r="O711" t="s">
        <v>43169</v>
      </c>
      <c r="P711">
        <v>1</v>
      </c>
      <c r="Q711" t="s">
        <v>26475</v>
      </c>
      <c r="R711" t="s">
        <v>25821</v>
      </c>
      <c r="S711" t="s">
        <v>26197</v>
      </c>
      <c r="T711"/>
      <c r="U711" t="s">
        <v>26198</v>
      </c>
      <c r="V711" t="s">
        <v>26204</v>
      </c>
      <c r="Y711" s="97"/>
      <c r="AA711" s="91" t="str">
        <v>BOONE007.6WN</v>
      </c>
    </row>
    <row r="712" spans="1:27" s="91" customFormat="1" ht="15" customHeight="1" x14ac:dyDescent="0.35">
      <c r="A712" t="s">
        <v>2146</v>
      </c>
      <c r="B712" t="s">
        <v>2145</v>
      </c>
      <c r="C712" t="s">
        <v>2147</v>
      </c>
      <c r="D712" t="s">
        <v>2148</v>
      </c>
      <c r="E712"/>
      <c r="F712" t="s">
        <v>44</v>
      </c>
      <c r="G712"/>
      <c r="H712">
        <v>0.1</v>
      </c>
      <c r="I712">
        <v>10.8</v>
      </c>
      <c r="J712" t="s">
        <v>270</v>
      </c>
      <c r="K712">
        <v>36.573889999999999</v>
      </c>
      <c r="L712">
        <v>-82.411940000000001</v>
      </c>
      <c r="M712" s="100" t="s">
        <v>38412</v>
      </c>
      <c r="N712" t="s">
        <v>29031</v>
      </c>
      <c r="O712" t="s">
        <v>42456</v>
      </c>
      <c r="P712">
        <v>3</v>
      </c>
      <c r="Q712" t="s">
        <v>26476</v>
      </c>
      <c r="R712" t="s">
        <v>25821</v>
      </c>
      <c r="S712" t="s">
        <v>26197</v>
      </c>
      <c r="T712"/>
      <c r="U712" t="s">
        <v>26198</v>
      </c>
      <c r="V712" t="s">
        <v>26204</v>
      </c>
      <c r="W712" s="91" t="s">
        <v>2149</v>
      </c>
      <c r="X712" s="91" t="s">
        <v>29995</v>
      </c>
      <c r="Y712" s="97"/>
      <c r="AA712" s="91" t="str">
        <v>BOOZY000.1SU</v>
      </c>
    </row>
    <row r="713" spans="1:27" s="91" customFormat="1" ht="15" customHeight="1" x14ac:dyDescent="0.35">
      <c r="A713" t="s">
        <v>2151</v>
      </c>
      <c r="B713" t="s">
        <v>2150</v>
      </c>
      <c r="C713" t="s">
        <v>2147</v>
      </c>
      <c r="D713" t="s">
        <v>2152</v>
      </c>
      <c r="E713"/>
      <c r="F713" t="s">
        <v>44</v>
      </c>
      <c r="G713"/>
      <c r="H713">
        <v>1.9</v>
      </c>
      <c r="I713">
        <v>9.1999999999999993</v>
      </c>
      <c r="J713" t="s">
        <v>270</v>
      </c>
      <c r="K713">
        <v>36.5944</v>
      </c>
      <c r="L713">
        <v>-82.403199999999998</v>
      </c>
      <c r="M713" s="100" t="s">
        <v>38412</v>
      </c>
      <c r="N713" t="s">
        <v>29031</v>
      </c>
      <c r="O713" t="s">
        <v>42456</v>
      </c>
      <c r="P713">
        <v>3</v>
      </c>
      <c r="Q713" t="s">
        <v>26476</v>
      </c>
      <c r="R713" t="s">
        <v>25821</v>
      </c>
      <c r="S713" t="s">
        <v>26197</v>
      </c>
      <c r="T713"/>
      <c r="U713" t="s">
        <v>26198</v>
      </c>
      <c r="V713" t="s">
        <v>26204</v>
      </c>
      <c r="W713" s="91" t="s">
        <v>34551</v>
      </c>
      <c r="Y713" s="97"/>
      <c r="AA713" s="91" t="str">
        <v>BOOZY001.9SU</v>
      </c>
    </row>
    <row r="714" spans="1:27" s="91" customFormat="1" ht="15" customHeight="1" x14ac:dyDescent="0.35">
      <c r="A714" t="s">
        <v>2154</v>
      </c>
      <c r="B714" t="s">
        <v>2153</v>
      </c>
      <c r="C714" t="s">
        <v>2155</v>
      </c>
      <c r="D714" t="s">
        <v>2156</v>
      </c>
      <c r="E714"/>
      <c r="F714" t="s">
        <v>29083</v>
      </c>
      <c r="G714"/>
      <c r="H714">
        <v>0.1</v>
      </c>
      <c r="I714">
        <v>6.97</v>
      </c>
      <c r="J714" t="s">
        <v>942</v>
      </c>
      <c r="K714">
        <v>35.440556000000001</v>
      </c>
      <c r="L714">
        <v>-87.758332999999993</v>
      </c>
      <c r="M714" s="100" t="s">
        <v>38391</v>
      </c>
      <c r="N714" t="s">
        <v>26220</v>
      </c>
      <c r="O714" t="s">
        <v>42548</v>
      </c>
      <c r="P714">
        <v>5</v>
      </c>
      <c r="Q714" t="s">
        <v>29996</v>
      </c>
      <c r="R714" t="s">
        <v>25808</v>
      </c>
      <c r="S714" t="s">
        <v>26197</v>
      </c>
      <c r="T714"/>
      <c r="U714" t="s">
        <v>26198</v>
      </c>
      <c r="V714" t="s">
        <v>26199</v>
      </c>
      <c r="Y714" s="97"/>
      <c r="AA714" s="91" t="str">
        <v>BOPOS000.1WE</v>
      </c>
    </row>
    <row r="715" spans="1:27" s="91" customFormat="1" ht="15" customHeight="1" x14ac:dyDescent="0.35">
      <c r="A715" t="s">
        <v>29997</v>
      </c>
      <c r="B715" t="s">
        <v>2157</v>
      </c>
      <c r="C715" t="s">
        <v>2155</v>
      </c>
      <c r="D715" t="s">
        <v>29998</v>
      </c>
      <c r="E715"/>
      <c r="F715" t="s">
        <v>29083</v>
      </c>
      <c r="G715"/>
      <c r="H715">
        <v>0.7</v>
      </c>
      <c r="I715"/>
      <c r="J715" t="s">
        <v>942</v>
      </c>
      <c r="K715">
        <v>35.448099999999997</v>
      </c>
      <c r="L715">
        <v>-87.756799999999998</v>
      </c>
      <c r="M715" s="100" t="s">
        <v>38391</v>
      </c>
      <c r="N715" t="s">
        <v>26220</v>
      </c>
      <c r="O715" t="s">
        <v>42548</v>
      </c>
      <c r="P715">
        <v>5</v>
      </c>
      <c r="Q715" t="s">
        <v>29996</v>
      </c>
      <c r="R715" t="s">
        <v>25808</v>
      </c>
      <c r="S715" t="s">
        <v>26197</v>
      </c>
      <c r="T715"/>
      <c r="U715" t="s">
        <v>26198</v>
      </c>
      <c r="V715" t="s">
        <v>26199</v>
      </c>
      <c r="W715" s="91" t="s">
        <v>2158</v>
      </c>
      <c r="X715" s="91" t="s">
        <v>34552</v>
      </c>
      <c r="Y715" s="97"/>
      <c r="AA715" s="91" t="str">
        <v>BOPOS000.7WE</v>
      </c>
    </row>
    <row r="716" spans="1:27" s="91" customFormat="1" ht="15" customHeight="1" x14ac:dyDescent="0.35">
      <c r="A716" t="s">
        <v>2160</v>
      </c>
      <c r="B716" t="s">
        <v>2159</v>
      </c>
      <c r="C716" t="s">
        <v>2161</v>
      </c>
      <c r="D716" t="s">
        <v>2162</v>
      </c>
      <c r="E716"/>
      <c r="F716" t="s">
        <v>29086</v>
      </c>
      <c r="G716"/>
      <c r="H716">
        <v>1.1000000000000001</v>
      </c>
      <c r="I716">
        <v>3.72</v>
      </c>
      <c r="J716" t="s">
        <v>2163</v>
      </c>
      <c r="K716">
        <v>35.339469999999999</v>
      </c>
      <c r="L716">
        <v>-85.855099999999993</v>
      </c>
      <c r="M716" s="100" t="s">
        <v>38457</v>
      </c>
      <c r="N716" t="s">
        <v>26336</v>
      </c>
      <c r="O716" t="s">
        <v>42690</v>
      </c>
      <c r="P716">
        <v>2</v>
      </c>
      <c r="Q716" t="s">
        <v>26477</v>
      </c>
      <c r="R716" t="s">
        <v>25825</v>
      </c>
      <c r="S716" t="s">
        <v>26197</v>
      </c>
      <c r="T716"/>
      <c r="U716" t="s">
        <v>26198</v>
      </c>
      <c r="V716" t="s">
        <v>26204</v>
      </c>
      <c r="Y716" s="97"/>
      <c r="AA716" s="91" t="str">
        <v>BOSTI001.1GY</v>
      </c>
    </row>
    <row r="717" spans="1:27" s="91" customFormat="1" ht="15" customHeight="1" x14ac:dyDescent="0.35">
      <c r="A717" t="s">
        <v>2165</v>
      </c>
      <c r="B717" t="s">
        <v>2164</v>
      </c>
      <c r="C717" t="s">
        <v>2166</v>
      </c>
      <c r="D717" t="s">
        <v>2167</v>
      </c>
      <c r="E717"/>
      <c r="F717" t="s">
        <v>29083</v>
      </c>
      <c r="G717"/>
      <c r="H717">
        <v>1</v>
      </c>
      <c r="I717">
        <v>0.11</v>
      </c>
      <c r="J717" t="s">
        <v>95</v>
      </c>
      <c r="K717">
        <v>35.826099999999997</v>
      </c>
      <c r="L717">
        <v>-87.043300000000002</v>
      </c>
      <c r="M717" s="100" t="s">
        <v>38379</v>
      </c>
      <c r="N717" t="s">
        <v>26205</v>
      </c>
      <c r="O717" t="s">
        <v>42145</v>
      </c>
      <c r="P717">
        <v>1</v>
      </c>
      <c r="Q717" t="s">
        <v>26578</v>
      </c>
      <c r="R717" t="s">
        <v>25829</v>
      </c>
      <c r="S717" t="s">
        <v>26197</v>
      </c>
      <c r="T717"/>
      <c r="U717" t="s">
        <v>26198</v>
      </c>
      <c r="V717" t="s">
        <v>26199</v>
      </c>
      <c r="W717" s="91" t="s">
        <v>2168</v>
      </c>
      <c r="X717" s="91" t="s">
        <v>29999</v>
      </c>
      <c r="Y717" s="97"/>
      <c r="AA717" s="91" t="str">
        <v>BOSTO0.4T1.0WI</v>
      </c>
    </row>
    <row r="718" spans="1:27" s="91" customFormat="1" ht="15" customHeight="1" x14ac:dyDescent="0.35">
      <c r="A718" t="s">
        <v>2170</v>
      </c>
      <c r="B718" t="s">
        <v>2169</v>
      </c>
      <c r="C718" t="s">
        <v>2171</v>
      </c>
      <c r="D718" t="s">
        <v>2172</v>
      </c>
      <c r="E718"/>
      <c r="F718" t="s">
        <v>58</v>
      </c>
      <c r="G718"/>
      <c r="H718">
        <v>1</v>
      </c>
      <c r="I718">
        <v>1.1399999999999999</v>
      </c>
      <c r="J718" t="s">
        <v>766</v>
      </c>
      <c r="K718">
        <v>35.248055999999998</v>
      </c>
      <c r="L718">
        <v>-85.271111000000005</v>
      </c>
      <c r="M718" s="100" t="s">
        <v>38386</v>
      </c>
      <c r="N718" t="s">
        <v>29084</v>
      </c>
      <c r="O718" t="s">
        <v>42519</v>
      </c>
      <c r="P718">
        <v>4</v>
      </c>
      <c r="Q718" t="s">
        <v>26479</v>
      </c>
      <c r="R718" t="s">
        <v>25802</v>
      </c>
      <c r="S718" t="s">
        <v>26197</v>
      </c>
      <c r="T718"/>
      <c r="U718" t="s">
        <v>26198</v>
      </c>
      <c r="V718" t="s">
        <v>26204</v>
      </c>
      <c r="X718" s="91" t="s">
        <v>30000</v>
      </c>
      <c r="Y718" s="97"/>
      <c r="AA718" s="91" t="str">
        <v>BOSTO001.0HM</v>
      </c>
    </row>
    <row r="719" spans="1:27" s="91" customFormat="1" ht="15" customHeight="1" x14ac:dyDescent="0.35">
      <c r="A719" t="s">
        <v>2174</v>
      </c>
      <c r="B719" t="s">
        <v>2173</v>
      </c>
      <c r="C719" t="s">
        <v>2171</v>
      </c>
      <c r="D719" t="s">
        <v>2175</v>
      </c>
      <c r="E719"/>
      <c r="F719" t="s">
        <v>58</v>
      </c>
      <c r="G719"/>
      <c r="H719">
        <v>1.1000000000000001</v>
      </c>
      <c r="I719">
        <v>1.06</v>
      </c>
      <c r="J719" t="s">
        <v>766</v>
      </c>
      <c r="K719">
        <v>35.245660000000001</v>
      </c>
      <c r="L719">
        <v>-85.273560000000003</v>
      </c>
      <c r="M719" s="100" t="s">
        <v>38386</v>
      </c>
      <c r="N719" t="s">
        <v>29084</v>
      </c>
      <c r="O719" t="s">
        <v>42519</v>
      </c>
      <c r="P719">
        <v>4</v>
      </c>
      <c r="Q719" t="s">
        <v>26479</v>
      </c>
      <c r="R719" t="s">
        <v>25802</v>
      </c>
      <c r="S719" t="s">
        <v>26197</v>
      </c>
      <c r="T719"/>
      <c r="U719" t="s">
        <v>26198</v>
      </c>
      <c r="V719" t="s">
        <v>26204</v>
      </c>
      <c r="X719" s="91" t="s">
        <v>34553</v>
      </c>
      <c r="Y719" s="97"/>
      <c r="AA719" s="91" t="str">
        <v>BOSTO001.1HM</v>
      </c>
    </row>
    <row r="720" spans="1:27" s="91" customFormat="1" ht="15" customHeight="1" x14ac:dyDescent="0.35">
      <c r="A720" t="s">
        <v>2177</v>
      </c>
      <c r="B720" t="s">
        <v>2176</v>
      </c>
      <c r="C720" t="s">
        <v>2171</v>
      </c>
      <c r="D720" t="s">
        <v>2178</v>
      </c>
      <c r="E720"/>
      <c r="F720" t="s">
        <v>29083</v>
      </c>
      <c r="G720"/>
      <c r="H720">
        <v>1.6</v>
      </c>
      <c r="I720">
        <v>1.07</v>
      </c>
      <c r="J720" t="s">
        <v>95</v>
      </c>
      <c r="K720">
        <v>35.830300000000001</v>
      </c>
      <c r="L720">
        <v>-87.054500000000004</v>
      </c>
      <c r="M720" s="100" t="s">
        <v>38379</v>
      </c>
      <c r="N720" t="s">
        <v>26205</v>
      </c>
      <c r="O720" t="s">
        <v>42145</v>
      </c>
      <c r="P720">
        <v>1</v>
      </c>
      <c r="Q720" t="s">
        <v>26578</v>
      </c>
      <c r="R720" t="s">
        <v>25829</v>
      </c>
      <c r="S720" t="s">
        <v>26197</v>
      </c>
      <c r="T720"/>
      <c r="U720" t="s">
        <v>26198</v>
      </c>
      <c r="V720" t="s">
        <v>26199</v>
      </c>
      <c r="W720" s="91" t="s">
        <v>2179</v>
      </c>
      <c r="X720" s="91" t="s">
        <v>30001</v>
      </c>
      <c r="Y720" s="97"/>
      <c r="AA720" s="91" t="str">
        <v>BOSTO001.6WI</v>
      </c>
    </row>
    <row r="721" spans="1:27" s="91" customFormat="1" ht="15" customHeight="1" x14ac:dyDescent="0.35">
      <c r="A721" t="s">
        <v>2181</v>
      </c>
      <c r="B721" t="s">
        <v>2180</v>
      </c>
      <c r="C721" t="s">
        <v>2166</v>
      </c>
      <c r="D721" t="s">
        <v>2178</v>
      </c>
      <c r="E721"/>
      <c r="F721" t="s">
        <v>29083</v>
      </c>
      <c r="G721"/>
      <c r="H721">
        <v>0.1</v>
      </c>
      <c r="I721">
        <v>0.1</v>
      </c>
      <c r="J721" t="s">
        <v>95</v>
      </c>
      <c r="K721">
        <v>35.827199999999998</v>
      </c>
      <c r="L721">
        <v>-87.051400000000001</v>
      </c>
      <c r="M721" s="100" t="s">
        <v>38379</v>
      </c>
      <c r="N721" t="s">
        <v>26205</v>
      </c>
      <c r="O721" t="s">
        <v>42145</v>
      </c>
      <c r="P721">
        <v>1</v>
      </c>
      <c r="Q721" t="s">
        <v>26578</v>
      </c>
      <c r="R721" t="s">
        <v>25829</v>
      </c>
      <c r="S721" t="s">
        <v>26197</v>
      </c>
      <c r="T721"/>
      <c r="U721" t="s">
        <v>26198</v>
      </c>
      <c r="V721" t="s">
        <v>26199</v>
      </c>
      <c r="W721" s="91" t="s">
        <v>2182</v>
      </c>
      <c r="X721" s="91" t="s">
        <v>30002</v>
      </c>
      <c r="Y721" s="97"/>
      <c r="AA721" s="91" t="str">
        <v>BOSTO1.6T0.1WI</v>
      </c>
    </row>
    <row r="722" spans="1:27" s="91" customFormat="1" ht="15" customHeight="1" x14ac:dyDescent="0.35">
      <c r="A722" t="s">
        <v>2184</v>
      </c>
      <c r="B722" t="s">
        <v>2183</v>
      </c>
      <c r="C722" t="s">
        <v>2166</v>
      </c>
      <c r="D722" t="s">
        <v>2185</v>
      </c>
      <c r="E722"/>
      <c r="F722" t="s">
        <v>29083</v>
      </c>
      <c r="G722"/>
      <c r="H722">
        <v>0.1</v>
      </c>
      <c r="I722">
        <v>0.18</v>
      </c>
      <c r="J722" t="s">
        <v>95</v>
      </c>
      <c r="K722">
        <v>35.830300000000001</v>
      </c>
      <c r="L722">
        <v>-87.056799999999996</v>
      </c>
      <c r="M722" s="100" t="s">
        <v>38379</v>
      </c>
      <c r="N722" t="s">
        <v>26205</v>
      </c>
      <c r="O722" t="s">
        <v>42145</v>
      </c>
      <c r="P722">
        <v>1</v>
      </c>
      <c r="Q722" t="s">
        <v>26578</v>
      </c>
      <c r="R722" t="s">
        <v>25829</v>
      </c>
      <c r="S722" t="s">
        <v>26197</v>
      </c>
      <c r="T722"/>
      <c r="U722" t="s">
        <v>26198</v>
      </c>
      <c r="V722" t="s">
        <v>26199</v>
      </c>
      <c r="W722" s="91" t="s">
        <v>2186</v>
      </c>
      <c r="X722" s="91" t="s">
        <v>30002</v>
      </c>
      <c r="Y722" s="97"/>
      <c r="AA722" s="91" t="str">
        <v>BOSTO1.7T0.1WI</v>
      </c>
    </row>
    <row r="723" spans="1:27" s="91" customFormat="1" ht="15" customHeight="1" x14ac:dyDescent="0.35">
      <c r="A723" t="s">
        <v>2188</v>
      </c>
      <c r="B723" t="s">
        <v>2187</v>
      </c>
      <c r="C723" t="s">
        <v>2166</v>
      </c>
      <c r="D723" t="s">
        <v>2185</v>
      </c>
      <c r="E723"/>
      <c r="F723" t="s">
        <v>29083</v>
      </c>
      <c r="G723"/>
      <c r="H723">
        <v>0.2</v>
      </c>
      <c r="I723">
        <v>0.09</v>
      </c>
      <c r="J723" t="s">
        <v>95</v>
      </c>
      <c r="K723">
        <v>35.830399999999997</v>
      </c>
      <c r="L723">
        <v>-87.057500000000005</v>
      </c>
      <c r="M723" s="100" t="s">
        <v>38379</v>
      </c>
      <c r="N723" t="s">
        <v>26205</v>
      </c>
      <c r="O723" t="s">
        <v>42145</v>
      </c>
      <c r="P723">
        <v>1</v>
      </c>
      <c r="Q723" t="s">
        <v>26578</v>
      </c>
      <c r="R723" t="s">
        <v>25829</v>
      </c>
      <c r="S723" t="s">
        <v>26197</v>
      </c>
      <c r="T723"/>
      <c r="U723" t="s">
        <v>26198</v>
      </c>
      <c r="V723" t="s">
        <v>26199</v>
      </c>
      <c r="W723" s="91" t="s">
        <v>2189</v>
      </c>
      <c r="X723" s="91" t="s">
        <v>30002</v>
      </c>
      <c r="Y723" s="97"/>
      <c r="AA723" s="91" t="str">
        <v>BOSTO1.7T0.2WI</v>
      </c>
    </row>
    <row r="724" spans="1:27" s="91" customFormat="1" ht="15" customHeight="1" x14ac:dyDescent="0.35">
      <c r="A724" t="s">
        <v>2191</v>
      </c>
      <c r="B724" t="s">
        <v>2190</v>
      </c>
      <c r="C724" t="s">
        <v>2166</v>
      </c>
      <c r="D724" t="s">
        <v>2185</v>
      </c>
      <c r="E724"/>
      <c r="F724" t="s">
        <v>29083</v>
      </c>
      <c r="G724"/>
      <c r="H724">
        <v>0.3</v>
      </c>
      <c r="I724">
        <v>0.08</v>
      </c>
      <c r="J724" t="s">
        <v>95</v>
      </c>
      <c r="K724">
        <v>35.830800000000004</v>
      </c>
      <c r="L724">
        <v>-87.0578</v>
      </c>
      <c r="M724" s="100" t="s">
        <v>38379</v>
      </c>
      <c r="N724" t="s">
        <v>26205</v>
      </c>
      <c r="O724" t="s">
        <v>42145</v>
      </c>
      <c r="P724">
        <v>1</v>
      </c>
      <c r="Q724" t="s">
        <v>26578</v>
      </c>
      <c r="R724" t="s">
        <v>25829</v>
      </c>
      <c r="S724" t="s">
        <v>26197</v>
      </c>
      <c r="T724"/>
      <c r="U724" t="s">
        <v>26198</v>
      </c>
      <c r="V724" t="s">
        <v>26199</v>
      </c>
      <c r="W724" s="91" t="s">
        <v>2192</v>
      </c>
      <c r="X724" s="91" t="s">
        <v>30003</v>
      </c>
      <c r="Y724" s="97"/>
      <c r="AA724" s="91" t="str">
        <v>BOSTO1.7T0.3WI</v>
      </c>
    </row>
    <row r="725" spans="1:27" s="91" customFormat="1" ht="15" customHeight="1" x14ac:dyDescent="0.35">
      <c r="A725" t="s">
        <v>2194</v>
      </c>
      <c r="B725" t="s">
        <v>2193</v>
      </c>
      <c r="C725" t="s">
        <v>2195</v>
      </c>
      <c r="D725" t="s">
        <v>2196</v>
      </c>
      <c r="E725"/>
      <c r="F725" t="s">
        <v>403</v>
      </c>
      <c r="G725"/>
      <c r="H725"/>
      <c r="I725"/>
      <c r="J725" t="s">
        <v>919</v>
      </c>
      <c r="K725">
        <v>35.208370000000002</v>
      </c>
      <c r="L725">
        <v>-89.780410000000003</v>
      </c>
      <c r="M725" s="100" t="s">
        <v>38390</v>
      </c>
      <c r="N725" t="s">
        <v>26218</v>
      </c>
      <c r="O725" t="s">
        <v>42904</v>
      </c>
      <c r="P725">
        <v>3</v>
      </c>
      <c r="Q725" t="s">
        <v>26418</v>
      </c>
      <c r="R725" t="s">
        <v>25828</v>
      </c>
      <c r="S725" t="s">
        <v>26197</v>
      </c>
      <c r="T725"/>
      <c r="U725" t="s">
        <v>40769</v>
      </c>
      <c r="V725" t="s">
        <v>26199</v>
      </c>
      <c r="Y725" s="97"/>
      <c r="AA725" s="91" t="str">
        <v>BOTTLEBLANKMEFO</v>
      </c>
    </row>
    <row r="726" spans="1:27" s="91" customFormat="1" ht="15" customHeight="1" x14ac:dyDescent="0.35">
      <c r="A726" t="s">
        <v>2198</v>
      </c>
      <c r="B726" t="s">
        <v>2197</v>
      </c>
      <c r="C726" t="s">
        <v>2199</v>
      </c>
      <c r="D726" t="s">
        <v>34554</v>
      </c>
      <c r="E726"/>
      <c r="F726" t="s">
        <v>33</v>
      </c>
      <c r="G726"/>
      <c r="H726"/>
      <c r="I726"/>
      <c r="J726" t="s">
        <v>277</v>
      </c>
      <c r="K726">
        <v>36.216889000000002</v>
      </c>
      <c r="L726">
        <v>-86.743206000000001</v>
      </c>
      <c r="M726" s="100" t="s">
        <v>38414</v>
      </c>
      <c r="N726" t="s">
        <v>26254</v>
      </c>
      <c r="O726" t="s">
        <v>43193</v>
      </c>
      <c r="P726">
        <v>5</v>
      </c>
      <c r="Q726" t="s">
        <v>26418</v>
      </c>
      <c r="R726" t="s">
        <v>25829</v>
      </c>
      <c r="S726" t="s">
        <v>26197</v>
      </c>
      <c r="T726"/>
      <c r="U726" t="s">
        <v>40769</v>
      </c>
      <c r="V726" t="s">
        <v>26199</v>
      </c>
      <c r="Y726" s="97"/>
      <c r="AA726" s="91" t="str">
        <v>BOTTLEBLANKNEFO</v>
      </c>
    </row>
    <row r="727" spans="1:27" s="91" customFormat="1" ht="15" customHeight="1" x14ac:dyDescent="0.35">
      <c r="A727" t="s">
        <v>2201</v>
      </c>
      <c r="B727" t="s">
        <v>2200</v>
      </c>
      <c r="C727" t="s">
        <v>2202</v>
      </c>
      <c r="D727" t="s">
        <v>2203</v>
      </c>
      <c r="E727"/>
      <c r="F727" t="s">
        <v>115</v>
      </c>
      <c r="G727"/>
      <c r="H727">
        <v>0.4</v>
      </c>
      <c r="I727">
        <v>1.91</v>
      </c>
      <c r="J727" t="s">
        <v>249</v>
      </c>
      <c r="K727">
        <v>35.461799999999997</v>
      </c>
      <c r="L727">
        <v>-85.280699999999996</v>
      </c>
      <c r="M727" s="100" t="s">
        <v>38393</v>
      </c>
      <c r="N727" t="s">
        <v>59</v>
      </c>
      <c r="O727" t="s">
        <v>42281</v>
      </c>
      <c r="P727">
        <v>5</v>
      </c>
      <c r="Q727" t="s">
        <v>30004</v>
      </c>
      <c r="R727" t="s">
        <v>25802</v>
      </c>
      <c r="S727" t="s">
        <v>26197</v>
      </c>
      <c r="T727"/>
      <c r="U727" t="s">
        <v>26198</v>
      </c>
      <c r="V727" t="s">
        <v>26199</v>
      </c>
      <c r="X727" s="91" t="s">
        <v>30005</v>
      </c>
      <c r="Y727" s="97"/>
      <c r="AA727" s="91" t="str">
        <v>BOWMA000.4BL</v>
      </c>
    </row>
    <row r="728" spans="1:27" s="91" customFormat="1" ht="15" customHeight="1" x14ac:dyDescent="0.35">
      <c r="A728" t="s">
        <v>2205</v>
      </c>
      <c r="B728" t="s">
        <v>2204</v>
      </c>
      <c r="C728" t="s">
        <v>2202</v>
      </c>
      <c r="D728" t="s">
        <v>2206</v>
      </c>
      <c r="E728"/>
      <c r="F728" t="s">
        <v>44</v>
      </c>
      <c r="G728" t="s">
        <v>28998</v>
      </c>
      <c r="H728">
        <v>1.2</v>
      </c>
      <c r="I728">
        <v>2.35</v>
      </c>
      <c r="J728" t="s">
        <v>878</v>
      </c>
      <c r="K728">
        <v>35.867220000000003</v>
      </c>
      <c r="L728">
        <v>-84.581059999999994</v>
      </c>
      <c r="M728" s="100" t="s">
        <v>38415</v>
      </c>
      <c r="N728" t="s">
        <v>26602</v>
      </c>
      <c r="O728" t="s">
        <v>43170</v>
      </c>
      <c r="P728">
        <v>1</v>
      </c>
      <c r="Q728" t="s">
        <v>34555</v>
      </c>
      <c r="R728" t="s">
        <v>25825</v>
      </c>
      <c r="S728" t="s">
        <v>26197</v>
      </c>
      <c r="T728"/>
      <c r="U728" t="s">
        <v>26198</v>
      </c>
      <c r="V728" t="s">
        <v>26204</v>
      </c>
      <c r="X728" s="91" t="s">
        <v>34556</v>
      </c>
      <c r="Y728" s="97"/>
      <c r="AA728" s="91" t="str">
        <v>BOWMA001.2RO</v>
      </c>
    </row>
    <row r="729" spans="1:27" s="91" customFormat="1" ht="15" customHeight="1" x14ac:dyDescent="0.35">
      <c r="A729" t="s">
        <v>2208</v>
      </c>
      <c r="B729" t="s">
        <v>2207</v>
      </c>
      <c r="C729" t="s">
        <v>2209</v>
      </c>
      <c r="D729" t="s">
        <v>2210</v>
      </c>
      <c r="E729"/>
      <c r="F729" t="s">
        <v>28994</v>
      </c>
      <c r="G729"/>
      <c r="H729">
        <v>3.7</v>
      </c>
      <c r="I729">
        <v>36</v>
      </c>
      <c r="J729" t="s">
        <v>553</v>
      </c>
      <c r="K729">
        <v>35.910499999999999</v>
      </c>
      <c r="L729">
        <v>-83.659400000000005</v>
      </c>
      <c r="M729" s="100" t="s">
        <v>38394</v>
      </c>
      <c r="N729" t="s">
        <v>26308</v>
      </c>
      <c r="O729" t="s">
        <v>42724</v>
      </c>
      <c r="P729">
        <v>5</v>
      </c>
      <c r="Q729" t="s">
        <v>26480</v>
      </c>
      <c r="R729" t="s">
        <v>25825</v>
      </c>
      <c r="S729" t="s">
        <v>26197</v>
      </c>
      <c r="T729"/>
      <c r="U729" t="s">
        <v>26198</v>
      </c>
      <c r="V729" t="s">
        <v>26204</v>
      </c>
      <c r="W729" s="91" t="s">
        <v>40770</v>
      </c>
      <c r="X729" s="91" t="s">
        <v>34557</v>
      </c>
      <c r="Y729" s="97"/>
      <c r="AA729" s="91" t="str">
        <v>BOYDS003.7SV</v>
      </c>
    </row>
    <row r="730" spans="1:27" s="91" customFormat="1" ht="15" customHeight="1" x14ac:dyDescent="0.35">
      <c r="A730" t="s">
        <v>2212</v>
      </c>
      <c r="B730" t="s">
        <v>2211</v>
      </c>
      <c r="C730" t="s">
        <v>2209</v>
      </c>
      <c r="D730" t="s">
        <v>2213</v>
      </c>
      <c r="E730"/>
      <c r="F730" t="s">
        <v>28994</v>
      </c>
      <c r="G730"/>
      <c r="H730">
        <v>9.5</v>
      </c>
      <c r="I730">
        <v>1.56</v>
      </c>
      <c r="J730" t="s">
        <v>553</v>
      </c>
      <c r="K730">
        <v>35.86074</v>
      </c>
      <c r="L730">
        <v>-83.752899999999997</v>
      </c>
      <c r="M730" s="100" t="s">
        <v>38394</v>
      </c>
      <c r="N730" t="s">
        <v>26308</v>
      </c>
      <c r="O730" t="s">
        <v>42724</v>
      </c>
      <c r="P730">
        <v>5</v>
      </c>
      <c r="Q730" t="s">
        <v>26480</v>
      </c>
      <c r="R730" t="s">
        <v>25825</v>
      </c>
      <c r="S730" t="s">
        <v>26197</v>
      </c>
      <c r="T730"/>
      <c r="U730" t="s">
        <v>26198</v>
      </c>
      <c r="V730" t="s">
        <v>26204</v>
      </c>
      <c r="W730" s="91" t="s">
        <v>40771</v>
      </c>
      <c r="X730" s="91" t="s">
        <v>30007</v>
      </c>
      <c r="Y730" s="97"/>
      <c r="AA730" s="91" t="str">
        <v>BOYDS009.5SV</v>
      </c>
    </row>
    <row r="731" spans="1:27" s="91" customFormat="1" ht="15" customHeight="1" x14ac:dyDescent="0.35">
      <c r="A731" t="s">
        <v>2215</v>
      </c>
      <c r="B731" t="s">
        <v>2214</v>
      </c>
      <c r="C731" t="s">
        <v>2216</v>
      </c>
      <c r="D731" t="s">
        <v>2217</v>
      </c>
      <c r="E731"/>
      <c r="F731" t="s">
        <v>58</v>
      </c>
      <c r="G731"/>
      <c r="H731">
        <v>0.1</v>
      </c>
      <c r="I731"/>
      <c r="J731" t="s">
        <v>814</v>
      </c>
      <c r="K731">
        <v>36.33981</v>
      </c>
      <c r="L731">
        <v>-85.025549999999996</v>
      </c>
      <c r="M731" s="100" t="s">
        <v>38411</v>
      </c>
      <c r="N731" t="s">
        <v>26248</v>
      </c>
      <c r="O731" t="s">
        <v>43138</v>
      </c>
      <c r="P731">
        <v>4</v>
      </c>
      <c r="Q731" t="s">
        <v>30008</v>
      </c>
      <c r="R731" t="s">
        <v>25812</v>
      </c>
      <c r="S731" t="s">
        <v>26197</v>
      </c>
      <c r="T731"/>
      <c r="U731" t="s">
        <v>26198</v>
      </c>
      <c r="V731" t="s">
        <v>26199</v>
      </c>
      <c r="Y731" s="97"/>
      <c r="AA731" s="91" t="str">
        <v>BPINE000.1FE</v>
      </c>
    </row>
    <row r="732" spans="1:27" s="91" customFormat="1" ht="15" customHeight="1" x14ac:dyDescent="0.35">
      <c r="A732" t="s">
        <v>2219</v>
      </c>
      <c r="B732" t="s">
        <v>2218</v>
      </c>
      <c r="C732" t="s">
        <v>2220</v>
      </c>
      <c r="D732" t="s">
        <v>2221</v>
      </c>
      <c r="E732"/>
      <c r="F732" t="s">
        <v>28998</v>
      </c>
      <c r="G732" t="s">
        <v>28985</v>
      </c>
      <c r="H732">
        <v>0.3</v>
      </c>
      <c r="I732">
        <v>4.8</v>
      </c>
      <c r="J732" t="s">
        <v>301</v>
      </c>
      <c r="K732">
        <v>35.0137</v>
      </c>
      <c r="L732">
        <v>-84.714100000000002</v>
      </c>
      <c r="M732" s="100" t="s">
        <v>38558</v>
      </c>
      <c r="N732" t="s">
        <v>26436</v>
      </c>
      <c r="O732" t="s">
        <v>42582</v>
      </c>
      <c r="P732">
        <v>1</v>
      </c>
      <c r="Q732" t="s">
        <v>30009</v>
      </c>
      <c r="R732" t="s">
        <v>25802</v>
      </c>
      <c r="S732" t="s">
        <v>26197</v>
      </c>
      <c r="T732"/>
      <c r="U732" t="s">
        <v>26198</v>
      </c>
      <c r="V732" t="s">
        <v>26204</v>
      </c>
      <c r="X732" s="91" t="s">
        <v>30010</v>
      </c>
      <c r="Y732" s="97"/>
      <c r="AA732" s="91" t="str">
        <v>BPLAY000.3PO</v>
      </c>
    </row>
    <row r="733" spans="1:27" s="91" customFormat="1" ht="15" customHeight="1" x14ac:dyDescent="0.35">
      <c r="A733" s="310" t="s">
        <v>38570</v>
      </c>
      <c r="B733" s="310" t="s">
        <v>38571</v>
      </c>
      <c r="C733" s="310" t="s">
        <v>38572</v>
      </c>
      <c r="D733" s="310" t="s">
        <v>38573</v>
      </c>
      <c r="E733" s="310"/>
      <c r="F733" s="310" t="s">
        <v>29083</v>
      </c>
      <c r="G733" s="310"/>
      <c r="H733" s="314">
        <v>0.3</v>
      </c>
      <c r="I733" s="314">
        <v>0.4</v>
      </c>
      <c r="J733" s="310" t="s">
        <v>203</v>
      </c>
      <c r="K733" s="314">
        <v>35.799213999999999</v>
      </c>
      <c r="L733" s="314">
        <v>-87.654583000000002</v>
      </c>
      <c r="M733" s="314" t="s">
        <v>38382</v>
      </c>
      <c r="N733" s="310" t="s">
        <v>26210</v>
      </c>
      <c r="O733" s="310" t="s">
        <v>38574</v>
      </c>
      <c r="P733" s="314">
        <v>3</v>
      </c>
      <c r="Q733" s="310" t="s">
        <v>38575</v>
      </c>
      <c r="R733" s="310" t="s">
        <v>25808</v>
      </c>
      <c r="S733" s="310" t="s">
        <v>26197</v>
      </c>
      <c r="T733" s="310"/>
      <c r="U733" s="310" t="s">
        <v>26198</v>
      </c>
      <c r="V733" s="310" t="s">
        <v>26199</v>
      </c>
      <c r="Y733" s="97"/>
      <c r="AA733" s="91" t="str">
        <v>BPOND0.6T0.3HI</v>
      </c>
    </row>
    <row r="734" spans="1:27" s="91" customFormat="1" ht="15" customHeight="1" x14ac:dyDescent="0.35">
      <c r="A734" s="310" t="s">
        <v>38576</v>
      </c>
      <c r="B734" s="310" t="s">
        <v>38577</v>
      </c>
      <c r="C734" s="310" t="s">
        <v>38578</v>
      </c>
      <c r="D734" s="310" t="s">
        <v>38579</v>
      </c>
      <c r="E734" s="310"/>
      <c r="F734" s="310" t="s">
        <v>29083</v>
      </c>
      <c r="G734" s="310"/>
      <c r="H734" s="314">
        <v>0.05</v>
      </c>
      <c r="I734" s="314">
        <v>0.1</v>
      </c>
      <c r="J734" s="310" t="s">
        <v>203</v>
      </c>
      <c r="K734" s="314">
        <v>35.797891</v>
      </c>
      <c r="L734" s="314">
        <v>-87.654141999999993</v>
      </c>
      <c r="M734" s="314" t="s">
        <v>38382</v>
      </c>
      <c r="N734" s="310" t="s">
        <v>26210</v>
      </c>
      <c r="O734" s="310" t="s">
        <v>38574</v>
      </c>
      <c r="P734" s="314">
        <v>3</v>
      </c>
      <c r="Q734" s="310" t="s">
        <v>38575</v>
      </c>
      <c r="R734" s="310" t="s">
        <v>25808</v>
      </c>
      <c r="S734" s="310" t="s">
        <v>26197</v>
      </c>
      <c r="T734" s="310"/>
      <c r="U734" s="310" t="s">
        <v>26198</v>
      </c>
      <c r="V734" s="310" t="s">
        <v>26199</v>
      </c>
      <c r="Y734" s="97"/>
      <c r="AA734" s="91" t="str">
        <v>BPOND0.6T0.5T0.0HI</v>
      </c>
    </row>
    <row r="735" spans="1:27" s="91" customFormat="1" ht="15" customHeight="1" x14ac:dyDescent="0.35">
      <c r="A735" s="310" t="s">
        <v>38580</v>
      </c>
      <c r="B735" s="310" t="s">
        <v>38581</v>
      </c>
      <c r="C735" s="310" t="s">
        <v>38578</v>
      </c>
      <c r="D735" s="310" t="s">
        <v>38579</v>
      </c>
      <c r="E735" s="310"/>
      <c r="F735" s="310" t="s">
        <v>29083</v>
      </c>
      <c r="G735" s="310"/>
      <c r="H735" s="314">
        <v>0.1</v>
      </c>
      <c r="I735" s="314">
        <v>0.1</v>
      </c>
      <c r="J735" s="310" t="s">
        <v>203</v>
      </c>
      <c r="K735" s="314">
        <v>35.796894999999999</v>
      </c>
      <c r="L735" s="314">
        <v>-87.654229000000001</v>
      </c>
      <c r="M735" s="314" t="s">
        <v>38382</v>
      </c>
      <c r="N735" s="310" t="s">
        <v>26210</v>
      </c>
      <c r="O735" s="310" t="s">
        <v>38574</v>
      </c>
      <c r="P735" s="314">
        <v>3</v>
      </c>
      <c r="Q735" s="310" t="s">
        <v>38575</v>
      </c>
      <c r="R735" s="310" t="s">
        <v>25808</v>
      </c>
      <c r="S735" s="310" t="s">
        <v>26197</v>
      </c>
      <c r="T735" s="310"/>
      <c r="U735" s="310" t="s">
        <v>26198</v>
      </c>
      <c r="V735" s="310" t="s">
        <v>26199</v>
      </c>
      <c r="Y735" s="97"/>
      <c r="AA735" s="91" t="str">
        <v>BPOND0.6T0.5T0.1HI</v>
      </c>
    </row>
    <row r="736" spans="1:27" s="91" customFormat="1" ht="15" customHeight="1" x14ac:dyDescent="0.35">
      <c r="A736" s="310" t="s">
        <v>38582</v>
      </c>
      <c r="B736" s="310" t="s">
        <v>38583</v>
      </c>
      <c r="C736" s="310" t="s">
        <v>38578</v>
      </c>
      <c r="D736" s="310" t="s">
        <v>38579</v>
      </c>
      <c r="E736" s="310"/>
      <c r="F736" s="310" t="s">
        <v>29083</v>
      </c>
      <c r="G736" s="310"/>
      <c r="H736" s="314">
        <v>0.1</v>
      </c>
      <c r="I736" s="314">
        <v>0.1</v>
      </c>
      <c r="J736" s="310" t="s">
        <v>203</v>
      </c>
      <c r="K736" s="314">
        <v>35.796118999999997</v>
      </c>
      <c r="L736" s="314">
        <v>-87.651274999999998</v>
      </c>
      <c r="M736" s="314" t="s">
        <v>38382</v>
      </c>
      <c r="N736" s="310" t="s">
        <v>26210</v>
      </c>
      <c r="O736" s="310" t="s">
        <v>38574</v>
      </c>
      <c r="P736" s="314">
        <v>3</v>
      </c>
      <c r="Q736" s="310" t="s">
        <v>38575</v>
      </c>
      <c r="R736" s="310" t="s">
        <v>25808</v>
      </c>
      <c r="S736" s="310" t="s">
        <v>26197</v>
      </c>
      <c r="T736" s="310"/>
      <c r="U736" s="310" t="s">
        <v>26198</v>
      </c>
      <c r="V736" s="310" t="s">
        <v>26199</v>
      </c>
      <c r="Y736" s="97"/>
      <c r="AA736" s="91" t="str">
        <v>BPOND0.6T0.7T0.1HI</v>
      </c>
    </row>
    <row r="737" spans="1:27" s="91" customFormat="1" ht="15" customHeight="1" x14ac:dyDescent="0.35">
      <c r="A737" s="310" t="s">
        <v>38584</v>
      </c>
      <c r="B737" s="310" t="s">
        <v>38585</v>
      </c>
      <c r="C737" s="310" t="s">
        <v>38578</v>
      </c>
      <c r="D737" s="310" t="s">
        <v>38579</v>
      </c>
      <c r="E737" s="310"/>
      <c r="F737" s="310" t="s">
        <v>29083</v>
      </c>
      <c r="G737" s="310"/>
      <c r="H737" s="314">
        <v>0.1</v>
      </c>
      <c r="I737" s="314">
        <v>0.2</v>
      </c>
      <c r="J737" s="310" t="s">
        <v>203</v>
      </c>
      <c r="K737" s="314">
        <v>35.795675000000003</v>
      </c>
      <c r="L737" s="314">
        <v>-87.649573000000004</v>
      </c>
      <c r="M737" s="314" t="s">
        <v>38382</v>
      </c>
      <c r="N737" s="310" t="s">
        <v>26210</v>
      </c>
      <c r="O737" s="310" t="s">
        <v>38574</v>
      </c>
      <c r="P737" s="314">
        <v>3</v>
      </c>
      <c r="Q737" s="310" t="s">
        <v>38575</v>
      </c>
      <c r="R737" s="310" t="s">
        <v>25808</v>
      </c>
      <c r="S737" s="310" t="s">
        <v>26197</v>
      </c>
      <c r="T737" s="310"/>
      <c r="U737" s="310" t="s">
        <v>26198</v>
      </c>
      <c r="V737" s="310" t="s">
        <v>26199</v>
      </c>
      <c r="Y737" s="97"/>
      <c r="AA737" s="91" t="str">
        <v>BPOND0.6T0.8T0.1HI</v>
      </c>
    </row>
    <row r="738" spans="1:27" s="91" customFormat="1" ht="15" customHeight="1" x14ac:dyDescent="0.35">
      <c r="A738" s="310" t="s">
        <v>38586</v>
      </c>
      <c r="B738" s="310" t="s">
        <v>38587</v>
      </c>
      <c r="C738" s="310" t="s">
        <v>38588</v>
      </c>
      <c r="D738" s="310" t="s">
        <v>38589</v>
      </c>
      <c r="E738" s="310"/>
      <c r="F738" s="310" t="s">
        <v>29083</v>
      </c>
      <c r="G738" s="310"/>
      <c r="H738" s="314">
        <v>0.9</v>
      </c>
      <c r="I738" s="314">
        <v>0.2</v>
      </c>
      <c r="J738" s="310" t="s">
        <v>203</v>
      </c>
      <c r="K738" s="314">
        <v>35.801816000000002</v>
      </c>
      <c r="L738" s="314">
        <v>-87.650711000000001</v>
      </c>
      <c r="M738" s="314" t="s">
        <v>38382</v>
      </c>
      <c r="N738" s="310" t="s">
        <v>26210</v>
      </c>
      <c r="O738" s="310" t="s">
        <v>38574</v>
      </c>
      <c r="P738" s="314">
        <v>3</v>
      </c>
      <c r="Q738" s="310" t="s">
        <v>38575</v>
      </c>
      <c r="R738" s="310" t="s">
        <v>25808</v>
      </c>
      <c r="S738" s="310" t="s">
        <v>26197</v>
      </c>
      <c r="T738" s="310"/>
      <c r="U738" s="310" t="s">
        <v>26198</v>
      </c>
      <c r="V738" s="310" t="s">
        <v>26199</v>
      </c>
      <c r="Y738" s="97"/>
      <c r="AA738" s="91" t="str">
        <v>BPOND000.9HI</v>
      </c>
    </row>
    <row r="739" spans="1:27" s="91" customFormat="1" ht="15" customHeight="1" x14ac:dyDescent="0.35">
      <c r="A739" t="s">
        <v>2223</v>
      </c>
      <c r="B739" t="s">
        <v>2222</v>
      </c>
      <c r="C739" t="s">
        <v>2224</v>
      </c>
      <c r="D739" t="s">
        <v>2225</v>
      </c>
      <c r="E739"/>
      <c r="F739" t="s">
        <v>29089</v>
      </c>
      <c r="G739"/>
      <c r="H739">
        <v>0.1</v>
      </c>
      <c r="I739">
        <v>8.86</v>
      </c>
      <c r="J739" t="s">
        <v>766</v>
      </c>
      <c r="K739">
        <v>35.352359999999997</v>
      </c>
      <c r="L739">
        <v>-85.158199999999994</v>
      </c>
      <c r="M739" s="100" t="s">
        <v>38386</v>
      </c>
      <c r="N739" t="s">
        <v>29084</v>
      </c>
      <c r="O739" t="s">
        <v>42561</v>
      </c>
      <c r="P739">
        <v>3</v>
      </c>
      <c r="Q739" t="s">
        <v>29113</v>
      </c>
      <c r="R739" t="s">
        <v>25802</v>
      </c>
      <c r="S739" t="s">
        <v>26197</v>
      </c>
      <c r="T739"/>
      <c r="U739" t="s">
        <v>26198</v>
      </c>
      <c r="V739" t="s">
        <v>26204</v>
      </c>
      <c r="X739" s="91" t="s">
        <v>30011</v>
      </c>
      <c r="Y739" s="97"/>
      <c r="AA739" s="91" t="str">
        <v>BPOSS000.1HM</v>
      </c>
    </row>
    <row r="740" spans="1:27" s="91" customFormat="1" ht="15" customHeight="1" x14ac:dyDescent="0.35">
      <c r="A740" t="s">
        <v>36929</v>
      </c>
      <c r="B740" t="s">
        <v>36930</v>
      </c>
      <c r="C740" t="s">
        <v>36931</v>
      </c>
      <c r="D740" t="s">
        <v>36932</v>
      </c>
      <c r="E740"/>
      <c r="F740" t="s">
        <v>29089</v>
      </c>
      <c r="G740" t="s">
        <v>58</v>
      </c>
      <c r="H740">
        <v>1</v>
      </c>
      <c r="I740">
        <v>7.3</v>
      </c>
      <c r="J740" t="s">
        <v>766</v>
      </c>
      <c r="K740">
        <v>35.354660000000003</v>
      </c>
      <c r="L740">
        <v>-85.172089999999997</v>
      </c>
      <c r="M740" s="100" t="s">
        <v>38386</v>
      </c>
      <c r="N740" t="s">
        <v>29084</v>
      </c>
      <c r="O740" t="s">
        <v>38590</v>
      </c>
      <c r="P740">
        <v>3</v>
      </c>
      <c r="Q740" t="s">
        <v>29113</v>
      </c>
      <c r="R740" t="s">
        <v>25802</v>
      </c>
      <c r="S740" t="s">
        <v>26197</v>
      </c>
      <c r="T740"/>
      <c r="U740" t="s">
        <v>26198</v>
      </c>
      <c r="V740" t="s">
        <v>26204</v>
      </c>
      <c r="Y740" s="97"/>
      <c r="AA740" s="91" t="str">
        <v>BPOSS001.0HM</v>
      </c>
    </row>
    <row r="741" spans="1:27" s="91" customFormat="1" ht="15" customHeight="1" x14ac:dyDescent="0.35">
      <c r="A741" t="s">
        <v>2227</v>
      </c>
      <c r="B741" t="s">
        <v>2226</v>
      </c>
      <c r="C741" t="s">
        <v>2228</v>
      </c>
      <c r="D741" t="s">
        <v>2229</v>
      </c>
      <c r="E741"/>
      <c r="F741" t="s">
        <v>58</v>
      </c>
      <c r="G741"/>
      <c r="H741">
        <v>0.8</v>
      </c>
      <c r="I741">
        <v>9.02</v>
      </c>
      <c r="J741" t="s">
        <v>249</v>
      </c>
      <c r="K741">
        <v>35.704721999999997</v>
      </c>
      <c r="L741">
        <v>-85.274721999999997</v>
      </c>
      <c r="M741" s="100" t="s">
        <v>38383</v>
      </c>
      <c r="N741" t="s">
        <v>3589</v>
      </c>
      <c r="O741" t="s">
        <v>42638</v>
      </c>
      <c r="P741">
        <v>2</v>
      </c>
      <c r="Q741" t="s">
        <v>26481</v>
      </c>
      <c r="R741" t="s">
        <v>25802</v>
      </c>
      <c r="S741" t="s">
        <v>26197</v>
      </c>
      <c r="T741"/>
      <c r="U741" t="s">
        <v>26198</v>
      </c>
      <c r="V741" t="s">
        <v>26199</v>
      </c>
      <c r="Y741" s="97"/>
      <c r="AA741" s="91" t="str">
        <v>BRADD000.8BL</v>
      </c>
    </row>
    <row r="742" spans="1:27" s="91" customFormat="1" ht="15" customHeight="1" x14ac:dyDescent="0.35">
      <c r="A742" t="s">
        <v>2231</v>
      </c>
      <c r="B742" t="s">
        <v>2230</v>
      </c>
      <c r="C742" t="s">
        <v>2232</v>
      </c>
      <c r="D742" t="s">
        <v>2233</v>
      </c>
      <c r="E742"/>
      <c r="F742" t="s">
        <v>29086</v>
      </c>
      <c r="G742"/>
      <c r="H742">
        <v>0</v>
      </c>
      <c r="I742">
        <v>47.67</v>
      </c>
      <c r="J742" t="s">
        <v>545</v>
      </c>
      <c r="K742">
        <v>35.31944</v>
      </c>
      <c r="L742">
        <v>-86.002769999999998</v>
      </c>
      <c r="M742" s="100" t="s">
        <v>38457</v>
      </c>
      <c r="N742" t="s">
        <v>26336</v>
      </c>
      <c r="O742" t="s">
        <v>42918</v>
      </c>
      <c r="P742">
        <v>2</v>
      </c>
      <c r="Q742" t="s">
        <v>30012</v>
      </c>
      <c r="R742" t="s">
        <v>25808</v>
      </c>
      <c r="S742" t="s">
        <v>26197</v>
      </c>
      <c r="T742" t="s">
        <v>26482</v>
      </c>
      <c r="U742" t="s">
        <v>26207</v>
      </c>
      <c r="V742" t="s">
        <v>26199</v>
      </c>
      <c r="W742" s="91" t="s">
        <v>2234</v>
      </c>
      <c r="X742" s="91" t="s">
        <v>34418</v>
      </c>
      <c r="Y742" s="97"/>
      <c r="AA742" s="91" t="str">
        <v>BRADL000.0CE</v>
      </c>
    </row>
    <row r="743" spans="1:27" s="91" customFormat="1" ht="15" customHeight="1" x14ac:dyDescent="0.35">
      <c r="A743" t="s">
        <v>2236</v>
      </c>
      <c r="B743" t="s">
        <v>2235</v>
      </c>
      <c r="C743" t="s">
        <v>2232</v>
      </c>
      <c r="D743" t="s">
        <v>2237</v>
      </c>
      <c r="E743"/>
      <c r="F743" t="s">
        <v>28994</v>
      </c>
      <c r="G743"/>
      <c r="H743">
        <v>0.1</v>
      </c>
      <c r="I743">
        <v>11.69</v>
      </c>
      <c r="J743" t="s">
        <v>68</v>
      </c>
      <c r="K743">
        <v>36.492780000000003</v>
      </c>
      <c r="L743">
        <v>-82.76361</v>
      </c>
      <c r="M743" s="100" t="s">
        <v>38388</v>
      </c>
      <c r="N743" t="s">
        <v>18813</v>
      </c>
      <c r="O743" t="s">
        <v>42114</v>
      </c>
      <c r="P743">
        <v>4</v>
      </c>
      <c r="Q743" t="s">
        <v>28377</v>
      </c>
      <c r="R743" t="s">
        <v>25821</v>
      </c>
      <c r="S743" t="s">
        <v>26197</v>
      </c>
      <c r="T743"/>
      <c r="U743" t="s">
        <v>26198</v>
      </c>
      <c r="V743" t="s">
        <v>26204</v>
      </c>
      <c r="X743" s="91" t="s">
        <v>30013</v>
      </c>
      <c r="Y743" s="97"/>
      <c r="AA743" s="91" t="str">
        <v>BRADL000.1HS</v>
      </c>
    </row>
    <row r="744" spans="1:27" s="91" customFormat="1" ht="15" customHeight="1" x14ac:dyDescent="0.35">
      <c r="A744" t="s">
        <v>2239</v>
      </c>
      <c r="B744" t="s">
        <v>2238</v>
      </c>
      <c r="C744" t="s">
        <v>2232</v>
      </c>
      <c r="D744" t="s">
        <v>2240</v>
      </c>
      <c r="E744"/>
      <c r="F744" t="s">
        <v>29086</v>
      </c>
      <c r="G744"/>
      <c r="H744">
        <v>1.5</v>
      </c>
      <c r="I744">
        <v>45.34</v>
      </c>
      <c r="J744" t="s">
        <v>545</v>
      </c>
      <c r="K744">
        <v>35.334899999999998</v>
      </c>
      <c r="L744">
        <v>-85.990300000000005</v>
      </c>
      <c r="M744" s="100" t="s">
        <v>38457</v>
      </c>
      <c r="N744" t="s">
        <v>26336</v>
      </c>
      <c r="O744" t="s">
        <v>43189</v>
      </c>
      <c r="P744">
        <v>2</v>
      </c>
      <c r="Q744" t="s">
        <v>26484</v>
      </c>
      <c r="R744" t="s">
        <v>25808</v>
      </c>
      <c r="S744" t="s">
        <v>26197</v>
      </c>
      <c r="T744"/>
      <c r="U744" t="s">
        <v>26198</v>
      </c>
      <c r="V744" t="s">
        <v>26199</v>
      </c>
      <c r="W744" s="91" t="s">
        <v>2241</v>
      </c>
      <c r="Y744" s="97"/>
      <c r="AA744" s="91" t="str">
        <v>BRADL001.5CE</v>
      </c>
    </row>
    <row r="745" spans="1:27" s="91" customFormat="1" ht="15" customHeight="1" x14ac:dyDescent="0.35">
      <c r="A745" t="s">
        <v>2243</v>
      </c>
      <c r="B745" t="s">
        <v>2242</v>
      </c>
      <c r="C745" t="s">
        <v>2232</v>
      </c>
      <c r="D745" t="s">
        <v>2244</v>
      </c>
      <c r="E745"/>
      <c r="F745" t="s">
        <v>75</v>
      </c>
      <c r="G745"/>
      <c r="H745">
        <v>2</v>
      </c>
      <c r="I745">
        <v>37.380000000000003</v>
      </c>
      <c r="J745" t="s">
        <v>148</v>
      </c>
      <c r="K745">
        <v>35.927909999999997</v>
      </c>
      <c r="L745">
        <v>-86.290440000000004</v>
      </c>
      <c r="M745" s="100" t="s">
        <v>38401</v>
      </c>
      <c r="N745" t="s">
        <v>26226</v>
      </c>
      <c r="O745" t="s">
        <v>43127</v>
      </c>
      <c r="P745">
        <v>2</v>
      </c>
      <c r="Q745" t="s">
        <v>26485</v>
      </c>
      <c r="R745" t="s">
        <v>25829</v>
      </c>
      <c r="S745" t="s">
        <v>26197</v>
      </c>
      <c r="T745"/>
      <c r="U745" t="s">
        <v>26198</v>
      </c>
      <c r="V745" t="s">
        <v>26199</v>
      </c>
      <c r="X745" s="91" t="s">
        <v>30014</v>
      </c>
      <c r="Y745" s="97"/>
      <c r="AA745" s="91" t="str">
        <v>BRADL002.0RU</v>
      </c>
    </row>
    <row r="746" spans="1:27" s="91" customFormat="1" ht="15" customHeight="1" x14ac:dyDescent="0.35">
      <c r="A746" t="s">
        <v>2246</v>
      </c>
      <c r="B746" t="s">
        <v>2245</v>
      </c>
      <c r="C746" t="s">
        <v>2232</v>
      </c>
      <c r="D746" t="s">
        <v>30015</v>
      </c>
      <c r="E746"/>
      <c r="F746" t="s">
        <v>44</v>
      </c>
      <c r="G746"/>
      <c r="H746">
        <v>2.1</v>
      </c>
      <c r="I746">
        <v>4.07</v>
      </c>
      <c r="J746" t="s">
        <v>68</v>
      </c>
      <c r="K746">
        <v>36.505279999999999</v>
      </c>
      <c r="L746">
        <v>-82.789439999999999</v>
      </c>
      <c r="M746" s="100" t="s">
        <v>38388</v>
      </c>
      <c r="N746" t="s">
        <v>18813</v>
      </c>
      <c r="O746" t="s">
        <v>42114</v>
      </c>
      <c r="P746">
        <v>4</v>
      </c>
      <c r="Q746" t="s">
        <v>28377</v>
      </c>
      <c r="R746" t="s">
        <v>25821</v>
      </c>
      <c r="S746" t="s">
        <v>26197</v>
      </c>
      <c r="T746"/>
      <c r="U746" t="s">
        <v>26198</v>
      </c>
      <c r="V746" t="s">
        <v>26204</v>
      </c>
      <c r="W746" s="91" t="s">
        <v>2247</v>
      </c>
      <c r="X746" s="91" t="s">
        <v>30016</v>
      </c>
      <c r="Y746" s="97"/>
      <c r="AA746" s="91" t="str">
        <v>BRADL002.1HS</v>
      </c>
    </row>
    <row r="747" spans="1:27" s="91" customFormat="1" ht="15" customHeight="1" x14ac:dyDescent="0.35">
      <c r="A747" t="s">
        <v>26487</v>
      </c>
      <c r="B747" t="s">
        <v>26486</v>
      </c>
      <c r="C747" t="s">
        <v>2232</v>
      </c>
      <c r="D747" t="s">
        <v>26488</v>
      </c>
      <c r="E747"/>
      <c r="F747" t="s">
        <v>29086</v>
      </c>
      <c r="G747"/>
      <c r="H747">
        <v>3.4</v>
      </c>
      <c r="I747">
        <v>41.3</v>
      </c>
      <c r="J747" t="s">
        <v>545</v>
      </c>
      <c r="K747">
        <v>35.356352000000001</v>
      </c>
      <c r="L747">
        <v>-85.978926000000001</v>
      </c>
      <c r="M747" s="100" t="s">
        <v>38457</v>
      </c>
      <c r="N747" t="s">
        <v>26336</v>
      </c>
      <c r="O747" t="s">
        <v>38591</v>
      </c>
      <c r="P747">
        <v>2</v>
      </c>
      <c r="Q747" t="s">
        <v>26484</v>
      </c>
      <c r="R747" t="s">
        <v>25808</v>
      </c>
      <c r="S747" t="s">
        <v>26197</v>
      </c>
      <c r="T747"/>
      <c r="U747" t="s">
        <v>26198</v>
      </c>
      <c r="V747" t="s">
        <v>26199</v>
      </c>
      <c r="W747" s="91" t="s">
        <v>38592</v>
      </c>
      <c r="X747" s="91" t="s">
        <v>29611</v>
      </c>
      <c r="Y747" s="97"/>
      <c r="AA747" s="91" t="str">
        <v>BRADL003.4CE</v>
      </c>
    </row>
    <row r="748" spans="1:27" s="91" customFormat="1" ht="15" customHeight="1" x14ac:dyDescent="0.35">
      <c r="A748" t="s">
        <v>2249</v>
      </c>
      <c r="B748" t="s">
        <v>2248</v>
      </c>
      <c r="C748" t="s">
        <v>2232</v>
      </c>
      <c r="D748" t="s">
        <v>30017</v>
      </c>
      <c r="E748"/>
      <c r="F748" t="s">
        <v>44</v>
      </c>
      <c r="G748"/>
      <c r="H748">
        <v>3.4</v>
      </c>
      <c r="I748">
        <v>3.05</v>
      </c>
      <c r="J748" t="s">
        <v>68</v>
      </c>
      <c r="K748">
        <v>36.515560000000001</v>
      </c>
      <c r="L748">
        <v>-82.804720000000003</v>
      </c>
      <c r="M748" s="100" t="s">
        <v>38388</v>
      </c>
      <c r="N748" t="s">
        <v>18813</v>
      </c>
      <c r="O748" t="s">
        <v>42114</v>
      </c>
      <c r="P748">
        <v>4</v>
      </c>
      <c r="Q748" t="s">
        <v>28377</v>
      </c>
      <c r="R748" t="s">
        <v>25821</v>
      </c>
      <c r="S748" t="s">
        <v>26197</v>
      </c>
      <c r="T748"/>
      <c r="U748" t="s">
        <v>26198</v>
      </c>
      <c r="V748" t="s">
        <v>26204</v>
      </c>
      <c r="W748" s="91" t="s">
        <v>2250</v>
      </c>
      <c r="X748" s="91" t="s">
        <v>30018</v>
      </c>
      <c r="Y748" s="97"/>
      <c r="AA748" s="91" t="str">
        <v>BRADL003.4HS</v>
      </c>
    </row>
    <row r="749" spans="1:27" s="91" customFormat="1" ht="15" customHeight="1" x14ac:dyDescent="0.35">
      <c r="A749" t="s">
        <v>2252</v>
      </c>
      <c r="B749" t="s">
        <v>2251</v>
      </c>
      <c r="C749" t="s">
        <v>2232</v>
      </c>
      <c r="D749" t="s">
        <v>2253</v>
      </c>
      <c r="E749"/>
      <c r="F749" t="s">
        <v>75</v>
      </c>
      <c r="G749"/>
      <c r="H749">
        <v>3.8</v>
      </c>
      <c r="I749">
        <v>29.33</v>
      </c>
      <c r="J749" t="s">
        <v>148</v>
      </c>
      <c r="K749">
        <v>35.933720000000001</v>
      </c>
      <c r="L749">
        <v>-86.265249999999995</v>
      </c>
      <c r="M749" s="100" t="s">
        <v>38401</v>
      </c>
      <c r="N749" t="s">
        <v>26226</v>
      </c>
      <c r="O749" t="s">
        <v>43127</v>
      </c>
      <c r="P749">
        <v>2</v>
      </c>
      <c r="Q749" t="s">
        <v>26485</v>
      </c>
      <c r="R749" t="s">
        <v>25829</v>
      </c>
      <c r="S749" t="s">
        <v>26197</v>
      </c>
      <c r="T749"/>
      <c r="U749" t="s">
        <v>26198</v>
      </c>
      <c r="V749" t="s">
        <v>26199</v>
      </c>
      <c r="Y749" s="97"/>
      <c r="AA749" s="91" t="str">
        <v>BRADL003.8RU</v>
      </c>
    </row>
    <row r="750" spans="1:27" s="91" customFormat="1" ht="15" customHeight="1" x14ac:dyDescent="0.35">
      <c r="A750" t="s">
        <v>2255</v>
      </c>
      <c r="B750" t="s">
        <v>2254</v>
      </c>
      <c r="C750" t="s">
        <v>2232</v>
      </c>
      <c r="D750" t="s">
        <v>2256</v>
      </c>
      <c r="E750"/>
      <c r="F750" t="s">
        <v>29086</v>
      </c>
      <c r="G750"/>
      <c r="H750">
        <v>7.1</v>
      </c>
      <c r="I750">
        <v>32.4</v>
      </c>
      <c r="J750" t="s">
        <v>545</v>
      </c>
      <c r="K750">
        <v>35.395800000000001</v>
      </c>
      <c r="L750">
        <v>-85.977199999999996</v>
      </c>
      <c r="M750" s="100" t="s">
        <v>38457</v>
      </c>
      <c r="N750" t="s">
        <v>26336</v>
      </c>
      <c r="O750" t="s">
        <v>43189</v>
      </c>
      <c r="P750">
        <v>2</v>
      </c>
      <c r="Q750" t="s">
        <v>26484</v>
      </c>
      <c r="R750" t="s">
        <v>25808</v>
      </c>
      <c r="S750" t="s">
        <v>26197</v>
      </c>
      <c r="T750"/>
      <c r="U750" t="s">
        <v>26198</v>
      </c>
      <c r="V750" t="s">
        <v>26199</v>
      </c>
      <c r="Y750" s="97"/>
      <c r="AA750" s="91" t="str">
        <v>BRADL007.1CE</v>
      </c>
    </row>
    <row r="751" spans="1:27" s="91" customFormat="1" ht="15" customHeight="1" x14ac:dyDescent="0.35">
      <c r="A751" t="s">
        <v>2261</v>
      </c>
      <c r="B751" t="s">
        <v>2260</v>
      </c>
      <c r="C751" t="s">
        <v>2232</v>
      </c>
      <c r="D751" t="s">
        <v>2262</v>
      </c>
      <c r="E751"/>
      <c r="F751" t="s">
        <v>75</v>
      </c>
      <c r="G751"/>
      <c r="H751">
        <v>8.3000000000000007</v>
      </c>
      <c r="I751">
        <v>11.95</v>
      </c>
      <c r="J751" t="s">
        <v>148</v>
      </c>
      <c r="K751">
        <v>35.951300000000003</v>
      </c>
      <c r="L751">
        <v>-86.219099999999997</v>
      </c>
      <c r="M751" s="100" t="s">
        <v>38401</v>
      </c>
      <c r="N751" t="s">
        <v>26226</v>
      </c>
      <c r="O751" t="s">
        <v>43127</v>
      </c>
      <c r="P751">
        <v>2</v>
      </c>
      <c r="Q751" t="s">
        <v>26485</v>
      </c>
      <c r="R751" t="s">
        <v>25829</v>
      </c>
      <c r="S751" t="s">
        <v>26197</v>
      </c>
      <c r="T751"/>
      <c r="U751" t="s">
        <v>26198</v>
      </c>
      <c r="V751" t="s">
        <v>26199</v>
      </c>
      <c r="Y751" s="97"/>
      <c r="AA751" s="91" t="str">
        <v>BRADL008.3RU</v>
      </c>
    </row>
    <row r="752" spans="1:27" s="91" customFormat="1" ht="15" customHeight="1" x14ac:dyDescent="0.35">
      <c r="A752" t="s">
        <v>29114</v>
      </c>
      <c r="B752" t="s">
        <v>29115</v>
      </c>
      <c r="C752" t="s">
        <v>2258</v>
      </c>
      <c r="D752" t="s">
        <v>29116</v>
      </c>
      <c r="E752"/>
      <c r="F752" t="s">
        <v>75</v>
      </c>
      <c r="G752"/>
      <c r="H752">
        <v>0.2</v>
      </c>
      <c r="I752">
        <v>1.87</v>
      </c>
      <c r="J752" t="s">
        <v>148</v>
      </c>
      <c r="K752">
        <v>35.955950000000001</v>
      </c>
      <c r="L752">
        <v>-86.212540000000004</v>
      </c>
      <c r="M752" s="100" t="s">
        <v>38401</v>
      </c>
      <c r="N752" t="s">
        <v>26226</v>
      </c>
      <c r="O752" t="s">
        <v>43127</v>
      </c>
      <c r="P752">
        <v>2</v>
      </c>
      <c r="Q752" t="s">
        <v>30020</v>
      </c>
      <c r="R752" t="s">
        <v>25829</v>
      </c>
      <c r="S752" t="s">
        <v>26197</v>
      </c>
      <c r="T752"/>
      <c r="U752" t="s">
        <v>26198</v>
      </c>
      <c r="V752" t="s">
        <v>26199</v>
      </c>
      <c r="Y752" s="97"/>
      <c r="AA752" s="91" t="str">
        <v>BRADL008.4T0.2RU</v>
      </c>
    </row>
    <row r="753" spans="1:27" s="91" customFormat="1" ht="15" customHeight="1" x14ac:dyDescent="0.35">
      <c r="A753" t="s">
        <v>2264</v>
      </c>
      <c r="B753" t="s">
        <v>2263</v>
      </c>
      <c r="C753" t="s">
        <v>2232</v>
      </c>
      <c r="D753" t="s">
        <v>2265</v>
      </c>
      <c r="E753"/>
      <c r="F753" t="s">
        <v>75</v>
      </c>
      <c r="G753"/>
      <c r="H753">
        <v>8.9</v>
      </c>
      <c r="I753">
        <v>8.2799999999999994</v>
      </c>
      <c r="J753" t="s">
        <v>148</v>
      </c>
      <c r="K753">
        <v>35.955979999999997</v>
      </c>
      <c r="L753">
        <v>-86.210400000000007</v>
      </c>
      <c r="M753" s="100" t="s">
        <v>38401</v>
      </c>
      <c r="N753" t="s">
        <v>26226</v>
      </c>
      <c r="O753" t="s">
        <v>43127</v>
      </c>
      <c r="P753">
        <v>2</v>
      </c>
      <c r="Q753" t="s">
        <v>26485</v>
      </c>
      <c r="R753" t="s">
        <v>25829</v>
      </c>
      <c r="S753" t="s">
        <v>26197</v>
      </c>
      <c r="T753"/>
      <c r="U753" t="s">
        <v>26198</v>
      </c>
      <c r="V753" t="s">
        <v>26199</v>
      </c>
      <c r="X753" s="91" t="s">
        <v>30021</v>
      </c>
      <c r="Y753" s="97"/>
      <c r="AA753" s="91" t="str">
        <v>BRADL008.9RU</v>
      </c>
    </row>
    <row r="754" spans="1:27" s="91" customFormat="1" ht="15" customHeight="1" x14ac:dyDescent="0.35">
      <c r="A754" t="s">
        <v>36458</v>
      </c>
      <c r="B754" t="s">
        <v>2257</v>
      </c>
      <c r="C754" t="s">
        <v>2258</v>
      </c>
      <c r="D754" t="s">
        <v>2259</v>
      </c>
      <c r="E754"/>
      <c r="F754" t="s">
        <v>75</v>
      </c>
      <c r="G754"/>
      <c r="H754">
        <v>1.4</v>
      </c>
      <c r="I754">
        <v>0.76</v>
      </c>
      <c r="J754" t="s">
        <v>148</v>
      </c>
      <c r="K754">
        <v>35.9694</v>
      </c>
      <c r="L754">
        <v>-86.221599999999995</v>
      </c>
      <c r="M754" s="100" t="s">
        <v>38401</v>
      </c>
      <c r="N754" t="s">
        <v>26226</v>
      </c>
      <c r="O754" t="s">
        <v>43127</v>
      </c>
      <c r="P754">
        <v>2</v>
      </c>
      <c r="Q754" t="s">
        <v>30019</v>
      </c>
      <c r="R754" t="s">
        <v>25829</v>
      </c>
      <c r="S754" t="s">
        <v>26197</v>
      </c>
      <c r="T754"/>
      <c r="U754" t="s">
        <v>26198</v>
      </c>
      <c r="V754" t="s">
        <v>26199</v>
      </c>
      <c r="W754" s="91" t="s">
        <v>36933</v>
      </c>
      <c r="Y754" s="97"/>
      <c r="AA754" s="91" t="str">
        <v>BRADL8.2T1.4RU</v>
      </c>
    </row>
    <row r="755" spans="1:27" s="91" customFormat="1" ht="15" customHeight="1" x14ac:dyDescent="0.35">
      <c r="A755" t="s">
        <v>2267</v>
      </c>
      <c r="B755" t="s">
        <v>2266</v>
      </c>
      <c r="C755" t="s">
        <v>2268</v>
      </c>
      <c r="D755" t="s">
        <v>2269</v>
      </c>
      <c r="E755"/>
      <c r="F755" t="s">
        <v>33</v>
      </c>
      <c r="G755"/>
      <c r="H755">
        <v>1.3</v>
      </c>
      <c r="I755">
        <v>68.349999999999994</v>
      </c>
      <c r="J755" t="s">
        <v>1600</v>
      </c>
      <c r="K755">
        <v>35.111080000000001</v>
      </c>
      <c r="L755">
        <v>-86.806209999999993</v>
      </c>
      <c r="M755" s="100" t="s">
        <v>38457</v>
      </c>
      <c r="N755" t="s">
        <v>26336</v>
      </c>
      <c r="O755" t="s">
        <v>42866</v>
      </c>
      <c r="P755">
        <v>2</v>
      </c>
      <c r="Q755" t="s">
        <v>26489</v>
      </c>
      <c r="R755" t="s">
        <v>25808</v>
      </c>
      <c r="S755" t="s">
        <v>26197</v>
      </c>
      <c r="T755"/>
      <c r="U755" t="s">
        <v>26198</v>
      </c>
      <c r="V755" t="s">
        <v>26199</v>
      </c>
      <c r="Y755" s="97"/>
      <c r="AA755" s="91" t="str">
        <v>BRADS001.3LI</v>
      </c>
    </row>
    <row r="756" spans="1:27" s="91" customFormat="1" ht="15" customHeight="1" x14ac:dyDescent="0.35">
      <c r="A756" t="s">
        <v>2271</v>
      </c>
      <c r="B756" t="s">
        <v>2270</v>
      </c>
      <c r="C756" t="s">
        <v>2268</v>
      </c>
      <c r="D756" t="s">
        <v>2272</v>
      </c>
      <c r="E756"/>
      <c r="F756" t="s">
        <v>33</v>
      </c>
      <c r="G756"/>
      <c r="H756">
        <v>5.2</v>
      </c>
      <c r="I756">
        <v>57.97</v>
      </c>
      <c r="J756" t="s">
        <v>1600</v>
      </c>
      <c r="K756">
        <v>35.148510000000002</v>
      </c>
      <c r="L756">
        <v>-86.819794000000002</v>
      </c>
      <c r="M756" s="100" t="s">
        <v>38457</v>
      </c>
      <c r="N756" t="s">
        <v>26336</v>
      </c>
      <c r="O756" t="s">
        <v>42866</v>
      </c>
      <c r="P756">
        <v>2</v>
      </c>
      <c r="Q756" t="s">
        <v>26489</v>
      </c>
      <c r="R756" t="s">
        <v>25808</v>
      </c>
      <c r="S756" t="s">
        <v>26197</v>
      </c>
      <c r="T756"/>
      <c r="U756" t="s">
        <v>26198</v>
      </c>
      <c r="V756" t="s">
        <v>26199</v>
      </c>
      <c r="W756" s="91" t="s">
        <v>34558</v>
      </c>
      <c r="Y756" s="97"/>
      <c r="AA756" s="91" t="str">
        <v>BRADS005.2LI</v>
      </c>
    </row>
    <row r="757" spans="1:27" s="91" customFormat="1" ht="15" customHeight="1" x14ac:dyDescent="0.35">
      <c r="A757" t="s">
        <v>2274</v>
      </c>
      <c r="B757" t="s">
        <v>2273</v>
      </c>
      <c r="C757" t="s">
        <v>2268</v>
      </c>
      <c r="D757" t="s">
        <v>2275</v>
      </c>
      <c r="E757"/>
      <c r="F757" t="s">
        <v>33</v>
      </c>
      <c r="G757"/>
      <c r="H757">
        <v>10.6</v>
      </c>
      <c r="I757">
        <v>36.46</v>
      </c>
      <c r="J757" t="s">
        <v>53</v>
      </c>
      <c r="K757">
        <v>35.193100000000001</v>
      </c>
      <c r="L757">
        <v>-86.844399999999993</v>
      </c>
      <c r="M757" s="100" t="s">
        <v>38457</v>
      </c>
      <c r="N757" t="s">
        <v>26336</v>
      </c>
      <c r="O757" t="s">
        <v>42866</v>
      </c>
      <c r="P757">
        <v>2</v>
      </c>
      <c r="Q757" t="s">
        <v>26489</v>
      </c>
      <c r="R757" t="s">
        <v>25808</v>
      </c>
      <c r="S757" t="s">
        <v>26197</v>
      </c>
      <c r="T757"/>
      <c r="U757" t="s">
        <v>26198</v>
      </c>
      <c r="V757" t="s">
        <v>26199</v>
      </c>
      <c r="Y757" s="97"/>
      <c r="AA757" s="91" t="str">
        <v>BRADS010.6GS</v>
      </c>
    </row>
    <row r="758" spans="1:27" s="91" customFormat="1" ht="15" customHeight="1" x14ac:dyDescent="0.35">
      <c r="A758" t="s">
        <v>2277</v>
      </c>
      <c r="B758" t="s">
        <v>2276</v>
      </c>
      <c r="C758" t="s">
        <v>2278</v>
      </c>
      <c r="D758" t="s">
        <v>2279</v>
      </c>
      <c r="E758"/>
      <c r="F758" t="s">
        <v>29083</v>
      </c>
      <c r="G758"/>
      <c r="H758">
        <v>0.2</v>
      </c>
      <c r="I758">
        <v>2.81</v>
      </c>
      <c r="J758" t="s">
        <v>423</v>
      </c>
      <c r="K758">
        <v>36.035277999999998</v>
      </c>
      <c r="L758">
        <v>-87.823888999999994</v>
      </c>
      <c r="M758" s="100" t="s">
        <v>38382</v>
      </c>
      <c r="N758" t="s">
        <v>26210</v>
      </c>
      <c r="O758" t="s">
        <v>42625</v>
      </c>
      <c r="P758">
        <v>3</v>
      </c>
      <c r="Q758" t="s">
        <v>30022</v>
      </c>
      <c r="R758" t="s">
        <v>25829</v>
      </c>
      <c r="S758" t="s">
        <v>26197</v>
      </c>
      <c r="T758"/>
      <c r="U758" t="s">
        <v>26198</v>
      </c>
      <c r="V758" t="s">
        <v>26199</v>
      </c>
      <c r="Y758" s="97"/>
      <c r="AA758" s="91" t="str">
        <v>BRADY000.2HU</v>
      </c>
    </row>
    <row r="759" spans="1:27" s="91" customFormat="1" ht="15" customHeight="1" x14ac:dyDescent="0.35">
      <c r="A759" t="s">
        <v>37795</v>
      </c>
      <c r="B759" t="s">
        <v>37796</v>
      </c>
      <c r="C759" t="s">
        <v>2278</v>
      </c>
      <c r="D759" t="s">
        <v>37797</v>
      </c>
      <c r="E759"/>
      <c r="F759" t="s">
        <v>58</v>
      </c>
      <c r="G759"/>
      <c r="H759">
        <v>3.8</v>
      </c>
      <c r="I759">
        <v>0.16</v>
      </c>
      <c r="J759" t="s">
        <v>614</v>
      </c>
      <c r="K759">
        <v>36.12632</v>
      </c>
      <c r="L759">
        <v>-85.254300000000001</v>
      </c>
      <c r="M759" s="100" t="s">
        <v>38383</v>
      </c>
      <c r="N759" t="s">
        <v>3589</v>
      </c>
      <c r="O759" t="s">
        <v>42663</v>
      </c>
      <c r="P759">
        <v>2</v>
      </c>
      <c r="Q759" t="s">
        <v>37798</v>
      </c>
      <c r="R759" t="s">
        <v>25812</v>
      </c>
      <c r="S759" t="s">
        <v>26197</v>
      </c>
      <c r="T759"/>
      <c r="U759" t="s">
        <v>26198</v>
      </c>
      <c r="V759" t="s">
        <v>26199</v>
      </c>
      <c r="X759" s="91" t="s">
        <v>37799</v>
      </c>
      <c r="Y759" s="97"/>
      <c r="AA759" s="91" t="str">
        <v>BRADY003.8PU</v>
      </c>
    </row>
    <row r="760" spans="1:27" s="91" customFormat="1" ht="15" customHeight="1" x14ac:dyDescent="0.35">
      <c r="A760" s="310" t="s">
        <v>38593</v>
      </c>
      <c r="B760" s="310" t="s">
        <v>38594</v>
      </c>
      <c r="C760" s="310" t="s">
        <v>2278</v>
      </c>
      <c r="D760" s="310" t="s">
        <v>38595</v>
      </c>
      <c r="E760" s="310"/>
      <c r="F760" s="310" t="s">
        <v>58</v>
      </c>
      <c r="G760" s="310"/>
      <c r="H760" s="314">
        <v>3.9</v>
      </c>
      <c r="I760" s="314">
        <v>0.1</v>
      </c>
      <c r="J760" s="310" t="s">
        <v>614</v>
      </c>
      <c r="K760" s="314">
        <v>36.123956999999997</v>
      </c>
      <c r="L760" s="314">
        <v>-85.250581999999994</v>
      </c>
      <c r="M760" s="314" t="s">
        <v>38383</v>
      </c>
      <c r="N760" s="310" t="s">
        <v>3589</v>
      </c>
      <c r="O760" s="310" t="s">
        <v>38596</v>
      </c>
      <c r="P760" s="314">
        <v>2</v>
      </c>
      <c r="Q760" s="310" t="s">
        <v>37798</v>
      </c>
      <c r="R760" s="310" t="s">
        <v>25812</v>
      </c>
      <c r="S760" s="310" t="s">
        <v>26197</v>
      </c>
      <c r="T760" s="310"/>
      <c r="U760" s="310" t="s">
        <v>26198</v>
      </c>
      <c r="V760" s="310" t="s">
        <v>26199</v>
      </c>
      <c r="X760" s="91" t="s">
        <v>38597</v>
      </c>
      <c r="Y760" s="97"/>
      <c r="AA760" s="91" t="str">
        <v>BRADY003.9PU</v>
      </c>
    </row>
    <row r="761" spans="1:27" s="91" customFormat="1" ht="15" customHeight="1" x14ac:dyDescent="0.35">
      <c r="A761" s="310" t="s">
        <v>38598</v>
      </c>
      <c r="B761" s="310" t="s">
        <v>38599</v>
      </c>
      <c r="C761" s="310" t="s">
        <v>2278</v>
      </c>
      <c r="D761" s="310" t="s">
        <v>38600</v>
      </c>
      <c r="E761" s="310"/>
      <c r="F761" s="310" t="s">
        <v>58</v>
      </c>
      <c r="G761" s="310"/>
      <c r="H761" s="314">
        <v>4</v>
      </c>
      <c r="I761" s="314">
        <v>0.1</v>
      </c>
      <c r="J761" s="310" t="s">
        <v>614</v>
      </c>
      <c r="K761" s="314">
        <v>36.123910000000002</v>
      </c>
      <c r="L761" s="314">
        <v>-85.25018</v>
      </c>
      <c r="M761" s="314" t="s">
        <v>38383</v>
      </c>
      <c r="N761" s="310" t="s">
        <v>3589</v>
      </c>
      <c r="O761" s="310" t="s">
        <v>38596</v>
      </c>
      <c r="P761" s="314">
        <v>2</v>
      </c>
      <c r="Q761" s="310" t="s">
        <v>37798</v>
      </c>
      <c r="R761" s="310" t="s">
        <v>25812</v>
      </c>
      <c r="S761" s="310" t="s">
        <v>26197</v>
      </c>
      <c r="T761" s="310"/>
      <c r="U761" s="310" t="s">
        <v>26198</v>
      </c>
      <c r="V761" s="310" t="s">
        <v>26199</v>
      </c>
      <c r="X761" s="91" t="s">
        <v>38601</v>
      </c>
      <c r="Y761" s="97"/>
      <c r="AA761" s="91" t="str">
        <v>BRADY004.0PU</v>
      </c>
    </row>
    <row r="762" spans="1:27" s="91" customFormat="1" ht="15" customHeight="1" x14ac:dyDescent="0.35">
      <c r="A762" t="s">
        <v>37800</v>
      </c>
      <c r="B762" t="s">
        <v>37801</v>
      </c>
      <c r="C762" t="s">
        <v>2278</v>
      </c>
      <c r="D762" t="s">
        <v>37802</v>
      </c>
      <c r="E762"/>
      <c r="F762" t="s">
        <v>58</v>
      </c>
      <c r="G762"/>
      <c r="H762">
        <v>4.2</v>
      </c>
      <c r="I762">
        <v>0.05</v>
      </c>
      <c r="J762" t="s">
        <v>614</v>
      </c>
      <c r="K762">
        <v>36.12388</v>
      </c>
      <c r="L762">
        <v>-85.248360000000005</v>
      </c>
      <c r="M762" s="100" t="s">
        <v>38383</v>
      </c>
      <c r="N762" t="s">
        <v>3589</v>
      </c>
      <c r="O762" t="s">
        <v>42663</v>
      </c>
      <c r="P762">
        <v>2</v>
      </c>
      <c r="Q762" t="s">
        <v>37798</v>
      </c>
      <c r="R762" t="s">
        <v>25812</v>
      </c>
      <c r="S762" t="s">
        <v>26197</v>
      </c>
      <c r="T762"/>
      <c r="U762" t="s">
        <v>26198</v>
      </c>
      <c r="V762" t="s">
        <v>26199</v>
      </c>
      <c r="X762" s="91" t="s">
        <v>37803</v>
      </c>
      <c r="Y762" s="97"/>
      <c r="AA762" s="91" t="str">
        <v>BRADY004.2PU</v>
      </c>
    </row>
    <row r="763" spans="1:27" s="91" customFormat="1" ht="15" customHeight="1" x14ac:dyDescent="0.35">
      <c r="A763" s="310" t="s">
        <v>38602</v>
      </c>
      <c r="B763" s="310" t="s">
        <v>38603</v>
      </c>
      <c r="C763" s="310" t="s">
        <v>38604</v>
      </c>
      <c r="D763" s="310" t="s">
        <v>38605</v>
      </c>
      <c r="E763" s="310"/>
      <c r="F763" s="310" t="s">
        <v>58</v>
      </c>
      <c r="G763" s="310"/>
      <c r="H763" s="314">
        <v>0</v>
      </c>
      <c r="I763" s="314">
        <v>0.1</v>
      </c>
      <c r="J763" s="310" t="s">
        <v>614</v>
      </c>
      <c r="K763" s="314">
        <v>36.125219999999999</v>
      </c>
      <c r="L763" s="314">
        <v>-85.253780000000006</v>
      </c>
      <c r="M763" s="314" t="s">
        <v>38383</v>
      </c>
      <c r="N763" s="310" t="s">
        <v>3589</v>
      </c>
      <c r="O763" s="310" t="s">
        <v>38596</v>
      </c>
      <c r="P763" s="314">
        <v>2</v>
      </c>
      <c r="Q763" s="310" t="s">
        <v>37798</v>
      </c>
      <c r="R763" s="310" t="s">
        <v>25812</v>
      </c>
      <c r="S763" s="310" t="s">
        <v>26197</v>
      </c>
      <c r="T763" s="310"/>
      <c r="U763" s="310" t="s">
        <v>26198</v>
      </c>
      <c r="V763" s="310" t="s">
        <v>26199</v>
      </c>
      <c r="X763" s="91" t="s">
        <v>38606</v>
      </c>
      <c r="Y763" s="97"/>
      <c r="AA763" s="91" t="str">
        <v>BRADY3.9T0.0PU</v>
      </c>
    </row>
    <row r="764" spans="1:27" s="91" customFormat="1" ht="15" customHeight="1" x14ac:dyDescent="0.35">
      <c r="A764" s="310" t="s">
        <v>38607</v>
      </c>
      <c r="B764" s="310" t="s">
        <v>38608</v>
      </c>
      <c r="C764" s="310" t="s">
        <v>38604</v>
      </c>
      <c r="D764" s="310" t="s">
        <v>38609</v>
      </c>
      <c r="E764" s="310"/>
      <c r="F764" s="310" t="s">
        <v>58</v>
      </c>
      <c r="G764" s="310"/>
      <c r="H764" s="314">
        <v>0</v>
      </c>
      <c r="I764" s="314">
        <v>0.1</v>
      </c>
      <c r="J764" s="310" t="s">
        <v>614</v>
      </c>
      <c r="K764" s="314">
        <v>36.123809999999999</v>
      </c>
      <c r="L764" s="314">
        <v>-85.250799999999998</v>
      </c>
      <c r="M764" s="314" t="s">
        <v>38383</v>
      </c>
      <c r="N764" s="310" t="s">
        <v>3589</v>
      </c>
      <c r="O764" s="310" t="s">
        <v>38596</v>
      </c>
      <c r="P764" s="314">
        <v>2</v>
      </c>
      <c r="Q764" s="310" t="s">
        <v>37798</v>
      </c>
      <c r="R764" s="310" t="s">
        <v>25812</v>
      </c>
      <c r="S764" s="310" t="s">
        <v>26197</v>
      </c>
      <c r="T764" s="310"/>
      <c r="U764" s="310" t="s">
        <v>26198</v>
      </c>
      <c r="V764" s="310" t="s">
        <v>26199</v>
      </c>
      <c r="X764" s="91" t="s">
        <v>38610</v>
      </c>
      <c r="Y764" s="97"/>
      <c r="AA764" s="91" t="str">
        <v>BRADY4.0T0.0PU</v>
      </c>
    </row>
    <row r="765" spans="1:27" s="91" customFormat="1" ht="15" customHeight="1" x14ac:dyDescent="0.35">
      <c r="A765" t="s">
        <v>2281</v>
      </c>
      <c r="B765" t="s">
        <v>2280</v>
      </c>
      <c r="C765" t="s">
        <v>2282</v>
      </c>
      <c r="D765" t="s">
        <v>2283</v>
      </c>
      <c r="E765"/>
      <c r="F765" t="s">
        <v>33</v>
      </c>
      <c r="G765"/>
      <c r="H765">
        <v>2.2999999999999998</v>
      </c>
      <c r="I765">
        <v>20.6</v>
      </c>
      <c r="J765" t="s">
        <v>2030</v>
      </c>
      <c r="K765">
        <v>35.778500000000001</v>
      </c>
      <c r="L765">
        <v>-86.161559999999994</v>
      </c>
      <c r="M765" s="100" t="s">
        <v>38401</v>
      </c>
      <c r="N765" t="s">
        <v>26226</v>
      </c>
      <c r="O765" t="s">
        <v>42901</v>
      </c>
      <c r="P765">
        <v>2</v>
      </c>
      <c r="Q765" t="s">
        <v>26490</v>
      </c>
      <c r="R765" t="s">
        <v>25812</v>
      </c>
      <c r="S765" t="s">
        <v>26197</v>
      </c>
      <c r="T765"/>
      <c r="U765" t="s">
        <v>26198</v>
      </c>
      <c r="V765" t="s">
        <v>26199</v>
      </c>
      <c r="Y765" s="97"/>
      <c r="AA765" s="91" t="str">
        <v>BRAWL002.3CN</v>
      </c>
    </row>
    <row r="766" spans="1:27" s="91" customFormat="1" ht="15" customHeight="1" x14ac:dyDescent="0.35">
      <c r="A766" t="s">
        <v>2285</v>
      </c>
      <c r="B766" t="s">
        <v>2284</v>
      </c>
      <c r="C766" t="s">
        <v>2286</v>
      </c>
      <c r="D766" t="s">
        <v>2287</v>
      </c>
      <c r="E766"/>
      <c r="F766" t="s">
        <v>9</v>
      </c>
      <c r="G766"/>
      <c r="H766">
        <v>0.6</v>
      </c>
      <c r="I766">
        <v>4.8099999999999996</v>
      </c>
      <c r="J766" t="s">
        <v>641</v>
      </c>
      <c r="K766">
        <v>35.661230000000003</v>
      </c>
      <c r="L766">
        <v>-88.423659999999998</v>
      </c>
      <c r="M766" s="100" t="s">
        <v>38402</v>
      </c>
      <c r="N766" t="s">
        <v>26242</v>
      </c>
      <c r="O766" t="s">
        <v>42827</v>
      </c>
      <c r="P766">
        <v>3</v>
      </c>
      <c r="Q766" t="s">
        <v>30023</v>
      </c>
      <c r="R766" t="s">
        <v>25816</v>
      </c>
      <c r="S766" t="s">
        <v>26197</v>
      </c>
      <c r="T766"/>
      <c r="U766" t="s">
        <v>26198</v>
      </c>
      <c r="V766" t="s">
        <v>26199</v>
      </c>
      <c r="Y766" s="97"/>
      <c r="AA766" s="91" t="str">
        <v>BRAZI000.6HE</v>
      </c>
    </row>
    <row r="767" spans="1:27" s="91" customFormat="1" ht="15" customHeight="1" x14ac:dyDescent="0.35">
      <c r="A767" t="s">
        <v>2289</v>
      </c>
      <c r="B767" t="s">
        <v>2288</v>
      </c>
      <c r="C767" t="s">
        <v>2290</v>
      </c>
      <c r="D767" t="s">
        <v>2291</v>
      </c>
      <c r="E767"/>
      <c r="F767" t="s">
        <v>33</v>
      </c>
      <c r="G767"/>
      <c r="H767">
        <v>0.5</v>
      </c>
      <c r="I767">
        <v>2.5299999999999998</v>
      </c>
      <c r="J767" t="s">
        <v>277</v>
      </c>
      <c r="K767">
        <v>36.051349999999999</v>
      </c>
      <c r="L767">
        <v>-86.751649999999998</v>
      </c>
      <c r="M767" s="100" t="s">
        <v>38414</v>
      </c>
      <c r="N767" t="s">
        <v>26254</v>
      </c>
      <c r="O767" t="s">
        <v>42244</v>
      </c>
      <c r="P767">
        <v>5</v>
      </c>
      <c r="Q767" t="s">
        <v>30024</v>
      </c>
      <c r="R767" t="s">
        <v>25829</v>
      </c>
      <c r="S767" t="s">
        <v>26197</v>
      </c>
      <c r="T767"/>
      <c r="U767" t="s">
        <v>26198</v>
      </c>
      <c r="V767" t="s">
        <v>26199</v>
      </c>
      <c r="Y767" s="97"/>
      <c r="AA767" s="91" t="str">
        <v>BRENT000.5DA</v>
      </c>
    </row>
    <row r="768" spans="1:27" s="91" customFormat="1" ht="15" customHeight="1" x14ac:dyDescent="0.35">
      <c r="A768" t="s">
        <v>2293</v>
      </c>
      <c r="B768" t="s">
        <v>2292</v>
      </c>
      <c r="C768" t="s">
        <v>2294</v>
      </c>
      <c r="D768" t="s">
        <v>2295</v>
      </c>
      <c r="E768"/>
      <c r="F768" t="s">
        <v>33</v>
      </c>
      <c r="G768"/>
      <c r="H768">
        <v>0.5</v>
      </c>
      <c r="I768">
        <v>5.52</v>
      </c>
      <c r="J768" t="s">
        <v>545</v>
      </c>
      <c r="K768">
        <v>35.499420000000001</v>
      </c>
      <c r="L768">
        <v>-86.144279999999995</v>
      </c>
      <c r="M768" s="100" t="s">
        <v>38389</v>
      </c>
      <c r="N768" t="s">
        <v>26217</v>
      </c>
      <c r="O768" t="s">
        <v>42260</v>
      </c>
      <c r="P768">
        <v>4</v>
      </c>
      <c r="Q768" t="s">
        <v>38611</v>
      </c>
      <c r="R768" t="s">
        <v>25808</v>
      </c>
      <c r="S768" t="s">
        <v>26197</v>
      </c>
      <c r="T768"/>
      <c r="U768" t="s">
        <v>26198</v>
      </c>
      <c r="V768" t="s">
        <v>26199</v>
      </c>
      <c r="X768" s="91" t="s">
        <v>29982</v>
      </c>
      <c r="Y768" s="97"/>
      <c r="AA768" s="91" t="str">
        <v>BREWE000.5CE</v>
      </c>
    </row>
    <row r="769" spans="1:27" s="91" customFormat="1" ht="15" customHeight="1" x14ac:dyDescent="0.35">
      <c r="A769" t="s">
        <v>2297</v>
      </c>
      <c r="B769" t="s">
        <v>2296</v>
      </c>
      <c r="C769" t="s">
        <v>2298</v>
      </c>
      <c r="D769" t="s">
        <v>2299</v>
      </c>
      <c r="E769"/>
      <c r="F769" t="s">
        <v>28985</v>
      </c>
      <c r="G769"/>
      <c r="H769">
        <v>0.1</v>
      </c>
      <c r="I769">
        <v>141.54</v>
      </c>
      <c r="J769" t="s">
        <v>15</v>
      </c>
      <c r="K769">
        <v>35.689300000000003</v>
      </c>
      <c r="L769">
        <v>-83.793970000000002</v>
      </c>
      <c r="M769" s="100" t="s">
        <v>38415</v>
      </c>
      <c r="N769" t="s">
        <v>26602</v>
      </c>
      <c r="O769" t="s">
        <v>42729</v>
      </c>
      <c r="P769">
        <v>2</v>
      </c>
      <c r="Q769" t="s">
        <v>30025</v>
      </c>
      <c r="R769" t="s">
        <v>25825</v>
      </c>
      <c r="S769" t="s">
        <v>26197</v>
      </c>
      <c r="T769"/>
      <c r="U769" t="s">
        <v>26198</v>
      </c>
      <c r="V769" t="s">
        <v>26204</v>
      </c>
      <c r="X769" s="91" t="s">
        <v>30026</v>
      </c>
      <c r="Y769" s="97"/>
      <c r="AA769" s="91" t="str">
        <v>BRIAR000.1BT</v>
      </c>
    </row>
    <row r="770" spans="1:27" s="91" customFormat="1" ht="15" customHeight="1" x14ac:dyDescent="0.35">
      <c r="A770" t="s">
        <v>2301</v>
      </c>
      <c r="B770" t="s">
        <v>2300</v>
      </c>
      <c r="C770" t="s">
        <v>2302</v>
      </c>
      <c r="D770" t="s">
        <v>2303</v>
      </c>
      <c r="E770"/>
      <c r="F770" t="s">
        <v>27</v>
      </c>
      <c r="G770"/>
      <c r="H770">
        <v>1.2</v>
      </c>
      <c r="I770">
        <v>4.25</v>
      </c>
      <c r="J770" t="s">
        <v>936</v>
      </c>
      <c r="K770">
        <v>35.659970000000001</v>
      </c>
      <c r="L770">
        <v>-89.339595000000003</v>
      </c>
      <c r="M770" s="100" t="s">
        <v>38381</v>
      </c>
      <c r="N770" t="s">
        <v>26209</v>
      </c>
      <c r="O770" t="s">
        <v>42719</v>
      </c>
      <c r="P770">
        <v>1</v>
      </c>
      <c r="Q770" t="s">
        <v>26491</v>
      </c>
      <c r="R770" t="s">
        <v>25816</v>
      </c>
      <c r="S770" t="s">
        <v>26197</v>
      </c>
      <c r="T770"/>
      <c r="U770" t="s">
        <v>26198</v>
      </c>
      <c r="V770" t="s">
        <v>26199</v>
      </c>
      <c r="W770" s="91" t="s">
        <v>2304</v>
      </c>
      <c r="X770" s="91" t="s">
        <v>30027</v>
      </c>
      <c r="Y770" s="97"/>
      <c r="AA770" s="91" t="str">
        <v>BRIAR001.2HY</v>
      </c>
    </row>
    <row r="771" spans="1:27" s="91" customFormat="1" ht="15" customHeight="1" x14ac:dyDescent="0.35">
      <c r="A771" s="310" t="s">
        <v>40772</v>
      </c>
      <c r="B771" s="310" t="s">
        <v>40773</v>
      </c>
      <c r="C771" s="310" t="s">
        <v>2302</v>
      </c>
      <c r="D771" s="310" t="s">
        <v>40774</v>
      </c>
      <c r="E771" s="310"/>
      <c r="F771" s="310" t="s">
        <v>28981</v>
      </c>
      <c r="G771" s="310"/>
      <c r="H771" s="314">
        <v>1.4</v>
      </c>
      <c r="I771" s="314">
        <v>1.85</v>
      </c>
      <c r="J771" s="310" t="s">
        <v>230</v>
      </c>
      <c r="K771" s="314">
        <v>36.228068</v>
      </c>
      <c r="L771" s="314">
        <v>-82.388732000000005</v>
      </c>
      <c r="M771" s="314" t="s">
        <v>38387</v>
      </c>
      <c r="N771" s="310" t="s">
        <v>26214</v>
      </c>
      <c r="O771" s="310" t="s">
        <v>39848</v>
      </c>
      <c r="P771" s="314">
        <v>5</v>
      </c>
      <c r="Q771" s="310" t="s">
        <v>40775</v>
      </c>
      <c r="R771" s="310" t="s">
        <v>25821</v>
      </c>
      <c r="S771" s="310" t="s">
        <v>26197</v>
      </c>
      <c r="T771" s="310"/>
      <c r="U771" s="310" t="s">
        <v>26198</v>
      </c>
      <c r="V771" s="310" t="s">
        <v>26204</v>
      </c>
      <c r="W771" s="91" t="s">
        <v>40776</v>
      </c>
      <c r="X771" s="91" t="s">
        <v>40633</v>
      </c>
      <c r="Y771" s="97"/>
      <c r="AA771" s="91" t="str">
        <v>BRIAR001.4WN</v>
      </c>
    </row>
    <row r="772" spans="1:27" s="91" customFormat="1" ht="15" customHeight="1" x14ac:dyDescent="0.35">
      <c r="A772" t="s">
        <v>2306</v>
      </c>
      <c r="B772" t="s">
        <v>2305</v>
      </c>
      <c r="C772" t="s">
        <v>2307</v>
      </c>
      <c r="D772" t="s">
        <v>2308</v>
      </c>
      <c r="E772"/>
      <c r="F772" t="s">
        <v>29083</v>
      </c>
      <c r="G772"/>
      <c r="H772">
        <v>2</v>
      </c>
      <c r="I772">
        <v>50.97</v>
      </c>
      <c r="J772" t="s">
        <v>423</v>
      </c>
      <c r="K772">
        <v>36.173699999999997</v>
      </c>
      <c r="L772">
        <v>-87.873459999999994</v>
      </c>
      <c r="M772" s="100" t="s">
        <v>38392</v>
      </c>
      <c r="N772" t="s">
        <v>26221</v>
      </c>
      <c r="O772" t="s">
        <v>42120</v>
      </c>
      <c r="P772">
        <v>3</v>
      </c>
      <c r="Q772" t="s">
        <v>28585</v>
      </c>
      <c r="R772" t="s">
        <v>25829</v>
      </c>
      <c r="S772" t="s">
        <v>26197</v>
      </c>
      <c r="T772" t="s">
        <v>26375</v>
      </c>
      <c r="U772" t="s">
        <v>26207</v>
      </c>
      <c r="V772" t="s">
        <v>26199</v>
      </c>
      <c r="X772" s="91" t="s">
        <v>34526</v>
      </c>
      <c r="Y772" s="97"/>
      <c r="AA772" s="91" t="str">
        <v>BRICH002.0HU</v>
      </c>
    </row>
    <row r="773" spans="1:27" s="91" customFormat="1" ht="15" customHeight="1" x14ac:dyDescent="0.35">
      <c r="A773" t="s">
        <v>2310</v>
      </c>
      <c r="B773" t="s">
        <v>2309</v>
      </c>
      <c r="C773" t="s">
        <v>2307</v>
      </c>
      <c r="D773" t="s">
        <v>2311</v>
      </c>
      <c r="E773"/>
      <c r="F773" t="s">
        <v>29083</v>
      </c>
      <c r="G773"/>
      <c r="H773">
        <v>5.9</v>
      </c>
      <c r="I773">
        <v>42</v>
      </c>
      <c r="J773" t="s">
        <v>423</v>
      </c>
      <c r="K773">
        <v>36.158332999999999</v>
      </c>
      <c r="L773">
        <v>-87.817222000000001</v>
      </c>
      <c r="M773" s="100" t="s">
        <v>38392</v>
      </c>
      <c r="N773" t="s">
        <v>26221</v>
      </c>
      <c r="O773" t="s">
        <v>42120</v>
      </c>
      <c r="P773">
        <v>3</v>
      </c>
      <c r="Q773" t="s">
        <v>26492</v>
      </c>
      <c r="R773" t="s">
        <v>25829</v>
      </c>
      <c r="S773" t="s">
        <v>26197</v>
      </c>
      <c r="T773"/>
      <c r="U773" t="s">
        <v>26198</v>
      </c>
      <c r="V773" t="s">
        <v>26199</v>
      </c>
      <c r="W773" s="91" t="s">
        <v>34559</v>
      </c>
      <c r="Y773" s="97"/>
      <c r="AA773" s="91" t="str">
        <v>BRICH005.9HU</v>
      </c>
    </row>
    <row r="774" spans="1:27" s="91" customFormat="1" ht="15" customHeight="1" x14ac:dyDescent="0.35">
      <c r="A774" t="s">
        <v>2313</v>
      </c>
      <c r="B774" t="s">
        <v>2312</v>
      </c>
      <c r="C774" t="s">
        <v>2307</v>
      </c>
      <c r="D774" t="s">
        <v>2314</v>
      </c>
      <c r="E774"/>
      <c r="F774" t="s">
        <v>29083</v>
      </c>
      <c r="G774"/>
      <c r="H774">
        <v>6.7</v>
      </c>
      <c r="I774">
        <v>32.409999999999997</v>
      </c>
      <c r="J774" t="s">
        <v>423</v>
      </c>
      <c r="K774">
        <v>36.150599999999997</v>
      </c>
      <c r="L774">
        <v>-87.805999999999997</v>
      </c>
      <c r="M774" s="100" t="s">
        <v>38392</v>
      </c>
      <c r="N774" t="s">
        <v>26221</v>
      </c>
      <c r="O774" t="s">
        <v>42120</v>
      </c>
      <c r="P774">
        <v>3</v>
      </c>
      <c r="Q774" t="s">
        <v>26492</v>
      </c>
      <c r="R774" t="s">
        <v>25829</v>
      </c>
      <c r="S774" t="s">
        <v>26197</v>
      </c>
      <c r="T774"/>
      <c r="U774" t="s">
        <v>26198</v>
      </c>
      <c r="V774" t="s">
        <v>26199</v>
      </c>
      <c r="X774" s="91" t="s">
        <v>29737</v>
      </c>
      <c r="Y774" s="97"/>
      <c r="AA774" s="91" t="str">
        <v>BRICH006.7HU</v>
      </c>
    </row>
    <row r="775" spans="1:27" s="91" customFormat="1" ht="15" customHeight="1" x14ac:dyDescent="0.35">
      <c r="A775" t="s">
        <v>2316</v>
      </c>
      <c r="B775" t="s">
        <v>2315</v>
      </c>
      <c r="C775" t="s">
        <v>2307</v>
      </c>
      <c r="D775" t="s">
        <v>2317</v>
      </c>
      <c r="E775"/>
      <c r="F775" t="s">
        <v>29083</v>
      </c>
      <c r="G775"/>
      <c r="H775">
        <v>11.5</v>
      </c>
      <c r="I775">
        <v>25.85</v>
      </c>
      <c r="J775" t="s">
        <v>423</v>
      </c>
      <c r="K775">
        <v>36.161499999999997</v>
      </c>
      <c r="L775">
        <v>-87.757400000000004</v>
      </c>
      <c r="M775" s="100" t="s">
        <v>38392</v>
      </c>
      <c r="N775" t="s">
        <v>26221</v>
      </c>
      <c r="O775" t="s">
        <v>42120</v>
      </c>
      <c r="P775">
        <v>3</v>
      </c>
      <c r="Q775" t="s">
        <v>26492</v>
      </c>
      <c r="R775" t="s">
        <v>25829</v>
      </c>
      <c r="S775" t="s">
        <v>26197</v>
      </c>
      <c r="T775"/>
      <c r="U775" t="s">
        <v>26198</v>
      </c>
      <c r="V775" t="s">
        <v>26199</v>
      </c>
      <c r="X775" s="91" t="s">
        <v>29737</v>
      </c>
      <c r="Y775" s="97"/>
      <c r="AA775" s="91" t="str">
        <v>BRICH011.5HU</v>
      </c>
    </row>
    <row r="776" spans="1:27" s="91" customFormat="1" ht="15" customHeight="1" x14ac:dyDescent="0.35">
      <c r="A776" t="s">
        <v>2319</v>
      </c>
      <c r="B776" t="s">
        <v>2318</v>
      </c>
      <c r="C776" t="s">
        <v>2320</v>
      </c>
      <c r="D776" t="s">
        <v>2321</v>
      </c>
      <c r="E776"/>
      <c r="F776" t="s">
        <v>29089</v>
      </c>
      <c r="G776"/>
      <c r="H776">
        <v>0.2</v>
      </c>
      <c r="I776">
        <v>0.04</v>
      </c>
      <c r="J776" t="s">
        <v>2322</v>
      </c>
      <c r="K776">
        <v>36.025599999999997</v>
      </c>
      <c r="L776">
        <v>-85.326099999999997</v>
      </c>
      <c r="M776" s="100" t="s">
        <v>38383</v>
      </c>
      <c r="N776" t="s">
        <v>3589</v>
      </c>
      <c r="O776" t="s">
        <v>43182</v>
      </c>
      <c r="P776">
        <v>2</v>
      </c>
      <c r="Q776" t="s">
        <v>30028</v>
      </c>
      <c r="R776" t="s">
        <v>25812</v>
      </c>
      <c r="S776" t="s">
        <v>26197</v>
      </c>
      <c r="T776"/>
      <c r="U776" t="s">
        <v>26198</v>
      </c>
      <c r="V776" t="s">
        <v>26199</v>
      </c>
      <c r="W776" s="91" t="s">
        <v>2323</v>
      </c>
      <c r="X776" s="91" t="s">
        <v>30029</v>
      </c>
      <c r="Y776" s="97"/>
      <c r="AA776" s="91" t="str">
        <v>BRIDG000.2WH</v>
      </c>
    </row>
    <row r="777" spans="1:27" s="91" customFormat="1" ht="15" customHeight="1" x14ac:dyDescent="0.35">
      <c r="A777" t="s">
        <v>2325</v>
      </c>
      <c r="B777" t="s">
        <v>2324</v>
      </c>
      <c r="C777" t="s">
        <v>2326</v>
      </c>
      <c r="D777" t="s">
        <v>2327</v>
      </c>
      <c r="E777"/>
      <c r="F777" t="s">
        <v>28983</v>
      </c>
      <c r="G777"/>
      <c r="H777">
        <v>0.3</v>
      </c>
      <c r="I777">
        <v>0.99</v>
      </c>
      <c r="J777" t="s">
        <v>244</v>
      </c>
      <c r="K777">
        <v>36.501399999999997</v>
      </c>
      <c r="L777">
        <v>-81.946899999999999</v>
      </c>
      <c r="M777" s="100" t="s">
        <v>38412</v>
      </c>
      <c r="N777" t="s">
        <v>29031</v>
      </c>
      <c r="O777" t="s">
        <v>42389</v>
      </c>
      <c r="P777">
        <v>2</v>
      </c>
      <c r="Q777" t="s">
        <v>30030</v>
      </c>
      <c r="R777" t="s">
        <v>25821</v>
      </c>
      <c r="S777" t="s">
        <v>26197</v>
      </c>
      <c r="T777"/>
      <c r="U777" t="s">
        <v>26198</v>
      </c>
      <c r="V777" t="s">
        <v>26204</v>
      </c>
      <c r="X777" s="91" t="s">
        <v>30031</v>
      </c>
      <c r="Y777" s="97"/>
      <c r="AA777" s="91" t="str">
        <v>BRIDG000.3JO</v>
      </c>
    </row>
    <row r="778" spans="1:27" s="91" customFormat="1" ht="15" customHeight="1" x14ac:dyDescent="0.35">
      <c r="A778" t="s">
        <v>26494</v>
      </c>
      <c r="B778" t="s">
        <v>26493</v>
      </c>
      <c r="C778" t="s">
        <v>26495</v>
      </c>
      <c r="D778" t="s">
        <v>26496</v>
      </c>
      <c r="E778"/>
      <c r="F778" t="s">
        <v>44</v>
      </c>
      <c r="G778"/>
      <c r="H778">
        <v>1.2</v>
      </c>
      <c r="I778">
        <v>0.38</v>
      </c>
      <c r="J778" t="s">
        <v>3025</v>
      </c>
      <c r="K778">
        <v>36.246175000000001</v>
      </c>
      <c r="L778">
        <v>-83.921839000000006</v>
      </c>
      <c r="M778" s="100" t="s">
        <v>38424</v>
      </c>
      <c r="N778" t="s">
        <v>26272</v>
      </c>
      <c r="O778" t="s">
        <v>43177</v>
      </c>
      <c r="P778">
        <v>4</v>
      </c>
      <c r="Q778" t="s">
        <v>30032</v>
      </c>
      <c r="R778" t="s">
        <v>25825</v>
      </c>
      <c r="S778" t="s">
        <v>26197</v>
      </c>
      <c r="T778"/>
      <c r="U778" t="s">
        <v>26198</v>
      </c>
      <c r="V778" t="s">
        <v>26204</v>
      </c>
      <c r="W778" s="91" t="s">
        <v>43324</v>
      </c>
      <c r="X778" s="91" t="s">
        <v>29611</v>
      </c>
      <c r="Y778" s="97"/>
      <c r="AA778" s="91" t="str">
        <v>BRIDG001.2UN</v>
      </c>
    </row>
    <row r="779" spans="1:27" s="91" customFormat="1" ht="15" customHeight="1" x14ac:dyDescent="0.35">
      <c r="A779" t="s">
        <v>2329</v>
      </c>
      <c r="B779" t="s">
        <v>2328</v>
      </c>
      <c r="C779" t="s">
        <v>2330</v>
      </c>
      <c r="D779" t="s">
        <v>2331</v>
      </c>
      <c r="E779"/>
      <c r="F779" t="s">
        <v>44</v>
      </c>
      <c r="G779"/>
      <c r="H779">
        <v>0.1</v>
      </c>
      <c r="I779">
        <v>9.36</v>
      </c>
      <c r="J779" t="s">
        <v>1612</v>
      </c>
      <c r="K779">
        <v>36.499400000000001</v>
      </c>
      <c r="L779">
        <v>-83.257499999999993</v>
      </c>
      <c r="M779" s="100" t="s">
        <v>38424</v>
      </c>
      <c r="N779" t="s">
        <v>26272</v>
      </c>
      <c r="O779" t="s">
        <v>42106</v>
      </c>
      <c r="P779">
        <v>4</v>
      </c>
      <c r="Q779" t="s">
        <v>30033</v>
      </c>
      <c r="R779" t="s">
        <v>25821</v>
      </c>
      <c r="S779" t="s">
        <v>26197</v>
      </c>
      <c r="T779"/>
      <c r="U779" t="s">
        <v>26198</v>
      </c>
      <c r="V779" t="s">
        <v>26204</v>
      </c>
      <c r="X779" s="91" t="s">
        <v>30034</v>
      </c>
      <c r="Y779" s="97"/>
      <c r="AA779" s="91" t="str">
        <v>BRIER000.1HK</v>
      </c>
    </row>
    <row r="780" spans="1:27" s="91" customFormat="1" ht="15" customHeight="1" x14ac:dyDescent="0.35">
      <c r="A780" t="s">
        <v>2333</v>
      </c>
      <c r="B780" t="s">
        <v>2332</v>
      </c>
      <c r="C780" t="s">
        <v>2330</v>
      </c>
      <c r="D780" t="s">
        <v>2334</v>
      </c>
      <c r="E780"/>
      <c r="F780" t="s">
        <v>9</v>
      </c>
      <c r="G780"/>
      <c r="H780">
        <v>0.2</v>
      </c>
      <c r="I780">
        <v>4.12</v>
      </c>
      <c r="J780" t="s">
        <v>104</v>
      </c>
      <c r="K780">
        <v>36.052909999999997</v>
      </c>
      <c r="L780">
        <v>-88.415469999999999</v>
      </c>
      <c r="M780" s="100" t="s">
        <v>38404</v>
      </c>
      <c r="N780" t="s">
        <v>26243</v>
      </c>
      <c r="O780" t="s">
        <v>43160</v>
      </c>
      <c r="P780">
        <v>5</v>
      </c>
      <c r="Q780" t="s">
        <v>30035</v>
      </c>
      <c r="R780" t="s">
        <v>25816</v>
      </c>
      <c r="S780" t="s">
        <v>26197</v>
      </c>
      <c r="T780"/>
      <c r="U780" t="s">
        <v>26198</v>
      </c>
      <c r="V780" t="s">
        <v>26199</v>
      </c>
      <c r="Y780" s="97"/>
      <c r="AA780" s="91" t="str">
        <v>BRIER000.2CR</v>
      </c>
    </row>
    <row r="781" spans="1:27" s="91" customFormat="1" ht="15" customHeight="1" x14ac:dyDescent="0.35">
      <c r="A781" t="s">
        <v>34560</v>
      </c>
      <c r="B781" t="s">
        <v>34561</v>
      </c>
      <c r="C781" t="s">
        <v>2330</v>
      </c>
      <c r="D781" t="s">
        <v>34562</v>
      </c>
      <c r="E781"/>
      <c r="F781" t="s">
        <v>44</v>
      </c>
      <c r="G781"/>
      <c r="H781">
        <v>0.5</v>
      </c>
      <c r="I781">
        <v>9.1999999999999993</v>
      </c>
      <c r="J781" t="s">
        <v>1612</v>
      </c>
      <c r="K781">
        <v>36.504019999999997</v>
      </c>
      <c r="L781">
        <v>-83.262739999999994</v>
      </c>
      <c r="M781" s="100" t="s">
        <v>38424</v>
      </c>
      <c r="N781" t="s">
        <v>26272</v>
      </c>
      <c r="O781" t="s">
        <v>42106</v>
      </c>
      <c r="P781">
        <v>4</v>
      </c>
      <c r="Q781" t="s">
        <v>30033</v>
      </c>
      <c r="R781" t="s">
        <v>25821</v>
      </c>
      <c r="S781" t="s">
        <v>26197</v>
      </c>
      <c r="T781"/>
      <c r="U781" t="s">
        <v>26198</v>
      </c>
      <c r="V781" t="s">
        <v>26204</v>
      </c>
      <c r="Y781" s="97"/>
      <c r="AA781" s="91" t="str">
        <v>BRIER000.5HK</v>
      </c>
    </row>
    <row r="782" spans="1:27" s="91" customFormat="1" ht="15" customHeight="1" x14ac:dyDescent="0.35">
      <c r="A782" t="s">
        <v>2336</v>
      </c>
      <c r="B782" t="s">
        <v>2335</v>
      </c>
      <c r="C782" t="s">
        <v>2330</v>
      </c>
      <c r="D782" t="s">
        <v>2337</v>
      </c>
      <c r="E782"/>
      <c r="F782" t="s">
        <v>44</v>
      </c>
      <c r="G782"/>
      <c r="H782">
        <v>1</v>
      </c>
      <c r="I782">
        <v>2</v>
      </c>
      <c r="J782" t="s">
        <v>1612</v>
      </c>
      <c r="K782">
        <v>36.521099999999997</v>
      </c>
      <c r="L782">
        <v>-83.249300000000005</v>
      </c>
      <c r="M782" s="100" t="s">
        <v>38424</v>
      </c>
      <c r="N782" t="s">
        <v>26272</v>
      </c>
      <c r="O782" t="s">
        <v>42106</v>
      </c>
      <c r="P782">
        <v>4</v>
      </c>
      <c r="Q782" t="s">
        <v>30033</v>
      </c>
      <c r="R782" t="s">
        <v>25821</v>
      </c>
      <c r="S782" t="s">
        <v>26197</v>
      </c>
      <c r="T782"/>
      <c r="U782" t="s">
        <v>26198</v>
      </c>
      <c r="V782" t="s">
        <v>26204</v>
      </c>
      <c r="X782" s="91" t="s">
        <v>30036</v>
      </c>
      <c r="Y782" s="97"/>
      <c r="AA782" s="91" t="str">
        <v>BRIER001.0HK</v>
      </c>
    </row>
    <row r="783" spans="1:27" s="91" customFormat="1" ht="15" customHeight="1" x14ac:dyDescent="0.35">
      <c r="A783" s="310" t="s">
        <v>43614</v>
      </c>
      <c r="B783" s="310" t="s">
        <v>43615</v>
      </c>
      <c r="C783" s="310" t="s">
        <v>43616</v>
      </c>
      <c r="D783" s="310" t="s">
        <v>43617</v>
      </c>
      <c r="E783" s="310"/>
      <c r="F783" s="310" t="s">
        <v>29083</v>
      </c>
      <c r="G783" s="310"/>
      <c r="H783" s="314">
        <v>0.1</v>
      </c>
      <c r="I783" s="314">
        <v>6.51</v>
      </c>
      <c r="J783" s="310" t="s">
        <v>868</v>
      </c>
      <c r="K783" s="314">
        <v>36.347380000000001</v>
      </c>
      <c r="L783" s="314">
        <v>-87.667159999999996</v>
      </c>
      <c r="M783" s="314" t="s">
        <v>38380</v>
      </c>
      <c r="N783" s="310" t="s">
        <v>26208</v>
      </c>
      <c r="O783" s="310" t="s">
        <v>43618</v>
      </c>
      <c r="P783" s="314">
        <v>5</v>
      </c>
      <c r="Q783" s="310" t="s">
        <v>43619</v>
      </c>
      <c r="R783" s="310" t="s">
        <v>25829</v>
      </c>
      <c r="S783" s="310" t="s">
        <v>26197</v>
      </c>
      <c r="T783" s="310"/>
      <c r="U783" s="310" t="s">
        <v>26198</v>
      </c>
      <c r="V783" s="310" t="s">
        <v>26199</v>
      </c>
      <c r="Y783" s="97"/>
      <c r="AA783" s="91" t="str">
        <v>BRIGH000.1HO</v>
      </c>
    </row>
    <row r="784" spans="1:27" s="91" customFormat="1" ht="15" customHeight="1" x14ac:dyDescent="0.35">
      <c r="A784" t="s">
        <v>34563</v>
      </c>
      <c r="B784" t="s">
        <v>34564</v>
      </c>
      <c r="C784" t="s">
        <v>34565</v>
      </c>
      <c r="D784" t="s">
        <v>34566</v>
      </c>
      <c r="E784"/>
      <c r="F784" t="s">
        <v>58</v>
      </c>
      <c r="G784"/>
      <c r="H784">
        <v>1.3</v>
      </c>
      <c r="I784">
        <v>2.7</v>
      </c>
      <c r="J784" t="s">
        <v>59</v>
      </c>
      <c r="K784">
        <v>35.22972</v>
      </c>
      <c r="L784">
        <v>-85.369600000000005</v>
      </c>
      <c r="M784" s="100" t="s">
        <v>38386</v>
      </c>
      <c r="N784" t="s">
        <v>29084</v>
      </c>
      <c r="O784" t="s">
        <v>42519</v>
      </c>
      <c r="P784">
        <v>4</v>
      </c>
      <c r="Q784" t="s">
        <v>34567</v>
      </c>
      <c r="R784" t="s">
        <v>25802</v>
      </c>
      <c r="S784" t="s">
        <v>26197</v>
      </c>
      <c r="T784"/>
      <c r="U784" t="s">
        <v>26198</v>
      </c>
      <c r="V784" t="s">
        <v>26204</v>
      </c>
      <c r="Y784" s="97"/>
      <c r="AA784" s="91" t="str">
        <v>BRIME001.3SE</v>
      </c>
    </row>
    <row r="785" spans="1:27" s="91" customFormat="1" ht="15" customHeight="1" x14ac:dyDescent="0.35">
      <c r="A785" t="s">
        <v>2339</v>
      </c>
      <c r="B785" t="s">
        <v>2338</v>
      </c>
      <c r="C785" t="s">
        <v>2340</v>
      </c>
      <c r="D785" t="s">
        <v>2341</v>
      </c>
      <c r="E785"/>
      <c r="F785" t="s">
        <v>33</v>
      </c>
      <c r="G785"/>
      <c r="H785">
        <v>2.5</v>
      </c>
      <c r="I785">
        <v>22.97</v>
      </c>
      <c r="J785" t="s">
        <v>235</v>
      </c>
      <c r="K785">
        <v>36.494700000000002</v>
      </c>
      <c r="L785">
        <v>-85.631900000000002</v>
      </c>
      <c r="M785" s="100" t="s">
        <v>38458</v>
      </c>
      <c r="N785" t="s">
        <v>26340</v>
      </c>
      <c r="O785" t="s">
        <v>43183</v>
      </c>
      <c r="P785">
        <v>5</v>
      </c>
      <c r="Q785" t="s">
        <v>30037</v>
      </c>
      <c r="R785" t="s">
        <v>25812</v>
      </c>
      <c r="S785" t="s">
        <v>26197</v>
      </c>
      <c r="T785"/>
      <c r="U785" t="s">
        <v>26198</v>
      </c>
      <c r="V785" t="s">
        <v>26199</v>
      </c>
      <c r="Y785" s="97"/>
      <c r="AA785" s="91" t="str">
        <v>BRIMS002.5CY</v>
      </c>
    </row>
    <row r="786" spans="1:27" s="91" customFormat="1" ht="15" customHeight="1" x14ac:dyDescent="0.35">
      <c r="A786" t="s">
        <v>2343</v>
      </c>
      <c r="B786" t="s">
        <v>2342</v>
      </c>
      <c r="C786" t="s">
        <v>2340</v>
      </c>
      <c r="D786" t="s">
        <v>2344</v>
      </c>
      <c r="E786"/>
      <c r="F786" t="s">
        <v>58</v>
      </c>
      <c r="G786"/>
      <c r="H786">
        <v>9.1999999999999993</v>
      </c>
      <c r="I786">
        <v>30.83</v>
      </c>
      <c r="J786" t="s">
        <v>325</v>
      </c>
      <c r="K786">
        <v>36.304200000000002</v>
      </c>
      <c r="L786">
        <v>-84.505799999999994</v>
      </c>
      <c r="M786" s="100" t="s">
        <v>38426</v>
      </c>
      <c r="N786" t="s">
        <v>26325</v>
      </c>
      <c r="O786" t="s">
        <v>42637</v>
      </c>
      <c r="P786">
        <v>4</v>
      </c>
      <c r="Q786" t="s">
        <v>26497</v>
      </c>
      <c r="R786" t="s">
        <v>25825</v>
      </c>
      <c r="S786" t="s">
        <v>26197</v>
      </c>
      <c r="T786"/>
      <c r="U786" t="s">
        <v>26198</v>
      </c>
      <c r="V786" t="s">
        <v>26204</v>
      </c>
      <c r="Y786" s="97"/>
      <c r="AA786" s="91" t="str">
        <v>BRIMS009.2SC</v>
      </c>
    </row>
    <row r="787" spans="1:27" s="91" customFormat="1" ht="15" customHeight="1" x14ac:dyDescent="0.35">
      <c r="A787" t="s">
        <v>2346</v>
      </c>
      <c r="B787" t="s">
        <v>2345</v>
      </c>
      <c r="C787" t="s">
        <v>2340</v>
      </c>
      <c r="D787" t="s">
        <v>2347</v>
      </c>
      <c r="E787"/>
      <c r="F787" t="s">
        <v>324</v>
      </c>
      <c r="G787"/>
      <c r="H787">
        <v>13.9</v>
      </c>
      <c r="I787">
        <v>8.08</v>
      </c>
      <c r="J787" t="s">
        <v>325</v>
      </c>
      <c r="K787">
        <v>36.252499999999998</v>
      </c>
      <c r="L787">
        <v>-84.506299999999996</v>
      </c>
      <c r="M787" s="100" t="s">
        <v>38426</v>
      </c>
      <c r="N787" t="s">
        <v>26325</v>
      </c>
      <c r="O787" t="s">
        <v>42637</v>
      </c>
      <c r="P787">
        <v>4</v>
      </c>
      <c r="Q787" t="s">
        <v>30038</v>
      </c>
      <c r="R787" t="s">
        <v>25825</v>
      </c>
      <c r="S787" t="s">
        <v>26197</v>
      </c>
      <c r="T787"/>
      <c r="U787" t="s">
        <v>26198</v>
      </c>
      <c r="V787" t="s">
        <v>26204</v>
      </c>
      <c r="W787" s="91" t="s">
        <v>2348</v>
      </c>
      <c r="X787" s="91" t="s">
        <v>38612</v>
      </c>
      <c r="Y787" s="97"/>
      <c r="AA787" s="91" t="str">
        <v>BRIMS013.9SC</v>
      </c>
    </row>
    <row r="788" spans="1:27" s="91" customFormat="1" ht="15" customHeight="1" x14ac:dyDescent="0.35">
      <c r="A788" s="310" t="s">
        <v>40777</v>
      </c>
      <c r="B788" s="310" t="s">
        <v>40778</v>
      </c>
      <c r="C788" s="310" t="s">
        <v>40779</v>
      </c>
      <c r="D788" s="310" t="s">
        <v>15411</v>
      </c>
      <c r="E788" s="310"/>
      <c r="F788" s="310" t="s">
        <v>929</v>
      </c>
      <c r="G788" s="310"/>
      <c r="H788" s="314">
        <v>1.8</v>
      </c>
      <c r="I788" s="314">
        <v>0.22</v>
      </c>
      <c r="J788" s="310" t="s">
        <v>919</v>
      </c>
      <c r="K788" s="314">
        <v>35.339300000000001</v>
      </c>
      <c r="L788" s="314">
        <v>-90.040710000000004</v>
      </c>
      <c r="M788" s="314" t="s">
        <v>38425</v>
      </c>
      <c r="N788" s="310" t="s">
        <v>26273</v>
      </c>
      <c r="O788" s="310" t="s">
        <v>39779</v>
      </c>
      <c r="P788" s="314">
        <v>5</v>
      </c>
      <c r="Q788" s="310" t="s">
        <v>26498</v>
      </c>
      <c r="R788" s="310" t="s">
        <v>25828</v>
      </c>
      <c r="S788" s="310" t="s">
        <v>26197</v>
      </c>
      <c r="T788" s="310" t="s">
        <v>40780</v>
      </c>
      <c r="U788" s="310" t="s">
        <v>26207</v>
      </c>
      <c r="V788" s="310" t="s">
        <v>26199</v>
      </c>
      <c r="X788" s="91" t="s">
        <v>40781</v>
      </c>
      <c r="Y788" s="97"/>
      <c r="AA788" s="91" t="str">
        <v>BRINK0.6T1.8SH</v>
      </c>
    </row>
    <row r="789" spans="1:27" s="91" customFormat="1" ht="15" customHeight="1" x14ac:dyDescent="0.35">
      <c r="A789" t="s">
        <v>2350</v>
      </c>
      <c r="B789" t="s">
        <v>2349</v>
      </c>
      <c r="C789" t="s">
        <v>2351</v>
      </c>
      <c r="D789" t="s">
        <v>2352</v>
      </c>
      <c r="E789"/>
      <c r="F789" t="s">
        <v>403</v>
      </c>
      <c r="G789"/>
      <c r="H789">
        <v>0</v>
      </c>
      <c r="I789">
        <v>14.9</v>
      </c>
      <c r="J789" t="s">
        <v>919</v>
      </c>
      <c r="K789">
        <v>35.336100000000002</v>
      </c>
      <c r="L789">
        <v>-90.074399999999997</v>
      </c>
      <c r="M789" s="100" t="s">
        <v>38425</v>
      </c>
      <c r="N789" t="s">
        <v>26273</v>
      </c>
      <c r="O789" t="s">
        <v>42923</v>
      </c>
      <c r="P789">
        <v>5</v>
      </c>
      <c r="Q789" t="s">
        <v>26498</v>
      </c>
      <c r="R789" t="s">
        <v>25828</v>
      </c>
      <c r="S789" t="s">
        <v>26197</v>
      </c>
      <c r="T789"/>
      <c r="U789" t="s">
        <v>26198</v>
      </c>
      <c r="V789" t="s">
        <v>26199</v>
      </c>
      <c r="W789" s="91" t="s">
        <v>2353</v>
      </c>
      <c r="X789" s="91" t="s">
        <v>34568</v>
      </c>
      <c r="Y789" s="97"/>
      <c r="AA789" s="91" t="str">
        <v>BRINK000.0SH</v>
      </c>
    </row>
    <row r="790" spans="1:27" s="91" customFormat="1" ht="15" customHeight="1" x14ac:dyDescent="0.35">
      <c r="A790" t="s">
        <v>2355</v>
      </c>
      <c r="B790" t="s">
        <v>2354</v>
      </c>
      <c r="C790" t="s">
        <v>2356</v>
      </c>
      <c r="D790" t="s">
        <v>2357</v>
      </c>
      <c r="E790"/>
      <c r="F790" t="s">
        <v>33</v>
      </c>
      <c r="G790"/>
      <c r="H790">
        <v>0.2</v>
      </c>
      <c r="I790">
        <v>2.0499999999999998</v>
      </c>
      <c r="J790" t="s">
        <v>253</v>
      </c>
      <c r="K790">
        <v>36.408929999999998</v>
      </c>
      <c r="L790">
        <v>-86.568209999999993</v>
      </c>
      <c r="M790" s="100" t="s">
        <v>38431</v>
      </c>
      <c r="N790" t="s">
        <v>26295</v>
      </c>
      <c r="O790" t="s">
        <v>42363</v>
      </c>
      <c r="P790">
        <v>4</v>
      </c>
      <c r="Q790" t="s">
        <v>30039</v>
      </c>
      <c r="R790" t="s">
        <v>25829</v>
      </c>
      <c r="S790" t="s">
        <v>26197</v>
      </c>
      <c r="T790"/>
      <c r="U790" t="s">
        <v>26198</v>
      </c>
      <c r="V790" t="s">
        <v>26199</v>
      </c>
      <c r="X790" s="91" t="s">
        <v>30040</v>
      </c>
      <c r="Y790" s="97"/>
      <c r="AA790" s="91" t="str">
        <v>BRINK000.2SR</v>
      </c>
    </row>
    <row r="791" spans="1:27" s="91" customFormat="1" ht="15" customHeight="1" x14ac:dyDescent="0.35">
      <c r="A791" t="s">
        <v>2359</v>
      </c>
      <c r="B791" t="s">
        <v>2358</v>
      </c>
      <c r="C791" t="s">
        <v>2360</v>
      </c>
      <c r="D791" t="s">
        <v>2361</v>
      </c>
      <c r="E791"/>
      <c r="F791" t="s">
        <v>9</v>
      </c>
      <c r="G791"/>
      <c r="H791">
        <v>1.2</v>
      </c>
      <c r="I791">
        <v>1.95</v>
      </c>
      <c r="J791" t="s">
        <v>121</v>
      </c>
      <c r="K791">
        <v>36.068869999999997</v>
      </c>
      <c r="L791">
        <v>-88.203220000000002</v>
      </c>
      <c r="M791" s="100" t="s">
        <v>38392</v>
      </c>
      <c r="N791" t="s">
        <v>26221</v>
      </c>
      <c r="O791" t="s">
        <v>42905</v>
      </c>
      <c r="P791">
        <v>3</v>
      </c>
      <c r="Q791" t="s">
        <v>30041</v>
      </c>
      <c r="R791" t="s">
        <v>25816</v>
      </c>
      <c r="S791" t="s">
        <v>26197</v>
      </c>
      <c r="T791"/>
      <c r="U791" t="s">
        <v>26198</v>
      </c>
      <c r="V791" t="s">
        <v>26199</v>
      </c>
      <c r="X791" s="91" t="s">
        <v>34524</v>
      </c>
      <c r="Y791" s="97"/>
      <c r="AA791" s="91" t="str">
        <v>BRITT001.2BN</v>
      </c>
    </row>
    <row r="792" spans="1:27" s="91" customFormat="1" ht="15" customHeight="1" x14ac:dyDescent="0.35">
      <c r="A792" t="s">
        <v>2363</v>
      </c>
      <c r="B792" t="s">
        <v>2362</v>
      </c>
      <c r="C792" t="s">
        <v>2364</v>
      </c>
      <c r="D792" t="s">
        <v>2365</v>
      </c>
      <c r="E792"/>
      <c r="F792" t="s">
        <v>75</v>
      </c>
      <c r="G792"/>
      <c r="H792">
        <v>1.4</v>
      </c>
      <c r="I792">
        <v>120.61</v>
      </c>
      <c r="J792" t="s">
        <v>1391</v>
      </c>
      <c r="K792">
        <v>35.569920000000003</v>
      </c>
      <c r="L792">
        <v>-86.76258</v>
      </c>
      <c r="M792" s="100" t="s">
        <v>38389</v>
      </c>
      <c r="N792" t="s">
        <v>26217</v>
      </c>
      <c r="O792" t="s">
        <v>42162</v>
      </c>
      <c r="P792">
        <v>4</v>
      </c>
      <c r="Q792" t="s">
        <v>30042</v>
      </c>
      <c r="R792" t="s">
        <v>25808</v>
      </c>
      <c r="S792" t="s">
        <v>26197</v>
      </c>
      <c r="T792"/>
      <c r="U792" t="s">
        <v>26198</v>
      </c>
      <c r="V792" t="s">
        <v>26199</v>
      </c>
      <c r="X792" s="91" t="s">
        <v>30043</v>
      </c>
      <c r="Y792" s="97"/>
      <c r="AA792" s="91" t="str">
        <v>BROCK001.4ML</v>
      </c>
    </row>
    <row r="793" spans="1:27" s="91" customFormat="1" ht="15" customHeight="1" x14ac:dyDescent="0.35">
      <c r="A793" t="s">
        <v>2367</v>
      </c>
      <c r="B793" t="s">
        <v>2366</v>
      </c>
      <c r="C793" t="s">
        <v>2364</v>
      </c>
      <c r="D793" t="s">
        <v>2368</v>
      </c>
      <c r="E793"/>
      <c r="F793" t="s">
        <v>75</v>
      </c>
      <c r="G793"/>
      <c r="H793">
        <v>5.2</v>
      </c>
      <c r="I793">
        <v>61.9</v>
      </c>
      <c r="J793" t="s">
        <v>1391</v>
      </c>
      <c r="K793">
        <v>35.53781</v>
      </c>
      <c r="L793">
        <v>-86.769030000000001</v>
      </c>
      <c r="M793" s="100" t="s">
        <v>38389</v>
      </c>
      <c r="N793" t="s">
        <v>26217</v>
      </c>
      <c r="O793" t="s">
        <v>42162</v>
      </c>
      <c r="P793">
        <v>4</v>
      </c>
      <c r="Q793" t="s">
        <v>30042</v>
      </c>
      <c r="R793" t="s">
        <v>25808</v>
      </c>
      <c r="S793" t="s">
        <v>26197</v>
      </c>
      <c r="T793"/>
      <c r="U793" t="s">
        <v>26198</v>
      </c>
      <c r="V793" t="s">
        <v>26199</v>
      </c>
      <c r="W793" s="91" t="s">
        <v>34569</v>
      </c>
      <c r="Y793" s="97"/>
      <c r="AA793" s="91" t="str">
        <v>BROCK005.2ML</v>
      </c>
    </row>
    <row r="794" spans="1:27" s="91" customFormat="1" ht="15" customHeight="1" x14ac:dyDescent="0.35">
      <c r="A794" t="s">
        <v>2370</v>
      </c>
      <c r="B794" t="s">
        <v>2369</v>
      </c>
      <c r="C794" t="s">
        <v>2364</v>
      </c>
      <c r="D794" t="s">
        <v>2371</v>
      </c>
      <c r="E794"/>
      <c r="F794" t="s">
        <v>75</v>
      </c>
      <c r="G794"/>
      <c r="H794">
        <v>6</v>
      </c>
      <c r="I794">
        <v>51.33</v>
      </c>
      <c r="J794" t="s">
        <v>1391</v>
      </c>
      <c r="K794">
        <v>35.531300000000002</v>
      </c>
      <c r="L794">
        <v>-86.76867</v>
      </c>
      <c r="M794" s="100" t="s">
        <v>38389</v>
      </c>
      <c r="N794" t="s">
        <v>26217</v>
      </c>
      <c r="O794" t="s">
        <v>42162</v>
      </c>
      <c r="P794">
        <v>4</v>
      </c>
      <c r="Q794" t="s">
        <v>30042</v>
      </c>
      <c r="R794" t="s">
        <v>25808</v>
      </c>
      <c r="S794" t="s">
        <v>26197</v>
      </c>
      <c r="T794"/>
      <c r="U794" t="s">
        <v>26198</v>
      </c>
      <c r="V794" t="s">
        <v>26199</v>
      </c>
      <c r="X794" s="91" t="s">
        <v>34570</v>
      </c>
      <c r="Y794" s="97"/>
      <c r="AA794" s="91" t="str">
        <v>BROCK006.0ML</v>
      </c>
    </row>
    <row r="795" spans="1:27" s="91" customFormat="1" ht="15" customHeight="1" x14ac:dyDescent="0.35">
      <c r="A795" t="s">
        <v>2373</v>
      </c>
      <c r="B795" t="s">
        <v>2372</v>
      </c>
      <c r="C795" t="s">
        <v>2364</v>
      </c>
      <c r="D795" t="s">
        <v>2374</v>
      </c>
      <c r="E795"/>
      <c r="F795" t="s">
        <v>75</v>
      </c>
      <c r="G795"/>
      <c r="H795">
        <v>9.4</v>
      </c>
      <c r="I795">
        <v>48.3</v>
      </c>
      <c r="J795" t="s">
        <v>1391</v>
      </c>
      <c r="K795">
        <v>35.504890000000003</v>
      </c>
      <c r="L795">
        <v>-86.767390000000006</v>
      </c>
      <c r="M795" s="100" t="s">
        <v>38389</v>
      </c>
      <c r="N795" t="s">
        <v>26217</v>
      </c>
      <c r="O795" t="s">
        <v>38613</v>
      </c>
      <c r="P795">
        <v>4</v>
      </c>
      <c r="Q795" t="s">
        <v>30042</v>
      </c>
      <c r="R795" t="s">
        <v>25808</v>
      </c>
      <c r="S795" t="s">
        <v>26197</v>
      </c>
      <c r="T795"/>
      <c r="U795" t="s">
        <v>26198</v>
      </c>
      <c r="V795" t="s">
        <v>26199</v>
      </c>
      <c r="W795" s="91" t="s">
        <v>38614</v>
      </c>
      <c r="X795" s="91" t="s">
        <v>43174</v>
      </c>
      <c r="Y795" s="97"/>
      <c r="AA795" s="91" t="str">
        <v>BROCK009.4ML</v>
      </c>
    </row>
    <row r="796" spans="1:27" s="91" customFormat="1" ht="15" customHeight="1" x14ac:dyDescent="0.35">
      <c r="A796" t="s">
        <v>30044</v>
      </c>
      <c r="B796" t="s">
        <v>30045</v>
      </c>
      <c r="C796" t="s">
        <v>2364</v>
      </c>
      <c r="D796" t="s">
        <v>30046</v>
      </c>
      <c r="E796"/>
      <c r="F796" t="s">
        <v>75</v>
      </c>
      <c r="G796"/>
      <c r="H796">
        <v>11.5</v>
      </c>
      <c r="I796">
        <v>41.3</v>
      </c>
      <c r="J796" t="s">
        <v>1391</v>
      </c>
      <c r="K796">
        <v>35.498199999999997</v>
      </c>
      <c r="L796">
        <v>-86.757599999999996</v>
      </c>
      <c r="M796" s="100" t="s">
        <v>38389</v>
      </c>
      <c r="N796" t="s">
        <v>26217</v>
      </c>
      <c r="O796" t="s">
        <v>42162</v>
      </c>
      <c r="P796">
        <v>4</v>
      </c>
      <c r="Q796" t="s">
        <v>30047</v>
      </c>
      <c r="R796" t="s">
        <v>25808</v>
      </c>
      <c r="S796" t="s">
        <v>26197</v>
      </c>
      <c r="T796"/>
      <c r="U796" t="s">
        <v>26198</v>
      </c>
      <c r="V796" t="s">
        <v>26199</v>
      </c>
      <c r="Y796" s="97"/>
      <c r="AA796" s="91" t="str">
        <v>BROCK011.5ML</v>
      </c>
    </row>
    <row r="797" spans="1:27" s="91" customFormat="1" ht="15" customHeight="1" x14ac:dyDescent="0.35">
      <c r="A797" t="s">
        <v>2376</v>
      </c>
      <c r="B797" t="s">
        <v>2375</v>
      </c>
      <c r="C797" t="s">
        <v>2364</v>
      </c>
      <c r="D797" t="s">
        <v>30048</v>
      </c>
      <c r="E797"/>
      <c r="F797" t="s">
        <v>75</v>
      </c>
      <c r="G797"/>
      <c r="H797">
        <v>15.8</v>
      </c>
      <c r="I797">
        <v>27.99</v>
      </c>
      <c r="J797" t="s">
        <v>1391</v>
      </c>
      <c r="K797">
        <v>35.465969999999999</v>
      </c>
      <c r="L797">
        <v>-86.775670000000005</v>
      </c>
      <c r="M797" s="100" t="s">
        <v>38389</v>
      </c>
      <c r="N797" t="s">
        <v>26217</v>
      </c>
      <c r="O797" t="s">
        <v>42162</v>
      </c>
      <c r="P797">
        <v>4</v>
      </c>
      <c r="Q797" t="s">
        <v>30047</v>
      </c>
      <c r="R797" t="s">
        <v>25808</v>
      </c>
      <c r="S797" t="s">
        <v>26197</v>
      </c>
      <c r="T797"/>
      <c r="U797" t="s">
        <v>26198</v>
      </c>
      <c r="V797" t="s">
        <v>26199</v>
      </c>
      <c r="X797" s="91" t="s">
        <v>34571</v>
      </c>
      <c r="Y797" s="97"/>
      <c r="AA797" s="91" t="str">
        <v>BROCK015.8ML</v>
      </c>
    </row>
    <row r="798" spans="1:27" s="91" customFormat="1" ht="15" customHeight="1" x14ac:dyDescent="0.35">
      <c r="A798" t="s">
        <v>2378</v>
      </c>
      <c r="B798" t="s">
        <v>2377</v>
      </c>
      <c r="C798" t="s">
        <v>2364</v>
      </c>
      <c r="D798" t="s">
        <v>2379</v>
      </c>
      <c r="E798"/>
      <c r="F798" t="s">
        <v>75</v>
      </c>
      <c r="G798"/>
      <c r="H798">
        <v>16.7</v>
      </c>
      <c r="I798">
        <v>26.93</v>
      </c>
      <c r="J798" t="s">
        <v>1391</v>
      </c>
      <c r="K798">
        <v>35.457439999999998</v>
      </c>
      <c r="L798">
        <v>-86.777799999999999</v>
      </c>
      <c r="M798" s="100" t="s">
        <v>38389</v>
      </c>
      <c r="N798" t="s">
        <v>26217</v>
      </c>
      <c r="O798" t="s">
        <v>42162</v>
      </c>
      <c r="P798">
        <v>4</v>
      </c>
      <c r="Q798" t="s">
        <v>30047</v>
      </c>
      <c r="R798" t="s">
        <v>25808</v>
      </c>
      <c r="S798" t="s">
        <v>26197</v>
      </c>
      <c r="T798"/>
      <c r="U798" t="s">
        <v>26198</v>
      </c>
      <c r="V798" t="s">
        <v>26199</v>
      </c>
      <c r="X798" s="91" t="s">
        <v>30049</v>
      </c>
      <c r="Y798" s="97"/>
      <c r="AA798" s="91" t="str">
        <v>BROCK016.7ML</v>
      </c>
    </row>
    <row r="799" spans="1:27" s="91" customFormat="1" ht="15" customHeight="1" x14ac:dyDescent="0.35">
      <c r="A799" t="s">
        <v>2381</v>
      </c>
      <c r="B799" t="s">
        <v>2380</v>
      </c>
      <c r="C799" t="s">
        <v>2364</v>
      </c>
      <c r="D799" t="s">
        <v>2382</v>
      </c>
      <c r="E799"/>
      <c r="F799" t="s">
        <v>75</v>
      </c>
      <c r="G799"/>
      <c r="H799">
        <v>16.8</v>
      </c>
      <c r="I799">
        <v>25.12</v>
      </c>
      <c r="J799" t="s">
        <v>1391</v>
      </c>
      <c r="K799">
        <v>35.456099999999999</v>
      </c>
      <c r="L799">
        <v>-86.782799999999995</v>
      </c>
      <c r="M799" s="100" t="s">
        <v>38389</v>
      </c>
      <c r="N799" t="s">
        <v>26217</v>
      </c>
      <c r="O799" t="s">
        <v>42162</v>
      </c>
      <c r="P799">
        <v>4</v>
      </c>
      <c r="Q799" t="s">
        <v>30047</v>
      </c>
      <c r="R799" t="s">
        <v>25808</v>
      </c>
      <c r="S799" t="s">
        <v>26197</v>
      </c>
      <c r="T799"/>
      <c r="U799" t="s">
        <v>26198</v>
      </c>
      <c r="V799" t="s">
        <v>26199</v>
      </c>
      <c r="W799" s="91" t="s">
        <v>2383</v>
      </c>
      <c r="X799" s="91" t="s">
        <v>30050</v>
      </c>
      <c r="Y799" s="97"/>
      <c r="AA799" s="91" t="str">
        <v>BROCK016.8ML</v>
      </c>
    </row>
    <row r="800" spans="1:27" s="91" customFormat="1" ht="15" customHeight="1" x14ac:dyDescent="0.35">
      <c r="A800" t="s">
        <v>2385</v>
      </c>
      <c r="B800" t="s">
        <v>2384</v>
      </c>
      <c r="C800" t="s">
        <v>2364</v>
      </c>
      <c r="D800" t="s">
        <v>2386</v>
      </c>
      <c r="E800"/>
      <c r="F800" t="s">
        <v>75</v>
      </c>
      <c r="G800"/>
      <c r="H800">
        <v>18.8</v>
      </c>
      <c r="I800">
        <v>18.510000000000002</v>
      </c>
      <c r="J800" t="s">
        <v>1391</v>
      </c>
      <c r="K800">
        <v>35.438299999999998</v>
      </c>
      <c r="L800">
        <v>-86.7941</v>
      </c>
      <c r="M800" s="100" t="s">
        <v>38389</v>
      </c>
      <c r="N800" t="s">
        <v>26217</v>
      </c>
      <c r="O800" t="s">
        <v>42162</v>
      </c>
      <c r="P800">
        <v>4</v>
      </c>
      <c r="Q800" t="s">
        <v>30047</v>
      </c>
      <c r="R800" t="s">
        <v>25808</v>
      </c>
      <c r="S800" t="s">
        <v>26197</v>
      </c>
      <c r="T800"/>
      <c r="U800" t="s">
        <v>26198</v>
      </c>
      <c r="V800" t="s">
        <v>26199</v>
      </c>
      <c r="X800" s="91" t="s">
        <v>29669</v>
      </c>
      <c r="Y800" s="97"/>
      <c r="AA800" s="91" t="str">
        <v>BROCK018.8ML</v>
      </c>
    </row>
    <row r="801" spans="1:27" s="91" customFormat="1" ht="15" customHeight="1" x14ac:dyDescent="0.35">
      <c r="A801" t="s">
        <v>2388</v>
      </c>
      <c r="B801" t="s">
        <v>2387</v>
      </c>
      <c r="C801" t="s">
        <v>2364</v>
      </c>
      <c r="D801" t="s">
        <v>2389</v>
      </c>
      <c r="E801"/>
      <c r="F801" t="s">
        <v>75</v>
      </c>
      <c r="G801"/>
      <c r="H801">
        <v>19.3</v>
      </c>
      <c r="I801">
        <v>16.399999999999999</v>
      </c>
      <c r="J801" t="s">
        <v>1391</v>
      </c>
      <c r="K801">
        <v>35.433750000000003</v>
      </c>
      <c r="L801">
        <v>-86.798599999999993</v>
      </c>
      <c r="M801" s="100" t="s">
        <v>38389</v>
      </c>
      <c r="N801" t="s">
        <v>26217</v>
      </c>
      <c r="O801" t="s">
        <v>42162</v>
      </c>
      <c r="P801">
        <v>4</v>
      </c>
      <c r="Q801" t="s">
        <v>30047</v>
      </c>
      <c r="R801" t="s">
        <v>25808</v>
      </c>
      <c r="S801" t="s">
        <v>26197</v>
      </c>
      <c r="T801"/>
      <c r="U801" t="s">
        <v>26198</v>
      </c>
      <c r="V801" t="s">
        <v>26199</v>
      </c>
      <c r="X801" s="91" t="s">
        <v>34572</v>
      </c>
      <c r="Y801" s="97"/>
      <c r="AA801" s="91" t="str">
        <v>BROCK019.3ML</v>
      </c>
    </row>
    <row r="802" spans="1:27" s="91" customFormat="1" ht="15" customHeight="1" x14ac:dyDescent="0.35">
      <c r="A802" t="s">
        <v>2391</v>
      </c>
      <c r="B802" t="s">
        <v>2390</v>
      </c>
      <c r="C802" t="s">
        <v>2364</v>
      </c>
      <c r="D802" t="s">
        <v>2392</v>
      </c>
      <c r="E802"/>
      <c r="F802" t="s">
        <v>75</v>
      </c>
      <c r="G802"/>
      <c r="H802">
        <v>19.5</v>
      </c>
      <c r="I802">
        <v>15.5</v>
      </c>
      <c r="J802" t="s">
        <v>1391</v>
      </c>
      <c r="K802">
        <v>35.431159999999998</v>
      </c>
      <c r="L802">
        <v>-86.803039999999996</v>
      </c>
      <c r="M802" s="100" t="s">
        <v>38389</v>
      </c>
      <c r="N802" t="s">
        <v>26217</v>
      </c>
      <c r="O802" t="s">
        <v>42162</v>
      </c>
      <c r="P802">
        <v>4</v>
      </c>
      <c r="Q802" t="s">
        <v>30047</v>
      </c>
      <c r="R802" t="s">
        <v>25808</v>
      </c>
      <c r="S802" t="s">
        <v>26197</v>
      </c>
      <c r="T802"/>
      <c r="U802" t="s">
        <v>26198</v>
      </c>
      <c r="V802" t="s">
        <v>26199</v>
      </c>
      <c r="X802" s="91" t="s">
        <v>30043</v>
      </c>
      <c r="Y802" s="97"/>
      <c r="AA802" s="91" t="str">
        <v>BROCK019.5ML</v>
      </c>
    </row>
    <row r="803" spans="1:27" s="91" customFormat="1" ht="15" customHeight="1" x14ac:dyDescent="0.35">
      <c r="A803" t="s">
        <v>2394</v>
      </c>
      <c r="B803" t="s">
        <v>2393</v>
      </c>
      <c r="C803" t="s">
        <v>2364</v>
      </c>
      <c r="D803" t="s">
        <v>2395</v>
      </c>
      <c r="E803"/>
      <c r="F803" t="s">
        <v>33</v>
      </c>
      <c r="G803"/>
      <c r="H803">
        <v>20.100000000000001</v>
      </c>
      <c r="I803">
        <v>13.44</v>
      </c>
      <c r="J803" t="s">
        <v>1391</v>
      </c>
      <c r="K803">
        <v>35.422890000000002</v>
      </c>
      <c r="L803">
        <v>-86.803219999999996</v>
      </c>
      <c r="M803" s="100" t="s">
        <v>38389</v>
      </c>
      <c r="N803" t="s">
        <v>26217</v>
      </c>
      <c r="O803" t="s">
        <v>42162</v>
      </c>
      <c r="P803">
        <v>4</v>
      </c>
      <c r="Q803" t="s">
        <v>26499</v>
      </c>
      <c r="R803" t="s">
        <v>25808</v>
      </c>
      <c r="S803" t="s">
        <v>26197</v>
      </c>
      <c r="T803"/>
      <c r="U803" t="s">
        <v>26198</v>
      </c>
      <c r="V803" t="s">
        <v>26199</v>
      </c>
      <c r="W803" s="91" t="s">
        <v>2396</v>
      </c>
      <c r="X803" s="91" t="s">
        <v>30051</v>
      </c>
      <c r="Y803" s="97"/>
      <c r="AA803" s="91" t="str">
        <v>BROCK020.1ML</v>
      </c>
    </row>
    <row r="804" spans="1:27" s="91" customFormat="1" ht="15" customHeight="1" x14ac:dyDescent="0.35">
      <c r="A804" t="s">
        <v>38615</v>
      </c>
      <c r="B804" t="s">
        <v>2405</v>
      </c>
      <c r="C804" t="s">
        <v>2399</v>
      </c>
      <c r="D804" t="s">
        <v>2407</v>
      </c>
      <c r="E804"/>
      <c r="F804" t="s">
        <v>44</v>
      </c>
      <c r="G804"/>
      <c r="H804">
        <v>0.1</v>
      </c>
      <c r="I804">
        <v>5.74</v>
      </c>
      <c r="J804" t="s">
        <v>15</v>
      </c>
      <c r="K804">
        <v>35.76097</v>
      </c>
      <c r="L804">
        <v>-83.967939999999999</v>
      </c>
      <c r="M804" s="100" t="s">
        <v>38415</v>
      </c>
      <c r="N804" t="s">
        <v>26602</v>
      </c>
      <c r="O804" t="s">
        <v>42119</v>
      </c>
      <c r="P804">
        <v>2</v>
      </c>
      <c r="Q804" t="s">
        <v>26506</v>
      </c>
      <c r="R804" t="s">
        <v>25825</v>
      </c>
      <c r="S804" t="s">
        <v>26197</v>
      </c>
      <c r="T804"/>
      <c r="U804" t="s">
        <v>26198</v>
      </c>
      <c r="V804" t="s">
        <v>26204</v>
      </c>
      <c r="W804" s="91" t="s">
        <v>2406</v>
      </c>
      <c r="X804" s="91" t="s">
        <v>38616</v>
      </c>
      <c r="Y804" s="97"/>
      <c r="AA804" s="91" t="str">
        <v>BROWN000.1BT</v>
      </c>
    </row>
    <row r="805" spans="1:27" s="91" customFormat="1" ht="15" customHeight="1" x14ac:dyDescent="0.35">
      <c r="A805" t="s">
        <v>26501</v>
      </c>
      <c r="B805" t="s">
        <v>26500</v>
      </c>
      <c r="C805" t="s">
        <v>2399</v>
      </c>
      <c r="D805" t="s">
        <v>26502</v>
      </c>
      <c r="E805"/>
      <c r="F805" t="s">
        <v>58</v>
      </c>
      <c r="G805"/>
      <c r="H805">
        <v>0.1</v>
      </c>
      <c r="I805">
        <v>6.44</v>
      </c>
      <c r="J805" t="s">
        <v>313</v>
      </c>
      <c r="K805">
        <v>35.961100999999999</v>
      </c>
      <c r="L805">
        <v>-84.936419999999998</v>
      </c>
      <c r="M805" s="100" t="s">
        <v>38416</v>
      </c>
      <c r="N805" t="s">
        <v>26258</v>
      </c>
      <c r="O805" t="s">
        <v>42563</v>
      </c>
      <c r="P805">
        <v>1</v>
      </c>
      <c r="Q805" t="s">
        <v>26503</v>
      </c>
      <c r="R805" t="s">
        <v>25812</v>
      </c>
      <c r="S805" t="s">
        <v>26197</v>
      </c>
      <c r="T805"/>
      <c r="U805" t="s">
        <v>26198</v>
      </c>
      <c r="V805" t="s">
        <v>26199</v>
      </c>
      <c r="Y805" s="97"/>
      <c r="AA805" s="91" t="str">
        <v>BROWN000.1CU</v>
      </c>
    </row>
    <row r="806" spans="1:27" s="91" customFormat="1" ht="15" customHeight="1" x14ac:dyDescent="0.35">
      <c r="A806" t="s">
        <v>2398</v>
      </c>
      <c r="B806" t="s">
        <v>2397</v>
      </c>
      <c r="C806" t="s">
        <v>2399</v>
      </c>
      <c r="D806" t="s">
        <v>2400</v>
      </c>
      <c r="E806"/>
      <c r="F806" t="s">
        <v>33</v>
      </c>
      <c r="G806"/>
      <c r="H806">
        <v>0.1</v>
      </c>
      <c r="I806">
        <v>3.29</v>
      </c>
      <c r="J806" t="s">
        <v>95</v>
      </c>
      <c r="K806">
        <v>35.995832999999998</v>
      </c>
      <c r="L806">
        <v>-86.935556000000005</v>
      </c>
      <c r="M806" s="100" t="s">
        <v>38379</v>
      </c>
      <c r="N806" t="s">
        <v>26205</v>
      </c>
      <c r="O806" t="s">
        <v>42794</v>
      </c>
      <c r="P806">
        <v>1</v>
      </c>
      <c r="Q806" t="s">
        <v>26504</v>
      </c>
      <c r="R806" t="s">
        <v>25829</v>
      </c>
      <c r="S806" t="s">
        <v>26197</v>
      </c>
      <c r="T806"/>
      <c r="U806" t="s">
        <v>26198</v>
      </c>
      <c r="V806" t="s">
        <v>26199</v>
      </c>
      <c r="Y806" s="97"/>
      <c r="AA806" s="91" t="str">
        <v>BROWN000.1WI</v>
      </c>
    </row>
    <row r="807" spans="1:27" s="91" customFormat="1" ht="15" customHeight="1" x14ac:dyDescent="0.35">
      <c r="A807" t="s">
        <v>2402</v>
      </c>
      <c r="B807" t="s">
        <v>2401</v>
      </c>
      <c r="C807" t="s">
        <v>2403</v>
      </c>
      <c r="D807" t="s">
        <v>2404</v>
      </c>
      <c r="E807"/>
      <c r="F807" t="s">
        <v>44</v>
      </c>
      <c r="G807"/>
      <c r="H807">
        <v>0.1</v>
      </c>
      <c r="I807">
        <v>3.5</v>
      </c>
      <c r="J807" t="s">
        <v>230</v>
      </c>
      <c r="K807">
        <v>36.250190000000003</v>
      </c>
      <c r="L807">
        <v>-82.54307</v>
      </c>
      <c r="M807" s="100" t="s">
        <v>38387</v>
      </c>
      <c r="N807" t="s">
        <v>26214</v>
      </c>
      <c r="O807" t="s">
        <v>42714</v>
      </c>
      <c r="P807">
        <v>5</v>
      </c>
      <c r="Q807" t="s">
        <v>26505</v>
      </c>
      <c r="R807" t="s">
        <v>25821</v>
      </c>
      <c r="S807" t="s">
        <v>26197</v>
      </c>
      <c r="T807"/>
      <c r="U807" t="s">
        <v>26198</v>
      </c>
      <c r="V807" t="s">
        <v>26204</v>
      </c>
      <c r="X807" s="91" t="s">
        <v>30021</v>
      </c>
      <c r="Y807" s="97"/>
      <c r="AA807" s="91" t="str">
        <v>BROWN000.1WN</v>
      </c>
    </row>
    <row r="808" spans="1:27" s="91" customFormat="1" ht="15" customHeight="1" x14ac:dyDescent="0.35">
      <c r="A808" t="s">
        <v>2409</v>
      </c>
      <c r="B808" t="s">
        <v>2408</v>
      </c>
      <c r="C808" t="s">
        <v>2410</v>
      </c>
      <c r="D808" t="s">
        <v>2411</v>
      </c>
      <c r="E808"/>
      <c r="F808" t="s">
        <v>33</v>
      </c>
      <c r="G808"/>
      <c r="H808">
        <v>0.2</v>
      </c>
      <c r="I808">
        <v>9.18</v>
      </c>
      <c r="J808" t="s">
        <v>53</v>
      </c>
      <c r="K808">
        <v>35.369700000000002</v>
      </c>
      <c r="L808">
        <v>-87.148399999999995</v>
      </c>
      <c r="M808" s="100" t="s">
        <v>38385</v>
      </c>
      <c r="N808" t="s">
        <v>26213</v>
      </c>
      <c r="O808" t="s">
        <v>43055</v>
      </c>
      <c r="P808">
        <v>2</v>
      </c>
      <c r="Q808" t="s">
        <v>30052</v>
      </c>
      <c r="R808" t="s">
        <v>25808</v>
      </c>
      <c r="S808" t="s">
        <v>26197</v>
      </c>
      <c r="T808"/>
      <c r="U808" t="s">
        <v>26198</v>
      </c>
      <c r="V808" t="s">
        <v>26199</v>
      </c>
      <c r="X808" s="91" t="s">
        <v>30053</v>
      </c>
      <c r="Y808" s="97"/>
      <c r="AA808" s="91" t="str">
        <v>BROWN000.2GS</v>
      </c>
    </row>
    <row r="809" spans="1:27" s="91" customFormat="1" ht="15" customHeight="1" x14ac:dyDescent="0.35">
      <c r="A809" s="310" t="s">
        <v>38617</v>
      </c>
      <c r="B809" s="310" t="s">
        <v>38618</v>
      </c>
      <c r="C809" s="310" t="s">
        <v>2399</v>
      </c>
      <c r="D809" s="310" t="s">
        <v>38619</v>
      </c>
      <c r="E809" s="310"/>
      <c r="F809" s="310" t="s">
        <v>44</v>
      </c>
      <c r="G809" s="310" t="s">
        <v>38620</v>
      </c>
      <c r="H809" s="314">
        <v>0.3</v>
      </c>
      <c r="I809" s="314">
        <v>5.7</v>
      </c>
      <c r="J809" s="310" t="s">
        <v>15</v>
      </c>
      <c r="K809" s="314">
        <v>35.761519999999997</v>
      </c>
      <c r="L809" s="314">
        <v>-83.965950000000007</v>
      </c>
      <c r="M809" s="314" t="s">
        <v>38415</v>
      </c>
      <c r="N809" s="310" t="s">
        <v>26602</v>
      </c>
      <c r="O809" s="310" t="s">
        <v>38621</v>
      </c>
      <c r="P809" s="314">
        <v>2</v>
      </c>
      <c r="Q809" s="310" t="s">
        <v>26506</v>
      </c>
      <c r="R809" s="310" t="s">
        <v>25825</v>
      </c>
      <c r="S809" s="310" t="s">
        <v>26197</v>
      </c>
      <c r="T809" s="310"/>
      <c r="U809" s="310" t="s">
        <v>26198</v>
      </c>
      <c r="V809" s="310" t="s">
        <v>26204</v>
      </c>
      <c r="W809" s="91" t="s">
        <v>38622</v>
      </c>
      <c r="Y809" s="97"/>
      <c r="AA809" s="91" t="str">
        <v>BROWN000.3BT</v>
      </c>
    </row>
    <row r="810" spans="1:27" s="91" customFormat="1" ht="15" customHeight="1" x14ac:dyDescent="0.35">
      <c r="A810" t="s">
        <v>2413</v>
      </c>
      <c r="B810" t="s">
        <v>2412</v>
      </c>
      <c r="C810" t="s">
        <v>2414</v>
      </c>
      <c r="D810" t="s">
        <v>2415</v>
      </c>
      <c r="E810"/>
      <c r="F810" t="s">
        <v>33</v>
      </c>
      <c r="G810"/>
      <c r="H810">
        <v>0.4</v>
      </c>
      <c r="I810">
        <v>15.69</v>
      </c>
      <c r="J810" t="s">
        <v>277</v>
      </c>
      <c r="K810">
        <v>36.156100000000002</v>
      </c>
      <c r="L810">
        <v>-86.742800000000003</v>
      </c>
      <c r="M810" s="100" t="s">
        <v>38414</v>
      </c>
      <c r="N810" t="s">
        <v>26254</v>
      </c>
      <c r="O810" t="s">
        <v>42709</v>
      </c>
      <c r="P810">
        <v>5</v>
      </c>
      <c r="Q810" t="s">
        <v>36459</v>
      </c>
      <c r="R810" t="s">
        <v>25829</v>
      </c>
      <c r="S810" t="s">
        <v>26197</v>
      </c>
      <c r="T810"/>
      <c r="U810" t="s">
        <v>26198</v>
      </c>
      <c r="V810" t="s">
        <v>26199</v>
      </c>
      <c r="X810" s="91" t="s">
        <v>30054</v>
      </c>
      <c r="Y810" s="97"/>
      <c r="AA810" s="91" t="str">
        <v>BROWN000.4DA</v>
      </c>
    </row>
    <row r="811" spans="1:27" s="91" customFormat="1" ht="15" customHeight="1" x14ac:dyDescent="0.35">
      <c r="A811" t="s">
        <v>2417</v>
      </c>
      <c r="B811" t="s">
        <v>2416</v>
      </c>
      <c r="C811" t="s">
        <v>2418</v>
      </c>
      <c r="D811" t="s">
        <v>2419</v>
      </c>
      <c r="E811"/>
      <c r="F811" t="s">
        <v>29088</v>
      </c>
      <c r="G811"/>
      <c r="H811">
        <v>0.4</v>
      </c>
      <c r="I811">
        <v>1.1000000000000001</v>
      </c>
      <c r="J811" t="s">
        <v>793</v>
      </c>
      <c r="K811">
        <v>36.47748</v>
      </c>
      <c r="L811">
        <v>-86.935879999999997</v>
      </c>
      <c r="M811" s="100" t="s">
        <v>38413</v>
      </c>
      <c r="N811" t="s">
        <v>26250</v>
      </c>
      <c r="O811" t="s">
        <v>42141</v>
      </c>
      <c r="P811">
        <v>4</v>
      </c>
      <c r="Q811" t="s">
        <v>30055</v>
      </c>
      <c r="R811" t="s">
        <v>25829</v>
      </c>
      <c r="S811" t="s">
        <v>26197</v>
      </c>
      <c r="T811"/>
      <c r="U811" t="s">
        <v>26198</v>
      </c>
      <c r="V811" t="s">
        <v>26199</v>
      </c>
      <c r="Y811" s="97"/>
      <c r="AA811" s="91" t="str">
        <v>BROWN000.4RN</v>
      </c>
    </row>
    <row r="812" spans="1:27" s="91" customFormat="1" ht="15" customHeight="1" x14ac:dyDescent="0.35">
      <c r="A812" t="s">
        <v>2421</v>
      </c>
      <c r="B812" t="s">
        <v>2420</v>
      </c>
      <c r="C812" t="s">
        <v>2399</v>
      </c>
      <c r="D812" t="s">
        <v>2422</v>
      </c>
      <c r="E812"/>
      <c r="F812" t="s">
        <v>9</v>
      </c>
      <c r="G812"/>
      <c r="H812">
        <v>0.7</v>
      </c>
      <c r="I812">
        <v>1.75</v>
      </c>
      <c r="J812" t="s">
        <v>28</v>
      </c>
      <c r="K812">
        <v>35.607100000000003</v>
      </c>
      <c r="L812">
        <v>-88.721800000000002</v>
      </c>
      <c r="M812" s="100" t="s">
        <v>38381</v>
      </c>
      <c r="N812" t="s">
        <v>26209</v>
      </c>
      <c r="O812" t="s">
        <v>42734</v>
      </c>
      <c r="P812">
        <v>1</v>
      </c>
      <c r="Q812" t="s">
        <v>30056</v>
      </c>
      <c r="R812" t="s">
        <v>25816</v>
      </c>
      <c r="S812" t="s">
        <v>26197</v>
      </c>
      <c r="T812"/>
      <c r="U812" t="s">
        <v>26198</v>
      </c>
      <c r="V812" t="s">
        <v>26199</v>
      </c>
      <c r="X812" s="91" t="s">
        <v>30057</v>
      </c>
      <c r="Y812" s="97"/>
      <c r="AA812" s="91" t="str">
        <v>BROWN000.7MN</v>
      </c>
    </row>
    <row r="813" spans="1:27" s="91" customFormat="1" ht="15" customHeight="1" x14ac:dyDescent="0.35">
      <c r="A813" t="s">
        <v>2424</v>
      </c>
      <c r="B813" t="s">
        <v>2423</v>
      </c>
      <c r="C813" t="s">
        <v>2414</v>
      </c>
      <c r="D813" t="s">
        <v>2425</v>
      </c>
      <c r="E813"/>
      <c r="F813" t="s">
        <v>115</v>
      </c>
      <c r="G813"/>
      <c r="H813">
        <v>0.9</v>
      </c>
      <c r="I813">
        <v>0.67</v>
      </c>
      <c r="J813" t="s">
        <v>249</v>
      </c>
      <c r="K813">
        <v>35.713200000000001</v>
      </c>
      <c r="L813">
        <v>-85.092550000000003</v>
      </c>
      <c r="M813" s="100" t="s">
        <v>38393</v>
      </c>
      <c r="N813" t="s">
        <v>59</v>
      </c>
      <c r="O813" t="s">
        <v>42284</v>
      </c>
      <c r="P813">
        <v>5</v>
      </c>
      <c r="Q813" t="s">
        <v>30058</v>
      </c>
      <c r="R813" t="s">
        <v>25802</v>
      </c>
      <c r="S813" t="s">
        <v>26197</v>
      </c>
      <c r="T813"/>
      <c r="U813" t="s">
        <v>26198</v>
      </c>
      <c r="V813" t="s">
        <v>26199</v>
      </c>
      <c r="X813" s="91" t="s">
        <v>30059</v>
      </c>
      <c r="Y813" s="97"/>
      <c r="AA813" s="91" t="str">
        <v>BROWN000.9BL</v>
      </c>
    </row>
    <row r="814" spans="1:27" s="91" customFormat="1" ht="15" customHeight="1" x14ac:dyDescent="0.35">
      <c r="A814" t="s">
        <v>34573</v>
      </c>
      <c r="B814" t="s">
        <v>34574</v>
      </c>
      <c r="C814" t="s">
        <v>2414</v>
      </c>
      <c r="D814" t="s">
        <v>34575</v>
      </c>
      <c r="E814"/>
      <c r="F814" t="s">
        <v>929</v>
      </c>
      <c r="G814"/>
      <c r="H814">
        <v>0.9</v>
      </c>
      <c r="I814">
        <v>4.5999999999999996</v>
      </c>
      <c r="J814" t="s">
        <v>619</v>
      </c>
      <c r="K814">
        <v>36.242809999999999</v>
      </c>
      <c r="L814">
        <v>-89.425250000000005</v>
      </c>
      <c r="M814" s="100" t="s">
        <v>38448</v>
      </c>
      <c r="N814" t="s">
        <v>619</v>
      </c>
      <c r="O814" t="s">
        <v>42924</v>
      </c>
      <c r="P814">
        <v>5</v>
      </c>
      <c r="Q814" t="s">
        <v>30064</v>
      </c>
      <c r="R814" t="s">
        <v>25816</v>
      </c>
      <c r="S814" t="s">
        <v>26197</v>
      </c>
      <c r="T814"/>
      <c r="U814" t="s">
        <v>26198</v>
      </c>
      <c r="V814" t="s">
        <v>26199</v>
      </c>
      <c r="Y814" s="97"/>
      <c r="AA814" s="91" t="str">
        <v>BROWN000.9OB</v>
      </c>
    </row>
    <row r="815" spans="1:27" s="91" customFormat="1" ht="15" customHeight="1" x14ac:dyDescent="0.35">
      <c r="A815" t="s">
        <v>2427</v>
      </c>
      <c r="B815" t="s">
        <v>2426</v>
      </c>
      <c r="C815" t="s">
        <v>2399</v>
      </c>
      <c r="D815" t="s">
        <v>2428</v>
      </c>
      <c r="E815"/>
      <c r="F815" t="s">
        <v>28994</v>
      </c>
      <c r="G815"/>
      <c r="H815">
        <v>1</v>
      </c>
      <c r="I815">
        <v>5.04</v>
      </c>
      <c r="J815" t="s">
        <v>15</v>
      </c>
      <c r="K815">
        <v>35.759230000000002</v>
      </c>
      <c r="L815">
        <v>-83.957980000000006</v>
      </c>
      <c r="M815" s="100" t="s">
        <v>38415</v>
      </c>
      <c r="N815" t="s">
        <v>26602</v>
      </c>
      <c r="O815" t="s">
        <v>42119</v>
      </c>
      <c r="P815">
        <v>2</v>
      </c>
      <c r="Q815" t="s">
        <v>26506</v>
      </c>
      <c r="R815" t="s">
        <v>25825</v>
      </c>
      <c r="S815" t="s">
        <v>26197</v>
      </c>
      <c r="T815"/>
      <c r="U815" t="s">
        <v>26198</v>
      </c>
      <c r="V815" t="s">
        <v>26204</v>
      </c>
      <c r="X815" s="91" t="s">
        <v>34576</v>
      </c>
      <c r="Y815" s="97"/>
      <c r="AA815" s="91" t="str">
        <v>BROWN001.0BT</v>
      </c>
    </row>
    <row r="816" spans="1:27" s="91" customFormat="1" ht="15" customHeight="1" x14ac:dyDescent="0.35">
      <c r="A816" t="s">
        <v>2430</v>
      </c>
      <c r="B816" t="s">
        <v>2429</v>
      </c>
      <c r="C816" t="s">
        <v>2414</v>
      </c>
      <c r="D816" t="s">
        <v>2431</v>
      </c>
      <c r="E816"/>
      <c r="F816" t="s">
        <v>33</v>
      </c>
      <c r="G816"/>
      <c r="H816">
        <v>1.3</v>
      </c>
      <c r="I816">
        <v>14.38</v>
      </c>
      <c r="J816" t="s">
        <v>277</v>
      </c>
      <c r="K816">
        <v>36.147709999999996</v>
      </c>
      <c r="L816">
        <v>-86.753270000000001</v>
      </c>
      <c r="M816" s="100" t="s">
        <v>38414</v>
      </c>
      <c r="N816" t="s">
        <v>26254</v>
      </c>
      <c r="O816" t="s">
        <v>42709</v>
      </c>
      <c r="P816">
        <v>5</v>
      </c>
      <c r="Q816" t="s">
        <v>26507</v>
      </c>
      <c r="R816" t="s">
        <v>25829</v>
      </c>
      <c r="S816" t="s">
        <v>26197</v>
      </c>
      <c r="T816"/>
      <c r="U816" t="s">
        <v>26198</v>
      </c>
      <c r="V816" t="s">
        <v>26199</v>
      </c>
      <c r="Y816" s="97"/>
      <c r="AA816" s="91" t="str">
        <v>BROWN001.3DA</v>
      </c>
    </row>
    <row r="817" spans="1:27" s="91" customFormat="1" ht="15" customHeight="1" x14ac:dyDescent="0.35">
      <c r="A817" t="s">
        <v>2433</v>
      </c>
      <c r="B817" t="s">
        <v>2432</v>
      </c>
      <c r="C817" t="s">
        <v>2414</v>
      </c>
      <c r="D817" t="s">
        <v>2434</v>
      </c>
      <c r="E817"/>
      <c r="F817" t="s">
        <v>9</v>
      </c>
      <c r="G817"/>
      <c r="H817">
        <v>1.4</v>
      </c>
      <c r="I817">
        <v>20.2</v>
      </c>
      <c r="J817" t="s">
        <v>641</v>
      </c>
      <c r="K817">
        <v>35.639699999999998</v>
      </c>
      <c r="L817">
        <v>-88.2483</v>
      </c>
      <c r="M817" s="100" t="s">
        <v>38402</v>
      </c>
      <c r="N817" t="s">
        <v>26242</v>
      </c>
      <c r="O817" t="s">
        <v>42229</v>
      </c>
      <c r="P817">
        <v>3</v>
      </c>
      <c r="Q817" t="s">
        <v>26512</v>
      </c>
      <c r="R817" t="s">
        <v>25816</v>
      </c>
      <c r="S817" t="s">
        <v>26197</v>
      </c>
      <c r="T817"/>
      <c r="U817" t="s">
        <v>26198</v>
      </c>
      <c r="V817" t="s">
        <v>26199</v>
      </c>
      <c r="Y817" s="97"/>
      <c r="AA817" s="91" t="str">
        <v>BROWN001.4HE</v>
      </c>
    </row>
    <row r="818" spans="1:27" s="91" customFormat="1" ht="15" customHeight="1" x14ac:dyDescent="0.35">
      <c r="A818" s="310" t="s">
        <v>40782</v>
      </c>
      <c r="B818" s="310" t="s">
        <v>40783</v>
      </c>
      <c r="C818" s="310" t="s">
        <v>2399</v>
      </c>
      <c r="D818" s="310" t="s">
        <v>40784</v>
      </c>
      <c r="E818" s="310"/>
      <c r="F818" s="310" t="s">
        <v>44</v>
      </c>
      <c r="G818" s="310"/>
      <c r="H818" s="314">
        <v>1.6</v>
      </c>
      <c r="I818" s="314">
        <v>1.5</v>
      </c>
      <c r="J818" s="310" t="s">
        <v>15</v>
      </c>
      <c r="K818" s="314">
        <v>35.751130000000003</v>
      </c>
      <c r="L818" s="314">
        <v>-83.954269999999994</v>
      </c>
      <c r="M818" s="314" t="s">
        <v>38415</v>
      </c>
      <c r="N818" s="310" t="s">
        <v>26602</v>
      </c>
      <c r="O818" s="310" t="s">
        <v>38621</v>
      </c>
      <c r="P818" s="314">
        <v>2</v>
      </c>
      <c r="Q818" s="310" t="s">
        <v>26506</v>
      </c>
      <c r="R818" s="310" t="s">
        <v>25825</v>
      </c>
      <c r="S818" s="310" t="s">
        <v>26197</v>
      </c>
      <c r="T818" s="310"/>
      <c r="U818" s="310" t="s">
        <v>26198</v>
      </c>
      <c r="V818" s="310" t="s">
        <v>26204</v>
      </c>
      <c r="X818" s="91" t="s">
        <v>40785</v>
      </c>
      <c r="Y818" s="97"/>
      <c r="AA818" s="91" t="str">
        <v>BROWN001.6BT</v>
      </c>
    </row>
    <row r="819" spans="1:27" s="91" customFormat="1" ht="15" customHeight="1" x14ac:dyDescent="0.35">
      <c r="A819" t="s">
        <v>30060</v>
      </c>
      <c r="B819" t="s">
        <v>30061</v>
      </c>
      <c r="C819" t="s">
        <v>30062</v>
      </c>
      <c r="D819" t="s">
        <v>30063</v>
      </c>
      <c r="E819"/>
      <c r="F819" t="s">
        <v>929</v>
      </c>
      <c r="G819"/>
      <c r="H819">
        <v>0.7</v>
      </c>
      <c r="I819">
        <v>0.2</v>
      </c>
      <c r="J819" t="s">
        <v>619</v>
      </c>
      <c r="K819">
        <v>36.256050000000002</v>
      </c>
      <c r="L819">
        <v>-89.416910000000001</v>
      </c>
      <c r="M819" s="100" t="s">
        <v>38448</v>
      </c>
      <c r="N819" t="s">
        <v>619</v>
      </c>
      <c r="O819" t="s">
        <v>42924</v>
      </c>
      <c r="P819">
        <v>5</v>
      </c>
      <c r="Q819" t="s">
        <v>30064</v>
      </c>
      <c r="R819" t="s">
        <v>25816</v>
      </c>
      <c r="S819" t="s">
        <v>26197</v>
      </c>
      <c r="T819"/>
      <c r="U819" t="s">
        <v>26198</v>
      </c>
      <c r="V819" t="s">
        <v>26199</v>
      </c>
      <c r="Y819" s="97"/>
      <c r="AA819" s="91" t="str">
        <v>BROWN001.8T0.7OB</v>
      </c>
    </row>
    <row r="820" spans="1:27" s="91" customFormat="1" ht="15" customHeight="1" x14ac:dyDescent="0.35">
      <c r="A820" t="s">
        <v>34577</v>
      </c>
      <c r="B820" t="s">
        <v>34578</v>
      </c>
      <c r="C820" t="s">
        <v>30062</v>
      </c>
      <c r="D820" t="s">
        <v>34579</v>
      </c>
      <c r="E820"/>
      <c r="F820" t="s">
        <v>929</v>
      </c>
      <c r="G820"/>
      <c r="H820">
        <v>0.8</v>
      </c>
      <c r="I820">
        <v>0.2</v>
      </c>
      <c r="J820" t="s">
        <v>619</v>
      </c>
      <c r="K820">
        <v>36.256340000000002</v>
      </c>
      <c r="L820">
        <v>-89.417429999999996</v>
      </c>
      <c r="M820" s="100" t="s">
        <v>38448</v>
      </c>
      <c r="N820" t="s">
        <v>619</v>
      </c>
      <c r="O820" t="s">
        <v>42924</v>
      </c>
      <c r="P820">
        <v>5</v>
      </c>
      <c r="Q820" t="s">
        <v>30064</v>
      </c>
      <c r="R820" t="s">
        <v>25816</v>
      </c>
      <c r="S820" t="s">
        <v>26197</v>
      </c>
      <c r="T820"/>
      <c r="U820" t="s">
        <v>26198</v>
      </c>
      <c r="V820" t="s">
        <v>26199</v>
      </c>
      <c r="Y820" s="97"/>
      <c r="AA820" s="91" t="str">
        <v>BROWN001.8T0.8OB</v>
      </c>
    </row>
    <row r="821" spans="1:27" s="91" customFormat="1" ht="15" customHeight="1" x14ac:dyDescent="0.35">
      <c r="A821" t="s">
        <v>2436</v>
      </c>
      <c r="B821" t="s">
        <v>2435</v>
      </c>
      <c r="C821" t="s">
        <v>2414</v>
      </c>
      <c r="D821" t="s">
        <v>2437</v>
      </c>
      <c r="E821"/>
      <c r="F821" t="s">
        <v>27</v>
      </c>
      <c r="G821"/>
      <c r="H821">
        <v>2</v>
      </c>
      <c r="I821">
        <v>3.04</v>
      </c>
      <c r="J821" t="s">
        <v>936</v>
      </c>
      <c r="K821">
        <v>35.550310000000003</v>
      </c>
      <c r="L821">
        <v>-89.096530000000001</v>
      </c>
      <c r="M821" s="100" t="s">
        <v>38450</v>
      </c>
      <c r="N821" t="s">
        <v>26319</v>
      </c>
      <c r="O821" t="s">
        <v>43129</v>
      </c>
      <c r="P821">
        <v>4</v>
      </c>
      <c r="Q821" t="s">
        <v>26508</v>
      </c>
      <c r="R821" t="s">
        <v>25816</v>
      </c>
      <c r="S821" t="s">
        <v>26197</v>
      </c>
      <c r="T821"/>
      <c r="U821" t="s">
        <v>26198</v>
      </c>
      <c r="V821" t="s">
        <v>26199</v>
      </c>
      <c r="Y821" s="97"/>
      <c r="AA821" s="91" t="str">
        <v>BROWN002.0HY</v>
      </c>
    </row>
    <row r="822" spans="1:27" s="91" customFormat="1" ht="15" customHeight="1" x14ac:dyDescent="0.35">
      <c r="A822" s="310" t="s">
        <v>43825</v>
      </c>
      <c r="B822" s="310" t="s">
        <v>43826</v>
      </c>
      <c r="C822" s="310" t="s">
        <v>2414</v>
      </c>
      <c r="D822" s="310" t="s">
        <v>43827</v>
      </c>
      <c r="E822" s="310"/>
      <c r="F822" s="310" t="s">
        <v>9</v>
      </c>
      <c r="G822" s="310"/>
      <c r="H822" s="314">
        <v>5.6</v>
      </c>
      <c r="I822" s="314">
        <v>9.02</v>
      </c>
      <c r="J822" s="310" t="s">
        <v>28</v>
      </c>
      <c r="K822" s="314">
        <v>35.631776000000002</v>
      </c>
      <c r="L822" s="314">
        <v>-88.722189999999998</v>
      </c>
      <c r="M822" s="314" t="s">
        <v>38381</v>
      </c>
      <c r="N822" s="310" t="s">
        <v>26209</v>
      </c>
      <c r="O822" s="310" t="s">
        <v>43828</v>
      </c>
      <c r="P822" s="314">
        <v>1</v>
      </c>
      <c r="Q822" s="310" t="s">
        <v>43829</v>
      </c>
      <c r="R822" s="310" t="s">
        <v>25816</v>
      </c>
      <c r="S822" s="310" t="s">
        <v>26197</v>
      </c>
      <c r="T822" s="310" t="s">
        <v>43830</v>
      </c>
      <c r="U822" s="310" t="s">
        <v>26207</v>
      </c>
      <c r="V822" s="310" t="s">
        <v>26199</v>
      </c>
      <c r="Y822" s="97"/>
      <c r="AA822" s="91" t="str">
        <v>BROWN002.6MN</v>
      </c>
    </row>
    <row r="823" spans="1:27" s="91" customFormat="1" ht="15" customHeight="1" x14ac:dyDescent="0.35">
      <c r="A823" t="s">
        <v>34580</v>
      </c>
      <c r="B823" t="s">
        <v>34581</v>
      </c>
      <c r="C823" t="s">
        <v>2414</v>
      </c>
      <c r="D823" t="s">
        <v>34582</v>
      </c>
      <c r="E823"/>
      <c r="F823" t="s">
        <v>929</v>
      </c>
      <c r="G823"/>
      <c r="H823">
        <v>2.7</v>
      </c>
      <c r="I823">
        <v>2.2000000000000002</v>
      </c>
      <c r="J823" t="s">
        <v>619</v>
      </c>
      <c r="K823">
        <v>36.255800000000001</v>
      </c>
      <c r="L823">
        <v>-89.403400000000005</v>
      </c>
      <c r="M823" s="100" t="s">
        <v>38448</v>
      </c>
      <c r="N823" t="s">
        <v>619</v>
      </c>
      <c r="O823" t="s">
        <v>42924</v>
      </c>
      <c r="P823">
        <v>5</v>
      </c>
      <c r="Q823" t="s">
        <v>30064</v>
      </c>
      <c r="R823" t="s">
        <v>25816</v>
      </c>
      <c r="S823" t="s">
        <v>26197</v>
      </c>
      <c r="T823"/>
      <c r="U823" t="s">
        <v>26198</v>
      </c>
      <c r="V823" t="s">
        <v>26199</v>
      </c>
      <c r="Y823" s="97"/>
      <c r="AA823" s="91" t="str">
        <v>BROWN002.7OB</v>
      </c>
    </row>
    <row r="824" spans="1:27" s="91" customFormat="1" ht="15" customHeight="1" x14ac:dyDescent="0.35">
      <c r="A824" t="s">
        <v>2439</v>
      </c>
      <c r="B824" t="s">
        <v>2438</v>
      </c>
      <c r="C824" t="s">
        <v>2414</v>
      </c>
      <c r="D824" t="s">
        <v>2440</v>
      </c>
      <c r="E824"/>
      <c r="F824" t="s">
        <v>33</v>
      </c>
      <c r="G824"/>
      <c r="H824">
        <v>2.9</v>
      </c>
      <c r="I824">
        <v>11.52</v>
      </c>
      <c r="J824" t="s">
        <v>277</v>
      </c>
      <c r="K824">
        <v>36.128329999999998</v>
      </c>
      <c r="L824">
        <v>-86.762789999999995</v>
      </c>
      <c r="M824" s="100" t="s">
        <v>38414</v>
      </c>
      <c r="N824" t="s">
        <v>26254</v>
      </c>
      <c r="O824" t="s">
        <v>38623</v>
      </c>
      <c r="P824">
        <v>5</v>
      </c>
      <c r="Q824" t="s">
        <v>26507</v>
      </c>
      <c r="R824" t="s">
        <v>25829</v>
      </c>
      <c r="S824" t="s">
        <v>26197</v>
      </c>
      <c r="T824"/>
      <c r="U824" t="s">
        <v>26198</v>
      </c>
      <c r="V824" t="s">
        <v>26199</v>
      </c>
      <c r="W824" s="91" t="s">
        <v>38624</v>
      </c>
      <c r="X824" s="91" t="s">
        <v>30065</v>
      </c>
      <c r="Y824" s="97"/>
      <c r="AA824" s="91" t="str">
        <v>BROWN002.9DA</v>
      </c>
    </row>
    <row r="825" spans="1:27" s="91" customFormat="1" ht="15" customHeight="1" x14ac:dyDescent="0.35">
      <c r="A825" t="s">
        <v>2442</v>
      </c>
      <c r="B825" t="s">
        <v>2441</v>
      </c>
      <c r="C825" t="s">
        <v>2399</v>
      </c>
      <c r="D825" t="s">
        <v>2443</v>
      </c>
      <c r="E825"/>
      <c r="F825" t="s">
        <v>9</v>
      </c>
      <c r="G825"/>
      <c r="H825">
        <v>4</v>
      </c>
      <c r="I825">
        <v>2.15</v>
      </c>
      <c r="J825" t="s">
        <v>28</v>
      </c>
      <c r="K825">
        <v>35.650970000000001</v>
      </c>
      <c r="L825">
        <v>-88.716499999999996</v>
      </c>
      <c r="M825" s="100" t="s">
        <v>38381</v>
      </c>
      <c r="N825" t="s">
        <v>26209</v>
      </c>
      <c r="O825" t="s">
        <v>42734</v>
      </c>
      <c r="P825">
        <v>1</v>
      </c>
      <c r="Q825" t="s">
        <v>30066</v>
      </c>
      <c r="R825" t="s">
        <v>25816</v>
      </c>
      <c r="S825" t="s">
        <v>26197</v>
      </c>
      <c r="T825"/>
      <c r="U825" t="s">
        <v>26198</v>
      </c>
      <c r="V825" t="s">
        <v>26199</v>
      </c>
      <c r="Y825" s="97"/>
      <c r="AA825" s="91" t="str">
        <v>BROWN004.0MN</v>
      </c>
    </row>
    <row r="826" spans="1:27" s="91" customFormat="1" ht="15" customHeight="1" x14ac:dyDescent="0.35">
      <c r="A826" t="s">
        <v>2445</v>
      </c>
      <c r="B826" t="s">
        <v>2444</v>
      </c>
      <c r="C826" t="s">
        <v>2414</v>
      </c>
      <c r="D826" t="s">
        <v>2446</v>
      </c>
      <c r="E826"/>
      <c r="F826" t="s">
        <v>9</v>
      </c>
      <c r="G826"/>
      <c r="H826">
        <v>4.7</v>
      </c>
      <c r="I826">
        <v>12.35</v>
      </c>
      <c r="J826" t="s">
        <v>641</v>
      </c>
      <c r="K826">
        <v>35.676000000000002</v>
      </c>
      <c r="L826">
        <v>-88.271500000000003</v>
      </c>
      <c r="M826" s="100" t="s">
        <v>38402</v>
      </c>
      <c r="N826" t="s">
        <v>26242</v>
      </c>
      <c r="O826" t="s">
        <v>42229</v>
      </c>
      <c r="P826">
        <v>3</v>
      </c>
      <c r="Q826" t="s">
        <v>26512</v>
      </c>
      <c r="R826" t="s">
        <v>25816</v>
      </c>
      <c r="S826" t="s">
        <v>26197</v>
      </c>
      <c r="T826"/>
      <c r="U826" t="s">
        <v>26198</v>
      </c>
      <c r="V826" t="s">
        <v>26199</v>
      </c>
      <c r="W826" s="91" t="s">
        <v>2447</v>
      </c>
      <c r="X826" s="91" t="s">
        <v>34583</v>
      </c>
      <c r="Y826" s="97"/>
      <c r="AA826" s="91" t="str">
        <v>BROWN004.7HE</v>
      </c>
    </row>
    <row r="827" spans="1:27" s="91" customFormat="1" ht="15" customHeight="1" x14ac:dyDescent="0.35">
      <c r="A827" t="s">
        <v>2449</v>
      </c>
      <c r="B827" t="s">
        <v>2448</v>
      </c>
      <c r="C827" t="s">
        <v>2414</v>
      </c>
      <c r="D827" t="s">
        <v>2450</v>
      </c>
      <c r="E827"/>
      <c r="F827" t="s">
        <v>9</v>
      </c>
      <c r="G827"/>
      <c r="H827">
        <v>5.3</v>
      </c>
      <c r="I827">
        <v>11.59</v>
      </c>
      <c r="J827" t="s">
        <v>641</v>
      </c>
      <c r="K827">
        <v>35.680549999999997</v>
      </c>
      <c r="L827">
        <v>-88.280829999999995</v>
      </c>
      <c r="M827" s="100" t="s">
        <v>38402</v>
      </c>
      <c r="N827" t="s">
        <v>26242</v>
      </c>
      <c r="O827" t="s">
        <v>42229</v>
      </c>
      <c r="P827">
        <v>3</v>
      </c>
      <c r="Q827" t="s">
        <v>26512</v>
      </c>
      <c r="R827" t="s">
        <v>25816</v>
      </c>
      <c r="S827" t="s">
        <v>26197</v>
      </c>
      <c r="T827" t="s">
        <v>26511</v>
      </c>
      <c r="U827" t="s">
        <v>26207</v>
      </c>
      <c r="V827" t="s">
        <v>26199</v>
      </c>
      <c r="W827" s="91" t="s">
        <v>2451</v>
      </c>
      <c r="X827" s="91" t="s">
        <v>38625</v>
      </c>
      <c r="Y827" s="97"/>
      <c r="AA827" s="91" t="str">
        <v>BROWN005.3HE</v>
      </c>
    </row>
    <row r="828" spans="1:27" s="91" customFormat="1" ht="15" customHeight="1" x14ac:dyDescent="0.35">
      <c r="A828" t="s">
        <v>2453</v>
      </c>
      <c r="B828" t="s">
        <v>2452</v>
      </c>
      <c r="C828" t="s">
        <v>2414</v>
      </c>
      <c r="D828" t="s">
        <v>2454</v>
      </c>
      <c r="E828"/>
      <c r="F828" t="s">
        <v>9</v>
      </c>
      <c r="G828"/>
      <c r="H828">
        <v>8.3000000000000007</v>
      </c>
      <c r="I828">
        <v>0.81</v>
      </c>
      <c r="J828" t="s">
        <v>641</v>
      </c>
      <c r="K828">
        <v>35.721110000000003</v>
      </c>
      <c r="L828">
        <v>-88.286659999999998</v>
      </c>
      <c r="M828" s="100" t="s">
        <v>38402</v>
      </c>
      <c r="N828" t="s">
        <v>26242</v>
      </c>
      <c r="O828" t="s">
        <v>42229</v>
      </c>
      <c r="P828">
        <v>3</v>
      </c>
      <c r="Q828" t="s">
        <v>30067</v>
      </c>
      <c r="R828" t="s">
        <v>25816</v>
      </c>
      <c r="S828" t="s">
        <v>26197</v>
      </c>
      <c r="T828" t="s">
        <v>26511</v>
      </c>
      <c r="U828" t="s">
        <v>26207</v>
      </c>
      <c r="V828" t="s">
        <v>26199</v>
      </c>
      <c r="W828" s="91" t="s">
        <v>2455</v>
      </c>
      <c r="X828" s="91" t="s">
        <v>34584</v>
      </c>
      <c r="Y828" s="97"/>
      <c r="AA828" s="91" t="str">
        <v>BROWN008.3HE</v>
      </c>
    </row>
    <row r="829" spans="1:27" s="91" customFormat="1" ht="15" customHeight="1" x14ac:dyDescent="0.35">
      <c r="A829" t="s">
        <v>2457</v>
      </c>
      <c r="B829" t="s">
        <v>2456</v>
      </c>
      <c r="C829" t="s">
        <v>2414</v>
      </c>
      <c r="D829" t="s">
        <v>34585</v>
      </c>
      <c r="E829"/>
      <c r="F829" t="s">
        <v>9</v>
      </c>
      <c r="G829"/>
      <c r="H829">
        <v>8.6999999999999993</v>
      </c>
      <c r="I829">
        <v>3.64</v>
      </c>
      <c r="J829" t="s">
        <v>641</v>
      </c>
      <c r="K829">
        <v>35.724435</v>
      </c>
      <c r="L829">
        <v>-88.29074</v>
      </c>
      <c r="M829" s="100" t="s">
        <v>38402</v>
      </c>
      <c r="N829" t="s">
        <v>26242</v>
      </c>
      <c r="O829" t="s">
        <v>42229</v>
      </c>
      <c r="P829">
        <v>3</v>
      </c>
      <c r="Q829" t="s">
        <v>26510</v>
      </c>
      <c r="R829" t="s">
        <v>25816</v>
      </c>
      <c r="S829" t="s">
        <v>26197</v>
      </c>
      <c r="T829"/>
      <c r="U829" t="s">
        <v>26198</v>
      </c>
      <c r="V829" t="s">
        <v>26199</v>
      </c>
      <c r="W829" s="91" t="s">
        <v>2458</v>
      </c>
      <c r="X829" s="91" t="s">
        <v>34586</v>
      </c>
      <c r="Y829" s="97"/>
      <c r="AA829" s="91" t="str">
        <v>BROWN008.7HE</v>
      </c>
    </row>
    <row r="830" spans="1:27" s="91" customFormat="1" ht="15" customHeight="1" x14ac:dyDescent="0.35">
      <c r="A830" t="s">
        <v>2460</v>
      </c>
      <c r="B830" t="s">
        <v>2459</v>
      </c>
      <c r="C830" t="s">
        <v>2414</v>
      </c>
      <c r="D830" t="s">
        <v>2461</v>
      </c>
      <c r="E830"/>
      <c r="F830" t="s">
        <v>9</v>
      </c>
      <c r="G830"/>
      <c r="H830">
        <v>8.8000000000000007</v>
      </c>
      <c r="I830">
        <v>3.62</v>
      </c>
      <c r="J830" t="s">
        <v>641</v>
      </c>
      <c r="K830">
        <v>35.726399999999998</v>
      </c>
      <c r="L830">
        <v>-88.292199999999994</v>
      </c>
      <c r="M830" s="100" t="s">
        <v>38402</v>
      </c>
      <c r="N830" t="s">
        <v>26242</v>
      </c>
      <c r="O830" t="s">
        <v>42229</v>
      </c>
      <c r="P830">
        <v>3</v>
      </c>
      <c r="Q830" t="s">
        <v>26510</v>
      </c>
      <c r="R830" t="s">
        <v>25816</v>
      </c>
      <c r="S830" t="s">
        <v>26197</v>
      </c>
      <c r="T830" t="s">
        <v>2414</v>
      </c>
      <c r="U830" t="s">
        <v>26207</v>
      </c>
      <c r="V830" t="s">
        <v>26199</v>
      </c>
      <c r="W830" s="91" t="s">
        <v>2462</v>
      </c>
      <c r="X830" s="91" t="s">
        <v>34587</v>
      </c>
      <c r="Y830" s="97"/>
      <c r="AA830" s="91" t="str">
        <v>BROWN008.8HE</v>
      </c>
    </row>
    <row r="831" spans="1:27" s="91" customFormat="1" ht="15" customHeight="1" x14ac:dyDescent="0.35">
      <c r="A831" t="s">
        <v>30068</v>
      </c>
      <c r="B831" t="s">
        <v>30069</v>
      </c>
      <c r="C831" t="s">
        <v>30070</v>
      </c>
      <c r="D831" t="s">
        <v>30071</v>
      </c>
      <c r="E831"/>
      <c r="F831" t="s">
        <v>9</v>
      </c>
      <c r="G831"/>
      <c r="H831">
        <v>2.5</v>
      </c>
      <c r="I831">
        <v>2.1</v>
      </c>
      <c r="J831" t="s">
        <v>28</v>
      </c>
      <c r="K831">
        <v>35.667529999999999</v>
      </c>
      <c r="L831">
        <v>-88.732650000000007</v>
      </c>
      <c r="M831" s="100" t="s">
        <v>38381</v>
      </c>
      <c r="N831" t="s">
        <v>26209</v>
      </c>
      <c r="O831" t="s">
        <v>42734</v>
      </c>
      <c r="P831">
        <v>1</v>
      </c>
      <c r="Q831" t="s">
        <v>30066</v>
      </c>
      <c r="R831" t="s">
        <v>25816</v>
      </c>
      <c r="S831" t="s">
        <v>26197</v>
      </c>
      <c r="T831"/>
      <c r="U831" t="s">
        <v>26198</v>
      </c>
      <c r="V831" t="s">
        <v>26199</v>
      </c>
      <c r="W831" s="91" t="s">
        <v>30072</v>
      </c>
      <c r="Y831" s="97"/>
      <c r="AA831" s="91" t="str">
        <v>BROWN2.5T1.0MN</v>
      </c>
    </row>
    <row r="832" spans="1:27" s="91" customFormat="1" ht="15" customHeight="1" x14ac:dyDescent="0.35">
      <c r="A832" t="s">
        <v>2464</v>
      </c>
      <c r="B832" t="s">
        <v>2463</v>
      </c>
      <c r="C832" t="s">
        <v>2465</v>
      </c>
      <c r="D832" t="s">
        <v>2466</v>
      </c>
      <c r="E832"/>
      <c r="F832" t="s">
        <v>29010</v>
      </c>
      <c r="G832"/>
      <c r="H832">
        <v>2.1</v>
      </c>
      <c r="I832">
        <v>2.67</v>
      </c>
      <c r="J832" t="s">
        <v>1237</v>
      </c>
      <c r="K832">
        <v>36.325569999999999</v>
      </c>
      <c r="L832">
        <v>-84.224239999999995</v>
      </c>
      <c r="M832" s="100" t="s">
        <v>38424</v>
      </c>
      <c r="N832" t="s">
        <v>26272</v>
      </c>
      <c r="O832" t="s">
        <v>42979</v>
      </c>
      <c r="P832">
        <v>4</v>
      </c>
      <c r="Q832" t="s">
        <v>30073</v>
      </c>
      <c r="R832" t="s">
        <v>25825</v>
      </c>
      <c r="S832" t="s">
        <v>26197</v>
      </c>
      <c r="T832"/>
      <c r="U832" t="s">
        <v>26198</v>
      </c>
      <c r="V832" t="s">
        <v>26204</v>
      </c>
      <c r="W832" s="91" t="s">
        <v>2467</v>
      </c>
      <c r="X832" s="91" t="s">
        <v>34588</v>
      </c>
      <c r="Y832" s="97"/>
      <c r="AA832" s="91" t="str">
        <v>BRUCE002.1CA</v>
      </c>
    </row>
    <row r="833" spans="1:27" s="91" customFormat="1" ht="15" customHeight="1" x14ac:dyDescent="0.35">
      <c r="A833" t="s">
        <v>2469</v>
      </c>
      <c r="B833" t="s">
        <v>2468</v>
      </c>
      <c r="C833" t="s">
        <v>2465</v>
      </c>
      <c r="D833" t="s">
        <v>30074</v>
      </c>
      <c r="E833"/>
      <c r="F833" t="s">
        <v>29010</v>
      </c>
      <c r="G833"/>
      <c r="H833">
        <v>4</v>
      </c>
      <c r="I833">
        <v>0.45</v>
      </c>
      <c r="J833" t="s">
        <v>1237</v>
      </c>
      <c r="K833">
        <v>36.349299999999999</v>
      </c>
      <c r="L833">
        <v>-84.229759999999999</v>
      </c>
      <c r="M833" s="100" t="s">
        <v>38424</v>
      </c>
      <c r="N833" t="s">
        <v>26272</v>
      </c>
      <c r="O833" t="s">
        <v>42979</v>
      </c>
      <c r="P833">
        <v>4</v>
      </c>
      <c r="Q833" t="s">
        <v>30073</v>
      </c>
      <c r="R833" t="s">
        <v>25825</v>
      </c>
      <c r="S833" t="s">
        <v>26197</v>
      </c>
      <c r="T833"/>
      <c r="U833" t="s">
        <v>26198</v>
      </c>
      <c r="V833" t="s">
        <v>26204</v>
      </c>
      <c r="W833" s="91" t="s">
        <v>2470</v>
      </c>
      <c r="X833" s="91" t="s">
        <v>38626</v>
      </c>
      <c r="Y833" s="97"/>
      <c r="AA833" s="91" t="str">
        <v>BRUCE004.0CA</v>
      </c>
    </row>
    <row r="834" spans="1:27" s="91" customFormat="1" ht="15" customHeight="1" x14ac:dyDescent="0.35">
      <c r="A834" t="s">
        <v>2472</v>
      </c>
      <c r="B834" t="s">
        <v>2471</v>
      </c>
      <c r="C834" t="s">
        <v>2473</v>
      </c>
      <c r="D834" t="s">
        <v>2474</v>
      </c>
      <c r="E834"/>
      <c r="F834" t="s">
        <v>29086</v>
      </c>
      <c r="G834"/>
      <c r="H834">
        <v>0</v>
      </c>
      <c r="I834">
        <v>7.58</v>
      </c>
      <c r="J834" t="s">
        <v>454</v>
      </c>
      <c r="K834">
        <v>35.322220000000002</v>
      </c>
      <c r="L834">
        <v>-86.061109999999999</v>
      </c>
      <c r="M834" s="100" t="s">
        <v>38457</v>
      </c>
      <c r="N834" t="s">
        <v>26336</v>
      </c>
      <c r="O834" t="s">
        <v>42918</v>
      </c>
      <c r="P834">
        <v>2</v>
      </c>
      <c r="Q834" t="s">
        <v>30012</v>
      </c>
      <c r="R834" t="s">
        <v>25808</v>
      </c>
      <c r="S834" t="s">
        <v>26197</v>
      </c>
      <c r="T834" t="s">
        <v>26482</v>
      </c>
      <c r="U834" t="s">
        <v>26207</v>
      </c>
      <c r="V834" t="s">
        <v>26199</v>
      </c>
      <c r="W834" s="91" t="s">
        <v>2475</v>
      </c>
      <c r="Y834" s="97"/>
      <c r="AA834" s="91" t="str">
        <v>BRUMA000.0FR</v>
      </c>
    </row>
    <row r="835" spans="1:27" s="91" customFormat="1" ht="15" customHeight="1" x14ac:dyDescent="0.35">
      <c r="A835" t="s">
        <v>2477</v>
      </c>
      <c r="B835" t="s">
        <v>2476</v>
      </c>
      <c r="C835" t="s">
        <v>2473</v>
      </c>
      <c r="D835" t="s">
        <v>2478</v>
      </c>
      <c r="E835"/>
      <c r="F835" t="s">
        <v>29086</v>
      </c>
      <c r="G835"/>
      <c r="H835">
        <v>1.4</v>
      </c>
      <c r="I835">
        <v>4.25</v>
      </c>
      <c r="J835" t="s">
        <v>454</v>
      </c>
      <c r="K835">
        <v>35.3367</v>
      </c>
      <c r="L835">
        <v>-86.045000000000002</v>
      </c>
      <c r="M835" s="100" t="s">
        <v>38457</v>
      </c>
      <c r="N835" t="s">
        <v>26336</v>
      </c>
      <c r="O835" t="s">
        <v>42918</v>
      </c>
      <c r="P835">
        <v>2</v>
      </c>
      <c r="Q835" t="s">
        <v>30075</v>
      </c>
      <c r="R835" t="s">
        <v>25808</v>
      </c>
      <c r="S835" t="s">
        <v>26197</v>
      </c>
      <c r="T835"/>
      <c r="U835" t="s">
        <v>26198</v>
      </c>
      <c r="V835" t="s">
        <v>26199</v>
      </c>
      <c r="Y835" s="97"/>
      <c r="AA835" s="91" t="str">
        <v>BRUMA001.4FR</v>
      </c>
    </row>
    <row r="836" spans="1:27" s="91" customFormat="1" ht="15" customHeight="1" x14ac:dyDescent="0.35">
      <c r="A836" t="s">
        <v>2480</v>
      </c>
      <c r="B836" t="s">
        <v>2479</v>
      </c>
      <c r="C836" t="s">
        <v>2481</v>
      </c>
      <c r="D836" t="s">
        <v>2482</v>
      </c>
      <c r="E836"/>
      <c r="F836" t="s">
        <v>29083</v>
      </c>
      <c r="G836"/>
      <c r="H836">
        <v>1.8</v>
      </c>
      <c r="I836">
        <v>4.0999999999999996</v>
      </c>
      <c r="J836" t="s">
        <v>277</v>
      </c>
      <c r="K836">
        <v>36.221666999999997</v>
      </c>
      <c r="L836">
        <v>-86.975832999999994</v>
      </c>
      <c r="M836" s="100" t="s">
        <v>38414</v>
      </c>
      <c r="N836" t="s">
        <v>26254</v>
      </c>
      <c r="O836" t="s">
        <v>42172</v>
      </c>
      <c r="P836">
        <v>5</v>
      </c>
      <c r="Q836" t="s">
        <v>26513</v>
      </c>
      <c r="R836" t="s">
        <v>25829</v>
      </c>
      <c r="S836" t="s">
        <v>26197</v>
      </c>
      <c r="T836"/>
      <c r="U836" t="s">
        <v>26198</v>
      </c>
      <c r="V836" t="s">
        <v>26199</v>
      </c>
      <c r="Y836" s="97"/>
      <c r="AA836" s="91" t="str">
        <v>BRUN001.8DA</v>
      </c>
    </row>
    <row r="837" spans="1:27" s="91" customFormat="1" ht="15" customHeight="1" x14ac:dyDescent="0.35">
      <c r="A837" t="s">
        <v>2484</v>
      </c>
      <c r="B837" t="s">
        <v>2483</v>
      </c>
      <c r="C837" t="s">
        <v>2485</v>
      </c>
      <c r="D837" t="s">
        <v>2486</v>
      </c>
      <c r="E837"/>
      <c r="F837" t="s">
        <v>27</v>
      </c>
      <c r="G837"/>
      <c r="H837">
        <v>0.5</v>
      </c>
      <c r="I837">
        <v>1.8</v>
      </c>
      <c r="J837" t="s">
        <v>207</v>
      </c>
      <c r="K837">
        <v>36.448639999999997</v>
      </c>
      <c r="L837">
        <v>-88.661779999999993</v>
      </c>
      <c r="M837" s="100" t="s">
        <v>38448</v>
      </c>
      <c r="N837" t="s">
        <v>619</v>
      </c>
      <c r="O837" t="s">
        <v>42706</v>
      </c>
      <c r="P837">
        <v>5</v>
      </c>
      <c r="Q837" t="s">
        <v>26514</v>
      </c>
      <c r="R837" t="s">
        <v>25816</v>
      </c>
      <c r="S837" t="s">
        <v>26197</v>
      </c>
      <c r="T837"/>
      <c r="U837" t="s">
        <v>26198</v>
      </c>
      <c r="V837" t="s">
        <v>26199</v>
      </c>
      <c r="Y837" s="97"/>
      <c r="AA837" s="91" t="str">
        <v>BRUND000.5WY</v>
      </c>
    </row>
    <row r="838" spans="1:27" s="91" customFormat="1" ht="15" customHeight="1" x14ac:dyDescent="0.35">
      <c r="A838" t="s">
        <v>2488</v>
      </c>
      <c r="B838" t="s">
        <v>2487</v>
      </c>
      <c r="C838" t="s">
        <v>2489</v>
      </c>
      <c r="D838" t="s">
        <v>2490</v>
      </c>
      <c r="E838"/>
      <c r="F838" t="s">
        <v>33</v>
      </c>
      <c r="G838"/>
      <c r="H838">
        <v>1.5</v>
      </c>
      <c r="I838">
        <v>1.18</v>
      </c>
      <c r="J838" t="s">
        <v>153</v>
      </c>
      <c r="K838">
        <v>36.29327</v>
      </c>
      <c r="L838">
        <v>-86.358549999999994</v>
      </c>
      <c r="M838" s="100" t="s">
        <v>38431</v>
      </c>
      <c r="N838" t="s">
        <v>26295</v>
      </c>
      <c r="O838" t="s">
        <v>43161</v>
      </c>
      <c r="P838">
        <v>4</v>
      </c>
      <c r="Q838" t="s">
        <v>30076</v>
      </c>
      <c r="R838" t="s">
        <v>25829</v>
      </c>
      <c r="S838" t="s">
        <v>26197</v>
      </c>
      <c r="T838"/>
      <c r="U838" t="s">
        <v>26198</v>
      </c>
      <c r="V838" t="s">
        <v>26199</v>
      </c>
      <c r="Y838" s="97"/>
      <c r="AA838" s="91" t="str">
        <v>BRUNL001.5WS</v>
      </c>
    </row>
    <row r="839" spans="1:27" s="91" customFormat="1" ht="15" customHeight="1" x14ac:dyDescent="0.35">
      <c r="A839" t="s">
        <v>2492</v>
      </c>
      <c r="B839" t="s">
        <v>2491</v>
      </c>
      <c r="C839" t="s">
        <v>2493</v>
      </c>
      <c r="D839" t="s">
        <v>2494</v>
      </c>
      <c r="E839"/>
      <c r="F839" t="s">
        <v>29083</v>
      </c>
      <c r="G839"/>
      <c r="H839">
        <v>0.1</v>
      </c>
      <c r="I839">
        <v>7.9</v>
      </c>
      <c r="J839" t="s">
        <v>203</v>
      </c>
      <c r="K839">
        <v>35.681111000000001</v>
      </c>
      <c r="L839">
        <v>-87.501666999999998</v>
      </c>
      <c r="M839" s="100" t="s">
        <v>38382</v>
      </c>
      <c r="N839" t="s">
        <v>26210</v>
      </c>
      <c r="O839" t="s">
        <v>42290</v>
      </c>
      <c r="P839">
        <v>3</v>
      </c>
      <c r="Q839" t="s">
        <v>30077</v>
      </c>
      <c r="R839" t="s">
        <v>25808</v>
      </c>
      <c r="S839" t="s">
        <v>26197</v>
      </c>
      <c r="T839"/>
      <c r="U839" t="s">
        <v>26198</v>
      </c>
      <c r="V839" t="s">
        <v>26199</v>
      </c>
      <c r="Y839" s="97"/>
      <c r="AA839" s="91" t="str">
        <v>BRUSH000.1HI</v>
      </c>
    </row>
    <row r="840" spans="1:27" s="91" customFormat="1" ht="15" customHeight="1" x14ac:dyDescent="0.35">
      <c r="A840" t="s">
        <v>2496</v>
      </c>
      <c r="B840" t="s">
        <v>2495</v>
      </c>
      <c r="C840" t="s">
        <v>2497</v>
      </c>
      <c r="D840" t="s">
        <v>2498</v>
      </c>
      <c r="E840"/>
      <c r="F840" t="s">
        <v>28985</v>
      </c>
      <c r="G840"/>
      <c r="H840">
        <v>0.1</v>
      </c>
      <c r="I840">
        <v>5.14</v>
      </c>
      <c r="J840" t="s">
        <v>301</v>
      </c>
      <c r="K840">
        <v>35.186439999999997</v>
      </c>
      <c r="L840">
        <v>-84.299570000000003</v>
      </c>
      <c r="M840" s="100" t="s">
        <v>38384</v>
      </c>
      <c r="N840" t="s">
        <v>26211</v>
      </c>
      <c r="O840" t="s">
        <v>42223</v>
      </c>
      <c r="P840">
        <v>2</v>
      </c>
      <c r="Q840" t="s">
        <v>30078</v>
      </c>
      <c r="R840" t="s">
        <v>25802</v>
      </c>
      <c r="S840" t="s">
        <v>26197</v>
      </c>
      <c r="T840"/>
      <c r="U840" t="s">
        <v>26198</v>
      </c>
      <c r="V840" t="s">
        <v>26204</v>
      </c>
      <c r="Y840" s="97"/>
      <c r="AA840" s="91" t="str">
        <v>BRUSH000.1PO</v>
      </c>
    </row>
    <row r="841" spans="1:27" s="91" customFormat="1" ht="15" customHeight="1" x14ac:dyDescent="0.35">
      <c r="A841" t="s">
        <v>2500</v>
      </c>
      <c r="B841" t="s">
        <v>2499</v>
      </c>
      <c r="C841" t="s">
        <v>2501</v>
      </c>
      <c r="D841" t="s">
        <v>2502</v>
      </c>
      <c r="E841"/>
      <c r="F841" t="s">
        <v>33</v>
      </c>
      <c r="G841"/>
      <c r="H841">
        <v>0.1</v>
      </c>
      <c r="I841">
        <v>7.84</v>
      </c>
      <c r="J841" t="s">
        <v>39</v>
      </c>
      <c r="K841">
        <v>36.121029999999998</v>
      </c>
      <c r="L841">
        <v>-85.986859999999993</v>
      </c>
      <c r="M841" s="100" t="s">
        <v>38383</v>
      </c>
      <c r="N841" t="s">
        <v>3589</v>
      </c>
      <c r="O841" t="s">
        <v>43018</v>
      </c>
      <c r="P841">
        <v>2</v>
      </c>
      <c r="Q841" t="s">
        <v>30079</v>
      </c>
      <c r="R841" t="s">
        <v>25812</v>
      </c>
      <c r="S841" t="s">
        <v>26197</v>
      </c>
      <c r="T841"/>
      <c r="U841" t="s">
        <v>26198</v>
      </c>
      <c r="V841" t="s">
        <v>26199</v>
      </c>
      <c r="Y841" s="97"/>
      <c r="AA841" s="91" t="str">
        <v>BRUSH000.1SM</v>
      </c>
    </row>
    <row r="842" spans="1:27" s="91" customFormat="1" ht="15" customHeight="1" x14ac:dyDescent="0.35">
      <c r="A842" t="s">
        <v>36934</v>
      </c>
      <c r="B842" t="s">
        <v>36935</v>
      </c>
      <c r="C842" t="s">
        <v>2501</v>
      </c>
      <c r="D842" t="s">
        <v>36936</v>
      </c>
      <c r="E842"/>
      <c r="F842" t="s">
        <v>28994</v>
      </c>
      <c r="G842" t="s">
        <v>44</v>
      </c>
      <c r="H842">
        <v>0.2</v>
      </c>
      <c r="I842">
        <v>15.4</v>
      </c>
      <c r="J842" t="s">
        <v>230</v>
      </c>
      <c r="K842">
        <v>36.371699999999997</v>
      </c>
      <c r="L842">
        <v>-82.313400000000001</v>
      </c>
      <c r="M842" s="100" t="s">
        <v>38455</v>
      </c>
      <c r="N842" t="s">
        <v>26332</v>
      </c>
      <c r="O842" t="s">
        <v>43155</v>
      </c>
      <c r="P842">
        <v>1</v>
      </c>
      <c r="Q842" t="s">
        <v>26521</v>
      </c>
      <c r="R842" t="s">
        <v>25821</v>
      </c>
      <c r="S842" t="s">
        <v>26197</v>
      </c>
      <c r="T842"/>
      <c r="U842" t="s">
        <v>26198</v>
      </c>
      <c r="V842" t="s">
        <v>26204</v>
      </c>
      <c r="Y842" s="97"/>
      <c r="AA842" s="91" t="str">
        <v>BRUSH000.2WN</v>
      </c>
    </row>
    <row r="843" spans="1:27" s="91" customFormat="1" ht="15" customHeight="1" x14ac:dyDescent="0.35">
      <c r="A843" t="s">
        <v>2504</v>
      </c>
      <c r="B843" t="s">
        <v>2503</v>
      </c>
      <c r="C843" t="s">
        <v>2501</v>
      </c>
      <c r="D843" t="s">
        <v>2505</v>
      </c>
      <c r="E843"/>
      <c r="F843" t="s">
        <v>29083</v>
      </c>
      <c r="G843"/>
      <c r="H843">
        <v>0.4</v>
      </c>
      <c r="I843">
        <v>13.97</v>
      </c>
      <c r="J843" t="s">
        <v>100</v>
      </c>
      <c r="K843">
        <v>35.442500000000003</v>
      </c>
      <c r="L843">
        <v>-87.531666999999999</v>
      </c>
      <c r="M843" s="100" t="s">
        <v>38391</v>
      </c>
      <c r="N843" t="s">
        <v>26220</v>
      </c>
      <c r="O843" t="s">
        <v>42627</v>
      </c>
      <c r="P843">
        <v>5</v>
      </c>
      <c r="Q843" t="s">
        <v>30080</v>
      </c>
      <c r="R843" t="s">
        <v>25808</v>
      </c>
      <c r="S843" t="s">
        <v>26197</v>
      </c>
      <c r="T843"/>
      <c r="U843" t="s">
        <v>26198</v>
      </c>
      <c r="V843" t="s">
        <v>26199</v>
      </c>
      <c r="Y843" s="97"/>
      <c r="AA843" s="91" t="str">
        <v>BRUSH000.4LS</v>
      </c>
    </row>
    <row r="844" spans="1:27" s="91" customFormat="1" ht="15" customHeight="1" x14ac:dyDescent="0.35">
      <c r="A844" t="s">
        <v>2507</v>
      </c>
      <c r="B844" t="s">
        <v>2506</v>
      </c>
      <c r="C844" t="s">
        <v>2501</v>
      </c>
      <c r="D844" t="s">
        <v>2508</v>
      </c>
      <c r="E844"/>
      <c r="F844" t="s">
        <v>29083</v>
      </c>
      <c r="G844"/>
      <c r="H844">
        <v>0.5</v>
      </c>
      <c r="I844">
        <v>27.3</v>
      </c>
      <c r="J844" t="s">
        <v>690</v>
      </c>
      <c r="K844">
        <v>36.076945000000002</v>
      </c>
      <c r="L844">
        <v>-87.080556000000001</v>
      </c>
      <c r="M844" s="100" t="s">
        <v>38379</v>
      </c>
      <c r="N844" t="s">
        <v>26205</v>
      </c>
      <c r="O844" t="s">
        <v>43137</v>
      </c>
      <c r="P844">
        <v>1</v>
      </c>
      <c r="Q844" t="s">
        <v>30081</v>
      </c>
      <c r="R844" t="s">
        <v>25829</v>
      </c>
      <c r="S844" t="s">
        <v>26197</v>
      </c>
      <c r="T844"/>
      <c r="U844" t="s">
        <v>26198</v>
      </c>
      <c r="V844" t="s">
        <v>26199</v>
      </c>
      <c r="Y844" s="97"/>
      <c r="AA844" s="91" t="str">
        <v>BRUSH000.5CH</v>
      </c>
    </row>
    <row r="845" spans="1:27" s="91" customFormat="1" ht="15" customHeight="1" x14ac:dyDescent="0.35">
      <c r="A845" t="s">
        <v>2510</v>
      </c>
      <c r="B845" t="s">
        <v>2509</v>
      </c>
      <c r="C845" t="s">
        <v>2501</v>
      </c>
      <c r="D845" t="s">
        <v>2511</v>
      </c>
      <c r="E845"/>
      <c r="F845" t="s">
        <v>28994</v>
      </c>
      <c r="G845"/>
      <c r="H845">
        <v>0.5</v>
      </c>
      <c r="I845">
        <v>5.29</v>
      </c>
      <c r="J845" t="s">
        <v>1514</v>
      </c>
      <c r="K845">
        <v>35.41901</v>
      </c>
      <c r="L845">
        <v>-84.761020000000002</v>
      </c>
      <c r="M845" s="100" t="s">
        <v>38384</v>
      </c>
      <c r="N845" t="s">
        <v>26211</v>
      </c>
      <c r="O845" t="s">
        <v>42132</v>
      </c>
      <c r="P845">
        <v>2</v>
      </c>
      <c r="Q845" t="s">
        <v>26516</v>
      </c>
      <c r="R845" t="s">
        <v>25802</v>
      </c>
      <c r="S845" t="s">
        <v>26197</v>
      </c>
      <c r="T845"/>
      <c r="U845" t="s">
        <v>26198</v>
      </c>
      <c r="V845" t="s">
        <v>26204</v>
      </c>
      <c r="Y845" s="97"/>
      <c r="AA845" s="91" t="str">
        <v>BRUSH000.5MM</v>
      </c>
    </row>
    <row r="846" spans="1:27" s="91" customFormat="1" ht="15" customHeight="1" x14ac:dyDescent="0.35">
      <c r="A846" t="s">
        <v>2513</v>
      </c>
      <c r="B846" t="s">
        <v>2512</v>
      </c>
      <c r="C846" t="s">
        <v>2514</v>
      </c>
      <c r="D846" t="s">
        <v>2515</v>
      </c>
      <c r="E846"/>
      <c r="F846" t="s">
        <v>9</v>
      </c>
      <c r="G846"/>
      <c r="H846">
        <v>0.6</v>
      </c>
      <c r="I846">
        <v>2.69</v>
      </c>
      <c r="J846" t="s">
        <v>896</v>
      </c>
      <c r="K846">
        <v>36.400939999999999</v>
      </c>
      <c r="L846">
        <v>-88.226150000000004</v>
      </c>
      <c r="M846" s="100" t="s">
        <v>38392</v>
      </c>
      <c r="N846" t="s">
        <v>26221</v>
      </c>
      <c r="O846" t="s">
        <v>43162</v>
      </c>
      <c r="P846">
        <v>3</v>
      </c>
      <c r="Q846" t="s">
        <v>26517</v>
      </c>
      <c r="R846" t="s">
        <v>25816</v>
      </c>
      <c r="S846" t="s">
        <v>26197</v>
      </c>
      <c r="T846"/>
      <c r="U846" t="s">
        <v>26198</v>
      </c>
      <c r="V846" t="s">
        <v>26199</v>
      </c>
      <c r="Y846" s="97"/>
      <c r="AA846" s="91" t="str">
        <v>BRUSH000.6HN</v>
      </c>
    </row>
    <row r="847" spans="1:27" s="91" customFormat="1" ht="15" customHeight="1" x14ac:dyDescent="0.35">
      <c r="A847" t="s">
        <v>26519</v>
      </c>
      <c r="B847" t="s">
        <v>26518</v>
      </c>
      <c r="C847" t="s">
        <v>2514</v>
      </c>
      <c r="D847" t="s">
        <v>26520</v>
      </c>
      <c r="E847"/>
      <c r="F847" t="s">
        <v>9</v>
      </c>
      <c r="G847"/>
      <c r="H847">
        <v>0.6</v>
      </c>
      <c r="I847">
        <v>2.04</v>
      </c>
      <c r="J847" t="s">
        <v>10</v>
      </c>
      <c r="K847">
        <v>35.055979999999998</v>
      </c>
      <c r="L847">
        <v>-88.537800000000004</v>
      </c>
      <c r="M847" s="100" t="s">
        <v>38377</v>
      </c>
      <c r="N847" t="s">
        <v>26200</v>
      </c>
      <c r="O847" t="s">
        <v>42462</v>
      </c>
      <c r="P847">
        <v>4</v>
      </c>
      <c r="Q847" t="s">
        <v>30082</v>
      </c>
      <c r="R847" t="s">
        <v>25816</v>
      </c>
      <c r="S847" t="s">
        <v>26197</v>
      </c>
      <c r="T847"/>
      <c r="U847" t="s">
        <v>26198</v>
      </c>
      <c r="V847" t="s">
        <v>26199</v>
      </c>
      <c r="Y847" s="97"/>
      <c r="AA847" s="91" t="str">
        <v>BRUSH000.6MC</v>
      </c>
    </row>
    <row r="848" spans="1:27" s="91" customFormat="1" ht="15" customHeight="1" x14ac:dyDescent="0.35">
      <c r="A848" t="s">
        <v>2517</v>
      </c>
      <c r="B848" t="s">
        <v>2516</v>
      </c>
      <c r="C848" t="s">
        <v>2501</v>
      </c>
      <c r="D848" t="s">
        <v>2518</v>
      </c>
      <c r="E848"/>
      <c r="F848" t="s">
        <v>44</v>
      </c>
      <c r="G848"/>
      <c r="H848">
        <v>0.7</v>
      </c>
      <c r="I848">
        <v>15.31</v>
      </c>
      <c r="J848" t="s">
        <v>230</v>
      </c>
      <c r="K848">
        <v>36.369199999999999</v>
      </c>
      <c r="L848">
        <v>-82.305000000000007</v>
      </c>
      <c r="M848" s="100" t="s">
        <v>38455</v>
      </c>
      <c r="N848" t="s">
        <v>26332</v>
      </c>
      <c r="O848" t="s">
        <v>43155</v>
      </c>
      <c r="P848">
        <v>1</v>
      </c>
      <c r="Q848" t="s">
        <v>26521</v>
      </c>
      <c r="R848" t="s">
        <v>25821</v>
      </c>
      <c r="S848" t="s">
        <v>26197</v>
      </c>
      <c r="T848"/>
      <c r="U848" t="s">
        <v>26198</v>
      </c>
      <c r="V848" t="s">
        <v>26204</v>
      </c>
      <c r="W848" s="91" t="s">
        <v>34589</v>
      </c>
      <c r="X848" s="91" t="s">
        <v>30083</v>
      </c>
      <c r="Y848" s="97"/>
      <c r="AA848" s="91" t="str">
        <v>BRUSH000.7WN</v>
      </c>
    </row>
    <row r="849" spans="1:27" s="91" customFormat="1" ht="15" customHeight="1" x14ac:dyDescent="0.35">
      <c r="A849" t="s">
        <v>2520</v>
      </c>
      <c r="B849" t="s">
        <v>2519</v>
      </c>
      <c r="C849" t="s">
        <v>2501</v>
      </c>
      <c r="D849" t="s">
        <v>2521</v>
      </c>
      <c r="E849"/>
      <c r="F849" t="s">
        <v>29083</v>
      </c>
      <c r="G849"/>
      <c r="H849">
        <v>0.8</v>
      </c>
      <c r="I849">
        <v>15.26</v>
      </c>
      <c r="J849" t="s">
        <v>2522</v>
      </c>
      <c r="K849">
        <v>35.668055000000003</v>
      </c>
      <c r="L849">
        <v>-87.793333000000004</v>
      </c>
      <c r="M849" s="100" t="s">
        <v>38391</v>
      </c>
      <c r="N849" t="s">
        <v>26220</v>
      </c>
      <c r="O849" t="s">
        <v>43163</v>
      </c>
      <c r="P849">
        <v>5</v>
      </c>
      <c r="Q849" t="s">
        <v>30084</v>
      </c>
      <c r="R849" t="s">
        <v>25808</v>
      </c>
      <c r="S849" t="s">
        <v>26197</v>
      </c>
      <c r="T849"/>
      <c r="U849" t="s">
        <v>26198</v>
      </c>
      <c r="V849" t="s">
        <v>26199</v>
      </c>
      <c r="Y849" s="97"/>
      <c r="AA849" s="91" t="str">
        <v>BRUSH000.8PE</v>
      </c>
    </row>
    <row r="850" spans="1:27" s="91" customFormat="1" ht="15" customHeight="1" x14ac:dyDescent="0.35">
      <c r="A850" t="s">
        <v>2524</v>
      </c>
      <c r="B850" t="s">
        <v>2523</v>
      </c>
      <c r="C850" t="s">
        <v>2497</v>
      </c>
      <c r="D850" t="s">
        <v>2525</v>
      </c>
      <c r="E850"/>
      <c r="F850" t="s">
        <v>29088</v>
      </c>
      <c r="G850"/>
      <c r="H850">
        <v>0.9</v>
      </c>
      <c r="I850">
        <v>1.32</v>
      </c>
      <c r="J850" t="s">
        <v>793</v>
      </c>
      <c r="K850">
        <v>36.44256</v>
      </c>
      <c r="L850">
        <v>-86.918679999999995</v>
      </c>
      <c r="M850" s="100" t="s">
        <v>38413</v>
      </c>
      <c r="N850" t="s">
        <v>26250</v>
      </c>
      <c r="O850" t="s">
        <v>42141</v>
      </c>
      <c r="P850">
        <v>4</v>
      </c>
      <c r="Q850" t="s">
        <v>30085</v>
      </c>
      <c r="R850" t="s">
        <v>25829</v>
      </c>
      <c r="S850" t="s">
        <v>26197</v>
      </c>
      <c r="T850"/>
      <c r="U850" t="s">
        <v>26198</v>
      </c>
      <c r="V850" t="s">
        <v>26199</v>
      </c>
      <c r="Y850" s="97"/>
      <c r="AA850" s="91" t="str">
        <v>BRUSH000.9RN</v>
      </c>
    </row>
    <row r="851" spans="1:27" s="91" customFormat="1" ht="15" customHeight="1" x14ac:dyDescent="0.35">
      <c r="A851" t="s">
        <v>2527</v>
      </c>
      <c r="B851" t="s">
        <v>2526</v>
      </c>
      <c r="C851" t="s">
        <v>2493</v>
      </c>
      <c r="D851" t="s">
        <v>2528</v>
      </c>
      <c r="E851"/>
      <c r="F851" t="s">
        <v>44</v>
      </c>
      <c r="G851"/>
      <c r="H851">
        <v>1</v>
      </c>
      <c r="I851">
        <v>24.02</v>
      </c>
      <c r="J851" t="s">
        <v>950</v>
      </c>
      <c r="K851">
        <v>36.025500000000001</v>
      </c>
      <c r="L851">
        <v>-84.288269999999997</v>
      </c>
      <c r="M851" s="100" t="s">
        <v>38459</v>
      </c>
      <c r="N851" t="s">
        <v>26343</v>
      </c>
      <c r="O851" t="s">
        <v>42100</v>
      </c>
      <c r="P851">
        <v>3</v>
      </c>
      <c r="Q851" t="s">
        <v>29863</v>
      </c>
      <c r="R851" t="s">
        <v>25825</v>
      </c>
      <c r="S851" t="s">
        <v>26197</v>
      </c>
      <c r="T851"/>
      <c r="U851" t="s">
        <v>26198</v>
      </c>
      <c r="V851" t="s">
        <v>26204</v>
      </c>
      <c r="Y851" s="97"/>
      <c r="AA851" s="91" t="str">
        <v>BRUSH001.0AN</v>
      </c>
    </row>
    <row r="852" spans="1:27" s="91" customFormat="1" ht="15" customHeight="1" x14ac:dyDescent="0.35">
      <c r="A852" t="s">
        <v>2530</v>
      </c>
      <c r="B852" t="s">
        <v>2529</v>
      </c>
      <c r="C852" t="s">
        <v>2501</v>
      </c>
      <c r="D852" t="s">
        <v>2531</v>
      </c>
      <c r="E852"/>
      <c r="F852" t="s">
        <v>29083</v>
      </c>
      <c r="G852"/>
      <c r="H852">
        <v>1.1000000000000001</v>
      </c>
      <c r="I852">
        <v>0.59</v>
      </c>
      <c r="J852" t="s">
        <v>100</v>
      </c>
      <c r="K852">
        <v>35.535299999999999</v>
      </c>
      <c r="L852">
        <v>-87.476699999999994</v>
      </c>
      <c r="M852" s="100" t="s">
        <v>38382</v>
      </c>
      <c r="N852" t="s">
        <v>26210</v>
      </c>
      <c r="O852" t="s">
        <v>42526</v>
      </c>
      <c r="P852">
        <v>3</v>
      </c>
      <c r="Q852" t="s">
        <v>30086</v>
      </c>
      <c r="R852" t="s">
        <v>25808</v>
      </c>
      <c r="S852" t="s">
        <v>26197</v>
      </c>
      <c r="T852"/>
      <c r="U852" t="s">
        <v>26198</v>
      </c>
      <c r="V852" t="s">
        <v>26199</v>
      </c>
      <c r="W852" s="91" t="s">
        <v>34590</v>
      </c>
      <c r="X852" s="91" t="s">
        <v>43164</v>
      </c>
      <c r="Y852" s="97"/>
      <c r="AA852" s="91" t="str">
        <v>BRUSH001.1LS</v>
      </c>
    </row>
    <row r="853" spans="1:27" s="91" customFormat="1" ht="15" customHeight="1" x14ac:dyDescent="0.35">
      <c r="A853" t="s">
        <v>2533</v>
      </c>
      <c r="B853" t="s">
        <v>2532</v>
      </c>
      <c r="C853" t="s">
        <v>2501</v>
      </c>
      <c r="D853" t="s">
        <v>2534</v>
      </c>
      <c r="E853"/>
      <c r="F853" t="s">
        <v>58</v>
      </c>
      <c r="G853"/>
      <c r="H853">
        <v>1.1000000000000001</v>
      </c>
      <c r="I853">
        <v>6.57</v>
      </c>
      <c r="J853" t="s">
        <v>2535</v>
      </c>
      <c r="K853">
        <v>35.487079999999999</v>
      </c>
      <c r="L853">
        <v>-85.104579999999999</v>
      </c>
      <c r="M853" s="100" t="s">
        <v>38386</v>
      </c>
      <c r="N853" t="s">
        <v>29084</v>
      </c>
      <c r="O853" t="s">
        <v>42173</v>
      </c>
      <c r="P853">
        <v>3</v>
      </c>
      <c r="Q853" t="s">
        <v>26523</v>
      </c>
      <c r="R853" t="s">
        <v>25802</v>
      </c>
      <c r="S853" t="s">
        <v>26197</v>
      </c>
      <c r="T853"/>
      <c r="U853" t="s">
        <v>26198</v>
      </c>
      <c r="V853" t="s">
        <v>26204</v>
      </c>
      <c r="W853" s="91" t="s">
        <v>2536</v>
      </c>
      <c r="X853" s="91" t="s">
        <v>30087</v>
      </c>
      <c r="Y853" s="97"/>
      <c r="AA853" s="91" t="str">
        <v>BRUSH001.1RH</v>
      </c>
    </row>
    <row r="854" spans="1:27" s="91" customFormat="1" ht="15" customHeight="1" x14ac:dyDescent="0.35">
      <c r="A854" t="s">
        <v>2538</v>
      </c>
      <c r="B854" t="s">
        <v>2537</v>
      </c>
      <c r="C854" t="s">
        <v>2501</v>
      </c>
      <c r="D854" t="s">
        <v>2539</v>
      </c>
      <c r="E854"/>
      <c r="F854" t="s">
        <v>29083</v>
      </c>
      <c r="G854"/>
      <c r="H854">
        <v>1.6</v>
      </c>
      <c r="I854">
        <v>6.14</v>
      </c>
      <c r="J854" t="s">
        <v>690</v>
      </c>
      <c r="K854">
        <v>36.231110999999999</v>
      </c>
      <c r="L854">
        <v>-87.067778000000004</v>
      </c>
      <c r="M854" s="100" t="s">
        <v>38414</v>
      </c>
      <c r="N854" t="s">
        <v>26254</v>
      </c>
      <c r="O854" t="s">
        <v>42172</v>
      </c>
      <c r="P854">
        <v>5</v>
      </c>
      <c r="Q854" t="s">
        <v>26524</v>
      </c>
      <c r="R854" t="s">
        <v>25829</v>
      </c>
      <c r="S854" t="s">
        <v>26197</v>
      </c>
      <c r="T854"/>
      <c r="U854" t="s">
        <v>26198</v>
      </c>
      <c r="V854" t="s">
        <v>26199</v>
      </c>
      <c r="W854" s="91" t="s">
        <v>34591</v>
      </c>
      <c r="Y854" s="97"/>
      <c r="AA854" s="91" t="str">
        <v>BRUSH001.6CH</v>
      </c>
    </row>
    <row r="855" spans="1:27" s="91" customFormat="1" ht="15" customHeight="1" x14ac:dyDescent="0.35">
      <c r="A855" t="s">
        <v>2541</v>
      </c>
      <c r="B855" t="s">
        <v>2540</v>
      </c>
      <c r="C855" t="s">
        <v>2501</v>
      </c>
      <c r="D855" t="s">
        <v>2542</v>
      </c>
      <c r="E855"/>
      <c r="F855" t="s">
        <v>29088</v>
      </c>
      <c r="G855"/>
      <c r="H855">
        <v>1.8</v>
      </c>
      <c r="I855">
        <v>12.02</v>
      </c>
      <c r="J855" t="s">
        <v>793</v>
      </c>
      <c r="K855">
        <v>36.513399999999997</v>
      </c>
      <c r="L855">
        <v>-87.092777999999996</v>
      </c>
      <c r="M855" s="100" t="s">
        <v>38413</v>
      </c>
      <c r="N855" t="s">
        <v>26250</v>
      </c>
      <c r="O855" t="s">
        <v>42397</v>
      </c>
      <c r="P855">
        <v>4</v>
      </c>
      <c r="Q855" t="s">
        <v>30088</v>
      </c>
      <c r="R855" t="s">
        <v>25829</v>
      </c>
      <c r="S855" t="s">
        <v>26197</v>
      </c>
      <c r="T855"/>
      <c r="U855" t="s">
        <v>26198</v>
      </c>
      <c r="V855" t="s">
        <v>26199</v>
      </c>
      <c r="W855" s="91" t="s">
        <v>2543</v>
      </c>
      <c r="X855" s="91" t="s">
        <v>30089</v>
      </c>
      <c r="Y855" s="97"/>
      <c r="AA855" s="91" t="str">
        <v>BRUSH001.8RN</v>
      </c>
    </row>
    <row r="856" spans="1:27" s="91" customFormat="1" ht="15" customHeight="1" x14ac:dyDescent="0.35">
      <c r="A856" t="s">
        <v>2545</v>
      </c>
      <c r="B856" t="s">
        <v>2544</v>
      </c>
      <c r="C856" t="s">
        <v>2501</v>
      </c>
      <c r="D856" t="s">
        <v>2546</v>
      </c>
      <c r="E856"/>
      <c r="F856" t="s">
        <v>44</v>
      </c>
      <c r="G856"/>
      <c r="H856">
        <v>1.8</v>
      </c>
      <c r="I856">
        <v>14.77</v>
      </c>
      <c r="J856" t="s">
        <v>230</v>
      </c>
      <c r="K856">
        <v>36.355939999999997</v>
      </c>
      <c r="L856">
        <v>-82.309420000000003</v>
      </c>
      <c r="M856" s="100" t="s">
        <v>38455</v>
      </c>
      <c r="N856" t="s">
        <v>26332</v>
      </c>
      <c r="O856" t="s">
        <v>43155</v>
      </c>
      <c r="P856">
        <v>1</v>
      </c>
      <c r="Q856" t="s">
        <v>26521</v>
      </c>
      <c r="R856" t="s">
        <v>25821</v>
      </c>
      <c r="S856" t="s">
        <v>26197</v>
      </c>
      <c r="T856"/>
      <c r="U856" t="s">
        <v>26198</v>
      </c>
      <c r="V856" t="s">
        <v>26204</v>
      </c>
      <c r="Y856" s="97"/>
      <c r="AA856" s="91" t="str">
        <v>BRUSH001.8WN</v>
      </c>
    </row>
    <row r="857" spans="1:27" s="91" customFormat="1" ht="15" customHeight="1" x14ac:dyDescent="0.35">
      <c r="A857" t="s">
        <v>2548</v>
      </c>
      <c r="B857" t="s">
        <v>2547</v>
      </c>
      <c r="C857" t="s">
        <v>2501</v>
      </c>
      <c r="D857" t="s">
        <v>2549</v>
      </c>
      <c r="E857"/>
      <c r="F857" t="s">
        <v>29083</v>
      </c>
      <c r="G857"/>
      <c r="H857">
        <v>1.9</v>
      </c>
      <c r="I857">
        <v>5.25</v>
      </c>
      <c r="J857" t="s">
        <v>166</v>
      </c>
      <c r="K857">
        <v>36.416666999999997</v>
      </c>
      <c r="L857">
        <v>-87.242778000000001</v>
      </c>
      <c r="M857" s="100" t="s">
        <v>38380</v>
      </c>
      <c r="N857" t="s">
        <v>26208</v>
      </c>
      <c r="O857" t="s">
        <v>42886</v>
      </c>
      <c r="P857">
        <v>5</v>
      </c>
      <c r="Q857" t="s">
        <v>26525</v>
      </c>
      <c r="R857" t="s">
        <v>25829</v>
      </c>
      <c r="S857" t="s">
        <v>26197</v>
      </c>
      <c r="T857"/>
      <c r="U857" t="s">
        <v>26198</v>
      </c>
      <c r="V857" t="s">
        <v>26199</v>
      </c>
      <c r="X857" s="91" t="s">
        <v>30090</v>
      </c>
      <c r="Y857" s="97"/>
      <c r="AA857" s="91" t="str">
        <v>BRUSH001.9MT</v>
      </c>
    </row>
    <row r="858" spans="1:27" s="91" customFormat="1" ht="15" customHeight="1" x14ac:dyDescent="0.35">
      <c r="A858" t="s">
        <v>36937</v>
      </c>
      <c r="B858" t="s">
        <v>36938</v>
      </c>
      <c r="C858" t="s">
        <v>2501</v>
      </c>
      <c r="D858" t="s">
        <v>36939</v>
      </c>
      <c r="E858"/>
      <c r="F858" t="s">
        <v>44</v>
      </c>
      <c r="G858"/>
      <c r="H858">
        <v>2</v>
      </c>
      <c r="I858">
        <v>14.6</v>
      </c>
      <c r="J858" t="s">
        <v>230</v>
      </c>
      <c r="K858">
        <v>36.353700000000003</v>
      </c>
      <c r="L858">
        <v>-82.311099999999996</v>
      </c>
      <c r="M858" s="100" t="s">
        <v>38455</v>
      </c>
      <c r="N858" t="s">
        <v>26332</v>
      </c>
      <c r="O858" t="s">
        <v>43155</v>
      </c>
      <c r="P858">
        <v>1</v>
      </c>
      <c r="Q858" t="s">
        <v>26521</v>
      </c>
      <c r="R858" t="s">
        <v>25821</v>
      </c>
      <c r="S858" t="s">
        <v>26197</v>
      </c>
      <c r="T858"/>
      <c r="U858" t="s">
        <v>26198</v>
      </c>
      <c r="V858" t="s">
        <v>26204</v>
      </c>
      <c r="X858" s="91" t="s">
        <v>36940</v>
      </c>
      <c r="Y858" s="97"/>
      <c r="AA858" s="91" t="str">
        <v>BRUSH002.0WN</v>
      </c>
    </row>
    <row r="859" spans="1:27" s="91" customFormat="1" ht="15" customHeight="1" x14ac:dyDescent="0.35">
      <c r="A859" t="s">
        <v>2551</v>
      </c>
      <c r="B859" t="s">
        <v>2550</v>
      </c>
      <c r="C859" t="s">
        <v>2501</v>
      </c>
      <c r="D859" t="s">
        <v>2552</v>
      </c>
      <c r="E859"/>
      <c r="F859" t="s">
        <v>29101</v>
      </c>
      <c r="G859" t="s">
        <v>28985</v>
      </c>
      <c r="H859">
        <v>3.5</v>
      </c>
      <c r="I859">
        <v>11.35</v>
      </c>
      <c r="J859" t="s">
        <v>301</v>
      </c>
      <c r="K859">
        <v>35.057070000000003</v>
      </c>
      <c r="L859">
        <v>-84.41422</v>
      </c>
      <c r="M859" s="100" t="s">
        <v>38423</v>
      </c>
      <c r="N859" t="s">
        <v>26269</v>
      </c>
      <c r="O859" t="s">
        <v>42480</v>
      </c>
      <c r="P859">
        <v>1</v>
      </c>
      <c r="Q859" t="s">
        <v>30091</v>
      </c>
      <c r="R859" t="s">
        <v>25802</v>
      </c>
      <c r="S859" t="s">
        <v>26197</v>
      </c>
      <c r="T859"/>
      <c r="U859" t="s">
        <v>26198</v>
      </c>
      <c r="V859" t="s">
        <v>26204</v>
      </c>
      <c r="X859" s="91" t="s">
        <v>29834</v>
      </c>
      <c r="Y859" s="97"/>
      <c r="AA859" s="91" t="str">
        <v>BRUSH003.5PO</v>
      </c>
    </row>
    <row r="860" spans="1:27" s="91" customFormat="1" ht="15" customHeight="1" x14ac:dyDescent="0.35">
      <c r="A860" t="s">
        <v>2554</v>
      </c>
      <c r="B860" t="s">
        <v>2553</v>
      </c>
      <c r="C860" t="s">
        <v>2501</v>
      </c>
      <c r="D860" t="s">
        <v>2555</v>
      </c>
      <c r="E860"/>
      <c r="F860" t="s">
        <v>44</v>
      </c>
      <c r="G860"/>
      <c r="H860">
        <v>4.0999999999999996</v>
      </c>
      <c r="I860">
        <v>11.08</v>
      </c>
      <c r="J860" t="s">
        <v>230</v>
      </c>
      <c r="K860">
        <v>36.333500000000001</v>
      </c>
      <c r="L860">
        <v>-82.333500000000001</v>
      </c>
      <c r="M860" s="100" t="s">
        <v>38455</v>
      </c>
      <c r="N860" t="s">
        <v>26332</v>
      </c>
      <c r="O860" t="s">
        <v>43155</v>
      </c>
      <c r="P860">
        <v>1</v>
      </c>
      <c r="Q860" t="s">
        <v>26521</v>
      </c>
      <c r="R860" t="s">
        <v>25821</v>
      </c>
      <c r="S860" t="s">
        <v>26197</v>
      </c>
      <c r="T860"/>
      <c r="U860" t="s">
        <v>26198</v>
      </c>
      <c r="V860" t="s">
        <v>26204</v>
      </c>
      <c r="X860" s="91" t="s">
        <v>30092</v>
      </c>
      <c r="Y860" s="97"/>
      <c r="AA860" s="91" t="str">
        <v>BRUSH004.1WN</v>
      </c>
    </row>
    <row r="861" spans="1:27" s="91" customFormat="1" ht="15" customHeight="1" x14ac:dyDescent="0.35">
      <c r="A861" t="s">
        <v>36941</v>
      </c>
      <c r="B861" t="s">
        <v>1532</v>
      </c>
      <c r="C861" t="s">
        <v>2493</v>
      </c>
      <c r="D861" t="s">
        <v>1533</v>
      </c>
      <c r="E861"/>
      <c r="F861" t="s">
        <v>44</v>
      </c>
      <c r="G861"/>
      <c r="H861">
        <v>5.2</v>
      </c>
      <c r="I861">
        <v>20.48</v>
      </c>
      <c r="J861" t="s">
        <v>950</v>
      </c>
      <c r="K861">
        <v>36.0543823</v>
      </c>
      <c r="L861">
        <v>-84.233488800000003</v>
      </c>
      <c r="M861" s="100" t="s">
        <v>38459</v>
      </c>
      <c r="N861" t="s">
        <v>26343</v>
      </c>
      <c r="O861" t="s">
        <v>42100</v>
      </c>
      <c r="P861">
        <v>3</v>
      </c>
      <c r="Q861" t="s">
        <v>29863</v>
      </c>
      <c r="R861" t="s">
        <v>25825</v>
      </c>
      <c r="S861" t="s">
        <v>26197</v>
      </c>
      <c r="T861"/>
      <c r="U861" t="s">
        <v>26198</v>
      </c>
      <c r="V861" t="s">
        <v>26204</v>
      </c>
      <c r="W861" s="91" t="s">
        <v>36942</v>
      </c>
      <c r="X861" s="91" t="s">
        <v>36943</v>
      </c>
      <c r="Y861" s="97"/>
      <c r="AA861" s="91" t="str">
        <v>BRUSH005.2AN</v>
      </c>
    </row>
    <row r="862" spans="1:27" s="91" customFormat="1" ht="15" customHeight="1" x14ac:dyDescent="0.35">
      <c r="A862" s="310" t="s">
        <v>38627</v>
      </c>
      <c r="B862" s="310" t="s">
        <v>38628</v>
      </c>
      <c r="C862" s="310" t="s">
        <v>2501</v>
      </c>
      <c r="D862" s="310" t="s">
        <v>38629</v>
      </c>
      <c r="E862" s="310"/>
      <c r="F862" s="310" t="s">
        <v>29101</v>
      </c>
      <c r="G862" s="310"/>
      <c r="H862" s="314">
        <v>5.2</v>
      </c>
      <c r="I862" s="314">
        <v>3.1</v>
      </c>
      <c r="J862" s="310" t="s">
        <v>301</v>
      </c>
      <c r="K862" s="314">
        <v>35.056170000000002</v>
      </c>
      <c r="L862" s="314">
        <v>-84.391090000000005</v>
      </c>
      <c r="M862" s="314" t="s">
        <v>38423</v>
      </c>
      <c r="N862" s="310" t="s">
        <v>26269</v>
      </c>
      <c r="O862" s="310" t="s">
        <v>38630</v>
      </c>
      <c r="P862" s="314">
        <v>1</v>
      </c>
      <c r="Q862" s="310" t="s">
        <v>30091</v>
      </c>
      <c r="R862" s="310" t="s">
        <v>25802</v>
      </c>
      <c r="S862" s="310" t="s">
        <v>26197</v>
      </c>
      <c r="T862" s="310"/>
      <c r="U862" s="310" t="s">
        <v>26198</v>
      </c>
      <c r="V862" s="310" t="s">
        <v>26204</v>
      </c>
      <c r="Y862" s="97"/>
      <c r="AA862" s="91" t="str">
        <v>BRUSH005.2PO</v>
      </c>
    </row>
    <row r="863" spans="1:27" s="91" customFormat="1" ht="15" customHeight="1" x14ac:dyDescent="0.35">
      <c r="A863" t="s">
        <v>26527</v>
      </c>
      <c r="B863" t="s">
        <v>26526</v>
      </c>
      <c r="C863" t="s">
        <v>26528</v>
      </c>
      <c r="D863" t="s">
        <v>26529</v>
      </c>
      <c r="E863"/>
      <c r="F863" t="s">
        <v>44</v>
      </c>
      <c r="G863"/>
      <c r="H863">
        <v>5.2</v>
      </c>
      <c r="I863"/>
      <c r="J863" t="s">
        <v>230</v>
      </c>
      <c r="K863">
        <v>36.321399999999997</v>
      </c>
      <c r="L863">
        <v>-82.349500000000006</v>
      </c>
      <c r="M863" s="100" t="s">
        <v>38455</v>
      </c>
      <c r="N863" t="s">
        <v>26332</v>
      </c>
      <c r="O863" t="s">
        <v>43155</v>
      </c>
      <c r="P863">
        <v>1</v>
      </c>
      <c r="Q863" t="s">
        <v>26521</v>
      </c>
      <c r="R863" t="s">
        <v>25821</v>
      </c>
      <c r="S863" t="s">
        <v>26197</v>
      </c>
      <c r="T863"/>
      <c r="U863" t="s">
        <v>26198</v>
      </c>
      <c r="V863" t="s">
        <v>26204</v>
      </c>
      <c r="Y863" s="97"/>
      <c r="AA863" s="91" t="str">
        <v>BRUSH005.2WN</v>
      </c>
    </row>
    <row r="864" spans="1:27" s="91" customFormat="1" ht="15" customHeight="1" x14ac:dyDescent="0.35">
      <c r="A864" t="s">
        <v>26531</v>
      </c>
      <c r="B864" t="s">
        <v>26530</v>
      </c>
      <c r="C864" t="s">
        <v>40786</v>
      </c>
      <c r="D864" t="s">
        <v>26532</v>
      </c>
      <c r="E864"/>
      <c r="F864" t="s">
        <v>44</v>
      </c>
      <c r="G864"/>
      <c r="H864">
        <v>5.9</v>
      </c>
      <c r="I864">
        <v>7.43</v>
      </c>
      <c r="J864" t="s">
        <v>230</v>
      </c>
      <c r="K864">
        <v>36.3125</v>
      </c>
      <c r="L864">
        <v>-82.356700000000004</v>
      </c>
      <c r="M864" s="100" t="s">
        <v>38455</v>
      </c>
      <c r="N864" t="s">
        <v>26332</v>
      </c>
      <c r="O864" t="s">
        <v>43155</v>
      </c>
      <c r="P864">
        <v>1</v>
      </c>
      <c r="Q864" t="s">
        <v>26521</v>
      </c>
      <c r="R864" t="s">
        <v>25821</v>
      </c>
      <c r="S864" t="s">
        <v>26197</v>
      </c>
      <c r="T864"/>
      <c r="U864" t="s">
        <v>26198</v>
      </c>
      <c r="V864" t="s">
        <v>26204</v>
      </c>
      <c r="Y864" s="97"/>
      <c r="AA864" s="91" t="str">
        <v>BRUSH005.9WN</v>
      </c>
    </row>
    <row r="865" spans="1:27" s="91" customFormat="1" ht="15" customHeight="1" x14ac:dyDescent="0.35">
      <c r="A865" t="s">
        <v>2557</v>
      </c>
      <c r="B865" t="s">
        <v>2556</v>
      </c>
      <c r="C865" t="s">
        <v>2501</v>
      </c>
      <c r="D865" t="s">
        <v>2558</v>
      </c>
      <c r="E865"/>
      <c r="F865" t="s">
        <v>44</v>
      </c>
      <c r="G865"/>
      <c r="H865">
        <v>6.1</v>
      </c>
      <c r="I865">
        <v>7.16</v>
      </c>
      <c r="J865" t="s">
        <v>230</v>
      </c>
      <c r="K865">
        <v>36.311599999999999</v>
      </c>
      <c r="L865">
        <v>-82.358980000000003</v>
      </c>
      <c r="M865" s="100" t="s">
        <v>38455</v>
      </c>
      <c r="N865" t="s">
        <v>26332</v>
      </c>
      <c r="O865" t="s">
        <v>43155</v>
      </c>
      <c r="P865">
        <v>1</v>
      </c>
      <c r="Q865" t="s">
        <v>26521</v>
      </c>
      <c r="R865" t="s">
        <v>25821</v>
      </c>
      <c r="S865" t="s">
        <v>26197</v>
      </c>
      <c r="T865"/>
      <c r="U865" t="s">
        <v>26198</v>
      </c>
      <c r="V865" t="s">
        <v>26204</v>
      </c>
      <c r="Y865" s="97"/>
      <c r="AA865" s="91" t="str">
        <v>BRUSH006.1WN</v>
      </c>
    </row>
    <row r="866" spans="1:27" s="91" customFormat="1" ht="15" customHeight="1" x14ac:dyDescent="0.35">
      <c r="A866" t="s">
        <v>2560</v>
      </c>
      <c r="B866" t="s">
        <v>2559</v>
      </c>
      <c r="C866" t="s">
        <v>2501</v>
      </c>
      <c r="D866" t="s">
        <v>30093</v>
      </c>
      <c r="E866"/>
      <c r="F866" t="s">
        <v>44</v>
      </c>
      <c r="G866"/>
      <c r="H866">
        <v>7.9</v>
      </c>
      <c r="I866">
        <v>1.72</v>
      </c>
      <c r="J866" t="s">
        <v>230</v>
      </c>
      <c r="K866">
        <v>36.302799999999998</v>
      </c>
      <c r="L866">
        <v>-82.386099999999999</v>
      </c>
      <c r="M866" s="100" t="s">
        <v>38455</v>
      </c>
      <c r="N866" t="s">
        <v>26332</v>
      </c>
      <c r="O866" t="s">
        <v>43155</v>
      </c>
      <c r="P866">
        <v>1</v>
      </c>
      <c r="Q866" t="s">
        <v>26521</v>
      </c>
      <c r="R866" t="s">
        <v>25821</v>
      </c>
      <c r="S866" t="s">
        <v>26197</v>
      </c>
      <c r="T866"/>
      <c r="U866" t="s">
        <v>26198</v>
      </c>
      <c r="V866" t="s">
        <v>26204</v>
      </c>
      <c r="X866" s="91" t="s">
        <v>30094</v>
      </c>
      <c r="Y866" s="97"/>
      <c r="AA866" s="91" t="str">
        <v>BRUSH007.9WN</v>
      </c>
    </row>
    <row r="867" spans="1:27" s="91" customFormat="1" ht="15" customHeight="1" x14ac:dyDescent="0.35">
      <c r="A867" t="s">
        <v>26534</v>
      </c>
      <c r="B867" t="s">
        <v>26533</v>
      </c>
      <c r="C867" t="s">
        <v>2501</v>
      </c>
      <c r="D867" t="s">
        <v>26535</v>
      </c>
      <c r="E867"/>
      <c r="F867" t="s">
        <v>44</v>
      </c>
      <c r="G867"/>
      <c r="H867">
        <v>8.1</v>
      </c>
      <c r="I867"/>
      <c r="J867" t="s">
        <v>230</v>
      </c>
      <c r="K867">
        <v>36.303699999999999</v>
      </c>
      <c r="L867">
        <v>-82.394499999999994</v>
      </c>
      <c r="M867" s="100" t="s">
        <v>38455</v>
      </c>
      <c r="N867" t="s">
        <v>26332</v>
      </c>
      <c r="O867" t="s">
        <v>43155</v>
      </c>
      <c r="P867">
        <v>1</v>
      </c>
      <c r="Q867" t="s">
        <v>26521</v>
      </c>
      <c r="R867" t="s">
        <v>25821</v>
      </c>
      <c r="S867" t="s">
        <v>26197</v>
      </c>
      <c r="T867"/>
      <c r="U867" t="s">
        <v>26198</v>
      </c>
      <c r="V867" t="s">
        <v>26204</v>
      </c>
      <c r="W867" s="91" t="s">
        <v>29117</v>
      </c>
      <c r="Y867" s="97"/>
      <c r="AA867" s="91" t="str">
        <v>BRUSH008.1WN</v>
      </c>
    </row>
    <row r="868" spans="1:27" s="91" customFormat="1" ht="15" customHeight="1" x14ac:dyDescent="0.35">
      <c r="A868" t="s">
        <v>29118</v>
      </c>
      <c r="B868" t="s">
        <v>8687</v>
      </c>
      <c r="C868" t="s">
        <v>2501</v>
      </c>
      <c r="D868" t="s">
        <v>8689</v>
      </c>
      <c r="E868" t="s">
        <v>26424</v>
      </c>
      <c r="F868" t="s">
        <v>29088</v>
      </c>
      <c r="G868"/>
      <c r="H868">
        <v>9</v>
      </c>
      <c r="I868">
        <v>1.1000000000000001</v>
      </c>
      <c r="J868" t="s">
        <v>793</v>
      </c>
      <c r="K868">
        <v>36.434199999999997</v>
      </c>
      <c r="L868">
        <v>-87.066220000000001</v>
      </c>
      <c r="M868" s="100" t="s">
        <v>38413</v>
      </c>
      <c r="N868" t="s">
        <v>26250</v>
      </c>
      <c r="O868" t="s">
        <v>42397</v>
      </c>
      <c r="P868">
        <v>4</v>
      </c>
      <c r="Q868" t="s">
        <v>30088</v>
      </c>
      <c r="R868" t="s">
        <v>25829</v>
      </c>
      <c r="S868" t="s">
        <v>26197</v>
      </c>
      <c r="T868"/>
      <c r="U868" t="s">
        <v>26198</v>
      </c>
      <c r="V868" t="s">
        <v>26199</v>
      </c>
      <c r="W868" s="91" t="s">
        <v>8688</v>
      </c>
      <c r="X868" s="91" t="s">
        <v>30095</v>
      </c>
      <c r="Y868" s="97"/>
      <c r="AA868" s="91" t="str">
        <v>BRUSH009.0RN</v>
      </c>
    </row>
    <row r="869" spans="1:27" s="91" customFormat="1" ht="15" customHeight="1" x14ac:dyDescent="0.35">
      <c r="A869" t="s">
        <v>2562</v>
      </c>
      <c r="B869" t="s">
        <v>2561</v>
      </c>
      <c r="C869" t="s">
        <v>2563</v>
      </c>
      <c r="D869" t="s">
        <v>2564</v>
      </c>
      <c r="E869"/>
      <c r="F869" t="s">
        <v>29083</v>
      </c>
      <c r="G869"/>
      <c r="H869">
        <v>0.5</v>
      </c>
      <c r="I869">
        <v>0.8</v>
      </c>
      <c r="J869" t="s">
        <v>690</v>
      </c>
      <c r="K869">
        <v>36.063729000000002</v>
      </c>
      <c r="L869">
        <v>-87.099943999999994</v>
      </c>
      <c r="M869" s="100" t="s">
        <v>38379</v>
      </c>
      <c r="N869" t="s">
        <v>26205</v>
      </c>
      <c r="O869" t="s">
        <v>43137</v>
      </c>
      <c r="P869">
        <v>1</v>
      </c>
      <c r="Q869" t="s">
        <v>30096</v>
      </c>
      <c r="R869" t="s">
        <v>25829</v>
      </c>
      <c r="S869" t="s">
        <v>26197</v>
      </c>
      <c r="T869"/>
      <c r="U869" t="s">
        <v>26198</v>
      </c>
      <c r="V869" t="s">
        <v>26199</v>
      </c>
      <c r="W869" s="91" t="s">
        <v>2565</v>
      </c>
      <c r="X869" s="91" t="s">
        <v>30097</v>
      </c>
      <c r="Y869" s="97"/>
      <c r="AA869" s="91" t="str">
        <v>BRUSH2.0T0.5CH</v>
      </c>
    </row>
    <row r="870" spans="1:27" s="91" customFormat="1" ht="15" customHeight="1" x14ac:dyDescent="0.35">
      <c r="A870" t="s">
        <v>2567</v>
      </c>
      <c r="B870" t="s">
        <v>2566</v>
      </c>
      <c r="C870" t="s">
        <v>2568</v>
      </c>
      <c r="D870" t="s">
        <v>2569</v>
      </c>
      <c r="E870"/>
      <c r="F870" t="s">
        <v>29083</v>
      </c>
      <c r="G870"/>
      <c r="H870">
        <v>0.2</v>
      </c>
      <c r="I870">
        <v>0.1</v>
      </c>
      <c r="J870" t="s">
        <v>690</v>
      </c>
      <c r="K870">
        <v>36.065570000000001</v>
      </c>
      <c r="L870">
        <v>-87.105379999999997</v>
      </c>
      <c r="M870" s="100" t="s">
        <v>38379</v>
      </c>
      <c r="N870" t="s">
        <v>26205</v>
      </c>
      <c r="O870" t="s">
        <v>43137</v>
      </c>
      <c r="P870">
        <v>1</v>
      </c>
      <c r="Q870" t="s">
        <v>30096</v>
      </c>
      <c r="R870" t="s">
        <v>25829</v>
      </c>
      <c r="S870" t="s">
        <v>26197</v>
      </c>
      <c r="T870"/>
      <c r="U870" t="s">
        <v>26198</v>
      </c>
      <c r="V870" t="s">
        <v>26199</v>
      </c>
      <c r="W870" s="91" t="s">
        <v>2570</v>
      </c>
      <c r="X870" s="91" t="s">
        <v>30097</v>
      </c>
      <c r="Y870" s="97"/>
      <c r="AA870" s="91" t="str">
        <v>BRUSH2.0T0.7T0.2CH</v>
      </c>
    </row>
    <row r="871" spans="1:27" s="91" customFormat="1" ht="15" customHeight="1" x14ac:dyDescent="0.35">
      <c r="A871" t="s">
        <v>2572</v>
      </c>
      <c r="B871" t="s">
        <v>2571</v>
      </c>
      <c r="C871" t="s">
        <v>2563</v>
      </c>
      <c r="D871" t="s">
        <v>2573</v>
      </c>
      <c r="E871"/>
      <c r="F871" t="s">
        <v>29083</v>
      </c>
      <c r="G871"/>
      <c r="H871">
        <v>0.1</v>
      </c>
      <c r="I871">
        <v>0.2</v>
      </c>
      <c r="J871" t="s">
        <v>690</v>
      </c>
      <c r="K871">
        <v>36.063099999999999</v>
      </c>
      <c r="L871">
        <v>-87.111130000000003</v>
      </c>
      <c r="M871" s="100" t="s">
        <v>38379</v>
      </c>
      <c r="N871" t="s">
        <v>26205</v>
      </c>
      <c r="O871" t="s">
        <v>43137</v>
      </c>
      <c r="P871">
        <v>1</v>
      </c>
      <c r="Q871" t="s">
        <v>30096</v>
      </c>
      <c r="R871" t="s">
        <v>25829</v>
      </c>
      <c r="S871" t="s">
        <v>26197</v>
      </c>
      <c r="T871"/>
      <c r="U871" t="s">
        <v>26198</v>
      </c>
      <c r="V871" t="s">
        <v>26199</v>
      </c>
      <c r="W871" s="91" t="s">
        <v>2574</v>
      </c>
      <c r="X871" s="91" t="s">
        <v>30097</v>
      </c>
      <c r="Y871" s="97"/>
      <c r="AA871" s="91" t="str">
        <v>BRUSH2.0T1.2CH</v>
      </c>
    </row>
    <row r="872" spans="1:27" s="91" customFormat="1" ht="15" customHeight="1" x14ac:dyDescent="0.35">
      <c r="A872" s="310" t="s">
        <v>38631</v>
      </c>
      <c r="B872" s="310" t="s">
        <v>38632</v>
      </c>
      <c r="C872" s="310" t="s">
        <v>38633</v>
      </c>
      <c r="D872" s="310" t="s">
        <v>38634</v>
      </c>
      <c r="E872" s="310"/>
      <c r="F872" s="310" t="s">
        <v>29101</v>
      </c>
      <c r="G872" s="310"/>
      <c r="H872" s="314">
        <v>0.02</v>
      </c>
      <c r="I872" s="314">
        <v>0.1</v>
      </c>
      <c r="J872" s="310" t="s">
        <v>301</v>
      </c>
      <c r="K872" s="314">
        <v>35.056319999999999</v>
      </c>
      <c r="L872" s="314">
        <v>-84.391149999999996</v>
      </c>
      <c r="M872" s="314" t="s">
        <v>38423</v>
      </c>
      <c r="N872" s="310" t="s">
        <v>26269</v>
      </c>
      <c r="O872" s="310" t="s">
        <v>38630</v>
      </c>
      <c r="P872" s="314">
        <v>1</v>
      </c>
      <c r="Q872" s="310" t="s">
        <v>30091</v>
      </c>
      <c r="R872" s="310" t="s">
        <v>25802</v>
      </c>
      <c r="S872" s="310" t="s">
        <v>26197</v>
      </c>
      <c r="T872" s="310"/>
      <c r="U872" s="310" t="s">
        <v>26198</v>
      </c>
      <c r="V872" s="310" t="s">
        <v>26204</v>
      </c>
      <c r="Y872" s="97"/>
      <c r="AA872" s="91" t="str">
        <v>BRUSH5.2T0.0PO</v>
      </c>
    </row>
    <row r="873" spans="1:27" s="91" customFormat="1" ht="15" customHeight="1" x14ac:dyDescent="0.35">
      <c r="A873" t="s">
        <v>30098</v>
      </c>
      <c r="B873" t="s">
        <v>30099</v>
      </c>
      <c r="C873" t="s">
        <v>30100</v>
      </c>
      <c r="D873" t="s">
        <v>30101</v>
      </c>
      <c r="E873"/>
      <c r="F873" t="s">
        <v>44</v>
      </c>
      <c r="G873"/>
      <c r="H873">
        <v>0.1</v>
      </c>
      <c r="I873">
        <v>1.7</v>
      </c>
      <c r="J873" t="s">
        <v>230</v>
      </c>
      <c r="K873">
        <v>36.317920000000001</v>
      </c>
      <c r="L873">
        <v>-82.35436</v>
      </c>
      <c r="M873" s="100" t="s">
        <v>38455</v>
      </c>
      <c r="N873" t="s">
        <v>26332</v>
      </c>
      <c r="O873" t="s">
        <v>43155</v>
      </c>
      <c r="P873">
        <v>1</v>
      </c>
      <c r="Q873" t="s">
        <v>26521</v>
      </c>
      <c r="R873" t="s">
        <v>25821</v>
      </c>
      <c r="S873" t="s">
        <v>26197</v>
      </c>
      <c r="T873"/>
      <c r="U873" t="s">
        <v>26198</v>
      </c>
      <c r="V873" t="s">
        <v>26204</v>
      </c>
      <c r="W873" s="91" t="s">
        <v>30102</v>
      </c>
      <c r="Y873" s="97"/>
      <c r="AA873" s="91" t="str">
        <v>BRUSH5.6T0.1WN</v>
      </c>
    </row>
    <row r="874" spans="1:27" s="91" customFormat="1" ht="15" customHeight="1" x14ac:dyDescent="0.35">
      <c r="A874" t="s">
        <v>2576</v>
      </c>
      <c r="B874" t="s">
        <v>2575</v>
      </c>
      <c r="C874" t="s">
        <v>2563</v>
      </c>
      <c r="D874" t="s">
        <v>2577</v>
      </c>
      <c r="E874"/>
      <c r="F874" t="s">
        <v>29101</v>
      </c>
      <c r="G874"/>
      <c r="H874">
        <v>0.3</v>
      </c>
      <c r="I874">
        <v>0.05</v>
      </c>
      <c r="J874" t="s">
        <v>301</v>
      </c>
      <c r="K874">
        <v>35.056130000000003</v>
      </c>
      <c r="L874">
        <v>-84.376959999999997</v>
      </c>
      <c r="M874" s="100" t="s">
        <v>38423</v>
      </c>
      <c r="N874" t="s">
        <v>26269</v>
      </c>
      <c r="O874" t="s">
        <v>42480</v>
      </c>
      <c r="P874">
        <v>1</v>
      </c>
      <c r="Q874" t="s">
        <v>30091</v>
      </c>
      <c r="R874" t="s">
        <v>25802</v>
      </c>
      <c r="S874" t="s">
        <v>26197</v>
      </c>
      <c r="T874"/>
      <c r="U874" t="s">
        <v>26198</v>
      </c>
      <c r="V874" t="s">
        <v>26204</v>
      </c>
      <c r="W874" s="91" t="s">
        <v>2578</v>
      </c>
      <c r="X874" s="91" t="s">
        <v>29606</v>
      </c>
      <c r="Y874" s="97"/>
      <c r="AA874" s="91" t="str">
        <v>BRUSH5.8T0.3PO</v>
      </c>
    </row>
    <row r="875" spans="1:27" s="91" customFormat="1" ht="15" customHeight="1" x14ac:dyDescent="0.35">
      <c r="A875" t="s">
        <v>2580</v>
      </c>
      <c r="B875" t="s">
        <v>2579</v>
      </c>
      <c r="C875" t="s">
        <v>2563</v>
      </c>
      <c r="D875" t="s">
        <v>2581</v>
      </c>
      <c r="E875"/>
      <c r="F875" t="s">
        <v>29101</v>
      </c>
      <c r="G875"/>
      <c r="H875">
        <v>0.4</v>
      </c>
      <c r="I875">
        <v>0.05</v>
      </c>
      <c r="J875" t="s">
        <v>301</v>
      </c>
      <c r="K875">
        <v>35.054760000000002</v>
      </c>
      <c r="L875">
        <v>-84.374170000000007</v>
      </c>
      <c r="M875" s="100" t="s">
        <v>38423</v>
      </c>
      <c r="N875" t="s">
        <v>26269</v>
      </c>
      <c r="O875" t="s">
        <v>42544</v>
      </c>
      <c r="P875">
        <v>1</v>
      </c>
      <c r="Q875" t="s">
        <v>30091</v>
      </c>
      <c r="R875" t="s">
        <v>25802</v>
      </c>
      <c r="S875" t="s">
        <v>26197</v>
      </c>
      <c r="T875"/>
      <c r="U875" t="s">
        <v>26198</v>
      </c>
      <c r="V875" t="s">
        <v>26204</v>
      </c>
      <c r="W875" s="91" t="s">
        <v>2582</v>
      </c>
      <c r="X875" s="91" t="s">
        <v>29606</v>
      </c>
      <c r="Y875" s="97"/>
      <c r="AA875" s="91" t="str">
        <v>BRUSH5.8T0.4PO</v>
      </c>
    </row>
    <row r="876" spans="1:27" s="91" customFormat="1" ht="15" customHeight="1" x14ac:dyDescent="0.35">
      <c r="A876" t="s">
        <v>2584</v>
      </c>
      <c r="B876" t="s">
        <v>2583</v>
      </c>
      <c r="C876" t="s">
        <v>2563</v>
      </c>
      <c r="D876" t="s">
        <v>2585</v>
      </c>
      <c r="E876"/>
      <c r="F876" t="s">
        <v>29101</v>
      </c>
      <c r="G876"/>
      <c r="H876">
        <v>0.1</v>
      </c>
      <c r="I876">
        <v>7.0000000000000007E-2</v>
      </c>
      <c r="J876" t="s">
        <v>301</v>
      </c>
      <c r="K876">
        <v>35.062530000000002</v>
      </c>
      <c r="L876">
        <v>-84.374219999999994</v>
      </c>
      <c r="M876" s="100" t="s">
        <v>38423</v>
      </c>
      <c r="N876" t="s">
        <v>26269</v>
      </c>
      <c r="O876" t="s">
        <v>42480</v>
      </c>
      <c r="P876">
        <v>1</v>
      </c>
      <c r="Q876" t="s">
        <v>30091</v>
      </c>
      <c r="R876" t="s">
        <v>25802</v>
      </c>
      <c r="S876" t="s">
        <v>26197</v>
      </c>
      <c r="T876"/>
      <c r="U876" t="s">
        <v>26198</v>
      </c>
      <c r="V876" t="s">
        <v>26204</v>
      </c>
      <c r="W876" s="91" t="s">
        <v>2586</v>
      </c>
      <c r="X876" s="91" t="s">
        <v>29606</v>
      </c>
      <c r="Y876" s="97"/>
      <c r="AA876" s="91" t="str">
        <v>BRUSH6.4T0.1PO</v>
      </c>
    </row>
    <row r="877" spans="1:27" s="91" customFormat="1" ht="15" customHeight="1" x14ac:dyDescent="0.35">
      <c r="A877" t="s">
        <v>30103</v>
      </c>
      <c r="B877" t="s">
        <v>26585</v>
      </c>
      <c r="C877" t="s">
        <v>26586</v>
      </c>
      <c r="D877" t="s">
        <v>26587</v>
      </c>
      <c r="E877"/>
      <c r="F877" t="s">
        <v>29086</v>
      </c>
      <c r="G877"/>
      <c r="H877">
        <v>0.1</v>
      </c>
      <c r="I877">
        <v>0.24</v>
      </c>
      <c r="J877" t="s">
        <v>826</v>
      </c>
      <c r="K877">
        <v>36.458705000000002</v>
      </c>
      <c r="L877">
        <v>-85.426767999999996</v>
      </c>
      <c r="M877" s="100" t="s">
        <v>38458</v>
      </c>
      <c r="N877" t="s">
        <v>26340</v>
      </c>
      <c r="O877" t="s">
        <v>42609</v>
      </c>
      <c r="P877">
        <v>5</v>
      </c>
      <c r="Q877" t="s">
        <v>26588</v>
      </c>
      <c r="R877" t="s">
        <v>25812</v>
      </c>
      <c r="S877" t="s">
        <v>26197</v>
      </c>
      <c r="T877"/>
      <c r="U877" t="s">
        <v>26198</v>
      </c>
      <c r="V877" t="s">
        <v>26199</v>
      </c>
      <c r="W877" s="91" t="s">
        <v>34592</v>
      </c>
      <c r="X877" s="91" t="s">
        <v>29611</v>
      </c>
      <c r="Y877" s="97"/>
      <c r="AA877" s="91" t="str">
        <v>BRYAN0.7T0.1OV</v>
      </c>
    </row>
    <row r="878" spans="1:27" s="91" customFormat="1" ht="15" customHeight="1" x14ac:dyDescent="0.35">
      <c r="A878" t="s">
        <v>2588</v>
      </c>
      <c r="B878" t="s">
        <v>2587</v>
      </c>
      <c r="C878" t="s">
        <v>2589</v>
      </c>
      <c r="D878" t="s">
        <v>2590</v>
      </c>
      <c r="E878"/>
      <c r="F878" t="s">
        <v>28994</v>
      </c>
      <c r="G878"/>
      <c r="H878">
        <v>0.5</v>
      </c>
      <c r="I878">
        <v>8.5</v>
      </c>
      <c r="J878" t="s">
        <v>285</v>
      </c>
      <c r="K878">
        <v>35.122793999999999</v>
      </c>
      <c r="L878">
        <v>-84.952100000000002</v>
      </c>
      <c r="M878" s="100" t="s">
        <v>38384</v>
      </c>
      <c r="N878" t="s">
        <v>26211</v>
      </c>
      <c r="O878" t="s">
        <v>40212</v>
      </c>
      <c r="P878">
        <v>2</v>
      </c>
      <c r="Q878" t="s">
        <v>30105</v>
      </c>
      <c r="R878" t="s">
        <v>25802</v>
      </c>
      <c r="S878" t="s">
        <v>26197</v>
      </c>
      <c r="T878"/>
      <c r="U878" t="s">
        <v>26198</v>
      </c>
      <c r="V878" t="s">
        <v>26204</v>
      </c>
      <c r="W878" s="91" t="s">
        <v>34593</v>
      </c>
      <c r="Y878" s="97"/>
      <c r="AA878" s="91" t="str">
        <v>BRYME000.5BR</v>
      </c>
    </row>
    <row r="879" spans="1:27" s="91" customFormat="1" ht="15" customHeight="1" x14ac:dyDescent="0.35">
      <c r="A879" t="s">
        <v>2592</v>
      </c>
      <c r="B879" t="s">
        <v>2591</v>
      </c>
      <c r="C879" t="s">
        <v>2589</v>
      </c>
      <c r="D879" t="s">
        <v>2593</v>
      </c>
      <c r="E879" t="s">
        <v>26424</v>
      </c>
      <c r="F879" t="s">
        <v>28994</v>
      </c>
      <c r="G879"/>
      <c r="H879">
        <v>1.3</v>
      </c>
      <c r="I879">
        <v>7.9</v>
      </c>
      <c r="J879" t="s">
        <v>285</v>
      </c>
      <c r="K879">
        <v>35.126660000000001</v>
      </c>
      <c r="L879">
        <v>-84.963880000000003</v>
      </c>
      <c r="M879" s="100" t="s">
        <v>38384</v>
      </c>
      <c r="N879" t="s">
        <v>26211</v>
      </c>
      <c r="O879" t="s">
        <v>42115</v>
      </c>
      <c r="P879">
        <v>2</v>
      </c>
      <c r="Q879" t="s">
        <v>30105</v>
      </c>
      <c r="R879" t="s">
        <v>25802</v>
      </c>
      <c r="S879" t="s">
        <v>26197</v>
      </c>
      <c r="T879"/>
      <c r="U879" t="s">
        <v>26198</v>
      </c>
      <c r="V879" t="s">
        <v>26204</v>
      </c>
      <c r="W879" s="91" t="s">
        <v>2594</v>
      </c>
      <c r="X879" s="91" t="s">
        <v>34594</v>
      </c>
      <c r="Y879" s="97"/>
      <c r="AA879" s="91" t="str">
        <v>BRYME001.3BR</v>
      </c>
    </row>
    <row r="880" spans="1:27" s="91" customFormat="1" ht="15" customHeight="1" x14ac:dyDescent="0.35">
      <c r="A880" s="310" t="s">
        <v>38635</v>
      </c>
      <c r="B880" s="310" t="s">
        <v>38636</v>
      </c>
      <c r="C880" s="310" t="s">
        <v>38637</v>
      </c>
      <c r="D880" s="310" t="s">
        <v>38638</v>
      </c>
      <c r="E880" s="310"/>
      <c r="F880" s="310" t="s">
        <v>58</v>
      </c>
      <c r="G880" s="310"/>
      <c r="H880" s="314">
        <v>3.4</v>
      </c>
      <c r="I880" s="314">
        <v>0.13</v>
      </c>
      <c r="J880" s="310" t="s">
        <v>1181</v>
      </c>
      <c r="K880" s="314">
        <v>35.573416999999999</v>
      </c>
      <c r="L880" s="314">
        <v>-85.557890999999998</v>
      </c>
      <c r="M880" s="314" t="s">
        <v>38383</v>
      </c>
      <c r="N880" s="310" t="s">
        <v>3589</v>
      </c>
      <c r="O880" s="310" t="s">
        <v>38639</v>
      </c>
      <c r="P880" s="314">
        <v>2</v>
      </c>
      <c r="Q880" s="310" t="s">
        <v>28305</v>
      </c>
      <c r="R880" s="310" t="s">
        <v>25812</v>
      </c>
      <c r="S880" s="310" t="s">
        <v>26197</v>
      </c>
      <c r="T880" s="310"/>
      <c r="U880" s="310" t="s">
        <v>26198</v>
      </c>
      <c r="V880" s="310" t="s">
        <v>26199</v>
      </c>
      <c r="X880" s="91" t="s">
        <v>38640</v>
      </c>
      <c r="Y880" s="97"/>
      <c r="AA880" s="91" t="str">
        <v>BSAND003.4VA</v>
      </c>
    </row>
    <row r="881" spans="1:27" s="91" customFormat="1" ht="15" customHeight="1" x14ac:dyDescent="0.35">
      <c r="A881" t="s">
        <v>2596</v>
      </c>
      <c r="B881" t="s">
        <v>2595</v>
      </c>
      <c r="C881" t="s">
        <v>2597</v>
      </c>
      <c r="D881" t="s">
        <v>2598</v>
      </c>
      <c r="E881"/>
      <c r="F881" t="s">
        <v>29083</v>
      </c>
      <c r="G881"/>
      <c r="H881">
        <v>4</v>
      </c>
      <c r="I881"/>
      <c r="J881" t="s">
        <v>896</v>
      </c>
      <c r="K881">
        <v>36.387099999999997</v>
      </c>
      <c r="L881">
        <v>-88.086299999999994</v>
      </c>
      <c r="M881" s="100" t="s">
        <v>38392</v>
      </c>
      <c r="N881" t="s">
        <v>26221</v>
      </c>
      <c r="O881" t="s">
        <v>42123</v>
      </c>
      <c r="P881">
        <v>3</v>
      </c>
      <c r="Q881" t="s">
        <v>29119</v>
      </c>
      <c r="R881" t="s">
        <v>25816</v>
      </c>
      <c r="S881" t="s">
        <v>26197</v>
      </c>
      <c r="T881" t="s">
        <v>26375</v>
      </c>
      <c r="U881" t="s">
        <v>26207</v>
      </c>
      <c r="V881" t="s">
        <v>26199</v>
      </c>
      <c r="X881" s="91" t="s">
        <v>34595</v>
      </c>
      <c r="Y881" s="97"/>
      <c r="AA881" s="91" t="str">
        <v>BSAND004.0HN</v>
      </c>
    </row>
    <row r="882" spans="1:27" s="91" customFormat="1" ht="15" customHeight="1" x14ac:dyDescent="0.35">
      <c r="A882" t="s">
        <v>2600</v>
      </c>
      <c r="B882" t="s">
        <v>2599</v>
      </c>
      <c r="C882" t="s">
        <v>2597</v>
      </c>
      <c r="D882" t="s">
        <v>2601</v>
      </c>
      <c r="E882"/>
      <c r="F882" t="s">
        <v>29083</v>
      </c>
      <c r="G882"/>
      <c r="H882">
        <v>7.4</v>
      </c>
      <c r="I882"/>
      <c r="J882" t="s">
        <v>896</v>
      </c>
      <c r="K882">
        <v>36.343400000000003</v>
      </c>
      <c r="L882">
        <v>-88.093800000000002</v>
      </c>
      <c r="M882" s="100" t="s">
        <v>38392</v>
      </c>
      <c r="N882" t="s">
        <v>26221</v>
      </c>
      <c r="O882" t="s">
        <v>42123</v>
      </c>
      <c r="P882">
        <v>3</v>
      </c>
      <c r="Q882" t="s">
        <v>29119</v>
      </c>
      <c r="R882" t="s">
        <v>25816</v>
      </c>
      <c r="S882" t="s">
        <v>26197</v>
      </c>
      <c r="T882" t="s">
        <v>26375</v>
      </c>
      <c r="U882" t="s">
        <v>26207</v>
      </c>
      <c r="V882" t="s">
        <v>26199</v>
      </c>
      <c r="W882" s="91" t="s">
        <v>2602</v>
      </c>
      <c r="X882" s="91" t="s">
        <v>34596</v>
      </c>
      <c r="Y882" s="97"/>
      <c r="AA882" s="91" t="str">
        <v>BSAND007.4HN</v>
      </c>
    </row>
    <row r="883" spans="1:27" s="91" customFormat="1" ht="15" customHeight="1" x14ac:dyDescent="0.35">
      <c r="A883" t="s">
        <v>2604</v>
      </c>
      <c r="B883" t="s">
        <v>2603</v>
      </c>
      <c r="C883" t="s">
        <v>2597</v>
      </c>
      <c r="D883" t="s">
        <v>2605</v>
      </c>
      <c r="E883"/>
      <c r="F883" t="s">
        <v>9</v>
      </c>
      <c r="G883"/>
      <c r="H883">
        <v>11</v>
      </c>
      <c r="I883"/>
      <c r="J883" t="s">
        <v>896</v>
      </c>
      <c r="K883">
        <v>36.291789999999999</v>
      </c>
      <c r="L883">
        <v>-88.092140000000001</v>
      </c>
      <c r="M883" s="100" t="s">
        <v>38392</v>
      </c>
      <c r="N883" t="s">
        <v>26221</v>
      </c>
      <c r="O883" t="s">
        <v>42123</v>
      </c>
      <c r="P883">
        <v>3</v>
      </c>
      <c r="Q883" t="s">
        <v>29119</v>
      </c>
      <c r="R883" t="s">
        <v>25816</v>
      </c>
      <c r="S883" t="s">
        <v>26197</v>
      </c>
      <c r="T883" t="s">
        <v>26375</v>
      </c>
      <c r="U883" t="s">
        <v>26207</v>
      </c>
      <c r="V883" t="s">
        <v>26199</v>
      </c>
      <c r="X883" s="91" t="s">
        <v>30106</v>
      </c>
      <c r="Y883" s="97"/>
      <c r="AA883" s="91" t="str">
        <v>BSAND011.0BN</v>
      </c>
    </row>
    <row r="884" spans="1:27" s="91" customFormat="1" ht="15" customHeight="1" x14ac:dyDescent="0.35">
      <c r="A884" t="s">
        <v>2607</v>
      </c>
      <c r="B884" t="s">
        <v>2606</v>
      </c>
      <c r="C884" t="s">
        <v>2597</v>
      </c>
      <c r="D884" t="s">
        <v>2608</v>
      </c>
      <c r="E884"/>
      <c r="F884" t="s">
        <v>9</v>
      </c>
      <c r="G884"/>
      <c r="H884">
        <v>15.1</v>
      </c>
      <c r="I884"/>
      <c r="J884" t="s">
        <v>121</v>
      </c>
      <c r="K884">
        <v>36.235100000000003</v>
      </c>
      <c r="L884">
        <v>-88.098979999999997</v>
      </c>
      <c r="M884" s="100" t="s">
        <v>38392</v>
      </c>
      <c r="N884" t="s">
        <v>26221</v>
      </c>
      <c r="O884" t="s">
        <v>42123</v>
      </c>
      <c r="P884">
        <v>3</v>
      </c>
      <c r="Q884" t="s">
        <v>29119</v>
      </c>
      <c r="R884" t="s">
        <v>25816</v>
      </c>
      <c r="S884" t="s">
        <v>26197</v>
      </c>
      <c r="T884" t="s">
        <v>26375</v>
      </c>
      <c r="U884" t="s">
        <v>26207</v>
      </c>
      <c r="V884" t="s">
        <v>26199</v>
      </c>
      <c r="X884" s="91" t="s">
        <v>34597</v>
      </c>
      <c r="Y884" s="97"/>
      <c r="AA884" s="91" t="str">
        <v>BSAND015.1BN</v>
      </c>
    </row>
    <row r="885" spans="1:27" s="91" customFormat="1" ht="15" customHeight="1" x14ac:dyDescent="0.35">
      <c r="A885" t="s">
        <v>2610</v>
      </c>
      <c r="B885" t="s">
        <v>2609</v>
      </c>
      <c r="C885" t="s">
        <v>2597</v>
      </c>
      <c r="D885" t="s">
        <v>29120</v>
      </c>
      <c r="E885"/>
      <c r="F885" t="s">
        <v>9</v>
      </c>
      <c r="G885"/>
      <c r="H885">
        <v>15.3</v>
      </c>
      <c r="I885"/>
      <c r="J885" t="s">
        <v>121</v>
      </c>
      <c r="K885">
        <v>36.232500000000002</v>
      </c>
      <c r="L885">
        <v>-88.100300000000004</v>
      </c>
      <c r="M885" s="100" t="s">
        <v>38392</v>
      </c>
      <c r="N885" t="s">
        <v>26221</v>
      </c>
      <c r="O885" t="s">
        <v>42947</v>
      </c>
      <c r="P885">
        <v>3</v>
      </c>
      <c r="Q885" t="s">
        <v>26536</v>
      </c>
      <c r="R885" t="s">
        <v>25816</v>
      </c>
      <c r="S885" t="s">
        <v>26197</v>
      </c>
      <c r="T885" t="s">
        <v>26375</v>
      </c>
      <c r="U885" t="s">
        <v>26207</v>
      </c>
      <c r="V885" t="s">
        <v>26199</v>
      </c>
      <c r="W885" s="91" t="s">
        <v>2611</v>
      </c>
      <c r="X885" s="91" t="s">
        <v>34598</v>
      </c>
      <c r="Y885" s="97"/>
      <c r="AA885" s="91" t="str">
        <v>BSAND015.3BN</v>
      </c>
    </row>
    <row r="886" spans="1:27" s="91" customFormat="1" ht="15" customHeight="1" x14ac:dyDescent="0.35">
      <c r="A886" t="s">
        <v>2613</v>
      </c>
      <c r="B886" t="s">
        <v>2612</v>
      </c>
      <c r="C886" t="s">
        <v>2597</v>
      </c>
      <c r="D886" t="s">
        <v>2614</v>
      </c>
      <c r="E886"/>
      <c r="F886" t="s">
        <v>9</v>
      </c>
      <c r="G886"/>
      <c r="H886">
        <v>21.1</v>
      </c>
      <c r="I886">
        <v>308.39999999999998</v>
      </c>
      <c r="J886" t="s">
        <v>121</v>
      </c>
      <c r="K886">
        <v>36.178159999999998</v>
      </c>
      <c r="L886">
        <v>-88.161479999999997</v>
      </c>
      <c r="M886" s="100" t="s">
        <v>38392</v>
      </c>
      <c r="N886" t="s">
        <v>26221</v>
      </c>
      <c r="O886" t="s">
        <v>42947</v>
      </c>
      <c r="P886">
        <v>3</v>
      </c>
      <c r="Q886" t="s">
        <v>26536</v>
      </c>
      <c r="R886" t="s">
        <v>25816</v>
      </c>
      <c r="S886" t="s">
        <v>26197</v>
      </c>
      <c r="T886"/>
      <c r="U886" t="s">
        <v>26198</v>
      </c>
      <c r="V886" t="s">
        <v>26199</v>
      </c>
      <c r="W886" s="91" t="s">
        <v>34599</v>
      </c>
      <c r="X886" s="91" t="s">
        <v>30107</v>
      </c>
      <c r="Y886" s="97"/>
      <c r="AA886" s="91" t="str">
        <v>BSAND021.1BN</v>
      </c>
    </row>
    <row r="887" spans="1:27" s="91" customFormat="1" ht="15" customHeight="1" x14ac:dyDescent="0.35">
      <c r="A887" t="s">
        <v>2616</v>
      </c>
      <c r="B887" t="s">
        <v>2615</v>
      </c>
      <c r="C887" t="s">
        <v>2597</v>
      </c>
      <c r="D887" t="s">
        <v>2617</v>
      </c>
      <c r="E887"/>
      <c r="F887" t="s">
        <v>9</v>
      </c>
      <c r="G887"/>
      <c r="H887">
        <v>31.5</v>
      </c>
      <c r="I887">
        <v>205.48</v>
      </c>
      <c r="J887" t="s">
        <v>104</v>
      </c>
      <c r="K887">
        <v>36.038609999999998</v>
      </c>
      <c r="L887">
        <v>-88.228610000000003</v>
      </c>
      <c r="M887" s="100" t="s">
        <v>38392</v>
      </c>
      <c r="N887" t="s">
        <v>26221</v>
      </c>
      <c r="O887" t="s">
        <v>38641</v>
      </c>
      <c r="P887">
        <v>3</v>
      </c>
      <c r="Q887" t="s">
        <v>26536</v>
      </c>
      <c r="R887" t="s">
        <v>25816</v>
      </c>
      <c r="S887" t="s">
        <v>26197</v>
      </c>
      <c r="T887"/>
      <c r="U887" t="s">
        <v>26198</v>
      </c>
      <c r="V887" t="s">
        <v>26199</v>
      </c>
      <c r="W887" s="91" t="s">
        <v>38642</v>
      </c>
      <c r="X887" s="91" t="s">
        <v>30108</v>
      </c>
      <c r="Y887" s="97"/>
      <c r="AA887" s="91" t="str">
        <v>BSAND031.5CR</v>
      </c>
    </row>
    <row r="888" spans="1:27" s="91" customFormat="1" ht="15" customHeight="1" x14ac:dyDescent="0.35">
      <c r="A888" t="s">
        <v>2619</v>
      </c>
      <c r="B888" t="s">
        <v>2618</v>
      </c>
      <c r="C888" t="s">
        <v>2597</v>
      </c>
      <c r="D888" t="s">
        <v>2620</v>
      </c>
      <c r="E888"/>
      <c r="F888" t="s">
        <v>9</v>
      </c>
      <c r="G888"/>
      <c r="H888">
        <v>38.4</v>
      </c>
      <c r="I888">
        <v>150.11000000000001</v>
      </c>
      <c r="J888" t="s">
        <v>104</v>
      </c>
      <c r="K888">
        <v>35.957000000000001</v>
      </c>
      <c r="L888">
        <v>-88.284400000000005</v>
      </c>
      <c r="M888" s="100" t="s">
        <v>38392</v>
      </c>
      <c r="N888" t="s">
        <v>26221</v>
      </c>
      <c r="O888" t="s">
        <v>42249</v>
      </c>
      <c r="P888">
        <v>3</v>
      </c>
      <c r="Q888" t="s">
        <v>26536</v>
      </c>
      <c r="R888" t="s">
        <v>25816</v>
      </c>
      <c r="S888" t="s">
        <v>26197</v>
      </c>
      <c r="T888"/>
      <c r="U888" t="s">
        <v>26198</v>
      </c>
      <c r="V888" t="s">
        <v>26199</v>
      </c>
      <c r="W888" s="91" t="s">
        <v>2621</v>
      </c>
      <c r="X888" s="91" t="s">
        <v>30109</v>
      </c>
      <c r="Y888" s="97"/>
      <c r="AA888" s="91" t="str">
        <v>BSAND038.4CR</v>
      </c>
    </row>
    <row r="889" spans="1:27" s="91" customFormat="1" ht="15" customHeight="1" x14ac:dyDescent="0.35">
      <c r="A889" t="s">
        <v>2623</v>
      </c>
      <c r="B889" t="s">
        <v>2622</v>
      </c>
      <c r="C889" t="s">
        <v>2597</v>
      </c>
      <c r="D889" t="s">
        <v>2624</v>
      </c>
      <c r="E889"/>
      <c r="F889" t="s">
        <v>9</v>
      </c>
      <c r="G889"/>
      <c r="H889">
        <v>43.4</v>
      </c>
      <c r="I889">
        <v>109.84</v>
      </c>
      <c r="J889" t="s">
        <v>104</v>
      </c>
      <c r="K889">
        <v>35.892923000000003</v>
      </c>
      <c r="L889">
        <v>-88.309020000000004</v>
      </c>
      <c r="M889" s="100" t="s">
        <v>38392</v>
      </c>
      <c r="N889" t="s">
        <v>26221</v>
      </c>
      <c r="O889" t="s">
        <v>42531</v>
      </c>
      <c r="P889">
        <v>3</v>
      </c>
      <c r="Q889" t="s">
        <v>29121</v>
      </c>
      <c r="R889" t="s">
        <v>25816</v>
      </c>
      <c r="S889" t="s">
        <v>26197</v>
      </c>
      <c r="T889"/>
      <c r="U889" t="s">
        <v>26198</v>
      </c>
      <c r="V889" t="s">
        <v>26199</v>
      </c>
      <c r="W889" s="91" t="s">
        <v>2625</v>
      </c>
      <c r="X889" s="91" t="s">
        <v>30110</v>
      </c>
      <c r="Y889" s="97"/>
      <c r="AA889" s="91" t="str">
        <v>BSAND043.4CR</v>
      </c>
    </row>
    <row r="890" spans="1:27" s="91" customFormat="1" ht="15" customHeight="1" x14ac:dyDescent="0.35">
      <c r="A890" t="s">
        <v>2627</v>
      </c>
      <c r="B890" t="s">
        <v>2626</v>
      </c>
      <c r="C890" t="s">
        <v>2597</v>
      </c>
      <c r="D890" t="s">
        <v>2628</v>
      </c>
      <c r="E890"/>
      <c r="F890" t="s">
        <v>9</v>
      </c>
      <c r="G890"/>
      <c r="H890">
        <v>47.2</v>
      </c>
      <c r="I890">
        <v>88.2</v>
      </c>
      <c r="J890" t="s">
        <v>104</v>
      </c>
      <c r="K890">
        <v>35.849136000000001</v>
      </c>
      <c r="L890">
        <v>-88.343615999999997</v>
      </c>
      <c r="M890" s="100" t="s">
        <v>38392</v>
      </c>
      <c r="N890" t="s">
        <v>26221</v>
      </c>
      <c r="O890" t="s">
        <v>42531</v>
      </c>
      <c r="P890">
        <v>3</v>
      </c>
      <c r="Q890" t="s">
        <v>29121</v>
      </c>
      <c r="R890" t="s">
        <v>25816</v>
      </c>
      <c r="S890" t="s">
        <v>26197</v>
      </c>
      <c r="T890"/>
      <c r="U890" t="s">
        <v>26198</v>
      </c>
      <c r="V890" t="s">
        <v>26199</v>
      </c>
      <c r="W890" s="91" t="s">
        <v>34600</v>
      </c>
      <c r="X890" s="91" t="s">
        <v>30111</v>
      </c>
      <c r="Y890" s="97"/>
      <c r="AA890" s="91" t="str">
        <v>BSAND047.2CR</v>
      </c>
    </row>
    <row r="891" spans="1:27" s="91" customFormat="1" ht="15" customHeight="1" x14ac:dyDescent="0.35">
      <c r="A891" t="s">
        <v>2630</v>
      </c>
      <c r="B891" t="s">
        <v>2629</v>
      </c>
      <c r="C891" t="s">
        <v>2597</v>
      </c>
      <c r="D891" t="s">
        <v>2631</v>
      </c>
      <c r="E891"/>
      <c r="F891" t="s">
        <v>9</v>
      </c>
      <c r="G891"/>
      <c r="H891">
        <v>49.2</v>
      </c>
      <c r="I891">
        <v>45.52</v>
      </c>
      <c r="J891" t="s">
        <v>641</v>
      </c>
      <c r="K891">
        <v>35.793480000000002</v>
      </c>
      <c r="L891">
        <v>-88.346689999999995</v>
      </c>
      <c r="M891" s="100" t="s">
        <v>38392</v>
      </c>
      <c r="N891" t="s">
        <v>26221</v>
      </c>
      <c r="O891" t="s">
        <v>42219</v>
      </c>
      <c r="P891">
        <v>3</v>
      </c>
      <c r="Q891" t="s">
        <v>26537</v>
      </c>
      <c r="R891" t="s">
        <v>25816</v>
      </c>
      <c r="S891" t="s">
        <v>26197</v>
      </c>
      <c r="T891"/>
      <c r="U891" t="s">
        <v>26198</v>
      </c>
      <c r="V891" t="s">
        <v>26199</v>
      </c>
      <c r="W891" s="91" t="s">
        <v>2632</v>
      </c>
      <c r="X891" s="91" t="s">
        <v>30112</v>
      </c>
      <c r="Y891" s="97"/>
      <c r="AA891" s="91" t="str">
        <v>BSAND051.2HE</v>
      </c>
    </row>
    <row r="892" spans="1:27" s="91" customFormat="1" ht="15" customHeight="1" x14ac:dyDescent="0.35">
      <c r="A892" t="s">
        <v>2634</v>
      </c>
      <c r="B892" t="s">
        <v>2633</v>
      </c>
      <c r="C892" t="s">
        <v>2597</v>
      </c>
      <c r="D892" t="s">
        <v>2635</v>
      </c>
      <c r="E892"/>
      <c r="F892" t="s">
        <v>9</v>
      </c>
      <c r="G892"/>
      <c r="H892">
        <v>56</v>
      </c>
      <c r="I892">
        <v>5.95</v>
      </c>
      <c r="J892" t="s">
        <v>641</v>
      </c>
      <c r="K892">
        <v>35.73959</v>
      </c>
      <c r="L892">
        <v>-88.391693000000004</v>
      </c>
      <c r="M892" s="100" t="s">
        <v>38392</v>
      </c>
      <c r="N892" t="s">
        <v>26221</v>
      </c>
      <c r="O892" t="s">
        <v>42380</v>
      </c>
      <c r="P892">
        <v>3</v>
      </c>
      <c r="Q892" t="s">
        <v>26537</v>
      </c>
      <c r="R892" t="s">
        <v>25816</v>
      </c>
      <c r="S892" t="s">
        <v>26197</v>
      </c>
      <c r="T892"/>
      <c r="U892" t="s">
        <v>26198</v>
      </c>
      <c r="V892" t="s">
        <v>26199</v>
      </c>
      <c r="W892" s="91" t="s">
        <v>2636</v>
      </c>
      <c r="X892" s="91" t="s">
        <v>30113</v>
      </c>
      <c r="Y892" s="97"/>
      <c r="AA892" s="91" t="str">
        <v>BSAND056.0HE</v>
      </c>
    </row>
    <row r="893" spans="1:27" s="91" customFormat="1" ht="15" customHeight="1" x14ac:dyDescent="0.35">
      <c r="A893" t="s">
        <v>2638</v>
      </c>
      <c r="B893" t="s">
        <v>2637</v>
      </c>
      <c r="C893" t="s">
        <v>2639</v>
      </c>
      <c r="D893" t="s">
        <v>2640</v>
      </c>
      <c r="E893"/>
      <c r="F893" t="s">
        <v>28998</v>
      </c>
      <c r="G893"/>
      <c r="H893">
        <v>4.9000000000000004</v>
      </c>
      <c r="I893">
        <v>55</v>
      </c>
      <c r="J893" t="s">
        <v>45</v>
      </c>
      <c r="K893">
        <v>35.606000000000002</v>
      </c>
      <c r="L893">
        <v>-84.675200000000004</v>
      </c>
      <c r="M893" s="100" t="s">
        <v>38386</v>
      </c>
      <c r="N893" t="s">
        <v>29084</v>
      </c>
      <c r="O893" t="s">
        <v>42884</v>
      </c>
      <c r="P893">
        <v>3</v>
      </c>
      <c r="Q893" t="s">
        <v>26538</v>
      </c>
      <c r="R893" t="s">
        <v>25802</v>
      </c>
      <c r="S893" t="s">
        <v>26197</v>
      </c>
      <c r="T893"/>
      <c r="U893" t="s">
        <v>26198</v>
      </c>
      <c r="V893" t="s">
        <v>26204</v>
      </c>
      <c r="W893" s="91" t="s">
        <v>2641</v>
      </c>
      <c r="X893" s="91" t="s">
        <v>30114</v>
      </c>
      <c r="Y893" s="97"/>
      <c r="AA893" s="91" t="str">
        <v>BSEWE004.9ME</v>
      </c>
    </row>
    <row r="894" spans="1:27" s="91" customFormat="1" ht="15" customHeight="1" x14ac:dyDescent="0.35">
      <c r="A894" t="s">
        <v>2643</v>
      </c>
      <c r="B894" t="s">
        <v>2642</v>
      </c>
      <c r="C894" t="s">
        <v>2644</v>
      </c>
      <c r="D894" t="s">
        <v>2645</v>
      </c>
      <c r="E894"/>
      <c r="F894" t="s">
        <v>44</v>
      </c>
      <c r="G894"/>
      <c r="H894">
        <v>0.1</v>
      </c>
      <c r="I894">
        <v>0.87</v>
      </c>
      <c r="J894" t="s">
        <v>1514</v>
      </c>
      <c r="K894">
        <v>35.636110000000002</v>
      </c>
      <c r="L894">
        <v>-84.620660000000001</v>
      </c>
      <c r="M894" s="100" t="s">
        <v>38386</v>
      </c>
      <c r="N894" t="s">
        <v>29084</v>
      </c>
      <c r="O894" t="s">
        <v>42884</v>
      </c>
      <c r="P894">
        <v>3</v>
      </c>
      <c r="Q894" t="s">
        <v>27747</v>
      </c>
      <c r="R894" t="s">
        <v>25802</v>
      </c>
      <c r="S894" t="s">
        <v>26197</v>
      </c>
      <c r="T894"/>
      <c r="U894" t="s">
        <v>26198</v>
      </c>
      <c r="V894" t="s">
        <v>26204</v>
      </c>
      <c r="Y894" s="97"/>
      <c r="AA894" s="91" t="str">
        <v>BSEWE11.4T0.1MM</v>
      </c>
    </row>
    <row r="895" spans="1:27" s="91" customFormat="1" ht="15" customHeight="1" x14ac:dyDescent="0.35">
      <c r="A895" t="s">
        <v>2647</v>
      </c>
      <c r="B895" t="s">
        <v>2646</v>
      </c>
      <c r="C895" t="s">
        <v>2644</v>
      </c>
      <c r="D895" t="s">
        <v>2648</v>
      </c>
      <c r="E895"/>
      <c r="F895" t="s">
        <v>44</v>
      </c>
      <c r="G895"/>
      <c r="H895">
        <v>0.2</v>
      </c>
      <c r="I895">
        <v>1.65</v>
      </c>
      <c r="J895" t="s">
        <v>45</v>
      </c>
      <c r="K895">
        <v>35.623330000000003</v>
      </c>
      <c r="L895">
        <v>-84.703130000000002</v>
      </c>
      <c r="M895" s="100" t="s">
        <v>38386</v>
      </c>
      <c r="N895" t="s">
        <v>29084</v>
      </c>
      <c r="O895" t="s">
        <v>42884</v>
      </c>
      <c r="P895">
        <v>3</v>
      </c>
      <c r="Q895" t="s">
        <v>29122</v>
      </c>
      <c r="R895" t="s">
        <v>25802</v>
      </c>
      <c r="S895" t="s">
        <v>26197</v>
      </c>
      <c r="T895"/>
      <c r="U895" t="s">
        <v>26198</v>
      </c>
      <c r="V895" t="s">
        <v>26204</v>
      </c>
      <c r="Y895" s="97"/>
      <c r="AA895" s="91" t="str">
        <v>BSEWE2.5T0.2ME</v>
      </c>
    </row>
    <row r="896" spans="1:27" s="91" customFormat="1" ht="15" customHeight="1" x14ac:dyDescent="0.35">
      <c r="A896" t="s">
        <v>2650</v>
      </c>
      <c r="B896" t="s">
        <v>2649</v>
      </c>
      <c r="C896" t="s">
        <v>2644</v>
      </c>
      <c r="D896" t="s">
        <v>2651</v>
      </c>
      <c r="E896"/>
      <c r="F896" t="s">
        <v>28994</v>
      </c>
      <c r="G896"/>
      <c r="H896">
        <v>0.1</v>
      </c>
      <c r="I896">
        <v>0.69</v>
      </c>
      <c r="J896" t="s">
        <v>45</v>
      </c>
      <c r="K896">
        <v>35.624749999999999</v>
      </c>
      <c r="L896">
        <v>-84.648219999999995</v>
      </c>
      <c r="M896" s="100" t="s">
        <v>38386</v>
      </c>
      <c r="N896" t="s">
        <v>29084</v>
      </c>
      <c r="O896" t="s">
        <v>42884</v>
      </c>
      <c r="P896">
        <v>3</v>
      </c>
      <c r="Q896" t="s">
        <v>26898</v>
      </c>
      <c r="R896" t="s">
        <v>25802</v>
      </c>
      <c r="S896" t="s">
        <v>26197</v>
      </c>
      <c r="T896"/>
      <c r="U896" t="s">
        <v>26198</v>
      </c>
      <c r="V896" t="s">
        <v>26204</v>
      </c>
      <c r="W896" s="91" t="s">
        <v>2652</v>
      </c>
      <c r="Y896" s="97"/>
      <c r="AA896" s="91" t="str">
        <v>BSEWE7.6T0.1ME</v>
      </c>
    </row>
    <row r="897" spans="1:27" s="91" customFormat="1" ht="15" customHeight="1" x14ac:dyDescent="0.35">
      <c r="A897" t="s">
        <v>2654</v>
      </c>
      <c r="B897" t="s">
        <v>2653</v>
      </c>
      <c r="C897" t="s">
        <v>2655</v>
      </c>
      <c r="D897" t="s">
        <v>2656</v>
      </c>
      <c r="E897"/>
      <c r="F897" t="s">
        <v>58</v>
      </c>
      <c r="G897"/>
      <c r="H897">
        <v>70</v>
      </c>
      <c r="I897">
        <v>806.47</v>
      </c>
      <c r="J897" t="s">
        <v>325</v>
      </c>
      <c r="K897">
        <v>36.477600000000002</v>
      </c>
      <c r="L897">
        <v>-84.668199999999999</v>
      </c>
      <c r="M897" s="100" t="s">
        <v>38426</v>
      </c>
      <c r="N897" t="s">
        <v>26325</v>
      </c>
      <c r="O897" t="s">
        <v>38643</v>
      </c>
      <c r="P897">
        <v>4</v>
      </c>
      <c r="Q897" t="s">
        <v>26539</v>
      </c>
      <c r="R897" t="s">
        <v>25825</v>
      </c>
      <c r="S897" t="s">
        <v>26197</v>
      </c>
      <c r="T897"/>
      <c r="U897" t="s">
        <v>26198</v>
      </c>
      <c r="V897" t="s">
        <v>26204</v>
      </c>
      <c r="W897" s="91" t="s">
        <v>38644</v>
      </c>
      <c r="X897" s="91" t="s">
        <v>30115</v>
      </c>
      <c r="Y897" s="97"/>
      <c r="AA897" s="91" t="str">
        <v>BSFOR070.0SC</v>
      </c>
    </row>
    <row r="898" spans="1:27" s="91" customFormat="1" ht="15" customHeight="1" x14ac:dyDescent="0.35">
      <c r="A898" t="s">
        <v>2658</v>
      </c>
      <c r="B898" t="s">
        <v>2657</v>
      </c>
      <c r="C898" t="s">
        <v>2659</v>
      </c>
      <c r="D898" t="s">
        <v>2660</v>
      </c>
      <c r="E898"/>
      <c r="F898" t="s">
        <v>58</v>
      </c>
      <c r="G898"/>
      <c r="H898">
        <v>72.3</v>
      </c>
      <c r="I898">
        <v>712.3</v>
      </c>
      <c r="J898" t="s">
        <v>325</v>
      </c>
      <c r="K898">
        <v>36.453870000000002</v>
      </c>
      <c r="L898">
        <v>-84.651290000000003</v>
      </c>
      <c r="M898" s="100" t="s">
        <v>38426</v>
      </c>
      <c r="N898" t="s">
        <v>26325</v>
      </c>
      <c r="O898" t="s">
        <v>43289</v>
      </c>
      <c r="P898">
        <v>4</v>
      </c>
      <c r="Q898" t="s">
        <v>26539</v>
      </c>
      <c r="R898" t="s">
        <v>25825</v>
      </c>
      <c r="S898" t="s">
        <v>26197</v>
      </c>
      <c r="T898"/>
      <c r="U898" t="s">
        <v>26198</v>
      </c>
      <c r="V898" t="s">
        <v>26204</v>
      </c>
      <c r="X898" s="91" t="s">
        <v>30116</v>
      </c>
      <c r="Y898" s="97"/>
      <c r="AA898" s="91" t="str">
        <v>BSFOR072.3SC</v>
      </c>
    </row>
    <row r="899" spans="1:27" s="91" customFormat="1" ht="15" customHeight="1" x14ac:dyDescent="0.35">
      <c r="A899" t="s">
        <v>2662</v>
      </c>
      <c r="B899" t="s">
        <v>2661</v>
      </c>
      <c r="C899" t="s">
        <v>2663</v>
      </c>
      <c r="D899" t="s">
        <v>2664</v>
      </c>
      <c r="E899"/>
      <c r="F899" t="s">
        <v>58</v>
      </c>
      <c r="G899"/>
      <c r="H899">
        <v>77</v>
      </c>
      <c r="I899">
        <v>679</v>
      </c>
      <c r="J899" t="s">
        <v>325</v>
      </c>
      <c r="K899">
        <v>36.424799999999998</v>
      </c>
      <c r="L899">
        <v>-84.623800000000003</v>
      </c>
      <c r="M899" s="100" t="s">
        <v>38426</v>
      </c>
      <c r="N899" t="s">
        <v>26325</v>
      </c>
      <c r="O899" t="s">
        <v>43289</v>
      </c>
      <c r="P899">
        <v>4</v>
      </c>
      <c r="Q899" t="s">
        <v>26539</v>
      </c>
      <c r="R899" t="s">
        <v>25825</v>
      </c>
      <c r="S899" t="s">
        <v>26197</v>
      </c>
      <c r="T899"/>
      <c r="U899" t="s">
        <v>26198</v>
      </c>
      <c r="V899" t="s">
        <v>26204</v>
      </c>
      <c r="X899" s="91" t="s">
        <v>34526</v>
      </c>
      <c r="Y899" s="97"/>
      <c r="AA899" s="91" t="str">
        <v>BSFOR077.0SC</v>
      </c>
    </row>
    <row r="900" spans="1:27" s="91" customFormat="1" ht="15" customHeight="1" x14ac:dyDescent="0.35">
      <c r="A900" t="s">
        <v>26541</v>
      </c>
      <c r="B900" t="s">
        <v>26540</v>
      </c>
      <c r="C900" t="s">
        <v>26542</v>
      </c>
      <c r="D900" t="s">
        <v>26543</v>
      </c>
      <c r="E900"/>
      <c r="F900" t="s">
        <v>44</v>
      </c>
      <c r="G900"/>
      <c r="H900">
        <v>1.8</v>
      </c>
      <c r="I900">
        <v>0.79</v>
      </c>
      <c r="J900" t="s">
        <v>3025</v>
      </c>
      <c r="K900">
        <v>36.303581000000001</v>
      </c>
      <c r="L900">
        <v>-83.944897999999995</v>
      </c>
      <c r="M900" s="100" t="s">
        <v>38424</v>
      </c>
      <c r="N900" t="s">
        <v>26272</v>
      </c>
      <c r="O900" t="s">
        <v>43177</v>
      </c>
      <c r="P900">
        <v>4</v>
      </c>
      <c r="Q900" t="s">
        <v>30032</v>
      </c>
      <c r="R900" t="s">
        <v>25825</v>
      </c>
      <c r="S900" t="s">
        <v>26197</v>
      </c>
      <c r="T900"/>
      <c r="U900" t="s">
        <v>26198</v>
      </c>
      <c r="V900" t="s">
        <v>26204</v>
      </c>
      <c r="W900" s="91" t="s">
        <v>43323</v>
      </c>
      <c r="X900" s="91" t="s">
        <v>29611</v>
      </c>
      <c r="Y900" s="97"/>
      <c r="AA900" s="91" t="str">
        <v>BSPRI_G1.8UN</v>
      </c>
    </row>
    <row r="901" spans="1:27" s="91" customFormat="1" ht="15" customHeight="1" x14ac:dyDescent="0.35">
      <c r="A901" t="s">
        <v>2666</v>
      </c>
      <c r="B901" t="s">
        <v>2665</v>
      </c>
      <c r="C901" t="s">
        <v>2667</v>
      </c>
      <c r="D901" t="s">
        <v>2668</v>
      </c>
      <c r="E901"/>
      <c r="F901" t="s">
        <v>28998</v>
      </c>
      <c r="G901" t="s">
        <v>28981</v>
      </c>
      <c r="H901">
        <v>0.1</v>
      </c>
      <c r="I901">
        <v>0.71</v>
      </c>
      <c r="J901" t="s">
        <v>15</v>
      </c>
      <c r="K901">
        <v>35.6586</v>
      </c>
      <c r="L901">
        <v>-83.953299999999999</v>
      </c>
      <c r="M901" s="100" t="s">
        <v>38378</v>
      </c>
      <c r="N901" t="s">
        <v>26202</v>
      </c>
      <c r="O901" t="s">
        <v>42293</v>
      </c>
      <c r="P901">
        <v>3</v>
      </c>
      <c r="Q901" t="s">
        <v>30117</v>
      </c>
      <c r="R901" t="s">
        <v>25825</v>
      </c>
      <c r="S901" t="s">
        <v>26197</v>
      </c>
      <c r="T901"/>
      <c r="U901" t="s">
        <v>26198</v>
      </c>
      <c r="V901" t="s">
        <v>26204</v>
      </c>
      <c r="W901" s="91" t="s">
        <v>2669</v>
      </c>
      <c r="X901" s="91" t="s">
        <v>30118</v>
      </c>
      <c r="Y901" s="97"/>
      <c r="AA901" s="91" t="str">
        <v>BSPRI0.3T0.1BT</v>
      </c>
    </row>
    <row r="902" spans="1:27" s="91" customFormat="1" ht="15" customHeight="1" x14ac:dyDescent="0.35">
      <c r="A902" t="s">
        <v>2671</v>
      </c>
      <c r="B902" t="s">
        <v>2670</v>
      </c>
      <c r="C902" t="s">
        <v>2667</v>
      </c>
      <c r="D902" t="s">
        <v>2672</v>
      </c>
      <c r="E902"/>
      <c r="F902" t="s">
        <v>28998</v>
      </c>
      <c r="G902" t="s">
        <v>28981</v>
      </c>
      <c r="H902">
        <v>0.4</v>
      </c>
      <c r="I902">
        <v>0.62</v>
      </c>
      <c r="J902" t="s">
        <v>15</v>
      </c>
      <c r="K902">
        <v>35.657200000000003</v>
      </c>
      <c r="L902">
        <v>-83.948300000000003</v>
      </c>
      <c r="M902" s="100" t="s">
        <v>38378</v>
      </c>
      <c r="N902" t="s">
        <v>26202</v>
      </c>
      <c r="O902" t="s">
        <v>42293</v>
      </c>
      <c r="P902">
        <v>3</v>
      </c>
      <c r="Q902" t="s">
        <v>30119</v>
      </c>
      <c r="R902" t="s">
        <v>25825</v>
      </c>
      <c r="S902" t="s">
        <v>26197</v>
      </c>
      <c r="T902"/>
      <c r="U902" t="s">
        <v>26198</v>
      </c>
      <c r="V902" t="s">
        <v>26204</v>
      </c>
      <c r="W902" s="91" t="s">
        <v>2673</v>
      </c>
      <c r="X902" s="91" t="s">
        <v>30118</v>
      </c>
      <c r="Y902" s="97"/>
      <c r="AA902" s="91" t="str">
        <v>BSPRI0.3T0.4BT</v>
      </c>
    </row>
    <row r="903" spans="1:27" s="91" customFormat="1" ht="15" customHeight="1" x14ac:dyDescent="0.35">
      <c r="A903" t="s">
        <v>2675</v>
      </c>
      <c r="B903" t="s">
        <v>2674</v>
      </c>
      <c r="C903" t="s">
        <v>2676</v>
      </c>
      <c r="D903" t="s">
        <v>2676</v>
      </c>
      <c r="E903"/>
      <c r="F903" t="s">
        <v>29086</v>
      </c>
      <c r="G903"/>
      <c r="H903">
        <v>0.1</v>
      </c>
      <c r="I903">
        <v>3.49</v>
      </c>
      <c r="J903" t="s">
        <v>470</v>
      </c>
      <c r="K903">
        <v>35.809289999999997</v>
      </c>
      <c r="L903">
        <v>-85.773399999999995</v>
      </c>
      <c r="M903" s="100" t="s">
        <v>38403</v>
      </c>
      <c r="N903" t="s">
        <v>26290</v>
      </c>
      <c r="O903" t="s">
        <v>42491</v>
      </c>
      <c r="P903">
        <v>3</v>
      </c>
      <c r="Q903" t="s">
        <v>30120</v>
      </c>
      <c r="R903" t="s">
        <v>25812</v>
      </c>
      <c r="S903" t="s">
        <v>26197</v>
      </c>
      <c r="T903"/>
      <c r="U903" t="s">
        <v>26198</v>
      </c>
      <c r="V903" t="s">
        <v>26199</v>
      </c>
      <c r="Y903" s="97"/>
      <c r="AA903" s="91" t="str">
        <v>BSPRI000.1WA</v>
      </c>
    </row>
    <row r="904" spans="1:27" s="91" customFormat="1" ht="15" customHeight="1" x14ac:dyDescent="0.35">
      <c r="A904" t="s">
        <v>2678</v>
      </c>
      <c r="B904" t="s">
        <v>2677</v>
      </c>
      <c r="C904" t="s">
        <v>2679</v>
      </c>
      <c r="D904" t="s">
        <v>2680</v>
      </c>
      <c r="E904"/>
      <c r="F904" t="s">
        <v>58</v>
      </c>
      <c r="G904"/>
      <c r="H904">
        <v>0.1</v>
      </c>
      <c r="I904">
        <v>9.99</v>
      </c>
      <c r="J904" t="s">
        <v>2322</v>
      </c>
      <c r="K904">
        <v>35.963709999999999</v>
      </c>
      <c r="L904">
        <v>-85.411249999999995</v>
      </c>
      <c r="M904" s="100" t="s">
        <v>38383</v>
      </c>
      <c r="N904" t="s">
        <v>3589</v>
      </c>
      <c r="O904" t="s">
        <v>43238</v>
      </c>
      <c r="P904">
        <v>2</v>
      </c>
      <c r="Q904" t="s">
        <v>26544</v>
      </c>
      <c r="R904" t="s">
        <v>25812</v>
      </c>
      <c r="S904" t="s">
        <v>26197</v>
      </c>
      <c r="T904"/>
      <c r="U904" t="s">
        <v>26198</v>
      </c>
      <c r="V904" t="s">
        <v>26199</v>
      </c>
      <c r="Y904" s="97"/>
      <c r="AA904" s="91" t="str">
        <v>BSPRI000.1WH</v>
      </c>
    </row>
    <row r="905" spans="1:27" s="91" customFormat="1" ht="15" customHeight="1" x14ac:dyDescent="0.35">
      <c r="A905" t="s">
        <v>2682</v>
      </c>
      <c r="B905" t="s">
        <v>2681</v>
      </c>
      <c r="C905" t="s">
        <v>2683</v>
      </c>
      <c r="D905" t="s">
        <v>2684</v>
      </c>
      <c r="E905"/>
      <c r="F905" t="s">
        <v>44</v>
      </c>
      <c r="G905"/>
      <c r="H905">
        <v>0.2</v>
      </c>
      <c r="I905">
        <v>3.59</v>
      </c>
      <c r="J905" t="s">
        <v>442</v>
      </c>
      <c r="K905">
        <v>36.360799999999998</v>
      </c>
      <c r="L905">
        <v>-82.15</v>
      </c>
      <c r="M905" s="100" t="s">
        <v>38455</v>
      </c>
      <c r="N905" t="s">
        <v>26332</v>
      </c>
      <c r="O905" t="s">
        <v>42840</v>
      </c>
      <c r="P905">
        <v>1</v>
      </c>
      <c r="Q905" t="s">
        <v>26545</v>
      </c>
      <c r="R905" t="s">
        <v>25821</v>
      </c>
      <c r="S905" t="s">
        <v>26197</v>
      </c>
      <c r="T905"/>
      <c r="U905" t="s">
        <v>26198</v>
      </c>
      <c r="V905" t="s">
        <v>26204</v>
      </c>
      <c r="X905" s="91" t="s">
        <v>34418</v>
      </c>
      <c r="Y905" s="97"/>
      <c r="AA905" s="91" t="str">
        <v>BSPRI000.2CT</v>
      </c>
    </row>
    <row r="906" spans="1:27" s="91" customFormat="1" ht="15" customHeight="1" x14ac:dyDescent="0.35">
      <c r="A906" t="s">
        <v>2686</v>
      </c>
      <c r="B906" t="s">
        <v>2685</v>
      </c>
      <c r="C906" t="s">
        <v>2683</v>
      </c>
      <c r="D906" t="s">
        <v>2687</v>
      </c>
      <c r="E906"/>
      <c r="F906" t="s">
        <v>28994</v>
      </c>
      <c r="G906"/>
      <c r="H906">
        <v>0.2</v>
      </c>
      <c r="I906">
        <v>5.08</v>
      </c>
      <c r="J906" t="s">
        <v>1514</v>
      </c>
      <c r="K906">
        <v>35.46293</v>
      </c>
      <c r="L906">
        <v>-84.645960000000002</v>
      </c>
      <c r="M906" s="100" t="s">
        <v>38384</v>
      </c>
      <c r="N906" t="s">
        <v>26211</v>
      </c>
      <c r="O906" t="s">
        <v>42537</v>
      </c>
      <c r="P906">
        <v>2</v>
      </c>
      <c r="Q906" t="s">
        <v>30121</v>
      </c>
      <c r="R906" t="s">
        <v>25802</v>
      </c>
      <c r="S906" t="s">
        <v>26197</v>
      </c>
      <c r="T906"/>
      <c r="U906" t="s">
        <v>26198</v>
      </c>
      <c r="V906" t="s">
        <v>26204</v>
      </c>
      <c r="X906" s="91" t="s">
        <v>30122</v>
      </c>
      <c r="Y906" s="97"/>
      <c r="AA906" s="91" t="str">
        <v>BSPRI000.2MM</v>
      </c>
    </row>
    <row r="907" spans="1:27" s="91" customFormat="1" ht="15" customHeight="1" x14ac:dyDescent="0.35">
      <c r="A907" t="s">
        <v>2689</v>
      </c>
      <c r="B907" t="s">
        <v>2688</v>
      </c>
      <c r="C907" t="s">
        <v>2690</v>
      </c>
      <c r="D907" t="s">
        <v>2691</v>
      </c>
      <c r="E907"/>
      <c r="F907" t="s">
        <v>28994</v>
      </c>
      <c r="G907" t="s">
        <v>44</v>
      </c>
      <c r="H907">
        <v>0.3</v>
      </c>
      <c r="I907">
        <v>1.01</v>
      </c>
      <c r="J907" t="s">
        <v>319</v>
      </c>
      <c r="K907">
        <v>36.223999999999997</v>
      </c>
      <c r="L907">
        <v>-83.131479999999996</v>
      </c>
      <c r="M907" s="100" t="s">
        <v>38387</v>
      </c>
      <c r="N907" t="s">
        <v>26214</v>
      </c>
      <c r="O907" t="s">
        <v>42264</v>
      </c>
      <c r="P907">
        <v>5</v>
      </c>
      <c r="Q907" t="s">
        <v>30123</v>
      </c>
      <c r="R907" t="s">
        <v>25825</v>
      </c>
      <c r="S907" t="s">
        <v>26197</v>
      </c>
      <c r="T907"/>
      <c r="U907" t="s">
        <v>26198</v>
      </c>
      <c r="V907" t="s">
        <v>26204</v>
      </c>
      <c r="Y907" s="97"/>
      <c r="AA907" s="91" t="str">
        <v>BSPRI000.3HA</v>
      </c>
    </row>
    <row r="908" spans="1:27" s="91" customFormat="1" ht="15" customHeight="1" x14ac:dyDescent="0.35">
      <c r="A908" t="s">
        <v>2693</v>
      </c>
      <c r="B908" t="s">
        <v>2692</v>
      </c>
      <c r="C908" t="s">
        <v>2694</v>
      </c>
      <c r="D908" t="s">
        <v>2695</v>
      </c>
      <c r="E908"/>
      <c r="F908" t="s">
        <v>29086</v>
      </c>
      <c r="G908"/>
      <c r="H908">
        <v>0.4</v>
      </c>
      <c r="I908">
        <v>2.29</v>
      </c>
      <c r="J908" t="s">
        <v>545</v>
      </c>
      <c r="K908">
        <v>35.565469999999998</v>
      </c>
      <c r="L908">
        <v>-86.090069999999997</v>
      </c>
      <c r="M908" s="100" t="s">
        <v>38389</v>
      </c>
      <c r="N908" t="s">
        <v>26217</v>
      </c>
      <c r="O908" t="s">
        <v>42390</v>
      </c>
      <c r="P908">
        <v>4</v>
      </c>
      <c r="Q908" t="s">
        <v>30124</v>
      </c>
      <c r="R908" t="s">
        <v>25808</v>
      </c>
      <c r="S908" t="s">
        <v>26197</v>
      </c>
      <c r="T908"/>
      <c r="U908" t="s">
        <v>26198</v>
      </c>
      <c r="V908" t="s">
        <v>26199</v>
      </c>
      <c r="W908" s="91" t="s">
        <v>2696</v>
      </c>
      <c r="X908" s="91" t="s">
        <v>34601</v>
      </c>
      <c r="Y908" s="97"/>
      <c r="AA908" s="91" t="str">
        <v>BSPRI000.4CE</v>
      </c>
    </row>
    <row r="909" spans="1:27" s="91" customFormat="1" ht="15" customHeight="1" x14ac:dyDescent="0.35">
      <c r="A909" t="s">
        <v>2698</v>
      </c>
      <c r="B909" t="s">
        <v>2697</v>
      </c>
      <c r="C909" t="s">
        <v>2699</v>
      </c>
      <c r="D909" t="s">
        <v>2700</v>
      </c>
      <c r="E909"/>
      <c r="F909" t="s">
        <v>33</v>
      </c>
      <c r="G909"/>
      <c r="H909">
        <v>0.4</v>
      </c>
      <c r="I909">
        <v>2.21</v>
      </c>
      <c r="J909" t="s">
        <v>277</v>
      </c>
      <c r="K909">
        <v>36.130000000000003</v>
      </c>
      <c r="L909">
        <v>-86.840277999999998</v>
      </c>
      <c r="M909" s="100" t="s">
        <v>38414</v>
      </c>
      <c r="N909" t="s">
        <v>26254</v>
      </c>
      <c r="O909" t="s">
        <v>42256</v>
      </c>
      <c r="P909">
        <v>5</v>
      </c>
      <c r="Q909" t="s">
        <v>26546</v>
      </c>
      <c r="R909" t="s">
        <v>25829</v>
      </c>
      <c r="S909" t="s">
        <v>26197</v>
      </c>
      <c r="T909"/>
      <c r="U909" t="s">
        <v>26198</v>
      </c>
      <c r="V909" t="s">
        <v>26199</v>
      </c>
      <c r="W909" s="91" t="s">
        <v>2701</v>
      </c>
      <c r="X909" s="91" t="s">
        <v>30125</v>
      </c>
      <c r="Y909" s="97"/>
      <c r="AA909" s="91" t="str">
        <v>BSPRI000.4DA</v>
      </c>
    </row>
    <row r="910" spans="1:27" s="91" customFormat="1" ht="15" customHeight="1" x14ac:dyDescent="0.35">
      <c r="A910" t="s">
        <v>2703</v>
      </c>
      <c r="B910" t="s">
        <v>2702</v>
      </c>
      <c r="C910" t="s">
        <v>2704</v>
      </c>
      <c r="D910" t="s">
        <v>2705</v>
      </c>
      <c r="E910"/>
      <c r="F910" t="s">
        <v>29083</v>
      </c>
      <c r="G910"/>
      <c r="H910">
        <v>0.4</v>
      </c>
      <c r="I910">
        <v>21.5</v>
      </c>
      <c r="J910" t="s">
        <v>203</v>
      </c>
      <c r="K910">
        <v>35.933700000000002</v>
      </c>
      <c r="L910">
        <v>-87.462400000000002</v>
      </c>
      <c r="M910" s="100" t="s">
        <v>38382</v>
      </c>
      <c r="N910" t="s">
        <v>26210</v>
      </c>
      <c r="O910" t="s">
        <v>42251</v>
      </c>
      <c r="P910">
        <v>3</v>
      </c>
      <c r="Q910" t="s">
        <v>26548</v>
      </c>
      <c r="R910" t="s">
        <v>25808</v>
      </c>
      <c r="S910" t="s">
        <v>26197</v>
      </c>
      <c r="T910"/>
      <c r="U910" t="s">
        <v>26198</v>
      </c>
      <c r="V910" t="s">
        <v>26199</v>
      </c>
      <c r="W910" s="91" t="s">
        <v>34602</v>
      </c>
      <c r="Y910" s="97"/>
      <c r="AA910" s="91" t="str">
        <v>BSPRI000.4HI</v>
      </c>
    </row>
    <row r="911" spans="1:27" s="91" customFormat="1" ht="15" customHeight="1" x14ac:dyDescent="0.35">
      <c r="A911" t="s">
        <v>2707</v>
      </c>
      <c r="B911" t="s">
        <v>2706</v>
      </c>
      <c r="C911" t="s">
        <v>2679</v>
      </c>
      <c r="D911" t="s">
        <v>2708</v>
      </c>
      <c r="E911"/>
      <c r="F911" t="s">
        <v>29083</v>
      </c>
      <c r="G911"/>
      <c r="H911">
        <v>0.5</v>
      </c>
      <c r="I911">
        <v>7.65</v>
      </c>
      <c r="J911" t="s">
        <v>690</v>
      </c>
      <c r="K911">
        <v>36.326844999999999</v>
      </c>
      <c r="L911">
        <v>-87.029722000000007</v>
      </c>
      <c r="M911" s="100" t="s">
        <v>38414</v>
      </c>
      <c r="N911" t="s">
        <v>26254</v>
      </c>
      <c r="O911" t="s">
        <v>43277</v>
      </c>
      <c r="P911">
        <v>5</v>
      </c>
      <c r="Q911" t="s">
        <v>30126</v>
      </c>
      <c r="R911" t="s">
        <v>25829</v>
      </c>
      <c r="S911" t="s">
        <v>26197</v>
      </c>
      <c r="T911"/>
      <c r="U911" t="s">
        <v>26198</v>
      </c>
      <c r="V911" t="s">
        <v>26199</v>
      </c>
      <c r="W911" s="91" t="s">
        <v>2709</v>
      </c>
      <c r="X911" s="91" t="s">
        <v>30127</v>
      </c>
      <c r="Y911" s="97"/>
      <c r="AA911" s="91" t="str">
        <v>BSPRI000.5CH</v>
      </c>
    </row>
    <row r="912" spans="1:27" s="91" customFormat="1" ht="15" customHeight="1" x14ac:dyDescent="0.35">
      <c r="A912" t="s">
        <v>2711</v>
      </c>
      <c r="B912" t="s">
        <v>2710</v>
      </c>
      <c r="C912" t="s">
        <v>2679</v>
      </c>
      <c r="D912" t="s">
        <v>2712</v>
      </c>
      <c r="E912"/>
      <c r="F912" t="s">
        <v>29086</v>
      </c>
      <c r="G912"/>
      <c r="H912">
        <v>0.8</v>
      </c>
      <c r="I912">
        <v>10.91</v>
      </c>
      <c r="J912" t="s">
        <v>545</v>
      </c>
      <c r="K912">
        <v>35.417222000000002</v>
      </c>
      <c r="L912">
        <v>-85.985277999999994</v>
      </c>
      <c r="M912" s="100" t="s">
        <v>38457</v>
      </c>
      <c r="N912" t="s">
        <v>26336</v>
      </c>
      <c r="O912" t="s">
        <v>43189</v>
      </c>
      <c r="P912">
        <v>2</v>
      </c>
      <c r="Q912" t="s">
        <v>26547</v>
      </c>
      <c r="R912" t="s">
        <v>25808</v>
      </c>
      <c r="S912" t="s">
        <v>26197</v>
      </c>
      <c r="T912"/>
      <c r="U912" t="s">
        <v>26198</v>
      </c>
      <c r="V912" t="s">
        <v>26199</v>
      </c>
      <c r="Y912" s="97"/>
      <c r="AA912" s="91" t="str">
        <v>BSPRI000.8CE</v>
      </c>
    </row>
    <row r="913" spans="1:27" s="91" customFormat="1" ht="15" customHeight="1" x14ac:dyDescent="0.35">
      <c r="A913" t="s">
        <v>2714</v>
      </c>
      <c r="B913" t="s">
        <v>2713</v>
      </c>
      <c r="C913" t="s">
        <v>2715</v>
      </c>
      <c r="D913" t="s">
        <v>2716</v>
      </c>
      <c r="E913"/>
      <c r="F913" t="s">
        <v>75</v>
      </c>
      <c r="G913"/>
      <c r="H913">
        <v>1.2</v>
      </c>
      <c r="I913">
        <v>4.74</v>
      </c>
      <c r="J913" t="s">
        <v>148</v>
      </c>
      <c r="K913">
        <v>35.711399999999998</v>
      </c>
      <c r="L913">
        <v>-86.273030000000006</v>
      </c>
      <c r="M913" s="100" t="s">
        <v>38401</v>
      </c>
      <c r="N913" t="s">
        <v>26226</v>
      </c>
      <c r="O913" t="s">
        <v>42665</v>
      </c>
      <c r="P913">
        <v>2</v>
      </c>
      <c r="Q913" t="s">
        <v>30128</v>
      </c>
      <c r="R913" t="s">
        <v>25829</v>
      </c>
      <c r="S913" t="s">
        <v>26197</v>
      </c>
      <c r="T913"/>
      <c r="U913" t="s">
        <v>26198</v>
      </c>
      <c r="V913" t="s">
        <v>26199</v>
      </c>
      <c r="Y913" s="97"/>
      <c r="AA913" s="91" t="str">
        <v>BSPRI001.2RU</v>
      </c>
    </row>
    <row r="914" spans="1:27" s="91" customFormat="1" ht="15" customHeight="1" x14ac:dyDescent="0.35">
      <c r="A914" t="s">
        <v>2718</v>
      </c>
      <c r="B914" t="s">
        <v>2717</v>
      </c>
      <c r="C914" t="s">
        <v>2704</v>
      </c>
      <c r="D914" t="s">
        <v>2719</v>
      </c>
      <c r="E914"/>
      <c r="F914" t="s">
        <v>29083</v>
      </c>
      <c r="G914"/>
      <c r="H914">
        <v>1.4</v>
      </c>
      <c r="I914">
        <v>21.92</v>
      </c>
      <c r="J914" t="s">
        <v>203</v>
      </c>
      <c r="K914">
        <v>35.938054999999999</v>
      </c>
      <c r="L914">
        <v>-87.450833000000003</v>
      </c>
      <c r="M914" s="100" t="s">
        <v>38382</v>
      </c>
      <c r="N914" t="s">
        <v>26210</v>
      </c>
      <c r="O914" t="s">
        <v>42251</v>
      </c>
      <c r="P914">
        <v>3</v>
      </c>
      <c r="Q914" t="s">
        <v>26548</v>
      </c>
      <c r="R914" t="s">
        <v>25808</v>
      </c>
      <c r="S914" t="s">
        <v>26197</v>
      </c>
      <c r="T914"/>
      <c r="U914" t="s">
        <v>26198</v>
      </c>
      <c r="V914" t="s">
        <v>26199</v>
      </c>
      <c r="Y914" s="97"/>
      <c r="AA914" s="91" t="str">
        <v>BSPRI001.4HI</v>
      </c>
    </row>
    <row r="915" spans="1:27" s="91" customFormat="1" ht="15" customHeight="1" x14ac:dyDescent="0.35">
      <c r="A915" t="s">
        <v>2721</v>
      </c>
      <c r="B915" t="s">
        <v>2720</v>
      </c>
      <c r="C915" t="s">
        <v>2722</v>
      </c>
      <c r="D915" t="s">
        <v>2723</v>
      </c>
      <c r="E915"/>
      <c r="F915" t="s">
        <v>29083</v>
      </c>
      <c r="G915"/>
      <c r="H915">
        <v>1.6</v>
      </c>
      <c r="I915">
        <v>3.45</v>
      </c>
      <c r="J915" t="s">
        <v>22</v>
      </c>
      <c r="K915">
        <v>36.549250000000001</v>
      </c>
      <c r="L915">
        <v>-87.931359999999998</v>
      </c>
      <c r="M915" s="100" t="s">
        <v>38380</v>
      </c>
      <c r="N915" t="s">
        <v>26208</v>
      </c>
      <c r="O915" t="s">
        <v>42779</v>
      </c>
      <c r="P915">
        <v>5</v>
      </c>
      <c r="Q915" t="s">
        <v>30129</v>
      </c>
      <c r="R915" t="s">
        <v>25829</v>
      </c>
      <c r="S915" t="s">
        <v>26197</v>
      </c>
      <c r="T915"/>
      <c r="U915" t="s">
        <v>26198</v>
      </c>
      <c r="V915" t="s">
        <v>26199</v>
      </c>
      <c r="Y915" s="97"/>
      <c r="AA915" s="91" t="str">
        <v>BSPRI001.6ST</v>
      </c>
    </row>
    <row r="916" spans="1:27" s="91" customFormat="1" ht="15" customHeight="1" x14ac:dyDescent="0.35">
      <c r="A916" t="s">
        <v>2725</v>
      </c>
      <c r="B916" t="s">
        <v>2724</v>
      </c>
      <c r="C916" t="s">
        <v>2679</v>
      </c>
      <c r="D916" t="s">
        <v>40787</v>
      </c>
      <c r="E916"/>
      <c r="F916" t="s">
        <v>29083</v>
      </c>
      <c r="G916"/>
      <c r="H916">
        <v>3.9</v>
      </c>
      <c r="I916">
        <v>2.09</v>
      </c>
      <c r="J916" t="s">
        <v>690</v>
      </c>
      <c r="K916">
        <v>36.321150000000003</v>
      </c>
      <c r="L916">
        <v>-86.991749999999996</v>
      </c>
      <c r="M916" s="100" t="s">
        <v>38414</v>
      </c>
      <c r="N916" t="s">
        <v>26254</v>
      </c>
      <c r="O916" t="s">
        <v>43277</v>
      </c>
      <c r="P916">
        <v>5</v>
      </c>
      <c r="Q916" t="s">
        <v>30126</v>
      </c>
      <c r="R916" t="s">
        <v>25829</v>
      </c>
      <c r="S916" t="s">
        <v>26197</v>
      </c>
      <c r="T916"/>
      <c r="U916" t="s">
        <v>26198</v>
      </c>
      <c r="V916" t="s">
        <v>26199</v>
      </c>
      <c r="W916" s="91" t="s">
        <v>34603</v>
      </c>
      <c r="X916" s="91" t="s">
        <v>43278</v>
      </c>
      <c r="Y916" s="97"/>
      <c r="AA916" s="91" t="str">
        <v>BSPRI003.9CH</v>
      </c>
    </row>
    <row r="917" spans="1:27" s="91" customFormat="1" ht="15" customHeight="1" x14ac:dyDescent="0.35">
      <c r="A917" t="s">
        <v>2727</v>
      </c>
      <c r="B917" t="s">
        <v>2726</v>
      </c>
      <c r="C917" t="s">
        <v>2728</v>
      </c>
      <c r="D917" t="s">
        <v>2729</v>
      </c>
      <c r="E917"/>
      <c r="F917" t="s">
        <v>29083</v>
      </c>
      <c r="G917"/>
      <c r="H917">
        <v>1.1000000000000001</v>
      </c>
      <c r="I917">
        <v>153.9</v>
      </c>
      <c r="J917" t="s">
        <v>203</v>
      </c>
      <c r="K917">
        <v>35.756100000000004</v>
      </c>
      <c r="L917">
        <v>-87.4161</v>
      </c>
      <c r="M917" s="100" t="s">
        <v>38382</v>
      </c>
      <c r="N917" t="s">
        <v>26210</v>
      </c>
      <c r="O917" t="s">
        <v>43053</v>
      </c>
      <c r="P917">
        <v>3</v>
      </c>
      <c r="Q917" t="s">
        <v>26550</v>
      </c>
      <c r="R917" t="s">
        <v>25808</v>
      </c>
      <c r="S917" t="s">
        <v>26197</v>
      </c>
      <c r="T917"/>
      <c r="U917" t="s">
        <v>26198</v>
      </c>
      <c r="V917" t="s">
        <v>26199</v>
      </c>
      <c r="W917" s="91" t="s">
        <v>34604</v>
      </c>
      <c r="Y917" s="97"/>
      <c r="AA917" s="91" t="str">
        <v>BSWAN001.1HI</v>
      </c>
    </row>
    <row r="918" spans="1:27" s="91" customFormat="1" ht="15" customHeight="1" x14ac:dyDescent="0.35">
      <c r="A918" t="s">
        <v>30130</v>
      </c>
      <c r="B918" t="s">
        <v>30131</v>
      </c>
      <c r="C918" t="s">
        <v>2728</v>
      </c>
      <c r="D918" t="s">
        <v>30132</v>
      </c>
      <c r="E918"/>
      <c r="F918" t="s">
        <v>29083</v>
      </c>
      <c r="G918"/>
      <c r="H918">
        <v>1.7</v>
      </c>
      <c r="I918">
        <v>150</v>
      </c>
      <c r="J918" t="s">
        <v>203</v>
      </c>
      <c r="K918">
        <v>35.751685000000002</v>
      </c>
      <c r="L918">
        <v>-87.418070999999998</v>
      </c>
      <c r="M918" s="100" t="s">
        <v>38382</v>
      </c>
      <c r="N918" t="s">
        <v>26210</v>
      </c>
      <c r="O918" t="s">
        <v>43053</v>
      </c>
      <c r="P918">
        <v>3</v>
      </c>
      <c r="Q918" t="s">
        <v>26550</v>
      </c>
      <c r="R918" t="s">
        <v>25808</v>
      </c>
      <c r="S918" t="s">
        <v>26197</v>
      </c>
      <c r="T918"/>
      <c r="U918" t="s">
        <v>26198</v>
      </c>
      <c r="V918" t="s">
        <v>26199</v>
      </c>
      <c r="Y918" s="97"/>
      <c r="AA918" s="91" t="str">
        <v>BSWAN001.7HI</v>
      </c>
    </row>
    <row r="919" spans="1:27" s="91" customFormat="1" ht="15" customHeight="1" x14ac:dyDescent="0.35">
      <c r="A919" t="s">
        <v>2731</v>
      </c>
      <c r="B919" t="s">
        <v>2730</v>
      </c>
      <c r="C919" t="s">
        <v>2728</v>
      </c>
      <c r="D919" t="s">
        <v>2732</v>
      </c>
      <c r="E919"/>
      <c r="F919" t="s">
        <v>29083</v>
      </c>
      <c r="G919"/>
      <c r="H919">
        <v>3.7</v>
      </c>
      <c r="I919">
        <v>130.54</v>
      </c>
      <c r="J919" t="s">
        <v>203</v>
      </c>
      <c r="K919">
        <v>35.72972</v>
      </c>
      <c r="L919">
        <v>-87.415000000000006</v>
      </c>
      <c r="M919" s="100" t="s">
        <v>38382</v>
      </c>
      <c r="N919" t="s">
        <v>26210</v>
      </c>
      <c r="O919" t="s">
        <v>43053</v>
      </c>
      <c r="P919">
        <v>3</v>
      </c>
      <c r="Q919" t="s">
        <v>26550</v>
      </c>
      <c r="R919" t="s">
        <v>25808</v>
      </c>
      <c r="S919" t="s">
        <v>26197</v>
      </c>
      <c r="T919"/>
      <c r="U919" t="s">
        <v>26198</v>
      </c>
      <c r="V919" t="s">
        <v>26199</v>
      </c>
      <c r="Y919" s="97"/>
      <c r="AA919" s="91" t="str">
        <v>BSWAN003.7HI</v>
      </c>
    </row>
    <row r="920" spans="1:27" s="91" customFormat="1" ht="15" customHeight="1" x14ac:dyDescent="0.35">
      <c r="A920" t="s">
        <v>2734</v>
      </c>
      <c r="B920" t="s">
        <v>2733</v>
      </c>
      <c r="C920" t="s">
        <v>2728</v>
      </c>
      <c r="D920" t="s">
        <v>2735</v>
      </c>
      <c r="E920"/>
      <c r="F920" t="s">
        <v>29083</v>
      </c>
      <c r="G920"/>
      <c r="H920">
        <v>5.7</v>
      </c>
      <c r="I920">
        <v>125.69</v>
      </c>
      <c r="J920" t="s">
        <v>203</v>
      </c>
      <c r="K920">
        <v>35.713700000000003</v>
      </c>
      <c r="L920">
        <v>-87.425200000000004</v>
      </c>
      <c r="M920" s="100" t="s">
        <v>38382</v>
      </c>
      <c r="N920" t="s">
        <v>26210</v>
      </c>
      <c r="O920" t="s">
        <v>43053</v>
      </c>
      <c r="P920">
        <v>3</v>
      </c>
      <c r="Q920" t="s">
        <v>26550</v>
      </c>
      <c r="R920" t="s">
        <v>25808</v>
      </c>
      <c r="S920" t="s">
        <v>26197</v>
      </c>
      <c r="T920"/>
      <c r="U920" t="s">
        <v>26198</v>
      </c>
      <c r="V920" t="s">
        <v>26199</v>
      </c>
      <c r="X920" s="91" t="s">
        <v>34605</v>
      </c>
      <c r="Y920" s="97"/>
      <c r="AA920" s="91" t="str">
        <v>BSWAN005.7HI</v>
      </c>
    </row>
    <row r="921" spans="1:27" s="91" customFormat="1" ht="15" customHeight="1" x14ac:dyDescent="0.35">
      <c r="A921" t="s">
        <v>2737</v>
      </c>
      <c r="B921" t="s">
        <v>2736</v>
      </c>
      <c r="C921" t="s">
        <v>2728</v>
      </c>
      <c r="D921" t="s">
        <v>2738</v>
      </c>
      <c r="E921"/>
      <c r="F921" t="s">
        <v>29083</v>
      </c>
      <c r="G921"/>
      <c r="H921">
        <v>7</v>
      </c>
      <c r="I921">
        <v>121.8</v>
      </c>
      <c r="J921" t="s">
        <v>203</v>
      </c>
      <c r="K921">
        <v>35.702300000000001</v>
      </c>
      <c r="L921">
        <v>-87.434899999999999</v>
      </c>
      <c r="M921" s="100" t="s">
        <v>38382</v>
      </c>
      <c r="N921" t="s">
        <v>26210</v>
      </c>
      <c r="O921" t="s">
        <v>43053</v>
      </c>
      <c r="P921">
        <v>3</v>
      </c>
      <c r="Q921" t="s">
        <v>26550</v>
      </c>
      <c r="R921" t="s">
        <v>25808</v>
      </c>
      <c r="S921" t="s">
        <v>26197</v>
      </c>
      <c r="T921"/>
      <c r="U921" t="s">
        <v>26198</v>
      </c>
      <c r="V921" t="s">
        <v>26199</v>
      </c>
      <c r="W921" s="91" t="s">
        <v>34606</v>
      </c>
      <c r="Y921" s="97"/>
      <c r="AA921" s="91" t="str">
        <v>BSWAN007.0HI</v>
      </c>
    </row>
    <row r="922" spans="1:27" s="91" customFormat="1" ht="15" customHeight="1" x14ac:dyDescent="0.35">
      <c r="A922" t="s">
        <v>2740</v>
      </c>
      <c r="B922" t="s">
        <v>2739</v>
      </c>
      <c r="C922" t="s">
        <v>2728</v>
      </c>
      <c r="D922" t="s">
        <v>2741</v>
      </c>
      <c r="E922"/>
      <c r="F922" t="s">
        <v>29083</v>
      </c>
      <c r="G922"/>
      <c r="H922">
        <v>14.7</v>
      </c>
      <c r="I922">
        <v>94.19</v>
      </c>
      <c r="J922" t="s">
        <v>203</v>
      </c>
      <c r="K922">
        <v>35.628610999999999</v>
      </c>
      <c r="L922">
        <v>-87.452219999999997</v>
      </c>
      <c r="M922" s="100" t="s">
        <v>38382</v>
      </c>
      <c r="N922" t="s">
        <v>26210</v>
      </c>
      <c r="O922" t="s">
        <v>43062</v>
      </c>
      <c r="P922">
        <v>3</v>
      </c>
      <c r="Q922" t="s">
        <v>26550</v>
      </c>
      <c r="R922" t="s">
        <v>25808</v>
      </c>
      <c r="S922" t="s">
        <v>26197</v>
      </c>
      <c r="T922"/>
      <c r="U922" t="s">
        <v>26198</v>
      </c>
      <c r="V922" t="s">
        <v>26199</v>
      </c>
      <c r="Y922" s="97"/>
      <c r="AA922" s="91" t="str">
        <v>BSWAN014.7HI</v>
      </c>
    </row>
    <row r="923" spans="1:27" s="91" customFormat="1" ht="15" customHeight="1" x14ac:dyDescent="0.35">
      <c r="A923" t="s">
        <v>2743</v>
      </c>
      <c r="B923" t="s">
        <v>2742</v>
      </c>
      <c r="C923" t="s">
        <v>2728</v>
      </c>
      <c r="D923" t="s">
        <v>2744</v>
      </c>
      <c r="E923"/>
      <c r="F923" t="s">
        <v>29083</v>
      </c>
      <c r="G923"/>
      <c r="H923">
        <v>17.8</v>
      </c>
      <c r="I923">
        <v>68.239999999999995</v>
      </c>
      <c r="J923" t="s">
        <v>100</v>
      </c>
      <c r="K923">
        <v>35.592300000000002</v>
      </c>
      <c r="L923">
        <v>-87.448400000000007</v>
      </c>
      <c r="M923" s="100" t="s">
        <v>38382</v>
      </c>
      <c r="N923" t="s">
        <v>26210</v>
      </c>
      <c r="O923" t="s">
        <v>43062</v>
      </c>
      <c r="P923">
        <v>3</v>
      </c>
      <c r="Q923" t="s">
        <v>26550</v>
      </c>
      <c r="R923" t="s">
        <v>25808</v>
      </c>
      <c r="S923" t="s">
        <v>26197</v>
      </c>
      <c r="T923"/>
      <c r="U923" t="s">
        <v>26198</v>
      </c>
      <c r="V923" t="s">
        <v>26199</v>
      </c>
      <c r="Y923" s="97"/>
      <c r="AA923" s="91" t="str">
        <v>BSWAN017.8LS</v>
      </c>
    </row>
    <row r="924" spans="1:27" s="91" customFormat="1" ht="15" customHeight="1" x14ac:dyDescent="0.35">
      <c r="A924" t="s">
        <v>2746</v>
      </c>
      <c r="B924" t="s">
        <v>2745</v>
      </c>
      <c r="C924" t="s">
        <v>2728</v>
      </c>
      <c r="D924" t="s">
        <v>2747</v>
      </c>
      <c r="E924"/>
      <c r="F924" t="s">
        <v>29083</v>
      </c>
      <c r="G924"/>
      <c r="H924">
        <v>19.8</v>
      </c>
      <c r="I924">
        <v>41.4</v>
      </c>
      <c r="J924" t="s">
        <v>100</v>
      </c>
      <c r="K924">
        <v>35.577399999999997</v>
      </c>
      <c r="L924">
        <v>-87.428299999999993</v>
      </c>
      <c r="M924" s="100" t="s">
        <v>38382</v>
      </c>
      <c r="N924" t="s">
        <v>26210</v>
      </c>
      <c r="O924" t="s">
        <v>42205</v>
      </c>
      <c r="P924">
        <v>3</v>
      </c>
      <c r="Q924" t="s">
        <v>30133</v>
      </c>
      <c r="R924" t="s">
        <v>25808</v>
      </c>
      <c r="S924" t="s">
        <v>26197</v>
      </c>
      <c r="T924"/>
      <c r="U924" t="s">
        <v>26198</v>
      </c>
      <c r="V924" t="s">
        <v>26199</v>
      </c>
      <c r="W924" s="91" t="s">
        <v>34607</v>
      </c>
      <c r="Y924" s="97"/>
      <c r="AA924" s="91" t="str">
        <v>BSWAN019.8LS</v>
      </c>
    </row>
    <row r="925" spans="1:27" s="91" customFormat="1" ht="15" customHeight="1" x14ac:dyDescent="0.35">
      <c r="A925" t="s">
        <v>2749</v>
      </c>
      <c r="B925" t="s">
        <v>2748</v>
      </c>
      <c r="C925" t="s">
        <v>2728</v>
      </c>
      <c r="D925" t="s">
        <v>2750</v>
      </c>
      <c r="E925"/>
      <c r="F925" t="s">
        <v>29083</v>
      </c>
      <c r="G925"/>
      <c r="H925">
        <v>21.3</v>
      </c>
      <c r="I925">
        <v>37.49</v>
      </c>
      <c r="J925" t="s">
        <v>100</v>
      </c>
      <c r="K925">
        <v>35.568055000000001</v>
      </c>
      <c r="L925">
        <v>-87.415833000000006</v>
      </c>
      <c r="M925" s="100" t="s">
        <v>38382</v>
      </c>
      <c r="N925" t="s">
        <v>26210</v>
      </c>
      <c r="O925" t="s">
        <v>42205</v>
      </c>
      <c r="P925">
        <v>3</v>
      </c>
      <c r="Q925" t="s">
        <v>30133</v>
      </c>
      <c r="R925" t="s">
        <v>25808</v>
      </c>
      <c r="S925" t="s">
        <v>26197</v>
      </c>
      <c r="T925"/>
      <c r="U925" t="s">
        <v>26198</v>
      </c>
      <c r="V925" t="s">
        <v>26199</v>
      </c>
      <c r="Y925" s="97"/>
      <c r="AA925" s="91" t="str">
        <v>BSWAN021.3LS</v>
      </c>
    </row>
    <row r="926" spans="1:27" s="91" customFormat="1" ht="15" customHeight="1" x14ac:dyDescent="0.35">
      <c r="A926" t="s">
        <v>2752</v>
      </c>
      <c r="B926" t="s">
        <v>2751</v>
      </c>
      <c r="C926" t="s">
        <v>2753</v>
      </c>
      <c r="D926" t="s">
        <v>634</v>
      </c>
      <c r="E926"/>
      <c r="F926" t="s">
        <v>44</v>
      </c>
      <c r="G926"/>
      <c r="H926">
        <v>7.6</v>
      </c>
      <c r="I926">
        <v>28.66</v>
      </c>
      <c r="J926" t="s">
        <v>398</v>
      </c>
      <c r="K926">
        <v>36.418080000000003</v>
      </c>
      <c r="L926">
        <v>-83.484409999999997</v>
      </c>
      <c r="M926" s="100" t="s">
        <v>38424</v>
      </c>
      <c r="N926" t="s">
        <v>26272</v>
      </c>
      <c r="O926" t="s">
        <v>43296</v>
      </c>
      <c r="P926">
        <v>4</v>
      </c>
      <c r="Q926" t="s">
        <v>30134</v>
      </c>
      <c r="R926" t="s">
        <v>25825</v>
      </c>
      <c r="S926" t="s">
        <v>26197</v>
      </c>
      <c r="T926"/>
      <c r="U926" t="s">
        <v>26198</v>
      </c>
      <c r="V926" t="s">
        <v>26204</v>
      </c>
      <c r="Y926" s="97"/>
      <c r="AA926" s="91" t="str">
        <v>BSYCA007.6CL</v>
      </c>
    </row>
    <row r="927" spans="1:27" s="91" customFormat="1" ht="15" customHeight="1" x14ac:dyDescent="0.35">
      <c r="A927" t="s">
        <v>2755</v>
      </c>
      <c r="B927" t="s">
        <v>2754</v>
      </c>
      <c r="C927" t="s">
        <v>2753</v>
      </c>
      <c r="D927" t="s">
        <v>2756</v>
      </c>
      <c r="E927"/>
      <c r="F927" t="s">
        <v>44</v>
      </c>
      <c r="G927"/>
      <c r="H927">
        <v>9.8000000000000007</v>
      </c>
      <c r="I927">
        <v>25</v>
      </c>
      <c r="J927" t="s">
        <v>398</v>
      </c>
      <c r="K927">
        <v>36.434899999999999</v>
      </c>
      <c r="L927">
        <v>-83.452500000000001</v>
      </c>
      <c r="M927" s="100" t="s">
        <v>38424</v>
      </c>
      <c r="N927" t="s">
        <v>26272</v>
      </c>
      <c r="O927" t="s">
        <v>43279</v>
      </c>
      <c r="P927">
        <v>4</v>
      </c>
      <c r="Q927" t="s">
        <v>26551</v>
      </c>
      <c r="R927" t="s">
        <v>25825</v>
      </c>
      <c r="S927" t="s">
        <v>26197</v>
      </c>
      <c r="T927"/>
      <c r="U927" t="s">
        <v>26198</v>
      </c>
      <c r="V927" t="s">
        <v>26204</v>
      </c>
      <c r="Y927" s="97"/>
      <c r="AA927" s="91" t="str">
        <v>BSYCA009.8CL</v>
      </c>
    </row>
    <row r="928" spans="1:27" s="91" customFormat="1" ht="15" customHeight="1" x14ac:dyDescent="0.35">
      <c r="A928" t="s">
        <v>2758</v>
      </c>
      <c r="B928" t="s">
        <v>2757</v>
      </c>
      <c r="C928" t="s">
        <v>2753</v>
      </c>
      <c r="D928" t="s">
        <v>2759</v>
      </c>
      <c r="E928"/>
      <c r="F928" t="s">
        <v>44</v>
      </c>
      <c r="G928"/>
      <c r="H928">
        <v>11.4</v>
      </c>
      <c r="I928">
        <v>21.6</v>
      </c>
      <c r="J928" t="s">
        <v>398</v>
      </c>
      <c r="K928">
        <v>36.449717999999997</v>
      </c>
      <c r="L928">
        <v>-83.440839999999994</v>
      </c>
      <c r="M928" s="100" t="s">
        <v>38424</v>
      </c>
      <c r="N928" t="s">
        <v>26272</v>
      </c>
      <c r="O928" t="s">
        <v>43279</v>
      </c>
      <c r="P928">
        <v>4</v>
      </c>
      <c r="Q928" t="s">
        <v>26551</v>
      </c>
      <c r="R928" t="s">
        <v>25825</v>
      </c>
      <c r="S928" t="s">
        <v>26197</v>
      </c>
      <c r="T928"/>
      <c r="U928" t="s">
        <v>26198</v>
      </c>
      <c r="V928" t="s">
        <v>26204</v>
      </c>
      <c r="Y928" s="97"/>
      <c r="AA928" s="91" t="str">
        <v>BSYCA011.4CL</v>
      </c>
    </row>
    <row r="929" spans="1:27" s="91" customFormat="1" ht="15" customHeight="1" x14ac:dyDescent="0.35">
      <c r="A929" t="s">
        <v>2761</v>
      </c>
      <c r="B929" t="s">
        <v>2760</v>
      </c>
      <c r="C929" t="s">
        <v>2762</v>
      </c>
      <c r="D929" t="s">
        <v>2763</v>
      </c>
      <c r="E929"/>
      <c r="F929" t="s">
        <v>29086</v>
      </c>
      <c r="G929"/>
      <c r="H929">
        <v>6.5</v>
      </c>
      <c r="I929">
        <v>24.94</v>
      </c>
      <c r="J929" t="s">
        <v>2764</v>
      </c>
      <c r="K929">
        <v>36.639721999999999</v>
      </c>
      <c r="L929">
        <v>-86.197779999999995</v>
      </c>
      <c r="M929" s="100" t="s">
        <v>38456</v>
      </c>
      <c r="N929" t="s">
        <v>26335</v>
      </c>
      <c r="O929" t="s">
        <v>42436</v>
      </c>
      <c r="P929">
        <v>4</v>
      </c>
      <c r="Q929" t="s">
        <v>26552</v>
      </c>
      <c r="R929" t="s">
        <v>25812</v>
      </c>
      <c r="S929" t="s">
        <v>26197</v>
      </c>
      <c r="T929"/>
      <c r="U929" t="s">
        <v>26198</v>
      </c>
      <c r="V929" t="s">
        <v>26199</v>
      </c>
      <c r="W929" s="91" t="s">
        <v>2765</v>
      </c>
      <c r="X929" s="91" t="s">
        <v>30135</v>
      </c>
      <c r="Y929" s="97"/>
      <c r="AA929" s="91" t="str">
        <v>BTRAM006.5MA</v>
      </c>
    </row>
    <row r="930" spans="1:27" s="91" customFormat="1" ht="15" customHeight="1" x14ac:dyDescent="0.35">
      <c r="A930" t="s">
        <v>2767</v>
      </c>
      <c r="B930" t="s">
        <v>2766</v>
      </c>
      <c r="C930" t="s">
        <v>2762</v>
      </c>
      <c r="D930" t="s">
        <v>2768</v>
      </c>
      <c r="E930"/>
      <c r="F930" t="s">
        <v>29086</v>
      </c>
      <c r="G930"/>
      <c r="H930">
        <v>7.6</v>
      </c>
      <c r="I930">
        <v>20.09</v>
      </c>
      <c r="J930" t="s">
        <v>2764</v>
      </c>
      <c r="K930">
        <v>36.624721999999998</v>
      </c>
      <c r="L930">
        <v>-86.195832999999993</v>
      </c>
      <c r="M930" s="100" t="s">
        <v>38456</v>
      </c>
      <c r="N930" t="s">
        <v>26335</v>
      </c>
      <c r="O930" t="s">
        <v>42436</v>
      </c>
      <c r="P930">
        <v>4</v>
      </c>
      <c r="Q930" t="s">
        <v>26552</v>
      </c>
      <c r="R930" t="s">
        <v>25812</v>
      </c>
      <c r="S930" t="s">
        <v>26197</v>
      </c>
      <c r="T930"/>
      <c r="U930" t="s">
        <v>26198</v>
      </c>
      <c r="V930" t="s">
        <v>26199</v>
      </c>
      <c r="W930" s="91" t="s">
        <v>2769</v>
      </c>
      <c r="X930" s="91" t="s">
        <v>30136</v>
      </c>
      <c r="Y930" s="97"/>
      <c r="AA930" s="91" t="str">
        <v>BTRAM007.6MA</v>
      </c>
    </row>
    <row r="931" spans="1:27" s="91" customFormat="1" ht="15" customHeight="1" x14ac:dyDescent="0.35">
      <c r="A931" t="s">
        <v>2771</v>
      </c>
      <c r="B931" t="s">
        <v>2770</v>
      </c>
      <c r="C931" t="s">
        <v>2762</v>
      </c>
      <c r="D931" t="s">
        <v>2772</v>
      </c>
      <c r="E931"/>
      <c r="F931" t="s">
        <v>29086</v>
      </c>
      <c r="G931"/>
      <c r="H931">
        <v>11.2</v>
      </c>
      <c r="I931">
        <v>6.49</v>
      </c>
      <c r="J931" t="s">
        <v>2764</v>
      </c>
      <c r="K931">
        <v>36.581217000000002</v>
      </c>
      <c r="L931">
        <v>-86.210859999999997</v>
      </c>
      <c r="M931" s="100" t="s">
        <v>38456</v>
      </c>
      <c r="N931" t="s">
        <v>26335</v>
      </c>
      <c r="O931" t="s">
        <v>42436</v>
      </c>
      <c r="P931">
        <v>4</v>
      </c>
      <c r="Q931" t="s">
        <v>26552</v>
      </c>
      <c r="R931" t="s">
        <v>25812</v>
      </c>
      <c r="S931" t="s">
        <v>26197</v>
      </c>
      <c r="T931"/>
      <c r="U931" t="s">
        <v>26198</v>
      </c>
      <c r="V931" t="s">
        <v>26199</v>
      </c>
      <c r="X931" s="91" t="s">
        <v>29638</v>
      </c>
      <c r="Y931" s="97"/>
      <c r="AA931" s="91" t="str">
        <v>BTRAM011.2MA</v>
      </c>
    </row>
    <row r="932" spans="1:27" s="91" customFormat="1" ht="15" customHeight="1" x14ac:dyDescent="0.35">
      <c r="A932" t="s">
        <v>2774</v>
      </c>
      <c r="B932" t="s">
        <v>2773</v>
      </c>
      <c r="C932" t="s">
        <v>2762</v>
      </c>
      <c r="D932" t="s">
        <v>2775</v>
      </c>
      <c r="E932"/>
      <c r="F932" t="s">
        <v>29086</v>
      </c>
      <c r="G932"/>
      <c r="H932">
        <v>11.7</v>
      </c>
      <c r="I932">
        <v>5.74</v>
      </c>
      <c r="J932" t="s">
        <v>253</v>
      </c>
      <c r="K932">
        <v>36.576009999999997</v>
      </c>
      <c r="L932">
        <v>-86.216030000000003</v>
      </c>
      <c r="M932" s="100" t="s">
        <v>38456</v>
      </c>
      <c r="N932" t="s">
        <v>26335</v>
      </c>
      <c r="O932" t="s">
        <v>42436</v>
      </c>
      <c r="P932">
        <v>4</v>
      </c>
      <c r="Q932" t="s">
        <v>26552</v>
      </c>
      <c r="R932" t="s">
        <v>25829</v>
      </c>
      <c r="S932" t="s">
        <v>26197</v>
      </c>
      <c r="T932"/>
      <c r="U932" t="s">
        <v>26198</v>
      </c>
      <c r="V932" t="s">
        <v>26199</v>
      </c>
      <c r="W932" s="91" t="s">
        <v>2776</v>
      </c>
      <c r="X932" s="91" t="s">
        <v>34608</v>
      </c>
      <c r="Y932" s="97"/>
      <c r="AA932" s="91" t="str">
        <v>BTRAM011.7SR</v>
      </c>
    </row>
    <row r="933" spans="1:27" s="91" customFormat="1" ht="15" customHeight="1" x14ac:dyDescent="0.35">
      <c r="A933" t="s">
        <v>2778</v>
      </c>
      <c r="B933" t="s">
        <v>2777</v>
      </c>
      <c r="C933" t="s">
        <v>2779</v>
      </c>
      <c r="D933" t="s">
        <v>2780</v>
      </c>
      <c r="E933"/>
      <c r="F933" t="s">
        <v>29083</v>
      </c>
      <c r="G933"/>
      <c r="H933">
        <v>3.8</v>
      </c>
      <c r="I933">
        <v>34.4</v>
      </c>
      <c r="J933" t="s">
        <v>19</v>
      </c>
      <c r="K933">
        <v>36.004330000000003</v>
      </c>
      <c r="L933">
        <v>-87.220590000000001</v>
      </c>
      <c r="M933" s="100" t="s">
        <v>38379</v>
      </c>
      <c r="N933" t="s">
        <v>26205</v>
      </c>
      <c r="O933" t="s">
        <v>42354</v>
      </c>
      <c r="P933">
        <v>1</v>
      </c>
      <c r="Q933" t="s">
        <v>26553</v>
      </c>
      <c r="R933" t="s">
        <v>25829</v>
      </c>
      <c r="S933" t="s">
        <v>26197</v>
      </c>
      <c r="T933"/>
      <c r="U933" t="s">
        <v>26198</v>
      </c>
      <c r="V933" t="s">
        <v>26199</v>
      </c>
      <c r="W933" s="91" t="s">
        <v>2781</v>
      </c>
      <c r="X933" s="91" t="s">
        <v>30137</v>
      </c>
      <c r="Y933" s="97"/>
      <c r="AA933" s="91" t="str">
        <v>BTURN003.8DI</v>
      </c>
    </row>
    <row r="934" spans="1:27" s="91" customFormat="1" ht="15" customHeight="1" x14ac:dyDescent="0.35">
      <c r="A934" t="s">
        <v>2783</v>
      </c>
      <c r="B934" t="s">
        <v>2782</v>
      </c>
      <c r="C934" t="s">
        <v>2779</v>
      </c>
      <c r="D934" t="s">
        <v>2784</v>
      </c>
      <c r="E934"/>
      <c r="F934" t="s">
        <v>29083</v>
      </c>
      <c r="G934"/>
      <c r="H934">
        <v>5</v>
      </c>
      <c r="I934">
        <v>23.29</v>
      </c>
      <c r="J934" t="s">
        <v>19</v>
      </c>
      <c r="K934">
        <v>35.987990000000003</v>
      </c>
      <c r="L934">
        <v>-87.216660000000005</v>
      </c>
      <c r="M934" s="100" t="s">
        <v>38379</v>
      </c>
      <c r="N934" t="s">
        <v>26205</v>
      </c>
      <c r="O934" t="s">
        <v>42354</v>
      </c>
      <c r="P934">
        <v>1</v>
      </c>
      <c r="Q934" t="s">
        <v>26553</v>
      </c>
      <c r="R934" t="s">
        <v>25829</v>
      </c>
      <c r="S934" t="s">
        <v>26197</v>
      </c>
      <c r="T934"/>
      <c r="U934" t="s">
        <v>26198</v>
      </c>
      <c r="V934" t="s">
        <v>26199</v>
      </c>
      <c r="W934" s="91" t="s">
        <v>2785</v>
      </c>
      <c r="X934" s="91" t="s">
        <v>34609</v>
      </c>
      <c r="Y934" s="97"/>
      <c r="AA934" s="91" t="str">
        <v>BTURN005.0DI</v>
      </c>
    </row>
    <row r="935" spans="1:27" s="91" customFormat="1" ht="15" customHeight="1" x14ac:dyDescent="0.35">
      <c r="A935" t="s">
        <v>2787</v>
      </c>
      <c r="B935" t="s">
        <v>2786</v>
      </c>
      <c r="C935" t="s">
        <v>2779</v>
      </c>
      <c r="D935" t="s">
        <v>2788</v>
      </c>
      <c r="E935"/>
      <c r="F935" t="s">
        <v>29083</v>
      </c>
      <c r="G935"/>
      <c r="H935">
        <v>7.1</v>
      </c>
      <c r="I935">
        <v>12.24</v>
      </c>
      <c r="J935" t="s">
        <v>95</v>
      </c>
      <c r="K935">
        <v>35.965833000000003</v>
      </c>
      <c r="L935">
        <v>-87.198333000000005</v>
      </c>
      <c r="M935" s="100" t="s">
        <v>38379</v>
      </c>
      <c r="N935" t="s">
        <v>26205</v>
      </c>
      <c r="O935" t="s">
        <v>42354</v>
      </c>
      <c r="P935">
        <v>1</v>
      </c>
      <c r="Q935" t="s">
        <v>26553</v>
      </c>
      <c r="R935" t="s">
        <v>25829</v>
      </c>
      <c r="S935" t="s">
        <v>26197</v>
      </c>
      <c r="T935"/>
      <c r="U935" t="s">
        <v>26198</v>
      </c>
      <c r="V935" t="s">
        <v>26199</v>
      </c>
      <c r="W935" s="91" t="s">
        <v>2789</v>
      </c>
      <c r="X935" s="91" t="s">
        <v>30138</v>
      </c>
      <c r="Y935" s="97"/>
      <c r="AA935" s="91" t="str">
        <v>BTURN007.1WI</v>
      </c>
    </row>
    <row r="936" spans="1:27" s="91" customFormat="1" ht="15" customHeight="1" x14ac:dyDescent="0.35">
      <c r="A936" t="s">
        <v>2791</v>
      </c>
      <c r="B936" t="s">
        <v>2790</v>
      </c>
      <c r="C936" t="s">
        <v>2779</v>
      </c>
      <c r="D936" t="s">
        <v>2792</v>
      </c>
      <c r="E936"/>
      <c r="F936" t="s">
        <v>29083</v>
      </c>
      <c r="G936"/>
      <c r="H936">
        <v>11</v>
      </c>
      <c r="I936">
        <v>1.3</v>
      </c>
      <c r="J936" t="s">
        <v>95</v>
      </c>
      <c r="K936">
        <v>35.931649999999998</v>
      </c>
      <c r="L936">
        <v>-87.165360000000007</v>
      </c>
      <c r="M936" s="100" t="s">
        <v>38379</v>
      </c>
      <c r="N936" t="s">
        <v>26205</v>
      </c>
      <c r="O936" t="s">
        <v>42354</v>
      </c>
      <c r="P936">
        <v>1</v>
      </c>
      <c r="Q936" t="s">
        <v>26553</v>
      </c>
      <c r="R936" t="s">
        <v>25829</v>
      </c>
      <c r="S936" t="s">
        <v>26197</v>
      </c>
      <c r="T936"/>
      <c r="U936" t="s">
        <v>26198</v>
      </c>
      <c r="V936" t="s">
        <v>26199</v>
      </c>
      <c r="W936" s="91" t="s">
        <v>2793</v>
      </c>
      <c r="X936" s="91" t="s">
        <v>30139</v>
      </c>
      <c r="Y936" s="97"/>
      <c r="AA936" s="91" t="str">
        <v>BTURN011.0WI</v>
      </c>
    </row>
    <row r="937" spans="1:27" s="91" customFormat="1" ht="15" customHeight="1" x14ac:dyDescent="0.35">
      <c r="A937" t="s">
        <v>2795</v>
      </c>
      <c r="B937" t="s">
        <v>2794</v>
      </c>
      <c r="C937" t="s">
        <v>2796</v>
      </c>
      <c r="D937" t="s">
        <v>2797</v>
      </c>
      <c r="E937"/>
      <c r="F937" t="s">
        <v>29083</v>
      </c>
      <c r="G937"/>
      <c r="H937">
        <v>0.2</v>
      </c>
      <c r="I937">
        <v>0.03</v>
      </c>
      <c r="J937" t="s">
        <v>95</v>
      </c>
      <c r="K937">
        <v>35.936799999999998</v>
      </c>
      <c r="L937">
        <v>-87.166399999999996</v>
      </c>
      <c r="M937" s="100" t="s">
        <v>38379</v>
      </c>
      <c r="N937" t="s">
        <v>26205</v>
      </c>
      <c r="O937" t="s">
        <v>42354</v>
      </c>
      <c r="P937">
        <v>1</v>
      </c>
      <c r="Q937" t="s">
        <v>26553</v>
      </c>
      <c r="R937" t="s">
        <v>25829</v>
      </c>
      <c r="S937" t="s">
        <v>26197</v>
      </c>
      <c r="T937"/>
      <c r="U937" t="s">
        <v>26198</v>
      </c>
      <c r="V937" t="s">
        <v>26199</v>
      </c>
      <c r="W937" s="91" t="s">
        <v>2798</v>
      </c>
      <c r="X937" s="91" t="s">
        <v>30140</v>
      </c>
      <c r="Y937" s="97"/>
      <c r="AA937" s="91" t="str">
        <v>BTURN10.7T0.2WI</v>
      </c>
    </row>
    <row r="938" spans="1:27" s="91" customFormat="1" ht="15" customHeight="1" x14ac:dyDescent="0.35">
      <c r="A938" t="s">
        <v>2800</v>
      </c>
      <c r="B938" t="s">
        <v>2799</v>
      </c>
      <c r="C938" t="s">
        <v>2796</v>
      </c>
      <c r="D938" t="s">
        <v>2797</v>
      </c>
      <c r="E938"/>
      <c r="F938" t="s">
        <v>29083</v>
      </c>
      <c r="G938"/>
      <c r="H938">
        <v>0.4</v>
      </c>
      <c r="I938">
        <v>0.04</v>
      </c>
      <c r="J938" t="s">
        <v>95</v>
      </c>
      <c r="K938">
        <v>35.9193</v>
      </c>
      <c r="L938">
        <v>-87.170100000000005</v>
      </c>
      <c r="M938" s="100" t="s">
        <v>38379</v>
      </c>
      <c r="N938" t="s">
        <v>26205</v>
      </c>
      <c r="O938" t="s">
        <v>42354</v>
      </c>
      <c r="P938">
        <v>1</v>
      </c>
      <c r="Q938" t="s">
        <v>26553</v>
      </c>
      <c r="R938" t="s">
        <v>25829</v>
      </c>
      <c r="S938" t="s">
        <v>26197</v>
      </c>
      <c r="T938"/>
      <c r="U938" t="s">
        <v>26198</v>
      </c>
      <c r="V938" t="s">
        <v>26199</v>
      </c>
      <c r="W938" s="91" t="s">
        <v>2801</v>
      </c>
      <c r="X938" s="91" t="s">
        <v>30141</v>
      </c>
      <c r="Y938" s="97"/>
      <c r="AA938" s="91" t="str">
        <v>BTURN11.4T0.4WI</v>
      </c>
    </row>
    <row r="939" spans="1:27" s="91" customFormat="1" ht="15" customHeight="1" x14ac:dyDescent="0.35">
      <c r="A939" t="s">
        <v>2803</v>
      </c>
      <c r="B939" t="s">
        <v>2802</v>
      </c>
      <c r="C939" t="s">
        <v>2804</v>
      </c>
      <c r="D939" t="s">
        <v>2805</v>
      </c>
      <c r="E939"/>
      <c r="F939" t="s">
        <v>33</v>
      </c>
      <c r="G939"/>
      <c r="H939">
        <v>3</v>
      </c>
      <c r="I939">
        <v>35.18</v>
      </c>
      <c r="J939" t="s">
        <v>53</v>
      </c>
      <c r="K939">
        <v>35.121200000000002</v>
      </c>
      <c r="L939">
        <v>-86.973699999999994</v>
      </c>
      <c r="M939" s="100" t="s">
        <v>38385</v>
      </c>
      <c r="N939" t="s">
        <v>26213</v>
      </c>
      <c r="O939" t="s">
        <v>42604</v>
      </c>
      <c r="P939">
        <v>2</v>
      </c>
      <c r="Q939" t="s">
        <v>26554</v>
      </c>
      <c r="R939" t="s">
        <v>25808</v>
      </c>
      <c r="S939" t="s">
        <v>26197</v>
      </c>
      <c r="T939"/>
      <c r="U939" t="s">
        <v>26198</v>
      </c>
      <c r="V939" t="s">
        <v>26199</v>
      </c>
      <c r="Y939" s="97"/>
      <c r="AA939" s="91" t="str">
        <v>BUCHA003.0GS</v>
      </c>
    </row>
    <row r="940" spans="1:27" s="91" customFormat="1" ht="15" customHeight="1" x14ac:dyDescent="0.35">
      <c r="A940" t="s">
        <v>2807</v>
      </c>
      <c r="B940" t="s">
        <v>2806</v>
      </c>
      <c r="C940" t="s">
        <v>2804</v>
      </c>
      <c r="D940" t="s">
        <v>2808</v>
      </c>
      <c r="E940"/>
      <c r="F940" t="s">
        <v>33</v>
      </c>
      <c r="G940"/>
      <c r="H940">
        <v>6.2</v>
      </c>
      <c r="I940">
        <v>15.63</v>
      </c>
      <c r="J940" t="s">
        <v>53</v>
      </c>
      <c r="K940">
        <v>35.155500000000004</v>
      </c>
      <c r="L940">
        <v>-86.951800000000006</v>
      </c>
      <c r="M940" s="100" t="s">
        <v>38385</v>
      </c>
      <c r="N940" t="s">
        <v>26213</v>
      </c>
      <c r="O940" t="s">
        <v>42604</v>
      </c>
      <c r="P940">
        <v>2</v>
      </c>
      <c r="Q940" t="s">
        <v>26554</v>
      </c>
      <c r="R940" t="s">
        <v>25808</v>
      </c>
      <c r="S940" t="s">
        <v>26197</v>
      </c>
      <c r="T940"/>
      <c r="U940" t="s">
        <v>26198</v>
      </c>
      <c r="V940" t="s">
        <v>26199</v>
      </c>
      <c r="Y940" s="97"/>
      <c r="AA940" s="91" t="str">
        <v>BUCHA006.2GS</v>
      </c>
    </row>
    <row r="941" spans="1:27" s="91" customFormat="1" ht="15" customHeight="1" x14ac:dyDescent="0.35">
      <c r="A941" t="s">
        <v>36944</v>
      </c>
      <c r="B941" t="s">
        <v>36945</v>
      </c>
      <c r="C941" t="s">
        <v>36946</v>
      </c>
      <c r="D941" t="s">
        <v>36947</v>
      </c>
      <c r="E941"/>
      <c r="F941" t="s">
        <v>75</v>
      </c>
      <c r="G941"/>
      <c r="H941">
        <v>0.3</v>
      </c>
      <c r="I941">
        <v>0.44</v>
      </c>
      <c r="J941" t="s">
        <v>76</v>
      </c>
      <c r="K941">
        <v>35.417839999999998</v>
      </c>
      <c r="L941">
        <v>-86.553160000000005</v>
      </c>
      <c r="M941" s="100" t="s">
        <v>38389</v>
      </c>
      <c r="N941" t="s">
        <v>26217</v>
      </c>
      <c r="O941" t="s">
        <v>42410</v>
      </c>
      <c r="P941">
        <v>4</v>
      </c>
      <c r="Q941" t="s">
        <v>36948</v>
      </c>
      <c r="R941" t="s">
        <v>25808</v>
      </c>
      <c r="S941" t="s">
        <v>26197</v>
      </c>
      <c r="T941"/>
      <c r="U941" t="s">
        <v>26198</v>
      </c>
      <c r="V941" t="s">
        <v>26199</v>
      </c>
      <c r="W941" s="91" t="s">
        <v>36949</v>
      </c>
      <c r="X941" s="91" t="s">
        <v>36950</v>
      </c>
      <c r="Y941" s="97"/>
      <c r="AA941" s="91" t="str">
        <v>BUCHA2.4T0.3BE</v>
      </c>
    </row>
    <row r="942" spans="1:27" s="91" customFormat="1" ht="15" customHeight="1" x14ac:dyDescent="0.35">
      <c r="A942" t="s">
        <v>36951</v>
      </c>
      <c r="B942" t="s">
        <v>36952</v>
      </c>
      <c r="C942" t="s">
        <v>36953</v>
      </c>
      <c r="D942" t="s">
        <v>36954</v>
      </c>
      <c r="E942"/>
      <c r="F942" t="s">
        <v>75</v>
      </c>
      <c r="G942"/>
      <c r="H942">
        <v>0.1</v>
      </c>
      <c r="I942">
        <v>0.01</v>
      </c>
      <c r="J942" t="s">
        <v>76</v>
      </c>
      <c r="K942">
        <v>35.419359999999998</v>
      </c>
      <c r="L942">
        <v>-86.554289999999995</v>
      </c>
      <c r="M942" s="100" t="s">
        <v>38389</v>
      </c>
      <c r="N942" t="s">
        <v>26217</v>
      </c>
      <c r="O942" t="s">
        <v>42410</v>
      </c>
      <c r="P942">
        <v>4</v>
      </c>
      <c r="Q942" t="s">
        <v>36948</v>
      </c>
      <c r="R942" t="s">
        <v>25808</v>
      </c>
      <c r="S942" t="s">
        <v>26197</v>
      </c>
      <c r="T942"/>
      <c r="U942" t="s">
        <v>26198</v>
      </c>
      <c r="V942" t="s">
        <v>26199</v>
      </c>
      <c r="W942" s="91" t="s">
        <v>36955</v>
      </c>
      <c r="X942" s="91" t="s">
        <v>36950</v>
      </c>
      <c r="Y942" s="97"/>
      <c r="AA942" s="91" t="str">
        <v>BUCHA2.4T0.4T0.1BE</v>
      </c>
    </row>
    <row r="943" spans="1:27" s="91" customFormat="1" ht="15" customHeight="1" x14ac:dyDescent="0.35">
      <c r="A943" t="s">
        <v>36956</v>
      </c>
      <c r="B943" t="s">
        <v>36957</v>
      </c>
      <c r="C943" t="s">
        <v>36953</v>
      </c>
      <c r="D943" t="s">
        <v>36958</v>
      </c>
      <c r="E943"/>
      <c r="F943" t="s">
        <v>75</v>
      </c>
      <c r="G943"/>
      <c r="H943">
        <v>0.1</v>
      </c>
      <c r="I943">
        <v>7.0000000000000007E-2</v>
      </c>
      <c r="J943" t="s">
        <v>76</v>
      </c>
      <c r="K943">
        <v>35.420470000000002</v>
      </c>
      <c r="L943">
        <v>-86.559179999999998</v>
      </c>
      <c r="M943" s="100" t="s">
        <v>38389</v>
      </c>
      <c r="N943" t="s">
        <v>26217</v>
      </c>
      <c r="O943" t="s">
        <v>42410</v>
      </c>
      <c r="P943">
        <v>4</v>
      </c>
      <c r="Q943" t="s">
        <v>36948</v>
      </c>
      <c r="R943" t="s">
        <v>25808</v>
      </c>
      <c r="S943" t="s">
        <v>26197</v>
      </c>
      <c r="T943"/>
      <c r="U943" t="s">
        <v>26198</v>
      </c>
      <c r="V943" t="s">
        <v>26199</v>
      </c>
      <c r="W943" s="91" t="s">
        <v>36959</v>
      </c>
      <c r="X943" s="91" t="s">
        <v>36950</v>
      </c>
      <c r="Y943" s="97"/>
      <c r="AA943" s="91" t="str">
        <v>BUCHA2.4T0.6T0.1BE</v>
      </c>
    </row>
    <row r="944" spans="1:27" s="91" customFormat="1" ht="15" customHeight="1" x14ac:dyDescent="0.35">
      <c r="A944" t="s">
        <v>36960</v>
      </c>
      <c r="B944" t="s">
        <v>36961</v>
      </c>
      <c r="C944" t="s">
        <v>36946</v>
      </c>
      <c r="D944" t="s">
        <v>36962</v>
      </c>
      <c r="E944"/>
      <c r="F944" t="s">
        <v>75</v>
      </c>
      <c r="G944"/>
      <c r="H944">
        <v>0.8</v>
      </c>
      <c r="I944">
        <v>0.06</v>
      </c>
      <c r="J944" t="s">
        <v>76</v>
      </c>
      <c r="K944">
        <v>35.423290000000001</v>
      </c>
      <c r="L944">
        <v>-86.559700000000007</v>
      </c>
      <c r="M944" s="100" t="s">
        <v>38389</v>
      </c>
      <c r="N944" t="s">
        <v>26217</v>
      </c>
      <c r="O944" t="s">
        <v>42410</v>
      </c>
      <c r="P944">
        <v>4</v>
      </c>
      <c r="Q944" t="s">
        <v>36948</v>
      </c>
      <c r="R944" t="s">
        <v>25808</v>
      </c>
      <c r="S944" t="s">
        <v>26197</v>
      </c>
      <c r="T944"/>
      <c r="U944" t="s">
        <v>26198</v>
      </c>
      <c r="V944" t="s">
        <v>26199</v>
      </c>
      <c r="W944" s="91" t="s">
        <v>36963</v>
      </c>
      <c r="X944" s="91" t="s">
        <v>36950</v>
      </c>
      <c r="Y944" s="97"/>
      <c r="AA944" s="91" t="str">
        <v>BUCHA2.4T0.8BE</v>
      </c>
    </row>
    <row r="945" spans="1:27" s="91" customFormat="1" ht="15" customHeight="1" x14ac:dyDescent="0.35">
      <c r="A945" t="s">
        <v>36964</v>
      </c>
      <c r="B945" t="s">
        <v>36965</v>
      </c>
      <c r="C945" t="s">
        <v>36966</v>
      </c>
      <c r="D945" t="s">
        <v>36967</v>
      </c>
      <c r="E945"/>
      <c r="F945" t="s">
        <v>33</v>
      </c>
      <c r="G945"/>
      <c r="H945">
        <v>0.1</v>
      </c>
      <c r="I945">
        <v>0.2</v>
      </c>
      <c r="J945" t="s">
        <v>53</v>
      </c>
      <c r="K945">
        <v>35.141019999999997</v>
      </c>
      <c r="L945">
        <v>-86.978719999999996</v>
      </c>
      <c r="M945" s="100" t="s">
        <v>38385</v>
      </c>
      <c r="N945" t="s">
        <v>26213</v>
      </c>
      <c r="O945" t="s">
        <v>42604</v>
      </c>
      <c r="P945">
        <v>2</v>
      </c>
      <c r="Q945" t="s">
        <v>36968</v>
      </c>
      <c r="R945" t="s">
        <v>25808</v>
      </c>
      <c r="S945" t="s">
        <v>26197</v>
      </c>
      <c r="T945"/>
      <c r="U945" t="s">
        <v>26198</v>
      </c>
      <c r="V945" t="s">
        <v>26199</v>
      </c>
      <c r="W945" s="91" t="s">
        <v>36969</v>
      </c>
      <c r="Y945" s="97"/>
      <c r="AA945" s="91" t="str">
        <v>BUCHA4.5T0.5T0.1GS</v>
      </c>
    </row>
    <row r="946" spans="1:27" s="91" customFormat="1" ht="15" customHeight="1" x14ac:dyDescent="0.35">
      <c r="A946" t="s">
        <v>2810</v>
      </c>
      <c r="B946" t="s">
        <v>2809</v>
      </c>
      <c r="C946" t="s">
        <v>2811</v>
      </c>
      <c r="D946" t="s">
        <v>2812</v>
      </c>
      <c r="E946"/>
      <c r="F946" t="s">
        <v>29090</v>
      </c>
      <c r="G946"/>
      <c r="H946">
        <v>0</v>
      </c>
      <c r="I946">
        <v>0.04</v>
      </c>
      <c r="J946" t="s">
        <v>442</v>
      </c>
      <c r="K946">
        <v>36.197139999999997</v>
      </c>
      <c r="L946">
        <v>-82.066500000000005</v>
      </c>
      <c r="M946" s="100" t="s">
        <v>38455</v>
      </c>
      <c r="N946" t="s">
        <v>26332</v>
      </c>
      <c r="O946" t="s">
        <v>42889</v>
      </c>
      <c r="P946">
        <v>1</v>
      </c>
      <c r="Q946" t="s">
        <v>26555</v>
      </c>
      <c r="R946" t="s">
        <v>25821</v>
      </c>
      <c r="S946" t="s">
        <v>26197</v>
      </c>
      <c r="T946"/>
      <c r="U946" t="s">
        <v>26198</v>
      </c>
      <c r="V946" t="s">
        <v>26204</v>
      </c>
      <c r="W946" s="91" t="s">
        <v>2813</v>
      </c>
      <c r="X946" s="91" t="s">
        <v>29606</v>
      </c>
      <c r="Y946" s="97"/>
      <c r="AA946" s="91" t="str">
        <v>BUCK0.0T0.0CT</v>
      </c>
    </row>
    <row r="947" spans="1:27" s="91" customFormat="1" ht="15" customHeight="1" x14ac:dyDescent="0.35">
      <c r="A947" t="s">
        <v>2815</v>
      </c>
      <c r="B947" t="s">
        <v>2814</v>
      </c>
      <c r="C947" t="s">
        <v>2811</v>
      </c>
      <c r="D947" t="s">
        <v>2816</v>
      </c>
      <c r="E947"/>
      <c r="F947" t="s">
        <v>29090</v>
      </c>
      <c r="G947"/>
      <c r="H947">
        <v>0.1</v>
      </c>
      <c r="I947">
        <v>0.04</v>
      </c>
      <c r="J947" t="s">
        <v>442</v>
      </c>
      <c r="K947">
        <v>36.194000000000003</v>
      </c>
      <c r="L947">
        <v>-82.061000000000007</v>
      </c>
      <c r="M947" s="100" t="s">
        <v>38455</v>
      </c>
      <c r="N947" t="s">
        <v>26332</v>
      </c>
      <c r="O947" t="s">
        <v>43274</v>
      </c>
      <c r="P947">
        <v>1</v>
      </c>
      <c r="Q947" t="s">
        <v>26555</v>
      </c>
      <c r="R947" t="s">
        <v>25821</v>
      </c>
      <c r="S947" t="s">
        <v>26197</v>
      </c>
      <c r="T947"/>
      <c r="U947" t="s">
        <v>26198</v>
      </c>
      <c r="V947" t="s">
        <v>26204</v>
      </c>
      <c r="W947" s="91" t="s">
        <v>2817</v>
      </c>
      <c r="X947" s="91" t="s">
        <v>29606</v>
      </c>
      <c r="Y947" s="97"/>
      <c r="AA947" s="91" t="str">
        <v>BUCK0.5T0.1CT</v>
      </c>
    </row>
    <row r="948" spans="1:27" s="91" customFormat="1" ht="15" customHeight="1" x14ac:dyDescent="0.35">
      <c r="A948" t="s">
        <v>2819</v>
      </c>
      <c r="B948" t="s">
        <v>2818</v>
      </c>
      <c r="C948" t="s">
        <v>2820</v>
      </c>
      <c r="D948" t="s">
        <v>2821</v>
      </c>
      <c r="E948"/>
      <c r="F948" t="s">
        <v>28994</v>
      </c>
      <c r="G948"/>
      <c r="H948">
        <v>0.1</v>
      </c>
      <c r="I948">
        <v>0.42</v>
      </c>
      <c r="J948" t="s">
        <v>346</v>
      </c>
      <c r="K948">
        <v>36.070300000000003</v>
      </c>
      <c r="L948">
        <v>-83.126199999999997</v>
      </c>
      <c r="M948" s="100" t="s">
        <v>38387</v>
      </c>
      <c r="N948" t="s">
        <v>26214</v>
      </c>
      <c r="O948" t="s">
        <v>42273</v>
      </c>
      <c r="P948">
        <v>5</v>
      </c>
      <c r="Q948" t="s">
        <v>30142</v>
      </c>
      <c r="R948" t="s">
        <v>25825</v>
      </c>
      <c r="S948" t="s">
        <v>26197</v>
      </c>
      <c r="T948"/>
      <c r="U948" t="s">
        <v>26198</v>
      </c>
      <c r="V948" t="s">
        <v>26204</v>
      </c>
      <c r="X948" s="91" t="s">
        <v>30143</v>
      </c>
      <c r="Y948" s="97"/>
      <c r="AA948" s="91" t="str">
        <v>BUCK000.1CO</v>
      </c>
    </row>
    <row r="949" spans="1:27" s="91" customFormat="1" ht="15" customHeight="1" x14ac:dyDescent="0.35">
      <c r="A949" t="s">
        <v>2823</v>
      </c>
      <c r="B949" t="s">
        <v>2822</v>
      </c>
      <c r="C949" t="s">
        <v>2824</v>
      </c>
      <c r="D949" t="s">
        <v>2825</v>
      </c>
      <c r="E949"/>
      <c r="F949" t="s">
        <v>29090</v>
      </c>
      <c r="G949"/>
      <c r="H949">
        <v>0.1</v>
      </c>
      <c r="I949">
        <v>12.76</v>
      </c>
      <c r="J949" t="s">
        <v>442</v>
      </c>
      <c r="K949">
        <v>36.195292999999999</v>
      </c>
      <c r="L949">
        <v>-82.065483999999998</v>
      </c>
      <c r="M949" s="100" t="s">
        <v>38455</v>
      </c>
      <c r="N949" t="s">
        <v>26332</v>
      </c>
      <c r="O949" t="s">
        <v>43274</v>
      </c>
      <c r="P949">
        <v>1</v>
      </c>
      <c r="Q949" t="s">
        <v>26555</v>
      </c>
      <c r="R949" t="s">
        <v>25821</v>
      </c>
      <c r="S949" t="s">
        <v>26197</v>
      </c>
      <c r="T949"/>
      <c r="U949" t="s">
        <v>26198</v>
      </c>
      <c r="V949" t="s">
        <v>26204</v>
      </c>
      <c r="X949" s="91" t="s">
        <v>30031</v>
      </c>
      <c r="Y949" s="97"/>
      <c r="AA949" s="91" t="str">
        <v>BUCK000.1CT</v>
      </c>
    </row>
    <row r="950" spans="1:27" s="91" customFormat="1" ht="15" customHeight="1" x14ac:dyDescent="0.35">
      <c r="A950" t="s">
        <v>2827</v>
      </c>
      <c r="B950" t="s">
        <v>2826</v>
      </c>
      <c r="C950" t="s">
        <v>2820</v>
      </c>
      <c r="D950" t="s">
        <v>2828</v>
      </c>
      <c r="E950"/>
      <c r="F950" t="s">
        <v>28977</v>
      </c>
      <c r="G950"/>
      <c r="H950">
        <v>0.1</v>
      </c>
      <c r="I950">
        <v>0.69</v>
      </c>
      <c r="J950" t="s">
        <v>354</v>
      </c>
      <c r="K950">
        <v>35.115380000000002</v>
      </c>
      <c r="L950">
        <v>-88.166989999999998</v>
      </c>
      <c r="M950" s="100" t="s">
        <v>38402</v>
      </c>
      <c r="N950" t="s">
        <v>26242</v>
      </c>
      <c r="O950" t="s">
        <v>42756</v>
      </c>
      <c r="P950">
        <v>3</v>
      </c>
      <c r="Q950" t="s">
        <v>30144</v>
      </c>
      <c r="R950" t="s">
        <v>25816</v>
      </c>
      <c r="S950" t="s">
        <v>26197</v>
      </c>
      <c r="T950"/>
      <c r="U950" t="s">
        <v>26198</v>
      </c>
      <c r="V950" t="s">
        <v>26199</v>
      </c>
      <c r="X950" s="91" t="s">
        <v>30145</v>
      </c>
      <c r="Y950" s="97"/>
      <c r="AA950" s="91" t="str">
        <v>BUCK000.1HD</v>
      </c>
    </row>
    <row r="951" spans="1:27" s="91" customFormat="1" ht="15" customHeight="1" x14ac:dyDescent="0.35">
      <c r="A951" t="s">
        <v>2830</v>
      </c>
      <c r="B951" t="s">
        <v>2829</v>
      </c>
      <c r="C951" t="s">
        <v>2824</v>
      </c>
      <c r="D951" t="s">
        <v>30146</v>
      </c>
      <c r="E951"/>
      <c r="F951" t="s">
        <v>29090</v>
      </c>
      <c r="G951"/>
      <c r="H951">
        <v>0.5</v>
      </c>
      <c r="I951">
        <v>12.49</v>
      </c>
      <c r="J951" t="s">
        <v>442</v>
      </c>
      <c r="K951">
        <v>36.194699999999997</v>
      </c>
      <c r="L951">
        <v>-82.055599999999998</v>
      </c>
      <c r="M951" s="100" t="s">
        <v>38455</v>
      </c>
      <c r="N951" t="s">
        <v>26332</v>
      </c>
      <c r="O951" t="s">
        <v>43274</v>
      </c>
      <c r="P951">
        <v>1</v>
      </c>
      <c r="Q951" t="s">
        <v>26555</v>
      </c>
      <c r="R951" t="s">
        <v>25821</v>
      </c>
      <c r="S951" t="s">
        <v>26197</v>
      </c>
      <c r="T951"/>
      <c r="U951" t="s">
        <v>26198</v>
      </c>
      <c r="V951" t="s">
        <v>26204</v>
      </c>
      <c r="X951" s="91" t="s">
        <v>34610</v>
      </c>
      <c r="Y951" s="97"/>
      <c r="AA951" s="91" t="str">
        <v>BUCK000.5CT</v>
      </c>
    </row>
    <row r="952" spans="1:27" s="91" customFormat="1" ht="15" customHeight="1" x14ac:dyDescent="0.35">
      <c r="A952" t="s">
        <v>2832</v>
      </c>
      <c r="B952" t="s">
        <v>2831</v>
      </c>
      <c r="C952" t="s">
        <v>2820</v>
      </c>
      <c r="D952" t="s">
        <v>2833</v>
      </c>
      <c r="E952"/>
      <c r="F952" t="s">
        <v>29083</v>
      </c>
      <c r="G952"/>
      <c r="H952">
        <v>0.6</v>
      </c>
      <c r="I952">
        <v>3.84</v>
      </c>
      <c r="J952" t="s">
        <v>203</v>
      </c>
      <c r="K952">
        <v>35.738056</v>
      </c>
      <c r="L952">
        <v>-87.298888000000005</v>
      </c>
      <c r="M952" s="100" t="s">
        <v>38382</v>
      </c>
      <c r="N952" t="s">
        <v>26210</v>
      </c>
      <c r="O952" t="s">
        <v>42586</v>
      </c>
      <c r="P952">
        <v>3</v>
      </c>
      <c r="Q952" t="s">
        <v>30147</v>
      </c>
      <c r="R952" t="s">
        <v>25808</v>
      </c>
      <c r="S952" t="s">
        <v>26197</v>
      </c>
      <c r="T952"/>
      <c r="U952" t="s">
        <v>26198</v>
      </c>
      <c r="V952" t="s">
        <v>26199</v>
      </c>
      <c r="Y952" s="97"/>
      <c r="AA952" s="91" t="str">
        <v>BUCK000.6HI</v>
      </c>
    </row>
    <row r="953" spans="1:27" s="91" customFormat="1" ht="15" customHeight="1" x14ac:dyDescent="0.35">
      <c r="A953" t="s">
        <v>2835</v>
      </c>
      <c r="B953" t="s">
        <v>2834</v>
      </c>
      <c r="C953" t="s">
        <v>2820</v>
      </c>
      <c r="D953" t="s">
        <v>2836</v>
      </c>
      <c r="E953"/>
      <c r="F953" t="s">
        <v>9</v>
      </c>
      <c r="G953"/>
      <c r="H953">
        <v>0.8</v>
      </c>
      <c r="I953">
        <v>2.15</v>
      </c>
      <c r="J953" t="s">
        <v>896</v>
      </c>
      <c r="K953">
        <v>36.164270000000002</v>
      </c>
      <c r="L953">
        <v>-88.233670000000004</v>
      </c>
      <c r="M953" s="100" t="s">
        <v>38392</v>
      </c>
      <c r="N953" t="s">
        <v>26221</v>
      </c>
      <c r="O953" t="s">
        <v>42402</v>
      </c>
      <c r="P953">
        <v>3</v>
      </c>
      <c r="Q953" t="s">
        <v>30148</v>
      </c>
      <c r="R953" t="s">
        <v>25816</v>
      </c>
      <c r="S953" t="s">
        <v>26197</v>
      </c>
      <c r="T953"/>
      <c r="U953" t="s">
        <v>26198</v>
      </c>
      <c r="V953" t="s">
        <v>26199</v>
      </c>
      <c r="X953" s="91" t="s">
        <v>30149</v>
      </c>
      <c r="Y953" s="97"/>
      <c r="AA953" s="91" t="str">
        <v>BUCK000.8HN</v>
      </c>
    </row>
    <row r="954" spans="1:27" s="91" customFormat="1" ht="15" customHeight="1" x14ac:dyDescent="0.35">
      <c r="A954" t="s">
        <v>2838</v>
      </c>
      <c r="B954" t="s">
        <v>2837</v>
      </c>
      <c r="C954" t="s">
        <v>2824</v>
      </c>
      <c r="D954" t="s">
        <v>2839</v>
      </c>
      <c r="E954"/>
      <c r="F954" t="s">
        <v>58</v>
      </c>
      <c r="G954"/>
      <c r="H954">
        <v>1.2</v>
      </c>
      <c r="I954">
        <v>2.76</v>
      </c>
      <c r="J954" t="s">
        <v>313</v>
      </c>
      <c r="K954">
        <v>35.891620000000003</v>
      </c>
      <c r="L954">
        <v>-84.956000000000003</v>
      </c>
      <c r="M954" s="100" t="s">
        <v>38416</v>
      </c>
      <c r="N954" t="s">
        <v>26258</v>
      </c>
      <c r="O954" t="s">
        <v>42563</v>
      </c>
      <c r="P954">
        <v>1</v>
      </c>
      <c r="Q954" t="s">
        <v>26589</v>
      </c>
      <c r="R954" t="s">
        <v>25812</v>
      </c>
      <c r="S954" t="s">
        <v>26197</v>
      </c>
      <c r="T954"/>
      <c r="U954" t="s">
        <v>26198</v>
      </c>
      <c r="V954" t="s">
        <v>26199</v>
      </c>
      <c r="X954" s="91" t="s">
        <v>30150</v>
      </c>
      <c r="Y954" s="97"/>
      <c r="AA954" s="91" t="str">
        <v>BUCK001.2CU</v>
      </c>
    </row>
    <row r="955" spans="1:27" s="91" customFormat="1" ht="15" customHeight="1" x14ac:dyDescent="0.35">
      <c r="A955" t="s">
        <v>2841</v>
      </c>
      <c r="B955" t="s">
        <v>2840</v>
      </c>
      <c r="C955" t="s">
        <v>2824</v>
      </c>
      <c r="D955" t="s">
        <v>2842</v>
      </c>
      <c r="E955"/>
      <c r="F955" t="s">
        <v>27</v>
      </c>
      <c r="G955"/>
      <c r="H955">
        <v>1.2</v>
      </c>
      <c r="I955">
        <v>47.69</v>
      </c>
      <c r="J955" t="s">
        <v>448</v>
      </c>
      <c r="K955">
        <v>35.952399999999997</v>
      </c>
      <c r="L955">
        <v>-89.117900000000006</v>
      </c>
      <c r="M955" s="100" t="s">
        <v>38429</v>
      </c>
      <c r="N955" t="s">
        <v>26286</v>
      </c>
      <c r="O955" t="s">
        <v>42711</v>
      </c>
      <c r="P955">
        <v>2</v>
      </c>
      <c r="Q955" t="s">
        <v>26557</v>
      </c>
      <c r="R955" t="s">
        <v>25816</v>
      </c>
      <c r="S955" t="s">
        <v>26197</v>
      </c>
      <c r="T955"/>
      <c r="U955" t="s">
        <v>26198</v>
      </c>
      <c r="V955" t="s">
        <v>26199</v>
      </c>
      <c r="W955" s="91" t="s">
        <v>2843</v>
      </c>
      <c r="Y955" s="97"/>
      <c r="AA955" s="91" t="str">
        <v>BUCK001.2GI</v>
      </c>
    </row>
    <row r="956" spans="1:27" s="91" customFormat="1" ht="15" customHeight="1" x14ac:dyDescent="0.35">
      <c r="A956" t="s">
        <v>29123</v>
      </c>
      <c r="B956" t="s">
        <v>29124</v>
      </c>
      <c r="C956" t="s">
        <v>2820</v>
      </c>
      <c r="D956" t="s">
        <v>29125</v>
      </c>
      <c r="E956"/>
      <c r="F956" t="s">
        <v>29083</v>
      </c>
      <c r="G956"/>
      <c r="H956">
        <v>1.4</v>
      </c>
      <c r="I956">
        <v>2.81</v>
      </c>
      <c r="J956" t="s">
        <v>194</v>
      </c>
      <c r="K956">
        <v>35.486825000000003</v>
      </c>
      <c r="L956">
        <v>-88.071622000000005</v>
      </c>
      <c r="M956" s="100" t="s">
        <v>38402</v>
      </c>
      <c r="N956" t="s">
        <v>26242</v>
      </c>
      <c r="O956" t="s">
        <v>43288</v>
      </c>
      <c r="P956">
        <v>3</v>
      </c>
      <c r="Q956" t="s">
        <v>29126</v>
      </c>
      <c r="R956" t="s">
        <v>25816</v>
      </c>
      <c r="S956" t="s">
        <v>26197</v>
      </c>
      <c r="T956"/>
      <c r="U956" t="s">
        <v>26198</v>
      </c>
      <c r="V956" t="s">
        <v>26199</v>
      </c>
      <c r="Y956" s="97"/>
      <c r="AA956" s="91" t="str">
        <v>BUCK001.4DE</v>
      </c>
    </row>
    <row r="957" spans="1:27" s="91" customFormat="1" ht="15" customHeight="1" x14ac:dyDescent="0.35">
      <c r="A957" t="s">
        <v>29127</v>
      </c>
      <c r="B957" t="s">
        <v>29128</v>
      </c>
      <c r="C957" t="s">
        <v>2820</v>
      </c>
      <c r="D957" t="s">
        <v>29129</v>
      </c>
      <c r="E957"/>
      <c r="F957" t="s">
        <v>29083</v>
      </c>
      <c r="G957"/>
      <c r="H957">
        <v>1.5</v>
      </c>
      <c r="I957">
        <v>2.2799999999999998</v>
      </c>
      <c r="J957" t="s">
        <v>194</v>
      </c>
      <c r="K957">
        <v>35.484775999999997</v>
      </c>
      <c r="L957">
        <v>-88.071470000000005</v>
      </c>
      <c r="M957" s="100" t="s">
        <v>38402</v>
      </c>
      <c r="N957" t="s">
        <v>26242</v>
      </c>
      <c r="O957" t="s">
        <v>43288</v>
      </c>
      <c r="P957">
        <v>3</v>
      </c>
      <c r="Q957" t="s">
        <v>29126</v>
      </c>
      <c r="R957" t="s">
        <v>25816</v>
      </c>
      <c r="S957" t="s">
        <v>26197</v>
      </c>
      <c r="T957"/>
      <c r="U957" t="s">
        <v>26198</v>
      </c>
      <c r="V957" t="s">
        <v>26199</v>
      </c>
      <c r="Y957" s="97"/>
      <c r="AA957" s="91" t="str">
        <v>BUCK001.5DE</v>
      </c>
    </row>
    <row r="958" spans="1:27" s="91" customFormat="1" ht="15" customHeight="1" x14ac:dyDescent="0.35">
      <c r="A958" t="s">
        <v>29130</v>
      </c>
      <c r="B958" t="s">
        <v>29131</v>
      </c>
      <c r="C958" t="s">
        <v>2820</v>
      </c>
      <c r="D958" t="s">
        <v>29132</v>
      </c>
      <c r="E958"/>
      <c r="F958" t="s">
        <v>29083</v>
      </c>
      <c r="G958"/>
      <c r="H958">
        <v>1.8</v>
      </c>
      <c r="I958">
        <v>1.51</v>
      </c>
      <c r="J958" t="s">
        <v>194</v>
      </c>
      <c r="K958">
        <v>35.481152000000002</v>
      </c>
      <c r="L958">
        <v>-88.071567999999999</v>
      </c>
      <c r="M958" s="100" t="s">
        <v>38402</v>
      </c>
      <c r="N958" t="s">
        <v>26242</v>
      </c>
      <c r="O958" t="s">
        <v>43288</v>
      </c>
      <c r="P958">
        <v>3</v>
      </c>
      <c r="Q958" t="s">
        <v>29126</v>
      </c>
      <c r="R958" t="s">
        <v>25816</v>
      </c>
      <c r="S958" t="s">
        <v>26197</v>
      </c>
      <c r="T958"/>
      <c r="U958" t="s">
        <v>26198</v>
      </c>
      <c r="V958" t="s">
        <v>26199</v>
      </c>
      <c r="Y958" s="97"/>
      <c r="AA958" s="91" t="str">
        <v>BUCK001.8DE</v>
      </c>
    </row>
    <row r="959" spans="1:27" s="91" customFormat="1" ht="15" customHeight="1" x14ac:dyDescent="0.35">
      <c r="A959" t="s">
        <v>2845</v>
      </c>
      <c r="B959" t="s">
        <v>2844</v>
      </c>
      <c r="C959" t="s">
        <v>2824</v>
      </c>
      <c r="D959" t="s">
        <v>2846</v>
      </c>
      <c r="E959"/>
      <c r="F959" t="s">
        <v>27</v>
      </c>
      <c r="G959"/>
      <c r="H959">
        <v>3.1</v>
      </c>
      <c r="I959">
        <v>9.86</v>
      </c>
      <c r="J959" t="s">
        <v>888</v>
      </c>
      <c r="K959">
        <v>35.834026999999999</v>
      </c>
      <c r="L959">
        <v>-89.100300000000004</v>
      </c>
      <c r="M959" s="100" t="s">
        <v>38429</v>
      </c>
      <c r="N959" t="s">
        <v>26286</v>
      </c>
      <c r="O959" t="s">
        <v>42711</v>
      </c>
      <c r="P959">
        <v>2</v>
      </c>
      <c r="Q959" t="s">
        <v>26558</v>
      </c>
      <c r="R959" t="s">
        <v>25816</v>
      </c>
      <c r="S959" t="s">
        <v>26197</v>
      </c>
      <c r="T959"/>
      <c r="U959" t="s">
        <v>26198</v>
      </c>
      <c r="V959" t="s">
        <v>26199</v>
      </c>
      <c r="X959" s="91" t="s">
        <v>30154</v>
      </c>
      <c r="Y959" s="97"/>
      <c r="AA959" s="91" t="str">
        <v>BUCK003.1CK</v>
      </c>
    </row>
    <row r="960" spans="1:27" s="91" customFormat="1" ht="15" customHeight="1" x14ac:dyDescent="0.35">
      <c r="A960" t="s">
        <v>2848</v>
      </c>
      <c r="B960" t="s">
        <v>2847</v>
      </c>
      <c r="C960" t="s">
        <v>2824</v>
      </c>
      <c r="D960" t="s">
        <v>2849</v>
      </c>
      <c r="E960"/>
      <c r="F960" t="s">
        <v>27</v>
      </c>
      <c r="G960"/>
      <c r="H960">
        <v>5.4</v>
      </c>
      <c r="I960">
        <v>2.66</v>
      </c>
      <c r="J960" t="s">
        <v>888</v>
      </c>
      <c r="K960">
        <v>35.810400000000001</v>
      </c>
      <c r="L960">
        <v>-89.122900000000001</v>
      </c>
      <c r="M960" s="100" t="s">
        <v>38429</v>
      </c>
      <c r="N960" t="s">
        <v>26286</v>
      </c>
      <c r="O960" t="s">
        <v>42711</v>
      </c>
      <c r="P960">
        <v>2</v>
      </c>
      <c r="Q960" t="s">
        <v>26558</v>
      </c>
      <c r="R960" t="s">
        <v>25816</v>
      </c>
      <c r="S960" t="s">
        <v>26197</v>
      </c>
      <c r="T960"/>
      <c r="U960" t="s">
        <v>26198</v>
      </c>
      <c r="V960" t="s">
        <v>26199</v>
      </c>
      <c r="X960" s="91" t="s">
        <v>30155</v>
      </c>
      <c r="Y960" s="97"/>
      <c r="AA960" s="91" t="str">
        <v>BUCK005.4CK</v>
      </c>
    </row>
    <row r="961" spans="1:27" s="91" customFormat="1" ht="15" customHeight="1" x14ac:dyDescent="0.35">
      <c r="A961" t="s">
        <v>2851</v>
      </c>
      <c r="B961" t="s">
        <v>2850</v>
      </c>
      <c r="C961" t="s">
        <v>2852</v>
      </c>
      <c r="D961" t="s">
        <v>2853</v>
      </c>
      <c r="E961"/>
      <c r="F961" t="s">
        <v>27</v>
      </c>
      <c r="G961"/>
      <c r="H961">
        <v>7.7</v>
      </c>
      <c r="I961">
        <v>3.42</v>
      </c>
      <c r="J961" t="s">
        <v>448</v>
      </c>
      <c r="K961">
        <v>35.957299999999996</v>
      </c>
      <c r="L961">
        <v>-89.019900000000007</v>
      </c>
      <c r="M961" s="100" t="s">
        <v>38429</v>
      </c>
      <c r="N961" t="s">
        <v>26286</v>
      </c>
      <c r="O961" t="s">
        <v>43166</v>
      </c>
      <c r="P961">
        <v>2</v>
      </c>
      <c r="Q961" t="s">
        <v>26557</v>
      </c>
      <c r="R961" t="s">
        <v>25816</v>
      </c>
      <c r="S961" t="s">
        <v>26197</v>
      </c>
      <c r="T961"/>
      <c r="U961" t="s">
        <v>26198</v>
      </c>
      <c r="V961" t="s">
        <v>26199</v>
      </c>
      <c r="Y961" s="97"/>
      <c r="AA961" s="91" t="str">
        <v>BUCK007.7GI</v>
      </c>
    </row>
    <row r="962" spans="1:27" s="91" customFormat="1" ht="15" customHeight="1" x14ac:dyDescent="0.35">
      <c r="A962" t="s">
        <v>29133</v>
      </c>
      <c r="B962" t="s">
        <v>29134</v>
      </c>
      <c r="C962" t="s">
        <v>29135</v>
      </c>
      <c r="D962" t="s">
        <v>29136</v>
      </c>
      <c r="E962"/>
      <c r="F962" t="s">
        <v>29083</v>
      </c>
      <c r="G962"/>
      <c r="H962">
        <v>0.2</v>
      </c>
      <c r="I962">
        <v>0.47</v>
      </c>
      <c r="J962" t="s">
        <v>194</v>
      </c>
      <c r="K962">
        <v>35.485250999999998</v>
      </c>
      <c r="L962">
        <v>-88.074293999999995</v>
      </c>
      <c r="M962" s="100" t="s">
        <v>38402</v>
      </c>
      <c r="N962" t="s">
        <v>26242</v>
      </c>
      <c r="O962" t="s">
        <v>43288</v>
      </c>
      <c r="P962">
        <v>3</v>
      </c>
      <c r="Q962" t="s">
        <v>36970</v>
      </c>
      <c r="R962" t="s">
        <v>25816</v>
      </c>
      <c r="S962" t="s">
        <v>26197</v>
      </c>
      <c r="T962"/>
      <c r="U962" t="s">
        <v>26198</v>
      </c>
      <c r="V962" t="s">
        <v>26199</v>
      </c>
      <c r="Y962" s="97"/>
      <c r="AA962" s="91" t="str">
        <v>BUCK1.5T0.2DE</v>
      </c>
    </row>
    <row r="963" spans="1:27" s="91" customFormat="1" ht="15" customHeight="1" x14ac:dyDescent="0.35">
      <c r="A963" t="s">
        <v>29137</v>
      </c>
      <c r="B963" t="s">
        <v>29138</v>
      </c>
      <c r="C963" t="s">
        <v>29135</v>
      </c>
      <c r="D963" t="s">
        <v>29139</v>
      </c>
      <c r="E963"/>
      <c r="F963" t="s">
        <v>29083</v>
      </c>
      <c r="G963"/>
      <c r="H963">
        <v>0.6</v>
      </c>
      <c r="I963">
        <v>0.27</v>
      </c>
      <c r="J963" t="s">
        <v>194</v>
      </c>
      <c r="K963">
        <v>35.482430000000001</v>
      </c>
      <c r="L963">
        <v>-88.078528000000006</v>
      </c>
      <c r="M963" s="100" t="s">
        <v>38402</v>
      </c>
      <c r="N963" t="s">
        <v>26242</v>
      </c>
      <c r="O963" t="s">
        <v>43288</v>
      </c>
      <c r="P963">
        <v>3</v>
      </c>
      <c r="Q963" t="s">
        <v>36970</v>
      </c>
      <c r="R963" t="s">
        <v>25816</v>
      </c>
      <c r="S963" t="s">
        <v>26197</v>
      </c>
      <c r="T963"/>
      <c r="U963" t="s">
        <v>26198</v>
      </c>
      <c r="V963" t="s">
        <v>26199</v>
      </c>
      <c r="Y963" s="97"/>
      <c r="AA963" s="91" t="str">
        <v>BUCK1.5T0.6DE</v>
      </c>
    </row>
    <row r="964" spans="1:27" s="91" customFormat="1" ht="15" customHeight="1" x14ac:dyDescent="0.35">
      <c r="A964" t="s">
        <v>29140</v>
      </c>
      <c r="B964" t="s">
        <v>29141</v>
      </c>
      <c r="C964" t="s">
        <v>29142</v>
      </c>
      <c r="D964" t="s">
        <v>29143</v>
      </c>
      <c r="E964"/>
      <c r="F964" t="s">
        <v>29083</v>
      </c>
      <c r="G964"/>
      <c r="H964">
        <v>0.4</v>
      </c>
      <c r="I964">
        <v>0.05</v>
      </c>
      <c r="J964" t="s">
        <v>194</v>
      </c>
      <c r="K964">
        <v>35.482742999999999</v>
      </c>
      <c r="L964">
        <v>-88.085476999999997</v>
      </c>
      <c r="M964" s="100" t="s">
        <v>38402</v>
      </c>
      <c r="N964" t="s">
        <v>26242</v>
      </c>
      <c r="O964" t="s">
        <v>43288</v>
      </c>
      <c r="P964">
        <v>3</v>
      </c>
      <c r="Q964" t="s">
        <v>36970</v>
      </c>
      <c r="R964" t="s">
        <v>25816</v>
      </c>
      <c r="S964" t="s">
        <v>26197</v>
      </c>
      <c r="T964"/>
      <c r="U964" t="s">
        <v>26198</v>
      </c>
      <c r="V964" t="s">
        <v>26199</v>
      </c>
      <c r="Y964" s="97"/>
      <c r="AA964" s="91" t="str">
        <v>BUCK1.5T0.8T0.4DE</v>
      </c>
    </row>
    <row r="965" spans="1:27" s="91" customFormat="1" ht="15" customHeight="1" x14ac:dyDescent="0.35">
      <c r="A965" t="s">
        <v>2855</v>
      </c>
      <c r="B965" t="s">
        <v>2854</v>
      </c>
      <c r="C965" t="s">
        <v>2856</v>
      </c>
      <c r="D965" t="s">
        <v>2857</v>
      </c>
      <c r="E965"/>
      <c r="F965" t="s">
        <v>28985</v>
      </c>
      <c r="G965"/>
      <c r="H965">
        <v>0.2</v>
      </c>
      <c r="I965">
        <v>0.99</v>
      </c>
      <c r="J965" t="s">
        <v>553</v>
      </c>
      <c r="K965">
        <v>35.709000000000003</v>
      </c>
      <c r="L965">
        <v>-83.523499999999999</v>
      </c>
      <c r="M965" s="100" t="s">
        <v>38394</v>
      </c>
      <c r="N965" t="s">
        <v>26308</v>
      </c>
      <c r="O965" t="s">
        <v>42564</v>
      </c>
      <c r="P965">
        <v>5</v>
      </c>
      <c r="Q965" t="s">
        <v>30156</v>
      </c>
      <c r="R965" t="s">
        <v>25825</v>
      </c>
      <c r="S965" t="s">
        <v>26197</v>
      </c>
      <c r="T965"/>
      <c r="U965" t="s">
        <v>26198</v>
      </c>
      <c r="V965" t="s">
        <v>26204</v>
      </c>
      <c r="X965" s="91" t="s">
        <v>34611</v>
      </c>
      <c r="Y965" s="97"/>
      <c r="AA965" s="91" t="str">
        <v>BUCKB000.2SV</v>
      </c>
    </row>
    <row r="966" spans="1:27" s="91" customFormat="1" ht="15" customHeight="1" x14ac:dyDescent="0.35">
      <c r="A966" t="s">
        <v>2859</v>
      </c>
      <c r="B966" t="s">
        <v>2858</v>
      </c>
      <c r="C966" t="s">
        <v>2860</v>
      </c>
      <c r="D966" t="s">
        <v>2861</v>
      </c>
      <c r="E966"/>
      <c r="F966" t="s">
        <v>33</v>
      </c>
      <c r="G966"/>
      <c r="H966">
        <v>0.6</v>
      </c>
      <c r="I966">
        <v>6.45</v>
      </c>
      <c r="J966" t="s">
        <v>1600</v>
      </c>
      <c r="K966">
        <v>35.252200000000002</v>
      </c>
      <c r="L966">
        <v>-86.451899999999995</v>
      </c>
      <c r="M966" s="100" t="s">
        <v>38457</v>
      </c>
      <c r="N966" t="s">
        <v>26336</v>
      </c>
      <c r="O966" t="s">
        <v>43268</v>
      </c>
      <c r="P966">
        <v>2</v>
      </c>
      <c r="Q966" t="s">
        <v>30157</v>
      </c>
      <c r="R966" t="s">
        <v>25808</v>
      </c>
      <c r="S966" t="s">
        <v>26197</v>
      </c>
      <c r="T966"/>
      <c r="U966" t="s">
        <v>26198</v>
      </c>
      <c r="V966" t="s">
        <v>26199</v>
      </c>
      <c r="Y966" s="97"/>
      <c r="AA966" s="91" t="str">
        <v>BUCKE000.6LI</v>
      </c>
    </row>
    <row r="967" spans="1:27" s="91" customFormat="1" ht="15" customHeight="1" x14ac:dyDescent="0.35">
      <c r="A967" t="s">
        <v>2863</v>
      </c>
      <c r="B967" t="s">
        <v>2862</v>
      </c>
      <c r="C967" t="s">
        <v>2864</v>
      </c>
      <c r="D967" t="s">
        <v>1988</v>
      </c>
      <c r="E967"/>
      <c r="F967" t="s">
        <v>29083</v>
      </c>
      <c r="G967"/>
      <c r="H967">
        <v>1.1000000000000001</v>
      </c>
      <c r="I967">
        <v>2.57</v>
      </c>
      <c r="J967" t="s">
        <v>423</v>
      </c>
      <c r="K967">
        <v>36.014443999999997</v>
      </c>
      <c r="L967">
        <v>-87.827777999999995</v>
      </c>
      <c r="M967" s="100" t="s">
        <v>38382</v>
      </c>
      <c r="N967" t="s">
        <v>26210</v>
      </c>
      <c r="O967" t="s">
        <v>42502</v>
      </c>
      <c r="P967">
        <v>3</v>
      </c>
      <c r="Q967" t="s">
        <v>26560</v>
      </c>
      <c r="R967" t="s">
        <v>25829</v>
      </c>
      <c r="S967" t="s">
        <v>26197</v>
      </c>
      <c r="T967"/>
      <c r="U967" t="s">
        <v>26198</v>
      </c>
      <c r="V967" t="s">
        <v>26199</v>
      </c>
      <c r="Y967" s="97"/>
      <c r="AA967" s="91" t="str">
        <v>BUCKE001.1HU</v>
      </c>
    </row>
    <row r="968" spans="1:27" s="91" customFormat="1" ht="15" customHeight="1" x14ac:dyDescent="0.35">
      <c r="A968" t="s">
        <v>2866</v>
      </c>
      <c r="B968" t="s">
        <v>2865</v>
      </c>
      <c r="C968" t="s">
        <v>2864</v>
      </c>
      <c r="D968" t="s">
        <v>2867</v>
      </c>
      <c r="E968"/>
      <c r="F968" t="s">
        <v>29083</v>
      </c>
      <c r="G968"/>
      <c r="H968">
        <v>2.4</v>
      </c>
      <c r="I968">
        <v>1.69</v>
      </c>
      <c r="J968" t="s">
        <v>423</v>
      </c>
      <c r="K968">
        <v>36.013491000000002</v>
      </c>
      <c r="L968">
        <v>-87.805019999999999</v>
      </c>
      <c r="M968" s="100" t="s">
        <v>38382</v>
      </c>
      <c r="N968" t="s">
        <v>26210</v>
      </c>
      <c r="O968" t="s">
        <v>42502</v>
      </c>
      <c r="P968">
        <v>3</v>
      </c>
      <c r="Q968" t="s">
        <v>26560</v>
      </c>
      <c r="R968" t="s">
        <v>25829</v>
      </c>
      <c r="S968" t="s">
        <v>26197</v>
      </c>
      <c r="T968"/>
      <c r="U968" t="s">
        <v>26198</v>
      </c>
      <c r="V968" t="s">
        <v>26199</v>
      </c>
      <c r="X968" s="91" t="s">
        <v>30158</v>
      </c>
      <c r="Y968" s="97"/>
      <c r="AA968" s="91" t="str">
        <v>BUCKE002.4HU</v>
      </c>
    </row>
    <row r="969" spans="1:27" s="91" customFormat="1" ht="15" customHeight="1" x14ac:dyDescent="0.35">
      <c r="A969" t="s">
        <v>2869</v>
      </c>
      <c r="B969" t="s">
        <v>2868</v>
      </c>
      <c r="C969" t="s">
        <v>2870</v>
      </c>
      <c r="D969" t="s">
        <v>2871</v>
      </c>
      <c r="E969"/>
      <c r="F969" t="s">
        <v>27</v>
      </c>
      <c r="G969"/>
      <c r="H969">
        <v>2.1</v>
      </c>
      <c r="I969">
        <v>5.24</v>
      </c>
      <c r="J969" t="s">
        <v>919</v>
      </c>
      <c r="K969">
        <v>35.261600000000001</v>
      </c>
      <c r="L969">
        <v>-89.801299999999998</v>
      </c>
      <c r="M969" s="100" t="s">
        <v>38427</v>
      </c>
      <c r="N969" t="s">
        <v>26281</v>
      </c>
      <c r="O969" t="s">
        <v>42336</v>
      </c>
      <c r="P969">
        <v>2</v>
      </c>
      <c r="Q969" t="s">
        <v>26561</v>
      </c>
      <c r="R969" t="s">
        <v>25828</v>
      </c>
      <c r="S969" t="s">
        <v>26197</v>
      </c>
      <c r="T969"/>
      <c r="U969" t="s">
        <v>26198</v>
      </c>
      <c r="V969" t="s">
        <v>26199</v>
      </c>
      <c r="W969" s="91" t="s">
        <v>2872</v>
      </c>
      <c r="X969" s="91" t="s">
        <v>30159</v>
      </c>
      <c r="Y969" s="97"/>
      <c r="AA969" s="91" t="str">
        <v>BUCKH002.1SH</v>
      </c>
    </row>
    <row r="970" spans="1:27" s="91" customFormat="1" ht="15" customHeight="1" x14ac:dyDescent="0.35">
      <c r="A970" t="s">
        <v>2874</v>
      </c>
      <c r="B970" t="s">
        <v>2873</v>
      </c>
      <c r="C970" t="s">
        <v>2870</v>
      </c>
      <c r="D970" t="s">
        <v>2875</v>
      </c>
      <c r="E970"/>
      <c r="F970" t="s">
        <v>27</v>
      </c>
      <c r="G970"/>
      <c r="H970">
        <v>3.8</v>
      </c>
      <c r="I970">
        <v>2.2599999999999998</v>
      </c>
      <c r="J970" t="s">
        <v>919</v>
      </c>
      <c r="K970">
        <v>35.245080000000002</v>
      </c>
      <c r="L970">
        <v>-89.793149999999997</v>
      </c>
      <c r="M970" s="100" t="s">
        <v>38427</v>
      </c>
      <c r="N970" t="s">
        <v>26281</v>
      </c>
      <c r="O970" t="s">
        <v>42336</v>
      </c>
      <c r="P970">
        <v>2</v>
      </c>
      <c r="Q970" t="s">
        <v>26561</v>
      </c>
      <c r="R970" t="s">
        <v>25828</v>
      </c>
      <c r="S970" t="s">
        <v>26197</v>
      </c>
      <c r="T970"/>
      <c r="U970" t="s">
        <v>26198</v>
      </c>
      <c r="V970" t="s">
        <v>26199</v>
      </c>
      <c r="X970" s="91" t="s">
        <v>30160</v>
      </c>
      <c r="Y970" s="97"/>
      <c r="AA970" s="91" t="str">
        <v>BUCKH003.8SH</v>
      </c>
    </row>
    <row r="971" spans="1:27" s="91" customFormat="1" ht="15" customHeight="1" x14ac:dyDescent="0.35">
      <c r="A971" t="s">
        <v>2877</v>
      </c>
      <c r="B971" t="s">
        <v>2876</v>
      </c>
      <c r="C971" t="s">
        <v>2870</v>
      </c>
      <c r="D971" t="s">
        <v>2878</v>
      </c>
      <c r="E971"/>
      <c r="F971" t="s">
        <v>27</v>
      </c>
      <c r="G971"/>
      <c r="H971">
        <v>5.2</v>
      </c>
      <c r="I971">
        <v>1.1299999999999999</v>
      </c>
      <c r="J971" t="s">
        <v>919</v>
      </c>
      <c r="K971">
        <v>35.243940000000002</v>
      </c>
      <c r="L971">
        <v>-89.772149999999996</v>
      </c>
      <c r="M971" s="100" t="s">
        <v>38427</v>
      </c>
      <c r="N971" t="s">
        <v>26281</v>
      </c>
      <c r="O971" t="s">
        <v>42336</v>
      </c>
      <c r="P971">
        <v>2</v>
      </c>
      <c r="Q971" t="s">
        <v>26561</v>
      </c>
      <c r="R971" t="s">
        <v>25828</v>
      </c>
      <c r="S971" t="s">
        <v>26197</v>
      </c>
      <c r="T971"/>
      <c r="U971" t="s">
        <v>26198</v>
      </c>
      <c r="V971" t="s">
        <v>26199</v>
      </c>
      <c r="X971" s="91" t="s">
        <v>30160</v>
      </c>
      <c r="Y971" s="97"/>
      <c r="AA971" s="91" t="str">
        <v>BUCKH005.2SH</v>
      </c>
    </row>
    <row r="972" spans="1:27" s="91" customFormat="1" ht="15" customHeight="1" x14ac:dyDescent="0.35">
      <c r="A972" t="s">
        <v>2880</v>
      </c>
      <c r="B972" t="s">
        <v>2879</v>
      </c>
      <c r="C972" t="s">
        <v>2881</v>
      </c>
      <c r="D972" t="s">
        <v>2882</v>
      </c>
      <c r="E972"/>
      <c r="F972" t="s">
        <v>27</v>
      </c>
      <c r="G972"/>
      <c r="H972">
        <v>0.5</v>
      </c>
      <c r="I972">
        <v>3.51</v>
      </c>
      <c r="J972" t="s">
        <v>207</v>
      </c>
      <c r="K972">
        <v>36.19511</v>
      </c>
      <c r="L972">
        <v>-88.81926</v>
      </c>
      <c r="M972" s="100" t="s">
        <v>38404</v>
      </c>
      <c r="N972" t="s">
        <v>26243</v>
      </c>
      <c r="O972" t="s">
        <v>42685</v>
      </c>
      <c r="P972">
        <v>5</v>
      </c>
      <c r="Q972" t="s">
        <v>26562</v>
      </c>
      <c r="R972" t="s">
        <v>25816</v>
      </c>
      <c r="S972" t="s">
        <v>26197</v>
      </c>
      <c r="T972"/>
      <c r="U972" t="s">
        <v>26198</v>
      </c>
      <c r="V972" t="s">
        <v>26199</v>
      </c>
      <c r="W972" s="91" t="s">
        <v>2883</v>
      </c>
      <c r="X972" s="91" t="s">
        <v>34612</v>
      </c>
      <c r="Y972" s="97"/>
      <c r="AA972" s="91" t="str">
        <v>BUCKO000.5WY</v>
      </c>
    </row>
    <row r="973" spans="1:27" s="91" customFormat="1" ht="15" customHeight="1" x14ac:dyDescent="0.35">
      <c r="A973" t="s">
        <v>40788</v>
      </c>
      <c r="B973" t="s">
        <v>30152</v>
      </c>
      <c r="C973" t="s">
        <v>2881</v>
      </c>
      <c r="D973" t="s">
        <v>30153</v>
      </c>
      <c r="E973"/>
      <c r="F973" t="s">
        <v>27</v>
      </c>
      <c r="G973"/>
      <c r="H973">
        <v>1.2</v>
      </c>
      <c r="I973">
        <v>2.4300000000000002</v>
      </c>
      <c r="J973" t="s">
        <v>207</v>
      </c>
      <c r="K973">
        <v>36.18486</v>
      </c>
      <c r="L973">
        <v>-88.819400000000002</v>
      </c>
      <c r="M973" s="100" t="s">
        <v>38404</v>
      </c>
      <c r="N973" t="s">
        <v>26243</v>
      </c>
      <c r="O973" t="s">
        <v>42685</v>
      </c>
      <c r="P973">
        <v>5</v>
      </c>
      <c r="Q973" t="s">
        <v>26562</v>
      </c>
      <c r="R973" t="s">
        <v>25816</v>
      </c>
      <c r="S973" t="s">
        <v>26197</v>
      </c>
      <c r="T973"/>
      <c r="U973" t="s">
        <v>26198</v>
      </c>
      <c r="V973" t="s">
        <v>26199</v>
      </c>
      <c r="W973" s="91" t="s">
        <v>30151</v>
      </c>
      <c r="X973" s="91" t="s">
        <v>40789</v>
      </c>
      <c r="Y973" s="97"/>
      <c r="AA973" s="91" t="str">
        <v>BUCKO001.2WY</v>
      </c>
    </row>
    <row r="974" spans="1:27" s="91" customFormat="1" ht="15" customHeight="1" x14ac:dyDescent="0.35">
      <c r="A974" t="s">
        <v>2885</v>
      </c>
      <c r="B974" t="s">
        <v>2884</v>
      </c>
      <c r="C974" t="s">
        <v>2886</v>
      </c>
      <c r="D974" t="s">
        <v>2887</v>
      </c>
      <c r="E974"/>
      <c r="F974" t="s">
        <v>29083</v>
      </c>
      <c r="G974"/>
      <c r="H974">
        <v>1.9</v>
      </c>
      <c r="I974">
        <v>11.31</v>
      </c>
      <c r="J974" t="s">
        <v>166</v>
      </c>
      <c r="K974">
        <v>36.448056000000001</v>
      </c>
      <c r="L974">
        <v>-87.445278000000002</v>
      </c>
      <c r="M974" s="100" t="s">
        <v>38380</v>
      </c>
      <c r="N974" t="s">
        <v>26208</v>
      </c>
      <c r="O974" t="s">
        <v>43269</v>
      </c>
      <c r="P974">
        <v>5</v>
      </c>
      <c r="Q974" t="s">
        <v>26563</v>
      </c>
      <c r="R974" t="s">
        <v>25829</v>
      </c>
      <c r="S974" t="s">
        <v>26197</v>
      </c>
      <c r="T974"/>
      <c r="U974" t="s">
        <v>26198</v>
      </c>
      <c r="V974" t="s">
        <v>26199</v>
      </c>
      <c r="Y974" s="97"/>
      <c r="AA974" s="91" t="str">
        <v>BUDDS001.9MT</v>
      </c>
    </row>
    <row r="975" spans="1:27" s="91" customFormat="1" ht="15" customHeight="1" x14ac:dyDescent="0.35">
      <c r="A975" t="s">
        <v>2889</v>
      </c>
      <c r="B975" t="s">
        <v>2888</v>
      </c>
      <c r="C975" t="s">
        <v>2886</v>
      </c>
      <c r="D975" t="s">
        <v>2890</v>
      </c>
      <c r="E975"/>
      <c r="F975" t="s">
        <v>29083</v>
      </c>
      <c r="G975"/>
      <c r="H975">
        <v>2.2000000000000002</v>
      </c>
      <c r="I975">
        <v>10.98</v>
      </c>
      <c r="J975" t="s">
        <v>166</v>
      </c>
      <c r="K975">
        <v>36.444389999999999</v>
      </c>
      <c r="L975">
        <v>-87.443830000000005</v>
      </c>
      <c r="M975" s="100" t="s">
        <v>38380</v>
      </c>
      <c r="N975" t="s">
        <v>26208</v>
      </c>
      <c r="O975" t="s">
        <v>43269</v>
      </c>
      <c r="P975">
        <v>5</v>
      </c>
      <c r="Q975" t="s">
        <v>26563</v>
      </c>
      <c r="R975" t="s">
        <v>25829</v>
      </c>
      <c r="S975" t="s">
        <v>26197</v>
      </c>
      <c r="T975"/>
      <c r="U975" t="s">
        <v>26198</v>
      </c>
      <c r="V975" t="s">
        <v>26199</v>
      </c>
      <c r="Y975" s="97"/>
      <c r="AA975" s="91" t="str">
        <v>BUDDS002.2MT</v>
      </c>
    </row>
    <row r="976" spans="1:27" s="91" customFormat="1" ht="15" customHeight="1" x14ac:dyDescent="0.35">
      <c r="A976" t="s">
        <v>2892</v>
      </c>
      <c r="B976" t="s">
        <v>2891</v>
      </c>
      <c r="C976" t="s">
        <v>2893</v>
      </c>
      <c r="D976" t="s">
        <v>2894</v>
      </c>
      <c r="E976"/>
      <c r="F976" t="s">
        <v>324</v>
      </c>
      <c r="G976"/>
      <c r="H976">
        <v>0.1</v>
      </c>
      <c r="I976">
        <v>4.47</v>
      </c>
      <c r="J976" t="s">
        <v>398</v>
      </c>
      <c r="K976">
        <v>36.557729999999999</v>
      </c>
      <c r="L976">
        <v>-83.96454</v>
      </c>
      <c r="M976" s="100" t="s">
        <v>38417</v>
      </c>
      <c r="N976" t="s">
        <v>26260</v>
      </c>
      <c r="O976" t="s">
        <v>42090</v>
      </c>
      <c r="P976">
        <v>4</v>
      </c>
      <c r="Q976" t="s">
        <v>30161</v>
      </c>
      <c r="R976" t="s">
        <v>25825</v>
      </c>
      <c r="S976" t="s">
        <v>26197</v>
      </c>
      <c r="T976"/>
      <c r="U976" t="s">
        <v>26198</v>
      </c>
      <c r="V976" t="s">
        <v>26204</v>
      </c>
      <c r="X976" s="91" t="s">
        <v>38422</v>
      </c>
      <c r="Y976" s="97"/>
      <c r="AA976" s="91" t="str">
        <v>BUFFA000.1CL</v>
      </c>
    </row>
    <row r="977" spans="1:27" s="91" customFormat="1" ht="15" customHeight="1" x14ac:dyDescent="0.35">
      <c r="A977" t="s">
        <v>2896</v>
      </c>
      <c r="B977" t="s">
        <v>2895</v>
      </c>
      <c r="C977" t="s">
        <v>2893</v>
      </c>
      <c r="D977" t="s">
        <v>2897</v>
      </c>
      <c r="E977"/>
      <c r="F977" t="s">
        <v>44</v>
      </c>
      <c r="G977"/>
      <c r="H977">
        <v>0.1</v>
      </c>
      <c r="I977">
        <v>1.59</v>
      </c>
      <c r="J977" t="s">
        <v>64</v>
      </c>
      <c r="K977">
        <v>36.089100000000002</v>
      </c>
      <c r="L977">
        <v>-82.918019999999999</v>
      </c>
      <c r="M977" s="100" t="s">
        <v>38387</v>
      </c>
      <c r="N977" t="s">
        <v>26214</v>
      </c>
      <c r="O977" t="s">
        <v>42311</v>
      </c>
      <c r="P977">
        <v>5</v>
      </c>
      <c r="Q977" t="s">
        <v>26564</v>
      </c>
      <c r="R977" t="s">
        <v>25821</v>
      </c>
      <c r="S977" t="s">
        <v>26197</v>
      </c>
      <c r="T977"/>
      <c r="U977" t="s">
        <v>26198</v>
      </c>
      <c r="V977" t="s">
        <v>26204</v>
      </c>
      <c r="Y977" s="97"/>
      <c r="AA977" s="91" t="str">
        <v>BUFFA000.1GE</v>
      </c>
    </row>
    <row r="978" spans="1:27" s="91" customFormat="1" ht="15" customHeight="1" x14ac:dyDescent="0.35">
      <c r="A978" t="s">
        <v>2899</v>
      </c>
      <c r="B978" t="s">
        <v>2898</v>
      </c>
      <c r="C978" t="s">
        <v>2893</v>
      </c>
      <c r="D978" t="s">
        <v>2900</v>
      </c>
      <c r="E978"/>
      <c r="F978" t="s">
        <v>44</v>
      </c>
      <c r="G978"/>
      <c r="H978">
        <v>0.2</v>
      </c>
      <c r="I978">
        <v>38.46</v>
      </c>
      <c r="J978" t="s">
        <v>442</v>
      </c>
      <c r="K978">
        <v>36.327199999999998</v>
      </c>
      <c r="L978">
        <v>-82.271900000000002</v>
      </c>
      <c r="M978" s="100" t="s">
        <v>38455</v>
      </c>
      <c r="N978" t="s">
        <v>26332</v>
      </c>
      <c r="O978" t="s">
        <v>43111</v>
      </c>
      <c r="P978">
        <v>1</v>
      </c>
      <c r="Q978" t="s">
        <v>26565</v>
      </c>
      <c r="R978" t="s">
        <v>25821</v>
      </c>
      <c r="S978" t="s">
        <v>26197</v>
      </c>
      <c r="T978"/>
      <c r="U978" t="s">
        <v>26198</v>
      </c>
      <c r="V978" t="s">
        <v>26204</v>
      </c>
      <c r="W978" s="91" t="s">
        <v>34613</v>
      </c>
      <c r="Y978" s="97"/>
      <c r="AA978" s="91" t="str">
        <v>BUFFA000.2CT</v>
      </c>
    </row>
    <row r="979" spans="1:27" s="91" customFormat="1" ht="15" customHeight="1" x14ac:dyDescent="0.35">
      <c r="A979" t="s">
        <v>2902</v>
      </c>
      <c r="B979" t="s">
        <v>2901</v>
      </c>
      <c r="C979" t="s">
        <v>2893</v>
      </c>
      <c r="D979" t="s">
        <v>2903</v>
      </c>
      <c r="E979"/>
      <c r="F979" t="s">
        <v>44</v>
      </c>
      <c r="G979"/>
      <c r="H979">
        <v>0.2</v>
      </c>
      <c r="I979">
        <v>19.420000000000002</v>
      </c>
      <c r="J979" t="s">
        <v>2163</v>
      </c>
      <c r="K979">
        <v>36.194099999999999</v>
      </c>
      <c r="L979">
        <v>-83.562700000000007</v>
      </c>
      <c r="M979" s="100" t="s">
        <v>38388</v>
      </c>
      <c r="N979" t="s">
        <v>18813</v>
      </c>
      <c r="O979" t="s">
        <v>43012</v>
      </c>
      <c r="P979">
        <v>4</v>
      </c>
      <c r="Q979" t="s">
        <v>26566</v>
      </c>
      <c r="R979" t="s">
        <v>25825</v>
      </c>
      <c r="S979" t="s">
        <v>26197</v>
      </c>
      <c r="T979"/>
      <c r="U979" t="s">
        <v>26198</v>
      </c>
      <c r="V979" t="s">
        <v>26204</v>
      </c>
      <c r="Y979" s="97"/>
      <c r="AA979" s="91" t="str">
        <v>BUFFA000.2GR</v>
      </c>
    </row>
    <row r="980" spans="1:27" s="91" customFormat="1" ht="15" customHeight="1" x14ac:dyDescent="0.35">
      <c r="A980" t="s">
        <v>2905</v>
      </c>
      <c r="B980" t="s">
        <v>2904</v>
      </c>
      <c r="C980" t="s">
        <v>2893</v>
      </c>
      <c r="D980" t="s">
        <v>2906</v>
      </c>
      <c r="E980"/>
      <c r="F980" t="s">
        <v>58</v>
      </c>
      <c r="G980"/>
      <c r="H980">
        <v>0.2</v>
      </c>
      <c r="I980">
        <v>64.87</v>
      </c>
      <c r="J980" t="s">
        <v>325</v>
      </c>
      <c r="K980">
        <v>36.371780000000001</v>
      </c>
      <c r="L980">
        <v>-84.448710000000005</v>
      </c>
      <c r="M980" s="100" t="s">
        <v>38426</v>
      </c>
      <c r="N980" t="s">
        <v>26325</v>
      </c>
      <c r="O980" t="s">
        <v>42427</v>
      </c>
      <c r="P980">
        <v>4</v>
      </c>
      <c r="Q980" t="s">
        <v>30162</v>
      </c>
      <c r="R980" t="s">
        <v>25825</v>
      </c>
      <c r="S980" t="s">
        <v>26197</v>
      </c>
      <c r="T980"/>
      <c r="U980" t="s">
        <v>26198</v>
      </c>
      <c r="V980" t="s">
        <v>26204</v>
      </c>
      <c r="X980" s="91" t="s">
        <v>30163</v>
      </c>
      <c r="Y980" s="97"/>
      <c r="AA980" s="91" t="str">
        <v>BUFFA000.2SC</v>
      </c>
    </row>
    <row r="981" spans="1:27" s="91" customFormat="1" ht="15" customHeight="1" x14ac:dyDescent="0.35">
      <c r="A981" t="s">
        <v>2908</v>
      </c>
      <c r="B981" t="s">
        <v>2907</v>
      </c>
      <c r="C981" t="s">
        <v>2893</v>
      </c>
      <c r="D981" t="s">
        <v>2909</v>
      </c>
      <c r="E981"/>
      <c r="F981" t="s">
        <v>44</v>
      </c>
      <c r="G981"/>
      <c r="H981">
        <v>0.3</v>
      </c>
      <c r="I981">
        <v>15</v>
      </c>
      <c r="J981" t="s">
        <v>950</v>
      </c>
      <c r="K981">
        <v>36.156945999999998</v>
      </c>
      <c r="L981">
        <v>-84.083369000000005</v>
      </c>
      <c r="M981" s="100" t="s">
        <v>38459</v>
      </c>
      <c r="N981" t="s">
        <v>26343</v>
      </c>
      <c r="O981" t="s">
        <v>43061</v>
      </c>
      <c r="P981">
        <v>3</v>
      </c>
      <c r="Q981" t="s">
        <v>26567</v>
      </c>
      <c r="R981" t="s">
        <v>25825</v>
      </c>
      <c r="S981" t="s">
        <v>26197</v>
      </c>
      <c r="T981"/>
      <c r="U981" t="s">
        <v>26198</v>
      </c>
      <c r="V981" t="s">
        <v>26204</v>
      </c>
      <c r="Y981" s="97"/>
      <c r="AA981" s="91" t="str">
        <v>BUFFA000.3AN</v>
      </c>
    </row>
    <row r="982" spans="1:27" s="91" customFormat="1" ht="15" customHeight="1" x14ac:dyDescent="0.35">
      <c r="A982" t="s">
        <v>2911</v>
      </c>
      <c r="B982" t="s">
        <v>2910</v>
      </c>
      <c r="C982" t="s">
        <v>2912</v>
      </c>
      <c r="D982" t="s">
        <v>2913</v>
      </c>
      <c r="E982"/>
      <c r="F982" t="s">
        <v>33</v>
      </c>
      <c r="G982"/>
      <c r="H982">
        <v>0.4</v>
      </c>
      <c r="I982">
        <v>5.09</v>
      </c>
      <c r="J982" t="s">
        <v>614</v>
      </c>
      <c r="K982">
        <v>36.137430000000002</v>
      </c>
      <c r="L982">
        <v>-85.788349999999994</v>
      </c>
      <c r="M982" s="100" t="s">
        <v>38383</v>
      </c>
      <c r="N982" t="s">
        <v>3589</v>
      </c>
      <c r="O982" t="s">
        <v>43132</v>
      </c>
      <c r="P982">
        <v>2</v>
      </c>
      <c r="Q982" t="s">
        <v>30164</v>
      </c>
      <c r="R982" t="s">
        <v>25812</v>
      </c>
      <c r="S982" t="s">
        <v>26197</v>
      </c>
      <c r="T982"/>
      <c r="U982" t="s">
        <v>26198</v>
      </c>
      <c r="V982" t="s">
        <v>26199</v>
      </c>
      <c r="X982" s="91" t="s">
        <v>30165</v>
      </c>
      <c r="Y982" s="97"/>
      <c r="AA982" s="91" t="str">
        <v>BUFFA000.4PU</v>
      </c>
    </row>
    <row r="983" spans="1:27" s="91" customFormat="1" ht="15" customHeight="1" x14ac:dyDescent="0.35">
      <c r="A983" t="s">
        <v>2915</v>
      </c>
      <c r="B983" t="s">
        <v>2914</v>
      </c>
      <c r="C983" t="s">
        <v>2893</v>
      </c>
      <c r="D983" t="s">
        <v>2916</v>
      </c>
      <c r="E983"/>
      <c r="F983" t="s">
        <v>44</v>
      </c>
      <c r="G983"/>
      <c r="H983">
        <v>0.5</v>
      </c>
      <c r="I983">
        <v>15</v>
      </c>
      <c r="J983" t="s">
        <v>950</v>
      </c>
      <c r="K983">
        <v>36.158734000000003</v>
      </c>
      <c r="L983">
        <v>-84.081716999999998</v>
      </c>
      <c r="M983" s="100" t="s">
        <v>38459</v>
      </c>
      <c r="N983" t="s">
        <v>26343</v>
      </c>
      <c r="O983" t="s">
        <v>43061</v>
      </c>
      <c r="P983">
        <v>3</v>
      </c>
      <c r="Q983" t="s">
        <v>26567</v>
      </c>
      <c r="R983" t="s">
        <v>25825</v>
      </c>
      <c r="S983" t="s">
        <v>26197</v>
      </c>
      <c r="T983"/>
      <c r="U983" t="s">
        <v>26198</v>
      </c>
      <c r="V983" t="s">
        <v>26204</v>
      </c>
      <c r="Y983" s="97"/>
      <c r="AA983" s="91" t="str">
        <v>BUFFA000.5AN</v>
      </c>
    </row>
    <row r="984" spans="1:27" s="91" customFormat="1" ht="15" customHeight="1" x14ac:dyDescent="0.35">
      <c r="A984" t="s">
        <v>2918</v>
      </c>
      <c r="B984" t="s">
        <v>2917</v>
      </c>
      <c r="C984" t="s">
        <v>2893</v>
      </c>
      <c r="D984" t="s">
        <v>2919</v>
      </c>
      <c r="E984"/>
      <c r="F984" t="s">
        <v>44</v>
      </c>
      <c r="G984" t="s">
        <v>28998</v>
      </c>
      <c r="H984">
        <v>0.7</v>
      </c>
      <c r="I984">
        <v>15</v>
      </c>
      <c r="J984" t="s">
        <v>950</v>
      </c>
      <c r="K984">
        <v>36.1601</v>
      </c>
      <c r="L984">
        <v>-84.080100000000002</v>
      </c>
      <c r="M984" s="100" t="s">
        <v>38459</v>
      </c>
      <c r="N984" t="s">
        <v>26343</v>
      </c>
      <c r="O984" t="s">
        <v>43061</v>
      </c>
      <c r="P984">
        <v>3</v>
      </c>
      <c r="Q984" t="s">
        <v>26567</v>
      </c>
      <c r="R984" t="s">
        <v>25825</v>
      </c>
      <c r="S984" t="s">
        <v>26197</v>
      </c>
      <c r="T984"/>
      <c r="U984" t="s">
        <v>26198</v>
      </c>
      <c r="V984" t="s">
        <v>26204</v>
      </c>
      <c r="W984" s="91" t="s">
        <v>34614</v>
      </c>
      <c r="X984" s="91" t="s">
        <v>34418</v>
      </c>
      <c r="Y984" s="97"/>
      <c r="AA984" s="91" t="str">
        <v>BUFFA000.7AN</v>
      </c>
    </row>
    <row r="985" spans="1:27" s="91" customFormat="1" ht="15" customHeight="1" x14ac:dyDescent="0.35">
      <c r="A985" t="s">
        <v>2921</v>
      </c>
      <c r="B985" t="s">
        <v>2920</v>
      </c>
      <c r="C985" t="s">
        <v>2893</v>
      </c>
      <c r="D985" t="s">
        <v>2922</v>
      </c>
      <c r="E985"/>
      <c r="F985" t="s">
        <v>33</v>
      </c>
      <c r="G985"/>
      <c r="H985">
        <v>0.8</v>
      </c>
      <c r="I985">
        <v>5.16</v>
      </c>
      <c r="J985" t="s">
        <v>277</v>
      </c>
      <c r="K985">
        <v>36.090000000000003</v>
      </c>
      <c r="L985">
        <v>-86.990832999999995</v>
      </c>
      <c r="M985" s="100" t="s">
        <v>38379</v>
      </c>
      <c r="N985" t="s">
        <v>26205</v>
      </c>
      <c r="O985" t="s">
        <v>42758</v>
      </c>
      <c r="P985">
        <v>1</v>
      </c>
      <c r="Q985" t="s">
        <v>30166</v>
      </c>
      <c r="R985" t="s">
        <v>25829</v>
      </c>
      <c r="S985" t="s">
        <v>26197</v>
      </c>
      <c r="T985"/>
      <c r="U985" t="s">
        <v>26198</v>
      </c>
      <c r="V985" t="s">
        <v>26199</v>
      </c>
      <c r="Y985" s="97"/>
      <c r="AA985" s="91" t="str">
        <v>BUFFA000.8DA</v>
      </c>
    </row>
    <row r="986" spans="1:27" s="91" customFormat="1" ht="15" customHeight="1" x14ac:dyDescent="0.35">
      <c r="A986" t="s">
        <v>2924</v>
      </c>
      <c r="B986" t="s">
        <v>2923</v>
      </c>
      <c r="C986" t="s">
        <v>2893</v>
      </c>
      <c r="D986" t="s">
        <v>2925</v>
      </c>
      <c r="E986"/>
      <c r="F986" t="s">
        <v>44</v>
      </c>
      <c r="G986"/>
      <c r="H986">
        <v>1.1000000000000001</v>
      </c>
      <c r="I986">
        <v>11.71</v>
      </c>
      <c r="J986" t="s">
        <v>950</v>
      </c>
      <c r="K986">
        <v>36.164073999999999</v>
      </c>
      <c r="L986">
        <v>-84.078220000000002</v>
      </c>
      <c r="M986" s="100" t="s">
        <v>38459</v>
      </c>
      <c r="N986" t="s">
        <v>26343</v>
      </c>
      <c r="O986" t="s">
        <v>43061</v>
      </c>
      <c r="P986">
        <v>3</v>
      </c>
      <c r="Q986" t="s">
        <v>26567</v>
      </c>
      <c r="R986" t="s">
        <v>25825</v>
      </c>
      <c r="S986" t="s">
        <v>26197</v>
      </c>
      <c r="T986"/>
      <c r="U986" t="s">
        <v>26198</v>
      </c>
      <c r="V986" t="s">
        <v>26204</v>
      </c>
      <c r="Y986" s="97"/>
      <c r="AA986" s="91" t="str">
        <v>BUFFA001.1AN</v>
      </c>
    </row>
    <row r="987" spans="1:27" s="91" customFormat="1" ht="15" customHeight="1" x14ac:dyDescent="0.35">
      <c r="A987" t="s">
        <v>2927</v>
      </c>
      <c r="B987" t="s">
        <v>2926</v>
      </c>
      <c r="C987" t="s">
        <v>2893</v>
      </c>
      <c r="D987" t="s">
        <v>2928</v>
      </c>
      <c r="E987"/>
      <c r="F987" t="s">
        <v>44</v>
      </c>
      <c r="G987"/>
      <c r="H987">
        <v>1.6</v>
      </c>
      <c r="I987">
        <v>32.92</v>
      </c>
      <c r="J987" t="s">
        <v>442</v>
      </c>
      <c r="K987">
        <v>36.316800000000001</v>
      </c>
      <c r="L987">
        <v>-82.281099999999995</v>
      </c>
      <c r="M987" s="100" t="s">
        <v>38455</v>
      </c>
      <c r="N987" t="s">
        <v>26332</v>
      </c>
      <c r="O987" t="s">
        <v>43111</v>
      </c>
      <c r="P987">
        <v>1</v>
      </c>
      <c r="Q987" t="s">
        <v>26565</v>
      </c>
      <c r="R987" t="s">
        <v>25821</v>
      </c>
      <c r="S987" t="s">
        <v>26197</v>
      </c>
      <c r="T987"/>
      <c r="U987" t="s">
        <v>26198</v>
      </c>
      <c r="V987" t="s">
        <v>26204</v>
      </c>
      <c r="X987" s="91" t="s">
        <v>30167</v>
      </c>
      <c r="Y987" s="97"/>
      <c r="AA987" s="91" t="str">
        <v>BUFFA001.6CT</v>
      </c>
    </row>
    <row r="988" spans="1:27" s="91" customFormat="1" ht="15" customHeight="1" x14ac:dyDescent="0.35">
      <c r="A988" t="s">
        <v>2930</v>
      </c>
      <c r="B988" t="s">
        <v>2929</v>
      </c>
      <c r="C988" t="s">
        <v>2893</v>
      </c>
      <c r="D988" t="s">
        <v>2931</v>
      </c>
      <c r="E988"/>
      <c r="F988" t="s">
        <v>58</v>
      </c>
      <c r="G988"/>
      <c r="H988">
        <v>2.9</v>
      </c>
      <c r="I988">
        <v>43.3</v>
      </c>
      <c r="J988" t="s">
        <v>325</v>
      </c>
      <c r="K988">
        <v>36.382390000000001</v>
      </c>
      <c r="L988">
        <v>-84.414569999999998</v>
      </c>
      <c r="M988" s="100" t="s">
        <v>38426</v>
      </c>
      <c r="N988" t="s">
        <v>26325</v>
      </c>
      <c r="O988" t="s">
        <v>42427</v>
      </c>
      <c r="P988">
        <v>4</v>
      </c>
      <c r="Q988" t="s">
        <v>30162</v>
      </c>
      <c r="R988" t="s">
        <v>25825</v>
      </c>
      <c r="S988" t="s">
        <v>26197</v>
      </c>
      <c r="T988"/>
      <c r="U988" t="s">
        <v>26198</v>
      </c>
      <c r="V988" t="s">
        <v>26204</v>
      </c>
      <c r="X988" s="91" t="s">
        <v>38645</v>
      </c>
      <c r="Y988" s="97"/>
      <c r="AA988" s="91" t="str">
        <v>BUFFA002.9SC</v>
      </c>
    </row>
    <row r="989" spans="1:27" s="91" customFormat="1" ht="15" customHeight="1" x14ac:dyDescent="0.35">
      <c r="A989" t="s">
        <v>2933</v>
      </c>
      <c r="B989" t="s">
        <v>2932</v>
      </c>
      <c r="C989" t="s">
        <v>2893</v>
      </c>
      <c r="D989" t="s">
        <v>30168</v>
      </c>
      <c r="E989"/>
      <c r="F989" t="s">
        <v>44</v>
      </c>
      <c r="G989"/>
      <c r="H989">
        <v>3.6</v>
      </c>
      <c r="I989">
        <v>26.31</v>
      </c>
      <c r="J989" t="s">
        <v>442</v>
      </c>
      <c r="K989">
        <v>36.292499999999997</v>
      </c>
      <c r="L989">
        <v>-82.3</v>
      </c>
      <c r="M989" s="100" t="s">
        <v>38455</v>
      </c>
      <c r="N989" t="s">
        <v>26332</v>
      </c>
      <c r="O989" t="s">
        <v>43111</v>
      </c>
      <c r="P989">
        <v>1</v>
      </c>
      <c r="Q989" t="s">
        <v>26565</v>
      </c>
      <c r="R989" t="s">
        <v>25821</v>
      </c>
      <c r="S989" t="s">
        <v>26197</v>
      </c>
      <c r="T989"/>
      <c r="U989" t="s">
        <v>26198</v>
      </c>
      <c r="V989" t="s">
        <v>26204</v>
      </c>
      <c r="Y989" s="97"/>
      <c r="AA989" s="91" t="str">
        <v>BUFFA003.6CT</v>
      </c>
    </row>
    <row r="990" spans="1:27" s="91" customFormat="1" ht="15" customHeight="1" x14ac:dyDescent="0.35">
      <c r="A990" t="s">
        <v>2935</v>
      </c>
      <c r="B990" t="s">
        <v>2934</v>
      </c>
      <c r="C990" t="s">
        <v>2893</v>
      </c>
      <c r="D990" t="s">
        <v>2936</v>
      </c>
      <c r="E990"/>
      <c r="F990" t="s">
        <v>44</v>
      </c>
      <c r="G990"/>
      <c r="H990">
        <v>3.9</v>
      </c>
      <c r="I990">
        <v>10.59</v>
      </c>
      <c r="J990" t="s">
        <v>950</v>
      </c>
      <c r="K990">
        <v>36.180056999999998</v>
      </c>
      <c r="L990">
        <v>-84.064406000000005</v>
      </c>
      <c r="M990" s="100" t="s">
        <v>38459</v>
      </c>
      <c r="N990" t="s">
        <v>26343</v>
      </c>
      <c r="O990" t="s">
        <v>43061</v>
      </c>
      <c r="P990">
        <v>3</v>
      </c>
      <c r="Q990" t="s">
        <v>26567</v>
      </c>
      <c r="R990" t="s">
        <v>25825</v>
      </c>
      <c r="S990" t="s">
        <v>26197</v>
      </c>
      <c r="T990"/>
      <c r="U990" t="s">
        <v>26198</v>
      </c>
      <c r="V990" t="s">
        <v>26204</v>
      </c>
      <c r="Y990" s="97"/>
      <c r="AA990" s="91" t="str">
        <v>BUFFA003.9AN</v>
      </c>
    </row>
    <row r="991" spans="1:27" s="91" customFormat="1" ht="15" customHeight="1" x14ac:dyDescent="0.35">
      <c r="A991" s="310" t="s">
        <v>38646</v>
      </c>
      <c r="B991" s="310" t="s">
        <v>38647</v>
      </c>
      <c r="C991" s="310" t="s">
        <v>2893</v>
      </c>
      <c r="D991" s="310" t="s">
        <v>38648</v>
      </c>
      <c r="E991" s="310"/>
      <c r="F991" s="310" t="s">
        <v>44</v>
      </c>
      <c r="G991" s="310"/>
      <c r="H991" s="314">
        <v>4</v>
      </c>
      <c r="I991" s="314">
        <v>10.6</v>
      </c>
      <c r="J991" s="310" t="s">
        <v>950</v>
      </c>
      <c r="K991" s="314">
        <v>36.180259999999997</v>
      </c>
      <c r="L991" s="314">
        <v>-84.063274000000007</v>
      </c>
      <c r="M991" s="314" t="s">
        <v>38459</v>
      </c>
      <c r="N991" s="310" t="s">
        <v>26343</v>
      </c>
      <c r="O991" s="310" t="s">
        <v>38649</v>
      </c>
      <c r="P991" s="314">
        <v>3</v>
      </c>
      <c r="Q991" s="310" t="s">
        <v>26567</v>
      </c>
      <c r="R991" s="310" t="s">
        <v>25825</v>
      </c>
      <c r="S991" s="310" t="s">
        <v>26197</v>
      </c>
      <c r="T991" s="310"/>
      <c r="U991" s="310" t="s">
        <v>26198</v>
      </c>
      <c r="V991" s="310" t="s">
        <v>26204</v>
      </c>
      <c r="Y991" s="97"/>
      <c r="AA991" s="91" t="str">
        <v>BUFFA004.0AN</v>
      </c>
    </row>
    <row r="992" spans="1:27" s="91" customFormat="1" ht="15" customHeight="1" x14ac:dyDescent="0.35">
      <c r="A992" t="s">
        <v>2938</v>
      </c>
      <c r="B992" t="s">
        <v>2937</v>
      </c>
      <c r="C992" t="s">
        <v>2939</v>
      </c>
      <c r="D992" t="s">
        <v>2940</v>
      </c>
      <c r="E992"/>
      <c r="F992" t="s">
        <v>29083</v>
      </c>
      <c r="G992"/>
      <c r="H992">
        <v>4</v>
      </c>
      <c r="I992">
        <v>748</v>
      </c>
      <c r="J992" t="s">
        <v>423</v>
      </c>
      <c r="K992">
        <v>35.964799999999997</v>
      </c>
      <c r="L992">
        <v>-87.854100000000003</v>
      </c>
      <c r="M992" s="100" t="s">
        <v>38391</v>
      </c>
      <c r="N992" t="s">
        <v>26220</v>
      </c>
      <c r="O992" t="s">
        <v>43230</v>
      </c>
      <c r="P992">
        <v>5</v>
      </c>
      <c r="Q992" t="s">
        <v>30169</v>
      </c>
      <c r="R992" t="s">
        <v>25829</v>
      </c>
      <c r="S992" t="s">
        <v>26197</v>
      </c>
      <c r="T992"/>
      <c r="U992" t="s">
        <v>26198</v>
      </c>
      <c r="V992" t="s">
        <v>26199</v>
      </c>
      <c r="W992" s="91" t="s">
        <v>34615</v>
      </c>
      <c r="Y992" s="97"/>
      <c r="AA992" s="91" t="str">
        <v>BUFFA004.0HU</v>
      </c>
    </row>
    <row r="993" spans="1:27" s="91" customFormat="1" ht="15" customHeight="1" x14ac:dyDescent="0.35">
      <c r="A993" t="s">
        <v>2942</v>
      </c>
      <c r="B993" t="s">
        <v>2941</v>
      </c>
      <c r="C993" t="s">
        <v>2893</v>
      </c>
      <c r="D993" t="s">
        <v>2943</v>
      </c>
      <c r="E993"/>
      <c r="F993" t="s">
        <v>58</v>
      </c>
      <c r="G993" t="s">
        <v>324</v>
      </c>
      <c r="H993">
        <v>4.2</v>
      </c>
      <c r="I993">
        <v>41</v>
      </c>
      <c r="J993" t="s">
        <v>325</v>
      </c>
      <c r="K993">
        <v>36.392809999999997</v>
      </c>
      <c r="L993">
        <v>-84.409409999999994</v>
      </c>
      <c r="M993" s="100" t="s">
        <v>38426</v>
      </c>
      <c r="N993" t="s">
        <v>26325</v>
      </c>
      <c r="O993" t="s">
        <v>42427</v>
      </c>
      <c r="P993">
        <v>4</v>
      </c>
      <c r="Q993" t="s">
        <v>30162</v>
      </c>
      <c r="R993" t="s">
        <v>25825</v>
      </c>
      <c r="S993" t="s">
        <v>26197</v>
      </c>
      <c r="T993"/>
      <c r="U993" t="s">
        <v>26198</v>
      </c>
      <c r="V993" t="s">
        <v>26204</v>
      </c>
      <c r="X993" s="91" t="s">
        <v>38650</v>
      </c>
      <c r="Y993" s="97"/>
      <c r="AA993" s="91" t="str">
        <v>BUFFA004.2SC</v>
      </c>
    </row>
    <row r="994" spans="1:27" s="91" customFormat="1" ht="15" customHeight="1" x14ac:dyDescent="0.35">
      <c r="A994" t="s">
        <v>2945</v>
      </c>
      <c r="B994" t="s">
        <v>2944</v>
      </c>
      <c r="C994" t="s">
        <v>2893</v>
      </c>
      <c r="D994" t="s">
        <v>34616</v>
      </c>
      <c r="E994"/>
      <c r="F994" t="s">
        <v>44</v>
      </c>
      <c r="G994"/>
      <c r="H994">
        <v>4.5999999999999996</v>
      </c>
      <c r="I994">
        <v>10.36</v>
      </c>
      <c r="J994" t="s">
        <v>950</v>
      </c>
      <c r="K994">
        <v>36.182892000000002</v>
      </c>
      <c r="L994">
        <v>-84.061329000000001</v>
      </c>
      <c r="M994" s="100" t="s">
        <v>38459</v>
      </c>
      <c r="N994" t="s">
        <v>26343</v>
      </c>
      <c r="O994" t="s">
        <v>43061</v>
      </c>
      <c r="P994">
        <v>3</v>
      </c>
      <c r="Q994" t="s">
        <v>26567</v>
      </c>
      <c r="R994" t="s">
        <v>25825</v>
      </c>
      <c r="S994" t="s">
        <v>26197</v>
      </c>
      <c r="T994"/>
      <c r="U994" t="s">
        <v>26198</v>
      </c>
      <c r="V994" t="s">
        <v>26204</v>
      </c>
      <c r="W994" s="91" t="s">
        <v>2946</v>
      </c>
      <c r="X994" s="91" t="s">
        <v>34617</v>
      </c>
      <c r="Y994" s="97"/>
      <c r="AA994" s="91" t="str">
        <v>BUFFA004.6AN</v>
      </c>
    </row>
    <row r="995" spans="1:27" s="91" customFormat="1" ht="15" customHeight="1" x14ac:dyDescent="0.35">
      <c r="A995" t="s">
        <v>2948</v>
      </c>
      <c r="B995" t="s">
        <v>2947</v>
      </c>
      <c r="C995" t="s">
        <v>2893</v>
      </c>
      <c r="D995" t="s">
        <v>30170</v>
      </c>
      <c r="E995"/>
      <c r="F995" t="s">
        <v>44</v>
      </c>
      <c r="G995"/>
      <c r="H995">
        <v>5.5</v>
      </c>
      <c r="I995">
        <v>13.86</v>
      </c>
      <c r="J995" t="s">
        <v>442</v>
      </c>
      <c r="K995">
        <v>36.268900000000002</v>
      </c>
      <c r="L995">
        <v>-82.316000000000003</v>
      </c>
      <c r="M995" s="100" t="s">
        <v>38455</v>
      </c>
      <c r="N995" t="s">
        <v>26332</v>
      </c>
      <c r="O995" t="s">
        <v>43111</v>
      </c>
      <c r="P995">
        <v>1</v>
      </c>
      <c r="Q995" t="s">
        <v>26565</v>
      </c>
      <c r="R995" t="s">
        <v>25821</v>
      </c>
      <c r="S995" t="s">
        <v>26197</v>
      </c>
      <c r="T995"/>
      <c r="U995" t="s">
        <v>26198</v>
      </c>
      <c r="V995" t="s">
        <v>26204</v>
      </c>
      <c r="Y995" s="97"/>
      <c r="AA995" s="91" t="str">
        <v>BUFFA005.5CT</v>
      </c>
    </row>
    <row r="996" spans="1:27" s="91" customFormat="1" ht="15" customHeight="1" x14ac:dyDescent="0.35">
      <c r="A996" t="s">
        <v>2950</v>
      </c>
      <c r="B996" t="s">
        <v>2949</v>
      </c>
      <c r="C996" t="s">
        <v>2893</v>
      </c>
      <c r="D996" t="s">
        <v>2951</v>
      </c>
      <c r="E996"/>
      <c r="F996" t="s">
        <v>44</v>
      </c>
      <c r="G996"/>
      <c r="H996">
        <v>6.3</v>
      </c>
      <c r="I996">
        <v>10.82</v>
      </c>
      <c r="J996" t="s">
        <v>442</v>
      </c>
      <c r="K996">
        <v>36.260800000000003</v>
      </c>
      <c r="L996">
        <v>-82.319299999999998</v>
      </c>
      <c r="M996" s="100" t="s">
        <v>38455</v>
      </c>
      <c r="N996" t="s">
        <v>26332</v>
      </c>
      <c r="O996" t="s">
        <v>43111</v>
      </c>
      <c r="P996">
        <v>1</v>
      </c>
      <c r="Q996" t="s">
        <v>26565</v>
      </c>
      <c r="R996" t="s">
        <v>25821</v>
      </c>
      <c r="S996" t="s">
        <v>26197</v>
      </c>
      <c r="T996"/>
      <c r="U996" t="s">
        <v>26198</v>
      </c>
      <c r="V996" t="s">
        <v>26204</v>
      </c>
      <c r="Y996" s="97"/>
      <c r="AA996" s="91" t="str">
        <v>BUFFA006.3CT</v>
      </c>
    </row>
    <row r="997" spans="1:27" s="91" customFormat="1" ht="15" customHeight="1" x14ac:dyDescent="0.35">
      <c r="A997" t="s">
        <v>2953</v>
      </c>
      <c r="B997" t="s">
        <v>2952</v>
      </c>
      <c r="C997" t="s">
        <v>2893</v>
      </c>
      <c r="D997" t="s">
        <v>2954</v>
      </c>
      <c r="E997"/>
      <c r="F997" t="s">
        <v>44</v>
      </c>
      <c r="G997"/>
      <c r="H997">
        <v>6.7</v>
      </c>
      <c r="I997">
        <v>0.85</v>
      </c>
      <c r="J997" t="s">
        <v>950</v>
      </c>
      <c r="K997">
        <v>36.199599999999997</v>
      </c>
      <c r="L997">
        <v>-84.035499999999999</v>
      </c>
      <c r="M997" s="100" t="s">
        <v>38459</v>
      </c>
      <c r="N997" t="s">
        <v>26343</v>
      </c>
      <c r="O997" t="s">
        <v>43061</v>
      </c>
      <c r="P997">
        <v>3</v>
      </c>
      <c r="Q997" t="s">
        <v>26567</v>
      </c>
      <c r="R997" t="s">
        <v>25825</v>
      </c>
      <c r="S997" t="s">
        <v>26197</v>
      </c>
      <c r="T997"/>
      <c r="U997" t="s">
        <v>26198</v>
      </c>
      <c r="V997" t="s">
        <v>26204</v>
      </c>
      <c r="W997" s="91" t="s">
        <v>2955</v>
      </c>
      <c r="X997" s="91" t="s">
        <v>34618</v>
      </c>
      <c r="Y997" s="97"/>
      <c r="AA997" s="91" t="str">
        <v>BUFFA006.7AN</v>
      </c>
    </row>
    <row r="998" spans="1:27" s="91" customFormat="1" ht="15" customHeight="1" x14ac:dyDescent="0.35">
      <c r="A998" t="s">
        <v>2957</v>
      </c>
      <c r="B998" t="s">
        <v>2956</v>
      </c>
      <c r="C998" t="s">
        <v>2893</v>
      </c>
      <c r="D998" t="s">
        <v>2958</v>
      </c>
      <c r="E998"/>
      <c r="F998" t="s">
        <v>44</v>
      </c>
      <c r="G998"/>
      <c r="H998">
        <v>7</v>
      </c>
      <c r="I998">
        <v>9.4700000000000006</v>
      </c>
      <c r="J998" t="s">
        <v>625</v>
      </c>
      <c r="K998">
        <v>36.25177</v>
      </c>
      <c r="L998">
        <v>-82.321039999999996</v>
      </c>
      <c r="M998" s="100" t="s">
        <v>38455</v>
      </c>
      <c r="N998" t="s">
        <v>26332</v>
      </c>
      <c r="O998" t="s">
        <v>43111</v>
      </c>
      <c r="P998">
        <v>1</v>
      </c>
      <c r="Q998" t="s">
        <v>26568</v>
      </c>
      <c r="R998" t="s">
        <v>25821</v>
      </c>
      <c r="S998" t="s">
        <v>26197</v>
      </c>
      <c r="T998"/>
      <c r="U998" t="s">
        <v>26198</v>
      </c>
      <c r="V998" t="s">
        <v>26204</v>
      </c>
      <c r="Y998" s="97"/>
      <c r="AA998" s="91" t="str">
        <v>BUFFA007.0UC</v>
      </c>
    </row>
    <row r="999" spans="1:27" s="91" customFormat="1" ht="15" customHeight="1" x14ac:dyDescent="0.35">
      <c r="A999" t="s">
        <v>30171</v>
      </c>
      <c r="B999" t="s">
        <v>30172</v>
      </c>
      <c r="C999" t="s">
        <v>2939</v>
      </c>
      <c r="D999" t="s">
        <v>30173</v>
      </c>
      <c r="E999"/>
      <c r="F999" t="s">
        <v>29083</v>
      </c>
      <c r="G999"/>
      <c r="H999">
        <v>8</v>
      </c>
      <c r="I999">
        <v>745.3</v>
      </c>
      <c r="J999" t="s">
        <v>423</v>
      </c>
      <c r="K999">
        <v>35.917650000000002</v>
      </c>
      <c r="L999">
        <v>-87.844539999999995</v>
      </c>
      <c r="M999" s="100" t="s">
        <v>38391</v>
      </c>
      <c r="N999" t="s">
        <v>26220</v>
      </c>
      <c r="O999" t="s">
        <v>43230</v>
      </c>
      <c r="P999">
        <v>5</v>
      </c>
      <c r="Q999" t="s">
        <v>30169</v>
      </c>
      <c r="R999" t="s">
        <v>25829</v>
      </c>
      <c r="S999" t="s">
        <v>26197</v>
      </c>
      <c r="T999"/>
      <c r="U999" t="s">
        <v>26198</v>
      </c>
      <c r="V999" t="s">
        <v>26199</v>
      </c>
      <c r="Y999" s="97"/>
      <c r="AA999" s="91" t="str">
        <v>BUFFA008.0HU</v>
      </c>
    </row>
    <row r="1000" spans="1:27" s="91" customFormat="1" ht="15" customHeight="1" x14ac:dyDescent="0.35">
      <c r="A1000" t="s">
        <v>2960</v>
      </c>
      <c r="B1000" t="s">
        <v>2959</v>
      </c>
      <c r="C1000" t="s">
        <v>2939</v>
      </c>
      <c r="D1000" t="s">
        <v>40790</v>
      </c>
      <c r="E1000"/>
      <c r="F1000" t="s">
        <v>29083</v>
      </c>
      <c r="G1000"/>
      <c r="H1000">
        <v>17.7</v>
      </c>
      <c r="I1000">
        <v>707</v>
      </c>
      <c r="J1000" t="s">
        <v>2522</v>
      </c>
      <c r="K1000">
        <v>35.812282000000003</v>
      </c>
      <c r="L1000">
        <v>-87.798609999999996</v>
      </c>
      <c r="M1000" s="100" t="s">
        <v>38391</v>
      </c>
      <c r="N1000" t="s">
        <v>26220</v>
      </c>
      <c r="O1000" t="s">
        <v>42618</v>
      </c>
      <c r="P1000">
        <v>5</v>
      </c>
      <c r="Q1000" t="s">
        <v>30169</v>
      </c>
      <c r="R1000" t="s">
        <v>25808</v>
      </c>
      <c r="S1000" t="s">
        <v>26197</v>
      </c>
      <c r="T1000"/>
      <c r="U1000" t="s">
        <v>26198</v>
      </c>
      <c r="V1000" t="s">
        <v>26199</v>
      </c>
      <c r="W1000" s="91" t="s">
        <v>34619</v>
      </c>
      <c r="X1000" s="91" t="s">
        <v>34620</v>
      </c>
      <c r="Y1000" s="97"/>
      <c r="AA1000" s="91" t="str">
        <v>BUFFA017.7PE</v>
      </c>
    </row>
    <row r="1001" spans="1:27" s="91" customFormat="1" ht="15" customHeight="1" x14ac:dyDescent="0.35">
      <c r="A1001" s="310" t="s">
        <v>38651</v>
      </c>
      <c r="B1001" s="310" t="s">
        <v>38652</v>
      </c>
      <c r="C1001" s="310" t="s">
        <v>2939</v>
      </c>
      <c r="D1001" s="310" t="s">
        <v>38653</v>
      </c>
      <c r="E1001" s="310"/>
      <c r="F1001" s="310" t="s">
        <v>29083</v>
      </c>
      <c r="G1001" s="310"/>
      <c r="H1001" s="314">
        <v>19.2</v>
      </c>
      <c r="I1001" s="314">
        <v>702</v>
      </c>
      <c r="J1001" s="310" t="s">
        <v>2522</v>
      </c>
      <c r="K1001" s="314">
        <v>35.811810000000001</v>
      </c>
      <c r="L1001" s="314">
        <v>-87.778755000000004</v>
      </c>
      <c r="M1001" s="314" t="s">
        <v>38391</v>
      </c>
      <c r="N1001" s="310" t="s">
        <v>26220</v>
      </c>
      <c r="O1001" s="310" t="s">
        <v>38654</v>
      </c>
      <c r="P1001" s="314">
        <v>5</v>
      </c>
      <c r="Q1001" s="310" t="s">
        <v>30169</v>
      </c>
      <c r="R1001" s="310" t="s">
        <v>25808</v>
      </c>
      <c r="S1001" s="310" t="s">
        <v>26197</v>
      </c>
      <c r="T1001" s="310"/>
      <c r="U1001" s="310" t="s">
        <v>26198</v>
      </c>
      <c r="V1001" s="310" t="s">
        <v>26199</v>
      </c>
      <c r="W1001" s="91" t="s">
        <v>38655</v>
      </c>
      <c r="X1001" s="91" t="s">
        <v>38440</v>
      </c>
      <c r="Y1001" s="97"/>
      <c r="AA1001" s="91" t="str">
        <v>BUFFA019.2PE</v>
      </c>
    </row>
    <row r="1002" spans="1:27" s="91" customFormat="1" ht="15" customHeight="1" x14ac:dyDescent="0.35">
      <c r="A1002" t="s">
        <v>2962</v>
      </c>
      <c r="B1002" t="s">
        <v>2961</v>
      </c>
      <c r="C1002" t="s">
        <v>2939</v>
      </c>
      <c r="D1002" t="s">
        <v>2963</v>
      </c>
      <c r="E1002"/>
      <c r="F1002" t="s">
        <v>29083</v>
      </c>
      <c r="G1002"/>
      <c r="H1002">
        <v>26</v>
      </c>
      <c r="I1002">
        <v>685.17</v>
      </c>
      <c r="J1002" t="s">
        <v>2522</v>
      </c>
      <c r="K1002">
        <v>35.7622</v>
      </c>
      <c r="L1002">
        <v>-87.775599999999997</v>
      </c>
      <c r="M1002" s="100" t="s">
        <v>38391</v>
      </c>
      <c r="N1002" t="s">
        <v>26220</v>
      </c>
      <c r="O1002" t="s">
        <v>42618</v>
      </c>
      <c r="P1002">
        <v>5</v>
      </c>
      <c r="Q1002" t="s">
        <v>30169</v>
      </c>
      <c r="R1002" t="s">
        <v>25808</v>
      </c>
      <c r="S1002" t="s">
        <v>26197</v>
      </c>
      <c r="T1002"/>
      <c r="U1002" t="s">
        <v>26198</v>
      </c>
      <c r="V1002" t="s">
        <v>26199</v>
      </c>
      <c r="W1002" s="91" t="s">
        <v>2964</v>
      </c>
      <c r="X1002" s="91" t="s">
        <v>30174</v>
      </c>
      <c r="Y1002" s="97"/>
      <c r="AA1002" s="91" t="str">
        <v>BUFFA026.0PE</v>
      </c>
    </row>
    <row r="1003" spans="1:27" s="91" customFormat="1" ht="15" customHeight="1" x14ac:dyDescent="0.35">
      <c r="A1003" t="s">
        <v>2966</v>
      </c>
      <c r="B1003" t="s">
        <v>2965</v>
      </c>
      <c r="C1003" t="s">
        <v>2939</v>
      </c>
      <c r="D1003" t="s">
        <v>2967</v>
      </c>
      <c r="E1003"/>
      <c r="F1003" t="s">
        <v>75</v>
      </c>
      <c r="G1003"/>
      <c r="H1003">
        <v>41</v>
      </c>
      <c r="I1003">
        <v>517.88</v>
      </c>
      <c r="J1003" t="s">
        <v>2522</v>
      </c>
      <c r="K1003">
        <v>35.621099999999998</v>
      </c>
      <c r="L1003">
        <v>-87.831000000000003</v>
      </c>
      <c r="M1003" s="100" t="s">
        <v>38391</v>
      </c>
      <c r="N1003" t="s">
        <v>26220</v>
      </c>
      <c r="O1003" t="s">
        <v>42095</v>
      </c>
      <c r="P1003">
        <v>5</v>
      </c>
      <c r="Q1003" t="s">
        <v>26569</v>
      </c>
      <c r="R1003" t="s">
        <v>25808</v>
      </c>
      <c r="S1003" t="s">
        <v>26197</v>
      </c>
      <c r="T1003"/>
      <c r="U1003" t="s">
        <v>26198</v>
      </c>
      <c r="V1003" t="s">
        <v>26199</v>
      </c>
      <c r="W1003" s="91" t="s">
        <v>2968</v>
      </c>
      <c r="X1003" s="91" t="s">
        <v>30175</v>
      </c>
      <c r="Y1003" s="97"/>
      <c r="AA1003" s="91" t="str">
        <v>BUFFA041.0PE</v>
      </c>
    </row>
    <row r="1004" spans="1:27" s="91" customFormat="1" ht="15" customHeight="1" x14ac:dyDescent="0.35">
      <c r="A1004" t="s">
        <v>36460</v>
      </c>
      <c r="B1004" t="s">
        <v>36461</v>
      </c>
      <c r="C1004" t="s">
        <v>2939</v>
      </c>
      <c r="D1004" t="s">
        <v>36462</v>
      </c>
      <c r="E1004"/>
      <c r="F1004" t="s">
        <v>29083</v>
      </c>
      <c r="G1004"/>
      <c r="H1004">
        <v>43</v>
      </c>
      <c r="I1004">
        <v>513</v>
      </c>
      <c r="J1004" t="s">
        <v>2522</v>
      </c>
      <c r="K1004">
        <v>35.603990000000003</v>
      </c>
      <c r="L1004">
        <v>-87.838809999999995</v>
      </c>
      <c r="M1004" s="100" t="s">
        <v>38391</v>
      </c>
      <c r="N1004" t="s">
        <v>26220</v>
      </c>
      <c r="O1004" t="s">
        <v>42095</v>
      </c>
      <c r="P1004">
        <v>5</v>
      </c>
      <c r="Q1004" t="s">
        <v>26569</v>
      </c>
      <c r="R1004" t="s">
        <v>25808</v>
      </c>
      <c r="S1004" t="s">
        <v>26197</v>
      </c>
      <c r="T1004"/>
      <c r="U1004" t="s">
        <v>26198</v>
      </c>
      <c r="V1004" t="s">
        <v>26199</v>
      </c>
      <c r="Y1004" s="97"/>
      <c r="AA1004" s="91" t="str">
        <v>BUFFA043.0PE</v>
      </c>
    </row>
    <row r="1005" spans="1:27" s="91" customFormat="1" ht="15" customHeight="1" x14ac:dyDescent="0.35">
      <c r="A1005" s="310" t="s">
        <v>38656</v>
      </c>
      <c r="B1005" s="310" t="s">
        <v>38657</v>
      </c>
      <c r="C1005" s="310" t="s">
        <v>2939</v>
      </c>
      <c r="D1005" s="310" t="s">
        <v>38658</v>
      </c>
      <c r="E1005" s="310"/>
      <c r="F1005" s="310" t="s">
        <v>29083</v>
      </c>
      <c r="G1005" s="310"/>
      <c r="H1005" s="314">
        <v>58.5</v>
      </c>
      <c r="I1005" s="314">
        <v>447</v>
      </c>
      <c r="J1005" s="310" t="s">
        <v>2522</v>
      </c>
      <c r="K1005" s="314">
        <v>35.495905999999998</v>
      </c>
      <c r="L1005" s="314">
        <v>-87.832803999999996</v>
      </c>
      <c r="M1005" s="314" t="s">
        <v>38391</v>
      </c>
      <c r="N1005" s="310" t="s">
        <v>26220</v>
      </c>
      <c r="O1005" s="310" t="s">
        <v>38659</v>
      </c>
      <c r="P1005" s="314">
        <v>5</v>
      </c>
      <c r="Q1005" s="310" t="s">
        <v>26569</v>
      </c>
      <c r="R1005" s="310" t="s">
        <v>25808</v>
      </c>
      <c r="S1005" s="310" t="s">
        <v>26197</v>
      </c>
      <c r="T1005" s="310"/>
      <c r="U1005" s="310" t="s">
        <v>26198</v>
      </c>
      <c r="V1005" s="310" t="s">
        <v>26199</v>
      </c>
      <c r="W1005" s="91" t="s">
        <v>38660</v>
      </c>
      <c r="X1005" s="91" t="s">
        <v>38440</v>
      </c>
      <c r="Y1005" s="97"/>
      <c r="AA1005" s="91" t="str">
        <v>BUFFA058.5PE</v>
      </c>
    </row>
    <row r="1006" spans="1:27" s="91" customFormat="1" ht="15" customHeight="1" x14ac:dyDescent="0.35">
      <c r="A1006" t="s">
        <v>2970</v>
      </c>
      <c r="B1006" t="s">
        <v>2969</v>
      </c>
      <c r="C1006" t="s">
        <v>2939</v>
      </c>
      <c r="D1006" t="s">
        <v>2971</v>
      </c>
      <c r="E1006"/>
      <c r="F1006" t="s">
        <v>29083</v>
      </c>
      <c r="G1006"/>
      <c r="H1006">
        <v>73.099999999999994</v>
      </c>
      <c r="I1006">
        <v>427.29</v>
      </c>
      <c r="J1006" t="s">
        <v>942</v>
      </c>
      <c r="K1006">
        <v>35.45778</v>
      </c>
      <c r="L1006">
        <v>-87.775829999999999</v>
      </c>
      <c r="M1006" s="100" t="s">
        <v>38391</v>
      </c>
      <c r="N1006" t="s">
        <v>26220</v>
      </c>
      <c r="O1006" t="s">
        <v>42304</v>
      </c>
      <c r="P1006">
        <v>5</v>
      </c>
      <c r="Q1006" t="s">
        <v>26569</v>
      </c>
      <c r="R1006" t="s">
        <v>25808</v>
      </c>
      <c r="S1006" t="s">
        <v>26197</v>
      </c>
      <c r="T1006"/>
      <c r="U1006" t="s">
        <v>26198</v>
      </c>
      <c r="V1006" t="s">
        <v>26199</v>
      </c>
      <c r="W1006" s="91" t="s">
        <v>43257</v>
      </c>
      <c r="X1006" s="91" t="s">
        <v>30176</v>
      </c>
      <c r="Y1006" s="97"/>
      <c r="AA1006" s="91" t="str">
        <v>BUFFA073.1WE</v>
      </c>
    </row>
    <row r="1007" spans="1:27" s="91" customFormat="1" ht="15" customHeight="1" x14ac:dyDescent="0.35">
      <c r="A1007" t="s">
        <v>2973</v>
      </c>
      <c r="B1007" t="s">
        <v>2972</v>
      </c>
      <c r="C1007" t="s">
        <v>2939</v>
      </c>
      <c r="D1007" t="s">
        <v>2974</v>
      </c>
      <c r="E1007"/>
      <c r="F1007" t="s">
        <v>29083</v>
      </c>
      <c r="G1007"/>
      <c r="H1007">
        <v>93.5</v>
      </c>
      <c r="I1007">
        <v>208.94</v>
      </c>
      <c r="J1007" t="s">
        <v>100</v>
      </c>
      <c r="K1007">
        <v>35.449530000000003</v>
      </c>
      <c r="L1007">
        <v>-87.568969999999993</v>
      </c>
      <c r="M1007" s="100" t="s">
        <v>38391</v>
      </c>
      <c r="N1007" t="s">
        <v>26220</v>
      </c>
      <c r="O1007" t="s">
        <v>42094</v>
      </c>
      <c r="P1007">
        <v>5</v>
      </c>
      <c r="Q1007" t="s">
        <v>30177</v>
      </c>
      <c r="R1007" t="s">
        <v>25808</v>
      </c>
      <c r="S1007" t="s">
        <v>26197</v>
      </c>
      <c r="T1007"/>
      <c r="U1007" t="s">
        <v>26198</v>
      </c>
      <c r="V1007" t="s">
        <v>26199</v>
      </c>
      <c r="Y1007" s="97"/>
      <c r="AA1007" s="91" t="str">
        <v>BUFFA093.5LS</v>
      </c>
    </row>
    <row r="1008" spans="1:27" s="91" customFormat="1" ht="15" customHeight="1" x14ac:dyDescent="0.35">
      <c r="A1008" t="s">
        <v>2976</v>
      </c>
      <c r="B1008" t="s">
        <v>2975</v>
      </c>
      <c r="C1008" t="s">
        <v>2939</v>
      </c>
      <c r="D1008" t="s">
        <v>2977</v>
      </c>
      <c r="E1008"/>
      <c r="F1008" t="s">
        <v>29083</v>
      </c>
      <c r="G1008"/>
      <c r="H1008">
        <v>98.1</v>
      </c>
      <c r="I1008">
        <v>112.1</v>
      </c>
      <c r="J1008" t="s">
        <v>100</v>
      </c>
      <c r="K1008">
        <v>35.462699999999998</v>
      </c>
      <c r="L1008">
        <v>-87.535700000000006</v>
      </c>
      <c r="M1008" s="100" t="s">
        <v>38391</v>
      </c>
      <c r="N1008" t="s">
        <v>26220</v>
      </c>
      <c r="O1008" t="s">
        <v>42951</v>
      </c>
      <c r="P1008">
        <v>5</v>
      </c>
      <c r="Q1008" t="s">
        <v>30177</v>
      </c>
      <c r="R1008" t="s">
        <v>25808</v>
      </c>
      <c r="S1008" t="s">
        <v>26197</v>
      </c>
      <c r="T1008"/>
      <c r="U1008" t="s">
        <v>26198</v>
      </c>
      <c r="V1008" t="s">
        <v>26199</v>
      </c>
      <c r="W1008" s="91" t="s">
        <v>34621</v>
      </c>
      <c r="X1008" s="91" t="s">
        <v>30178</v>
      </c>
      <c r="Y1008" s="97"/>
      <c r="AA1008" s="91" t="str">
        <v>BUFFA098.1LS</v>
      </c>
    </row>
    <row r="1009" spans="1:27" s="91" customFormat="1" ht="15" customHeight="1" x14ac:dyDescent="0.35">
      <c r="A1009" t="s">
        <v>2979</v>
      </c>
      <c r="B1009" t="s">
        <v>2978</v>
      </c>
      <c r="C1009" t="s">
        <v>2939</v>
      </c>
      <c r="D1009" t="s">
        <v>2980</v>
      </c>
      <c r="E1009"/>
      <c r="F1009" t="s">
        <v>29083</v>
      </c>
      <c r="G1009"/>
      <c r="H1009">
        <v>111.1</v>
      </c>
      <c r="I1009">
        <v>83.4</v>
      </c>
      <c r="J1009" t="s">
        <v>4</v>
      </c>
      <c r="K1009">
        <v>35.437399999999997</v>
      </c>
      <c r="L1009">
        <v>-87.423699999999997</v>
      </c>
      <c r="M1009" s="100" t="s">
        <v>38391</v>
      </c>
      <c r="N1009" t="s">
        <v>26220</v>
      </c>
      <c r="O1009" t="s">
        <v>42191</v>
      </c>
      <c r="P1009">
        <v>5</v>
      </c>
      <c r="Q1009" t="s">
        <v>26570</v>
      </c>
      <c r="R1009" t="s">
        <v>25808</v>
      </c>
      <c r="S1009" t="s">
        <v>26197</v>
      </c>
      <c r="T1009"/>
      <c r="U1009" t="s">
        <v>26198</v>
      </c>
      <c r="V1009" t="s">
        <v>26199</v>
      </c>
      <c r="W1009" s="91" t="s">
        <v>34622</v>
      </c>
      <c r="X1009" s="91" t="s">
        <v>30179</v>
      </c>
      <c r="Y1009" s="97"/>
      <c r="AA1009" s="91" t="str">
        <v>BUFFA111.1LW</v>
      </c>
    </row>
    <row r="1010" spans="1:27" s="91" customFormat="1" ht="15" customHeight="1" x14ac:dyDescent="0.35">
      <c r="A1010" t="s">
        <v>2982</v>
      </c>
      <c r="B1010" t="s">
        <v>2981</v>
      </c>
      <c r="C1010" t="s">
        <v>2939</v>
      </c>
      <c r="D1010" t="s">
        <v>2983</v>
      </c>
      <c r="E1010"/>
      <c r="F1010" t="s">
        <v>29083</v>
      </c>
      <c r="G1010"/>
      <c r="H1010">
        <v>116.6</v>
      </c>
      <c r="I1010">
        <v>60.8</v>
      </c>
      <c r="J1010" t="s">
        <v>4</v>
      </c>
      <c r="K1010">
        <v>35.397221999999999</v>
      </c>
      <c r="L1010">
        <v>-87.386667000000003</v>
      </c>
      <c r="M1010" s="100" t="s">
        <v>38391</v>
      </c>
      <c r="N1010" t="s">
        <v>26220</v>
      </c>
      <c r="O1010" t="s">
        <v>42250</v>
      </c>
      <c r="P1010">
        <v>5</v>
      </c>
      <c r="Q1010" t="s">
        <v>26570</v>
      </c>
      <c r="R1010" t="s">
        <v>25808</v>
      </c>
      <c r="S1010" t="s">
        <v>26197</v>
      </c>
      <c r="T1010"/>
      <c r="U1010" t="s">
        <v>26198</v>
      </c>
      <c r="V1010" t="s">
        <v>26199</v>
      </c>
      <c r="Y1010" s="97"/>
      <c r="AA1010" s="91" t="str">
        <v>BUFFA116.6LW</v>
      </c>
    </row>
    <row r="1011" spans="1:27" s="91" customFormat="1" ht="15" customHeight="1" x14ac:dyDescent="0.35">
      <c r="A1011" t="s">
        <v>2985</v>
      </c>
      <c r="B1011" t="s">
        <v>2984</v>
      </c>
      <c r="C1011" t="s">
        <v>2939</v>
      </c>
      <c r="D1011" t="s">
        <v>2986</v>
      </c>
      <c r="E1011"/>
      <c r="F1011" t="s">
        <v>29083</v>
      </c>
      <c r="G1011"/>
      <c r="H1011">
        <v>117.7</v>
      </c>
      <c r="I1011">
        <v>33.700000000000003</v>
      </c>
      <c r="J1011" t="s">
        <v>4</v>
      </c>
      <c r="K1011">
        <v>35.396799999999999</v>
      </c>
      <c r="L1011">
        <v>-87.373199999999997</v>
      </c>
      <c r="M1011" s="100" t="s">
        <v>38391</v>
      </c>
      <c r="N1011" t="s">
        <v>26220</v>
      </c>
      <c r="O1011" t="s">
        <v>42250</v>
      </c>
      <c r="P1011">
        <v>5</v>
      </c>
      <c r="Q1011" t="s">
        <v>30180</v>
      </c>
      <c r="R1011" t="s">
        <v>25808</v>
      </c>
      <c r="S1011" t="s">
        <v>26197</v>
      </c>
      <c r="T1011"/>
      <c r="U1011" t="s">
        <v>26198</v>
      </c>
      <c r="V1011" t="s">
        <v>26199</v>
      </c>
      <c r="W1011" s="91" t="s">
        <v>40791</v>
      </c>
      <c r="Y1011" s="97"/>
      <c r="AA1011" s="91" t="str">
        <v>BUFFA117.7LW</v>
      </c>
    </row>
    <row r="1012" spans="1:27" s="91" customFormat="1" ht="15" customHeight="1" x14ac:dyDescent="0.35">
      <c r="A1012" t="s">
        <v>2988</v>
      </c>
      <c r="B1012" t="s">
        <v>2987</v>
      </c>
      <c r="C1012" t="s">
        <v>2939</v>
      </c>
      <c r="D1012" t="s">
        <v>30181</v>
      </c>
      <c r="E1012"/>
      <c r="F1012" t="s">
        <v>29083</v>
      </c>
      <c r="G1012"/>
      <c r="H1012">
        <v>122.8</v>
      </c>
      <c r="I1012">
        <v>60.8</v>
      </c>
      <c r="J1012" t="s">
        <v>4</v>
      </c>
      <c r="K1012">
        <v>35.394444</v>
      </c>
      <c r="L1012">
        <v>-87.308329999999998</v>
      </c>
      <c r="M1012" s="100" t="s">
        <v>38391</v>
      </c>
      <c r="N1012" t="s">
        <v>26220</v>
      </c>
      <c r="O1012" t="s">
        <v>42250</v>
      </c>
      <c r="P1012">
        <v>5</v>
      </c>
      <c r="Q1012" t="s">
        <v>30180</v>
      </c>
      <c r="R1012" t="s">
        <v>25808</v>
      </c>
      <c r="S1012" t="s">
        <v>26197</v>
      </c>
      <c r="T1012"/>
      <c r="U1012" t="s">
        <v>26198</v>
      </c>
      <c r="V1012" t="s">
        <v>26199</v>
      </c>
      <c r="Y1012" s="97"/>
      <c r="AA1012" s="91" t="str">
        <v>BUFFA122.8LW</v>
      </c>
    </row>
    <row r="1013" spans="1:27" s="91" customFormat="1" ht="15" customHeight="1" x14ac:dyDescent="0.35">
      <c r="A1013" t="s">
        <v>30182</v>
      </c>
      <c r="B1013" t="s">
        <v>30183</v>
      </c>
      <c r="C1013" t="s">
        <v>30184</v>
      </c>
      <c r="D1013" t="s">
        <v>30185</v>
      </c>
      <c r="E1013"/>
      <c r="F1013" t="s">
        <v>29083</v>
      </c>
      <c r="G1013"/>
      <c r="H1013">
        <v>0.4</v>
      </c>
      <c r="I1013">
        <v>0.6</v>
      </c>
      <c r="J1013" t="s">
        <v>2522</v>
      </c>
      <c r="K1013">
        <v>35.629399999999997</v>
      </c>
      <c r="L1013">
        <v>-87.836799999999997</v>
      </c>
      <c r="M1013" s="100" t="s">
        <v>38391</v>
      </c>
      <c r="N1013" t="s">
        <v>26220</v>
      </c>
      <c r="O1013" t="s">
        <v>43163</v>
      </c>
      <c r="P1013">
        <v>5</v>
      </c>
      <c r="Q1013" t="s">
        <v>30186</v>
      </c>
      <c r="R1013" t="s">
        <v>25808</v>
      </c>
      <c r="S1013" t="s">
        <v>26197</v>
      </c>
      <c r="T1013"/>
      <c r="U1013" t="s">
        <v>26198</v>
      </c>
      <c r="V1013" t="s">
        <v>26199</v>
      </c>
      <c r="Y1013" s="97"/>
      <c r="AA1013" s="91" t="str">
        <v>BUFFA40.2T0.4PE</v>
      </c>
    </row>
    <row r="1014" spans="1:27" s="91" customFormat="1" ht="15" customHeight="1" x14ac:dyDescent="0.35">
      <c r="A1014" t="s">
        <v>2990</v>
      </c>
      <c r="B1014" t="s">
        <v>2989</v>
      </c>
      <c r="C1014" t="s">
        <v>2991</v>
      </c>
      <c r="D1014" t="s">
        <v>2992</v>
      </c>
      <c r="E1014"/>
      <c r="F1014" t="s">
        <v>33</v>
      </c>
      <c r="G1014"/>
      <c r="H1014">
        <v>0.5</v>
      </c>
      <c r="I1014">
        <v>1.53</v>
      </c>
      <c r="J1014" t="s">
        <v>53</v>
      </c>
      <c r="K1014">
        <v>35.167700000000004</v>
      </c>
      <c r="L1014">
        <v>-87.052099999999996</v>
      </c>
      <c r="M1014" s="100" t="s">
        <v>38385</v>
      </c>
      <c r="N1014" t="s">
        <v>26213</v>
      </c>
      <c r="O1014" t="s">
        <v>42255</v>
      </c>
      <c r="P1014">
        <v>2</v>
      </c>
      <c r="Q1014" t="s">
        <v>30187</v>
      </c>
      <c r="R1014" t="s">
        <v>25808</v>
      </c>
      <c r="S1014" t="s">
        <v>26197</v>
      </c>
      <c r="T1014"/>
      <c r="U1014" t="s">
        <v>26198</v>
      </c>
      <c r="V1014" t="s">
        <v>26199</v>
      </c>
      <c r="Y1014" s="97"/>
      <c r="AA1014" s="91" t="str">
        <v>BUFOR000.5GS</v>
      </c>
    </row>
    <row r="1015" spans="1:27" s="91" customFormat="1" ht="15" customHeight="1" x14ac:dyDescent="0.35">
      <c r="A1015" t="s">
        <v>2994</v>
      </c>
      <c r="B1015" t="s">
        <v>2993</v>
      </c>
      <c r="C1015" t="s">
        <v>2995</v>
      </c>
      <c r="D1015" t="s">
        <v>2996</v>
      </c>
      <c r="E1015"/>
      <c r="F1015" t="s">
        <v>28983</v>
      </c>
      <c r="G1015"/>
      <c r="H1015">
        <v>0.3</v>
      </c>
      <c r="I1015">
        <v>2.86</v>
      </c>
      <c r="J1015" t="s">
        <v>244</v>
      </c>
      <c r="K1015">
        <v>36.371000000000002</v>
      </c>
      <c r="L1015">
        <v>-81.760999999999996</v>
      </c>
      <c r="M1015" s="100" t="s">
        <v>38455</v>
      </c>
      <c r="N1015" t="s">
        <v>26332</v>
      </c>
      <c r="O1015" t="s">
        <v>42207</v>
      </c>
      <c r="P1015">
        <v>1</v>
      </c>
      <c r="Q1015" t="s">
        <v>26571</v>
      </c>
      <c r="R1015" t="s">
        <v>25821</v>
      </c>
      <c r="S1015" t="s">
        <v>26197</v>
      </c>
      <c r="T1015"/>
      <c r="U1015" t="s">
        <v>26198</v>
      </c>
      <c r="V1015" t="s">
        <v>26204</v>
      </c>
      <c r="Y1015" s="97"/>
      <c r="AA1015" s="91" t="str">
        <v>BULLD000.3JO</v>
      </c>
    </row>
    <row r="1016" spans="1:27" s="91" customFormat="1" ht="15" customHeight="1" x14ac:dyDescent="0.35">
      <c r="A1016" t="s">
        <v>2998</v>
      </c>
      <c r="B1016" t="s">
        <v>2997</v>
      </c>
      <c r="C1016" t="s">
        <v>2999</v>
      </c>
      <c r="D1016" t="s">
        <v>3000</v>
      </c>
      <c r="E1016"/>
      <c r="F1016" t="s">
        <v>33</v>
      </c>
      <c r="G1016"/>
      <c r="H1016">
        <v>1</v>
      </c>
      <c r="I1016">
        <v>1.5</v>
      </c>
      <c r="J1016" t="s">
        <v>545</v>
      </c>
      <c r="K1016">
        <v>35.463239999999999</v>
      </c>
      <c r="L1016">
        <v>-86.162570000000002</v>
      </c>
      <c r="M1016" s="100" t="s">
        <v>38389</v>
      </c>
      <c r="N1016" t="s">
        <v>26217</v>
      </c>
      <c r="O1016" t="s">
        <v>42260</v>
      </c>
      <c r="P1016">
        <v>4</v>
      </c>
      <c r="Q1016" t="s">
        <v>30188</v>
      </c>
      <c r="R1016" t="s">
        <v>25808</v>
      </c>
      <c r="S1016" t="s">
        <v>26197</v>
      </c>
      <c r="T1016"/>
      <c r="U1016" t="s">
        <v>26198</v>
      </c>
      <c r="V1016" t="s">
        <v>26199</v>
      </c>
      <c r="X1016" s="91" t="s">
        <v>29982</v>
      </c>
      <c r="Y1016" s="97"/>
      <c r="AA1016" s="91" t="str">
        <v>BULLE001.0CE</v>
      </c>
    </row>
    <row r="1017" spans="1:27" s="91" customFormat="1" ht="15" customHeight="1" x14ac:dyDescent="0.35">
      <c r="A1017" t="s">
        <v>3002</v>
      </c>
      <c r="B1017" t="s">
        <v>3001</v>
      </c>
      <c r="C1017" t="s">
        <v>3003</v>
      </c>
      <c r="D1017" t="s">
        <v>3004</v>
      </c>
      <c r="E1017"/>
      <c r="F1017" t="s">
        <v>28985</v>
      </c>
      <c r="G1017"/>
      <c r="H1017">
        <v>1.3</v>
      </c>
      <c r="I1017">
        <v>9.23</v>
      </c>
      <c r="J1017" t="s">
        <v>409</v>
      </c>
      <c r="K1017">
        <v>35.276400000000002</v>
      </c>
      <c r="L1017">
        <v>-84.43732</v>
      </c>
      <c r="M1017" s="100" t="s">
        <v>38384</v>
      </c>
      <c r="N1017" t="s">
        <v>26211</v>
      </c>
      <c r="O1017" t="s">
        <v>42118</v>
      </c>
      <c r="P1017">
        <v>2</v>
      </c>
      <c r="Q1017" t="s">
        <v>30189</v>
      </c>
      <c r="R1017" t="s">
        <v>25825</v>
      </c>
      <c r="S1017" t="s">
        <v>26197</v>
      </c>
      <c r="T1017"/>
      <c r="U1017" t="s">
        <v>26198</v>
      </c>
      <c r="V1017" t="s">
        <v>26204</v>
      </c>
      <c r="X1017" s="91" t="s">
        <v>30190</v>
      </c>
      <c r="Y1017" s="97"/>
      <c r="AA1017" s="91" t="str">
        <v>BULLE001.3MO</v>
      </c>
    </row>
    <row r="1018" spans="1:27" s="91" customFormat="1" ht="15" customHeight="1" x14ac:dyDescent="0.35">
      <c r="A1018" t="s">
        <v>3006</v>
      </c>
      <c r="B1018" t="s">
        <v>3005</v>
      </c>
      <c r="C1018" t="s">
        <v>3003</v>
      </c>
      <c r="D1018" t="s">
        <v>3007</v>
      </c>
      <c r="E1018"/>
      <c r="F1018" t="s">
        <v>28981</v>
      </c>
      <c r="G1018"/>
      <c r="H1018">
        <v>2.6</v>
      </c>
      <c r="I1018">
        <v>8.27</v>
      </c>
      <c r="J1018" t="s">
        <v>409</v>
      </c>
      <c r="K1018">
        <v>35.287350000000004</v>
      </c>
      <c r="L1018">
        <v>-84.436449999999994</v>
      </c>
      <c r="M1018" s="100" t="s">
        <v>38384</v>
      </c>
      <c r="N1018" t="s">
        <v>26211</v>
      </c>
      <c r="O1018" t="s">
        <v>42118</v>
      </c>
      <c r="P1018">
        <v>2</v>
      </c>
      <c r="Q1018" t="s">
        <v>30189</v>
      </c>
      <c r="R1018" t="s">
        <v>25825</v>
      </c>
      <c r="S1018" t="s">
        <v>26197</v>
      </c>
      <c r="T1018"/>
      <c r="U1018" t="s">
        <v>26198</v>
      </c>
      <c r="V1018" t="s">
        <v>26204</v>
      </c>
      <c r="X1018" s="91" t="s">
        <v>30190</v>
      </c>
      <c r="Y1018" s="97"/>
      <c r="AA1018" s="91" t="str">
        <v>BULLE002.6MO</v>
      </c>
    </row>
    <row r="1019" spans="1:27" s="91" customFormat="1" ht="15" customHeight="1" x14ac:dyDescent="0.35">
      <c r="A1019" t="s">
        <v>3009</v>
      </c>
      <c r="B1019" t="s">
        <v>3008</v>
      </c>
      <c r="C1019" t="s">
        <v>3010</v>
      </c>
      <c r="D1019" t="s">
        <v>3011</v>
      </c>
      <c r="E1019"/>
      <c r="F1019" t="s">
        <v>29086</v>
      </c>
      <c r="G1019"/>
      <c r="H1019">
        <v>0.3</v>
      </c>
      <c r="I1019">
        <v>14.35</v>
      </c>
      <c r="J1019" t="s">
        <v>470</v>
      </c>
      <c r="K1019">
        <v>35.719720000000002</v>
      </c>
      <c r="L1019">
        <v>-85.967140000000001</v>
      </c>
      <c r="M1019" s="100" t="s">
        <v>38403</v>
      </c>
      <c r="N1019" t="s">
        <v>26290</v>
      </c>
      <c r="O1019" t="s">
        <v>42542</v>
      </c>
      <c r="P1019">
        <v>3</v>
      </c>
      <c r="Q1019" t="s">
        <v>26572</v>
      </c>
      <c r="R1019" t="s">
        <v>25812</v>
      </c>
      <c r="S1019" t="s">
        <v>26197</v>
      </c>
      <c r="T1019"/>
      <c r="U1019" t="s">
        <v>26198</v>
      </c>
      <c r="V1019" t="s">
        <v>26199</v>
      </c>
      <c r="Y1019" s="97"/>
      <c r="AA1019" s="91" t="str">
        <v>BULLP000.3WA</v>
      </c>
    </row>
    <row r="1020" spans="1:27" s="91" customFormat="1" ht="15" customHeight="1" x14ac:dyDescent="0.35">
      <c r="A1020" t="s">
        <v>3013</v>
      </c>
      <c r="B1020" t="s">
        <v>3012</v>
      </c>
      <c r="C1020" t="s">
        <v>3014</v>
      </c>
      <c r="D1020" t="s">
        <v>3015</v>
      </c>
      <c r="E1020"/>
      <c r="F1020" t="s">
        <v>44</v>
      </c>
      <c r="G1020" t="s">
        <v>28998</v>
      </c>
      <c r="H1020">
        <v>5.2</v>
      </c>
      <c r="I1020">
        <v>93.94</v>
      </c>
      <c r="J1020" t="s">
        <v>950</v>
      </c>
      <c r="K1020">
        <v>36.03313</v>
      </c>
      <c r="L1020">
        <v>-84.096519999999998</v>
      </c>
      <c r="M1020" s="100" t="s">
        <v>38459</v>
      </c>
      <c r="N1020" t="s">
        <v>26343</v>
      </c>
      <c r="O1020" t="s">
        <v>43092</v>
      </c>
      <c r="P1020">
        <v>3</v>
      </c>
      <c r="Q1020" t="s">
        <v>26573</v>
      </c>
      <c r="R1020" t="s">
        <v>25825</v>
      </c>
      <c r="S1020" t="s">
        <v>26197</v>
      </c>
      <c r="T1020"/>
      <c r="U1020" t="s">
        <v>26198</v>
      </c>
      <c r="V1020" t="s">
        <v>26204</v>
      </c>
      <c r="X1020" s="91" t="s">
        <v>30191</v>
      </c>
      <c r="Y1020" s="97"/>
      <c r="AA1020" s="91" t="str">
        <v>BULLR005.2AN</v>
      </c>
    </row>
    <row r="1021" spans="1:27" s="91" customFormat="1" ht="15" customHeight="1" x14ac:dyDescent="0.35">
      <c r="A1021" t="s">
        <v>3017</v>
      </c>
      <c r="B1021" t="s">
        <v>3016</v>
      </c>
      <c r="C1021" t="s">
        <v>3014</v>
      </c>
      <c r="D1021" t="s">
        <v>3018</v>
      </c>
      <c r="E1021"/>
      <c r="F1021" t="s">
        <v>44</v>
      </c>
      <c r="G1021"/>
      <c r="H1021">
        <v>7.2</v>
      </c>
      <c r="I1021">
        <v>90.7</v>
      </c>
      <c r="J1021" t="s">
        <v>950</v>
      </c>
      <c r="K1021">
        <v>36.047199999999997</v>
      </c>
      <c r="L1021">
        <v>-84.077299999999994</v>
      </c>
      <c r="M1021" s="100" t="s">
        <v>38459</v>
      </c>
      <c r="N1021" t="s">
        <v>26343</v>
      </c>
      <c r="O1021" t="s">
        <v>43092</v>
      </c>
      <c r="P1021">
        <v>3</v>
      </c>
      <c r="Q1021" t="s">
        <v>26573</v>
      </c>
      <c r="R1021" t="s">
        <v>25825</v>
      </c>
      <c r="S1021" t="s">
        <v>26197</v>
      </c>
      <c r="T1021"/>
      <c r="U1021" t="s">
        <v>26198</v>
      </c>
      <c r="V1021" t="s">
        <v>26204</v>
      </c>
      <c r="W1021" s="91" t="s">
        <v>34623</v>
      </c>
      <c r="Y1021" s="97"/>
      <c r="AA1021" s="91" t="str">
        <v>BULLR007.2AN</v>
      </c>
    </row>
    <row r="1022" spans="1:27" s="91" customFormat="1" ht="15" customHeight="1" x14ac:dyDescent="0.35">
      <c r="A1022" t="s">
        <v>3020</v>
      </c>
      <c r="B1022" t="s">
        <v>3019</v>
      </c>
      <c r="C1022" t="s">
        <v>3014</v>
      </c>
      <c r="D1022" t="s">
        <v>3021</v>
      </c>
      <c r="E1022"/>
      <c r="F1022" t="s">
        <v>44</v>
      </c>
      <c r="G1022" t="s">
        <v>28998</v>
      </c>
      <c r="H1022">
        <v>16.2</v>
      </c>
      <c r="I1022">
        <v>68.569999999999993</v>
      </c>
      <c r="J1022" t="s">
        <v>359</v>
      </c>
      <c r="K1022">
        <v>36.115499999999997</v>
      </c>
      <c r="L1022">
        <v>-83.988299999999995</v>
      </c>
      <c r="M1022" s="100" t="s">
        <v>38459</v>
      </c>
      <c r="N1022" t="s">
        <v>26343</v>
      </c>
      <c r="O1022" t="s">
        <v>38661</v>
      </c>
      <c r="P1022">
        <v>3</v>
      </c>
      <c r="Q1022" t="s">
        <v>26574</v>
      </c>
      <c r="R1022" t="s">
        <v>25825</v>
      </c>
      <c r="S1022" t="s">
        <v>26197</v>
      </c>
      <c r="T1022"/>
      <c r="U1022" t="s">
        <v>26198</v>
      </c>
      <c r="V1022" t="s">
        <v>26204</v>
      </c>
      <c r="W1022" s="91" t="s">
        <v>38662</v>
      </c>
      <c r="X1022" s="91" t="s">
        <v>30192</v>
      </c>
      <c r="Y1022" s="97"/>
      <c r="AA1022" s="91" t="str">
        <v>BULLR016.2KN</v>
      </c>
    </row>
    <row r="1023" spans="1:27" s="91" customFormat="1" ht="15" customHeight="1" x14ac:dyDescent="0.35">
      <c r="A1023" t="s">
        <v>3023</v>
      </c>
      <c r="B1023" t="s">
        <v>3022</v>
      </c>
      <c r="C1023" t="s">
        <v>3014</v>
      </c>
      <c r="D1023" t="s">
        <v>3024</v>
      </c>
      <c r="E1023"/>
      <c r="F1023" t="s">
        <v>44</v>
      </c>
      <c r="G1023"/>
      <c r="H1023">
        <v>23.3</v>
      </c>
      <c r="I1023">
        <v>53.6</v>
      </c>
      <c r="J1023" t="s">
        <v>3025</v>
      </c>
      <c r="K1023">
        <v>36.180100000000003</v>
      </c>
      <c r="L1023">
        <v>-83.901499999999999</v>
      </c>
      <c r="M1023" s="100" t="s">
        <v>38459</v>
      </c>
      <c r="N1023" t="s">
        <v>26343</v>
      </c>
      <c r="O1023" t="s">
        <v>42759</v>
      </c>
      <c r="P1023">
        <v>3</v>
      </c>
      <c r="Q1023" t="s">
        <v>26574</v>
      </c>
      <c r="R1023" t="s">
        <v>25825</v>
      </c>
      <c r="S1023" t="s">
        <v>26197</v>
      </c>
      <c r="T1023"/>
      <c r="U1023" t="s">
        <v>26198</v>
      </c>
      <c r="V1023" t="s">
        <v>26204</v>
      </c>
      <c r="Y1023" s="97"/>
      <c r="AA1023" s="91" t="str">
        <v>BULLR023.3UN</v>
      </c>
    </row>
    <row r="1024" spans="1:27" s="91" customFormat="1" ht="15" customHeight="1" x14ac:dyDescent="0.35">
      <c r="A1024" t="s">
        <v>3027</v>
      </c>
      <c r="B1024" t="s">
        <v>3026</v>
      </c>
      <c r="C1024" t="s">
        <v>3014</v>
      </c>
      <c r="D1024" t="s">
        <v>3028</v>
      </c>
      <c r="E1024"/>
      <c r="F1024" t="s">
        <v>44</v>
      </c>
      <c r="G1024"/>
      <c r="H1024">
        <v>29.6</v>
      </c>
      <c r="I1024">
        <v>32.049999999999997</v>
      </c>
      <c r="J1024" t="s">
        <v>3025</v>
      </c>
      <c r="K1024">
        <v>36.186</v>
      </c>
      <c r="L1024">
        <v>-83.836399999999998</v>
      </c>
      <c r="M1024" s="100" t="s">
        <v>38459</v>
      </c>
      <c r="N1024" t="s">
        <v>26343</v>
      </c>
      <c r="O1024" t="s">
        <v>42759</v>
      </c>
      <c r="P1024">
        <v>3</v>
      </c>
      <c r="Q1024" t="s">
        <v>26574</v>
      </c>
      <c r="R1024" t="s">
        <v>25825</v>
      </c>
      <c r="S1024" t="s">
        <v>26197</v>
      </c>
      <c r="T1024"/>
      <c r="U1024" t="s">
        <v>26198</v>
      </c>
      <c r="V1024" t="s">
        <v>26204</v>
      </c>
      <c r="Y1024" s="97"/>
      <c r="AA1024" s="91" t="str">
        <v>BULLR029.6UN</v>
      </c>
    </row>
    <row r="1025" spans="1:27" s="91" customFormat="1" ht="15" customHeight="1" x14ac:dyDescent="0.35">
      <c r="A1025" t="s">
        <v>3030</v>
      </c>
      <c r="B1025" t="s">
        <v>3029</v>
      </c>
      <c r="C1025" t="s">
        <v>3014</v>
      </c>
      <c r="D1025" t="s">
        <v>3031</v>
      </c>
      <c r="E1025"/>
      <c r="F1025" t="s">
        <v>44</v>
      </c>
      <c r="G1025"/>
      <c r="H1025">
        <v>31.1</v>
      </c>
      <c r="I1025">
        <v>12.34</v>
      </c>
      <c r="J1025" t="s">
        <v>3025</v>
      </c>
      <c r="K1025">
        <v>36.191000000000003</v>
      </c>
      <c r="L1025">
        <v>-83.825400000000002</v>
      </c>
      <c r="M1025" s="100" t="s">
        <v>38459</v>
      </c>
      <c r="N1025" t="s">
        <v>26343</v>
      </c>
      <c r="O1025" t="s">
        <v>42759</v>
      </c>
      <c r="P1025">
        <v>3</v>
      </c>
      <c r="Q1025" t="s">
        <v>26575</v>
      </c>
      <c r="R1025" t="s">
        <v>25825</v>
      </c>
      <c r="S1025" t="s">
        <v>26197</v>
      </c>
      <c r="T1025"/>
      <c r="U1025" t="s">
        <v>26198</v>
      </c>
      <c r="V1025" t="s">
        <v>26204</v>
      </c>
      <c r="W1025" s="91" t="s">
        <v>3032</v>
      </c>
      <c r="X1025" s="91" t="s">
        <v>30193</v>
      </c>
      <c r="Y1025" s="97"/>
      <c r="AA1025" s="91" t="str">
        <v>BULLR031.1UN</v>
      </c>
    </row>
    <row r="1026" spans="1:27" s="91" customFormat="1" ht="15" customHeight="1" x14ac:dyDescent="0.35">
      <c r="A1026" t="s">
        <v>3034</v>
      </c>
      <c r="B1026" t="s">
        <v>3033</v>
      </c>
      <c r="C1026" t="s">
        <v>3014</v>
      </c>
      <c r="D1026" t="s">
        <v>3035</v>
      </c>
      <c r="E1026"/>
      <c r="F1026" t="s">
        <v>44</v>
      </c>
      <c r="G1026"/>
      <c r="H1026">
        <v>34.1</v>
      </c>
      <c r="I1026">
        <v>15.35</v>
      </c>
      <c r="J1026" t="s">
        <v>3025</v>
      </c>
      <c r="K1026">
        <v>36.209829999999997</v>
      </c>
      <c r="L1026">
        <v>-83.793940000000006</v>
      </c>
      <c r="M1026" s="100" t="s">
        <v>38459</v>
      </c>
      <c r="N1026" t="s">
        <v>26343</v>
      </c>
      <c r="O1026" t="s">
        <v>42759</v>
      </c>
      <c r="P1026">
        <v>3</v>
      </c>
      <c r="Q1026" t="s">
        <v>26575</v>
      </c>
      <c r="R1026" t="s">
        <v>25825</v>
      </c>
      <c r="S1026" t="s">
        <v>26197</v>
      </c>
      <c r="T1026"/>
      <c r="U1026" t="s">
        <v>26198</v>
      </c>
      <c r="V1026" t="s">
        <v>26204</v>
      </c>
      <c r="Y1026" s="97"/>
      <c r="AA1026" s="91" t="str">
        <v>BULLR034.1UN</v>
      </c>
    </row>
    <row r="1027" spans="1:27" s="91" customFormat="1" ht="15" customHeight="1" x14ac:dyDescent="0.35">
      <c r="A1027" t="s">
        <v>3037</v>
      </c>
      <c r="B1027" t="s">
        <v>3036</v>
      </c>
      <c r="C1027" t="s">
        <v>3038</v>
      </c>
      <c r="D1027" t="s">
        <v>3039</v>
      </c>
      <c r="E1027"/>
      <c r="F1027" t="s">
        <v>44</v>
      </c>
      <c r="G1027"/>
      <c r="H1027">
        <v>0.6</v>
      </c>
      <c r="I1027">
        <v>0.95</v>
      </c>
      <c r="J1027" t="s">
        <v>3025</v>
      </c>
      <c r="K1027">
        <v>36.179070000000003</v>
      </c>
      <c r="L1027">
        <v>-83.926439999999999</v>
      </c>
      <c r="M1027" s="100" t="s">
        <v>38459</v>
      </c>
      <c r="N1027" t="s">
        <v>26343</v>
      </c>
      <c r="O1027" t="s">
        <v>42759</v>
      </c>
      <c r="P1027">
        <v>3</v>
      </c>
      <c r="Q1027" t="s">
        <v>28209</v>
      </c>
      <c r="R1027" t="s">
        <v>25825</v>
      </c>
      <c r="S1027" t="s">
        <v>26197</v>
      </c>
      <c r="T1027"/>
      <c r="U1027" t="s">
        <v>26198</v>
      </c>
      <c r="V1027" t="s">
        <v>26204</v>
      </c>
      <c r="W1027" s="91" t="s">
        <v>3040</v>
      </c>
      <c r="X1027" s="91" t="s">
        <v>29542</v>
      </c>
      <c r="Y1027" s="97"/>
      <c r="AA1027" s="91" t="str">
        <v>BULLR23.4T0.6UN</v>
      </c>
    </row>
    <row r="1028" spans="1:27" s="91" customFormat="1" ht="15" customHeight="1" x14ac:dyDescent="0.35">
      <c r="A1028" t="s">
        <v>3042</v>
      </c>
      <c r="B1028" t="s">
        <v>3041</v>
      </c>
      <c r="C1028" t="s">
        <v>3043</v>
      </c>
      <c r="D1028" t="s">
        <v>3044</v>
      </c>
      <c r="E1028"/>
      <c r="F1028" t="s">
        <v>33</v>
      </c>
      <c r="G1028"/>
      <c r="H1028">
        <v>1</v>
      </c>
      <c r="I1028">
        <v>0.8</v>
      </c>
      <c r="J1028" t="s">
        <v>253</v>
      </c>
      <c r="K1028">
        <v>36.350850000000001</v>
      </c>
      <c r="L1028">
        <v>-86.442719999999994</v>
      </c>
      <c r="M1028" s="100" t="s">
        <v>38431</v>
      </c>
      <c r="N1028" t="s">
        <v>26295</v>
      </c>
      <c r="O1028" t="s">
        <v>42824</v>
      </c>
      <c r="P1028">
        <v>4</v>
      </c>
      <c r="Q1028" t="s">
        <v>30194</v>
      </c>
      <c r="R1028" t="s">
        <v>25829</v>
      </c>
      <c r="S1028" t="s">
        <v>26197</v>
      </c>
      <c r="T1028"/>
      <c r="U1028" t="s">
        <v>26198</v>
      </c>
      <c r="V1028" t="s">
        <v>26199</v>
      </c>
      <c r="X1028" s="91" t="s">
        <v>30195</v>
      </c>
      <c r="Y1028" s="97"/>
      <c r="AA1028" s="91" t="str">
        <v>BULLS001.0SR</v>
      </c>
    </row>
    <row r="1029" spans="1:27" s="91" customFormat="1" ht="15" customHeight="1" x14ac:dyDescent="0.35">
      <c r="A1029" t="s">
        <v>3046</v>
      </c>
      <c r="B1029" t="s">
        <v>3045</v>
      </c>
      <c r="C1029" t="s">
        <v>3047</v>
      </c>
      <c r="D1029" t="s">
        <v>3048</v>
      </c>
      <c r="E1029"/>
      <c r="F1029" t="s">
        <v>58</v>
      </c>
      <c r="G1029"/>
      <c r="H1029">
        <v>2.9</v>
      </c>
      <c r="I1029">
        <v>2.42</v>
      </c>
      <c r="J1029" t="s">
        <v>2535</v>
      </c>
      <c r="K1029">
        <v>35.663800000000002</v>
      </c>
      <c r="L1029">
        <v>-84.968869999999995</v>
      </c>
      <c r="M1029" s="100" t="s">
        <v>38415</v>
      </c>
      <c r="N1029" t="s">
        <v>26602</v>
      </c>
      <c r="O1029" t="s">
        <v>42271</v>
      </c>
      <c r="P1029">
        <v>1</v>
      </c>
      <c r="Q1029" t="s">
        <v>30196</v>
      </c>
      <c r="R1029" t="s">
        <v>25802</v>
      </c>
      <c r="S1029" t="s">
        <v>26197</v>
      </c>
      <c r="T1029"/>
      <c r="U1029" t="s">
        <v>26198</v>
      </c>
      <c r="V1029" t="s">
        <v>26204</v>
      </c>
      <c r="X1029" s="91" t="s">
        <v>30197</v>
      </c>
      <c r="Y1029" s="97"/>
      <c r="AA1029" s="91" t="str">
        <v>BUMBE002.9RH</v>
      </c>
    </row>
    <row r="1030" spans="1:27" s="91" customFormat="1" ht="15" customHeight="1" x14ac:dyDescent="0.35">
      <c r="A1030" t="s">
        <v>3050</v>
      </c>
      <c r="B1030" t="s">
        <v>3049</v>
      </c>
      <c r="C1030" t="s">
        <v>3047</v>
      </c>
      <c r="D1030" t="s">
        <v>3051</v>
      </c>
      <c r="E1030"/>
      <c r="F1030" t="s">
        <v>58</v>
      </c>
      <c r="G1030"/>
      <c r="H1030">
        <v>5.7</v>
      </c>
      <c r="I1030">
        <v>0.5</v>
      </c>
      <c r="J1030" t="s">
        <v>249</v>
      </c>
      <c r="K1030">
        <v>35.687959999999997</v>
      </c>
      <c r="L1030">
        <v>-84.987089999999995</v>
      </c>
      <c r="M1030" s="100" t="s">
        <v>38415</v>
      </c>
      <c r="N1030" t="s">
        <v>26602</v>
      </c>
      <c r="O1030" t="s">
        <v>42271</v>
      </c>
      <c r="P1030">
        <v>1</v>
      </c>
      <c r="Q1030" t="s">
        <v>30196</v>
      </c>
      <c r="R1030" t="s">
        <v>25802</v>
      </c>
      <c r="S1030" t="s">
        <v>26197</v>
      </c>
      <c r="T1030"/>
      <c r="U1030" t="s">
        <v>26198</v>
      </c>
      <c r="V1030" t="s">
        <v>26199</v>
      </c>
      <c r="W1030" s="91" t="s">
        <v>34624</v>
      </c>
      <c r="X1030" s="91" t="s">
        <v>34625</v>
      </c>
      <c r="Y1030" s="97"/>
      <c r="AA1030" s="91" t="str">
        <v>BUMBE005.7BL</v>
      </c>
    </row>
    <row r="1031" spans="1:27" s="91" customFormat="1" ht="15" customHeight="1" x14ac:dyDescent="0.35">
      <c r="A1031" t="s">
        <v>3053</v>
      </c>
      <c r="B1031" t="s">
        <v>3052</v>
      </c>
      <c r="C1031" t="s">
        <v>3054</v>
      </c>
      <c r="D1031" t="s">
        <v>40792</v>
      </c>
      <c r="E1031"/>
      <c r="F1031" t="s">
        <v>29083</v>
      </c>
      <c r="G1031"/>
      <c r="H1031">
        <v>0.6</v>
      </c>
      <c r="I1031">
        <v>2.5099999999999998</v>
      </c>
      <c r="J1031" t="s">
        <v>942</v>
      </c>
      <c r="K1031">
        <v>35.23977</v>
      </c>
      <c r="L1031">
        <v>-87.872230000000002</v>
      </c>
      <c r="M1031" s="100" t="s">
        <v>38402</v>
      </c>
      <c r="N1031" t="s">
        <v>26242</v>
      </c>
      <c r="O1031" t="s">
        <v>43131</v>
      </c>
      <c r="P1031">
        <v>3</v>
      </c>
      <c r="Q1031" t="s">
        <v>30198</v>
      </c>
      <c r="R1031" t="s">
        <v>25808</v>
      </c>
      <c r="S1031" t="s">
        <v>26197</v>
      </c>
      <c r="T1031"/>
      <c r="U1031" t="s">
        <v>26198</v>
      </c>
      <c r="V1031" t="s">
        <v>26199</v>
      </c>
      <c r="W1031" s="91" t="s">
        <v>34626</v>
      </c>
      <c r="X1031" s="91" t="s">
        <v>40793</v>
      </c>
      <c r="Y1031" s="97"/>
      <c r="AA1031" s="91" t="str">
        <v>BUNDR000.6WE</v>
      </c>
    </row>
    <row r="1032" spans="1:27" s="91" customFormat="1" ht="15" customHeight="1" x14ac:dyDescent="0.35">
      <c r="A1032" t="s">
        <v>3056</v>
      </c>
      <c r="B1032" t="s">
        <v>3055</v>
      </c>
      <c r="C1032" t="s">
        <v>3057</v>
      </c>
      <c r="D1032" t="s">
        <v>3058</v>
      </c>
      <c r="E1032"/>
      <c r="F1032" t="s">
        <v>29088</v>
      </c>
      <c r="G1032"/>
      <c r="H1032">
        <v>0.4</v>
      </c>
      <c r="I1032">
        <v>5.3</v>
      </c>
      <c r="J1032" t="s">
        <v>793</v>
      </c>
      <c r="K1032">
        <v>36.588949999999997</v>
      </c>
      <c r="L1032">
        <v>-86.623609999999999</v>
      </c>
      <c r="M1032" s="100" t="s">
        <v>38413</v>
      </c>
      <c r="N1032" t="s">
        <v>26250</v>
      </c>
      <c r="O1032" t="s">
        <v>42151</v>
      </c>
      <c r="P1032">
        <v>4</v>
      </c>
      <c r="Q1032" t="s">
        <v>26577</v>
      </c>
      <c r="R1032" t="s">
        <v>25829</v>
      </c>
      <c r="S1032" t="s">
        <v>26197</v>
      </c>
      <c r="T1032"/>
      <c r="U1032" t="s">
        <v>26198</v>
      </c>
      <c r="V1032" t="s">
        <v>26199</v>
      </c>
      <c r="Y1032" s="97"/>
      <c r="AA1032" s="91" t="str">
        <v>BUNTI000.4RN</v>
      </c>
    </row>
    <row r="1033" spans="1:27" s="91" customFormat="1" ht="15" customHeight="1" x14ac:dyDescent="0.35">
      <c r="A1033" t="s">
        <v>3060</v>
      </c>
      <c r="B1033" t="s">
        <v>3059</v>
      </c>
      <c r="C1033" t="s">
        <v>3057</v>
      </c>
      <c r="D1033" t="s">
        <v>3061</v>
      </c>
      <c r="E1033"/>
      <c r="F1033" t="s">
        <v>29088</v>
      </c>
      <c r="G1033"/>
      <c r="H1033">
        <v>2.2999999999999998</v>
      </c>
      <c r="I1033">
        <v>1.6</v>
      </c>
      <c r="J1033" t="s">
        <v>253</v>
      </c>
      <c r="K1033">
        <v>36.590800000000002</v>
      </c>
      <c r="L1033">
        <v>-86.591700000000003</v>
      </c>
      <c r="M1033" s="100" t="s">
        <v>38413</v>
      </c>
      <c r="N1033" t="s">
        <v>26250</v>
      </c>
      <c r="O1033" t="s">
        <v>42151</v>
      </c>
      <c r="P1033">
        <v>4</v>
      </c>
      <c r="Q1033" t="s">
        <v>26577</v>
      </c>
      <c r="R1033" t="s">
        <v>25829</v>
      </c>
      <c r="S1033" t="s">
        <v>26197</v>
      </c>
      <c r="T1033"/>
      <c r="U1033" t="s">
        <v>26198</v>
      </c>
      <c r="V1033" t="s">
        <v>26199</v>
      </c>
      <c r="W1033" s="91" t="s">
        <v>3062</v>
      </c>
      <c r="X1033" s="91" t="s">
        <v>34425</v>
      </c>
      <c r="Y1033" s="97"/>
      <c r="AA1033" s="91" t="str">
        <v>BUNTI002.3SR</v>
      </c>
    </row>
    <row r="1034" spans="1:27" s="91" customFormat="1" ht="15" customHeight="1" x14ac:dyDescent="0.35">
      <c r="A1034" s="310" t="s">
        <v>38663</v>
      </c>
      <c r="B1034" s="310" t="s">
        <v>38664</v>
      </c>
      <c r="C1034" s="310" t="s">
        <v>38665</v>
      </c>
      <c r="D1034" s="310" t="s">
        <v>38666</v>
      </c>
      <c r="E1034" s="310"/>
      <c r="F1034" s="310" t="s">
        <v>29088</v>
      </c>
      <c r="G1034" s="310"/>
      <c r="H1034" s="314">
        <v>2.1</v>
      </c>
      <c r="I1034" s="314">
        <v>0.36</v>
      </c>
      <c r="J1034" s="310" t="s">
        <v>253</v>
      </c>
      <c r="K1034" s="314">
        <v>36.586739999999999</v>
      </c>
      <c r="L1034" s="314">
        <v>-86.567719999999994</v>
      </c>
      <c r="M1034" s="314" t="s">
        <v>38413</v>
      </c>
      <c r="N1034" s="310" t="s">
        <v>26250</v>
      </c>
      <c r="O1034" s="310" t="s">
        <v>38667</v>
      </c>
      <c r="P1034" s="314">
        <v>4</v>
      </c>
      <c r="Q1034" s="310" t="s">
        <v>26577</v>
      </c>
      <c r="R1034" s="310" t="s">
        <v>25829</v>
      </c>
      <c r="S1034" s="310" t="s">
        <v>26197</v>
      </c>
      <c r="T1034" s="310"/>
      <c r="U1034" s="310" t="s">
        <v>26198</v>
      </c>
      <c r="V1034" s="310" t="s">
        <v>26199</v>
      </c>
      <c r="Y1034" s="97"/>
      <c r="AA1034" s="91" t="str">
        <v>BUNTI1.7T2.1SR</v>
      </c>
    </row>
    <row r="1035" spans="1:27" s="91" customFormat="1" ht="15" customHeight="1" x14ac:dyDescent="0.35">
      <c r="A1035" t="s">
        <v>3064</v>
      </c>
      <c r="B1035" t="s">
        <v>3063</v>
      </c>
      <c r="C1035" t="s">
        <v>3065</v>
      </c>
      <c r="D1035" t="s">
        <v>3066</v>
      </c>
      <c r="E1035"/>
      <c r="F1035" t="s">
        <v>29086</v>
      </c>
      <c r="G1035"/>
      <c r="H1035">
        <v>0.5</v>
      </c>
      <c r="I1035">
        <v>0.56999999999999995</v>
      </c>
      <c r="J1035" t="s">
        <v>235</v>
      </c>
      <c r="K1035">
        <v>36.494869999999999</v>
      </c>
      <c r="L1035">
        <v>-85.459001999999998</v>
      </c>
      <c r="M1035" s="100" t="s">
        <v>38458</v>
      </c>
      <c r="N1035" t="s">
        <v>26340</v>
      </c>
      <c r="O1035" t="s">
        <v>42609</v>
      </c>
      <c r="P1035">
        <v>5</v>
      </c>
      <c r="Q1035" t="s">
        <v>30199</v>
      </c>
      <c r="R1035" t="s">
        <v>25812</v>
      </c>
      <c r="S1035" t="s">
        <v>26197</v>
      </c>
      <c r="T1035"/>
      <c r="U1035" t="s">
        <v>26198</v>
      </c>
      <c r="V1035" t="s">
        <v>26199</v>
      </c>
      <c r="W1035" s="91" t="s">
        <v>3067</v>
      </c>
      <c r="X1035" s="91" t="s">
        <v>30200</v>
      </c>
      <c r="Y1035" s="97"/>
      <c r="AA1035" s="91" t="str">
        <v>BURCH_G0.5CY</v>
      </c>
    </row>
    <row r="1036" spans="1:27" s="91" customFormat="1" ht="15" customHeight="1" x14ac:dyDescent="0.35">
      <c r="A1036" t="s">
        <v>3069</v>
      </c>
      <c r="B1036" t="s">
        <v>3068</v>
      </c>
      <c r="C1036" t="s">
        <v>3070</v>
      </c>
      <c r="D1036" t="s">
        <v>3071</v>
      </c>
      <c r="E1036"/>
      <c r="F1036" t="s">
        <v>44</v>
      </c>
      <c r="G1036"/>
      <c r="H1036">
        <v>0.4</v>
      </c>
      <c r="I1036">
        <v>5.86</v>
      </c>
      <c r="J1036" t="s">
        <v>1514</v>
      </c>
      <c r="K1036">
        <v>35.416060000000002</v>
      </c>
      <c r="L1036">
        <v>-84.475980000000007</v>
      </c>
      <c r="M1036" s="100" t="s">
        <v>38384</v>
      </c>
      <c r="N1036" t="s">
        <v>26211</v>
      </c>
      <c r="O1036" t="s">
        <v>43158</v>
      </c>
      <c r="P1036">
        <v>2</v>
      </c>
      <c r="Q1036" t="s">
        <v>30201</v>
      </c>
      <c r="R1036" t="s">
        <v>25802</v>
      </c>
      <c r="S1036" t="s">
        <v>26197</v>
      </c>
      <c r="T1036"/>
      <c r="U1036" t="s">
        <v>26198</v>
      </c>
      <c r="V1036" t="s">
        <v>26204</v>
      </c>
      <c r="Y1036" s="97"/>
      <c r="AA1036" s="91" t="str">
        <v>BURGE000.4MM</v>
      </c>
    </row>
    <row r="1037" spans="1:27" s="91" customFormat="1" ht="15" customHeight="1" x14ac:dyDescent="0.35">
      <c r="A1037" t="s">
        <v>3073</v>
      </c>
      <c r="B1037" t="s">
        <v>3072</v>
      </c>
      <c r="C1037" t="s">
        <v>3070</v>
      </c>
      <c r="D1037" t="s">
        <v>36463</v>
      </c>
      <c r="E1037"/>
      <c r="F1037" t="s">
        <v>28998</v>
      </c>
      <c r="G1037"/>
      <c r="H1037">
        <v>2.78</v>
      </c>
      <c r="I1037">
        <v>1.97</v>
      </c>
      <c r="J1037" t="s">
        <v>1514</v>
      </c>
      <c r="K1037">
        <v>35.401702999999998</v>
      </c>
      <c r="L1037">
        <v>-84.446550999999999</v>
      </c>
      <c r="M1037" s="100" t="s">
        <v>38384</v>
      </c>
      <c r="N1037" t="s">
        <v>26211</v>
      </c>
      <c r="O1037" t="s">
        <v>43158</v>
      </c>
      <c r="P1037">
        <v>2</v>
      </c>
      <c r="Q1037" t="s">
        <v>30201</v>
      </c>
      <c r="R1037" t="s">
        <v>25802</v>
      </c>
      <c r="S1037" t="s">
        <v>26197</v>
      </c>
      <c r="T1037"/>
      <c r="U1037" t="s">
        <v>26198</v>
      </c>
      <c r="V1037" t="s">
        <v>26204</v>
      </c>
      <c r="W1037" s="91" t="s">
        <v>34627</v>
      </c>
      <c r="X1037" s="91" t="s">
        <v>36464</v>
      </c>
      <c r="Y1037" s="97"/>
      <c r="AA1037" s="91" t="str">
        <v>BURGE002.8MM</v>
      </c>
    </row>
    <row r="1038" spans="1:27" s="91" customFormat="1" ht="15" customHeight="1" x14ac:dyDescent="0.35">
      <c r="A1038" t="s">
        <v>36465</v>
      </c>
      <c r="B1038" t="s">
        <v>36466</v>
      </c>
      <c r="C1038" t="s">
        <v>3070</v>
      </c>
      <c r="D1038" t="s">
        <v>36467</v>
      </c>
      <c r="E1038"/>
      <c r="F1038" t="s">
        <v>28998</v>
      </c>
      <c r="G1038"/>
      <c r="H1038">
        <v>2.81</v>
      </c>
      <c r="I1038">
        <v>1.8</v>
      </c>
      <c r="J1038" t="s">
        <v>1514</v>
      </c>
      <c r="K1038">
        <v>35.401269999999997</v>
      </c>
      <c r="L1038">
        <v>-84.446389999999994</v>
      </c>
      <c r="M1038" s="100" t="s">
        <v>38384</v>
      </c>
      <c r="N1038" t="s">
        <v>26211</v>
      </c>
      <c r="O1038" t="s">
        <v>43158</v>
      </c>
      <c r="P1038">
        <v>2</v>
      </c>
      <c r="Q1038" t="s">
        <v>30201</v>
      </c>
      <c r="R1038" t="s">
        <v>25802</v>
      </c>
      <c r="S1038" t="s">
        <v>26197</v>
      </c>
      <c r="T1038"/>
      <c r="U1038" t="s">
        <v>26198</v>
      </c>
      <c r="V1038" t="s">
        <v>26204</v>
      </c>
      <c r="W1038" s="91" t="s">
        <v>36468</v>
      </c>
      <c r="X1038" s="91" t="s">
        <v>36469</v>
      </c>
      <c r="Y1038" s="97"/>
      <c r="AA1038" s="91" t="str">
        <v>BURGE002.9MM</v>
      </c>
    </row>
    <row r="1039" spans="1:27" s="91" customFormat="1" ht="15" customHeight="1" x14ac:dyDescent="0.35">
      <c r="A1039" t="s">
        <v>36470</v>
      </c>
      <c r="B1039" t="s">
        <v>36471</v>
      </c>
      <c r="C1039" t="s">
        <v>36472</v>
      </c>
      <c r="D1039" t="s">
        <v>36473</v>
      </c>
      <c r="E1039"/>
      <c r="F1039" t="s">
        <v>28998</v>
      </c>
      <c r="G1039"/>
      <c r="H1039">
        <v>0.1</v>
      </c>
      <c r="I1039">
        <v>0.2</v>
      </c>
      <c r="J1039" t="s">
        <v>1514</v>
      </c>
      <c r="K1039">
        <v>35.40137</v>
      </c>
      <c r="L1039">
        <v>-84.446899999999999</v>
      </c>
      <c r="M1039" s="100" t="s">
        <v>38384</v>
      </c>
      <c r="N1039" t="s">
        <v>26211</v>
      </c>
      <c r="O1039" t="s">
        <v>43158</v>
      </c>
      <c r="P1039">
        <v>2</v>
      </c>
      <c r="Q1039" t="s">
        <v>30201</v>
      </c>
      <c r="R1039" t="s">
        <v>25802</v>
      </c>
      <c r="S1039" t="s">
        <v>26197</v>
      </c>
      <c r="T1039"/>
      <c r="U1039" t="s">
        <v>26198</v>
      </c>
      <c r="V1039" t="s">
        <v>26204</v>
      </c>
      <c r="W1039" s="91" t="s">
        <v>34627</v>
      </c>
      <c r="X1039" s="91" t="s">
        <v>36474</v>
      </c>
      <c r="Y1039" s="97"/>
      <c r="AA1039" s="91" t="str">
        <v>BURGE2.8T0.1MM</v>
      </c>
    </row>
    <row r="1040" spans="1:27" s="91" customFormat="1" ht="15" customHeight="1" x14ac:dyDescent="0.35">
      <c r="A1040" t="s">
        <v>3075</v>
      </c>
      <c r="B1040" t="s">
        <v>3074</v>
      </c>
      <c r="C1040" t="s">
        <v>3076</v>
      </c>
      <c r="D1040" t="s">
        <v>3077</v>
      </c>
      <c r="E1040"/>
      <c r="F1040" t="s">
        <v>44</v>
      </c>
      <c r="G1040"/>
      <c r="H1040">
        <v>0.8</v>
      </c>
      <c r="I1040">
        <v>2.8</v>
      </c>
      <c r="J1040" t="s">
        <v>359</v>
      </c>
      <c r="K1040">
        <v>35.927528000000002</v>
      </c>
      <c r="L1040">
        <v>-83.827472</v>
      </c>
      <c r="M1040" s="100" t="s">
        <v>38394</v>
      </c>
      <c r="N1040" t="s">
        <v>26308</v>
      </c>
      <c r="O1040" t="s">
        <v>43038</v>
      </c>
      <c r="P1040">
        <v>5</v>
      </c>
      <c r="Q1040" t="s">
        <v>30202</v>
      </c>
      <c r="R1040" t="s">
        <v>25825</v>
      </c>
      <c r="S1040" t="s">
        <v>26197</v>
      </c>
      <c r="T1040"/>
      <c r="U1040" t="s">
        <v>26198</v>
      </c>
      <c r="V1040" t="s">
        <v>26204</v>
      </c>
      <c r="W1040" s="91" t="s">
        <v>34628</v>
      </c>
      <c r="X1040" s="91" t="s">
        <v>30203</v>
      </c>
      <c r="Y1040" s="97"/>
      <c r="AA1040" s="91" t="str">
        <v>BURNE000.8KN</v>
      </c>
    </row>
    <row r="1041" spans="1:27" s="91" customFormat="1" ht="15" customHeight="1" x14ac:dyDescent="0.35">
      <c r="A1041" t="s">
        <v>3079</v>
      </c>
      <c r="B1041" t="s">
        <v>3078</v>
      </c>
      <c r="C1041" t="s">
        <v>3080</v>
      </c>
      <c r="D1041" t="s">
        <v>3081</v>
      </c>
      <c r="E1041"/>
      <c r="F1041" t="s">
        <v>33</v>
      </c>
      <c r="G1041"/>
      <c r="H1041">
        <v>0.1</v>
      </c>
      <c r="I1041">
        <v>1.83</v>
      </c>
      <c r="J1041" t="s">
        <v>95</v>
      </c>
      <c r="K1041">
        <v>35.856389</v>
      </c>
      <c r="L1041">
        <v>-87.035556</v>
      </c>
      <c r="M1041" s="100" t="s">
        <v>38379</v>
      </c>
      <c r="N1041" t="s">
        <v>26205</v>
      </c>
      <c r="O1041" t="s">
        <v>42145</v>
      </c>
      <c r="P1041">
        <v>1</v>
      </c>
      <c r="Q1041" t="s">
        <v>27276</v>
      </c>
      <c r="R1041" t="s">
        <v>25829</v>
      </c>
      <c r="S1041" t="s">
        <v>26197</v>
      </c>
      <c r="T1041"/>
      <c r="U1041" t="s">
        <v>26198</v>
      </c>
      <c r="V1041" t="s">
        <v>26199</v>
      </c>
      <c r="Y1041" s="97"/>
      <c r="AA1041" s="91" t="str">
        <v>BURNS000.1WI</v>
      </c>
    </row>
    <row r="1042" spans="1:27" s="91" customFormat="1" ht="15" customHeight="1" x14ac:dyDescent="0.35">
      <c r="A1042" t="s">
        <v>3083</v>
      </c>
      <c r="B1042" t="s">
        <v>3082</v>
      </c>
      <c r="C1042" t="s">
        <v>3084</v>
      </c>
      <c r="D1042" t="s">
        <v>3085</v>
      </c>
      <c r="E1042"/>
      <c r="F1042" t="s">
        <v>9</v>
      </c>
      <c r="G1042"/>
      <c r="H1042">
        <v>1.7</v>
      </c>
      <c r="I1042">
        <v>5.25</v>
      </c>
      <c r="J1042" t="s">
        <v>121</v>
      </c>
      <c r="K1042">
        <v>36.067140000000002</v>
      </c>
      <c r="L1042">
        <v>-88.079030000000003</v>
      </c>
      <c r="M1042" s="100" t="s">
        <v>38392</v>
      </c>
      <c r="N1042" t="s">
        <v>26221</v>
      </c>
      <c r="O1042" t="s">
        <v>42783</v>
      </c>
      <c r="P1042">
        <v>3</v>
      </c>
      <c r="Q1042" t="s">
        <v>30204</v>
      </c>
      <c r="R1042" t="s">
        <v>25816</v>
      </c>
      <c r="S1042" t="s">
        <v>26197</v>
      </c>
      <c r="T1042"/>
      <c r="U1042" t="s">
        <v>26198</v>
      </c>
      <c r="V1042" t="s">
        <v>26199</v>
      </c>
      <c r="Y1042" s="97"/>
      <c r="AA1042" s="91" t="str">
        <v>BURNS001.7BN</v>
      </c>
    </row>
    <row r="1043" spans="1:27" s="91" customFormat="1" ht="15" customHeight="1" x14ac:dyDescent="0.35">
      <c r="A1043" t="s">
        <v>3087</v>
      </c>
      <c r="B1043" t="s">
        <v>3086</v>
      </c>
      <c r="C1043" t="s">
        <v>3080</v>
      </c>
      <c r="D1043" t="s">
        <v>3088</v>
      </c>
      <c r="E1043"/>
      <c r="F1043" t="s">
        <v>29083</v>
      </c>
      <c r="G1043"/>
      <c r="H1043">
        <v>2.2000000000000002</v>
      </c>
      <c r="I1043">
        <v>0.18</v>
      </c>
      <c r="J1043" t="s">
        <v>95</v>
      </c>
      <c r="K1043">
        <v>35.838900000000002</v>
      </c>
      <c r="L1043">
        <v>-87.061199999999999</v>
      </c>
      <c r="M1043" s="100" t="s">
        <v>38379</v>
      </c>
      <c r="N1043" t="s">
        <v>26205</v>
      </c>
      <c r="O1043" t="s">
        <v>42145</v>
      </c>
      <c r="P1043">
        <v>1</v>
      </c>
      <c r="Q1043" t="s">
        <v>27276</v>
      </c>
      <c r="R1043" t="s">
        <v>25829</v>
      </c>
      <c r="S1043" t="s">
        <v>26197</v>
      </c>
      <c r="T1043"/>
      <c r="U1043" t="s">
        <v>26198</v>
      </c>
      <c r="V1043" t="s">
        <v>26199</v>
      </c>
      <c r="W1043" s="91" t="s">
        <v>3089</v>
      </c>
      <c r="X1043" s="91" t="s">
        <v>30205</v>
      </c>
      <c r="Y1043" s="97"/>
      <c r="AA1043" s="91" t="str">
        <v>BURNS002.2WI</v>
      </c>
    </row>
    <row r="1044" spans="1:27" s="91" customFormat="1" ht="15" customHeight="1" x14ac:dyDescent="0.35">
      <c r="A1044" t="s">
        <v>3091</v>
      </c>
      <c r="B1044" t="s">
        <v>3090</v>
      </c>
      <c r="C1044" t="s">
        <v>3092</v>
      </c>
      <c r="D1044" t="s">
        <v>2185</v>
      </c>
      <c r="E1044"/>
      <c r="F1044" t="s">
        <v>29083</v>
      </c>
      <c r="G1044"/>
      <c r="H1044">
        <v>0.2</v>
      </c>
      <c r="I1044">
        <v>0.05</v>
      </c>
      <c r="J1044" t="s">
        <v>95</v>
      </c>
      <c r="K1044">
        <v>35.836399999999998</v>
      </c>
      <c r="L1044">
        <v>-87.060199999999995</v>
      </c>
      <c r="M1044" s="100" t="s">
        <v>38379</v>
      </c>
      <c r="N1044" t="s">
        <v>26205</v>
      </c>
      <c r="O1044" t="s">
        <v>42145</v>
      </c>
      <c r="P1044">
        <v>1</v>
      </c>
      <c r="Q1044" t="s">
        <v>27276</v>
      </c>
      <c r="R1044" t="s">
        <v>25829</v>
      </c>
      <c r="S1044" t="s">
        <v>26197</v>
      </c>
      <c r="T1044"/>
      <c r="U1044" t="s">
        <v>26198</v>
      </c>
      <c r="V1044" t="s">
        <v>26199</v>
      </c>
      <c r="W1044" s="91" t="s">
        <v>3093</v>
      </c>
      <c r="X1044" s="91" t="s">
        <v>30206</v>
      </c>
      <c r="Y1044" s="97"/>
      <c r="AA1044" s="91" t="str">
        <v>BURNS2.3T0.2WI</v>
      </c>
    </row>
    <row r="1045" spans="1:27" s="91" customFormat="1" ht="15" customHeight="1" x14ac:dyDescent="0.35">
      <c r="A1045" s="310" t="s">
        <v>38668</v>
      </c>
      <c r="B1045" s="310" t="s">
        <v>38669</v>
      </c>
      <c r="C1045" s="310" t="s">
        <v>38670</v>
      </c>
      <c r="D1045" s="310" t="s">
        <v>38671</v>
      </c>
      <c r="E1045" s="310"/>
      <c r="F1045" s="310" t="s">
        <v>29101</v>
      </c>
      <c r="G1045" s="310"/>
      <c r="H1045" s="314">
        <v>0.1</v>
      </c>
      <c r="I1045" s="314">
        <v>0.69</v>
      </c>
      <c r="J1045" s="310" t="s">
        <v>301</v>
      </c>
      <c r="K1045" s="314">
        <v>35.034549674899999</v>
      </c>
      <c r="L1045" s="314">
        <v>-84.371570000000006</v>
      </c>
      <c r="M1045" s="314" t="s">
        <v>38423</v>
      </c>
      <c r="N1045" s="310" t="s">
        <v>26269</v>
      </c>
      <c r="O1045" s="310" t="s">
        <v>38672</v>
      </c>
      <c r="P1045" s="314">
        <v>1</v>
      </c>
      <c r="Q1045" s="310" t="s">
        <v>30207</v>
      </c>
      <c r="R1045" s="310" t="s">
        <v>25802</v>
      </c>
      <c r="S1045" s="310" t="s">
        <v>26197</v>
      </c>
      <c r="T1045" s="310"/>
      <c r="U1045" s="310" t="s">
        <v>26198</v>
      </c>
      <c r="V1045" s="310" t="s">
        <v>26204</v>
      </c>
      <c r="W1045" s="91" t="s">
        <v>38673</v>
      </c>
      <c r="X1045" s="91" t="s">
        <v>38674</v>
      </c>
      <c r="Y1045" s="97"/>
      <c r="AA1045" s="91" t="str">
        <v>BURRA0.7T0.1PO</v>
      </c>
    </row>
    <row r="1046" spans="1:27" s="91" customFormat="1" ht="15" customHeight="1" x14ac:dyDescent="0.35">
      <c r="A1046" t="s">
        <v>3095</v>
      </c>
      <c r="B1046" t="s">
        <v>3094</v>
      </c>
      <c r="C1046" t="s">
        <v>38670</v>
      </c>
      <c r="D1046" t="s">
        <v>3096</v>
      </c>
      <c r="E1046"/>
      <c r="F1046" t="s">
        <v>29101</v>
      </c>
      <c r="G1046"/>
      <c r="H1046">
        <v>0.3</v>
      </c>
      <c r="I1046">
        <v>0.56999999999999995</v>
      </c>
      <c r="J1046" t="s">
        <v>301</v>
      </c>
      <c r="K1046">
        <v>35.038055</v>
      </c>
      <c r="L1046">
        <v>-84.372782999999998</v>
      </c>
      <c r="M1046" s="100" t="s">
        <v>38423</v>
      </c>
      <c r="N1046" t="s">
        <v>26269</v>
      </c>
      <c r="O1046" t="s">
        <v>42544</v>
      </c>
      <c r="P1046">
        <v>1</v>
      </c>
      <c r="Q1046" t="s">
        <v>30207</v>
      </c>
      <c r="R1046" t="s">
        <v>25802</v>
      </c>
      <c r="S1046" t="s">
        <v>26197</v>
      </c>
      <c r="T1046"/>
      <c r="U1046" t="s">
        <v>26198</v>
      </c>
      <c r="V1046" t="s">
        <v>26204</v>
      </c>
      <c r="W1046" s="91" t="s">
        <v>3097</v>
      </c>
      <c r="X1046" s="91" t="s">
        <v>34629</v>
      </c>
      <c r="Y1046" s="97"/>
      <c r="AA1046" s="91" t="str">
        <v>BURRA0.7T0.3PO</v>
      </c>
    </row>
    <row r="1047" spans="1:27" s="91" customFormat="1" ht="15" customHeight="1" x14ac:dyDescent="0.35">
      <c r="A1047" s="310" t="s">
        <v>38675</v>
      </c>
      <c r="B1047" s="310" t="s">
        <v>38676</v>
      </c>
      <c r="C1047" s="310" t="s">
        <v>30208</v>
      </c>
      <c r="D1047" s="310" t="s">
        <v>38677</v>
      </c>
      <c r="E1047" s="310"/>
      <c r="F1047" s="310" t="s">
        <v>29101</v>
      </c>
      <c r="G1047" s="310"/>
      <c r="H1047" s="314">
        <v>0.1</v>
      </c>
      <c r="I1047" s="314">
        <v>2.8</v>
      </c>
      <c r="J1047" s="310" t="s">
        <v>301</v>
      </c>
      <c r="K1047" s="314">
        <v>35.025440000000003</v>
      </c>
      <c r="L1047" s="314">
        <v>-84.374110000000002</v>
      </c>
      <c r="M1047" s="314" t="s">
        <v>38423</v>
      </c>
      <c r="N1047" s="310" t="s">
        <v>26269</v>
      </c>
      <c r="O1047" s="310" t="s">
        <v>38672</v>
      </c>
      <c r="P1047" s="314">
        <v>1</v>
      </c>
      <c r="Q1047" s="310" t="s">
        <v>30207</v>
      </c>
      <c r="R1047" s="310" t="s">
        <v>25802</v>
      </c>
      <c r="S1047" s="310" t="s">
        <v>26197</v>
      </c>
      <c r="T1047" s="310"/>
      <c r="U1047" s="310" t="s">
        <v>26198</v>
      </c>
      <c r="V1047" s="310" t="s">
        <v>26204</v>
      </c>
      <c r="W1047" s="91" t="s">
        <v>38678</v>
      </c>
      <c r="X1047" s="91" t="s">
        <v>38679</v>
      </c>
      <c r="Y1047" s="97"/>
      <c r="AA1047" s="91" t="str">
        <v>BURRA000.1PO</v>
      </c>
    </row>
    <row r="1048" spans="1:27" s="91" customFormat="1" ht="15" customHeight="1" x14ac:dyDescent="0.35">
      <c r="A1048" t="s">
        <v>3099</v>
      </c>
      <c r="B1048" t="s">
        <v>3098</v>
      </c>
      <c r="C1048" t="s">
        <v>30208</v>
      </c>
      <c r="D1048" t="s">
        <v>3100</v>
      </c>
      <c r="E1048"/>
      <c r="F1048" t="s">
        <v>28983</v>
      </c>
      <c r="G1048"/>
      <c r="H1048">
        <v>0.3</v>
      </c>
      <c r="I1048">
        <v>2.78</v>
      </c>
      <c r="J1048" t="s">
        <v>301</v>
      </c>
      <c r="K1048">
        <v>35.027510999999997</v>
      </c>
      <c r="L1048">
        <v>-84.371664999999993</v>
      </c>
      <c r="M1048" s="100" t="s">
        <v>38423</v>
      </c>
      <c r="N1048" t="s">
        <v>26269</v>
      </c>
      <c r="O1048" t="s">
        <v>42544</v>
      </c>
      <c r="P1048">
        <v>1</v>
      </c>
      <c r="Q1048" t="s">
        <v>30207</v>
      </c>
      <c r="R1048" t="s">
        <v>25802</v>
      </c>
      <c r="S1048" t="s">
        <v>26197</v>
      </c>
      <c r="T1048"/>
      <c r="U1048" t="s">
        <v>26198</v>
      </c>
      <c r="V1048" t="s">
        <v>26204</v>
      </c>
      <c r="W1048" s="91" t="s">
        <v>40794</v>
      </c>
      <c r="X1048" s="91" t="s">
        <v>40795</v>
      </c>
      <c r="Y1048" s="97"/>
      <c r="AA1048" s="91" t="str">
        <v>BURRA000.3PO</v>
      </c>
    </row>
    <row r="1049" spans="1:27" s="91" customFormat="1" ht="15" customHeight="1" x14ac:dyDescent="0.35">
      <c r="A1049" t="s">
        <v>3102</v>
      </c>
      <c r="B1049" t="s">
        <v>3101</v>
      </c>
      <c r="C1049" t="s">
        <v>26579</v>
      </c>
      <c r="D1049" t="s">
        <v>3103</v>
      </c>
      <c r="E1049"/>
      <c r="F1049" t="s">
        <v>44</v>
      </c>
      <c r="G1049"/>
      <c r="H1049">
        <v>0.1</v>
      </c>
      <c r="I1049">
        <v>3.52</v>
      </c>
      <c r="J1049" t="s">
        <v>398</v>
      </c>
      <c r="K1049">
        <v>36.578499999999998</v>
      </c>
      <c r="L1049">
        <v>-83.803100000000001</v>
      </c>
      <c r="M1049" s="100" t="s">
        <v>38417</v>
      </c>
      <c r="N1049" t="s">
        <v>26260</v>
      </c>
      <c r="O1049" t="s">
        <v>42698</v>
      </c>
      <c r="P1049">
        <v>4</v>
      </c>
      <c r="Q1049" t="s">
        <v>30209</v>
      </c>
      <c r="R1049" t="s">
        <v>25825</v>
      </c>
      <c r="S1049" t="s">
        <v>26197</v>
      </c>
      <c r="T1049"/>
      <c r="U1049" t="s">
        <v>26198</v>
      </c>
      <c r="V1049" t="s">
        <v>26204</v>
      </c>
      <c r="X1049" s="91" t="s">
        <v>38422</v>
      </c>
      <c r="Y1049" s="97"/>
      <c r="AA1049" s="91" t="str">
        <v>BURRE000.1CL</v>
      </c>
    </row>
    <row r="1050" spans="1:27" s="91" customFormat="1" ht="15" customHeight="1" x14ac:dyDescent="0.35">
      <c r="A1050" t="s">
        <v>30210</v>
      </c>
      <c r="B1050" t="s">
        <v>30211</v>
      </c>
      <c r="C1050" t="s">
        <v>30212</v>
      </c>
      <c r="D1050" t="s">
        <v>30213</v>
      </c>
      <c r="E1050"/>
      <c r="F1050" t="s">
        <v>33</v>
      </c>
      <c r="G1050"/>
      <c r="H1050">
        <v>0.1</v>
      </c>
      <c r="I1050">
        <v>0.4</v>
      </c>
      <c r="J1050" t="s">
        <v>1870</v>
      </c>
      <c r="K1050">
        <v>36.317900000000002</v>
      </c>
      <c r="L1050">
        <v>-85.561800000000005</v>
      </c>
      <c r="M1050" s="100" t="s">
        <v>38458</v>
      </c>
      <c r="N1050" t="s">
        <v>26340</v>
      </c>
      <c r="O1050" t="s">
        <v>42769</v>
      </c>
      <c r="P1050">
        <v>5</v>
      </c>
      <c r="Q1050" t="s">
        <v>30214</v>
      </c>
      <c r="R1050" t="s">
        <v>25812</v>
      </c>
      <c r="S1050" t="s">
        <v>26197</v>
      </c>
      <c r="T1050"/>
      <c r="U1050" t="s">
        <v>26198</v>
      </c>
      <c r="V1050" t="s">
        <v>26199</v>
      </c>
      <c r="Y1050" s="97"/>
      <c r="AA1050" s="91" t="str">
        <v>BURRO_G0.1JA</v>
      </c>
    </row>
    <row r="1051" spans="1:27" s="91" customFormat="1" ht="15" customHeight="1" x14ac:dyDescent="0.35">
      <c r="A1051" t="s">
        <v>3105</v>
      </c>
      <c r="B1051" t="s">
        <v>3104</v>
      </c>
      <c r="C1051" t="s">
        <v>3106</v>
      </c>
      <c r="D1051" t="s">
        <v>3107</v>
      </c>
      <c r="E1051"/>
      <c r="F1051" t="s">
        <v>9</v>
      </c>
      <c r="G1051"/>
      <c r="H1051">
        <v>0.1</v>
      </c>
      <c r="I1051">
        <v>4.29</v>
      </c>
      <c r="J1051" t="s">
        <v>104</v>
      </c>
      <c r="K1051">
        <v>36.090690000000002</v>
      </c>
      <c r="L1051">
        <v>-88.419589999999999</v>
      </c>
      <c r="M1051" s="100" t="s">
        <v>38404</v>
      </c>
      <c r="N1051" t="s">
        <v>26243</v>
      </c>
      <c r="O1051" t="s">
        <v>42276</v>
      </c>
      <c r="P1051">
        <v>5</v>
      </c>
      <c r="Q1051" t="s">
        <v>26580</v>
      </c>
      <c r="R1051" t="s">
        <v>25816</v>
      </c>
      <c r="S1051" t="s">
        <v>26197</v>
      </c>
      <c r="T1051"/>
      <c r="U1051" t="s">
        <v>26198</v>
      </c>
      <c r="V1051" t="s">
        <v>26199</v>
      </c>
      <c r="Y1051" s="97"/>
      <c r="AA1051" s="91" t="str">
        <v>BURRO000.1CR</v>
      </c>
    </row>
    <row r="1052" spans="1:27" s="91" customFormat="1" ht="15" customHeight="1" x14ac:dyDescent="0.35">
      <c r="A1052" t="s">
        <v>3109</v>
      </c>
      <c r="B1052" t="s">
        <v>3108</v>
      </c>
      <c r="C1052" t="s">
        <v>3110</v>
      </c>
      <c r="D1052" t="s">
        <v>3111</v>
      </c>
      <c r="E1052"/>
      <c r="F1052" t="s">
        <v>44</v>
      </c>
      <c r="G1052"/>
      <c r="H1052">
        <v>2.9</v>
      </c>
      <c r="I1052">
        <v>2.95</v>
      </c>
      <c r="J1052" t="s">
        <v>2535</v>
      </c>
      <c r="K1052">
        <v>35.592500000000001</v>
      </c>
      <c r="L1052">
        <v>-84.847899999999996</v>
      </c>
      <c r="M1052" s="100" t="s">
        <v>38386</v>
      </c>
      <c r="N1052" t="s">
        <v>29084</v>
      </c>
      <c r="O1052" t="s">
        <v>43204</v>
      </c>
      <c r="P1052">
        <v>3</v>
      </c>
      <c r="Q1052" t="s">
        <v>30215</v>
      </c>
      <c r="R1052" t="s">
        <v>25802</v>
      </c>
      <c r="S1052" t="s">
        <v>26197</v>
      </c>
      <c r="T1052"/>
      <c r="U1052" t="s">
        <v>26198</v>
      </c>
      <c r="V1052" t="s">
        <v>26204</v>
      </c>
      <c r="W1052" s="91" t="s">
        <v>3112</v>
      </c>
      <c r="X1052" s="91" t="s">
        <v>30216</v>
      </c>
      <c r="Y1052" s="97"/>
      <c r="AA1052" s="91" t="str">
        <v>BUSH002.9RH</v>
      </c>
    </row>
    <row r="1053" spans="1:27" s="91" customFormat="1" ht="15" customHeight="1" x14ac:dyDescent="0.35">
      <c r="A1053" t="s">
        <v>3114</v>
      </c>
      <c r="B1053" t="s">
        <v>3113</v>
      </c>
      <c r="C1053" t="s">
        <v>3115</v>
      </c>
      <c r="D1053" t="s">
        <v>3116</v>
      </c>
      <c r="E1053"/>
      <c r="F1053" t="s">
        <v>9</v>
      </c>
      <c r="G1053"/>
      <c r="H1053">
        <v>0.2</v>
      </c>
      <c r="I1053">
        <v>2.15</v>
      </c>
      <c r="J1053" t="s">
        <v>10</v>
      </c>
      <c r="K1053">
        <v>35.353099999999998</v>
      </c>
      <c r="L1053">
        <v>-88.593999999999994</v>
      </c>
      <c r="M1053" s="100" t="s">
        <v>38381</v>
      </c>
      <c r="N1053" t="s">
        <v>26209</v>
      </c>
      <c r="O1053" t="s">
        <v>42855</v>
      </c>
      <c r="P1053">
        <v>1</v>
      </c>
      <c r="Q1053" t="s">
        <v>30217</v>
      </c>
      <c r="R1053" t="s">
        <v>25816</v>
      </c>
      <c r="S1053" t="s">
        <v>26197</v>
      </c>
      <c r="T1053"/>
      <c r="U1053" t="s">
        <v>26198</v>
      </c>
      <c r="V1053" t="s">
        <v>26199</v>
      </c>
      <c r="Y1053" s="97"/>
      <c r="AA1053" s="91" t="str">
        <v>BUSHE000.2MC</v>
      </c>
    </row>
    <row r="1054" spans="1:27" s="91" customFormat="1" ht="15" customHeight="1" x14ac:dyDescent="0.35">
      <c r="A1054" t="s">
        <v>3118</v>
      </c>
      <c r="B1054" t="s">
        <v>3117</v>
      </c>
      <c r="C1054" t="s">
        <v>3119</v>
      </c>
      <c r="D1054" t="s">
        <v>37804</v>
      </c>
      <c r="E1054"/>
      <c r="F1054" t="s">
        <v>75</v>
      </c>
      <c r="G1054"/>
      <c r="H1054">
        <v>2.2000000000000002</v>
      </c>
      <c r="I1054">
        <v>10.31</v>
      </c>
      <c r="J1054" t="s">
        <v>148</v>
      </c>
      <c r="K1054">
        <v>35.894100000000002</v>
      </c>
      <c r="L1054">
        <v>-86.348299999999995</v>
      </c>
      <c r="M1054" s="100" t="s">
        <v>38401</v>
      </c>
      <c r="N1054" t="s">
        <v>26226</v>
      </c>
      <c r="O1054" t="s">
        <v>43123</v>
      </c>
      <c r="P1054">
        <v>2</v>
      </c>
      <c r="Q1054" t="s">
        <v>30218</v>
      </c>
      <c r="R1054" t="s">
        <v>25829</v>
      </c>
      <c r="S1054" t="s">
        <v>26197</v>
      </c>
      <c r="T1054"/>
      <c r="U1054" t="s">
        <v>26198</v>
      </c>
      <c r="V1054" t="s">
        <v>26199</v>
      </c>
      <c r="X1054" s="91" t="s">
        <v>30219</v>
      </c>
      <c r="Y1054" s="97"/>
      <c r="AA1054" s="91" t="str">
        <v>BUSHM002.2RU</v>
      </c>
    </row>
    <row r="1055" spans="1:27" s="91" customFormat="1" ht="15" customHeight="1" x14ac:dyDescent="0.35">
      <c r="A1055" t="s">
        <v>3121</v>
      </c>
      <c r="B1055" t="s">
        <v>3120</v>
      </c>
      <c r="C1055" t="s">
        <v>3122</v>
      </c>
      <c r="D1055" t="s">
        <v>3123</v>
      </c>
      <c r="E1055"/>
      <c r="F1055" t="s">
        <v>75</v>
      </c>
      <c r="G1055"/>
      <c r="H1055">
        <v>0.2</v>
      </c>
      <c r="I1055">
        <v>1.02</v>
      </c>
      <c r="J1055" t="s">
        <v>148</v>
      </c>
      <c r="K1055">
        <v>35.878300000000003</v>
      </c>
      <c r="L1055">
        <v>-86.3489</v>
      </c>
      <c r="M1055" s="100" t="s">
        <v>38401</v>
      </c>
      <c r="N1055" t="s">
        <v>26226</v>
      </c>
      <c r="O1055" t="s">
        <v>43123</v>
      </c>
      <c r="P1055">
        <v>2</v>
      </c>
      <c r="Q1055" t="s">
        <v>30220</v>
      </c>
      <c r="R1055" t="s">
        <v>25829</v>
      </c>
      <c r="S1055" t="s">
        <v>26197</v>
      </c>
      <c r="T1055"/>
      <c r="U1055" t="s">
        <v>26198</v>
      </c>
      <c r="V1055" t="s">
        <v>26199</v>
      </c>
      <c r="W1055" s="91" t="s">
        <v>34630</v>
      </c>
      <c r="Y1055" s="97"/>
      <c r="AA1055" s="91" t="str">
        <v>BUSHM3.4T0.2RU</v>
      </c>
    </row>
    <row r="1056" spans="1:27" s="91" customFormat="1" ht="15" customHeight="1" x14ac:dyDescent="0.35">
      <c r="A1056" t="s">
        <v>36971</v>
      </c>
      <c r="B1056" t="s">
        <v>36972</v>
      </c>
      <c r="C1056" t="s">
        <v>36973</v>
      </c>
      <c r="D1056" t="s">
        <v>36974</v>
      </c>
      <c r="E1056"/>
      <c r="F1056" t="s">
        <v>75</v>
      </c>
      <c r="G1056"/>
      <c r="H1056">
        <v>0.3</v>
      </c>
      <c r="I1056">
        <v>0.8</v>
      </c>
      <c r="J1056" t="s">
        <v>148</v>
      </c>
      <c r="K1056">
        <v>35.877040000000001</v>
      </c>
      <c r="L1056">
        <v>-86.35069</v>
      </c>
      <c r="M1056" s="100" t="s">
        <v>38401</v>
      </c>
      <c r="N1056" t="s">
        <v>26226</v>
      </c>
      <c r="O1056" t="s">
        <v>43123</v>
      </c>
      <c r="P1056">
        <v>2</v>
      </c>
      <c r="Q1056" t="s">
        <v>30220</v>
      </c>
      <c r="R1056" t="s">
        <v>25829</v>
      </c>
      <c r="S1056" t="s">
        <v>26197</v>
      </c>
      <c r="T1056"/>
      <c r="U1056" t="s">
        <v>26198</v>
      </c>
      <c r="V1056" t="s">
        <v>26199</v>
      </c>
      <c r="X1056" s="91" t="s">
        <v>36889</v>
      </c>
      <c r="Y1056" s="97"/>
      <c r="AA1056" s="91" t="str">
        <v>BUSHM3.4T0.3RU</v>
      </c>
    </row>
    <row r="1057" spans="1:27" s="91" customFormat="1" ht="15" customHeight="1" x14ac:dyDescent="0.35">
      <c r="A1057" t="s">
        <v>3125</v>
      </c>
      <c r="B1057" t="s">
        <v>3124</v>
      </c>
      <c r="C1057" t="s">
        <v>3126</v>
      </c>
      <c r="D1057" t="s">
        <v>3127</v>
      </c>
      <c r="E1057"/>
      <c r="F1057" t="s">
        <v>44</v>
      </c>
      <c r="G1057"/>
      <c r="H1057">
        <v>0</v>
      </c>
      <c r="I1057"/>
      <c r="J1057" t="s">
        <v>950</v>
      </c>
      <c r="K1057">
        <v>36.034390000000002</v>
      </c>
      <c r="L1057">
        <v>-84.18141</v>
      </c>
      <c r="M1057" s="100" t="s">
        <v>38459</v>
      </c>
      <c r="N1057" t="s">
        <v>26343</v>
      </c>
      <c r="O1057" t="s">
        <v>42601</v>
      </c>
      <c r="P1057">
        <v>3</v>
      </c>
      <c r="Q1057" t="s">
        <v>30221</v>
      </c>
      <c r="R1057" t="s">
        <v>25825</v>
      </c>
      <c r="S1057" t="s">
        <v>26197</v>
      </c>
      <c r="T1057" t="s">
        <v>26581</v>
      </c>
      <c r="U1057" t="s">
        <v>26207</v>
      </c>
      <c r="V1057" t="s">
        <v>26204</v>
      </c>
      <c r="X1057" s="91" t="s">
        <v>30222</v>
      </c>
      <c r="Y1057" s="97"/>
      <c r="AA1057" s="91" t="str">
        <v>BUTCH000.0AN</v>
      </c>
    </row>
    <row r="1058" spans="1:27" s="91" customFormat="1" ht="15" customHeight="1" x14ac:dyDescent="0.35">
      <c r="A1058" t="s">
        <v>3129</v>
      </c>
      <c r="B1058" t="s">
        <v>3128</v>
      </c>
      <c r="C1058" t="s">
        <v>3130</v>
      </c>
      <c r="D1058" t="s">
        <v>1422</v>
      </c>
      <c r="E1058"/>
      <c r="F1058" t="s">
        <v>75</v>
      </c>
      <c r="G1058"/>
      <c r="H1058">
        <v>0.2</v>
      </c>
      <c r="I1058">
        <v>6.63</v>
      </c>
      <c r="J1058" t="s">
        <v>76</v>
      </c>
      <c r="K1058">
        <v>35.481279999999998</v>
      </c>
      <c r="L1058">
        <v>-86.379099999999994</v>
      </c>
      <c r="M1058" s="100" t="s">
        <v>38389</v>
      </c>
      <c r="N1058" t="s">
        <v>26217</v>
      </c>
      <c r="O1058" t="s">
        <v>42504</v>
      </c>
      <c r="P1058">
        <v>4</v>
      </c>
      <c r="Q1058" t="s">
        <v>30223</v>
      </c>
      <c r="R1058" t="s">
        <v>25808</v>
      </c>
      <c r="S1058" t="s">
        <v>26197</v>
      </c>
      <c r="T1058"/>
      <c r="U1058" t="s">
        <v>26198</v>
      </c>
      <c r="V1058" t="s">
        <v>26199</v>
      </c>
      <c r="X1058" s="91" t="s">
        <v>30224</v>
      </c>
      <c r="Y1058" s="97"/>
      <c r="AA1058" s="91" t="str">
        <v>BUTLE000.2BE</v>
      </c>
    </row>
    <row r="1059" spans="1:27" s="91" customFormat="1" ht="15" customHeight="1" x14ac:dyDescent="0.35">
      <c r="A1059" t="s">
        <v>3132</v>
      </c>
      <c r="B1059" t="s">
        <v>3131</v>
      </c>
      <c r="C1059" t="s">
        <v>3130</v>
      </c>
      <c r="D1059" t="s">
        <v>3133</v>
      </c>
      <c r="E1059"/>
      <c r="F1059" t="s">
        <v>29083</v>
      </c>
      <c r="G1059"/>
      <c r="H1059">
        <v>7.7</v>
      </c>
      <c r="I1059">
        <v>45.86</v>
      </c>
      <c r="J1059" t="s">
        <v>942</v>
      </c>
      <c r="K1059">
        <v>35.03058</v>
      </c>
      <c r="L1059">
        <v>-87.631619999999998</v>
      </c>
      <c r="M1059" s="100" t="s">
        <v>38376</v>
      </c>
      <c r="N1059" t="s">
        <v>26196</v>
      </c>
      <c r="O1059" t="s">
        <v>42629</v>
      </c>
      <c r="P1059">
        <v>1</v>
      </c>
      <c r="Q1059" t="s">
        <v>30225</v>
      </c>
      <c r="R1059" t="s">
        <v>25808</v>
      </c>
      <c r="S1059" t="s">
        <v>26197</v>
      </c>
      <c r="T1059"/>
      <c r="U1059" t="s">
        <v>26198</v>
      </c>
      <c r="V1059" t="s">
        <v>26199</v>
      </c>
      <c r="W1059" s="91" t="s">
        <v>34631</v>
      </c>
      <c r="X1059" s="91" t="s">
        <v>30203</v>
      </c>
      <c r="Y1059" s="97"/>
      <c r="AA1059" s="91" t="str">
        <v>BUTLE007.7WE</v>
      </c>
    </row>
    <row r="1060" spans="1:27" s="91" customFormat="1" ht="15" customHeight="1" x14ac:dyDescent="0.35">
      <c r="A1060" t="s">
        <v>3135</v>
      </c>
      <c r="B1060" t="s">
        <v>3134</v>
      </c>
      <c r="C1060" t="s">
        <v>3130</v>
      </c>
      <c r="D1060" t="s">
        <v>3136</v>
      </c>
      <c r="E1060"/>
      <c r="F1060" t="s">
        <v>29083</v>
      </c>
      <c r="G1060"/>
      <c r="H1060">
        <v>9.3000000000000007</v>
      </c>
      <c r="I1060">
        <v>37.869999999999997</v>
      </c>
      <c r="J1060" t="s">
        <v>942</v>
      </c>
      <c r="K1060">
        <v>35.0486</v>
      </c>
      <c r="L1060">
        <v>-87.630799999999994</v>
      </c>
      <c r="M1060" s="100" t="s">
        <v>38376</v>
      </c>
      <c r="N1060" t="s">
        <v>26196</v>
      </c>
      <c r="O1060" t="s">
        <v>42629</v>
      </c>
      <c r="P1060">
        <v>1</v>
      </c>
      <c r="Q1060" t="s">
        <v>30225</v>
      </c>
      <c r="R1060" t="s">
        <v>25808</v>
      </c>
      <c r="S1060" t="s">
        <v>26197</v>
      </c>
      <c r="T1060"/>
      <c r="U1060" t="s">
        <v>26198</v>
      </c>
      <c r="V1060" t="s">
        <v>26199</v>
      </c>
      <c r="Y1060" s="97"/>
      <c r="AA1060" s="91" t="str">
        <v>BUTLE009.3WE</v>
      </c>
    </row>
    <row r="1061" spans="1:27" s="91" customFormat="1" ht="15" customHeight="1" x14ac:dyDescent="0.35">
      <c r="A1061" t="s">
        <v>3138</v>
      </c>
      <c r="B1061" t="s">
        <v>3137</v>
      </c>
      <c r="C1061" t="s">
        <v>3139</v>
      </c>
      <c r="D1061" t="s">
        <v>3140</v>
      </c>
      <c r="E1061"/>
      <c r="F1061" t="s">
        <v>75</v>
      </c>
      <c r="G1061"/>
      <c r="H1061">
        <v>0.8</v>
      </c>
      <c r="I1061">
        <v>2.89</v>
      </c>
      <c r="J1061" t="s">
        <v>148</v>
      </c>
      <c r="K1061">
        <v>35.741230000000002</v>
      </c>
      <c r="L1061">
        <v>-86.351799999999997</v>
      </c>
      <c r="M1061" s="100" t="s">
        <v>38401</v>
      </c>
      <c r="N1061" t="s">
        <v>26226</v>
      </c>
      <c r="O1061" t="s">
        <v>42665</v>
      </c>
      <c r="P1061">
        <v>2</v>
      </c>
      <c r="Q1061" t="s">
        <v>30226</v>
      </c>
      <c r="R1061" t="s">
        <v>25829</v>
      </c>
      <c r="S1061" t="s">
        <v>26197</v>
      </c>
      <c r="T1061"/>
      <c r="U1061" t="s">
        <v>26198</v>
      </c>
      <c r="V1061" t="s">
        <v>26199</v>
      </c>
      <c r="Y1061" s="97"/>
      <c r="AA1061" s="91" t="str">
        <v>BUZZA000.8RU</v>
      </c>
    </row>
    <row r="1062" spans="1:27" s="91" customFormat="1" ht="15" customHeight="1" x14ac:dyDescent="0.35">
      <c r="A1062" t="s">
        <v>36475</v>
      </c>
      <c r="B1062" t="s">
        <v>3141</v>
      </c>
      <c r="C1062" t="s">
        <v>3139</v>
      </c>
      <c r="D1062" t="s">
        <v>34632</v>
      </c>
      <c r="E1062"/>
      <c r="F1062" t="s">
        <v>75</v>
      </c>
      <c r="G1062"/>
      <c r="H1062">
        <v>1</v>
      </c>
      <c r="I1062">
        <v>2.3199999999999998</v>
      </c>
      <c r="J1062" t="s">
        <v>148</v>
      </c>
      <c r="K1062">
        <v>35.735990000000001</v>
      </c>
      <c r="L1062">
        <v>-86.349959999999996</v>
      </c>
      <c r="M1062" s="100" t="s">
        <v>38401</v>
      </c>
      <c r="N1062" t="s">
        <v>26226</v>
      </c>
      <c r="O1062" t="s">
        <v>42665</v>
      </c>
      <c r="P1062">
        <v>2</v>
      </c>
      <c r="Q1062" t="s">
        <v>30226</v>
      </c>
      <c r="R1062" t="s">
        <v>25829</v>
      </c>
      <c r="S1062" t="s">
        <v>26197</v>
      </c>
      <c r="T1062"/>
      <c r="U1062" t="s">
        <v>26198</v>
      </c>
      <c r="V1062" t="s">
        <v>26199</v>
      </c>
      <c r="W1062" s="91" t="s">
        <v>3142</v>
      </c>
      <c r="X1062" s="91" t="s">
        <v>36476</v>
      </c>
      <c r="Y1062" s="97"/>
      <c r="AA1062" s="91" t="str">
        <v>BUZZA001.0RU</v>
      </c>
    </row>
    <row r="1063" spans="1:27" s="91" customFormat="1" ht="15" customHeight="1" x14ac:dyDescent="0.35">
      <c r="A1063" t="s">
        <v>3142</v>
      </c>
      <c r="B1063" t="s">
        <v>34633</v>
      </c>
      <c r="C1063" t="s">
        <v>3143</v>
      </c>
      <c r="D1063" t="s">
        <v>29202</v>
      </c>
      <c r="E1063" t="s">
        <v>27066</v>
      </c>
      <c r="F1063" t="s">
        <v>29088</v>
      </c>
      <c r="G1063"/>
      <c r="H1063">
        <v>1.3</v>
      </c>
      <c r="I1063">
        <v>17.2</v>
      </c>
      <c r="J1063" t="s">
        <v>793</v>
      </c>
      <c r="K1063">
        <v>36.605830099999999</v>
      </c>
      <c r="L1063">
        <v>-86.983609999999999</v>
      </c>
      <c r="M1063" s="100" t="s">
        <v>38413</v>
      </c>
      <c r="N1063" t="s">
        <v>26250</v>
      </c>
      <c r="O1063" t="s">
        <v>42630</v>
      </c>
      <c r="P1063">
        <v>4</v>
      </c>
      <c r="Q1063" t="s">
        <v>26582</v>
      </c>
      <c r="R1063" t="s">
        <v>25829</v>
      </c>
      <c r="S1063" t="s">
        <v>26197</v>
      </c>
      <c r="T1063"/>
      <c r="U1063" t="s">
        <v>26198</v>
      </c>
      <c r="V1063" t="s">
        <v>26199</v>
      </c>
      <c r="W1063" s="91" t="s">
        <v>3144</v>
      </c>
      <c r="X1063" s="91" t="s">
        <v>34634</v>
      </c>
      <c r="Y1063" s="97"/>
      <c r="AA1063" s="91" t="str">
        <v>BUZZA001.3RN</v>
      </c>
    </row>
    <row r="1064" spans="1:27" s="91" customFormat="1" ht="15" customHeight="1" x14ac:dyDescent="0.35">
      <c r="A1064" t="s">
        <v>3146</v>
      </c>
      <c r="B1064" t="s">
        <v>3145</v>
      </c>
      <c r="C1064" t="s">
        <v>3147</v>
      </c>
      <c r="D1064" t="s">
        <v>3148</v>
      </c>
      <c r="E1064"/>
      <c r="F1064" t="s">
        <v>44</v>
      </c>
      <c r="G1064"/>
      <c r="H1064">
        <v>7.1</v>
      </c>
      <c r="I1064">
        <v>25.41</v>
      </c>
      <c r="J1064" t="s">
        <v>1612</v>
      </c>
      <c r="K1064">
        <v>36.439700000000002</v>
      </c>
      <c r="L1064">
        <v>-83.260300000000001</v>
      </c>
      <c r="M1064" s="100" t="s">
        <v>38424</v>
      </c>
      <c r="N1064" t="s">
        <v>26272</v>
      </c>
      <c r="O1064" t="s">
        <v>42259</v>
      </c>
      <c r="P1064">
        <v>4</v>
      </c>
      <c r="Q1064" t="s">
        <v>27056</v>
      </c>
      <c r="R1064" t="s">
        <v>25821</v>
      </c>
      <c r="S1064" t="s">
        <v>26197</v>
      </c>
      <c r="T1064"/>
      <c r="U1064" t="s">
        <v>26198</v>
      </c>
      <c r="V1064" t="s">
        <v>26204</v>
      </c>
      <c r="W1064" s="91" t="s">
        <v>3149</v>
      </c>
      <c r="X1064" s="91" t="s">
        <v>30227</v>
      </c>
      <c r="Y1064" s="97"/>
      <c r="AA1064" s="91" t="str">
        <v>BWAR007.1HK</v>
      </c>
    </row>
    <row r="1065" spans="1:27" s="91" customFormat="1" ht="15" customHeight="1" x14ac:dyDescent="0.35">
      <c r="A1065" t="s">
        <v>3151</v>
      </c>
      <c r="B1065" t="s">
        <v>3150</v>
      </c>
      <c r="C1065" t="s">
        <v>3147</v>
      </c>
      <c r="D1065" t="s">
        <v>3152</v>
      </c>
      <c r="E1065"/>
      <c r="F1065" t="s">
        <v>44</v>
      </c>
      <c r="G1065"/>
      <c r="H1065">
        <v>13.1</v>
      </c>
      <c r="I1065">
        <v>11.92</v>
      </c>
      <c r="J1065" t="s">
        <v>1612</v>
      </c>
      <c r="K1065">
        <v>36.4619</v>
      </c>
      <c r="L1065">
        <v>-83.188599999999994</v>
      </c>
      <c r="M1065" s="100" t="s">
        <v>38424</v>
      </c>
      <c r="N1065" t="s">
        <v>26272</v>
      </c>
      <c r="O1065" t="s">
        <v>42259</v>
      </c>
      <c r="P1065">
        <v>4</v>
      </c>
      <c r="Q1065" t="s">
        <v>27056</v>
      </c>
      <c r="R1065" t="s">
        <v>25821</v>
      </c>
      <c r="S1065" t="s">
        <v>26197</v>
      </c>
      <c r="T1065"/>
      <c r="U1065" t="s">
        <v>26198</v>
      </c>
      <c r="V1065" t="s">
        <v>26204</v>
      </c>
      <c r="W1065" s="91" t="s">
        <v>3153</v>
      </c>
      <c r="X1065" s="91" t="s">
        <v>30227</v>
      </c>
      <c r="Y1065" s="97"/>
      <c r="AA1065" s="91" t="str">
        <v>BWAR013.1HK</v>
      </c>
    </row>
    <row r="1066" spans="1:27" s="91" customFormat="1" ht="15" customHeight="1" x14ac:dyDescent="0.35">
      <c r="A1066" t="s">
        <v>3155</v>
      </c>
      <c r="B1066" t="s">
        <v>3154</v>
      </c>
      <c r="C1066" t="s">
        <v>3156</v>
      </c>
      <c r="D1066" t="s">
        <v>3157</v>
      </c>
      <c r="E1066"/>
      <c r="F1066" t="s">
        <v>28994</v>
      </c>
      <c r="G1066"/>
      <c r="H1066">
        <v>0.3</v>
      </c>
      <c r="I1066">
        <v>0.38</v>
      </c>
      <c r="J1066" t="s">
        <v>1612</v>
      </c>
      <c r="K1066">
        <v>36.451810000000002</v>
      </c>
      <c r="L1066">
        <v>-83.206980000000001</v>
      </c>
      <c r="M1066" s="100" t="s">
        <v>38424</v>
      </c>
      <c r="N1066" t="s">
        <v>26272</v>
      </c>
      <c r="O1066" t="s">
        <v>42259</v>
      </c>
      <c r="P1066">
        <v>4</v>
      </c>
      <c r="Q1066" t="s">
        <v>27199</v>
      </c>
      <c r="R1066" t="s">
        <v>25821</v>
      </c>
      <c r="S1066" t="s">
        <v>26197</v>
      </c>
      <c r="T1066"/>
      <c r="U1066" t="s">
        <v>26198</v>
      </c>
      <c r="V1066" t="s">
        <v>26204</v>
      </c>
      <c r="W1066" s="91" t="s">
        <v>3158</v>
      </c>
      <c r="X1066" s="91" t="s">
        <v>29606</v>
      </c>
      <c r="Y1066" s="97"/>
      <c r="AA1066" s="91" t="str">
        <v>BWAR12.6T0.3HK</v>
      </c>
    </row>
    <row r="1067" spans="1:27" s="91" customFormat="1" ht="15" customHeight="1" x14ac:dyDescent="0.35">
      <c r="A1067" t="s">
        <v>3160</v>
      </c>
      <c r="B1067" t="s">
        <v>3159</v>
      </c>
      <c r="C1067" t="s">
        <v>3161</v>
      </c>
      <c r="D1067" t="s">
        <v>3162</v>
      </c>
      <c r="E1067"/>
      <c r="F1067" t="s">
        <v>29086</v>
      </c>
      <c r="G1067"/>
      <c r="H1067">
        <v>0.2</v>
      </c>
      <c r="I1067">
        <v>16.649999999999999</v>
      </c>
      <c r="J1067" t="s">
        <v>545</v>
      </c>
      <c r="K1067">
        <v>35.301389</v>
      </c>
      <c r="L1067">
        <v>-85.930554999999998</v>
      </c>
      <c r="M1067" s="100" t="s">
        <v>38457</v>
      </c>
      <c r="N1067" t="s">
        <v>26336</v>
      </c>
      <c r="O1067" t="s">
        <v>43245</v>
      </c>
      <c r="P1067">
        <v>2</v>
      </c>
      <c r="Q1067" t="s">
        <v>26583</v>
      </c>
      <c r="R1067" t="s">
        <v>25808</v>
      </c>
      <c r="S1067" t="s">
        <v>26197</v>
      </c>
      <c r="T1067"/>
      <c r="U1067" t="s">
        <v>26198</v>
      </c>
      <c r="V1067" t="s">
        <v>26199</v>
      </c>
      <c r="X1067" s="91" t="s">
        <v>30228</v>
      </c>
      <c r="Y1067" s="97"/>
      <c r="AA1067" s="91" t="str">
        <v>BWILL000.2CE</v>
      </c>
    </row>
    <row r="1068" spans="1:27" s="91" customFormat="1" ht="15" customHeight="1" x14ac:dyDescent="0.35">
      <c r="A1068" t="s">
        <v>34635</v>
      </c>
      <c r="B1068" t="s">
        <v>34636</v>
      </c>
      <c r="C1068" t="s">
        <v>3161</v>
      </c>
      <c r="D1068" t="s">
        <v>34637</v>
      </c>
      <c r="E1068"/>
      <c r="F1068" t="s">
        <v>29086</v>
      </c>
      <c r="G1068"/>
      <c r="H1068">
        <v>2.4</v>
      </c>
      <c r="I1068">
        <v>13.3</v>
      </c>
      <c r="J1068" t="s">
        <v>545</v>
      </c>
      <c r="K1068">
        <v>35.330530000000003</v>
      </c>
      <c r="L1068">
        <v>-85.919870000000003</v>
      </c>
      <c r="M1068" s="100" t="s">
        <v>38457</v>
      </c>
      <c r="N1068" t="s">
        <v>26336</v>
      </c>
      <c r="O1068" t="s">
        <v>43245</v>
      </c>
      <c r="P1068">
        <v>2</v>
      </c>
      <c r="Q1068" t="s">
        <v>26583</v>
      </c>
      <c r="R1068" t="s">
        <v>25808</v>
      </c>
      <c r="S1068" t="s">
        <v>26197</v>
      </c>
      <c r="T1068"/>
      <c r="U1068" t="s">
        <v>26198</v>
      </c>
      <c r="V1068" t="s">
        <v>26199</v>
      </c>
      <c r="Y1068" s="97"/>
      <c r="AA1068" s="91" t="str">
        <v>BWILL002.4CE</v>
      </c>
    </row>
    <row r="1069" spans="1:27" s="91" customFormat="1" ht="15" customHeight="1" x14ac:dyDescent="0.35">
      <c r="A1069" t="s">
        <v>3164</v>
      </c>
      <c r="B1069" t="s">
        <v>3163</v>
      </c>
      <c r="C1069" t="s">
        <v>3165</v>
      </c>
      <c r="D1069" t="s">
        <v>3166</v>
      </c>
      <c r="E1069"/>
      <c r="F1069" t="s">
        <v>58</v>
      </c>
      <c r="G1069"/>
      <c r="H1069">
        <v>0.1</v>
      </c>
      <c r="I1069">
        <v>33.619999999999997</v>
      </c>
      <c r="J1069" t="s">
        <v>775</v>
      </c>
      <c r="K1069">
        <v>36.321100000000001</v>
      </c>
      <c r="L1069">
        <v>-84.662700000000001</v>
      </c>
      <c r="M1069" s="100" t="s">
        <v>38426</v>
      </c>
      <c r="N1069" t="s">
        <v>26325</v>
      </c>
      <c r="O1069" t="s">
        <v>43246</v>
      </c>
      <c r="P1069">
        <v>4</v>
      </c>
      <c r="Q1069" t="s">
        <v>30229</v>
      </c>
      <c r="R1069" t="s">
        <v>25825</v>
      </c>
      <c r="S1069" t="s">
        <v>26197</v>
      </c>
      <c r="T1069"/>
      <c r="U1069" t="s">
        <v>26198</v>
      </c>
      <c r="V1069" t="s">
        <v>26204</v>
      </c>
      <c r="Y1069" s="97"/>
      <c r="AA1069" s="91" t="str">
        <v>BWOLF000.1MG</v>
      </c>
    </row>
    <row r="1070" spans="1:27" s="91" customFormat="1" ht="15" customHeight="1" x14ac:dyDescent="0.35">
      <c r="A1070" t="s">
        <v>3168</v>
      </c>
      <c r="B1070" t="s">
        <v>3167</v>
      </c>
      <c r="C1070" t="s">
        <v>3169</v>
      </c>
      <c r="D1070" t="s">
        <v>3170</v>
      </c>
      <c r="E1070"/>
      <c r="F1070" t="s">
        <v>28998</v>
      </c>
      <c r="G1070"/>
      <c r="H1070">
        <v>0.4</v>
      </c>
      <c r="I1070">
        <v>10.43</v>
      </c>
      <c r="J1070" t="s">
        <v>950</v>
      </c>
      <c r="K1070">
        <v>36.163899999999998</v>
      </c>
      <c r="L1070">
        <v>-84.017600000000002</v>
      </c>
      <c r="M1070" s="100" t="s">
        <v>38459</v>
      </c>
      <c r="N1070" t="s">
        <v>26343</v>
      </c>
      <c r="O1070" t="s">
        <v>43061</v>
      </c>
      <c r="P1070">
        <v>3</v>
      </c>
      <c r="Q1070" t="s">
        <v>26584</v>
      </c>
      <c r="R1070" t="s">
        <v>25825</v>
      </c>
      <c r="S1070" t="s">
        <v>26197</v>
      </c>
      <c r="T1070"/>
      <c r="U1070" t="s">
        <v>26198</v>
      </c>
      <c r="V1070" t="s">
        <v>26204</v>
      </c>
      <c r="Y1070" s="97"/>
      <c r="AA1070" s="91" t="str">
        <v>BYRAM000.4AN</v>
      </c>
    </row>
    <row r="1071" spans="1:27" s="91" customFormat="1" ht="15" customHeight="1" x14ac:dyDescent="0.35">
      <c r="A1071" t="s">
        <v>3172</v>
      </c>
      <c r="B1071" t="s">
        <v>3171</v>
      </c>
      <c r="C1071" t="s">
        <v>3173</v>
      </c>
      <c r="D1071" t="s">
        <v>3174</v>
      </c>
      <c r="E1071"/>
      <c r="F1071" t="s">
        <v>29083</v>
      </c>
      <c r="G1071"/>
      <c r="H1071">
        <v>0.1</v>
      </c>
      <c r="I1071">
        <v>0.7</v>
      </c>
      <c r="J1071" t="s">
        <v>34</v>
      </c>
      <c r="K1071">
        <v>35.798361999999997</v>
      </c>
      <c r="L1071">
        <v>-87.216729999999998</v>
      </c>
      <c r="M1071" s="100" t="s">
        <v>38382</v>
      </c>
      <c r="N1071" t="s">
        <v>26210</v>
      </c>
      <c r="O1071" t="s">
        <v>42841</v>
      </c>
      <c r="P1071">
        <v>3</v>
      </c>
      <c r="Q1071" t="s">
        <v>26931</v>
      </c>
      <c r="R1071" t="s">
        <v>25808</v>
      </c>
      <c r="S1071" t="s">
        <v>26197</v>
      </c>
      <c r="T1071"/>
      <c r="U1071" t="s">
        <v>26198</v>
      </c>
      <c r="V1071" t="s">
        <v>26199</v>
      </c>
      <c r="Y1071" s="97"/>
      <c r="AA1071" s="91" t="str">
        <v>BYRD000.1MY</v>
      </c>
    </row>
    <row r="1072" spans="1:27" s="91" customFormat="1" ht="15" customHeight="1" x14ac:dyDescent="0.35">
      <c r="A1072" t="s">
        <v>3176</v>
      </c>
      <c r="B1072" t="s">
        <v>3175</v>
      </c>
      <c r="C1072" t="s">
        <v>3177</v>
      </c>
      <c r="D1072" t="s">
        <v>40796</v>
      </c>
      <c r="E1072"/>
      <c r="F1072" t="s">
        <v>44</v>
      </c>
      <c r="G1072"/>
      <c r="H1072">
        <v>1.5</v>
      </c>
      <c r="I1072">
        <v>4.3600000000000003</v>
      </c>
      <c r="J1072" t="s">
        <v>68</v>
      </c>
      <c r="K1072">
        <v>36.492893789999997</v>
      </c>
      <c r="L1072">
        <v>-83.101281380000003</v>
      </c>
      <c r="M1072" s="100" t="s">
        <v>38424</v>
      </c>
      <c r="N1072" t="s">
        <v>26272</v>
      </c>
      <c r="O1072" t="s">
        <v>42313</v>
      </c>
      <c r="P1072">
        <v>4</v>
      </c>
      <c r="Q1072" t="s">
        <v>30230</v>
      </c>
      <c r="R1072" t="s">
        <v>25821</v>
      </c>
      <c r="S1072" t="s">
        <v>26197</v>
      </c>
      <c r="T1072"/>
      <c r="U1072" t="s">
        <v>26198</v>
      </c>
      <c r="V1072" t="s">
        <v>26204</v>
      </c>
      <c r="W1072" s="91" t="s">
        <v>34638</v>
      </c>
      <c r="X1072" s="91" t="s">
        <v>43247</v>
      </c>
      <c r="Y1072" s="97"/>
      <c r="AA1072" s="91" t="str">
        <v>BYRD001.5HS</v>
      </c>
    </row>
    <row r="1073" spans="1:27" s="91" customFormat="1" ht="15" customHeight="1" x14ac:dyDescent="0.35">
      <c r="A1073" t="s">
        <v>3179</v>
      </c>
      <c r="B1073" t="s">
        <v>3178</v>
      </c>
      <c r="C1073" t="s">
        <v>3177</v>
      </c>
      <c r="D1073" t="s">
        <v>3180</v>
      </c>
      <c r="E1073"/>
      <c r="F1073" t="s">
        <v>58</v>
      </c>
      <c r="G1073"/>
      <c r="H1073">
        <v>2.6</v>
      </c>
      <c r="I1073">
        <v>24.6</v>
      </c>
      <c r="J1073" t="s">
        <v>313</v>
      </c>
      <c r="K1073">
        <v>35.932099999999998</v>
      </c>
      <c r="L1073">
        <v>-84.950699999999998</v>
      </c>
      <c r="M1073" s="100" t="s">
        <v>38416</v>
      </c>
      <c r="N1073" t="s">
        <v>26258</v>
      </c>
      <c r="O1073" t="s">
        <v>42563</v>
      </c>
      <c r="P1073">
        <v>1</v>
      </c>
      <c r="Q1073" t="s">
        <v>26259</v>
      </c>
      <c r="R1073" t="s">
        <v>25812</v>
      </c>
      <c r="S1073" t="s">
        <v>26197</v>
      </c>
      <c r="T1073"/>
      <c r="U1073" t="s">
        <v>26198</v>
      </c>
      <c r="V1073" t="s">
        <v>26199</v>
      </c>
      <c r="W1073" s="91" t="s">
        <v>34639</v>
      </c>
      <c r="X1073" s="91" t="s">
        <v>30231</v>
      </c>
      <c r="Y1073" s="97"/>
      <c r="AA1073" s="91" t="str">
        <v>BYRD002.6CU</v>
      </c>
    </row>
    <row r="1074" spans="1:27" s="91" customFormat="1" ht="15" customHeight="1" x14ac:dyDescent="0.35">
      <c r="A1074" t="s">
        <v>3182</v>
      </c>
      <c r="B1074" t="s">
        <v>3181</v>
      </c>
      <c r="C1074" t="s">
        <v>3177</v>
      </c>
      <c r="D1074" t="s">
        <v>3183</v>
      </c>
      <c r="E1074"/>
      <c r="F1074" t="s">
        <v>29083</v>
      </c>
      <c r="G1074"/>
      <c r="H1074">
        <v>2.6</v>
      </c>
      <c r="I1074">
        <v>3</v>
      </c>
      <c r="J1074" t="s">
        <v>22</v>
      </c>
      <c r="K1074">
        <v>36.589500000000001</v>
      </c>
      <c r="L1074">
        <v>-88.000399999999999</v>
      </c>
      <c r="M1074" s="100" t="s">
        <v>38392</v>
      </c>
      <c r="N1074" t="s">
        <v>26221</v>
      </c>
      <c r="O1074" t="s">
        <v>42405</v>
      </c>
      <c r="P1074">
        <v>3</v>
      </c>
      <c r="Q1074" t="s">
        <v>30232</v>
      </c>
      <c r="R1074" t="s">
        <v>25829</v>
      </c>
      <c r="S1074" t="s">
        <v>26197</v>
      </c>
      <c r="T1074"/>
      <c r="U1074" t="s">
        <v>26198</v>
      </c>
      <c r="V1074" t="s">
        <v>26199</v>
      </c>
      <c r="W1074" s="91" t="s">
        <v>34640</v>
      </c>
      <c r="Y1074" s="97"/>
      <c r="AA1074" s="91" t="str">
        <v>BYRD002.6ST</v>
      </c>
    </row>
    <row r="1075" spans="1:27" s="91" customFormat="1" ht="15" customHeight="1" x14ac:dyDescent="0.35">
      <c r="A1075" t="s">
        <v>3185</v>
      </c>
      <c r="B1075" t="s">
        <v>3184</v>
      </c>
      <c r="C1075" t="s">
        <v>3186</v>
      </c>
      <c r="D1075" t="s">
        <v>3187</v>
      </c>
      <c r="E1075"/>
      <c r="F1075" t="s">
        <v>58</v>
      </c>
      <c r="G1075"/>
      <c r="H1075">
        <v>0.1</v>
      </c>
      <c r="I1075">
        <v>0.2</v>
      </c>
      <c r="J1075" t="s">
        <v>313</v>
      </c>
      <c r="K1075">
        <v>35.911090000000002</v>
      </c>
      <c r="L1075">
        <v>-84.990949000000001</v>
      </c>
      <c r="M1075" s="100" t="s">
        <v>38416</v>
      </c>
      <c r="N1075" t="s">
        <v>26258</v>
      </c>
      <c r="O1075" t="s">
        <v>42828</v>
      </c>
      <c r="P1075">
        <v>1</v>
      </c>
      <c r="Q1075" t="s">
        <v>30233</v>
      </c>
      <c r="R1075" t="s">
        <v>25812</v>
      </c>
      <c r="S1075" t="s">
        <v>26197</v>
      </c>
      <c r="T1075"/>
      <c r="U1075" t="s">
        <v>26198</v>
      </c>
      <c r="V1075" t="s">
        <v>26199</v>
      </c>
      <c r="Y1075" s="97"/>
      <c r="AA1075" s="91" t="str">
        <v>BYRD005.9T0.1CU</v>
      </c>
    </row>
    <row r="1076" spans="1:27" s="91" customFormat="1" ht="15" customHeight="1" x14ac:dyDescent="0.35">
      <c r="A1076" t="s">
        <v>3189</v>
      </c>
      <c r="B1076" t="s">
        <v>3188</v>
      </c>
      <c r="C1076" t="s">
        <v>3177</v>
      </c>
      <c r="D1076" t="s">
        <v>3190</v>
      </c>
      <c r="E1076"/>
      <c r="F1076" t="s">
        <v>58</v>
      </c>
      <c r="G1076"/>
      <c r="H1076">
        <v>6</v>
      </c>
      <c r="I1076">
        <v>10.1</v>
      </c>
      <c r="J1076" t="s">
        <v>313</v>
      </c>
      <c r="K1076">
        <v>35.911459999999998</v>
      </c>
      <c r="L1076">
        <v>-84.992620000000002</v>
      </c>
      <c r="M1076" s="100" t="s">
        <v>38416</v>
      </c>
      <c r="N1076" t="s">
        <v>26258</v>
      </c>
      <c r="O1076" t="s">
        <v>42828</v>
      </c>
      <c r="P1076">
        <v>1</v>
      </c>
      <c r="Q1076" t="s">
        <v>26259</v>
      </c>
      <c r="R1076" t="s">
        <v>25812</v>
      </c>
      <c r="S1076" t="s">
        <v>26197</v>
      </c>
      <c r="T1076"/>
      <c r="U1076" t="s">
        <v>26198</v>
      </c>
      <c r="V1076" t="s">
        <v>26199</v>
      </c>
      <c r="Y1076" s="97"/>
      <c r="AA1076" s="91" t="str">
        <v>BYRD006.0CU</v>
      </c>
    </row>
    <row r="1077" spans="1:27" s="91" customFormat="1" ht="15" customHeight="1" x14ac:dyDescent="0.35">
      <c r="A1077" t="s">
        <v>3192</v>
      </c>
      <c r="B1077" t="s">
        <v>3191</v>
      </c>
      <c r="C1077" t="s">
        <v>3193</v>
      </c>
      <c r="D1077" t="s">
        <v>3194</v>
      </c>
      <c r="E1077"/>
      <c r="F1077" t="s">
        <v>58</v>
      </c>
      <c r="G1077"/>
      <c r="H1077"/>
      <c r="I1077">
        <v>9.1199999999999992</v>
      </c>
      <c r="J1077" t="s">
        <v>313</v>
      </c>
      <c r="K1077">
        <v>35.900269999999999</v>
      </c>
      <c r="L1077">
        <v>-84.998609999999999</v>
      </c>
      <c r="M1077" s="100" t="s">
        <v>38416</v>
      </c>
      <c r="N1077" t="s">
        <v>26258</v>
      </c>
      <c r="O1077" t="s">
        <v>42828</v>
      </c>
      <c r="P1077">
        <v>1</v>
      </c>
      <c r="Q1077" t="s">
        <v>30234</v>
      </c>
      <c r="R1077" t="s">
        <v>25812</v>
      </c>
      <c r="S1077" t="s">
        <v>26197</v>
      </c>
      <c r="T1077" t="s">
        <v>26590</v>
      </c>
      <c r="U1077" t="s">
        <v>26207</v>
      </c>
      <c r="V1077" t="s">
        <v>26199</v>
      </c>
      <c r="X1077" s="91" t="s">
        <v>30235</v>
      </c>
      <c r="Y1077" s="97"/>
      <c r="AA1077" s="91" t="str">
        <v>BYRDLAKE</v>
      </c>
    </row>
    <row r="1078" spans="1:27" s="91" customFormat="1" ht="15" customHeight="1" x14ac:dyDescent="0.35">
      <c r="A1078" t="s">
        <v>3196</v>
      </c>
      <c r="B1078" t="s">
        <v>3195</v>
      </c>
      <c r="C1078" t="s">
        <v>3197</v>
      </c>
      <c r="D1078" t="s">
        <v>3198</v>
      </c>
      <c r="E1078"/>
      <c r="F1078" t="s">
        <v>28983</v>
      </c>
      <c r="G1078"/>
      <c r="H1078">
        <v>0.2</v>
      </c>
      <c r="I1078">
        <v>1.36</v>
      </c>
      <c r="J1078" t="s">
        <v>244</v>
      </c>
      <c r="K1078">
        <v>36.418999999999997</v>
      </c>
      <c r="L1078">
        <v>-81.822999999999993</v>
      </c>
      <c r="M1078" s="100" t="s">
        <v>38455</v>
      </c>
      <c r="N1078" t="s">
        <v>26332</v>
      </c>
      <c r="O1078" t="s">
        <v>42206</v>
      </c>
      <c r="P1078">
        <v>1</v>
      </c>
      <c r="Q1078" t="s">
        <v>26591</v>
      </c>
      <c r="R1078" t="s">
        <v>25821</v>
      </c>
      <c r="S1078" t="s">
        <v>26197</v>
      </c>
      <c r="T1078"/>
      <c r="U1078" t="s">
        <v>26198</v>
      </c>
      <c r="V1078" t="s">
        <v>26204</v>
      </c>
      <c r="Y1078" s="97"/>
      <c r="AA1078" s="91" t="str">
        <v>CABBA000.2JO</v>
      </c>
    </row>
    <row r="1079" spans="1:27" s="91" customFormat="1" ht="15" customHeight="1" x14ac:dyDescent="0.35">
      <c r="A1079" t="s">
        <v>36975</v>
      </c>
      <c r="B1079" t="s">
        <v>36976</v>
      </c>
      <c r="C1079" t="s">
        <v>36977</v>
      </c>
      <c r="D1079" t="s">
        <v>36978</v>
      </c>
      <c r="E1079"/>
      <c r="F1079" t="s">
        <v>324</v>
      </c>
      <c r="G1079"/>
      <c r="H1079">
        <v>0.1</v>
      </c>
      <c r="I1079">
        <v>6</v>
      </c>
      <c r="J1079" t="s">
        <v>950</v>
      </c>
      <c r="K1079">
        <v>36.202080000000002</v>
      </c>
      <c r="L1079">
        <v>-84.33081</v>
      </c>
      <c r="M1079" s="100" t="s">
        <v>38426</v>
      </c>
      <c r="N1079" t="s">
        <v>26325</v>
      </c>
      <c r="O1079" t="s">
        <v>42757</v>
      </c>
      <c r="P1079">
        <v>4</v>
      </c>
      <c r="Q1079" t="s">
        <v>36979</v>
      </c>
      <c r="R1079" t="s">
        <v>25825</v>
      </c>
      <c r="S1079" t="s">
        <v>26197</v>
      </c>
      <c r="T1079"/>
      <c r="U1079" t="s">
        <v>26198</v>
      </c>
      <c r="V1079" t="s">
        <v>26204</v>
      </c>
      <c r="X1079" s="91" t="s">
        <v>38422</v>
      </c>
      <c r="Y1079" s="97"/>
      <c r="AA1079" s="91" t="str">
        <v>CAGE000.1AN</v>
      </c>
    </row>
    <row r="1080" spans="1:27" s="91" customFormat="1" ht="15" customHeight="1" x14ac:dyDescent="0.35">
      <c r="A1080" t="s">
        <v>3200</v>
      </c>
      <c r="B1080" t="s">
        <v>3199</v>
      </c>
      <c r="C1080" t="s">
        <v>3201</v>
      </c>
      <c r="D1080" t="s">
        <v>3202</v>
      </c>
      <c r="E1080"/>
      <c r="F1080" t="s">
        <v>58</v>
      </c>
      <c r="G1080"/>
      <c r="H1080">
        <v>0.3</v>
      </c>
      <c r="I1080">
        <v>13.51</v>
      </c>
      <c r="J1080" t="s">
        <v>766</v>
      </c>
      <c r="K1080">
        <v>35.257109999999997</v>
      </c>
      <c r="L1080">
        <v>-85.28519</v>
      </c>
      <c r="M1080" s="100" t="s">
        <v>38386</v>
      </c>
      <c r="N1080" t="s">
        <v>29084</v>
      </c>
      <c r="O1080" t="s">
        <v>42519</v>
      </c>
      <c r="P1080">
        <v>4</v>
      </c>
      <c r="Q1080" t="s">
        <v>26594</v>
      </c>
      <c r="R1080" t="s">
        <v>25802</v>
      </c>
      <c r="S1080" t="s">
        <v>26197</v>
      </c>
      <c r="T1080"/>
      <c r="U1080" t="s">
        <v>26198</v>
      </c>
      <c r="V1080" t="s">
        <v>26204</v>
      </c>
      <c r="W1080" s="91" t="s">
        <v>3203</v>
      </c>
      <c r="X1080" s="91" t="s">
        <v>34641</v>
      </c>
      <c r="Y1080" s="97"/>
      <c r="AA1080" s="91" t="str">
        <v>CAIN000.3HM</v>
      </c>
    </row>
    <row r="1081" spans="1:27" s="91" customFormat="1" ht="15" customHeight="1" x14ac:dyDescent="0.35">
      <c r="A1081" t="s">
        <v>3205</v>
      </c>
      <c r="B1081" t="s">
        <v>3204</v>
      </c>
      <c r="C1081" t="s">
        <v>3201</v>
      </c>
      <c r="D1081" t="s">
        <v>3206</v>
      </c>
      <c r="E1081"/>
      <c r="F1081" t="s">
        <v>27</v>
      </c>
      <c r="G1081"/>
      <c r="H1081">
        <v>0.8</v>
      </c>
      <c r="I1081">
        <v>1.69</v>
      </c>
      <c r="J1081" t="s">
        <v>1463</v>
      </c>
      <c r="K1081">
        <v>35.958530000000003</v>
      </c>
      <c r="L1081">
        <v>-89.336429999999993</v>
      </c>
      <c r="M1081" s="100" t="s">
        <v>38429</v>
      </c>
      <c r="N1081" t="s">
        <v>26286</v>
      </c>
      <c r="O1081" t="s">
        <v>42156</v>
      </c>
      <c r="P1081">
        <v>2</v>
      </c>
      <c r="Q1081" t="s">
        <v>26592</v>
      </c>
      <c r="R1081" t="s">
        <v>25816</v>
      </c>
      <c r="S1081" t="s">
        <v>26197</v>
      </c>
      <c r="T1081"/>
      <c r="U1081" t="s">
        <v>26198</v>
      </c>
      <c r="V1081" t="s">
        <v>26199</v>
      </c>
      <c r="Y1081" s="97"/>
      <c r="AA1081" s="91" t="str">
        <v>CAIN000.8DY</v>
      </c>
    </row>
    <row r="1082" spans="1:27" s="91" customFormat="1" ht="15" customHeight="1" x14ac:dyDescent="0.35">
      <c r="A1082" t="s">
        <v>3208</v>
      </c>
      <c r="B1082" t="s">
        <v>3207</v>
      </c>
      <c r="C1082" t="s">
        <v>3201</v>
      </c>
      <c r="D1082" t="s">
        <v>3209</v>
      </c>
      <c r="E1082"/>
      <c r="F1082" t="s">
        <v>58</v>
      </c>
      <c r="G1082"/>
      <c r="H1082">
        <v>0.9</v>
      </c>
      <c r="I1082">
        <v>21.38</v>
      </c>
      <c r="J1082" t="s">
        <v>59</v>
      </c>
      <c r="K1082">
        <v>35.261299999999999</v>
      </c>
      <c r="L1082">
        <v>-85.29</v>
      </c>
      <c r="M1082" s="100" t="s">
        <v>38386</v>
      </c>
      <c r="N1082" t="s">
        <v>29084</v>
      </c>
      <c r="O1082" t="s">
        <v>42519</v>
      </c>
      <c r="P1082">
        <v>4</v>
      </c>
      <c r="Q1082" t="s">
        <v>26594</v>
      </c>
      <c r="R1082" t="s">
        <v>25802</v>
      </c>
      <c r="S1082" t="s">
        <v>26197</v>
      </c>
      <c r="T1082"/>
      <c r="U1082" t="s">
        <v>26198</v>
      </c>
      <c r="V1082" t="s">
        <v>26199</v>
      </c>
      <c r="W1082" s="91" t="s">
        <v>3210</v>
      </c>
      <c r="X1082" s="91" t="s">
        <v>34642</v>
      </c>
      <c r="Y1082" s="97"/>
      <c r="AA1082" s="91" t="str">
        <v>CAIN000.9HM</v>
      </c>
    </row>
    <row r="1083" spans="1:27" s="91" customFormat="1" ht="15" customHeight="1" x14ac:dyDescent="0.35">
      <c r="A1083" t="s">
        <v>3212</v>
      </c>
      <c r="B1083" t="s">
        <v>3211</v>
      </c>
      <c r="C1083" t="s">
        <v>3201</v>
      </c>
      <c r="D1083" t="s">
        <v>3213</v>
      </c>
      <c r="E1083"/>
      <c r="F1083" t="s">
        <v>27</v>
      </c>
      <c r="G1083"/>
      <c r="H1083">
        <v>1.1000000000000001</v>
      </c>
      <c r="I1083">
        <v>16.45</v>
      </c>
      <c r="J1083" t="s">
        <v>448</v>
      </c>
      <c r="K1083">
        <v>35.980339999999998</v>
      </c>
      <c r="L1083">
        <v>-88.950389999999999</v>
      </c>
      <c r="M1083" s="100" t="s">
        <v>38429</v>
      </c>
      <c r="N1083" t="s">
        <v>26286</v>
      </c>
      <c r="O1083" t="s">
        <v>43235</v>
      </c>
      <c r="P1083">
        <v>2</v>
      </c>
      <c r="Q1083" t="s">
        <v>26593</v>
      </c>
      <c r="R1083" t="s">
        <v>25816</v>
      </c>
      <c r="S1083" t="s">
        <v>26197</v>
      </c>
      <c r="T1083"/>
      <c r="U1083" t="s">
        <v>26198</v>
      </c>
      <c r="V1083" t="s">
        <v>26199</v>
      </c>
      <c r="Y1083" s="97"/>
      <c r="AA1083" s="91" t="str">
        <v>CAIN001.1GI</v>
      </c>
    </row>
    <row r="1084" spans="1:27" s="91" customFormat="1" ht="15" customHeight="1" x14ac:dyDescent="0.35">
      <c r="A1084" t="s">
        <v>3215</v>
      </c>
      <c r="B1084" t="s">
        <v>3214</v>
      </c>
      <c r="C1084" t="s">
        <v>3201</v>
      </c>
      <c r="D1084" t="s">
        <v>3216</v>
      </c>
      <c r="E1084"/>
      <c r="F1084" t="s">
        <v>58</v>
      </c>
      <c r="G1084"/>
      <c r="H1084">
        <v>1.5</v>
      </c>
      <c r="I1084">
        <v>7.43</v>
      </c>
      <c r="J1084" t="s">
        <v>766</v>
      </c>
      <c r="K1084">
        <v>35.264049999999997</v>
      </c>
      <c r="L1084">
        <v>-85.291030000000006</v>
      </c>
      <c r="M1084" s="100" t="s">
        <v>38386</v>
      </c>
      <c r="N1084" t="s">
        <v>29084</v>
      </c>
      <c r="O1084" t="s">
        <v>42519</v>
      </c>
      <c r="P1084">
        <v>4</v>
      </c>
      <c r="Q1084" t="s">
        <v>26594</v>
      </c>
      <c r="R1084" t="s">
        <v>25802</v>
      </c>
      <c r="S1084" t="s">
        <v>26197</v>
      </c>
      <c r="T1084"/>
      <c r="U1084" t="s">
        <v>26198</v>
      </c>
      <c r="V1084" t="s">
        <v>26204</v>
      </c>
      <c r="Y1084" s="97"/>
      <c r="AA1084" s="91" t="str">
        <v>CAIN001.5HM</v>
      </c>
    </row>
    <row r="1085" spans="1:27" s="91" customFormat="1" ht="15" customHeight="1" x14ac:dyDescent="0.35">
      <c r="A1085" t="s">
        <v>3218</v>
      </c>
      <c r="B1085" t="s">
        <v>3217</v>
      </c>
      <c r="C1085" t="s">
        <v>3201</v>
      </c>
      <c r="D1085" t="s">
        <v>3219</v>
      </c>
      <c r="E1085"/>
      <c r="F1085" t="s">
        <v>27</v>
      </c>
      <c r="G1085"/>
      <c r="H1085">
        <v>2.1</v>
      </c>
      <c r="I1085">
        <v>14.39</v>
      </c>
      <c r="J1085" t="s">
        <v>448</v>
      </c>
      <c r="K1085">
        <v>35.966200000000001</v>
      </c>
      <c r="L1085">
        <v>-88.954700000000003</v>
      </c>
      <c r="M1085" s="100" t="s">
        <v>38429</v>
      </c>
      <c r="N1085" t="s">
        <v>26286</v>
      </c>
      <c r="O1085" t="s">
        <v>43235</v>
      </c>
      <c r="P1085">
        <v>2</v>
      </c>
      <c r="Q1085" t="s">
        <v>26593</v>
      </c>
      <c r="R1085" t="s">
        <v>25816</v>
      </c>
      <c r="S1085" t="s">
        <v>26197</v>
      </c>
      <c r="T1085"/>
      <c r="U1085" t="s">
        <v>26198</v>
      </c>
      <c r="V1085" t="s">
        <v>26199</v>
      </c>
      <c r="Y1085" s="97"/>
      <c r="AA1085" s="91" t="str">
        <v>CAIN002.1GI</v>
      </c>
    </row>
    <row r="1086" spans="1:27" s="91" customFormat="1" ht="15" customHeight="1" x14ac:dyDescent="0.35">
      <c r="A1086" t="s">
        <v>3221</v>
      </c>
      <c r="B1086" t="s">
        <v>3220</v>
      </c>
      <c r="C1086" t="s">
        <v>3201</v>
      </c>
      <c r="D1086" t="s">
        <v>3222</v>
      </c>
      <c r="E1086"/>
      <c r="F1086" t="s">
        <v>58</v>
      </c>
      <c r="G1086"/>
      <c r="H1086">
        <v>2.7</v>
      </c>
      <c r="I1086">
        <v>5.43</v>
      </c>
      <c r="J1086" t="s">
        <v>59</v>
      </c>
      <c r="K1086">
        <v>35.279060000000001</v>
      </c>
      <c r="L1086">
        <v>-85.316370000000006</v>
      </c>
      <c r="M1086" s="100" t="s">
        <v>38386</v>
      </c>
      <c r="N1086" t="s">
        <v>29084</v>
      </c>
      <c r="O1086" t="s">
        <v>42519</v>
      </c>
      <c r="P1086">
        <v>4</v>
      </c>
      <c r="Q1086" t="s">
        <v>26594</v>
      </c>
      <c r="R1086" t="s">
        <v>25802</v>
      </c>
      <c r="S1086" t="s">
        <v>26197</v>
      </c>
      <c r="T1086"/>
      <c r="U1086" t="s">
        <v>26198</v>
      </c>
      <c r="V1086" t="s">
        <v>26199</v>
      </c>
      <c r="W1086" s="91" t="s">
        <v>3223</v>
      </c>
      <c r="X1086" s="91" t="s">
        <v>34643</v>
      </c>
      <c r="Y1086" s="97"/>
      <c r="AA1086" s="91" t="str">
        <v>CAIN002.7SE</v>
      </c>
    </row>
    <row r="1087" spans="1:27" s="91" customFormat="1" ht="15" customHeight="1" x14ac:dyDescent="0.35">
      <c r="A1087" t="s">
        <v>3225</v>
      </c>
      <c r="B1087" t="s">
        <v>3224</v>
      </c>
      <c r="C1087" t="s">
        <v>3201</v>
      </c>
      <c r="D1087" t="s">
        <v>3226</v>
      </c>
      <c r="E1087"/>
      <c r="F1087" t="s">
        <v>27</v>
      </c>
      <c r="G1087"/>
      <c r="H1087">
        <v>5.8</v>
      </c>
      <c r="I1087">
        <v>7.53</v>
      </c>
      <c r="J1087" t="s">
        <v>448</v>
      </c>
      <c r="K1087">
        <v>35.921860000000002</v>
      </c>
      <c r="L1087">
        <v>-88.943889999999996</v>
      </c>
      <c r="M1087" s="100" t="s">
        <v>38429</v>
      </c>
      <c r="N1087" t="s">
        <v>26286</v>
      </c>
      <c r="O1087" t="s">
        <v>43235</v>
      </c>
      <c r="P1087">
        <v>2</v>
      </c>
      <c r="Q1087" t="s">
        <v>26593</v>
      </c>
      <c r="R1087" t="s">
        <v>25816</v>
      </c>
      <c r="S1087" t="s">
        <v>26197</v>
      </c>
      <c r="T1087"/>
      <c r="U1087" t="s">
        <v>26198</v>
      </c>
      <c r="V1087" t="s">
        <v>26199</v>
      </c>
      <c r="Y1087" s="97"/>
      <c r="AA1087" s="91" t="str">
        <v>CAIN005.8GI</v>
      </c>
    </row>
    <row r="1088" spans="1:27" s="91" customFormat="1" ht="15" customHeight="1" x14ac:dyDescent="0.35">
      <c r="A1088" t="s">
        <v>3228</v>
      </c>
      <c r="B1088" t="s">
        <v>3227</v>
      </c>
      <c r="C1088" t="s">
        <v>3229</v>
      </c>
      <c r="D1088" t="s">
        <v>3230</v>
      </c>
      <c r="E1088"/>
      <c r="F1088" t="s">
        <v>29086</v>
      </c>
      <c r="G1088"/>
      <c r="H1088">
        <v>0.1</v>
      </c>
      <c r="I1088">
        <v>21.53</v>
      </c>
      <c r="J1088" t="s">
        <v>1480</v>
      </c>
      <c r="K1088">
        <v>35.284779999999998</v>
      </c>
      <c r="L1088">
        <v>-85.887050000000002</v>
      </c>
      <c r="M1088" s="100" t="s">
        <v>38457</v>
      </c>
      <c r="N1088" t="s">
        <v>26336</v>
      </c>
      <c r="O1088" t="s">
        <v>42394</v>
      </c>
      <c r="P1088">
        <v>2</v>
      </c>
      <c r="Q1088" t="s">
        <v>26595</v>
      </c>
      <c r="R1088" t="s">
        <v>25802</v>
      </c>
      <c r="S1088" t="s">
        <v>26197</v>
      </c>
      <c r="T1088"/>
      <c r="U1088" t="s">
        <v>26198</v>
      </c>
      <c r="V1088" t="s">
        <v>26199</v>
      </c>
      <c r="X1088" s="91" t="s">
        <v>30236</v>
      </c>
      <c r="Y1088" s="97"/>
      <c r="AA1088" s="91" t="str">
        <v>CALDW000.1GY</v>
      </c>
    </row>
    <row r="1089" spans="1:27" s="91" customFormat="1" ht="15" customHeight="1" x14ac:dyDescent="0.35">
      <c r="A1089" t="s">
        <v>3232</v>
      </c>
      <c r="B1089" t="s">
        <v>3231</v>
      </c>
      <c r="C1089" t="s">
        <v>3229</v>
      </c>
      <c r="D1089" t="s">
        <v>3233</v>
      </c>
      <c r="E1089"/>
      <c r="F1089" t="s">
        <v>29086</v>
      </c>
      <c r="G1089"/>
      <c r="H1089">
        <v>1.1000000000000001</v>
      </c>
      <c r="I1089">
        <v>20.55</v>
      </c>
      <c r="J1089" t="s">
        <v>1480</v>
      </c>
      <c r="K1089">
        <v>35.280880000000003</v>
      </c>
      <c r="L1089">
        <v>-85.878190000000004</v>
      </c>
      <c r="M1089" s="100" t="s">
        <v>38457</v>
      </c>
      <c r="N1089" t="s">
        <v>26336</v>
      </c>
      <c r="O1089" t="s">
        <v>42394</v>
      </c>
      <c r="P1089">
        <v>2</v>
      </c>
      <c r="Q1089" t="s">
        <v>26595</v>
      </c>
      <c r="R1089" t="s">
        <v>25802</v>
      </c>
      <c r="S1089" t="s">
        <v>26197</v>
      </c>
      <c r="T1089"/>
      <c r="U1089" t="s">
        <v>26198</v>
      </c>
      <c r="V1089" t="s">
        <v>26199</v>
      </c>
      <c r="X1089" s="91" t="s">
        <v>30236</v>
      </c>
      <c r="Y1089" s="97"/>
      <c r="AA1089" s="91" t="str">
        <v>CALDW001.1GY</v>
      </c>
    </row>
    <row r="1090" spans="1:27" s="91" customFormat="1" ht="15" customHeight="1" x14ac:dyDescent="0.35">
      <c r="A1090" t="s">
        <v>3235</v>
      </c>
      <c r="B1090" t="s">
        <v>3234</v>
      </c>
      <c r="C1090" t="s">
        <v>3236</v>
      </c>
      <c r="D1090" t="s">
        <v>3237</v>
      </c>
      <c r="E1090"/>
      <c r="F1090" t="s">
        <v>29086</v>
      </c>
      <c r="G1090"/>
      <c r="H1090">
        <v>0.9</v>
      </c>
      <c r="I1090">
        <v>0.14000000000000001</v>
      </c>
      <c r="J1090" t="s">
        <v>1480</v>
      </c>
      <c r="K1090">
        <v>35.27496</v>
      </c>
      <c r="L1090">
        <v>-85.892349999999993</v>
      </c>
      <c r="M1090" s="100" t="s">
        <v>38457</v>
      </c>
      <c r="N1090" t="s">
        <v>26336</v>
      </c>
      <c r="O1090" t="s">
        <v>42394</v>
      </c>
      <c r="P1090">
        <v>2</v>
      </c>
      <c r="Q1090" t="s">
        <v>26595</v>
      </c>
      <c r="R1090" t="s">
        <v>25802</v>
      </c>
      <c r="S1090" t="s">
        <v>26197</v>
      </c>
      <c r="T1090"/>
      <c r="U1090" t="s">
        <v>26198</v>
      </c>
      <c r="V1090" t="s">
        <v>26199</v>
      </c>
      <c r="X1090" s="91" t="s">
        <v>30237</v>
      </c>
      <c r="Y1090" s="97"/>
      <c r="AA1090" s="91" t="str">
        <v>CALDW1.0T0.9GY</v>
      </c>
    </row>
    <row r="1091" spans="1:27" s="91" customFormat="1" ht="15" customHeight="1" x14ac:dyDescent="0.35">
      <c r="A1091" t="s">
        <v>42940</v>
      </c>
      <c r="B1091" t="s">
        <v>7546</v>
      </c>
      <c r="C1091" t="s">
        <v>7547</v>
      </c>
      <c r="D1091" t="s">
        <v>7548</v>
      </c>
      <c r="E1091" t="s">
        <v>26424</v>
      </c>
      <c r="F1091" t="s">
        <v>29088</v>
      </c>
      <c r="G1091"/>
      <c r="H1091">
        <v>1.4</v>
      </c>
      <c r="I1091">
        <v>8.31</v>
      </c>
      <c r="J1091" t="s">
        <v>793</v>
      </c>
      <c r="K1091">
        <v>36.492370000000001</v>
      </c>
      <c r="L1091">
        <v>-87.008600000000001</v>
      </c>
      <c r="M1091" s="100" t="s">
        <v>38413</v>
      </c>
      <c r="N1091" t="s">
        <v>26250</v>
      </c>
      <c r="O1091" t="s">
        <v>42941</v>
      </c>
      <c r="P1091">
        <v>4</v>
      </c>
      <c r="Q1091" t="s">
        <v>27920</v>
      </c>
      <c r="R1091" t="s">
        <v>25829</v>
      </c>
      <c r="S1091" t="s">
        <v>26197</v>
      </c>
      <c r="T1091"/>
      <c r="U1091" t="s">
        <v>26198</v>
      </c>
      <c r="V1091" t="s">
        <v>26199</v>
      </c>
      <c r="W1091" s="91" t="s">
        <v>42942</v>
      </c>
      <c r="X1091" s="91" t="s">
        <v>42943</v>
      </c>
      <c r="Y1091" s="97"/>
      <c r="AA1091" s="91" t="str">
        <v>CALEB001.2RN</v>
      </c>
    </row>
    <row r="1092" spans="1:27" s="91" customFormat="1" ht="15" customHeight="1" x14ac:dyDescent="0.35">
      <c r="A1092" t="s">
        <v>3239</v>
      </c>
      <c r="B1092" t="s">
        <v>3238</v>
      </c>
      <c r="C1092" t="s">
        <v>3240</v>
      </c>
      <c r="D1092" t="s">
        <v>3241</v>
      </c>
      <c r="E1092"/>
      <c r="F1092" t="s">
        <v>9</v>
      </c>
      <c r="G1092"/>
      <c r="H1092">
        <v>0.1</v>
      </c>
      <c r="I1092">
        <v>6.44</v>
      </c>
      <c r="J1092" t="s">
        <v>896</v>
      </c>
      <c r="K1092">
        <v>36.180370000000003</v>
      </c>
      <c r="L1092">
        <v>-88.506429999999995</v>
      </c>
      <c r="M1092" s="100" t="s">
        <v>38404</v>
      </c>
      <c r="N1092" t="s">
        <v>26243</v>
      </c>
      <c r="O1092" t="s">
        <v>43216</v>
      </c>
      <c r="P1092">
        <v>5</v>
      </c>
      <c r="Q1092" t="s">
        <v>30238</v>
      </c>
      <c r="R1092" t="s">
        <v>25816</v>
      </c>
      <c r="S1092" t="s">
        <v>26197</v>
      </c>
      <c r="T1092"/>
      <c r="U1092" t="s">
        <v>26198</v>
      </c>
      <c r="V1092" t="s">
        <v>26199</v>
      </c>
      <c r="Y1092" s="97"/>
      <c r="AA1092" s="91" t="str">
        <v>CALED000.1HN</v>
      </c>
    </row>
    <row r="1093" spans="1:27" s="91" customFormat="1" ht="15" customHeight="1" x14ac:dyDescent="0.35">
      <c r="A1093" t="s">
        <v>3243</v>
      </c>
      <c r="B1093" t="s">
        <v>3242</v>
      </c>
      <c r="C1093" t="s">
        <v>3244</v>
      </c>
      <c r="D1093" t="s">
        <v>3245</v>
      </c>
      <c r="E1093"/>
      <c r="F1093" t="s">
        <v>29086</v>
      </c>
      <c r="G1093"/>
      <c r="H1093">
        <v>2.9</v>
      </c>
      <c r="I1093">
        <v>201.1</v>
      </c>
      <c r="J1093" t="s">
        <v>2322</v>
      </c>
      <c r="K1093">
        <v>35.841799999999999</v>
      </c>
      <c r="L1093">
        <v>-85.481380000000001</v>
      </c>
      <c r="M1093" s="100" t="s">
        <v>38383</v>
      </c>
      <c r="N1093" t="s">
        <v>3589</v>
      </c>
      <c r="O1093" t="s">
        <v>43236</v>
      </c>
      <c r="P1093">
        <v>2</v>
      </c>
      <c r="Q1093" t="s">
        <v>30239</v>
      </c>
      <c r="R1093" t="s">
        <v>25812</v>
      </c>
      <c r="S1093" t="s">
        <v>26197</v>
      </c>
      <c r="T1093"/>
      <c r="U1093" t="s">
        <v>26198</v>
      </c>
      <c r="V1093" t="s">
        <v>26199</v>
      </c>
      <c r="X1093" s="91" t="s">
        <v>30240</v>
      </c>
      <c r="Y1093" s="97"/>
      <c r="AA1093" s="91" t="str">
        <v>CALFK002.9WH</v>
      </c>
    </row>
    <row r="1094" spans="1:27" s="91" customFormat="1" ht="15" customHeight="1" x14ac:dyDescent="0.35">
      <c r="A1094" t="s">
        <v>3247</v>
      </c>
      <c r="B1094" t="s">
        <v>3246</v>
      </c>
      <c r="C1094" t="s">
        <v>3244</v>
      </c>
      <c r="D1094" t="s">
        <v>3248</v>
      </c>
      <c r="E1094"/>
      <c r="F1094" t="s">
        <v>29086</v>
      </c>
      <c r="G1094"/>
      <c r="H1094">
        <v>5.3</v>
      </c>
      <c r="I1094">
        <v>197.67</v>
      </c>
      <c r="J1094" t="s">
        <v>2322</v>
      </c>
      <c r="K1094">
        <v>35.8675</v>
      </c>
      <c r="L1094">
        <v>-85.472499999999997</v>
      </c>
      <c r="M1094" s="100" t="s">
        <v>38383</v>
      </c>
      <c r="N1094" t="s">
        <v>3589</v>
      </c>
      <c r="O1094" t="s">
        <v>43236</v>
      </c>
      <c r="P1094">
        <v>2</v>
      </c>
      <c r="Q1094" t="s">
        <v>30239</v>
      </c>
      <c r="R1094" t="s">
        <v>25812</v>
      </c>
      <c r="S1094" t="s">
        <v>26197</v>
      </c>
      <c r="T1094"/>
      <c r="U1094" t="s">
        <v>26198</v>
      </c>
      <c r="V1094" t="s">
        <v>26199</v>
      </c>
      <c r="W1094" s="91" t="s">
        <v>40797</v>
      </c>
      <c r="X1094" s="91" t="s">
        <v>43237</v>
      </c>
      <c r="Y1094" s="97"/>
      <c r="AA1094" s="91" t="str">
        <v>CALFK005.3WH</v>
      </c>
    </row>
    <row r="1095" spans="1:27" s="91" customFormat="1" ht="15" customHeight="1" x14ac:dyDescent="0.35">
      <c r="A1095" t="s">
        <v>3250</v>
      </c>
      <c r="B1095" t="s">
        <v>3249</v>
      </c>
      <c r="C1095" t="s">
        <v>3244</v>
      </c>
      <c r="D1095" t="s">
        <v>37805</v>
      </c>
      <c r="E1095"/>
      <c r="F1095" t="s">
        <v>29086</v>
      </c>
      <c r="G1095"/>
      <c r="H1095">
        <v>10</v>
      </c>
      <c r="I1095">
        <v>181.53</v>
      </c>
      <c r="J1095" t="s">
        <v>2322</v>
      </c>
      <c r="K1095">
        <v>35.8932</v>
      </c>
      <c r="L1095">
        <v>-85.475899999999996</v>
      </c>
      <c r="M1095" s="100" t="s">
        <v>38383</v>
      </c>
      <c r="N1095" t="s">
        <v>3589</v>
      </c>
      <c r="O1095" t="s">
        <v>43236</v>
      </c>
      <c r="P1095">
        <v>2</v>
      </c>
      <c r="Q1095" t="s">
        <v>30239</v>
      </c>
      <c r="R1095" t="s">
        <v>25812</v>
      </c>
      <c r="S1095" t="s">
        <v>26197</v>
      </c>
      <c r="T1095"/>
      <c r="U1095" t="s">
        <v>26198</v>
      </c>
      <c r="V1095" t="s">
        <v>26199</v>
      </c>
      <c r="W1095" s="91" t="s">
        <v>3251</v>
      </c>
      <c r="X1095" s="91" t="s">
        <v>37806</v>
      </c>
      <c r="Y1095" s="97"/>
      <c r="AA1095" s="91" t="str">
        <v>CALFK010.0WH</v>
      </c>
    </row>
    <row r="1096" spans="1:27" s="91" customFormat="1" ht="15" customHeight="1" x14ac:dyDescent="0.35">
      <c r="A1096" t="s">
        <v>3253</v>
      </c>
      <c r="B1096" t="s">
        <v>3252</v>
      </c>
      <c r="C1096" t="s">
        <v>3244</v>
      </c>
      <c r="D1096" t="s">
        <v>3254</v>
      </c>
      <c r="E1096"/>
      <c r="F1096" t="s">
        <v>29086</v>
      </c>
      <c r="G1096"/>
      <c r="H1096">
        <v>11.5</v>
      </c>
      <c r="I1096">
        <v>156.83000000000001</v>
      </c>
      <c r="J1096" t="s">
        <v>2322</v>
      </c>
      <c r="K1096">
        <v>35.90598</v>
      </c>
      <c r="L1096">
        <v>-85.473229000000003</v>
      </c>
      <c r="M1096" s="100" t="s">
        <v>38383</v>
      </c>
      <c r="N1096" t="s">
        <v>3589</v>
      </c>
      <c r="O1096" t="s">
        <v>43236</v>
      </c>
      <c r="P1096">
        <v>2</v>
      </c>
      <c r="Q1096" t="s">
        <v>30239</v>
      </c>
      <c r="R1096" t="s">
        <v>25812</v>
      </c>
      <c r="S1096" t="s">
        <v>26197</v>
      </c>
      <c r="T1096"/>
      <c r="U1096" t="s">
        <v>26198</v>
      </c>
      <c r="V1096" t="s">
        <v>26199</v>
      </c>
      <c r="W1096" s="91" t="s">
        <v>3255</v>
      </c>
      <c r="X1096" s="91" t="s">
        <v>34645</v>
      </c>
      <c r="Y1096" s="97"/>
      <c r="AA1096" s="91" t="str">
        <v>CALFK011.5WH</v>
      </c>
    </row>
    <row r="1097" spans="1:27" s="91" customFormat="1" ht="15" customHeight="1" x14ac:dyDescent="0.35">
      <c r="A1097" t="s">
        <v>3257</v>
      </c>
      <c r="B1097" t="s">
        <v>3256</v>
      </c>
      <c r="C1097" t="s">
        <v>3244</v>
      </c>
      <c r="D1097" t="s">
        <v>3258</v>
      </c>
      <c r="E1097"/>
      <c r="F1097" t="s">
        <v>29086</v>
      </c>
      <c r="G1097"/>
      <c r="H1097">
        <v>12.6</v>
      </c>
      <c r="I1097">
        <v>173.07</v>
      </c>
      <c r="J1097" t="s">
        <v>2322</v>
      </c>
      <c r="K1097">
        <v>35.913049999999998</v>
      </c>
      <c r="L1097">
        <v>-85.475269999999995</v>
      </c>
      <c r="M1097" s="100" t="s">
        <v>38383</v>
      </c>
      <c r="N1097" t="s">
        <v>3589</v>
      </c>
      <c r="O1097" t="s">
        <v>43236</v>
      </c>
      <c r="P1097">
        <v>2</v>
      </c>
      <c r="Q1097" t="s">
        <v>30239</v>
      </c>
      <c r="R1097" t="s">
        <v>25812</v>
      </c>
      <c r="S1097" t="s">
        <v>26197</v>
      </c>
      <c r="T1097"/>
      <c r="U1097" t="s">
        <v>26198</v>
      </c>
      <c r="V1097" t="s">
        <v>26199</v>
      </c>
      <c r="W1097" s="91" t="s">
        <v>3259</v>
      </c>
      <c r="Y1097" s="97"/>
      <c r="AA1097" s="91" t="str">
        <v>CALFK012.6WH</v>
      </c>
    </row>
    <row r="1098" spans="1:27" s="91" customFormat="1" ht="15" customHeight="1" x14ac:dyDescent="0.35">
      <c r="A1098" s="310" t="s">
        <v>37807</v>
      </c>
      <c r="B1098" s="310" t="s">
        <v>37808</v>
      </c>
      <c r="C1098" s="310" t="s">
        <v>3244</v>
      </c>
      <c r="D1098" s="310" t="s">
        <v>37809</v>
      </c>
      <c r="E1098" s="310"/>
      <c r="F1098" s="310" t="s">
        <v>29086</v>
      </c>
      <c r="G1098" s="310"/>
      <c r="H1098" s="314">
        <v>14.6</v>
      </c>
      <c r="I1098" s="314">
        <v>157.5</v>
      </c>
      <c r="J1098" s="310" t="s">
        <v>2322</v>
      </c>
      <c r="K1098" s="314">
        <v>35.925600000000003</v>
      </c>
      <c r="L1098" s="314">
        <v>-85.468100000000007</v>
      </c>
      <c r="M1098" s="314" t="s">
        <v>38383</v>
      </c>
      <c r="N1098" s="310" t="s">
        <v>3589</v>
      </c>
      <c r="O1098" s="310" t="s">
        <v>38680</v>
      </c>
      <c r="P1098" s="314">
        <v>2</v>
      </c>
      <c r="Q1098" s="310" t="s">
        <v>30239</v>
      </c>
      <c r="R1098" s="310" t="s">
        <v>25812</v>
      </c>
      <c r="S1098" s="310" t="s">
        <v>26197</v>
      </c>
      <c r="T1098" s="310"/>
      <c r="U1098" s="310" t="s">
        <v>26198</v>
      </c>
      <c r="V1098" s="310" t="s">
        <v>26199</v>
      </c>
      <c r="W1098" s="91" t="s">
        <v>38681</v>
      </c>
      <c r="Y1098" s="97"/>
      <c r="AA1098" s="91" t="str">
        <v>CALFK014.6WH</v>
      </c>
    </row>
    <row r="1099" spans="1:27" s="91" customFormat="1" ht="15" customHeight="1" x14ac:dyDescent="0.35">
      <c r="A1099" t="s">
        <v>3261</v>
      </c>
      <c r="B1099" t="s">
        <v>3260</v>
      </c>
      <c r="C1099" t="s">
        <v>3244</v>
      </c>
      <c r="D1099" t="s">
        <v>3262</v>
      </c>
      <c r="E1099"/>
      <c r="F1099" t="s">
        <v>29086</v>
      </c>
      <c r="G1099"/>
      <c r="H1099">
        <v>16</v>
      </c>
      <c r="I1099">
        <v>156.88999999999999</v>
      </c>
      <c r="J1099" t="s">
        <v>2322</v>
      </c>
      <c r="K1099">
        <v>35.932299999999998</v>
      </c>
      <c r="L1099">
        <v>-85.463200000000001</v>
      </c>
      <c r="M1099" s="100" t="s">
        <v>38383</v>
      </c>
      <c r="N1099" t="s">
        <v>3589</v>
      </c>
      <c r="O1099" t="s">
        <v>43236</v>
      </c>
      <c r="P1099">
        <v>2</v>
      </c>
      <c r="Q1099" t="s">
        <v>30239</v>
      </c>
      <c r="R1099" t="s">
        <v>25812</v>
      </c>
      <c r="S1099" t="s">
        <v>26197</v>
      </c>
      <c r="T1099"/>
      <c r="U1099" t="s">
        <v>26198</v>
      </c>
      <c r="V1099" t="s">
        <v>26199</v>
      </c>
      <c r="Y1099" s="97"/>
      <c r="AA1099" s="91" t="str">
        <v>CALFK016.0WH</v>
      </c>
    </row>
    <row r="1100" spans="1:27" s="91" customFormat="1" ht="15" customHeight="1" x14ac:dyDescent="0.35">
      <c r="A1100" t="s">
        <v>3264</v>
      </c>
      <c r="B1100" t="s">
        <v>3263</v>
      </c>
      <c r="C1100" t="s">
        <v>3244</v>
      </c>
      <c r="D1100" t="s">
        <v>3265</v>
      </c>
      <c r="E1100"/>
      <c r="F1100" t="s">
        <v>29086</v>
      </c>
      <c r="G1100"/>
      <c r="H1100">
        <v>21.4</v>
      </c>
      <c r="I1100">
        <v>122.9</v>
      </c>
      <c r="J1100" t="s">
        <v>2322</v>
      </c>
      <c r="K1100">
        <v>35.968330000000002</v>
      </c>
      <c r="L1100">
        <v>-85.415278000000001</v>
      </c>
      <c r="M1100" s="100" t="s">
        <v>38383</v>
      </c>
      <c r="N1100" t="s">
        <v>3589</v>
      </c>
      <c r="O1100" t="s">
        <v>43238</v>
      </c>
      <c r="P1100">
        <v>2</v>
      </c>
      <c r="Q1100" t="s">
        <v>30241</v>
      </c>
      <c r="R1100" t="s">
        <v>25812</v>
      </c>
      <c r="S1100" t="s">
        <v>26197</v>
      </c>
      <c r="T1100"/>
      <c r="U1100" t="s">
        <v>26198</v>
      </c>
      <c r="V1100" t="s">
        <v>26199</v>
      </c>
      <c r="Y1100" s="97"/>
      <c r="AA1100" s="91" t="str">
        <v>CALFK021.4WH</v>
      </c>
    </row>
    <row r="1101" spans="1:27" s="91" customFormat="1" ht="15" customHeight="1" x14ac:dyDescent="0.35">
      <c r="A1101" t="s">
        <v>3267</v>
      </c>
      <c r="B1101" t="s">
        <v>3266</v>
      </c>
      <c r="C1101" t="s">
        <v>3244</v>
      </c>
      <c r="D1101" t="s">
        <v>3268</v>
      </c>
      <c r="E1101"/>
      <c r="F1101" t="s">
        <v>29086</v>
      </c>
      <c r="G1101"/>
      <c r="H1101">
        <v>22</v>
      </c>
      <c r="I1101">
        <v>122.73</v>
      </c>
      <c r="J1101" t="s">
        <v>2322</v>
      </c>
      <c r="K1101">
        <v>35.971400000000003</v>
      </c>
      <c r="L1101">
        <v>-85.416899999999998</v>
      </c>
      <c r="M1101" s="100" t="s">
        <v>38383</v>
      </c>
      <c r="N1101" t="s">
        <v>3589</v>
      </c>
      <c r="O1101" t="s">
        <v>43238</v>
      </c>
      <c r="P1101">
        <v>2</v>
      </c>
      <c r="Q1101" t="s">
        <v>30241</v>
      </c>
      <c r="R1101" t="s">
        <v>25812</v>
      </c>
      <c r="S1101" t="s">
        <v>26197</v>
      </c>
      <c r="T1101"/>
      <c r="U1101" t="s">
        <v>26198</v>
      </c>
      <c r="V1101" t="s">
        <v>26199</v>
      </c>
      <c r="Y1101" s="97"/>
      <c r="AA1101" s="91" t="str">
        <v>CALFK022.0WH</v>
      </c>
    </row>
    <row r="1102" spans="1:27" s="91" customFormat="1" ht="15" customHeight="1" x14ac:dyDescent="0.35">
      <c r="A1102" t="s">
        <v>3270</v>
      </c>
      <c r="B1102" t="s">
        <v>3269</v>
      </c>
      <c r="C1102" t="s">
        <v>3244</v>
      </c>
      <c r="D1102" t="s">
        <v>3271</v>
      </c>
      <c r="E1102"/>
      <c r="F1102" t="s">
        <v>29086</v>
      </c>
      <c r="G1102"/>
      <c r="H1102">
        <v>30</v>
      </c>
      <c r="I1102">
        <v>74.400000000000006</v>
      </c>
      <c r="J1102" t="s">
        <v>2322</v>
      </c>
      <c r="K1102">
        <v>36.011580000000002</v>
      </c>
      <c r="L1102">
        <v>-85.361649999999997</v>
      </c>
      <c r="M1102" s="100" t="s">
        <v>38383</v>
      </c>
      <c r="N1102" t="s">
        <v>3589</v>
      </c>
      <c r="O1102" t="s">
        <v>43229</v>
      </c>
      <c r="P1102">
        <v>2</v>
      </c>
      <c r="Q1102" t="s">
        <v>30241</v>
      </c>
      <c r="R1102" t="s">
        <v>25812</v>
      </c>
      <c r="S1102" t="s">
        <v>26197</v>
      </c>
      <c r="T1102"/>
      <c r="U1102" t="s">
        <v>26198</v>
      </c>
      <c r="V1102" t="s">
        <v>26199</v>
      </c>
      <c r="X1102" s="91" t="s">
        <v>30242</v>
      </c>
      <c r="Y1102" s="97"/>
      <c r="AA1102" s="91" t="str">
        <v>CALFK030.0WH</v>
      </c>
    </row>
    <row r="1103" spans="1:27" s="91" customFormat="1" ht="15" customHeight="1" x14ac:dyDescent="0.35">
      <c r="A1103" t="s">
        <v>3273</v>
      </c>
      <c r="B1103" t="s">
        <v>3272</v>
      </c>
      <c r="C1103" t="s">
        <v>3244</v>
      </c>
      <c r="D1103" t="s">
        <v>37810</v>
      </c>
      <c r="E1103"/>
      <c r="F1103" t="s">
        <v>29089</v>
      </c>
      <c r="G1103"/>
      <c r="H1103">
        <v>38</v>
      </c>
      <c r="I1103">
        <v>30.31</v>
      </c>
      <c r="J1103" t="s">
        <v>614</v>
      </c>
      <c r="K1103">
        <v>36.058100000000003</v>
      </c>
      <c r="L1103">
        <v>-85.326400000000007</v>
      </c>
      <c r="M1103" s="100" t="s">
        <v>38383</v>
      </c>
      <c r="N1103" t="s">
        <v>3589</v>
      </c>
      <c r="O1103" t="s">
        <v>42663</v>
      </c>
      <c r="P1103">
        <v>2</v>
      </c>
      <c r="Q1103" t="s">
        <v>30243</v>
      </c>
      <c r="R1103" t="s">
        <v>25812</v>
      </c>
      <c r="S1103" t="s">
        <v>26197</v>
      </c>
      <c r="T1103"/>
      <c r="U1103" t="s">
        <v>26198</v>
      </c>
      <c r="V1103" t="s">
        <v>26199</v>
      </c>
      <c r="X1103" s="91" t="s">
        <v>34418</v>
      </c>
      <c r="Y1103" s="97"/>
      <c r="AA1103" s="91" t="str">
        <v>CALFK038.0PU</v>
      </c>
    </row>
    <row r="1104" spans="1:27" s="91" customFormat="1" ht="15" customHeight="1" x14ac:dyDescent="0.35">
      <c r="A1104" s="310" t="s">
        <v>37811</v>
      </c>
      <c r="B1104" s="310" t="s">
        <v>37812</v>
      </c>
      <c r="C1104" s="310" t="s">
        <v>3244</v>
      </c>
      <c r="D1104" s="310" t="s">
        <v>37813</v>
      </c>
      <c r="E1104" s="310"/>
      <c r="F1104" s="310" t="s">
        <v>29089</v>
      </c>
      <c r="G1104" s="310"/>
      <c r="H1104" s="314">
        <v>39</v>
      </c>
      <c r="I1104" s="314">
        <v>29.4</v>
      </c>
      <c r="J1104" s="310" t="s">
        <v>614</v>
      </c>
      <c r="K1104" s="314">
        <v>36.068800000000003</v>
      </c>
      <c r="L1104" s="314">
        <v>-85.322199999999995</v>
      </c>
      <c r="M1104" s="314" t="s">
        <v>38383</v>
      </c>
      <c r="N1104" s="310" t="s">
        <v>3589</v>
      </c>
      <c r="O1104" s="310" t="s">
        <v>42663</v>
      </c>
      <c r="P1104" s="314">
        <v>2</v>
      </c>
      <c r="Q1104" s="310" t="s">
        <v>30243</v>
      </c>
      <c r="R1104" s="310" t="s">
        <v>25812</v>
      </c>
      <c r="S1104" s="310" t="s">
        <v>26197</v>
      </c>
      <c r="T1104" s="310"/>
      <c r="U1104" s="310" t="s">
        <v>26198</v>
      </c>
      <c r="V1104" s="310" t="s">
        <v>26199</v>
      </c>
      <c r="Y1104" s="97"/>
      <c r="AA1104" s="91" t="str">
        <v>CALFK039.0PU</v>
      </c>
    </row>
    <row r="1105" spans="1:27" s="91" customFormat="1" ht="15" customHeight="1" x14ac:dyDescent="0.35">
      <c r="A1105" t="s">
        <v>3275</v>
      </c>
      <c r="B1105" t="s">
        <v>3274</v>
      </c>
      <c r="C1105" t="s">
        <v>3244</v>
      </c>
      <c r="D1105" t="s">
        <v>3276</v>
      </c>
      <c r="E1105"/>
      <c r="F1105" t="s">
        <v>29089</v>
      </c>
      <c r="G1105"/>
      <c r="H1105">
        <v>40.4</v>
      </c>
      <c r="I1105">
        <v>17.45</v>
      </c>
      <c r="J1105" t="s">
        <v>614</v>
      </c>
      <c r="K1105">
        <v>36.084200000000003</v>
      </c>
      <c r="L1105">
        <v>-85.325299999999999</v>
      </c>
      <c r="M1105" s="100" t="s">
        <v>38383</v>
      </c>
      <c r="N1105" t="s">
        <v>3589</v>
      </c>
      <c r="O1105" t="s">
        <v>42663</v>
      </c>
      <c r="P1105">
        <v>2</v>
      </c>
      <c r="Q1105" t="s">
        <v>30243</v>
      </c>
      <c r="R1105" t="s">
        <v>25812</v>
      </c>
      <c r="S1105" t="s">
        <v>26197</v>
      </c>
      <c r="T1105"/>
      <c r="U1105" t="s">
        <v>26198</v>
      </c>
      <c r="V1105" t="s">
        <v>26199</v>
      </c>
      <c r="X1105" s="91" t="s">
        <v>34418</v>
      </c>
      <c r="Y1105" s="97"/>
      <c r="AA1105" s="91" t="str">
        <v>CALFK040.4PU</v>
      </c>
    </row>
    <row r="1106" spans="1:27" s="91" customFormat="1" ht="15" customHeight="1" x14ac:dyDescent="0.35">
      <c r="A1106" t="s">
        <v>3278</v>
      </c>
      <c r="B1106" t="s">
        <v>3277</v>
      </c>
      <c r="C1106" t="s">
        <v>3279</v>
      </c>
      <c r="D1106" t="s">
        <v>3280</v>
      </c>
      <c r="E1106"/>
      <c r="F1106" t="s">
        <v>33</v>
      </c>
      <c r="G1106"/>
      <c r="H1106">
        <v>0.2</v>
      </c>
      <c r="I1106">
        <v>2.76</v>
      </c>
      <c r="J1106" t="s">
        <v>34</v>
      </c>
      <c r="K1106">
        <v>35.551200000000001</v>
      </c>
      <c r="L1106">
        <v>-87.240399999999994</v>
      </c>
      <c r="M1106" s="100" t="s">
        <v>38382</v>
      </c>
      <c r="N1106" t="s">
        <v>26210</v>
      </c>
      <c r="O1106" t="s">
        <v>42393</v>
      </c>
      <c r="P1106">
        <v>3</v>
      </c>
      <c r="Q1106" t="s">
        <v>26318</v>
      </c>
      <c r="R1106" t="s">
        <v>25808</v>
      </c>
      <c r="S1106" t="s">
        <v>26197</v>
      </c>
      <c r="T1106"/>
      <c r="U1106" t="s">
        <v>26198</v>
      </c>
      <c r="V1106" t="s">
        <v>26199</v>
      </c>
      <c r="Y1106" s="97"/>
      <c r="AA1106" s="91" t="str">
        <v>CAMP000.2MY</v>
      </c>
    </row>
    <row r="1107" spans="1:27" s="91" customFormat="1" ht="15" customHeight="1" x14ac:dyDescent="0.35">
      <c r="A1107" t="s">
        <v>3282</v>
      </c>
      <c r="B1107" t="s">
        <v>3281</v>
      </c>
      <c r="C1107" t="s">
        <v>3279</v>
      </c>
      <c r="D1107" t="s">
        <v>3283</v>
      </c>
      <c r="E1107"/>
      <c r="F1107" t="s">
        <v>29083</v>
      </c>
      <c r="G1107"/>
      <c r="H1107">
        <v>0.4</v>
      </c>
      <c r="I1107">
        <v>3.15</v>
      </c>
      <c r="J1107" t="s">
        <v>423</v>
      </c>
      <c r="K1107">
        <v>35.926440999999997</v>
      </c>
      <c r="L1107">
        <v>-87.841667000000001</v>
      </c>
      <c r="M1107" s="100" t="s">
        <v>38391</v>
      </c>
      <c r="N1107" t="s">
        <v>26220</v>
      </c>
      <c r="O1107" t="s">
        <v>43230</v>
      </c>
      <c r="P1107">
        <v>5</v>
      </c>
      <c r="Q1107" t="s">
        <v>30244</v>
      </c>
      <c r="R1107" t="s">
        <v>25829</v>
      </c>
      <c r="S1107" t="s">
        <v>26197</v>
      </c>
      <c r="T1107"/>
      <c r="U1107" t="s">
        <v>26198</v>
      </c>
      <c r="V1107" t="s">
        <v>26199</v>
      </c>
      <c r="Y1107" s="97"/>
      <c r="AA1107" s="91" t="str">
        <v>CAMP000.4HU</v>
      </c>
    </row>
    <row r="1108" spans="1:27" s="91" customFormat="1" ht="15" customHeight="1" x14ac:dyDescent="0.35">
      <c r="A1108" t="s">
        <v>3285</v>
      </c>
      <c r="B1108" t="s">
        <v>3284</v>
      </c>
      <c r="C1108" t="s">
        <v>3286</v>
      </c>
      <c r="D1108" t="s">
        <v>40798</v>
      </c>
      <c r="E1108"/>
      <c r="F1108" t="s">
        <v>44</v>
      </c>
      <c r="G1108"/>
      <c r="H1108">
        <v>0.7</v>
      </c>
      <c r="I1108">
        <v>32.4</v>
      </c>
      <c r="J1108" t="s">
        <v>64</v>
      </c>
      <c r="K1108">
        <v>36.118569999999998</v>
      </c>
      <c r="L1108">
        <v>-82.758340000000004</v>
      </c>
      <c r="M1108" s="100" t="s">
        <v>38387</v>
      </c>
      <c r="N1108" t="s">
        <v>26214</v>
      </c>
      <c r="O1108" t="s">
        <v>43125</v>
      </c>
      <c r="P1108">
        <v>5</v>
      </c>
      <c r="Q1108" t="s">
        <v>30245</v>
      </c>
      <c r="R1108" t="s">
        <v>25821</v>
      </c>
      <c r="S1108" t="s">
        <v>26197</v>
      </c>
      <c r="T1108"/>
      <c r="U1108" t="s">
        <v>26198</v>
      </c>
      <c r="V1108" t="s">
        <v>26204</v>
      </c>
      <c r="W1108" s="91" t="s">
        <v>40799</v>
      </c>
      <c r="X1108" s="91" t="s">
        <v>30246</v>
      </c>
      <c r="Y1108" s="97"/>
      <c r="AA1108" s="91" t="str">
        <v>CAMP000.7GE</v>
      </c>
    </row>
    <row r="1109" spans="1:27" s="91" customFormat="1" ht="15" customHeight="1" x14ac:dyDescent="0.35">
      <c r="A1109" t="s">
        <v>3288</v>
      </c>
      <c r="B1109" t="s">
        <v>3287</v>
      </c>
      <c r="C1109" t="s">
        <v>3286</v>
      </c>
      <c r="D1109" t="s">
        <v>3289</v>
      </c>
      <c r="E1109"/>
      <c r="F1109" t="s">
        <v>9</v>
      </c>
      <c r="G1109"/>
      <c r="H1109">
        <v>1.1000000000000001</v>
      </c>
      <c r="I1109">
        <v>6.28</v>
      </c>
      <c r="J1109" t="s">
        <v>448</v>
      </c>
      <c r="K1109">
        <v>36.057850000000002</v>
      </c>
      <c r="L1109">
        <v>-88.905789999999996</v>
      </c>
      <c r="M1109" s="100" t="s">
        <v>38404</v>
      </c>
      <c r="N1109" t="s">
        <v>26243</v>
      </c>
      <c r="O1109" t="s">
        <v>42819</v>
      </c>
      <c r="P1109">
        <v>5</v>
      </c>
      <c r="Q1109" t="s">
        <v>26598</v>
      </c>
      <c r="R1109" t="s">
        <v>25816</v>
      </c>
      <c r="S1109" t="s">
        <v>26197</v>
      </c>
      <c r="T1109"/>
      <c r="U1109" t="s">
        <v>26198</v>
      </c>
      <c r="V1109" t="s">
        <v>26199</v>
      </c>
      <c r="Y1109" s="97"/>
      <c r="AA1109" s="91" t="str">
        <v>CAMP001.1GI</v>
      </c>
    </row>
    <row r="1110" spans="1:27" s="91" customFormat="1" ht="15" customHeight="1" x14ac:dyDescent="0.35">
      <c r="A1110" t="s">
        <v>26600</v>
      </c>
      <c r="B1110" t="s">
        <v>26599</v>
      </c>
      <c r="C1110" t="s">
        <v>3286</v>
      </c>
      <c r="D1110" t="s">
        <v>26601</v>
      </c>
      <c r="E1110"/>
      <c r="F1110" t="s">
        <v>44</v>
      </c>
      <c r="G1110"/>
      <c r="H1110">
        <v>1.4</v>
      </c>
      <c r="I1110">
        <v>6.33</v>
      </c>
      <c r="J1110" t="s">
        <v>2535</v>
      </c>
      <c r="K1110">
        <v>35.781942000000001</v>
      </c>
      <c r="L1110">
        <v>-84.763242000000005</v>
      </c>
      <c r="M1110" s="100" t="s">
        <v>38415</v>
      </c>
      <c r="N1110" t="s">
        <v>26602</v>
      </c>
      <c r="O1110" t="s">
        <v>43240</v>
      </c>
      <c r="P1110">
        <v>1</v>
      </c>
      <c r="Q1110" t="s">
        <v>26603</v>
      </c>
      <c r="R1110" t="s">
        <v>25802</v>
      </c>
      <c r="S1110" t="s">
        <v>26197</v>
      </c>
      <c r="T1110"/>
      <c r="U1110" t="s">
        <v>26198</v>
      </c>
      <c r="V1110" t="s">
        <v>26199</v>
      </c>
      <c r="Y1110" s="97"/>
      <c r="AA1110" s="91" t="str">
        <v>CAMP001.4RH</v>
      </c>
    </row>
    <row r="1111" spans="1:27" s="91" customFormat="1" ht="15" customHeight="1" x14ac:dyDescent="0.35">
      <c r="A1111" t="s">
        <v>3291</v>
      </c>
      <c r="B1111" t="s">
        <v>3290</v>
      </c>
      <c r="C1111" t="s">
        <v>3286</v>
      </c>
      <c r="D1111" t="s">
        <v>30247</v>
      </c>
      <c r="E1111"/>
      <c r="F1111" t="s">
        <v>44</v>
      </c>
      <c r="G1111"/>
      <c r="H1111">
        <v>1.6</v>
      </c>
      <c r="I1111">
        <v>30.9</v>
      </c>
      <c r="J1111" t="s">
        <v>64</v>
      </c>
      <c r="K1111">
        <v>36.126800000000003</v>
      </c>
      <c r="L1111">
        <v>-82.743399999999994</v>
      </c>
      <c r="M1111" s="100" t="s">
        <v>38387</v>
      </c>
      <c r="N1111" t="s">
        <v>26214</v>
      </c>
      <c r="O1111" t="s">
        <v>43125</v>
      </c>
      <c r="P1111">
        <v>5</v>
      </c>
      <c r="Q1111" t="s">
        <v>30245</v>
      </c>
      <c r="R1111" t="s">
        <v>25821</v>
      </c>
      <c r="S1111" t="s">
        <v>26197</v>
      </c>
      <c r="T1111"/>
      <c r="U1111" t="s">
        <v>26198</v>
      </c>
      <c r="V1111" t="s">
        <v>26204</v>
      </c>
      <c r="W1111" s="91" t="s">
        <v>34646</v>
      </c>
      <c r="X1111" s="91" t="s">
        <v>34647</v>
      </c>
      <c r="Y1111" s="97"/>
      <c r="AA1111" s="91" t="str">
        <v>CAMP001.6GE</v>
      </c>
    </row>
    <row r="1112" spans="1:27" s="91" customFormat="1" ht="15" customHeight="1" x14ac:dyDescent="0.35">
      <c r="A1112" t="s">
        <v>3293</v>
      </c>
      <c r="B1112" t="s">
        <v>3292</v>
      </c>
      <c r="C1112" t="s">
        <v>3286</v>
      </c>
      <c r="D1112" t="s">
        <v>3294</v>
      </c>
      <c r="E1112"/>
      <c r="F1112" t="s">
        <v>27</v>
      </c>
      <c r="G1112"/>
      <c r="H1112">
        <v>1.9</v>
      </c>
      <c r="I1112">
        <v>8.58</v>
      </c>
      <c r="J1112" t="s">
        <v>3295</v>
      </c>
      <c r="K1112">
        <v>35.620199999999997</v>
      </c>
      <c r="L1112">
        <v>-89.481099999999998</v>
      </c>
      <c r="M1112" s="100" t="s">
        <v>38450</v>
      </c>
      <c r="N1112" t="s">
        <v>26319</v>
      </c>
      <c r="O1112" t="s">
        <v>42696</v>
      </c>
      <c r="P1112">
        <v>4</v>
      </c>
      <c r="Q1112" t="s">
        <v>26604</v>
      </c>
      <c r="R1112" t="s">
        <v>25816</v>
      </c>
      <c r="S1112" t="s">
        <v>26197</v>
      </c>
      <c r="T1112"/>
      <c r="U1112" t="s">
        <v>26198</v>
      </c>
      <c r="V1112" t="s">
        <v>26199</v>
      </c>
      <c r="W1112" s="91" t="s">
        <v>3296</v>
      </c>
      <c r="X1112" s="91" t="s">
        <v>34648</v>
      </c>
      <c r="Y1112" s="97"/>
      <c r="AA1112" s="91" t="str">
        <v>CAMP001.9LE</v>
      </c>
    </row>
    <row r="1113" spans="1:27" s="91" customFormat="1" ht="15" customHeight="1" x14ac:dyDescent="0.35">
      <c r="A1113" t="s">
        <v>3298</v>
      </c>
      <c r="B1113" t="s">
        <v>3297</v>
      </c>
      <c r="C1113" t="s">
        <v>3286</v>
      </c>
      <c r="D1113" t="s">
        <v>3299</v>
      </c>
      <c r="E1113"/>
      <c r="F1113" t="s">
        <v>44</v>
      </c>
      <c r="G1113"/>
      <c r="H1113">
        <v>4</v>
      </c>
      <c r="I1113">
        <v>19.2</v>
      </c>
      <c r="J1113" t="s">
        <v>64</v>
      </c>
      <c r="K1113">
        <v>36.105550000000001</v>
      </c>
      <c r="L1113">
        <v>-82.751379999999997</v>
      </c>
      <c r="M1113" s="100" t="s">
        <v>38387</v>
      </c>
      <c r="N1113" t="s">
        <v>26214</v>
      </c>
      <c r="O1113" t="s">
        <v>43125</v>
      </c>
      <c r="P1113">
        <v>5</v>
      </c>
      <c r="Q1113" t="s">
        <v>30245</v>
      </c>
      <c r="R1113" t="s">
        <v>25821</v>
      </c>
      <c r="S1113" t="s">
        <v>26197</v>
      </c>
      <c r="T1113"/>
      <c r="U1113" t="s">
        <v>26198</v>
      </c>
      <c r="V1113" t="s">
        <v>26204</v>
      </c>
      <c r="W1113" s="91" t="s">
        <v>3300</v>
      </c>
      <c r="Y1113" s="97"/>
      <c r="AA1113" s="91" t="str">
        <v>CAMP004.0GE</v>
      </c>
    </row>
    <row r="1114" spans="1:27" s="91" customFormat="1" ht="15" customHeight="1" x14ac:dyDescent="0.35">
      <c r="A1114" t="s">
        <v>3302</v>
      </c>
      <c r="B1114" t="s">
        <v>3301</v>
      </c>
      <c r="C1114" t="s">
        <v>3286</v>
      </c>
      <c r="D1114" t="s">
        <v>3303</v>
      </c>
      <c r="E1114"/>
      <c r="F1114" t="s">
        <v>28981</v>
      </c>
      <c r="G1114"/>
      <c r="H1114">
        <v>6.6</v>
      </c>
      <c r="I1114">
        <v>3.3</v>
      </c>
      <c r="J1114" t="s">
        <v>64</v>
      </c>
      <c r="K1114">
        <v>36.073610000000002</v>
      </c>
      <c r="L1114">
        <v>-82.763050000000007</v>
      </c>
      <c r="M1114" s="100" t="s">
        <v>38387</v>
      </c>
      <c r="N1114" t="s">
        <v>26214</v>
      </c>
      <c r="O1114" t="s">
        <v>43125</v>
      </c>
      <c r="P1114">
        <v>5</v>
      </c>
      <c r="Q1114" t="s">
        <v>30245</v>
      </c>
      <c r="R1114" t="s">
        <v>25821</v>
      </c>
      <c r="S1114" t="s">
        <v>26197</v>
      </c>
      <c r="T1114"/>
      <c r="U1114" t="s">
        <v>26198</v>
      </c>
      <c r="V1114" t="s">
        <v>26204</v>
      </c>
      <c r="W1114" s="91" t="s">
        <v>3304</v>
      </c>
      <c r="Y1114" s="97"/>
      <c r="AA1114" s="91" t="str">
        <v>CAMP006.6GE</v>
      </c>
    </row>
    <row r="1115" spans="1:27" s="91" customFormat="1" ht="15" customHeight="1" x14ac:dyDescent="0.35">
      <c r="A1115" t="s">
        <v>3306</v>
      </c>
      <c r="B1115" t="s">
        <v>3305</v>
      </c>
      <c r="C1115" t="s">
        <v>3307</v>
      </c>
      <c r="D1115" t="s">
        <v>3308</v>
      </c>
      <c r="E1115"/>
      <c r="F1115" t="s">
        <v>58</v>
      </c>
      <c r="G1115"/>
      <c r="H1115">
        <v>0.1</v>
      </c>
      <c r="I1115">
        <v>3.86</v>
      </c>
      <c r="J1115" t="s">
        <v>814</v>
      </c>
      <c r="K1115">
        <v>36.392220000000002</v>
      </c>
      <c r="L1115">
        <v>-84.791667000000004</v>
      </c>
      <c r="M1115" s="100" t="s">
        <v>38426</v>
      </c>
      <c r="N1115" t="s">
        <v>26325</v>
      </c>
      <c r="O1115" t="s">
        <v>42522</v>
      </c>
      <c r="P1115">
        <v>4</v>
      </c>
      <c r="Q1115" t="s">
        <v>30248</v>
      </c>
      <c r="R1115" t="s">
        <v>25812</v>
      </c>
      <c r="S1115" t="s">
        <v>26197</v>
      </c>
      <c r="T1115"/>
      <c r="U1115" t="s">
        <v>26198</v>
      </c>
      <c r="V1115" t="s">
        <v>26199</v>
      </c>
      <c r="X1115" s="91" t="s">
        <v>34649</v>
      </c>
      <c r="Y1115" s="97"/>
      <c r="AA1115" s="91" t="str">
        <v>CAMPB000.1FE</v>
      </c>
    </row>
    <row r="1116" spans="1:27" s="91" customFormat="1" ht="15" customHeight="1" x14ac:dyDescent="0.35">
      <c r="A1116" t="s">
        <v>3310</v>
      </c>
      <c r="B1116" t="s">
        <v>3309</v>
      </c>
      <c r="C1116" t="s">
        <v>3311</v>
      </c>
      <c r="D1116" t="s">
        <v>30249</v>
      </c>
      <c r="E1116"/>
      <c r="F1116" t="s">
        <v>28983</v>
      </c>
      <c r="G1116"/>
      <c r="H1116">
        <v>0.4</v>
      </c>
      <c r="I1116">
        <v>4.34</v>
      </c>
      <c r="J1116" t="s">
        <v>244</v>
      </c>
      <c r="K1116">
        <v>36.426000000000002</v>
      </c>
      <c r="L1116">
        <v>-81.940299999999993</v>
      </c>
      <c r="M1116" s="100" t="s">
        <v>38455</v>
      </c>
      <c r="N1116" t="s">
        <v>26332</v>
      </c>
      <c r="O1116" t="s">
        <v>42295</v>
      </c>
      <c r="P1116">
        <v>1</v>
      </c>
      <c r="Q1116" t="s">
        <v>26605</v>
      </c>
      <c r="R1116" t="s">
        <v>25821</v>
      </c>
      <c r="S1116" t="s">
        <v>26197</v>
      </c>
      <c r="T1116"/>
      <c r="U1116" t="s">
        <v>26198</v>
      </c>
      <c r="V1116" t="s">
        <v>26204</v>
      </c>
      <c r="Y1116" s="97"/>
      <c r="AA1116" s="91" t="str">
        <v>CAMPB000.4JO</v>
      </c>
    </row>
    <row r="1117" spans="1:27" s="91" customFormat="1" ht="15" customHeight="1" x14ac:dyDescent="0.35">
      <c r="A1117" t="s">
        <v>3313</v>
      </c>
      <c r="B1117" t="s">
        <v>3312</v>
      </c>
      <c r="C1117" t="s">
        <v>3307</v>
      </c>
      <c r="D1117" t="s">
        <v>29144</v>
      </c>
      <c r="E1117"/>
      <c r="F1117" t="s">
        <v>44</v>
      </c>
      <c r="G1117"/>
      <c r="H1117">
        <v>0.7</v>
      </c>
      <c r="I1117">
        <v>2.23</v>
      </c>
      <c r="J1117" t="s">
        <v>442</v>
      </c>
      <c r="K1117">
        <v>36.363</v>
      </c>
      <c r="L1117">
        <v>-82.224999999999994</v>
      </c>
      <c r="M1117" s="100" t="s">
        <v>38455</v>
      </c>
      <c r="N1117" t="s">
        <v>26332</v>
      </c>
      <c r="O1117" t="s">
        <v>42840</v>
      </c>
      <c r="P1117">
        <v>1</v>
      </c>
      <c r="Q1117" t="s">
        <v>26606</v>
      </c>
      <c r="R1117" t="s">
        <v>25821</v>
      </c>
      <c r="S1117" t="s">
        <v>26197</v>
      </c>
      <c r="T1117"/>
      <c r="U1117" t="s">
        <v>26198</v>
      </c>
      <c r="V1117" t="s">
        <v>26204</v>
      </c>
      <c r="W1117" s="91" t="s">
        <v>3314</v>
      </c>
      <c r="X1117" s="91" t="s">
        <v>30250</v>
      </c>
      <c r="Y1117" s="97"/>
      <c r="AA1117" s="91" t="str">
        <v>CAMPB000.7CT</v>
      </c>
    </row>
    <row r="1118" spans="1:27" s="91" customFormat="1" ht="15" customHeight="1" x14ac:dyDescent="0.35">
      <c r="A1118" t="s">
        <v>3316</v>
      </c>
      <c r="B1118" t="s">
        <v>3315</v>
      </c>
      <c r="C1118" t="s">
        <v>3311</v>
      </c>
      <c r="D1118" t="s">
        <v>3317</v>
      </c>
      <c r="E1118"/>
      <c r="F1118" t="s">
        <v>28983</v>
      </c>
      <c r="G1118"/>
      <c r="H1118">
        <v>0.8</v>
      </c>
      <c r="I1118">
        <v>3.61</v>
      </c>
      <c r="J1118" t="s">
        <v>244</v>
      </c>
      <c r="K1118">
        <v>36.434399999999997</v>
      </c>
      <c r="L1118">
        <v>-81.939800000000005</v>
      </c>
      <c r="M1118" s="100" t="s">
        <v>38455</v>
      </c>
      <c r="N1118" t="s">
        <v>26332</v>
      </c>
      <c r="O1118" t="s">
        <v>42295</v>
      </c>
      <c r="P1118">
        <v>1</v>
      </c>
      <c r="Q1118" t="s">
        <v>26605</v>
      </c>
      <c r="R1118" t="s">
        <v>25821</v>
      </c>
      <c r="S1118" t="s">
        <v>26197</v>
      </c>
      <c r="T1118"/>
      <c r="U1118" t="s">
        <v>26198</v>
      </c>
      <c r="V1118" t="s">
        <v>26204</v>
      </c>
      <c r="X1118" s="91" t="s">
        <v>30251</v>
      </c>
      <c r="Y1118" s="97"/>
      <c r="AA1118" s="91" t="str">
        <v>CAMPB000.8JO</v>
      </c>
    </row>
    <row r="1119" spans="1:27" s="91" customFormat="1" ht="15" customHeight="1" x14ac:dyDescent="0.35">
      <c r="A1119" t="s">
        <v>3319</v>
      </c>
      <c r="B1119" t="s">
        <v>3318</v>
      </c>
      <c r="C1119" t="s">
        <v>3320</v>
      </c>
      <c r="D1119" t="s">
        <v>3321</v>
      </c>
      <c r="E1119"/>
      <c r="F1119" t="s">
        <v>28994</v>
      </c>
      <c r="G1119"/>
      <c r="H1119">
        <v>1.8</v>
      </c>
      <c r="I1119">
        <v>109</v>
      </c>
      <c r="J1119" t="s">
        <v>285</v>
      </c>
      <c r="K1119">
        <v>35.327170000000002</v>
      </c>
      <c r="L1119">
        <v>-84.846810000000005</v>
      </c>
      <c r="M1119" s="100" t="s">
        <v>38384</v>
      </c>
      <c r="N1119" t="s">
        <v>26211</v>
      </c>
      <c r="O1119" t="s">
        <v>42838</v>
      </c>
      <c r="P1119">
        <v>2</v>
      </c>
      <c r="Q1119" t="s">
        <v>30252</v>
      </c>
      <c r="R1119" t="s">
        <v>25802</v>
      </c>
      <c r="S1119" t="s">
        <v>26197</v>
      </c>
      <c r="T1119" t="s">
        <v>26607</v>
      </c>
      <c r="U1119" t="s">
        <v>26207</v>
      </c>
      <c r="V1119" t="s">
        <v>26204</v>
      </c>
      <c r="W1119" s="91" t="s">
        <v>3322</v>
      </c>
      <c r="X1119" s="91" t="s">
        <v>34650</v>
      </c>
      <c r="Y1119" s="97"/>
      <c r="AA1119" s="91" t="str">
        <v>CANDI001.0BR</v>
      </c>
    </row>
    <row r="1120" spans="1:27" s="91" customFormat="1" ht="15" customHeight="1" x14ac:dyDescent="0.35">
      <c r="A1120" t="s">
        <v>3322</v>
      </c>
      <c r="B1120" t="s">
        <v>3323</v>
      </c>
      <c r="C1120" t="s">
        <v>3320</v>
      </c>
      <c r="D1120" t="s">
        <v>3321</v>
      </c>
      <c r="E1120"/>
      <c r="F1120" t="s">
        <v>28994</v>
      </c>
      <c r="G1120"/>
      <c r="H1120">
        <v>1.8</v>
      </c>
      <c r="I1120">
        <v>108.62</v>
      </c>
      <c r="J1120" t="s">
        <v>285</v>
      </c>
      <c r="K1120">
        <v>35.323</v>
      </c>
      <c r="L1120">
        <v>-84.841999999999999</v>
      </c>
      <c r="M1120" s="100" t="s">
        <v>38384</v>
      </c>
      <c r="N1120" t="s">
        <v>26211</v>
      </c>
      <c r="O1120" t="s">
        <v>42838</v>
      </c>
      <c r="P1120">
        <v>2</v>
      </c>
      <c r="Q1120" t="s">
        <v>30252</v>
      </c>
      <c r="R1120" t="s">
        <v>25802</v>
      </c>
      <c r="S1120" t="s">
        <v>26197</v>
      </c>
      <c r="T1120" t="s">
        <v>26607</v>
      </c>
      <c r="U1120" t="s">
        <v>26207</v>
      </c>
      <c r="V1120" t="s">
        <v>26204</v>
      </c>
      <c r="X1120" s="91" t="s">
        <v>34651</v>
      </c>
      <c r="Y1120" s="97"/>
      <c r="AA1120" s="91" t="str">
        <v>CANDI001.8BR</v>
      </c>
    </row>
    <row r="1121" spans="1:27" s="91" customFormat="1" ht="15" customHeight="1" x14ac:dyDescent="0.35">
      <c r="A1121" t="s">
        <v>3325</v>
      </c>
      <c r="B1121" t="s">
        <v>3324</v>
      </c>
      <c r="C1121" t="s">
        <v>3320</v>
      </c>
      <c r="D1121" t="s">
        <v>3326</v>
      </c>
      <c r="E1121"/>
      <c r="F1121" t="s">
        <v>28994</v>
      </c>
      <c r="G1121"/>
      <c r="H1121">
        <v>8.1</v>
      </c>
      <c r="I1121">
        <v>99.27</v>
      </c>
      <c r="J1121" t="s">
        <v>285</v>
      </c>
      <c r="K1121">
        <v>35.26773</v>
      </c>
      <c r="L1121">
        <v>-84.850030000000004</v>
      </c>
      <c r="M1121" s="100" t="s">
        <v>38384</v>
      </c>
      <c r="N1121" t="s">
        <v>26211</v>
      </c>
      <c r="O1121" t="s">
        <v>42838</v>
      </c>
      <c r="P1121">
        <v>2</v>
      </c>
      <c r="Q1121" t="s">
        <v>26608</v>
      </c>
      <c r="R1121" t="s">
        <v>25802</v>
      </c>
      <c r="S1121" t="s">
        <v>26197</v>
      </c>
      <c r="T1121"/>
      <c r="U1121" t="s">
        <v>26198</v>
      </c>
      <c r="V1121" t="s">
        <v>26204</v>
      </c>
      <c r="W1121" s="91" t="s">
        <v>40800</v>
      </c>
      <c r="Y1121" s="97"/>
      <c r="AA1121" s="91" t="str">
        <v>CANDI008.1BR</v>
      </c>
    </row>
    <row r="1122" spans="1:27" s="91" customFormat="1" ht="15" customHeight="1" x14ac:dyDescent="0.35">
      <c r="A1122" t="s">
        <v>3328</v>
      </c>
      <c r="B1122" t="s">
        <v>3327</v>
      </c>
      <c r="C1122" t="s">
        <v>3320</v>
      </c>
      <c r="D1122" t="s">
        <v>3329</v>
      </c>
      <c r="E1122"/>
      <c r="F1122" t="s">
        <v>28994</v>
      </c>
      <c r="G1122"/>
      <c r="H1122">
        <v>12.3</v>
      </c>
      <c r="I1122">
        <v>94.68</v>
      </c>
      <c r="J1122" t="s">
        <v>285</v>
      </c>
      <c r="K1122">
        <v>35.238599999999998</v>
      </c>
      <c r="L1122">
        <v>-84.870099999999994</v>
      </c>
      <c r="M1122" s="100" t="s">
        <v>38384</v>
      </c>
      <c r="N1122" t="s">
        <v>26211</v>
      </c>
      <c r="O1122" t="s">
        <v>42838</v>
      </c>
      <c r="P1122">
        <v>2</v>
      </c>
      <c r="Q1122" t="s">
        <v>26608</v>
      </c>
      <c r="R1122" t="s">
        <v>25802</v>
      </c>
      <c r="S1122" t="s">
        <v>26197</v>
      </c>
      <c r="T1122"/>
      <c r="U1122" t="s">
        <v>26198</v>
      </c>
      <c r="V1122" t="s">
        <v>26204</v>
      </c>
      <c r="Y1122" s="97"/>
      <c r="AA1122" s="91" t="str">
        <v>CANDI012.3BR</v>
      </c>
    </row>
    <row r="1123" spans="1:27" s="91" customFormat="1" ht="15" customHeight="1" x14ac:dyDescent="0.35">
      <c r="A1123" t="s">
        <v>3331</v>
      </c>
      <c r="B1123" t="s">
        <v>3330</v>
      </c>
      <c r="C1123" t="s">
        <v>3320</v>
      </c>
      <c r="D1123" t="s">
        <v>3332</v>
      </c>
      <c r="E1123"/>
      <c r="F1123" t="s">
        <v>28994</v>
      </c>
      <c r="G1123"/>
      <c r="H1123">
        <v>13.3</v>
      </c>
      <c r="I1123">
        <v>88.63</v>
      </c>
      <c r="J1123" t="s">
        <v>285</v>
      </c>
      <c r="K1123">
        <v>35.230800000000002</v>
      </c>
      <c r="L1123">
        <v>-84.871899999999997</v>
      </c>
      <c r="M1123" s="100" t="s">
        <v>38384</v>
      </c>
      <c r="N1123" t="s">
        <v>26211</v>
      </c>
      <c r="O1123" t="s">
        <v>42838</v>
      </c>
      <c r="P1123">
        <v>2</v>
      </c>
      <c r="Q1123" t="s">
        <v>26609</v>
      </c>
      <c r="R1123" t="s">
        <v>25802</v>
      </c>
      <c r="S1123" t="s">
        <v>26197</v>
      </c>
      <c r="T1123"/>
      <c r="U1123" t="s">
        <v>26198</v>
      </c>
      <c r="V1123" t="s">
        <v>26204</v>
      </c>
      <c r="Y1123" s="97"/>
      <c r="AA1123" s="91" t="str">
        <v>CANDI013.3BR</v>
      </c>
    </row>
    <row r="1124" spans="1:27" s="91" customFormat="1" ht="15" customHeight="1" x14ac:dyDescent="0.35">
      <c r="A1124" t="s">
        <v>3334</v>
      </c>
      <c r="B1124" t="s">
        <v>3333</v>
      </c>
      <c r="C1124" t="s">
        <v>3320</v>
      </c>
      <c r="D1124" t="s">
        <v>3335</v>
      </c>
      <c r="E1124"/>
      <c r="F1124" t="s">
        <v>28994</v>
      </c>
      <c r="G1124"/>
      <c r="H1124">
        <v>14.6</v>
      </c>
      <c r="I1124">
        <v>87.9</v>
      </c>
      <c r="J1124" t="s">
        <v>285</v>
      </c>
      <c r="K1124">
        <v>35.216340000000002</v>
      </c>
      <c r="L1124">
        <v>-84.881309999999999</v>
      </c>
      <c r="M1124" s="100" t="s">
        <v>38384</v>
      </c>
      <c r="N1124" t="s">
        <v>26211</v>
      </c>
      <c r="O1124" t="s">
        <v>42838</v>
      </c>
      <c r="P1124">
        <v>2</v>
      </c>
      <c r="Q1124" t="s">
        <v>26609</v>
      </c>
      <c r="R1124" t="s">
        <v>25802</v>
      </c>
      <c r="S1124" t="s">
        <v>26197</v>
      </c>
      <c r="T1124"/>
      <c r="U1124" t="s">
        <v>26198</v>
      </c>
      <c r="V1124" t="s">
        <v>26204</v>
      </c>
      <c r="X1124" s="91" t="s">
        <v>30253</v>
      </c>
      <c r="Y1124" s="97"/>
      <c r="AA1124" s="91" t="str">
        <v>CANDI014.6BR</v>
      </c>
    </row>
    <row r="1125" spans="1:27" s="91" customFormat="1" ht="15" customHeight="1" x14ac:dyDescent="0.35">
      <c r="A1125" t="s">
        <v>3337</v>
      </c>
      <c r="B1125" t="s">
        <v>3336</v>
      </c>
      <c r="C1125" t="s">
        <v>3320</v>
      </c>
      <c r="D1125" t="s">
        <v>3338</v>
      </c>
      <c r="E1125"/>
      <c r="F1125" t="s">
        <v>28994</v>
      </c>
      <c r="G1125"/>
      <c r="H1125">
        <v>15.9</v>
      </c>
      <c r="I1125">
        <v>73.2</v>
      </c>
      <c r="J1125" t="s">
        <v>285</v>
      </c>
      <c r="K1125">
        <v>35.211100000000002</v>
      </c>
      <c r="L1125">
        <v>-84.888649999999998</v>
      </c>
      <c r="M1125" s="100" t="s">
        <v>38384</v>
      </c>
      <c r="N1125" t="s">
        <v>26211</v>
      </c>
      <c r="O1125" t="s">
        <v>42838</v>
      </c>
      <c r="P1125">
        <v>2</v>
      </c>
      <c r="Q1125" t="s">
        <v>26609</v>
      </c>
      <c r="R1125" t="s">
        <v>25802</v>
      </c>
      <c r="S1125" t="s">
        <v>26197</v>
      </c>
      <c r="T1125"/>
      <c r="U1125" t="s">
        <v>26198</v>
      </c>
      <c r="V1125" t="s">
        <v>26204</v>
      </c>
      <c r="X1125" s="91" t="s">
        <v>30253</v>
      </c>
      <c r="Y1125" s="97"/>
      <c r="AA1125" s="91" t="str">
        <v>CANDI015.9BR</v>
      </c>
    </row>
    <row r="1126" spans="1:27" s="91" customFormat="1" ht="15" customHeight="1" x14ac:dyDescent="0.35">
      <c r="A1126" t="s">
        <v>3340</v>
      </c>
      <c r="B1126" t="s">
        <v>3339</v>
      </c>
      <c r="C1126" t="s">
        <v>3320</v>
      </c>
      <c r="D1126" t="s">
        <v>3341</v>
      </c>
      <c r="E1126"/>
      <c r="F1126" t="s">
        <v>28994</v>
      </c>
      <c r="G1126"/>
      <c r="H1126">
        <v>17.100000000000001</v>
      </c>
      <c r="I1126">
        <v>69.739999999999995</v>
      </c>
      <c r="J1126" t="s">
        <v>285</v>
      </c>
      <c r="K1126">
        <v>35.201630000000002</v>
      </c>
      <c r="L1126">
        <v>-84.894720000000007</v>
      </c>
      <c r="M1126" s="100" t="s">
        <v>38384</v>
      </c>
      <c r="N1126" t="s">
        <v>26211</v>
      </c>
      <c r="O1126" t="s">
        <v>42838</v>
      </c>
      <c r="P1126">
        <v>2</v>
      </c>
      <c r="Q1126" t="s">
        <v>26609</v>
      </c>
      <c r="R1126" t="s">
        <v>25802</v>
      </c>
      <c r="S1126" t="s">
        <v>26197</v>
      </c>
      <c r="T1126"/>
      <c r="U1126" t="s">
        <v>26198</v>
      </c>
      <c r="V1126" t="s">
        <v>26204</v>
      </c>
      <c r="W1126" s="91" t="s">
        <v>34652</v>
      </c>
      <c r="X1126" s="91" t="s">
        <v>43227</v>
      </c>
      <c r="Y1126" s="97"/>
      <c r="AA1126" s="91" t="str">
        <v>CANDI017.1BR</v>
      </c>
    </row>
    <row r="1127" spans="1:27" s="91" customFormat="1" ht="15" customHeight="1" x14ac:dyDescent="0.35">
      <c r="A1127" t="s">
        <v>30254</v>
      </c>
      <c r="B1127" t="s">
        <v>30255</v>
      </c>
      <c r="C1127" t="s">
        <v>3320</v>
      </c>
      <c r="D1127" t="s">
        <v>30256</v>
      </c>
      <c r="E1127"/>
      <c r="F1127" t="s">
        <v>28994</v>
      </c>
      <c r="G1127"/>
      <c r="H1127">
        <v>17.600000000000001</v>
      </c>
      <c r="I1127">
        <v>68</v>
      </c>
      <c r="J1127" t="s">
        <v>285</v>
      </c>
      <c r="K1127">
        <v>35.196829999999999</v>
      </c>
      <c r="L1127">
        <v>-84.897829999999999</v>
      </c>
      <c r="M1127" s="100" t="s">
        <v>38384</v>
      </c>
      <c r="N1127" t="s">
        <v>26211</v>
      </c>
      <c r="O1127" t="s">
        <v>42838</v>
      </c>
      <c r="P1127">
        <v>2</v>
      </c>
      <c r="Q1127" t="s">
        <v>26609</v>
      </c>
      <c r="R1127" t="s">
        <v>25802</v>
      </c>
      <c r="S1127" t="s">
        <v>26197</v>
      </c>
      <c r="T1127"/>
      <c r="U1127" t="s">
        <v>26198</v>
      </c>
      <c r="V1127" t="s">
        <v>26204</v>
      </c>
      <c r="X1127" s="91" t="s">
        <v>30257</v>
      </c>
      <c r="Y1127" s="97"/>
      <c r="AA1127" s="91" t="str">
        <v>CANDI017.6BR</v>
      </c>
    </row>
    <row r="1128" spans="1:27" s="91" customFormat="1" ht="15" customHeight="1" x14ac:dyDescent="0.35">
      <c r="A1128" t="s">
        <v>36980</v>
      </c>
      <c r="B1128" t="s">
        <v>36981</v>
      </c>
      <c r="C1128" t="s">
        <v>3320</v>
      </c>
      <c r="D1128" t="s">
        <v>36982</v>
      </c>
      <c r="E1128"/>
      <c r="F1128" t="s">
        <v>28994</v>
      </c>
      <c r="G1128"/>
      <c r="H1128">
        <v>18.100000000000001</v>
      </c>
      <c r="I1128">
        <v>67.2</v>
      </c>
      <c r="J1128" t="s">
        <v>285</v>
      </c>
      <c r="K1128">
        <v>35.191299999999998</v>
      </c>
      <c r="L1128">
        <v>-84.900599999999997</v>
      </c>
      <c r="M1128" s="100" t="s">
        <v>38384</v>
      </c>
      <c r="N1128" t="s">
        <v>26211</v>
      </c>
      <c r="O1128" t="s">
        <v>38682</v>
      </c>
      <c r="P1128">
        <v>2</v>
      </c>
      <c r="Q1128" t="s">
        <v>26609</v>
      </c>
      <c r="R1128" t="s">
        <v>25802</v>
      </c>
      <c r="S1128" t="s">
        <v>26197</v>
      </c>
      <c r="T1128"/>
      <c r="U1128" t="s">
        <v>26198</v>
      </c>
      <c r="V1128" t="s">
        <v>26204</v>
      </c>
      <c r="Y1128" s="97"/>
      <c r="AA1128" s="91" t="str">
        <v>CANDI018.1BR</v>
      </c>
    </row>
    <row r="1129" spans="1:27" s="91" customFormat="1" ht="15" customHeight="1" x14ac:dyDescent="0.35">
      <c r="A1129" t="s">
        <v>3343</v>
      </c>
      <c r="B1129" t="s">
        <v>3342</v>
      </c>
      <c r="C1129" t="s">
        <v>3320</v>
      </c>
      <c r="D1129" t="s">
        <v>3344</v>
      </c>
      <c r="E1129"/>
      <c r="F1129" t="s">
        <v>28994</v>
      </c>
      <c r="G1129"/>
      <c r="H1129">
        <v>24.1</v>
      </c>
      <c r="I1129">
        <v>43.82</v>
      </c>
      <c r="J1129" t="s">
        <v>285</v>
      </c>
      <c r="K1129">
        <v>35.14611</v>
      </c>
      <c r="L1129">
        <v>-84.919160000000005</v>
      </c>
      <c r="M1129" s="100" t="s">
        <v>38384</v>
      </c>
      <c r="N1129" t="s">
        <v>26211</v>
      </c>
      <c r="O1129" t="s">
        <v>42814</v>
      </c>
      <c r="P1129">
        <v>2</v>
      </c>
      <c r="Q1129" t="s">
        <v>26609</v>
      </c>
      <c r="R1129" t="s">
        <v>25802</v>
      </c>
      <c r="S1129" t="s">
        <v>26197</v>
      </c>
      <c r="T1129"/>
      <c r="U1129" t="s">
        <v>26198</v>
      </c>
      <c r="V1129" t="s">
        <v>26204</v>
      </c>
      <c r="W1129" s="91" t="s">
        <v>3345</v>
      </c>
      <c r="X1129" s="91" t="s">
        <v>34653</v>
      </c>
      <c r="Y1129" s="97"/>
      <c r="AA1129" s="91" t="str">
        <v>CANDI024.1BR</v>
      </c>
    </row>
    <row r="1130" spans="1:27" s="91" customFormat="1" ht="15" customHeight="1" x14ac:dyDescent="0.35">
      <c r="A1130" t="s">
        <v>3347</v>
      </c>
      <c r="B1130" t="s">
        <v>3346</v>
      </c>
      <c r="C1130" t="s">
        <v>3320</v>
      </c>
      <c r="D1130" t="s">
        <v>3348</v>
      </c>
      <c r="E1130"/>
      <c r="F1130" t="s">
        <v>28994</v>
      </c>
      <c r="G1130"/>
      <c r="H1130">
        <v>28.1</v>
      </c>
      <c r="I1130">
        <v>40.46</v>
      </c>
      <c r="J1130" t="s">
        <v>285</v>
      </c>
      <c r="K1130">
        <v>35.123699999999999</v>
      </c>
      <c r="L1130">
        <v>-84.932900000000004</v>
      </c>
      <c r="M1130" s="100" t="s">
        <v>38384</v>
      </c>
      <c r="N1130" t="s">
        <v>26211</v>
      </c>
      <c r="O1130" t="s">
        <v>42814</v>
      </c>
      <c r="P1130">
        <v>2</v>
      </c>
      <c r="Q1130" t="s">
        <v>26609</v>
      </c>
      <c r="R1130" t="s">
        <v>25802</v>
      </c>
      <c r="S1130" t="s">
        <v>26197</v>
      </c>
      <c r="T1130"/>
      <c r="U1130" t="s">
        <v>26198</v>
      </c>
      <c r="V1130" t="s">
        <v>26204</v>
      </c>
      <c r="W1130" s="91" t="s">
        <v>34654</v>
      </c>
      <c r="X1130" s="91" t="s">
        <v>30258</v>
      </c>
      <c r="Y1130" s="97"/>
      <c r="AA1130" s="91" t="str">
        <v>CANDI028.1BR</v>
      </c>
    </row>
    <row r="1131" spans="1:27" s="91" customFormat="1" ht="15" customHeight="1" x14ac:dyDescent="0.35">
      <c r="A1131" t="s">
        <v>3350</v>
      </c>
      <c r="B1131" t="s">
        <v>3349</v>
      </c>
      <c r="C1131" t="s">
        <v>3320</v>
      </c>
      <c r="D1131" t="s">
        <v>3351</v>
      </c>
      <c r="E1131"/>
      <c r="F1131" t="s">
        <v>28994</v>
      </c>
      <c r="G1131"/>
      <c r="H1131">
        <v>30.5</v>
      </c>
      <c r="I1131">
        <v>16.18</v>
      </c>
      <c r="J1131" t="s">
        <v>285</v>
      </c>
      <c r="K1131">
        <v>35.114600000000003</v>
      </c>
      <c r="L1131">
        <v>-84.952200000000005</v>
      </c>
      <c r="M1131" s="100" t="s">
        <v>38384</v>
      </c>
      <c r="N1131" t="s">
        <v>26211</v>
      </c>
      <c r="O1131" t="s">
        <v>42115</v>
      </c>
      <c r="P1131">
        <v>2</v>
      </c>
      <c r="Q1131" t="s">
        <v>26610</v>
      </c>
      <c r="R1131" t="s">
        <v>25802</v>
      </c>
      <c r="S1131" t="s">
        <v>26197</v>
      </c>
      <c r="T1131"/>
      <c r="U1131" t="s">
        <v>26198</v>
      </c>
      <c r="V1131" t="s">
        <v>26204</v>
      </c>
      <c r="X1131" s="91" t="s">
        <v>30259</v>
      </c>
      <c r="Y1131" s="97"/>
      <c r="AA1131" s="91" t="str">
        <v>CANDI030.5BR</v>
      </c>
    </row>
    <row r="1132" spans="1:27" s="91" customFormat="1" ht="15" customHeight="1" x14ac:dyDescent="0.35">
      <c r="A1132" t="s">
        <v>3353</v>
      </c>
      <c r="B1132" t="s">
        <v>3352</v>
      </c>
      <c r="C1132" t="s">
        <v>3320</v>
      </c>
      <c r="D1132" t="s">
        <v>3354</v>
      </c>
      <c r="E1132"/>
      <c r="F1132" t="s">
        <v>28994</v>
      </c>
      <c r="G1132"/>
      <c r="H1132">
        <v>31</v>
      </c>
      <c r="I1132">
        <v>11.97</v>
      </c>
      <c r="J1132" t="s">
        <v>285</v>
      </c>
      <c r="K1132">
        <v>35.108400000000003</v>
      </c>
      <c r="L1132">
        <v>-84.953419999999994</v>
      </c>
      <c r="M1132" s="100" t="s">
        <v>38384</v>
      </c>
      <c r="N1132" t="s">
        <v>26211</v>
      </c>
      <c r="O1132" t="s">
        <v>42115</v>
      </c>
      <c r="P1132">
        <v>2</v>
      </c>
      <c r="Q1132" t="s">
        <v>26610</v>
      </c>
      <c r="R1132" t="s">
        <v>25802</v>
      </c>
      <c r="S1132" t="s">
        <v>26197</v>
      </c>
      <c r="T1132"/>
      <c r="U1132" t="s">
        <v>26198</v>
      </c>
      <c r="V1132" t="s">
        <v>26204</v>
      </c>
      <c r="Y1132" s="97"/>
      <c r="AA1132" s="91" t="str">
        <v>CANDI031.0BR</v>
      </c>
    </row>
    <row r="1133" spans="1:27" s="91" customFormat="1" ht="15" customHeight="1" x14ac:dyDescent="0.35">
      <c r="A1133" t="s">
        <v>3356</v>
      </c>
      <c r="B1133" t="s">
        <v>3355</v>
      </c>
      <c r="C1133" t="s">
        <v>3320</v>
      </c>
      <c r="D1133" t="s">
        <v>3357</v>
      </c>
      <c r="E1133"/>
      <c r="F1133" t="s">
        <v>28994</v>
      </c>
      <c r="G1133"/>
      <c r="H1133">
        <v>33.1</v>
      </c>
      <c r="I1133">
        <v>8.93</v>
      </c>
      <c r="J1133" t="s">
        <v>285</v>
      </c>
      <c r="K1133">
        <v>35.078203199999997</v>
      </c>
      <c r="L1133">
        <v>-84.966891329999996</v>
      </c>
      <c r="M1133" s="100" t="s">
        <v>38384</v>
      </c>
      <c r="N1133" t="s">
        <v>26211</v>
      </c>
      <c r="O1133" t="s">
        <v>42115</v>
      </c>
      <c r="P1133">
        <v>2</v>
      </c>
      <c r="Q1133" t="s">
        <v>26610</v>
      </c>
      <c r="R1133" t="s">
        <v>25802</v>
      </c>
      <c r="S1133" t="s">
        <v>26197</v>
      </c>
      <c r="T1133"/>
      <c r="U1133" t="s">
        <v>26198</v>
      </c>
      <c r="V1133" t="s">
        <v>26204</v>
      </c>
      <c r="W1133" s="91" t="s">
        <v>34655</v>
      </c>
      <c r="X1133" s="91" t="s">
        <v>43222</v>
      </c>
      <c r="Y1133" s="97"/>
      <c r="AA1133" s="91" t="str">
        <v>CANDI033.1BR</v>
      </c>
    </row>
    <row r="1134" spans="1:27" s="91" customFormat="1" ht="15" customHeight="1" x14ac:dyDescent="0.35">
      <c r="A1134" t="s">
        <v>3359</v>
      </c>
      <c r="B1134" t="s">
        <v>3358</v>
      </c>
      <c r="C1134" t="s">
        <v>3360</v>
      </c>
      <c r="D1134" t="s">
        <v>3361</v>
      </c>
      <c r="E1134"/>
      <c r="F1134" t="s">
        <v>44</v>
      </c>
      <c r="G1134"/>
      <c r="H1134">
        <v>0.1</v>
      </c>
      <c r="I1134">
        <v>0.03</v>
      </c>
      <c r="J1134" t="s">
        <v>285</v>
      </c>
      <c r="K1134">
        <v>35.223300000000002</v>
      </c>
      <c r="L1134">
        <v>-84.874930000000006</v>
      </c>
      <c r="M1134" s="100" t="s">
        <v>38384</v>
      </c>
      <c r="N1134" t="s">
        <v>26211</v>
      </c>
      <c r="O1134" t="s">
        <v>42838</v>
      </c>
      <c r="P1134">
        <v>2</v>
      </c>
      <c r="Q1134" t="s">
        <v>26609</v>
      </c>
      <c r="R1134" t="s">
        <v>25802</v>
      </c>
      <c r="S1134" t="s">
        <v>26197</v>
      </c>
      <c r="T1134"/>
      <c r="U1134" t="s">
        <v>26198</v>
      </c>
      <c r="V1134" t="s">
        <v>26204</v>
      </c>
      <c r="X1134" s="91" t="s">
        <v>34656</v>
      </c>
      <c r="Y1134" s="97"/>
      <c r="AA1134" s="91" t="str">
        <v>CANDI13.7T0.1BR</v>
      </c>
    </row>
    <row r="1135" spans="1:27" s="91" customFormat="1" ht="15" customHeight="1" x14ac:dyDescent="0.35">
      <c r="A1135" t="s">
        <v>3363</v>
      </c>
      <c r="B1135" t="s">
        <v>3362</v>
      </c>
      <c r="C1135" t="s">
        <v>3360</v>
      </c>
      <c r="D1135" t="s">
        <v>3364</v>
      </c>
      <c r="E1135"/>
      <c r="F1135" t="s">
        <v>28994</v>
      </c>
      <c r="G1135"/>
      <c r="H1135">
        <v>0.1</v>
      </c>
      <c r="I1135">
        <v>0.05</v>
      </c>
      <c r="J1135" t="s">
        <v>285</v>
      </c>
      <c r="K1135">
        <v>35.213439999999999</v>
      </c>
      <c r="L1135">
        <v>-84.884349999999998</v>
      </c>
      <c r="M1135" s="100" t="s">
        <v>38384</v>
      </c>
      <c r="N1135" t="s">
        <v>26211</v>
      </c>
      <c r="O1135" t="s">
        <v>42838</v>
      </c>
      <c r="P1135">
        <v>2</v>
      </c>
      <c r="Q1135" t="s">
        <v>26609</v>
      </c>
      <c r="R1135" t="s">
        <v>25802</v>
      </c>
      <c r="S1135" t="s">
        <v>26197</v>
      </c>
      <c r="T1135"/>
      <c r="U1135" t="s">
        <v>26198</v>
      </c>
      <c r="V1135" t="s">
        <v>26204</v>
      </c>
      <c r="W1135" s="91" t="s">
        <v>3365</v>
      </c>
      <c r="Y1135" s="97"/>
      <c r="AA1135" s="91" t="str">
        <v>CANDI15.2T0.1BR</v>
      </c>
    </row>
    <row r="1136" spans="1:27" s="91" customFormat="1" ht="15" customHeight="1" x14ac:dyDescent="0.35">
      <c r="A1136" t="s">
        <v>3367</v>
      </c>
      <c r="B1136" t="s">
        <v>3366</v>
      </c>
      <c r="C1136" t="s">
        <v>3360</v>
      </c>
      <c r="D1136" t="s">
        <v>3368</v>
      </c>
      <c r="E1136"/>
      <c r="F1136" t="s">
        <v>28994</v>
      </c>
      <c r="G1136"/>
      <c r="H1136">
        <v>0.1</v>
      </c>
      <c r="I1136">
        <v>2</v>
      </c>
      <c r="J1136" t="s">
        <v>285</v>
      </c>
      <c r="K1136">
        <v>35.148479999999999</v>
      </c>
      <c r="L1136">
        <v>-84.920969999999997</v>
      </c>
      <c r="M1136" s="100" t="s">
        <v>38384</v>
      </c>
      <c r="N1136" t="s">
        <v>26211</v>
      </c>
      <c r="O1136" t="s">
        <v>42814</v>
      </c>
      <c r="P1136">
        <v>2</v>
      </c>
      <c r="Q1136" t="s">
        <v>30260</v>
      </c>
      <c r="R1136" t="s">
        <v>25802</v>
      </c>
      <c r="S1136" t="s">
        <v>26197</v>
      </c>
      <c r="T1136"/>
      <c r="U1136" t="s">
        <v>26198</v>
      </c>
      <c r="V1136" t="s">
        <v>26204</v>
      </c>
      <c r="X1136" s="91" t="s">
        <v>30261</v>
      </c>
      <c r="Y1136" s="97"/>
      <c r="AA1136" s="91" t="str">
        <v>CANDI23.8T0.1BR</v>
      </c>
    </row>
    <row r="1137" spans="1:27" s="91" customFormat="1" ht="15" customHeight="1" x14ac:dyDescent="0.35">
      <c r="A1137" t="s">
        <v>3370</v>
      </c>
      <c r="B1137" t="s">
        <v>3369</v>
      </c>
      <c r="C1137" t="s">
        <v>3360</v>
      </c>
      <c r="D1137" t="s">
        <v>3371</v>
      </c>
      <c r="E1137"/>
      <c r="F1137" t="s">
        <v>28994</v>
      </c>
      <c r="G1137"/>
      <c r="H1137">
        <v>0.7</v>
      </c>
      <c r="I1137">
        <v>0.1</v>
      </c>
      <c r="J1137" t="s">
        <v>285</v>
      </c>
      <c r="K1137">
        <v>35.302500000000002</v>
      </c>
      <c r="L1137">
        <v>-84.855000000000004</v>
      </c>
      <c r="M1137" s="100" t="s">
        <v>38384</v>
      </c>
      <c r="N1137" t="s">
        <v>26211</v>
      </c>
      <c r="O1137" t="s">
        <v>42838</v>
      </c>
      <c r="P1137">
        <v>2</v>
      </c>
      <c r="Q1137" t="s">
        <v>26611</v>
      </c>
      <c r="R1137" t="s">
        <v>25802</v>
      </c>
      <c r="S1137" t="s">
        <v>26197</v>
      </c>
      <c r="T1137"/>
      <c r="U1137" t="s">
        <v>26198</v>
      </c>
      <c r="V1137" t="s">
        <v>26204</v>
      </c>
      <c r="W1137" s="91" t="s">
        <v>3372</v>
      </c>
      <c r="X1137" s="91" t="s">
        <v>30262</v>
      </c>
      <c r="Y1137" s="97"/>
      <c r="AA1137" s="91" t="str">
        <v>CANDI4.6T0.7BR</v>
      </c>
    </row>
    <row r="1138" spans="1:27" s="91" customFormat="1" ht="15" customHeight="1" x14ac:dyDescent="0.35">
      <c r="A1138" t="s">
        <v>3374</v>
      </c>
      <c r="B1138" t="s">
        <v>3373</v>
      </c>
      <c r="C1138" t="s">
        <v>3360</v>
      </c>
      <c r="D1138" t="s">
        <v>3375</v>
      </c>
      <c r="E1138"/>
      <c r="F1138" t="s">
        <v>28994</v>
      </c>
      <c r="G1138"/>
      <c r="H1138">
        <v>0.5</v>
      </c>
      <c r="I1138">
        <v>0.11</v>
      </c>
      <c r="J1138" t="s">
        <v>285</v>
      </c>
      <c r="K1138">
        <v>35.294699999999999</v>
      </c>
      <c r="L1138">
        <v>-84.857200000000006</v>
      </c>
      <c r="M1138" s="100" t="s">
        <v>38384</v>
      </c>
      <c r="N1138" t="s">
        <v>26211</v>
      </c>
      <c r="O1138" t="s">
        <v>42838</v>
      </c>
      <c r="P1138">
        <v>2</v>
      </c>
      <c r="Q1138" t="s">
        <v>26612</v>
      </c>
      <c r="R1138" t="s">
        <v>25802</v>
      </c>
      <c r="S1138" t="s">
        <v>26197</v>
      </c>
      <c r="T1138"/>
      <c r="U1138" t="s">
        <v>26198</v>
      </c>
      <c r="V1138" t="s">
        <v>26204</v>
      </c>
      <c r="W1138" s="91" t="s">
        <v>3376</v>
      </c>
      <c r="X1138" s="91" t="s">
        <v>29606</v>
      </c>
      <c r="Y1138" s="97"/>
      <c r="AA1138" s="91" t="str">
        <v>CANDI5.0T0.5BR</v>
      </c>
    </row>
    <row r="1139" spans="1:27" s="91" customFormat="1" ht="15" customHeight="1" x14ac:dyDescent="0.35">
      <c r="A1139" t="s">
        <v>3378</v>
      </c>
      <c r="B1139" t="s">
        <v>3377</v>
      </c>
      <c r="C1139" t="s">
        <v>3360</v>
      </c>
      <c r="D1139" t="s">
        <v>3379</v>
      </c>
      <c r="E1139"/>
      <c r="F1139" t="s">
        <v>28994</v>
      </c>
      <c r="G1139"/>
      <c r="H1139">
        <v>0.5</v>
      </c>
      <c r="I1139">
        <v>0.36</v>
      </c>
      <c r="J1139" t="s">
        <v>285</v>
      </c>
      <c r="K1139">
        <v>35.287999999999997</v>
      </c>
      <c r="L1139">
        <v>-84.859499999999997</v>
      </c>
      <c r="M1139" s="100" t="s">
        <v>38384</v>
      </c>
      <c r="N1139" t="s">
        <v>26211</v>
      </c>
      <c r="O1139" t="s">
        <v>42838</v>
      </c>
      <c r="P1139">
        <v>2</v>
      </c>
      <c r="Q1139" t="s">
        <v>26613</v>
      </c>
      <c r="R1139" t="s">
        <v>25802</v>
      </c>
      <c r="S1139" t="s">
        <v>26197</v>
      </c>
      <c r="T1139"/>
      <c r="U1139" t="s">
        <v>26198</v>
      </c>
      <c r="V1139" t="s">
        <v>26204</v>
      </c>
      <c r="W1139" s="91" t="s">
        <v>3380</v>
      </c>
      <c r="X1139" s="91" t="s">
        <v>30263</v>
      </c>
      <c r="Y1139" s="97"/>
      <c r="AA1139" s="91" t="str">
        <v>CANDI6.3T0.5BR</v>
      </c>
    </row>
    <row r="1140" spans="1:27" s="91" customFormat="1" ht="15" customHeight="1" x14ac:dyDescent="0.35">
      <c r="A1140" t="s">
        <v>3382</v>
      </c>
      <c r="B1140" t="s">
        <v>3381</v>
      </c>
      <c r="C1140" t="s">
        <v>3383</v>
      </c>
      <c r="D1140" t="s">
        <v>3384</v>
      </c>
      <c r="E1140"/>
      <c r="F1140" t="s">
        <v>44</v>
      </c>
      <c r="G1140"/>
      <c r="H1140">
        <v>1.7</v>
      </c>
      <c r="I1140">
        <v>1.28</v>
      </c>
      <c r="J1140" t="s">
        <v>270</v>
      </c>
      <c r="K1140">
        <v>36.488100000000003</v>
      </c>
      <c r="L1140">
        <v>-82.380799999999994</v>
      </c>
      <c r="M1140" s="100" t="s">
        <v>38412</v>
      </c>
      <c r="N1140" t="s">
        <v>29031</v>
      </c>
      <c r="O1140" t="s">
        <v>42124</v>
      </c>
      <c r="P1140">
        <v>2</v>
      </c>
      <c r="Q1140" t="s">
        <v>26614</v>
      </c>
      <c r="R1140" t="s">
        <v>25821</v>
      </c>
      <c r="S1140" t="s">
        <v>26197</v>
      </c>
      <c r="T1140"/>
      <c r="U1140" t="s">
        <v>26198</v>
      </c>
      <c r="V1140" t="s">
        <v>26204</v>
      </c>
      <c r="X1140" s="91" t="s">
        <v>30264</v>
      </c>
      <c r="Y1140" s="97"/>
      <c r="AA1140" s="91" t="str">
        <v>CANDY001.7SU</v>
      </c>
    </row>
    <row r="1141" spans="1:27" s="91" customFormat="1" ht="15" customHeight="1" x14ac:dyDescent="0.35">
      <c r="A1141" t="s">
        <v>3386</v>
      </c>
      <c r="B1141" t="s">
        <v>3385</v>
      </c>
      <c r="C1141" t="s">
        <v>3387</v>
      </c>
      <c r="D1141" t="s">
        <v>3388</v>
      </c>
      <c r="E1141"/>
      <c r="F1141" t="s">
        <v>9</v>
      </c>
      <c r="G1141"/>
      <c r="H1141">
        <v>0.1</v>
      </c>
      <c r="I1141">
        <v>1.94</v>
      </c>
      <c r="J1141" t="s">
        <v>121</v>
      </c>
      <c r="K1141">
        <v>36.026179999999997</v>
      </c>
      <c r="L1141">
        <v>-88.116259999999997</v>
      </c>
      <c r="M1141" s="100" t="s">
        <v>38392</v>
      </c>
      <c r="N1141" t="s">
        <v>26221</v>
      </c>
      <c r="O1141" t="s">
        <v>42783</v>
      </c>
      <c r="P1141">
        <v>3</v>
      </c>
      <c r="Q1141" t="s">
        <v>26615</v>
      </c>
      <c r="R1141" t="s">
        <v>25816</v>
      </c>
      <c r="S1141" t="s">
        <v>26197</v>
      </c>
      <c r="T1141"/>
      <c r="U1141" t="s">
        <v>26198</v>
      </c>
      <c r="V1141" t="s">
        <v>26199</v>
      </c>
      <c r="Y1141" s="97"/>
      <c r="AA1141" s="91" t="str">
        <v>CANE000.1BN</v>
      </c>
    </row>
    <row r="1142" spans="1:27" s="91" customFormat="1" ht="15" customHeight="1" x14ac:dyDescent="0.35">
      <c r="A1142" t="s">
        <v>3390</v>
      </c>
      <c r="B1142" t="s">
        <v>3389</v>
      </c>
      <c r="C1142" t="s">
        <v>3391</v>
      </c>
      <c r="D1142" t="s">
        <v>3392</v>
      </c>
      <c r="E1142"/>
      <c r="F1142" t="s">
        <v>929</v>
      </c>
      <c r="G1142"/>
      <c r="H1142">
        <v>0.1</v>
      </c>
      <c r="I1142">
        <v>6.14</v>
      </c>
      <c r="J1142" t="s">
        <v>619</v>
      </c>
      <c r="K1142">
        <v>36.401969999999999</v>
      </c>
      <c r="L1142">
        <v>-89.222049999999996</v>
      </c>
      <c r="M1142" s="100" t="s">
        <v>38448</v>
      </c>
      <c r="N1142" t="s">
        <v>619</v>
      </c>
      <c r="O1142" t="s">
        <v>42339</v>
      </c>
      <c r="P1142">
        <v>5</v>
      </c>
      <c r="Q1142" t="s">
        <v>28361</v>
      </c>
      <c r="R1142" t="s">
        <v>25816</v>
      </c>
      <c r="S1142" t="s">
        <v>26197</v>
      </c>
      <c r="T1142"/>
      <c r="U1142" t="s">
        <v>26198</v>
      </c>
      <c r="V1142" t="s">
        <v>26199</v>
      </c>
      <c r="W1142" s="91" t="s">
        <v>3393</v>
      </c>
      <c r="Y1142" s="97"/>
      <c r="AA1142" s="91" t="str">
        <v>CANE000.1OB</v>
      </c>
    </row>
    <row r="1143" spans="1:27" s="91" customFormat="1" ht="15" customHeight="1" x14ac:dyDescent="0.35">
      <c r="A1143" s="310" t="s">
        <v>38683</v>
      </c>
      <c r="B1143" s="310" t="s">
        <v>38684</v>
      </c>
      <c r="C1143" s="310" t="s">
        <v>3387</v>
      </c>
      <c r="D1143" s="310" t="s">
        <v>38685</v>
      </c>
      <c r="E1143" s="310"/>
      <c r="F1143" s="310" t="s">
        <v>9</v>
      </c>
      <c r="G1143" s="310"/>
      <c r="H1143" s="314">
        <v>0.3</v>
      </c>
      <c r="I1143" s="314">
        <v>8.6999999999999993</v>
      </c>
      <c r="J1143" s="310" t="s">
        <v>121</v>
      </c>
      <c r="K1143" s="314">
        <v>36.050699999999999</v>
      </c>
      <c r="L1143" s="314">
        <v>-88.084819999999993</v>
      </c>
      <c r="M1143" s="314" t="s">
        <v>38392</v>
      </c>
      <c r="N1143" s="310" t="s">
        <v>26221</v>
      </c>
      <c r="O1143" s="310" t="s">
        <v>38686</v>
      </c>
      <c r="P1143" s="314">
        <v>3</v>
      </c>
      <c r="Q1143" s="310" t="s">
        <v>30268</v>
      </c>
      <c r="R1143" s="310" t="s">
        <v>25816</v>
      </c>
      <c r="S1143" s="310" t="s">
        <v>26197</v>
      </c>
      <c r="T1143" s="310"/>
      <c r="U1143" s="310" t="s">
        <v>26198</v>
      </c>
      <c r="V1143" s="310" t="s">
        <v>26199</v>
      </c>
      <c r="Y1143" s="97"/>
      <c r="AA1143" s="91" t="str">
        <v>CANE000.3BN</v>
      </c>
    </row>
    <row r="1144" spans="1:27" s="91" customFormat="1" ht="15" customHeight="1" x14ac:dyDescent="0.35">
      <c r="A1144" t="s">
        <v>3395</v>
      </c>
      <c r="B1144" t="s">
        <v>3394</v>
      </c>
      <c r="C1144" t="s">
        <v>3387</v>
      </c>
      <c r="D1144" t="s">
        <v>3396</v>
      </c>
      <c r="E1144"/>
      <c r="F1144" t="s">
        <v>44</v>
      </c>
      <c r="G1144"/>
      <c r="H1144">
        <v>0.4</v>
      </c>
      <c r="I1144">
        <v>10.41</v>
      </c>
      <c r="J1144" t="s">
        <v>950</v>
      </c>
      <c r="K1144">
        <v>36.169199999999996</v>
      </c>
      <c r="L1144">
        <v>-84.129499999999993</v>
      </c>
      <c r="M1144" s="100" t="s">
        <v>38459</v>
      </c>
      <c r="N1144" t="s">
        <v>26343</v>
      </c>
      <c r="O1144" t="s">
        <v>42980</v>
      </c>
      <c r="P1144">
        <v>3</v>
      </c>
      <c r="Q1144" t="s">
        <v>30265</v>
      </c>
      <c r="R1144" t="s">
        <v>25825</v>
      </c>
      <c r="S1144" t="s">
        <v>26197</v>
      </c>
      <c r="T1144"/>
      <c r="U1144" t="s">
        <v>26198</v>
      </c>
      <c r="V1144" t="s">
        <v>26204</v>
      </c>
      <c r="W1144" s="91" t="s">
        <v>3397</v>
      </c>
      <c r="X1144" s="91" t="s">
        <v>30266</v>
      </c>
      <c r="Y1144" s="97"/>
      <c r="AA1144" s="91" t="str">
        <v>CANE000.4AN</v>
      </c>
    </row>
    <row r="1145" spans="1:27" s="91" customFormat="1" ht="15" customHeight="1" x14ac:dyDescent="0.35">
      <c r="A1145" t="s">
        <v>3399</v>
      </c>
      <c r="B1145" t="s">
        <v>3398</v>
      </c>
      <c r="C1145" t="s">
        <v>3400</v>
      </c>
      <c r="D1145" t="s">
        <v>922</v>
      </c>
      <c r="E1145"/>
      <c r="F1145" t="s">
        <v>9</v>
      </c>
      <c r="G1145"/>
      <c r="H1145">
        <v>0.4</v>
      </c>
      <c r="I1145">
        <v>1.62</v>
      </c>
      <c r="J1145" t="s">
        <v>207</v>
      </c>
      <c r="K1145">
        <v>36.098599999999998</v>
      </c>
      <c r="L1145">
        <v>-88.738200000000006</v>
      </c>
      <c r="M1145" s="100" t="s">
        <v>38404</v>
      </c>
      <c r="N1145" t="s">
        <v>26243</v>
      </c>
      <c r="O1145" t="s">
        <v>42516</v>
      </c>
      <c r="P1145">
        <v>5</v>
      </c>
      <c r="Q1145" t="s">
        <v>30267</v>
      </c>
      <c r="R1145" t="s">
        <v>25816</v>
      </c>
      <c r="S1145" t="s">
        <v>26197</v>
      </c>
      <c r="T1145"/>
      <c r="U1145" t="s">
        <v>26198</v>
      </c>
      <c r="V1145" t="s">
        <v>26199</v>
      </c>
      <c r="W1145" s="91" t="s">
        <v>3401</v>
      </c>
      <c r="Y1145" s="97"/>
      <c r="AA1145" s="91" t="str">
        <v>CANE000.4WY</v>
      </c>
    </row>
    <row r="1146" spans="1:27" s="91" customFormat="1" ht="15" customHeight="1" x14ac:dyDescent="0.35">
      <c r="A1146" t="s">
        <v>3403</v>
      </c>
      <c r="B1146" t="s">
        <v>3402</v>
      </c>
      <c r="C1146" t="s">
        <v>3387</v>
      </c>
      <c r="D1146" t="s">
        <v>3404</v>
      </c>
      <c r="E1146"/>
      <c r="F1146" t="s">
        <v>9</v>
      </c>
      <c r="G1146"/>
      <c r="H1146">
        <v>0.5</v>
      </c>
      <c r="I1146">
        <v>8.65</v>
      </c>
      <c r="J1146" t="s">
        <v>121</v>
      </c>
      <c r="K1146">
        <v>36.051527999999998</v>
      </c>
      <c r="L1146">
        <v>-88.085740000000001</v>
      </c>
      <c r="M1146" s="100" t="s">
        <v>38392</v>
      </c>
      <c r="N1146" t="s">
        <v>26221</v>
      </c>
      <c r="O1146" t="s">
        <v>42783</v>
      </c>
      <c r="P1146">
        <v>3</v>
      </c>
      <c r="Q1146" t="s">
        <v>30268</v>
      </c>
      <c r="R1146" t="s">
        <v>25816</v>
      </c>
      <c r="S1146" t="s">
        <v>26197</v>
      </c>
      <c r="T1146"/>
      <c r="U1146" t="s">
        <v>26198</v>
      </c>
      <c r="V1146" t="s">
        <v>26199</v>
      </c>
      <c r="Y1146" s="97"/>
      <c r="AA1146" s="91" t="str">
        <v>CANE000.5BN</v>
      </c>
    </row>
    <row r="1147" spans="1:27" s="91" customFormat="1" ht="15" customHeight="1" x14ac:dyDescent="0.35">
      <c r="A1147" t="s">
        <v>3406</v>
      </c>
      <c r="B1147" t="s">
        <v>3405</v>
      </c>
      <c r="C1147" t="s">
        <v>3387</v>
      </c>
      <c r="D1147" t="s">
        <v>3407</v>
      </c>
      <c r="E1147"/>
      <c r="F1147" t="s">
        <v>44</v>
      </c>
      <c r="G1147" t="s">
        <v>28985</v>
      </c>
      <c r="H1147">
        <v>0.5</v>
      </c>
      <c r="I1147">
        <v>18.2</v>
      </c>
      <c r="J1147" t="s">
        <v>409</v>
      </c>
      <c r="K1147">
        <v>35.424700000000001</v>
      </c>
      <c r="L1147">
        <v>-84.254099999999994</v>
      </c>
      <c r="M1147" s="100" t="s">
        <v>38378</v>
      </c>
      <c r="N1147" t="s">
        <v>26202</v>
      </c>
      <c r="O1147" t="s">
        <v>42669</v>
      </c>
      <c r="P1147">
        <v>3</v>
      </c>
      <c r="Q1147" t="s">
        <v>26616</v>
      </c>
      <c r="R1147" t="s">
        <v>25825</v>
      </c>
      <c r="S1147" t="s">
        <v>26197</v>
      </c>
      <c r="T1147"/>
      <c r="U1147" t="s">
        <v>26198</v>
      </c>
      <c r="V1147" t="s">
        <v>26204</v>
      </c>
      <c r="W1147" s="91" t="s">
        <v>34657</v>
      </c>
      <c r="X1147" s="91" t="s">
        <v>34658</v>
      </c>
      <c r="Y1147" s="97"/>
      <c r="AA1147" s="91" t="str">
        <v>CANE000.5MO</v>
      </c>
    </row>
    <row r="1148" spans="1:27" s="91" customFormat="1" ht="15" customHeight="1" x14ac:dyDescent="0.35">
      <c r="A1148" t="s">
        <v>3409</v>
      </c>
      <c r="B1148" t="s">
        <v>3408</v>
      </c>
      <c r="C1148" t="s">
        <v>3387</v>
      </c>
      <c r="D1148" t="s">
        <v>3410</v>
      </c>
      <c r="E1148"/>
      <c r="F1148" t="s">
        <v>27</v>
      </c>
      <c r="G1148"/>
      <c r="H1148">
        <v>0.6</v>
      </c>
      <c r="I1148">
        <v>7.79</v>
      </c>
      <c r="J1148" t="s">
        <v>919</v>
      </c>
      <c r="K1148">
        <v>35.080100000000002</v>
      </c>
      <c r="L1148">
        <v>-90.036699999999996</v>
      </c>
      <c r="M1148" s="100" t="s">
        <v>38557</v>
      </c>
      <c r="N1148" t="s">
        <v>26435</v>
      </c>
      <c r="O1148" t="s">
        <v>42607</v>
      </c>
      <c r="P1148">
        <v>1</v>
      </c>
      <c r="Q1148" t="s">
        <v>26617</v>
      </c>
      <c r="R1148" t="s">
        <v>25828</v>
      </c>
      <c r="S1148" t="s">
        <v>26197</v>
      </c>
      <c r="T1148"/>
      <c r="U1148" t="s">
        <v>26198</v>
      </c>
      <c r="V1148" t="s">
        <v>26199</v>
      </c>
      <c r="W1148" s="91" t="s">
        <v>43218</v>
      </c>
      <c r="X1148" s="91" t="s">
        <v>34659</v>
      </c>
      <c r="Y1148" s="97"/>
      <c r="AA1148" s="91" t="str">
        <v>CANE000.6SH</v>
      </c>
    </row>
    <row r="1149" spans="1:27" s="91" customFormat="1" ht="15" customHeight="1" x14ac:dyDescent="0.35">
      <c r="A1149" t="s">
        <v>3412</v>
      </c>
      <c r="B1149" t="s">
        <v>3411</v>
      </c>
      <c r="C1149" t="s">
        <v>3387</v>
      </c>
      <c r="D1149" t="s">
        <v>3413</v>
      </c>
      <c r="E1149"/>
      <c r="F1149" t="s">
        <v>9</v>
      </c>
      <c r="G1149"/>
      <c r="H1149">
        <v>0.7</v>
      </c>
      <c r="I1149">
        <v>5.82</v>
      </c>
      <c r="J1149" t="s">
        <v>121</v>
      </c>
      <c r="K1149">
        <v>36.05162</v>
      </c>
      <c r="L1149">
        <v>-88.088239999999999</v>
      </c>
      <c r="M1149" s="100" t="s">
        <v>38392</v>
      </c>
      <c r="N1149" t="s">
        <v>26221</v>
      </c>
      <c r="O1149" t="s">
        <v>42783</v>
      </c>
      <c r="P1149">
        <v>3</v>
      </c>
      <c r="Q1149" t="s">
        <v>30268</v>
      </c>
      <c r="R1149" t="s">
        <v>25816</v>
      </c>
      <c r="S1149" t="s">
        <v>26197</v>
      </c>
      <c r="T1149"/>
      <c r="U1149" t="s">
        <v>26198</v>
      </c>
      <c r="V1149" t="s">
        <v>26199</v>
      </c>
      <c r="Y1149" s="97"/>
      <c r="AA1149" s="91" t="str">
        <v>CANE000.7BN</v>
      </c>
    </row>
    <row r="1150" spans="1:27" s="91" customFormat="1" ht="15" customHeight="1" x14ac:dyDescent="0.35">
      <c r="A1150" t="s">
        <v>3415</v>
      </c>
      <c r="B1150" t="s">
        <v>3414</v>
      </c>
      <c r="C1150" t="s">
        <v>3387</v>
      </c>
      <c r="D1150" t="s">
        <v>3416</v>
      </c>
      <c r="E1150"/>
      <c r="F1150" t="s">
        <v>9</v>
      </c>
      <c r="G1150"/>
      <c r="H1150">
        <v>0.9</v>
      </c>
      <c r="I1150">
        <v>5.79</v>
      </c>
      <c r="J1150" t="s">
        <v>121</v>
      </c>
      <c r="K1150">
        <v>36.050490000000003</v>
      </c>
      <c r="L1150">
        <v>-88.093699999999998</v>
      </c>
      <c r="M1150" s="100" t="s">
        <v>38392</v>
      </c>
      <c r="N1150" t="s">
        <v>26221</v>
      </c>
      <c r="O1150" t="s">
        <v>42783</v>
      </c>
      <c r="P1150">
        <v>3</v>
      </c>
      <c r="Q1150" t="s">
        <v>30268</v>
      </c>
      <c r="R1150" t="s">
        <v>25816</v>
      </c>
      <c r="S1150" t="s">
        <v>26197</v>
      </c>
      <c r="T1150"/>
      <c r="U1150" t="s">
        <v>26198</v>
      </c>
      <c r="V1150" t="s">
        <v>26199</v>
      </c>
      <c r="Y1150" s="97"/>
      <c r="AA1150" s="91" t="str">
        <v>CANE000.9BN</v>
      </c>
    </row>
    <row r="1151" spans="1:27" s="91" customFormat="1" ht="15" customHeight="1" x14ac:dyDescent="0.35">
      <c r="A1151" t="s">
        <v>3418</v>
      </c>
      <c r="B1151" t="s">
        <v>3417</v>
      </c>
      <c r="C1151" t="s">
        <v>3387</v>
      </c>
      <c r="D1151" t="s">
        <v>3419</v>
      </c>
      <c r="E1151"/>
      <c r="F1151" t="s">
        <v>9</v>
      </c>
      <c r="G1151"/>
      <c r="H1151">
        <v>1</v>
      </c>
      <c r="I1151">
        <v>5.74</v>
      </c>
      <c r="J1151" t="s">
        <v>121</v>
      </c>
      <c r="K1151">
        <v>36.035980000000002</v>
      </c>
      <c r="L1151">
        <v>-88.119280000000003</v>
      </c>
      <c r="M1151" s="100" t="s">
        <v>38392</v>
      </c>
      <c r="N1151" t="s">
        <v>26221</v>
      </c>
      <c r="O1151" t="s">
        <v>38686</v>
      </c>
      <c r="P1151">
        <v>3</v>
      </c>
      <c r="Q1151" t="s">
        <v>26615</v>
      </c>
      <c r="R1151" t="s">
        <v>25816</v>
      </c>
      <c r="S1151" t="s">
        <v>26197</v>
      </c>
      <c r="T1151"/>
      <c r="U1151" t="s">
        <v>26198</v>
      </c>
      <c r="V1151" t="s">
        <v>26199</v>
      </c>
      <c r="W1151" s="91" t="s">
        <v>38687</v>
      </c>
      <c r="Y1151" s="97"/>
      <c r="AA1151" s="91" t="str">
        <v>CANE001.0BN</v>
      </c>
    </row>
    <row r="1152" spans="1:27" s="91" customFormat="1" ht="15" customHeight="1" x14ac:dyDescent="0.35">
      <c r="A1152" t="s">
        <v>3421</v>
      </c>
      <c r="B1152" t="s">
        <v>3420</v>
      </c>
      <c r="C1152" t="s">
        <v>3387</v>
      </c>
      <c r="D1152" t="s">
        <v>3422</v>
      </c>
      <c r="E1152"/>
      <c r="F1152" t="s">
        <v>27</v>
      </c>
      <c r="G1152"/>
      <c r="H1152">
        <v>1</v>
      </c>
      <c r="I1152">
        <v>6</v>
      </c>
      <c r="J1152" t="s">
        <v>919</v>
      </c>
      <c r="K1152">
        <v>35.084420000000001</v>
      </c>
      <c r="L1152">
        <v>-90.031289999999998</v>
      </c>
      <c r="M1152" s="100" t="s">
        <v>38557</v>
      </c>
      <c r="N1152" t="s">
        <v>26435</v>
      </c>
      <c r="O1152" t="s">
        <v>42607</v>
      </c>
      <c r="P1152">
        <v>1</v>
      </c>
      <c r="Q1152" t="s">
        <v>26617</v>
      </c>
      <c r="R1152" t="s">
        <v>25828</v>
      </c>
      <c r="S1152" t="s">
        <v>26197</v>
      </c>
      <c r="T1152"/>
      <c r="U1152" t="s">
        <v>26198</v>
      </c>
      <c r="V1152" t="s">
        <v>26199</v>
      </c>
      <c r="X1152" s="91" t="s">
        <v>30269</v>
      </c>
      <c r="Y1152" s="97"/>
      <c r="AA1152" s="91" t="str">
        <v>CANE001.0SH</v>
      </c>
    </row>
    <row r="1153" spans="1:27" s="91" customFormat="1" ht="15" customHeight="1" x14ac:dyDescent="0.35">
      <c r="A1153" t="s">
        <v>3424</v>
      </c>
      <c r="B1153" t="s">
        <v>3423</v>
      </c>
      <c r="C1153" t="s">
        <v>3387</v>
      </c>
      <c r="D1153" t="s">
        <v>3425</v>
      </c>
      <c r="E1153"/>
      <c r="F1153" t="s">
        <v>27</v>
      </c>
      <c r="G1153"/>
      <c r="H1153">
        <v>1</v>
      </c>
      <c r="I1153">
        <v>4.04</v>
      </c>
      <c r="J1153" t="s">
        <v>207</v>
      </c>
      <c r="K1153">
        <v>36.22034</v>
      </c>
      <c r="L1153">
        <v>-88.729569999999995</v>
      </c>
      <c r="M1153" s="100" t="s">
        <v>38404</v>
      </c>
      <c r="N1153" t="s">
        <v>26243</v>
      </c>
      <c r="O1153" t="s">
        <v>42686</v>
      </c>
      <c r="P1153">
        <v>5</v>
      </c>
      <c r="Q1153" t="s">
        <v>30270</v>
      </c>
      <c r="R1153" t="s">
        <v>25816</v>
      </c>
      <c r="S1153" t="s">
        <v>26197</v>
      </c>
      <c r="T1153"/>
      <c r="U1153" t="s">
        <v>26198</v>
      </c>
      <c r="V1153" t="s">
        <v>26199</v>
      </c>
      <c r="Y1153" s="97"/>
      <c r="AA1153" s="91" t="str">
        <v>CANE001.0WY</v>
      </c>
    </row>
    <row r="1154" spans="1:27" s="91" customFormat="1" ht="15" customHeight="1" x14ac:dyDescent="0.35">
      <c r="A1154" t="s">
        <v>3427</v>
      </c>
      <c r="B1154" t="s">
        <v>3426</v>
      </c>
      <c r="C1154" t="s">
        <v>3387</v>
      </c>
      <c r="D1154" t="s">
        <v>30271</v>
      </c>
      <c r="E1154"/>
      <c r="F1154" t="s">
        <v>27</v>
      </c>
      <c r="G1154"/>
      <c r="H1154">
        <v>1.1000000000000001</v>
      </c>
      <c r="I1154">
        <v>5.73</v>
      </c>
      <c r="J1154" t="s">
        <v>80</v>
      </c>
      <c r="K1154">
        <v>35.326099999999997</v>
      </c>
      <c r="L1154">
        <v>-89.606399999999994</v>
      </c>
      <c r="M1154" s="100" t="s">
        <v>38427</v>
      </c>
      <c r="N1154" t="s">
        <v>26281</v>
      </c>
      <c r="O1154" t="s">
        <v>42598</v>
      </c>
      <c r="P1154">
        <v>2</v>
      </c>
      <c r="Q1154" t="s">
        <v>30272</v>
      </c>
      <c r="R1154" t="s">
        <v>25828</v>
      </c>
      <c r="S1154" t="s">
        <v>26197</v>
      </c>
      <c r="T1154"/>
      <c r="U1154" t="s">
        <v>26198</v>
      </c>
      <c r="V1154" t="s">
        <v>26199</v>
      </c>
      <c r="X1154" s="91" t="s">
        <v>34660</v>
      </c>
      <c r="Y1154" s="97"/>
      <c r="AA1154" s="91" t="str">
        <v>CANE001.1FA</v>
      </c>
    </row>
    <row r="1155" spans="1:27" s="91" customFormat="1" ht="15" customHeight="1" x14ac:dyDescent="0.35">
      <c r="A1155" t="s">
        <v>3429</v>
      </c>
      <c r="B1155" t="s">
        <v>3428</v>
      </c>
      <c r="C1155" t="s">
        <v>3387</v>
      </c>
      <c r="D1155" t="s">
        <v>3430</v>
      </c>
      <c r="E1155"/>
      <c r="F1155" t="s">
        <v>9</v>
      </c>
      <c r="G1155"/>
      <c r="H1155">
        <v>1.1000000000000001</v>
      </c>
      <c r="I1155">
        <v>21.8</v>
      </c>
      <c r="J1155" t="s">
        <v>641</v>
      </c>
      <c r="K1155">
        <v>35.598849999999999</v>
      </c>
      <c r="L1155">
        <v>-88.291409999999999</v>
      </c>
      <c r="M1155" s="100" t="s">
        <v>38402</v>
      </c>
      <c r="N1155" t="s">
        <v>26242</v>
      </c>
      <c r="O1155" t="s">
        <v>42913</v>
      </c>
      <c r="P1155">
        <v>3</v>
      </c>
      <c r="Q1155" t="s">
        <v>30273</v>
      </c>
      <c r="R1155" t="s">
        <v>25816</v>
      </c>
      <c r="S1155" t="s">
        <v>26197</v>
      </c>
      <c r="T1155"/>
      <c r="U1155" t="s">
        <v>26198</v>
      </c>
      <c r="V1155" t="s">
        <v>26199</v>
      </c>
      <c r="W1155" s="91" t="s">
        <v>34661</v>
      </c>
      <c r="X1155" s="91" t="s">
        <v>30274</v>
      </c>
      <c r="Y1155" s="97"/>
      <c r="AA1155" s="91" t="str">
        <v>CANE001.1HE</v>
      </c>
    </row>
    <row r="1156" spans="1:27" s="91" customFormat="1" ht="15" customHeight="1" x14ac:dyDescent="0.35">
      <c r="A1156" t="s">
        <v>3432</v>
      </c>
      <c r="B1156" t="s">
        <v>3431</v>
      </c>
      <c r="C1156" t="s">
        <v>3433</v>
      </c>
      <c r="D1156" t="s">
        <v>3434</v>
      </c>
      <c r="E1156"/>
      <c r="F1156" t="s">
        <v>27</v>
      </c>
      <c r="G1156"/>
      <c r="H1156">
        <v>1.4</v>
      </c>
      <c r="I1156">
        <v>7.48</v>
      </c>
      <c r="J1156" t="s">
        <v>919</v>
      </c>
      <c r="K1156">
        <v>35.087933960000001</v>
      </c>
      <c r="L1156">
        <v>-90.028979269999994</v>
      </c>
      <c r="M1156" s="100" t="s">
        <v>38557</v>
      </c>
      <c r="N1156" t="s">
        <v>26435</v>
      </c>
      <c r="O1156" t="s">
        <v>42607</v>
      </c>
      <c r="P1156">
        <v>1</v>
      </c>
      <c r="Q1156" t="s">
        <v>26617</v>
      </c>
      <c r="R1156" t="s">
        <v>25828</v>
      </c>
      <c r="S1156" t="s">
        <v>26197</v>
      </c>
      <c r="T1156"/>
      <c r="U1156" t="s">
        <v>26198</v>
      </c>
      <c r="V1156" t="s">
        <v>26199</v>
      </c>
      <c r="W1156" s="91" t="s">
        <v>34662</v>
      </c>
      <c r="X1156" s="91" t="s">
        <v>43208</v>
      </c>
      <c r="Y1156" s="97"/>
      <c r="AA1156" s="91" t="str">
        <v>CANE001.4SH</v>
      </c>
    </row>
    <row r="1157" spans="1:27" s="91" customFormat="1" ht="15" customHeight="1" x14ac:dyDescent="0.35">
      <c r="A1157" t="s">
        <v>3436</v>
      </c>
      <c r="B1157" t="s">
        <v>3435</v>
      </c>
      <c r="C1157" t="s">
        <v>3387</v>
      </c>
      <c r="D1157" t="s">
        <v>3437</v>
      </c>
      <c r="E1157"/>
      <c r="F1157" t="s">
        <v>44</v>
      </c>
      <c r="G1157"/>
      <c r="H1157">
        <v>1.5</v>
      </c>
      <c r="I1157">
        <v>12.07</v>
      </c>
      <c r="J1157" t="s">
        <v>1514</v>
      </c>
      <c r="K1157">
        <v>35.291400000000003</v>
      </c>
      <c r="L1157">
        <v>-84.552499999999995</v>
      </c>
      <c r="M1157" s="100" t="s">
        <v>38384</v>
      </c>
      <c r="N1157" t="s">
        <v>26211</v>
      </c>
      <c r="O1157" t="s">
        <v>43209</v>
      </c>
      <c r="P1157">
        <v>2</v>
      </c>
      <c r="Q1157" t="s">
        <v>26619</v>
      </c>
      <c r="R1157" t="s">
        <v>25802</v>
      </c>
      <c r="S1157" t="s">
        <v>26197</v>
      </c>
      <c r="T1157"/>
      <c r="U1157" t="s">
        <v>26198</v>
      </c>
      <c r="V1157" t="s">
        <v>26204</v>
      </c>
      <c r="W1157" s="91" t="s">
        <v>43210</v>
      </c>
      <c r="X1157" s="91" t="s">
        <v>34663</v>
      </c>
      <c r="Y1157" s="97"/>
      <c r="AA1157" s="91" t="str">
        <v>CANE001.5MM</v>
      </c>
    </row>
    <row r="1158" spans="1:27" s="91" customFormat="1" ht="15" customHeight="1" x14ac:dyDescent="0.35">
      <c r="A1158" t="s">
        <v>3439</v>
      </c>
      <c r="B1158" t="s">
        <v>3460</v>
      </c>
      <c r="C1158" t="s">
        <v>3387</v>
      </c>
      <c r="D1158" t="s">
        <v>3462</v>
      </c>
      <c r="E1158"/>
      <c r="F1158" t="s">
        <v>27</v>
      </c>
      <c r="G1158"/>
      <c r="H1158">
        <v>1.5</v>
      </c>
      <c r="I1158">
        <v>37.549999999999997</v>
      </c>
      <c r="J1158" t="s">
        <v>619</v>
      </c>
      <c r="K1158">
        <v>36.298319999999997</v>
      </c>
      <c r="L1158">
        <v>-89.004329999999996</v>
      </c>
      <c r="M1158" s="100" t="s">
        <v>38404</v>
      </c>
      <c r="N1158" t="s">
        <v>26243</v>
      </c>
      <c r="O1158" t="s">
        <v>43203</v>
      </c>
      <c r="P1158">
        <v>5</v>
      </c>
      <c r="Q1158" t="s">
        <v>26620</v>
      </c>
      <c r="R1158" t="s">
        <v>25816</v>
      </c>
      <c r="S1158" t="s">
        <v>26197</v>
      </c>
      <c r="T1158"/>
      <c r="U1158" t="s">
        <v>26198</v>
      </c>
      <c r="V1158" t="s">
        <v>26199</v>
      </c>
      <c r="W1158" s="91" t="s">
        <v>3461</v>
      </c>
      <c r="X1158" s="91" t="s">
        <v>34664</v>
      </c>
      <c r="Y1158" s="97"/>
      <c r="AA1158" s="91" t="str">
        <v>CANE001.5OB</v>
      </c>
    </row>
    <row r="1159" spans="1:27" s="91" customFormat="1" ht="15" customHeight="1" x14ac:dyDescent="0.35">
      <c r="A1159" s="310" t="s">
        <v>38688</v>
      </c>
      <c r="B1159" s="310" t="s">
        <v>38689</v>
      </c>
      <c r="C1159" s="310" t="s">
        <v>3387</v>
      </c>
      <c r="D1159" s="310" t="s">
        <v>38690</v>
      </c>
      <c r="E1159" s="310"/>
      <c r="F1159" s="310" t="s">
        <v>9</v>
      </c>
      <c r="G1159" s="310"/>
      <c r="H1159" s="314">
        <v>1.6</v>
      </c>
      <c r="I1159" s="314">
        <v>1.1000000000000001</v>
      </c>
      <c r="J1159" s="310" t="s">
        <v>121</v>
      </c>
      <c r="K1159" s="314">
        <v>36.041249999999998</v>
      </c>
      <c r="L1159" s="314">
        <v>-88.127470000000002</v>
      </c>
      <c r="M1159" s="314" t="s">
        <v>38392</v>
      </c>
      <c r="N1159" s="310" t="s">
        <v>26221</v>
      </c>
      <c r="O1159" s="310" t="s">
        <v>38686</v>
      </c>
      <c r="P1159" s="314">
        <v>3</v>
      </c>
      <c r="Q1159" s="310" t="s">
        <v>26615</v>
      </c>
      <c r="R1159" s="310" t="s">
        <v>25816</v>
      </c>
      <c r="S1159" s="310" t="s">
        <v>26197</v>
      </c>
      <c r="T1159" s="310"/>
      <c r="U1159" s="310" t="s">
        <v>26198</v>
      </c>
      <c r="V1159" s="310" t="s">
        <v>26199</v>
      </c>
      <c r="W1159" s="91" t="s">
        <v>38691</v>
      </c>
      <c r="X1159" s="91" t="s">
        <v>38692</v>
      </c>
      <c r="Y1159" s="97"/>
      <c r="AA1159" s="91" t="str">
        <v>CANE001.6BN</v>
      </c>
    </row>
    <row r="1160" spans="1:27" s="91" customFormat="1" ht="15" customHeight="1" x14ac:dyDescent="0.35">
      <c r="A1160" t="s">
        <v>3442</v>
      </c>
      <c r="B1160" t="s">
        <v>3441</v>
      </c>
      <c r="C1160" t="s">
        <v>3387</v>
      </c>
      <c r="D1160" t="s">
        <v>3443</v>
      </c>
      <c r="E1160"/>
      <c r="F1160" t="s">
        <v>29083</v>
      </c>
      <c r="G1160"/>
      <c r="H1160">
        <v>1.6</v>
      </c>
      <c r="I1160">
        <v>82</v>
      </c>
      <c r="J1160" t="s">
        <v>2522</v>
      </c>
      <c r="K1160">
        <v>35.709099999999999</v>
      </c>
      <c r="L1160">
        <v>-87.775099999999995</v>
      </c>
      <c r="M1160" s="100" t="s">
        <v>38391</v>
      </c>
      <c r="N1160" t="s">
        <v>26220</v>
      </c>
      <c r="O1160" t="s">
        <v>43202</v>
      </c>
      <c r="P1160">
        <v>5</v>
      </c>
      <c r="Q1160" t="s">
        <v>30275</v>
      </c>
      <c r="R1160" t="s">
        <v>25808</v>
      </c>
      <c r="S1160" t="s">
        <v>26197</v>
      </c>
      <c r="T1160"/>
      <c r="U1160" t="s">
        <v>26198</v>
      </c>
      <c r="V1160" t="s">
        <v>26199</v>
      </c>
      <c r="W1160" s="91" t="s">
        <v>34665</v>
      </c>
      <c r="Y1160" s="97"/>
      <c r="AA1160" s="91" t="str">
        <v>CANE001.6PE</v>
      </c>
    </row>
    <row r="1161" spans="1:27" s="91" customFormat="1" ht="15" customHeight="1" x14ac:dyDescent="0.35">
      <c r="A1161" s="310" t="s">
        <v>38693</v>
      </c>
      <c r="B1161" s="310" t="s">
        <v>38694</v>
      </c>
      <c r="C1161" s="310" t="s">
        <v>3387</v>
      </c>
      <c r="D1161" s="310" t="s">
        <v>38695</v>
      </c>
      <c r="E1161" s="310"/>
      <c r="F1161" s="310" t="s">
        <v>9</v>
      </c>
      <c r="G1161" s="310"/>
      <c r="H1161" s="314">
        <v>1.7</v>
      </c>
      <c r="I1161" s="314">
        <v>1</v>
      </c>
      <c r="J1161" s="310" t="s">
        <v>121</v>
      </c>
      <c r="K1161" s="314">
        <v>36.042549999999999</v>
      </c>
      <c r="L1161" s="314">
        <v>-88.128540000000001</v>
      </c>
      <c r="M1161" s="314" t="s">
        <v>38392</v>
      </c>
      <c r="N1161" s="310" t="s">
        <v>26221</v>
      </c>
      <c r="O1161" s="310" t="s">
        <v>38686</v>
      </c>
      <c r="P1161" s="314">
        <v>3</v>
      </c>
      <c r="Q1161" s="310" t="s">
        <v>26615</v>
      </c>
      <c r="R1161" s="310" t="s">
        <v>25816</v>
      </c>
      <c r="S1161" s="310" t="s">
        <v>26197</v>
      </c>
      <c r="T1161" s="310"/>
      <c r="U1161" s="310" t="s">
        <v>26198</v>
      </c>
      <c r="V1161" s="310" t="s">
        <v>26199</v>
      </c>
      <c r="W1161" s="91" t="s">
        <v>38696</v>
      </c>
      <c r="X1161" s="91" t="s">
        <v>38697</v>
      </c>
      <c r="Y1161" s="97"/>
      <c r="AA1161" s="91" t="str">
        <v>CANE001.7BN</v>
      </c>
    </row>
    <row r="1162" spans="1:27" s="91" customFormat="1" ht="15" customHeight="1" x14ac:dyDescent="0.35">
      <c r="A1162" t="s">
        <v>3445</v>
      </c>
      <c r="B1162" t="s">
        <v>3444</v>
      </c>
      <c r="C1162" t="s">
        <v>3387</v>
      </c>
      <c r="D1162" t="s">
        <v>3446</v>
      </c>
      <c r="E1162"/>
      <c r="F1162" t="s">
        <v>9</v>
      </c>
      <c r="G1162"/>
      <c r="H1162">
        <v>1.7</v>
      </c>
      <c r="I1162">
        <v>3.48</v>
      </c>
      <c r="J1162" t="s">
        <v>104</v>
      </c>
      <c r="K1162">
        <v>35.872100000000003</v>
      </c>
      <c r="L1162">
        <v>-88.482529999999997</v>
      </c>
      <c r="M1162" s="100" t="s">
        <v>38404</v>
      </c>
      <c r="N1162" t="s">
        <v>26243</v>
      </c>
      <c r="O1162" t="s">
        <v>42349</v>
      </c>
      <c r="P1162">
        <v>5</v>
      </c>
      <c r="Q1162" t="s">
        <v>30276</v>
      </c>
      <c r="R1162" t="s">
        <v>25816</v>
      </c>
      <c r="S1162" t="s">
        <v>26197</v>
      </c>
      <c r="T1162"/>
      <c r="U1162" t="s">
        <v>26198</v>
      </c>
      <c r="V1162" t="s">
        <v>26199</v>
      </c>
      <c r="Y1162" s="97"/>
      <c r="AA1162" s="91" t="str">
        <v>CANE001.7CR</v>
      </c>
    </row>
    <row r="1163" spans="1:27" s="91" customFormat="1" ht="15" customHeight="1" x14ac:dyDescent="0.35">
      <c r="A1163" t="s">
        <v>3448</v>
      </c>
      <c r="B1163" t="s">
        <v>3447</v>
      </c>
      <c r="C1163" t="s">
        <v>3387</v>
      </c>
      <c r="D1163" t="s">
        <v>3449</v>
      </c>
      <c r="E1163"/>
      <c r="F1163" t="s">
        <v>29086</v>
      </c>
      <c r="G1163" t="s">
        <v>29089</v>
      </c>
      <c r="H1163">
        <v>1.7</v>
      </c>
      <c r="I1163">
        <v>161.35</v>
      </c>
      <c r="J1163" t="s">
        <v>1181</v>
      </c>
      <c r="K1163">
        <v>35.805199999999999</v>
      </c>
      <c r="L1163">
        <v>-85.427880000000002</v>
      </c>
      <c r="M1163" s="100" t="s">
        <v>38383</v>
      </c>
      <c r="N1163" t="s">
        <v>3589</v>
      </c>
      <c r="O1163" t="s">
        <v>43212</v>
      </c>
      <c r="P1163">
        <v>2</v>
      </c>
      <c r="Q1163" t="s">
        <v>26625</v>
      </c>
      <c r="R1163" t="s">
        <v>25812</v>
      </c>
      <c r="S1163" t="s">
        <v>26197</v>
      </c>
      <c r="T1163"/>
      <c r="U1163" t="s">
        <v>26198</v>
      </c>
      <c r="V1163" t="s">
        <v>26199</v>
      </c>
      <c r="Y1163" s="97"/>
      <c r="AA1163" s="91" t="str">
        <v>CANE001.7VA</v>
      </c>
    </row>
    <row r="1164" spans="1:27" s="91" customFormat="1" ht="15" customHeight="1" x14ac:dyDescent="0.35">
      <c r="A1164" t="s">
        <v>3451</v>
      </c>
      <c r="B1164" t="s">
        <v>3450</v>
      </c>
      <c r="C1164" t="s">
        <v>3387</v>
      </c>
      <c r="D1164" t="s">
        <v>3452</v>
      </c>
      <c r="E1164"/>
      <c r="F1164" t="s">
        <v>27</v>
      </c>
      <c r="G1164"/>
      <c r="H1164">
        <v>1.8</v>
      </c>
      <c r="I1164">
        <v>30.2</v>
      </c>
      <c r="J1164" t="s">
        <v>207</v>
      </c>
      <c r="K1164">
        <v>36.422190000000001</v>
      </c>
      <c r="L1164">
        <v>-88.582189999999997</v>
      </c>
      <c r="M1164" s="100" t="s">
        <v>38448</v>
      </c>
      <c r="N1164" t="s">
        <v>619</v>
      </c>
      <c r="O1164" t="s">
        <v>42755</v>
      </c>
      <c r="P1164">
        <v>5</v>
      </c>
      <c r="Q1164" t="s">
        <v>30277</v>
      </c>
      <c r="R1164" t="s">
        <v>25816</v>
      </c>
      <c r="S1164" t="s">
        <v>26197</v>
      </c>
      <c r="T1164"/>
      <c r="U1164" t="s">
        <v>26198</v>
      </c>
      <c r="V1164" t="s">
        <v>26199</v>
      </c>
      <c r="Y1164" s="97"/>
      <c r="AA1164" s="91" t="str">
        <v>CANE001.8WY</v>
      </c>
    </row>
    <row r="1165" spans="1:27" s="91" customFormat="1" ht="15" customHeight="1" x14ac:dyDescent="0.35">
      <c r="A1165" s="310" t="s">
        <v>38698</v>
      </c>
      <c r="B1165" s="310" t="s">
        <v>38699</v>
      </c>
      <c r="C1165" s="310" t="s">
        <v>3387</v>
      </c>
      <c r="D1165" s="310" t="s">
        <v>38700</v>
      </c>
      <c r="E1165" s="310"/>
      <c r="F1165" s="310" t="s">
        <v>9</v>
      </c>
      <c r="G1165" s="310"/>
      <c r="H1165" s="314">
        <v>1.9</v>
      </c>
      <c r="I1165" s="314">
        <v>0.8</v>
      </c>
      <c r="J1165" s="310" t="s">
        <v>121</v>
      </c>
      <c r="K1165" s="314">
        <v>36.04336</v>
      </c>
      <c r="L1165" s="314">
        <v>-88.132390000000001</v>
      </c>
      <c r="M1165" s="314" t="s">
        <v>38392</v>
      </c>
      <c r="N1165" s="310" t="s">
        <v>26221</v>
      </c>
      <c r="O1165" s="310" t="s">
        <v>38686</v>
      </c>
      <c r="P1165" s="314">
        <v>3</v>
      </c>
      <c r="Q1165" s="310" t="s">
        <v>26615</v>
      </c>
      <c r="R1165" s="310" t="s">
        <v>25816</v>
      </c>
      <c r="S1165" s="310" t="s">
        <v>26197</v>
      </c>
      <c r="T1165" s="310"/>
      <c r="U1165" s="310" t="s">
        <v>26198</v>
      </c>
      <c r="V1165" s="310" t="s">
        <v>26199</v>
      </c>
      <c r="X1165" s="91" t="s">
        <v>38692</v>
      </c>
      <c r="Y1165" s="97"/>
      <c r="AA1165" s="91" t="str">
        <v>CANE001.9BN</v>
      </c>
    </row>
    <row r="1166" spans="1:27" s="91" customFormat="1" ht="15" customHeight="1" x14ac:dyDescent="0.35">
      <c r="A1166" t="s">
        <v>3454</v>
      </c>
      <c r="B1166" t="s">
        <v>3453</v>
      </c>
      <c r="C1166" t="s">
        <v>3455</v>
      </c>
      <c r="D1166" t="s">
        <v>3456</v>
      </c>
      <c r="E1166"/>
      <c r="F1166" t="s">
        <v>929</v>
      </c>
      <c r="G1166"/>
      <c r="H1166">
        <v>1.9</v>
      </c>
      <c r="I1166">
        <v>4.93</v>
      </c>
      <c r="J1166" t="s">
        <v>404</v>
      </c>
      <c r="K1166">
        <v>35.489719999999998</v>
      </c>
      <c r="L1166">
        <v>-89.778199999999998</v>
      </c>
      <c r="M1166" s="100" t="s">
        <v>38450</v>
      </c>
      <c r="N1166" t="s">
        <v>26319</v>
      </c>
      <c r="O1166" t="s">
        <v>42799</v>
      </c>
      <c r="P1166">
        <v>4</v>
      </c>
      <c r="Q1166" t="s">
        <v>26621</v>
      </c>
      <c r="R1166" t="s">
        <v>25828</v>
      </c>
      <c r="S1166" t="s">
        <v>26197</v>
      </c>
      <c r="T1166"/>
      <c r="U1166" t="s">
        <v>26198</v>
      </c>
      <c r="V1166" t="s">
        <v>26199</v>
      </c>
      <c r="Y1166" s="97"/>
      <c r="AA1166" s="91" t="str">
        <v>CANE001.9TI</v>
      </c>
    </row>
    <row r="1167" spans="1:27" s="91" customFormat="1" ht="15" customHeight="1" x14ac:dyDescent="0.35">
      <c r="A1167" t="s">
        <v>3458</v>
      </c>
      <c r="B1167" t="s">
        <v>3457</v>
      </c>
      <c r="C1167" t="s">
        <v>3387</v>
      </c>
      <c r="D1167" t="s">
        <v>3459</v>
      </c>
      <c r="E1167"/>
      <c r="F1167" t="s">
        <v>9</v>
      </c>
      <c r="G1167"/>
      <c r="H1167">
        <v>2</v>
      </c>
      <c r="I1167">
        <v>5.67</v>
      </c>
      <c r="J1167" t="s">
        <v>28</v>
      </c>
      <c r="K1167">
        <v>35.58014</v>
      </c>
      <c r="L1167">
        <v>-88.826750000000004</v>
      </c>
      <c r="M1167" s="100" t="s">
        <v>38381</v>
      </c>
      <c r="N1167" t="s">
        <v>26209</v>
      </c>
      <c r="O1167" t="s">
        <v>42198</v>
      </c>
      <c r="P1167">
        <v>1</v>
      </c>
      <c r="Q1167" t="s">
        <v>30278</v>
      </c>
      <c r="R1167" t="s">
        <v>25816</v>
      </c>
      <c r="S1167" t="s">
        <v>26197</v>
      </c>
      <c r="T1167"/>
      <c r="U1167" t="s">
        <v>26198</v>
      </c>
      <c r="V1167" t="s">
        <v>26199</v>
      </c>
      <c r="Y1167" s="97"/>
      <c r="AA1167" s="91" t="str">
        <v>CANE002.0MN</v>
      </c>
    </row>
    <row r="1168" spans="1:27" s="91" customFormat="1" ht="15" customHeight="1" x14ac:dyDescent="0.35">
      <c r="A1168" s="310" t="s">
        <v>38701</v>
      </c>
      <c r="B1168" s="310" t="s">
        <v>38702</v>
      </c>
      <c r="C1168" s="310" t="s">
        <v>3387</v>
      </c>
      <c r="D1168" s="310" t="s">
        <v>38703</v>
      </c>
      <c r="E1168" s="310"/>
      <c r="F1168" s="310" t="s">
        <v>9</v>
      </c>
      <c r="G1168" s="310"/>
      <c r="H1168" s="314">
        <v>2.2000000000000002</v>
      </c>
      <c r="I1168" s="314">
        <v>0.7</v>
      </c>
      <c r="J1168" s="310" t="s">
        <v>121</v>
      </c>
      <c r="K1168" s="314">
        <v>36.044829999999997</v>
      </c>
      <c r="L1168" s="314">
        <v>-88.135769999999994</v>
      </c>
      <c r="M1168" s="314" t="s">
        <v>38392</v>
      </c>
      <c r="N1168" s="310" t="s">
        <v>26221</v>
      </c>
      <c r="O1168" s="310" t="s">
        <v>38686</v>
      </c>
      <c r="P1168" s="314">
        <v>3</v>
      </c>
      <c r="Q1168" s="310" t="s">
        <v>26615</v>
      </c>
      <c r="R1168" s="310" t="s">
        <v>25816</v>
      </c>
      <c r="S1168" s="310" t="s">
        <v>26197</v>
      </c>
      <c r="T1168" s="310"/>
      <c r="U1168" s="310" t="s">
        <v>26198</v>
      </c>
      <c r="V1168" s="310" t="s">
        <v>26199</v>
      </c>
      <c r="X1168" s="91" t="s">
        <v>38692</v>
      </c>
      <c r="Y1168" s="97"/>
      <c r="AA1168" s="91" t="str">
        <v>CANE002.2BN</v>
      </c>
    </row>
    <row r="1169" spans="1:27" s="91" customFormat="1" ht="15" customHeight="1" x14ac:dyDescent="0.35">
      <c r="A1169" t="s">
        <v>34666</v>
      </c>
      <c r="B1169" t="s">
        <v>3438</v>
      </c>
      <c r="C1169" t="s">
        <v>3387</v>
      </c>
      <c r="D1169" t="s">
        <v>3440</v>
      </c>
      <c r="E1169"/>
      <c r="F1169" t="s">
        <v>27</v>
      </c>
      <c r="G1169"/>
      <c r="H1169">
        <v>2.2000000000000002</v>
      </c>
      <c r="I1169">
        <v>35.58</v>
      </c>
      <c r="J1169" t="s">
        <v>619</v>
      </c>
      <c r="K1169">
        <v>36.302790000000002</v>
      </c>
      <c r="L1169">
        <v>-88.991399999999999</v>
      </c>
      <c r="M1169" s="100" t="s">
        <v>38404</v>
      </c>
      <c r="N1169" t="s">
        <v>26243</v>
      </c>
      <c r="O1169" t="s">
        <v>43203</v>
      </c>
      <c r="P1169">
        <v>5</v>
      </c>
      <c r="Q1169" t="s">
        <v>26620</v>
      </c>
      <c r="R1169" t="s">
        <v>25816</v>
      </c>
      <c r="S1169" t="s">
        <v>26197</v>
      </c>
      <c r="T1169"/>
      <c r="U1169" t="s">
        <v>26198</v>
      </c>
      <c r="V1169" t="s">
        <v>26199</v>
      </c>
      <c r="W1169" s="91" t="s">
        <v>3439</v>
      </c>
      <c r="X1169" s="91" t="s">
        <v>34667</v>
      </c>
      <c r="Y1169" s="97"/>
      <c r="AA1169" s="91" t="str">
        <v>CANE002.2OB</v>
      </c>
    </row>
    <row r="1170" spans="1:27" s="91" customFormat="1" ht="15" customHeight="1" x14ac:dyDescent="0.35">
      <c r="A1170" t="s">
        <v>3464</v>
      </c>
      <c r="B1170" t="s">
        <v>3463</v>
      </c>
      <c r="C1170" t="s">
        <v>3387</v>
      </c>
      <c r="D1170" t="s">
        <v>3465</v>
      </c>
      <c r="E1170"/>
      <c r="F1170" t="s">
        <v>9</v>
      </c>
      <c r="G1170"/>
      <c r="H1170">
        <v>2.2999999999999998</v>
      </c>
      <c r="I1170">
        <v>5.43</v>
      </c>
      <c r="J1170" t="s">
        <v>641</v>
      </c>
      <c r="K1170">
        <v>35.761479999999999</v>
      </c>
      <c r="L1170">
        <v>-88.526160000000004</v>
      </c>
      <c r="M1170" s="100" t="s">
        <v>38429</v>
      </c>
      <c r="N1170" t="s">
        <v>26286</v>
      </c>
      <c r="O1170" t="s">
        <v>42517</v>
      </c>
      <c r="P1170">
        <v>2</v>
      </c>
      <c r="Q1170" t="s">
        <v>26622</v>
      </c>
      <c r="R1170" t="s">
        <v>25816</v>
      </c>
      <c r="S1170" t="s">
        <v>26197</v>
      </c>
      <c r="T1170"/>
      <c r="U1170" t="s">
        <v>26198</v>
      </c>
      <c r="V1170" t="s">
        <v>26199</v>
      </c>
      <c r="X1170" s="91" t="s">
        <v>30279</v>
      </c>
      <c r="Y1170" s="97"/>
      <c r="AA1170" s="91" t="str">
        <v>CANE002.3HE</v>
      </c>
    </row>
    <row r="1171" spans="1:27" s="91" customFormat="1" ht="15" customHeight="1" x14ac:dyDescent="0.35">
      <c r="A1171" s="310" t="s">
        <v>38704</v>
      </c>
      <c r="B1171" s="310" t="s">
        <v>38705</v>
      </c>
      <c r="C1171" s="310" t="s">
        <v>3387</v>
      </c>
      <c r="D1171" s="310" t="s">
        <v>38706</v>
      </c>
      <c r="E1171" s="310"/>
      <c r="F1171" s="310" t="s">
        <v>9</v>
      </c>
      <c r="G1171" s="310"/>
      <c r="H1171" s="314">
        <v>2.5</v>
      </c>
      <c r="I1171" s="314">
        <v>1.5</v>
      </c>
      <c r="J1171" s="310" t="s">
        <v>121</v>
      </c>
      <c r="K1171" s="314">
        <v>36.052500000000002</v>
      </c>
      <c r="L1171" s="314">
        <v>-88.119799999999998</v>
      </c>
      <c r="M1171" s="314" t="s">
        <v>38392</v>
      </c>
      <c r="N1171" s="310" t="s">
        <v>43481</v>
      </c>
      <c r="O1171" s="310" t="s">
        <v>38686</v>
      </c>
      <c r="P1171" s="314">
        <v>3</v>
      </c>
      <c r="Q1171" s="310" t="s">
        <v>30268</v>
      </c>
      <c r="R1171" s="310" t="s">
        <v>25816</v>
      </c>
      <c r="S1171" s="310" t="s">
        <v>26197</v>
      </c>
      <c r="T1171" s="310"/>
      <c r="U1171" s="310" t="s">
        <v>26198</v>
      </c>
      <c r="V1171" s="310" t="s">
        <v>26199</v>
      </c>
      <c r="W1171" s="91" t="s">
        <v>38707</v>
      </c>
      <c r="X1171" s="91" t="s">
        <v>38708</v>
      </c>
      <c r="Y1171" s="97"/>
      <c r="AA1171" s="91" t="str">
        <v>CANE002.5BN</v>
      </c>
    </row>
    <row r="1172" spans="1:27" s="91" customFormat="1" ht="15" customHeight="1" x14ac:dyDescent="0.35">
      <c r="A1172" t="s">
        <v>3467</v>
      </c>
      <c r="B1172" t="s">
        <v>3466</v>
      </c>
      <c r="C1172" t="s">
        <v>3387</v>
      </c>
      <c r="D1172" t="s">
        <v>3468</v>
      </c>
      <c r="E1172"/>
      <c r="F1172" t="s">
        <v>29083</v>
      </c>
      <c r="G1172"/>
      <c r="H1172">
        <v>2.5</v>
      </c>
      <c r="I1172">
        <v>14.6</v>
      </c>
      <c r="J1172" t="s">
        <v>868</v>
      </c>
      <c r="K1172">
        <v>36.313029999999998</v>
      </c>
      <c r="L1172">
        <v>-87.907359999999997</v>
      </c>
      <c r="M1172" s="100" t="s">
        <v>38392</v>
      </c>
      <c r="N1172" t="s">
        <v>26221</v>
      </c>
      <c r="O1172" t="s">
        <v>42230</v>
      </c>
      <c r="P1172">
        <v>3</v>
      </c>
      <c r="Q1172" t="s">
        <v>30280</v>
      </c>
      <c r="R1172" t="s">
        <v>25829</v>
      </c>
      <c r="S1172" t="s">
        <v>26197</v>
      </c>
      <c r="T1172"/>
      <c r="U1172" t="s">
        <v>26198</v>
      </c>
      <c r="V1172" t="s">
        <v>26199</v>
      </c>
      <c r="W1172" s="91" t="s">
        <v>34668</v>
      </c>
      <c r="Y1172" s="97"/>
      <c r="AA1172" s="91" t="str">
        <v>CANE002.5HO</v>
      </c>
    </row>
    <row r="1173" spans="1:27" s="91" customFormat="1" ht="15" customHeight="1" x14ac:dyDescent="0.35">
      <c r="A1173" t="s">
        <v>3470</v>
      </c>
      <c r="B1173" t="s">
        <v>3469</v>
      </c>
      <c r="C1173" t="s">
        <v>3387</v>
      </c>
      <c r="D1173" t="s">
        <v>3471</v>
      </c>
      <c r="E1173"/>
      <c r="F1173" t="s">
        <v>27</v>
      </c>
      <c r="G1173"/>
      <c r="H1173">
        <v>2.5</v>
      </c>
      <c r="I1173">
        <v>83.91</v>
      </c>
      <c r="J1173" t="s">
        <v>3295</v>
      </c>
      <c r="K1173">
        <v>35.6751</v>
      </c>
      <c r="L1173">
        <v>-89.689409999999995</v>
      </c>
      <c r="M1173" s="100" t="s">
        <v>38450</v>
      </c>
      <c r="N1173" t="s">
        <v>26319</v>
      </c>
      <c r="O1173" t="s">
        <v>43190</v>
      </c>
      <c r="P1173">
        <v>4</v>
      </c>
      <c r="Q1173" t="s">
        <v>26623</v>
      </c>
      <c r="R1173" t="s">
        <v>25816</v>
      </c>
      <c r="S1173" t="s">
        <v>26197</v>
      </c>
      <c r="T1173"/>
      <c r="U1173" t="s">
        <v>26198</v>
      </c>
      <c r="V1173" t="s">
        <v>26199</v>
      </c>
      <c r="W1173" s="91" t="s">
        <v>43211</v>
      </c>
      <c r="X1173" s="91" t="s">
        <v>30281</v>
      </c>
      <c r="Y1173" s="97"/>
      <c r="AA1173" s="91" t="str">
        <v>CANE002.5LE</v>
      </c>
    </row>
    <row r="1174" spans="1:27" s="91" customFormat="1" ht="15" customHeight="1" x14ac:dyDescent="0.35">
      <c r="A1174" t="s">
        <v>3473</v>
      </c>
      <c r="B1174" t="s">
        <v>3472</v>
      </c>
      <c r="C1174" t="s">
        <v>3433</v>
      </c>
      <c r="D1174" t="s">
        <v>3474</v>
      </c>
      <c r="E1174"/>
      <c r="F1174" t="s">
        <v>27</v>
      </c>
      <c r="G1174"/>
      <c r="H1174">
        <v>2.8</v>
      </c>
      <c r="I1174">
        <v>4.38</v>
      </c>
      <c r="J1174" t="s">
        <v>919</v>
      </c>
      <c r="K1174">
        <v>35.1008</v>
      </c>
      <c r="L1174">
        <v>-90.009699999999995</v>
      </c>
      <c r="M1174" s="100" t="s">
        <v>38557</v>
      </c>
      <c r="N1174" t="s">
        <v>26435</v>
      </c>
      <c r="O1174" t="s">
        <v>42607</v>
      </c>
      <c r="P1174">
        <v>1</v>
      </c>
      <c r="Q1174" t="s">
        <v>26617</v>
      </c>
      <c r="R1174" t="s">
        <v>25828</v>
      </c>
      <c r="S1174" t="s">
        <v>26197</v>
      </c>
      <c r="T1174"/>
      <c r="U1174" t="s">
        <v>26198</v>
      </c>
      <c r="V1174" t="s">
        <v>26199</v>
      </c>
      <c r="Y1174" s="97"/>
      <c r="AA1174" s="91" t="str">
        <v>CANE002.8SH</v>
      </c>
    </row>
    <row r="1175" spans="1:27" s="91" customFormat="1" ht="15" customHeight="1" x14ac:dyDescent="0.35">
      <c r="A1175" t="s">
        <v>3476</v>
      </c>
      <c r="B1175" t="s">
        <v>3475</v>
      </c>
      <c r="C1175" t="s">
        <v>3387</v>
      </c>
      <c r="D1175" t="s">
        <v>3477</v>
      </c>
      <c r="E1175"/>
      <c r="F1175" t="s">
        <v>9</v>
      </c>
      <c r="G1175"/>
      <c r="H1175">
        <v>3</v>
      </c>
      <c r="I1175">
        <v>25.3</v>
      </c>
      <c r="J1175" t="s">
        <v>207</v>
      </c>
      <c r="K1175">
        <v>36.416580000000003</v>
      </c>
      <c r="L1175">
        <v>-88.559889999999996</v>
      </c>
      <c r="M1175" s="100" t="s">
        <v>38448</v>
      </c>
      <c r="N1175" t="s">
        <v>619</v>
      </c>
      <c r="O1175" t="s">
        <v>42755</v>
      </c>
      <c r="P1175">
        <v>5</v>
      </c>
      <c r="Q1175" t="s">
        <v>30277</v>
      </c>
      <c r="R1175" t="s">
        <v>25816</v>
      </c>
      <c r="S1175" t="s">
        <v>26197</v>
      </c>
      <c r="T1175"/>
      <c r="U1175" t="s">
        <v>26198</v>
      </c>
      <c r="V1175" t="s">
        <v>26199</v>
      </c>
      <c r="W1175" s="91" t="s">
        <v>3478</v>
      </c>
      <c r="X1175" s="91" t="s">
        <v>30282</v>
      </c>
      <c r="Y1175" s="97"/>
      <c r="AA1175" s="91" t="str">
        <v>CANE003.0WY</v>
      </c>
    </row>
    <row r="1176" spans="1:27" s="91" customFormat="1" ht="15" customHeight="1" x14ac:dyDescent="0.35">
      <c r="A1176" t="s">
        <v>3480</v>
      </c>
      <c r="B1176" t="s">
        <v>3479</v>
      </c>
      <c r="C1176" t="s">
        <v>3387</v>
      </c>
      <c r="D1176" t="s">
        <v>3481</v>
      </c>
      <c r="E1176"/>
      <c r="F1176" t="s">
        <v>29083</v>
      </c>
      <c r="G1176"/>
      <c r="H1176">
        <v>3.3</v>
      </c>
      <c r="I1176">
        <v>80.86</v>
      </c>
      <c r="J1176" t="s">
        <v>2522</v>
      </c>
      <c r="K1176">
        <v>35.704721999999997</v>
      </c>
      <c r="L1176">
        <v>-87.755555999999999</v>
      </c>
      <c r="M1176" s="100" t="s">
        <v>38391</v>
      </c>
      <c r="N1176" t="s">
        <v>26220</v>
      </c>
      <c r="O1176" t="s">
        <v>43202</v>
      </c>
      <c r="P1176">
        <v>5</v>
      </c>
      <c r="Q1176" t="s">
        <v>30275</v>
      </c>
      <c r="R1176" t="s">
        <v>25808</v>
      </c>
      <c r="S1176" t="s">
        <v>26197</v>
      </c>
      <c r="T1176"/>
      <c r="U1176" t="s">
        <v>26198</v>
      </c>
      <c r="V1176" t="s">
        <v>26199</v>
      </c>
      <c r="Y1176" s="97"/>
      <c r="AA1176" s="91" t="str">
        <v>CANE003.3PE</v>
      </c>
    </row>
    <row r="1177" spans="1:27" s="91" customFormat="1" ht="15" customHeight="1" x14ac:dyDescent="0.35">
      <c r="A1177" t="s">
        <v>3483</v>
      </c>
      <c r="B1177" t="s">
        <v>3482</v>
      </c>
      <c r="C1177" t="s">
        <v>3387</v>
      </c>
      <c r="D1177" t="s">
        <v>3484</v>
      </c>
      <c r="E1177"/>
      <c r="F1177" t="s">
        <v>27</v>
      </c>
      <c r="G1177"/>
      <c r="H1177">
        <v>3.8</v>
      </c>
      <c r="I1177">
        <v>81.290000000000006</v>
      </c>
      <c r="J1177" t="s">
        <v>3295</v>
      </c>
      <c r="K1177">
        <v>35.687739999999998</v>
      </c>
      <c r="L1177">
        <v>-89.690200000000004</v>
      </c>
      <c r="M1177" s="100" t="s">
        <v>38450</v>
      </c>
      <c r="N1177" t="s">
        <v>26319</v>
      </c>
      <c r="O1177" t="s">
        <v>43190</v>
      </c>
      <c r="P1177">
        <v>4</v>
      </c>
      <c r="Q1177" t="s">
        <v>26623</v>
      </c>
      <c r="R1177" t="s">
        <v>25816</v>
      </c>
      <c r="S1177" t="s">
        <v>26197</v>
      </c>
      <c r="T1177"/>
      <c r="U1177" t="s">
        <v>26198</v>
      </c>
      <c r="V1177" t="s">
        <v>26199</v>
      </c>
      <c r="W1177" s="91" t="s">
        <v>3485</v>
      </c>
      <c r="X1177" s="91" t="s">
        <v>34669</v>
      </c>
      <c r="Y1177" s="97"/>
      <c r="AA1177" s="91" t="str">
        <v>CANE003.8LE</v>
      </c>
    </row>
    <row r="1178" spans="1:27" s="91" customFormat="1" ht="15" customHeight="1" x14ac:dyDescent="0.35">
      <c r="A1178" t="s">
        <v>3487</v>
      </c>
      <c r="B1178" t="s">
        <v>3486</v>
      </c>
      <c r="C1178" t="s">
        <v>3387</v>
      </c>
      <c r="D1178" t="s">
        <v>3488</v>
      </c>
      <c r="E1178"/>
      <c r="F1178" t="s">
        <v>33</v>
      </c>
      <c r="G1178"/>
      <c r="H1178">
        <v>3.8</v>
      </c>
      <c r="I1178">
        <v>92.96</v>
      </c>
      <c r="J1178" t="s">
        <v>1600</v>
      </c>
      <c r="K1178">
        <v>35.187420000000003</v>
      </c>
      <c r="L1178">
        <v>-86.627880000000005</v>
      </c>
      <c r="M1178" s="100" t="s">
        <v>38457</v>
      </c>
      <c r="N1178" t="s">
        <v>26336</v>
      </c>
      <c r="O1178" t="s">
        <v>43201</v>
      </c>
      <c r="P1178">
        <v>2</v>
      </c>
      <c r="Q1178" t="s">
        <v>26624</v>
      </c>
      <c r="R1178" t="s">
        <v>25808</v>
      </c>
      <c r="S1178" t="s">
        <v>26197</v>
      </c>
      <c r="T1178"/>
      <c r="U1178" t="s">
        <v>26198</v>
      </c>
      <c r="V1178" t="s">
        <v>26199</v>
      </c>
      <c r="W1178" s="91" t="s">
        <v>34670</v>
      </c>
      <c r="X1178" s="91" t="s">
        <v>30203</v>
      </c>
      <c r="Y1178" s="97"/>
      <c r="AA1178" s="91" t="str">
        <v>CANE003.8LI</v>
      </c>
    </row>
    <row r="1179" spans="1:27" s="91" customFormat="1" ht="15" customHeight="1" x14ac:dyDescent="0.35">
      <c r="A1179" t="s">
        <v>42932</v>
      </c>
      <c r="B1179" t="s">
        <v>42933</v>
      </c>
      <c r="C1179" t="s">
        <v>30836</v>
      </c>
      <c r="D1179" t="s">
        <v>42934</v>
      </c>
      <c r="E1179"/>
      <c r="F1179" t="s">
        <v>9</v>
      </c>
      <c r="G1179"/>
      <c r="H1179">
        <v>4</v>
      </c>
      <c r="I1179">
        <v>0.78</v>
      </c>
      <c r="J1179" t="s">
        <v>104</v>
      </c>
      <c r="K1179">
        <v>35.8187</v>
      </c>
      <c r="L1179">
        <v>-88.198790000000002</v>
      </c>
      <c r="M1179" s="100" t="s">
        <v>38402</v>
      </c>
      <c r="N1179" t="s">
        <v>26242</v>
      </c>
      <c r="O1179" t="s">
        <v>42935</v>
      </c>
      <c r="P1179">
        <v>3</v>
      </c>
      <c r="Q1179" t="s">
        <v>42936</v>
      </c>
      <c r="R1179" t="s">
        <v>25816</v>
      </c>
      <c r="S1179" t="s">
        <v>26197</v>
      </c>
      <c r="T1179"/>
      <c r="U1179" t="s">
        <v>26198</v>
      </c>
      <c r="V1179" t="s">
        <v>26199</v>
      </c>
      <c r="Y1179" s="97"/>
      <c r="AA1179" s="91" t="str">
        <v>CANE004.0CR</v>
      </c>
    </row>
    <row r="1180" spans="1:27" s="91" customFormat="1" ht="15" customHeight="1" x14ac:dyDescent="0.35">
      <c r="A1180" t="s">
        <v>3490</v>
      </c>
      <c r="B1180" t="s">
        <v>3489</v>
      </c>
      <c r="C1180" t="s">
        <v>3387</v>
      </c>
      <c r="D1180" t="s">
        <v>3491</v>
      </c>
      <c r="E1180"/>
      <c r="F1180" t="s">
        <v>27</v>
      </c>
      <c r="G1180"/>
      <c r="H1180">
        <v>4.0999999999999996</v>
      </c>
      <c r="I1180">
        <v>79.8</v>
      </c>
      <c r="J1180" t="s">
        <v>3295</v>
      </c>
      <c r="K1180">
        <v>35.693308999999999</v>
      </c>
      <c r="L1180">
        <v>-89.694427000000005</v>
      </c>
      <c r="M1180" s="100" t="s">
        <v>38450</v>
      </c>
      <c r="N1180" t="s">
        <v>26319</v>
      </c>
      <c r="O1180" t="s">
        <v>43190</v>
      </c>
      <c r="P1180">
        <v>4</v>
      </c>
      <c r="Q1180" t="s">
        <v>26623</v>
      </c>
      <c r="R1180" t="s">
        <v>25816</v>
      </c>
      <c r="S1180" t="s">
        <v>26197</v>
      </c>
      <c r="T1180"/>
      <c r="U1180" t="s">
        <v>26198</v>
      </c>
      <c r="V1180" t="s">
        <v>26199</v>
      </c>
      <c r="W1180" s="91" t="s">
        <v>3492</v>
      </c>
      <c r="X1180" s="91" t="s">
        <v>30283</v>
      </c>
      <c r="Y1180" s="97"/>
      <c r="AA1180" s="91" t="str">
        <v>CANE004.1LE</v>
      </c>
    </row>
    <row r="1181" spans="1:27" s="91" customFormat="1" ht="15" customHeight="1" x14ac:dyDescent="0.35">
      <c r="A1181" t="s">
        <v>3494</v>
      </c>
      <c r="B1181" t="s">
        <v>3493</v>
      </c>
      <c r="C1181" t="s">
        <v>3387</v>
      </c>
      <c r="D1181" t="s">
        <v>3495</v>
      </c>
      <c r="E1181"/>
      <c r="F1181" t="s">
        <v>29083</v>
      </c>
      <c r="G1181"/>
      <c r="H1181">
        <v>4.0999999999999996</v>
      </c>
      <c r="I1181">
        <v>69.819999999999993</v>
      </c>
      <c r="J1181" t="s">
        <v>2522</v>
      </c>
      <c r="K1181">
        <v>35.699089999999998</v>
      </c>
      <c r="L1181">
        <v>-87.747399999999999</v>
      </c>
      <c r="M1181" s="100" t="s">
        <v>38391</v>
      </c>
      <c r="N1181" t="s">
        <v>26220</v>
      </c>
      <c r="O1181" t="s">
        <v>43202</v>
      </c>
      <c r="P1181">
        <v>5</v>
      </c>
      <c r="Q1181" t="s">
        <v>30275</v>
      </c>
      <c r="R1181" t="s">
        <v>25808</v>
      </c>
      <c r="S1181" t="s">
        <v>26197</v>
      </c>
      <c r="T1181"/>
      <c r="U1181" t="s">
        <v>26198</v>
      </c>
      <c r="V1181" t="s">
        <v>26199</v>
      </c>
      <c r="Y1181" s="97"/>
      <c r="AA1181" s="91" t="str">
        <v>CANE004.1PE</v>
      </c>
    </row>
    <row r="1182" spans="1:27" s="91" customFormat="1" ht="15" customHeight="1" x14ac:dyDescent="0.35">
      <c r="A1182" t="s">
        <v>3497</v>
      </c>
      <c r="B1182" t="s">
        <v>3496</v>
      </c>
      <c r="C1182" t="s">
        <v>3387</v>
      </c>
      <c r="D1182" t="s">
        <v>40801</v>
      </c>
      <c r="E1182"/>
      <c r="F1182" t="s">
        <v>33</v>
      </c>
      <c r="G1182"/>
      <c r="H1182">
        <v>4.5</v>
      </c>
      <c r="I1182">
        <v>158.69</v>
      </c>
      <c r="J1182" t="s">
        <v>1181</v>
      </c>
      <c r="K1182">
        <v>35.793199999999999</v>
      </c>
      <c r="L1182">
        <v>-85.406000000000006</v>
      </c>
      <c r="M1182" s="100" t="s">
        <v>38383</v>
      </c>
      <c r="N1182" t="s">
        <v>3589</v>
      </c>
      <c r="O1182" t="s">
        <v>43212</v>
      </c>
      <c r="P1182">
        <v>2</v>
      </c>
      <c r="Q1182" t="s">
        <v>26625</v>
      </c>
      <c r="R1182" t="s">
        <v>25812</v>
      </c>
      <c r="S1182" t="s">
        <v>26197</v>
      </c>
      <c r="T1182"/>
      <c r="U1182" t="s">
        <v>26198</v>
      </c>
      <c r="V1182" t="s">
        <v>26199</v>
      </c>
      <c r="W1182" s="91" t="s">
        <v>34671</v>
      </c>
      <c r="X1182" s="91" t="s">
        <v>43213</v>
      </c>
      <c r="Y1182" s="97"/>
      <c r="AA1182" s="91" t="str">
        <v>CANE004.5VA</v>
      </c>
    </row>
    <row r="1183" spans="1:27" s="91" customFormat="1" ht="15" customHeight="1" x14ac:dyDescent="0.35">
      <c r="A1183" t="s">
        <v>3499</v>
      </c>
      <c r="B1183" t="s">
        <v>3498</v>
      </c>
      <c r="C1183" t="s">
        <v>3500</v>
      </c>
      <c r="D1183" t="s">
        <v>3501</v>
      </c>
      <c r="E1183"/>
      <c r="F1183" t="s">
        <v>29090</v>
      </c>
      <c r="G1183"/>
      <c r="H1183">
        <v>5</v>
      </c>
      <c r="I1183">
        <v>144.87</v>
      </c>
      <c r="J1183" t="s">
        <v>3502</v>
      </c>
      <c r="K1183">
        <v>36.000900000000001</v>
      </c>
      <c r="L1183">
        <v>-82.358680000000007</v>
      </c>
      <c r="M1183" s="100" t="s">
        <v>38387</v>
      </c>
      <c r="N1183" t="s">
        <v>26214</v>
      </c>
      <c r="O1183" t="s">
        <v>43214</v>
      </c>
      <c r="P1183">
        <v>5</v>
      </c>
      <c r="Q1183" t="s">
        <v>28030</v>
      </c>
      <c r="R1183" t="s">
        <v>25821</v>
      </c>
      <c r="S1183" t="s">
        <v>25865</v>
      </c>
      <c r="T1183"/>
      <c r="U1183" t="s">
        <v>26198</v>
      </c>
      <c r="V1183" t="s">
        <v>26204</v>
      </c>
      <c r="X1183" s="91" t="s">
        <v>43215</v>
      </c>
      <c r="Y1183" s="97"/>
      <c r="AA1183" s="91" t="str">
        <v>CANE005.0_NC</v>
      </c>
    </row>
    <row r="1184" spans="1:27" s="91" customFormat="1" ht="15" customHeight="1" x14ac:dyDescent="0.35">
      <c r="A1184" t="s">
        <v>36477</v>
      </c>
      <c r="B1184" t="s">
        <v>36478</v>
      </c>
      <c r="C1184" t="s">
        <v>3387</v>
      </c>
      <c r="D1184" t="s">
        <v>36479</v>
      </c>
      <c r="E1184"/>
      <c r="F1184" t="s">
        <v>27</v>
      </c>
      <c r="G1184"/>
      <c r="H1184">
        <v>5.2</v>
      </c>
      <c r="I1184">
        <v>28.8</v>
      </c>
      <c r="J1184" t="s">
        <v>207</v>
      </c>
      <c r="K1184">
        <v>36.299120000000002</v>
      </c>
      <c r="L1184">
        <v>-88.941479999999999</v>
      </c>
      <c r="M1184" s="100" t="s">
        <v>38404</v>
      </c>
      <c r="N1184" t="s">
        <v>26243</v>
      </c>
      <c r="O1184" t="s">
        <v>43203</v>
      </c>
      <c r="P1184">
        <v>5</v>
      </c>
      <c r="Q1184" t="s">
        <v>26620</v>
      </c>
      <c r="R1184" t="s">
        <v>25816</v>
      </c>
      <c r="S1184" t="s">
        <v>26197</v>
      </c>
      <c r="T1184"/>
      <c r="U1184" t="s">
        <v>26198</v>
      </c>
      <c r="V1184" t="s">
        <v>26199</v>
      </c>
      <c r="Y1184" s="97"/>
      <c r="AA1184" s="91" t="str">
        <v>CANE005.2WY</v>
      </c>
    </row>
    <row r="1185" spans="1:27" s="91" customFormat="1" ht="15" customHeight="1" x14ac:dyDescent="0.35">
      <c r="A1185" t="s">
        <v>3504</v>
      </c>
      <c r="B1185" t="s">
        <v>3503</v>
      </c>
      <c r="C1185" t="s">
        <v>3387</v>
      </c>
      <c r="D1185" t="s">
        <v>3505</v>
      </c>
      <c r="E1185"/>
      <c r="F1185" t="s">
        <v>29086</v>
      </c>
      <c r="G1185"/>
      <c r="H1185">
        <v>6</v>
      </c>
      <c r="I1185">
        <v>17.3</v>
      </c>
      <c r="J1185" t="s">
        <v>614</v>
      </c>
      <c r="K1185">
        <v>36.082839999999997</v>
      </c>
      <c r="L1185">
        <v>-85.607460000000003</v>
      </c>
      <c r="M1185" s="100" t="s">
        <v>38383</v>
      </c>
      <c r="N1185" t="s">
        <v>3589</v>
      </c>
      <c r="O1185" t="s">
        <v>43188</v>
      </c>
      <c r="P1185">
        <v>2</v>
      </c>
      <c r="Q1185" t="s">
        <v>26597</v>
      </c>
      <c r="R1185" t="s">
        <v>25812</v>
      </c>
      <c r="S1185" t="s">
        <v>26197</v>
      </c>
      <c r="T1185"/>
      <c r="U1185" t="s">
        <v>26198</v>
      </c>
      <c r="V1185" t="s">
        <v>26199</v>
      </c>
      <c r="W1185" s="91" t="s">
        <v>3506</v>
      </c>
      <c r="X1185" s="91" t="s">
        <v>34672</v>
      </c>
      <c r="Y1185" s="97"/>
      <c r="AA1185" s="91" t="str">
        <v>CANE006.0PU</v>
      </c>
    </row>
    <row r="1186" spans="1:27" s="91" customFormat="1" ht="15" customHeight="1" x14ac:dyDescent="0.35">
      <c r="A1186" t="s">
        <v>3508</v>
      </c>
      <c r="B1186" t="s">
        <v>3507</v>
      </c>
      <c r="C1186" t="s">
        <v>3387</v>
      </c>
      <c r="D1186" t="s">
        <v>3509</v>
      </c>
      <c r="E1186"/>
      <c r="F1186" t="s">
        <v>44</v>
      </c>
      <c r="G1186"/>
      <c r="H1186">
        <v>6.5</v>
      </c>
      <c r="I1186">
        <v>4.3499999999999996</v>
      </c>
      <c r="J1186" t="s">
        <v>1514</v>
      </c>
      <c r="K1186">
        <v>35.346550000000001</v>
      </c>
      <c r="L1186">
        <v>-84.517489999999995</v>
      </c>
      <c r="M1186" s="100" t="s">
        <v>38384</v>
      </c>
      <c r="N1186" t="s">
        <v>26211</v>
      </c>
      <c r="O1186" t="s">
        <v>43209</v>
      </c>
      <c r="P1186">
        <v>2</v>
      </c>
      <c r="Q1186" t="s">
        <v>26626</v>
      </c>
      <c r="R1186" t="s">
        <v>25802</v>
      </c>
      <c r="S1186" t="s">
        <v>26197</v>
      </c>
      <c r="T1186"/>
      <c r="U1186" t="s">
        <v>26198</v>
      </c>
      <c r="V1186" t="s">
        <v>26204</v>
      </c>
      <c r="Y1186" s="97"/>
      <c r="AA1186" s="91" t="str">
        <v>CANE006.5MM</v>
      </c>
    </row>
    <row r="1187" spans="1:27" s="91" customFormat="1" ht="15" customHeight="1" x14ac:dyDescent="0.35">
      <c r="A1187" s="310" t="s">
        <v>38709</v>
      </c>
      <c r="B1187" s="310" t="s">
        <v>38710</v>
      </c>
      <c r="C1187" s="310" t="s">
        <v>3387</v>
      </c>
      <c r="D1187" s="310" t="s">
        <v>38711</v>
      </c>
      <c r="E1187" s="310"/>
      <c r="F1187" s="310" t="s">
        <v>27</v>
      </c>
      <c r="G1187" s="310"/>
      <c r="H1187" s="314">
        <v>6.5</v>
      </c>
      <c r="I1187" s="314">
        <v>27</v>
      </c>
      <c r="J1187" s="310" t="s">
        <v>207</v>
      </c>
      <c r="K1187" s="314">
        <v>36.306109999999997</v>
      </c>
      <c r="L1187" s="314">
        <v>-88.920720000000003</v>
      </c>
      <c r="M1187" s="314" t="s">
        <v>38404</v>
      </c>
      <c r="N1187" s="310" t="s">
        <v>26243</v>
      </c>
      <c r="O1187" s="310" t="s">
        <v>38712</v>
      </c>
      <c r="P1187" s="314">
        <v>5</v>
      </c>
      <c r="Q1187" s="310" t="s">
        <v>26620</v>
      </c>
      <c r="R1187" s="310" t="s">
        <v>25816</v>
      </c>
      <c r="S1187" s="310" t="s">
        <v>26197</v>
      </c>
      <c r="T1187" s="310"/>
      <c r="U1187" s="310" t="s">
        <v>26198</v>
      </c>
      <c r="V1187" s="310" t="s">
        <v>26199</v>
      </c>
      <c r="Y1187" s="97"/>
      <c r="AA1187" s="91" t="str">
        <v>CANE006.5WY</v>
      </c>
    </row>
    <row r="1188" spans="1:27" s="91" customFormat="1" ht="15" customHeight="1" x14ac:dyDescent="0.35">
      <c r="A1188" t="s">
        <v>3511</v>
      </c>
      <c r="B1188" t="s">
        <v>3510</v>
      </c>
      <c r="C1188" t="s">
        <v>3387</v>
      </c>
      <c r="D1188" t="s">
        <v>3512</v>
      </c>
      <c r="E1188"/>
      <c r="F1188" t="s">
        <v>33</v>
      </c>
      <c r="G1188"/>
      <c r="H1188">
        <v>6.6</v>
      </c>
      <c r="I1188">
        <v>80.23</v>
      </c>
      <c r="J1188" t="s">
        <v>1600</v>
      </c>
      <c r="K1188">
        <v>35.213320000000003</v>
      </c>
      <c r="L1188">
        <v>-86.633340000000004</v>
      </c>
      <c r="M1188" s="100" t="s">
        <v>38457</v>
      </c>
      <c r="N1188" t="s">
        <v>26336</v>
      </c>
      <c r="O1188" t="s">
        <v>43201</v>
      </c>
      <c r="P1188">
        <v>2</v>
      </c>
      <c r="Q1188" t="s">
        <v>26624</v>
      </c>
      <c r="R1188" t="s">
        <v>25808</v>
      </c>
      <c r="S1188" t="s">
        <v>26197</v>
      </c>
      <c r="T1188"/>
      <c r="U1188" t="s">
        <v>26198</v>
      </c>
      <c r="V1188" t="s">
        <v>26199</v>
      </c>
      <c r="Y1188" s="97"/>
      <c r="AA1188" s="91" t="str">
        <v>CANE006.6LI</v>
      </c>
    </row>
    <row r="1189" spans="1:27" s="91" customFormat="1" ht="15" customHeight="1" x14ac:dyDescent="0.35">
      <c r="A1189" t="s">
        <v>3514</v>
      </c>
      <c r="B1189" t="s">
        <v>3513</v>
      </c>
      <c r="C1189" t="s">
        <v>3387</v>
      </c>
      <c r="D1189" t="s">
        <v>3515</v>
      </c>
      <c r="E1189"/>
      <c r="F1189" t="s">
        <v>29083</v>
      </c>
      <c r="G1189"/>
      <c r="H1189">
        <v>7.4</v>
      </c>
      <c r="I1189">
        <v>59.27</v>
      </c>
      <c r="J1189" t="s">
        <v>203</v>
      </c>
      <c r="K1189">
        <v>35.677</v>
      </c>
      <c r="L1189">
        <v>-87.710599999999999</v>
      </c>
      <c r="M1189" s="100" t="s">
        <v>38391</v>
      </c>
      <c r="N1189" t="s">
        <v>26220</v>
      </c>
      <c r="O1189" t="s">
        <v>43202</v>
      </c>
      <c r="P1189">
        <v>5</v>
      </c>
      <c r="Q1189" t="s">
        <v>30275</v>
      </c>
      <c r="R1189" t="s">
        <v>25808</v>
      </c>
      <c r="S1189" t="s">
        <v>26197</v>
      </c>
      <c r="T1189"/>
      <c r="U1189" t="s">
        <v>26198</v>
      </c>
      <c r="V1189" t="s">
        <v>26199</v>
      </c>
      <c r="W1189" s="91" t="s">
        <v>3516</v>
      </c>
      <c r="X1189" s="91" t="s">
        <v>30285</v>
      </c>
      <c r="Y1189" s="97"/>
      <c r="AA1189" s="91" t="str">
        <v>CANE007.4HI</v>
      </c>
    </row>
    <row r="1190" spans="1:27" s="91" customFormat="1" ht="15" customHeight="1" x14ac:dyDescent="0.35">
      <c r="A1190" t="s">
        <v>3518</v>
      </c>
      <c r="B1190" t="s">
        <v>3517</v>
      </c>
      <c r="C1190" t="s">
        <v>3387</v>
      </c>
      <c r="D1190" t="s">
        <v>3519</v>
      </c>
      <c r="E1190"/>
      <c r="F1190" t="s">
        <v>29083</v>
      </c>
      <c r="G1190"/>
      <c r="H1190">
        <v>8</v>
      </c>
      <c r="I1190">
        <v>43.69</v>
      </c>
      <c r="J1190" t="s">
        <v>203</v>
      </c>
      <c r="K1190">
        <v>35.648299999999999</v>
      </c>
      <c r="L1190">
        <v>-87.660200000000003</v>
      </c>
      <c r="M1190" s="100" t="s">
        <v>38391</v>
      </c>
      <c r="N1190" t="s">
        <v>26220</v>
      </c>
      <c r="O1190" t="s">
        <v>43202</v>
      </c>
      <c r="P1190">
        <v>5</v>
      </c>
      <c r="Q1190" t="s">
        <v>30275</v>
      </c>
      <c r="R1190" t="s">
        <v>25808</v>
      </c>
      <c r="S1190" t="s">
        <v>26197</v>
      </c>
      <c r="T1190"/>
      <c r="U1190" t="s">
        <v>26198</v>
      </c>
      <c r="V1190" t="s">
        <v>26199</v>
      </c>
      <c r="X1190" s="91" t="s">
        <v>29737</v>
      </c>
      <c r="Y1190" s="97"/>
      <c r="AA1190" s="91" t="str">
        <v>CANE008.0HI</v>
      </c>
    </row>
    <row r="1191" spans="1:27" s="91" customFormat="1" ht="15" customHeight="1" x14ac:dyDescent="0.35">
      <c r="A1191" t="s">
        <v>3521</v>
      </c>
      <c r="B1191" t="s">
        <v>3520</v>
      </c>
      <c r="C1191" t="s">
        <v>3387</v>
      </c>
      <c r="D1191" t="s">
        <v>3522</v>
      </c>
      <c r="E1191"/>
      <c r="F1191" t="s">
        <v>33</v>
      </c>
      <c r="G1191"/>
      <c r="H1191">
        <v>8.1</v>
      </c>
      <c r="I1191">
        <v>78.64</v>
      </c>
      <c r="J1191" t="s">
        <v>1600</v>
      </c>
      <c r="K1191">
        <v>35.222949999999997</v>
      </c>
      <c r="L1191">
        <v>-86.623337000000006</v>
      </c>
      <c r="M1191" s="100" t="s">
        <v>38457</v>
      </c>
      <c r="N1191" t="s">
        <v>26336</v>
      </c>
      <c r="O1191" t="s">
        <v>43201</v>
      </c>
      <c r="P1191">
        <v>2</v>
      </c>
      <c r="Q1191" t="s">
        <v>26624</v>
      </c>
      <c r="R1191" t="s">
        <v>25808</v>
      </c>
      <c r="S1191" t="s">
        <v>26197</v>
      </c>
      <c r="T1191"/>
      <c r="U1191" t="s">
        <v>26198</v>
      </c>
      <c r="V1191" t="s">
        <v>26199</v>
      </c>
      <c r="W1191" s="91" t="s">
        <v>34673</v>
      </c>
      <c r="X1191" s="91" t="s">
        <v>30286</v>
      </c>
      <c r="Y1191" s="97"/>
      <c r="AA1191" s="91" t="str">
        <v>CANE008.1LI</v>
      </c>
    </row>
    <row r="1192" spans="1:27" s="91" customFormat="1" ht="15" customHeight="1" x14ac:dyDescent="0.35">
      <c r="A1192" t="s">
        <v>3524</v>
      </c>
      <c r="B1192" t="s">
        <v>3523</v>
      </c>
      <c r="C1192" t="s">
        <v>3387</v>
      </c>
      <c r="D1192" t="s">
        <v>3525</v>
      </c>
      <c r="E1192"/>
      <c r="F1192" t="s">
        <v>27</v>
      </c>
      <c r="G1192"/>
      <c r="H1192">
        <v>8.5</v>
      </c>
      <c r="I1192">
        <v>19.010000000000002</v>
      </c>
      <c r="J1192" t="s">
        <v>207</v>
      </c>
      <c r="K1192">
        <v>36.324739999999998</v>
      </c>
      <c r="L1192">
        <v>-88.898520000000005</v>
      </c>
      <c r="M1192" s="100" t="s">
        <v>38404</v>
      </c>
      <c r="N1192" t="s">
        <v>26243</v>
      </c>
      <c r="O1192" t="s">
        <v>43203</v>
      </c>
      <c r="P1192">
        <v>5</v>
      </c>
      <c r="Q1192" t="s">
        <v>26620</v>
      </c>
      <c r="R1192" t="s">
        <v>25816</v>
      </c>
      <c r="S1192" t="s">
        <v>26197</v>
      </c>
      <c r="T1192"/>
      <c r="U1192" t="s">
        <v>26198</v>
      </c>
      <c r="V1192" t="s">
        <v>26199</v>
      </c>
      <c r="Y1192" s="97"/>
      <c r="AA1192" s="91" t="str">
        <v>CANE008.5WY</v>
      </c>
    </row>
    <row r="1193" spans="1:27" s="91" customFormat="1" ht="15" customHeight="1" x14ac:dyDescent="0.35">
      <c r="A1193" t="s">
        <v>3527</v>
      </c>
      <c r="B1193" t="s">
        <v>3526</v>
      </c>
      <c r="C1193" t="s">
        <v>3387</v>
      </c>
      <c r="D1193" t="s">
        <v>30287</v>
      </c>
      <c r="E1193"/>
      <c r="F1193" t="s">
        <v>29086</v>
      </c>
      <c r="G1193"/>
      <c r="H1193">
        <v>11.7</v>
      </c>
      <c r="I1193">
        <v>5.93</v>
      </c>
      <c r="J1193" t="s">
        <v>614</v>
      </c>
      <c r="K1193">
        <v>36.134740000000001</v>
      </c>
      <c r="L1193">
        <v>-85.567480000000003</v>
      </c>
      <c r="M1193" s="100" t="s">
        <v>38383</v>
      </c>
      <c r="N1193" t="s">
        <v>3589</v>
      </c>
      <c r="O1193" t="s">
        <v>43188</v>
      </c>
      <c r="P1193">
        <v>2</v>
      </c>
      <c r="Q1193" t="s">
        <v>26627</v>
      </c>
      <c r="R1193" t="s">
        <v>25812</v>
      </c>
      <c r="S1193" t="s">
        <v>26197</v>
      </c>
      <c r="T1193"/>
      <c r="U1193" t="s">
        <v>26198</v>
      </c>
      <c r="V1193" t="s">
        <v>26199</v>
      </c>
      <c r="Y1193" s="97"/>
      <c r="AA1193" s="91" t="str">
        <v>CANE011.7PU</v>
      </c>
    </row>
    <row r="1194" spans="1:27" s="91" customFormat="1" ht="15" customHeight="1" x14ac:dyDescent="0.35">
      <c r="A1194" t="s">
        <v>3529</v>
      </c>
      <c r="B1194" t="s">
        <v>3528</v>
      </c>
      <c r="C1194" t="s">
        <v>3387</v>
      </c>
      <c r="D1194" t="s">
        <v>3530</v>
      </c>
      <c r="E1194"/>
      <c r="F1194" t="s">
        <v>29086</v>
      </c>
      <c r="G1194"/>
      <c r="H1194">
        <v>11.8</v>
      </c>
      <c r="I1194">
        <v>7.51</v>
      </c>
      <c r="J1194" t="s">
        <v>614</v>
      </c>
      <c r="K1194">
        <v>36.128610999999999</v>
      </c>
      <c r="L1194">
        <v>-85.571667000000005</v>
      </c>
      <c r="M1194" s="100" t="s">
        <v>38383</v>
      </c>
      <c r="N1194" t="s">
        <v>3589</v>
      </c>
      <c r="O1194" t="s">
        <v>43188</v>
      </c>
      <c r="P1194">
        <v>2</v>
      </c>
      <c r="Q1194" t="s">
        <v>26627</v>
      </c>
      <c r="R1194" t="s">
        <v>25812</v>
      </c>
      <c r="S1194" t="s">
        <v>26197</v>
      </c>
      <c r="T1194"/>
      <c r="U1194" t="s">
        <v>26198</v>
      </c>
      <c r="V1194" t="s">
        <v>26199</v>
      </c>
      <c r="Y1194" s="97"/>
      <c r="AA1194" s="91" t="str">
        <v>CANE011.8PU</v>
      </c>
    </row>
    <row r="1195" spans="1:27" s="91" customFormat="1" ht="15" customHeight="1" x14ac:dyDescent="0.35">
      <c r="A1195" t="s">
        <v>3532</v>
      </c>
      <c r="B1195" t="s">
        <v>3531</v>
      </c>
      <c r="C1195" t="s">
        <v>3387</v>
      </c>
      <c r="D1195" t="s">
        <v>3533</v>
      </c>
      <c r="E1195"/>
      <c r="F1195" t="s">
        <v>27</v>
      </c>
      <c r="G1195"/>
      <c r="H1195">
        <v>12.5</v>
      </c>
      <c r="I1195">
        <v>49.96</v>
      </c>
      <c r="J1195" t="s">
        <v>3295</v>
      </c>
      <c r="K1195">
        <v>35.753059999999998</v>
      </c>
      <c r="L1195">
        <v>-89.588499999999996</v>
      </c>
      <c r="M1195" s="100" t="s">
        <v>38450</v>
      </c>
      <c r="N1195" t="s">
        <v>26319</v>
      </c>
      <c r="O1195" t="s">
        <v>43190</v>
      </c>
      <c r="P1195">
        <v>4</v>
      </c>
      <c r="Q1195" t="s">
        <v>26628</v>
      </c>
      <c r="R1195" t="s">
        <v>25816</v>
      </c>
      <c r="S1195" t="s">
        <v>26197</v>
      </c>
      <c r="T1195"/>
      <c r="U1195" t="s">
        <v>26198</v>
      </c>
      <c r="V1195" t="s">
        <v>26199</v>
      </c>
      <c r="W1195" s="91" t="s">
        <v>3534</v>
      </c>
      <c r="X1195" s="91" t="s">
        <v>30288</v>
      </c>
      <c r="Y1195" s="97"/>
      <c r="AA1195" s="91" t="str">
        <v>CANE012.5LE</v>
      </c>
    </row>
    <row r="1196" spans="1:27" s="91" customFormat="1" ht="15" customHeight="1" x14ac:dyDescent="0.35">
      <c r="A1196" t="s">
        <v>3536</v>
      </c>
      <c r="B1196" t="s">
        <v>3535</v>
      </c>
      <c r="C1196" t="s">
        <v>3387</v>
      </c>
      <c r="D1196" t="s">
        <v>3537</v>
      </c>
      <c r="E1196"/>
      <c r="F1196" t="s">
        <v>27</v>
      </c>
      <c r="G1196"/>
      <c r="H1196">
        <v>14.8</v>
      </c>
      <c r="I1196">
        <v>30.68</v>
      </c>
      <c r="J1196" t="s">
        <v>3295</v>
      </c>
      <c r="K1196">
        <v>35.756360000000001</v>
      </c>
      <c r="L1196">
        <v>-89.551580000000001</v>
      </c>
      <c r="M1196" s="100" t="s">
        <v>38450</v>
      </c>
      <c r="N1196" t="s">
        <v>26319</v>
      </c>
      <c r="O1196" t="s">
        <v>42776</v>
      </c>
      <c r="P1196">
        <v>4</v>
      </c>
      <c r="Q1196" t="s">
        <v>26628</v>
      </c>
      <c r="R1196" t="s">
        <v>25816</v>
      </c>
      <c r="S1196" t="s">
        <v>26197</v>
      </c>
      <c r="T1196"/>
      <c r="U1196" t="s">
        <v>26198</v>
      </c>
      <c r="V1196" t="s">
        <v>26199</v>
      </c>
      <c r="W1196" s="91" t="s">
        <v>3538</v>
      </c>
      <c r="X1196" s="91" t="s">
        <v>34674</v>
      </c>
      <c r="Y1196" s="97"/>
      <c r="AA1196" s="91" t="str">
        <v>CANE014.8LE</v>
      </c>
    </row>
    <row r="1197" spans="1:27" s="91" customFormat="1" ht="15" customHeight="1" x14ac:dyDescent="0.35">
      <c r="A1197" t="s">
        <v>3540</v>
      </c>
      <c r="B1197" t="s">
        <v>3539</v>
      </c>
      <c r="C1197" t="s">
        <v>3387</v>
      </c>
      <c r="D1197" t="s">
        <v>3541</v>
      </c>
      <c r="E1197"/>
      <c r="F1197" t="s">
        <v>27</v>
      </c>
      <c r="G1197"/>
      <c r="H1197">
        <v>15.5</v>
      </c>
      <c r="I1197">
        <v>29.4</v>
      </c>
      <c r="J1197" t="s">
        <v>3295</v>
      </c>
      <c r="K1197">
        <v>35.758830000000003</v>
      </c>
      <c r="L1197">
        <v>-89.538579999999996</v>
      </c>
      <c r="M1197" s="100" t="s">
        <v>38450</v>
      </c>
      <c r="N1197" t="s">
        <v>26319</v>
      </c>
      <c r="O1197" t="s">
        <v>42776</v>
      </c>
      <c r="P1197">
        <v>4</v>
      </c>
      <c r="Q1197" t="s">
        <v>26628</v>
      </c>
      <c r="R1197" t="s">
        <v>25816</v>
      </c>
      <c r="S1197" t="s">
        <v>26197</v>
      </c>
      <c r="T1197"/>
      <c r="U1197" t="s">
        <v>26198</v>
      </c>
      <c r="V1197" t="s">
        <v>26199</v>
      </c>
      <c r="X1197" s="91" t="s">
        <v>29689</v>
      </c>
      <c r="Y1197" s="97"/>
      <c r="AA1197" s="91" t="str">
        <v>CANE015.5LE</v>
      </c>
    </row>
    <row r="1198" spans="1:27" s="91" customFormat="1" ht="15" customHeight="1" x14ac:dyDescent="0.35">
      <c r="A1198" t="s">
        <v>3543</v>
      </c>
      <c r="B1198" t="s">
        <v>3542</v>
      </c>
      <c r="C1198" t="s">
        <v>3387</v>
      </c>
      <c r="D1198" t="s">
        <v>3544</v>
      </c>
      <c r="E1198"/>
      <c r="F1198" t="s">
        <v>27</v>
      </c>
      <c r="G1198"/>
      <c r="H1198">
        <v>16.5</v>
      </c>
      <c r="I1198">
        <v>26.3</v>
      </c>
      <c r="J1198" t="s">
        <v>3295</v>
      </c>
      <c r="K1198">
        <v>35.759839999999997</v>
      </c>
      <c r="L1198">
        <v>-89.523079999999993</v>
      </c>
      <c r="M1198" s="100" t="s">
        <v>38450</v>
      </c>
      <c r="N1198" t="s">
        <v>26319</v>
      </c>
      <c r="O1198" t="s">
        <v>42776</v>
      </c>
      <c r="P1198">
        <v>4</v>
      </c>
      <c r="Q1198" t="s">
        <v>26628</v>
      </c>
      <c r="R1198" t="s">
        <v>25816</v>
      </c>
      <c r="S1198" t="s">
        <v>26197</v>
      </c>
      <c r="T1198"/>
      <c r="U1198" t="s">
        <v>26198</v>
      </c>
      <c r="V1198" t="s">
        <v>26199</v>
      </c>
      <c r="Y1198" s="97"/>
      <c r="AA1198" s="91" t="str">
        <v>CANE016.5LE</v>
      </c>
    </row>
    <row r="1199" spans="1:27" s="91" customFormat="1" ht="15" customHeight="1" x14ac:dyDescent="0.35">
      <c r="A1199" t="s">
        <v>3546</v>
      </c>
      <c r="B1199" t="s">
        <v>3545</v>
      </c>
      <c r="C1199" t="s">
        <v>3387</v>
      </c>
      <c r="D1199" t="s">
        <v>3547</v>
      </c>
      <c r="E1199"/>
      <c r="F1199" t="s">
        <v>58</v>
      </c>
      <c r="G1199"/>
      <c r="H1199">
        <v>16.7</v>
      </c>
      <c r="I1199">
        <v>53.94</v>
      </c>
      <c r="J1199" t="s">
        <v>1181</v>
      </c>
      <c r="K1199">
        <v>35.660277999999998</v>
      </c>
      <c r="L1199">
        <v>-85.347222000000002</v>
      </c>
      <c r="M1199" s="100" t="s">
        <v>38383</v>
      </c>
      <c r="N1199" t="s">
        <v>3589</v>
      </c>
      <c r="O1199" t="s">
        <v>43054</v>
      </c>
      <c r="P1199">
        <v>2</v>
      </c>
      <c r="Q1199" t="s">
        <v>28298</v>
      </c>
      <c r="R1199" t="s">
        <v>25812</v>
      </c>
      <c r="S1199" t="s">
        <v>26197</v>
      </c>
      <c r="T1199"/>
      <c r="U1199" t="s">
        <v>26198</v>
      </c>
      <c r="V1199" t="s">
        <v>26199</v>
      </c>
      <c r="W1199" s="91" t="s">
        <v>3548</v>
      </c>
      <c r="X1199" s="91" t="s">
        <v>30289</v>
      </c>
      <c r="Y1199" s="97"/>
      <c r="AA1199" s="91" t="str">
        <v>CANE016.7VA</v>
      </c>
    </row>
    <row r="1200" spans="1:27" s="91" customFormat="1" ht="15" customHeight="1" x14ac:dyDescent="0.35">
      <c r="A1200" t="s">
        <v>3550</v>
      </c>
      <c r="B1200" t="s">
        <v>3549</v>
      </c>
      <c r="C1200" t="s">
        <v>3387</v>
      </c>
      <c r="D1200" t="s">
        <v>3551</v>
      </c>
      <c r="E1200"/>
      <c r="F1200" t="s">
        <v>27</v>
      </c>
      <c r="G1200"/>
      <c r="H1200">
        <v>17.399999999999999</v>
      </c>
      <c r="I1200">
        <v>26.84</v>
      </c>
      <c r="J1200" t="s">
        <v>3295</v>
      </c>
      <c r="K1200">
        <v>35.75703</v>
      </c>
      <c r="L1200">
        <v>-89.506290000000007</v>
      </c>
      <c r="M1200" s="100" t="s">
        <v>38450</v>
      </c>
      <c r="N1200" t="s">
        <v>26319</v>
      </c>
      <c r="O1200" t="s">
        <v>42776</v>
      </c>
      <c r="P1200">
        <v>4</v>
      </c>
      <c r="Q1200" t="s">
        <v>26629</v>
      </c>
      <c r="R1200" t="s">
        <v>25816</v>
      </c>
      <c r="S1200" t="s">
        <v>26197</v>
      </c>
      <c r="T1200"/>
      <c r="U1200" t="s">
        <v>26198</v>
      </c>
      <c r="V1200" t="s">
        <v>26199</v>
      </c>
      <c r="W1200" s="91" t="s">
        <v>3552</v>
      </c>
      <c r="X1200" s="91" t="s">
        <v>30290</v>
      </c>
      <c r="Y1200" s="97"/>
      <c r="AA1200" s="91" t="str">
        <v>CANE017.4LE</v>
      </c>
    </row>
    <row r="1201" spans="1:27" s="91" customFormat="1" ht="15" customHeight="1" x14ac:dyDescent="0.35">
      <c r="A1201" t="s">
        <v>3554</v>
      </c>
      <c r="B1201" t="s">
        <v>3553</v>
      </c>
      <c r="C1201" t="s">
        <v>3555</v>
      </c>
      <c r="D1201" t="s">
        <v>3556</v>
      </c>
      <c r="E1201"/>
      <c r="F1201" t="s">
        <v>33</v>
      </c>
      <c r="G1201"/>
      <c r="H1201">
        <v>17.8</v>
      </c>
      <c r="I1201">
        <v>27.11</v>
      </c>
      <c r="J1201" t="s">
        <v>1600</v>
      </c>
      <c r="K1201">
        <v>35.307499999999997</v>
      </c>
      <c r="L1201">
        <v>-86.631666999999993</v>
      </c>
      <c r="M1201" s="100" t="s">
        <v>38457</v>
      </c>
      <c r="N1201" t="s">
        <v>26336</v>
      </c>
      <c r="O1201" t="s">
        <v>42211</v>
      </c>
      <c r="P1201">
        <v>2</v>
      </c>
      <c r="Q1201" t="s">
        <v>26624</v>
      </c>
      <c r="R1201" t="s">
        <v>25808</v>
      </c>
      <c r="S1201" t="s">
        <v>26197</v>
      </c>
      <c r="T1201"/>
      <c r="U1201" t="s">
        <v>26198</v>
      </c>
      <c r="V1201" t="s">
        <v>26199</v>
      </c>
      <c r="Y1201" s="97"/>
      <c r="AA1201" s="91" t="str">
        <v>CANE017.8LI</v>
      </c>
    </row>
    <row r="1202" spans="1:27" s="91" customFormat="1" ht="15" customHeight="1" x14ac:dyDescent="0.35">
      <c r="A1202" t="s">
        <v>30291</v>
      </c>
      <c r="B1202" t="s">
        <v>30292</v>
      </c>
      <c r="C1202" t="s">
        <v>30293</v>
      </c>
      <c r="D1202" t="s">
        <v>30294</v>
      </c>
      <c r="E1202"/>
      <c r="F1202" t="s">
        <v>27</v>
      </c>
      <c r="G1202"/>
      <c r="H1202">
        <v>0.6</v>
      </c>
      <c r="I1202">
        <v>6.4</v>
      </c>
      <c r="J1202" t="s">
        <v>3295</v>
      </c>
      <c r="K1202">
        <v>35.746279999999999</v>
      </c>
      <c r="L1202">
        <v>-89.496160000000003</v>
      </c>
      <c r="M1202" s="100" t="s">
        <v>38450</v>
      </c>
      <c r="N1202" t="s">
        <v>26319</v>
      </c>
      <c r="O1202" t="s">
        <v>42776</v>
      </c>
      <c r="P1202">
        <v>4</v>
      </c>
      <c r="Q1202" t="s">
        <v>30295</v>
      </c>
      <c r="R1202" t="s">
        <v>25816</v>
      </c>
      <c r="S1202" t="s">
        <v>26197</v>
      </c>
      <c r="T1202"/>
      <c r="U1202" t="s">
        <v>26198</v>
      </c>
      <c r="V1202" t="s">
        <v>26199</v>
      </c>
      <c r="Y1202" s="97"/>
      <c r="AA1202" s="91" t="str">
        <v>CANE017.8T0.6LE</v>
      </c>
    </row>
    <row r="1203" spans="1:27" s="91" customFormat="1" ht="15" customHeight="1" x14ac:dyDescent="0.35">
      <c r="A1203" t="s">
        <v>3558</v>
      </c>
      <c r="B1203" t="s">
        <v>3557</v>
      </c>
      <c r="C1203" t="s">
        <v>3387</v>
      </c>
      <c r="D1203" t="s">
        <v>3559</v>
      </c>
      <c r="E1203"/>
      <c r="F1203" t="s">
        <v>58</v>
      </c>
      <c r="G1203"/>
      <c r="H1203">
        <v>19.5</v>
      </c>
      <c r="I1203">
        <v>49.8</v>
      </c>
      <c r="J1203" t="s">
        <v>249</v>
      </c>
      <c r="K1203">
        <v>35.640979999999999</v>
      </c>
      <c r="L1203">
        <v>-85.333320000000001</v>
      </c>
      <c r="M1203" s="100" t="s">
        <v>38383</v>
      </c>
      <c r="N1203" t="s">
        <v>3589</v>
      </c>
      <c r="O1203" t="s">
        <v>43054</v>
      </c>
      <c r="P1203">
        <v>2</v>
      </c>
      <c r="Q1203" t="s">
        <v>28298</v>
      </c>
      <c r="R1203" t="s">
        <v>25802</v>
      </c>
      <c r="S1203" t="s">
        <v>26197</v>
      </c>
      <c r="T1203"/>
      <c r="U1203" t="s">
        <v>26198</v>
      </c>
      <c r="V1203" t="s">
        <v>26199</v>
      </c>
      <c r="X1203" s="91" t="s">
        <v>30296</v>
      </c>
      <c r="Y1203" s="97"/>
      <c r="AA1203" s="91" t="str">
        <v>CANE019.5BL</v>
      </c>
    </row>
    <row r="1204" spans="1:27" s="91" customFormat="1" ht="15" customHeight="1" x14ac:dyDescent="0.35">
      <c r="A1204" t="s">
        <v>3561</v>
      </c>
      <c r="B1204" t="s">
        <v>3560</v>
      </c>
      <c r="C1204" t="s">
        <v>3387</v>
      </c>
      <c r="D1204" t="s">
        <v>3562</v>
      </c>
      <c r="E1204"/>
      <c r="F1204" t="s">
        <v>58</v>
      </c>
      <c r="G1204"/>
      <c r="H1204">
        <v>23.2</v>
      </c>
      <c r="I1204">
        <v>28.7</v>
      </c>
      <c r="J1204" t="s">
        <v>249</v>
      </c>
      <c r="K1204">
        <v>35.610379999999999</v>
      </c>
      <c r="L1204">
        <v>-85.317400000000006</v>
      </c>
      <c r="M1204" s="100" t="s">
        <v>38383</v>
      </c>
      <c r="N1204" t="s">
        <v>3589</v>
      </c>
      <c r="O1204" t="s">
        <v>43054</v>
      </c>
      <c r="P1204">
        <v>2</v>
      </c>
      <c r="Q1204" t="s">
        <v>28298</v>
      </c>
      <c r="R1204" t="s">
        <v>25802</v>
      </c>
      <c r="S1204" t="s">
        <v>26197</v>
      </c>
      <c r="T1204"/>
      <c r="U1204" t="s">
        <v>26198</v>
      </c>
      <c r="V1204" t="s">
        <v>26199</v>
      </c>
      <c r="X1204" s="91" t="s">
        <v>30297</v>
      </c>
      <c r="Y1204" s="97"/>
      <c r="AA1204" s="91" t="str">
        <v>CANE023.2BL</v>
      </c>
    </row>
    <row r="1205" spans="1:27" s="91" customFormat="1" ht="15" customHeight="1" x14ac:dyDescent="0.35">
      <c r="A1205" s="310" t="s">
        <v>38713</v>
      </c>
      <c r="B1205" s="310" t="s">
        <v>38714</v>
      </c>
      <c r="C1205" s="310" t="s">
        <v>38715</v>
      </c>
      <c r="D1205" s="310" t="s">
        <v>38716</v>
      </c>
      <c r="E1205" s="310"/>
      <c r="F1205" s="310" t="s">
        <v>9</v>
      </c>
      <c r="G1205" s="310"/>
      <c r="H1205" s="314">
        <v>0.02</v>
      </c>
      <c r="I1205" s="314">
        <v>1</v>
      </c>
      <c r="J1205" s="310" t="s">
        <v>121</v>
      </c>
      <c r="K1205" s="314">
        <v>36.042589999999997</v>
      </c>
      <c r="L1205" s="314">
        <v>-88.128209999999996</v>
      </c>
      <c r="M1205" s="314" t="s">
        <v>38392</v>
      </c>
      <c r="N1205" s="310" t="s">
        <v>26221</v>
      </c>
      <c r="O1205" s="310" t="s">
        <v>38686</v>
      </c>
      <c r="P1205" s="314">
        <v>3</v>
      </c>
      <c r="Q1205" s="310" t="s">
        <v>26615</v>
      </c>
      <c r="R1205" s="310" t="s">
        <v>25816</v>
      </c>
      <c r="S1205" s="310" t="s">
        <v>26197</v>
      </c>
      <c r="T1205" s="310"/>
      <c r="U1205" s="310" t="s">
        <v>26198</v>
      </c>
      <c r="V1205" s="310" t="s">
        <v>26199</v>
      </c>
      <c r="W1205" s="91" t="s">
        <v>38717</v>
      </c>
      <c r="X1205" s="91" t="s">
        <v>38718</v>
      </c>
      <c r="Y1205" s="97"/>
      <c r="AA1205" s="91" t="str">
        <v>CANE1.7T0.0BN</v>
      </c>
    </row>
    <row r="1206" spans="1:27" s="91" customFormat="1" ht="15" customHeight="1" x14ac:dyDescent="0.35">
      <c r="A1206" t="s">
        <v>3564</v>
      </c>
      <c r="B1206" t="s">
        <v>3563</v>
      </c>
      <c r="C1206" t="s">
        <v>3565</v>
      </c>
      <c r="D1206" t="s">
        <v>3566</v>
      </c>
      <c r="E1206"/>
      <c r="F1206" t="s">
        <v>929</v>
      </c>
      <c r="G1206"/>
      <c r="H1206">
        <v>0.5</v>
      </c>
      <c r="I1206">
        <v>0.13</v>
      </c>
      <c r="J1206" t="s">
        <v>404</v>
      </c>
      <c r="K1206">
        <v>35.459870000000002</v>
      </c>
      <c r="L1206">
        <v>-89.781589999999994</v>
      </c>
      <c r="M1206" s="100" t="s">
        <v>38450</v>
      </c>
      <c r="N1206" t="s">
        <v>26319</v>
      </c>
      <c r="O1206" t="s">
        <v>42799</v>
      </c>
      <c r="P1206">
        <v>4</v>
      </c>
      <c r="Q1206" t="s">
        <v>26621</v>
      </c>
      <c r="R1206" t="s">
        <v>25828</v>
      </c>
      <c r="S1206" t="s">
        <v>26197</v>
      </c>
      <c r="T1206"/>
      <c r="U1206" t="s">
        <v>26198</v>
      </c>
      <c r="V1206" t="s">
        <v>26199</v>
      </c>
      <c r="W1206" s="91" t="s">
        <v>3567</v>
      </c>
      <c r="X1206" s="91" t="s">
        <v>29606</v>
      </c>
      <c r="Y1206" s="97"/>
      <c r="AA1206" s="91" t="str">
        <v>CANE5.1T0.5TI</v>
      </c>
    </row>
    <row r="1207" spans="1:27" s="91" customFormat="1" ht="15" customHeight="1" x14ac:dyDescent="0.35">
      <c r="A1207" t="s">
        <v>3569</v>
      </c>
      <c r="B1207" t="s">
        <v>3568</v>
      </c>
      <c r="C1207" t="s">
        <v>3570</v>
      </c>
      <c r="D1207" t="s">
        <v>3571</v>
      </c>
      <c r="E1207"/>
      <c r="F1207" t="s">
        <v>44</v>
      </c>
      <c r="G1207"/>
      <c r="H1207">
        <v>0.1</v>
      </c>
      <c r="I1207">
        <v>0.38</v>
      </c>
      <c r="J1207" t="s">
        <v>15</v>
      </c>
      <c r="K1207">
        <v>35.850209999999997</v>
      </c>
      <c r="L1207">
        <v>-83.936070000000001</v>
      </c>
      <c r="M1207" s="100" t="s">
        <v>38415</v>
      </c>
      <c r="N1207" t="s">
        <v>26602</v>
      </c>
      <c r="O1207" t="s">
        <v>42185</v>
      </c>
      <c r="P1207">
        <v>2</v>
      </c>
      <c r="Q1207" t="s">
        <v>26631</v>
      </c>
      <c r="R1207" t="s">
        <v>25825</v>
      </c>
      <c r="S1207" t="s">
        <v>26197</v>
      </c>
      <c r="T1207"/>
      <c r="U1207" t="s">
        <v>26198</v>
      </c>
      <c r="V1207" t="s">
        <v>26204</v>
      </c>
      <c r="X1207" s="91" t="s">
        <v>30298</v>
      </c>
      <c r="Y1207" s="97"/>
      <c r="AA1207" s="91" t="str">
        <v>CANEY000.1BT</v>
      </c>
    </row>
    <row r="1208" spans="1:27" s="91" customFormat="1" ht="15" customHeight="1" x14ac:dyDescent="0.35">
      <c r="A1208" t="s">
        <v>3573</v>
      </c>
      <c r="B1208" t="s">
        <v>3572</v>
      </c>
      <c r="C1208" t="s">
        <v>3574</v>
      </c>
      <c r="D1208" t="s">
        <v>3575</v>
      </c>
      <c r="E1208"/>
      <c r="F1208" t="s">
        <v>28985</v>
      </c>
      <c r="G1208"/>
      <c r="H1208">
        <v>0.1</v>
      </c>
      <c r="I1208">
        <v>2.2000000000000002</v>
      </c>
      <c r="J1208" t="s">
        <v>301</v>
      </c>
      <c r="K1208">
        <v>35.100200000000001</v>
      </c>
      <c r="L1208">
        <v>-84.536699999999996</v>
      </c>
      <c r="M1208" s="100" t="s">
        <v>38423</v>
      </c>
      <c r="N1208" t="s">
        <v>26269</v>
      </c>
      <c r="O1208" t="s">
        <v>42368</v>
      </c>
      <c r="P1208">
        <v>1</v>
      </c>
      <c r="Q1208" t="s">
        <v>30299</v>
      </c>
      <c r="R1208" t="s">
        <v>25802</v>
      </c>
      <c r="S1208" t="s">
        <v>26197</v>
      </c>
      <c r="T1208"/>
      <c r="U1208" t="s">
        <v>26198</v>
      </c>
      <c r="V1208" t="s">
        <v>26204</v>
      </c>
      <c r="X1208" s="91" t="s">
        <v>34675</v>
      </c>
      <c r="Y1208" s="97"/>
      <c r="AA1208" s="91" t="str">
        <v>CANEY000.1PO</v>
      </c>
    </row>
    <row r="1209" spans="1:27" s="91" customFormat="1" ht="15" customHeight="1" x14ac:dyDescent="0.35">
      <c r="A1209" t="s">
        <v>3577</v>
      </c>
      <c r="B1209" t="s">
        <v>3576</v>
      </c>
      <c r="C1209" t="s">
        <v>3574</v>
      </c>
      <c r="D1209" t="s">
        <v>1232</v>
      </c>
      <c r="E1209"/>
      <c r="F1209" t="s">
        <v>28985</v>
      </c>
      <c r="G1209"/>
      <c r="H1209">
        <v>0.1</v>
      </c>
      <c r="I1209">
        <v>2.73</v>
      </c>
      <c r="J1209" t="s">
        <v>553</v>
      </c>
      <c r="K1209">
        <v>35.7697</v>
      </c>
      <c r="L1209">
        <v>-83.5304</v>
      </c>
      <c r="M1209" s="100" t="s">
        <v>38394</v>
      </c>
      <c r="N1209" t="s">
        <v>26308</v>
      </c>
      <c r="O1209" t="s">
        <v>42564</v>
      </c>
      <c r="P1209">
        <v>5</v>
      </c>
      <c r="Q1209" t="s">
        <v>26632</v>
      </c>
      <c r="R1209" t="s">
        <v>25825</v>
      </c>
      <c r="S1209" t="s">
        <v>26197</v>
      </c>
      <c r="T1209"/>
      <c r="U1209" t="s">
        <v>26198</v>
      </c>
      <c r="V1209" t="s">
        <v>26204</v>
      </c>
      <c r="Y1209" s="97"/>
      <c r="AA1209" s="91" t="str">
        <v>CANEY000.1SV</v>
      </c>
    </row>
    <row r="1210" spans="1:27" s="91" customFormat="1" ht="15" customHeight="1" x14ac:dyDescent="0.35">
      <c r="A1210" t="s">
        <v>3579</v>
      </c>
      <c r="B1210" t="s">
        <v>3578</v>
      </c>
      <c r="C1210" t="s">
        <v>3574</v>
      </c>
      <c r="D1210" t="s">
        <v>3580</v>
      </c>
      <c r="E1210"/>
      <c r="F1210" t="s">
        <v>28994</v>
      </c>
      <c r="G1210"/>
      <c r="H1210">
        <v>0.3</v>
      </c>
      <c r="I1210">
        <v>4.03</v>
      </c>
      <c r="J1210" t="s">
        <v>64</v>
      </c>
      <c r="K1210">
        <v>36.322679999999998</v>
      </c>
      <c r="L1210">
        <v>-82.80001</v>
      </c>
      <c r="M1210" s="100" t="s">
        <v>38387</v>
      </c>
      <c r="N1210" t="s">
        <v>26214</v>
      </c>
      <c r="O1210" t="s">
        <v>42807</v>
      </c>
      <c r="P1210">
        <v>5</v>
      </c>
      <c r="Q1210" t="s">
        <v>30300</v>
      </c>
      <c r="R1210" t="s">
        <v>25821</v>
      </c>
      <c r="S1210" t="s">
        <v>26197</v>
      </c>
      <c r="T1210"/>
      <c r="U1210" t="s">
        <v>26198</v>
      </c>
      <c r="V1210" t="s">
        <v>26204</v>
      </c>
      <c r="X1210" s="91" t="s">
        <v>30301</v>
      </c>
      <c r="Y1210" s="97"/>
      <c r="AA1210" s="91" t="str">
        <v>CANEY000.3GE</v>
      </c>
    </row>
    <row r="1211" spans="1:27" s="91" customFormat="1" ht="15" customHeight="1" x14ac:dyDescent="0.35">
      <c r="A1211" s="310" t="s">
        <v>40802</v>
      </c>
      <c r="B1211" s="310" t="s">
        <v>40803</v>
      </c>
      <c r="C1211" s="310" t="s">
        <v>3570</v>
      </c>
      <c r="D1211" s="310" t="s">
        <v>40804</v>
      </c>
      <c r="E1211" s="310"/>
      <c r="F1211" s="310" t="s">
        <v>28985</v>
      </c>
      <c r="G1211" s="310"/>
      <c r="H1211" s="314">
        <v>0.5</v>
      </c>
      <c r="I1211" s="314">
        <v>1.37</v>
      </c>
      <c r="J1211" s="310" t="s">
        <v>409</v>
      </c>
      <c r="K1211" s="314">
        <v>35.487067000000003</v>
      </c>
      <c r="L1211" s="314">
        <v>-84.129930000000002</v>
      </c>
      <c r="M1211" s="314" t="s">
        <v>38378</v>
      </c>
      <c r="N1211" s="310" t="s">
        <v>26202</v>
      </c>
      <c r="O1211" s="310" t="s">
        <v>40805</v>
      </c>
      <c r="P1211" s="314">
        <v>3</v>
      </c>
      <c r="Q1211" s="310" t="s">
        <v>40806</v>
      </c>
      <c r="R1211" s="310" t="s">
        <v>25825</v>
      </c>
      <c r="S1211" s="310" t="s">
        <v>26197</v>
      </c>
      <c r="T1211" s="310"/>
      <c r="U1211" s="310" t="s">
        <v>26198</v>
      </c>
      <c r="V1211" s="310" t="s">
        <v>26204</v>
      </c>
      <c r="W1211" s="91" t="s">
        <v>40807</v>
      </c>
      <c r="X1211" s="91" t="s">
        <v>40633</v>
      </c>
      <c r="Y1211" s="97"/>
      <c r="AA1211" s="91" t="str">
        <v>CANEY000.5MO</v>
      </c>
    </row>
    <row r="1212" spans="1:27" s="91" customFormat="1" ht="15" customHeight="1" x14ac:dyDescent="0.35">
      <c r="A1212" t="s">
        <v>3582</v>
      </c>
      <c r="B1212" t="s">
        <v>3581</v>
      </c>
      <c r="C1212" t="s">
        <v>3574</v>
      </c>
      <c r="D1212" t="s">
        <v>3583</v>
      </c>
      <c r="E1212"/>
      <c r="F1212" t="s">
        <v>44</v>
      </c>
      <c r="G1212"/>
      <c r="H1212">
        <v>0.5</v>
      </c>
      <c r="I1212">
        <v>7.22</v>
      </c>
      <c r="J1212" t="s">
        <v>878</v>
      </c>
      <c r="K1212">
        <v>35.871299999999998</v>
      </c>
      <c r="L1212">
        <v>-84.373500000000007</v>
      </c>
      <c r="M1212" s="100" t="s">
        <v>38459</v>
      </c>
      <c r="N1212" t="s">
        <v>26343</v>
      </c>
      <c r="O1212" t="s">
        <v>42269</v>
      </c>
      <c r="P1212">
        <v>3</v>
      </c>
      <c r="Q1212" t="s">
        <v>26633</v>
      </c>
      <c r="R1212" t="s">
        <v>25825</v>
      </c>
      <c r="S1212" t="s">
        <v>26197</v>
      </c>
      <c r="T1212"/>
      <c r="U1212" t="s">
        <v>26198</v>
      </c>
      <c r="V1212" t="s">
        <v>26204</v>
      </c>
      <c r="Y1212" s="97"/>
      <c r="AA1212" s="91" t="str">
        <v>CANEY000.5RO</v>
      </c>
    </row>
    <row r="1213" spans="1:27" s="91" customFormat="1" ht="15" customHeight="1" x14ac:dyDescent="0.35">
      <c r="A1213" t="s">
        <v>3585</v>
      </c>
      <c r="B1213" t="s">
        <v>3584</v>
      </c>
      <c r="C1213" t="s">
        <v>3574</v>
      </c>
      <c r="D1213" t="s">
        <v>3586</v>
      </c>
      <c r="E1213"/>
      <c r="F1213" t="s">
        <v>29086</v>
      </c>
      <c r="G1213"/>
      <c r="H1213">
        <v>0.8</v>
      </c>
      <c r="I1213">
        <v>9.2799999999999994</v>
      </c>
      <c r="J1213" t="s">
        <v>814</v>
      </c>
      <c r="K1213">
        <v>36.556111000000001</v>
      </c>
      <c r="L1213">
        <v>-85.013056000000006</v>
      </c>
      <c r="M1213" s="100" t="s">
        <v>38411</v>
      </c>
      <c r="N1213" t="s">
        <v>26248</v>
      </c>
      <c r="O1213" t="s">
        <v>42842</v>
      </c>
      <c r="P1213">
        <v>4</v>
      </c>
      <c r="Q1213" t="s">
        <v>30302</v>
      </c>
      <c r="R1213" t="s">
        <v>25812</v>
      </c>
      <c r="S1213" t="s">
        <v>26197</v>
      </c>
      <c r="T1213"/>
      <c r="U1213" t="s">
        <v>26198</v>
      </c>
      <c r="V1213" t="s">
        <v>26199</v>
      </c>
      <c r="Y1213" s="97"/>
      <c r="AA1213" s="91" t="str">
        <v>CANEY000.8FE</v>
      </c>
    </row>
    <row r="1214" spans="1:27" s="91" customFormat="1" ht="15" customHeight="1" x14ac:dyDescent="0.35">
      <c r="A1214" t="s">
        <v>3588</v>
      </c>
      <c r="B1214" t="s">
        <v>3587</v>
      </c>
      <c r="C1214" t="s">
        <v>3589</v>
      </c>
      <c r="D1214" t="s">
        <v>30303</v>
      </c>
      <c r="E1214"/>
      <c r="F1214" t="s">
        <v>44</v>
      </c>
      <c r="G1214"/>
      <c r="H1214">
        <v>0.8</v>
      </c>
      <c r="I1214">
        <v>4.33</v>
      </c>
      <c r="J1214" t="s">
        <v>68</v>
      </c>
      <c r="K1214">
        <v>36.3825</v>
      </c>
      <c r="L1214">
        <v>-83.228899999999996</v>
      </c>
      <c r="M1214" s="100" t="s">
        <v>38388</v>
      </c>
      <c r="N1214" t="s">
        <v>18813</v>
      </c>
      <c r="O1214" t="s">
        <v>42555</v>
      </c>
      <c r="P1214">
        <v>4</v>
      </c>
      <c r="Q1214" t="s">
        <v>30304</v>
      </c>
      <c r="R1214" t="s">
        <v>25821</v>
      </c>
      <c r="S1214" t="s">
        <v>26197</v>
      </c>
      <c r="T1214"/>
      <c r="U1214" t="s">
        <v>26198</v>
      </c>
      <c r="V1214" t="s">
        <v>26204</v>
      </c>
      <c r="W1214" s="91" t="s">
        <v>3590</v>
      </c>
      <c r="Y1214" s="97"/>
      <c r="AA1214" s="91" t="str">
        <v>CANEY000.8HS</v>
      </c>
    </row>
    <row r="1215" spans="1:27" s="91" customFormat="1" ht="15" customHeight="1" x14ac:dyDescent="0.35">
      <c r="A1215" t="s">
        <v>3592</v>
      </c>
      <c r="B1215" t="s">
        <v>3591</v>
      </c>
      <c r="C1215" t="s">
        <v>3570</v>
      </c>
      <c r="D1215" t="s">
        <v>3593</v>
      </c>
      <c r="E1215"/>
      <c r="F1215" t="s">
        <v>29086</v>
      </c>
      <c r="G1215"/>
      <c r="H1215">
        <v>0.9</v>
      </c>
      <c r="I1215">
        <v>9.7799999999999994</v>
      </c>
      <c r="J1215" t="s">
        <v>470</v>
      </c>
      <c r="K1215">
        <v>35.664721999999998</v>
      </c>
      <c r="L1215">
        <v>-85.938056000000003</v>
      </c>
      <c r="M1215" s="100" t="s">
        <v>38403</v>
      </c>
      <c r="N1215" t="s">
        <v>26290</v>
      </c>
      <c r="O1215" t="s">
        <v>43187</v>
      </c>
      <c r="P1215">
        <v>3</v>
      </c>
      <c r="Q1215" t="s">
        <v>30305</v>
      </c>
      <c r="R1215" t="s">
        <v>25812</v>
      </c>
      <c r="S1215" t="s">
        <v>26197</v>
      </c>
      <c r="T1215"/>
      <c r="U1215" t="s">
        <v>26198</v>
      </c>
      <c r="V1215" t="s">
        <v>26199</v>
      </c>
      <c r="Y1215" s="97"/>
      <c r="AA1215" s="91" t="str">
        <v>CANEY000.9WA</v>
      </c>
    </row>
    <row r="1216" spans="1:27" s="91" customFormat="1" ht="15" customHeight="1" x14ac:dyDescent="0.35">
      <c r="A1216" t="s">
        <v>3595</v>
      </c>
      <c r="B1216" t="s">
        <v>3594</v>
      </c>
      <c r="C1216" t="s">
        <v>3574</v>
      </c>
      <c r="D1216" t="s">
        <v>3596</v>
      </c>
      <c r="E1216"/>
      <c r="F1216" t="s">
        <v>44</v>
      </c>
      <c r="G1216"/>
      <c r="H1216">
        <v>1.3</v>
      </c>
      <c r="I1216">
        <v>6.86</v>
      </c>
      <c r="J1216" t="s">
        <v>878</v>
      </c>
      <c r="K1216">
        <v>35.866599999999998</v>
      </c>
      <c r="L1216">
        <v>-84.380399999999995</v>
      </c>
      <c r="M1216" s="100" t="s">
        <v>38459</v>
      </c>
      <c r="N1216" t="s">
        <v>26343</v>
      </c>
      <c r="O1216" t="s">
        <v>42269</v>
      </c>
      <c r="P1216">
        <v>3</v>
      </c>
      <c r="Q1216" t="s">
        <v>26633</v>
      </c>
      <c r="R1216" t="s">
        <v>25825</v>
      </c>
      <c r="S1216" t="s">
        <v>26197</v>
      </c>
      <c r="T1216"/>
      <c r="U1216" t="s">
        <v>26198</v>
      </c>
      <c r="V1216" t="s">
        <v>26204</v>
      </c>
      <c r="Y1216" s="97"/>
      <c r="AA1216" s="91" t="str">
        <v>CANEY001.3RO</v>
      </c>
    </row>
    <row r="1217" spans="1:27" s="91" customFormat="1" ht="15" customHeight="1" x14ac:dyDescent="0.35">
      <c r="A1217" t="s">
        <v>3598</v>
      </c>
      <c r="B1217" t="s">
        <v>3597</v>
      </c>
      <c r="C1217" t="s">
        <v>3574</v>
      </c>
      <c r="D1217" t="s">
        <v>3599</v>
      </c>
      <c r="E1217"/>
      <c r="F1217" t="s">
        <v>29086</v>
      </c>
      <c r="G1217"/>
      <c r="H1217">
        <v>1.5</v>
      </c>
      <c r="I1217">
        <v>8.18</v>
      </c>
      <c r="J1217" t="s">
        <v>814</v>
      </c>
      <c r="K1217">
        <v>36.565277999999999</v>
      </c>
      <c r="L1217">
        <v>-85.01</v>
      </c>
      <c r="M1217" s="100" t="s">
        <v>38411</v>
      </c>
      <c r="N1217" t="s">
        <v>26248</v>
      </c>
      <c r="O1217" t="s">
        <v>42842</v>
      </c>
      <c r="P1217">
        <v>4</v>
      </c>
      <c r="Q1217" t="s">
        <v>30302</v>
      </c>
      <c r="R1217" t="s">
        <v>25812</v>
      </c>
      <c r="S1217" t="s">
        <v>26197</v>
      </c>
      <c r="T1217"/>
      <c r="U1217" t="s">
        <v>26198</v>
      </c>
      <c r="V1217" t="s">
        <v>26199</v>
      </c>
      <c r="Y1217" s="97"/>
      <c r="AA1217" s="91" t="str">
        <v>CANEY001.5FE</v>
      </c>
    </row>
    <row r="1218" spans="1:27" s="91" customFormat="1" ht="15" customHeight="1" x14ac:dyDescent="0.35">
      <c r="A1218" t="s">
        <v>3601</v>
      </c>
      <c r="B1218" t="s">
        <v>3600</v>
      </c>
      <c r="C1218" t="s">
        <v>3574</v>
      </c>
      <c r="D1218" t="s">
        <v>3602</v>
      </c>
      <c r="E1218"/>
      <c r="F1218" t="s">
        <v>75</v>
      </c>
      <c r="G1218"/>
      <c r="H1218">
        <v>1.9</v>
      </c>
      <c r="I1218">
        <v>23.1</v>
      </c>
      <c r="J1218" t="s">
        <v>1391</v>
      </c>
      <c r="K1218">
        <v>35.6145</v>
      </c>
      <c r="L1218">
        <v>-86.765799999999999</v>
      </c>
      <c r="M1218" s="100" t="s">
        <v>38389</v>
      </c>
      <c r="N1218" t="s">
        <v>26217</v>
      </c>
      <c r="O1218" t="s">
        <v>42956</v>
      </c>
      <c r="P1218">
        <v>4</v>
      </c>
      <c r="Q1218" t="s">
        <v>26635</v>
      </c>
      <c r="R1218" t="s">
        <v>25808</v>
      </c>
      <c r="S1218" t="s">
        <v>26197</v>
      </c>
      <c r="T1218"/>
      <c r="U1218" t="s">
        <v>26198</v>
      </c>
      <c r="V1218" t="s">
        <v>26199</v>
      </c>
      <c r="W1218" s="91" t="s">
        <v>40808</v>
      </c>
      <c r="Y1218" s="97"/>
      <c r="AA1218" s="91" t="str">
        <v>CANEY001.9ML</v>
      </c>
    </row>
    <row r="1219" spans="1:27" s="91" customFormat="1" ht="15" customHeight="1" x14ac:dyDescent="0.35">
      <c r="A1219" t="s">
        <v>3604</v>
      </c>
      <c r="B1219" t="s">
        <v>3603</v>
      </c>
      <c r="C1219" t="s">
        <v>3574</v>
      </c>
      <c r="D1219" t="s">
        <v>3605</v>
      </c>
      <c r="E1219"/>
      <c r="F1219" t="s">
        <v>44</v>
      </c>
      <c r="G1219"/>
      <c r="H1219">
        <v>2.6</v>
      </c>
      <c r="I1219">
        <v>20.36</v>
      </c>
      <c r="J1219" t="s">
        <v>68</v>
      </c>
      <c r="K1219">
        <v>36.395800000000001</v>
      </c>
      <c r="L1219">
        <v>-83.067800000000005</v>
      </c>
      <c r="M1219" s="100" t="s">
        <v>38388</v>
      </c>
      <c r="N1219" t="s">
        <v>18813</v>
      </c>
      <c r="O1219" t="s">
        <v>43179</v>
      </c>
      <c r="P1219">
        <v>4</v>
      </c>
      <c r="Q1219" t="s">
        <v>30306</v>
      </c>
      <c r="R1219" t="s">
        <v>25821</v>
      </c>
      <c r="S1219" t="s">
        <v>26197</v>
      </c>
      <c r="T1219"/>
      <c r="U1219" t="s">
        <v>26198</v>
      </c>
      <c r="V1219" t="s">
        <v>26204</v>
      </c>
      <c r="Y1219" s="97"/>
      <c r="AA1219" s="91" t="str">
        <v>CANEY002.6HS</v>
      </c>
    </row>
    <row r="1220" spans="1:27" s="91" customFormat="1" ht="15" customHeight="1" x14ac:dyDescent="0.35">
      <c r="A1220" t="s">
        <v>3607</v>
      </c>
      <c r="B1220" t="s">
        <v>3606</v>
      </c>
      <c r="C1220" t="s">
        <v>3574</v>
      </c>
      <c r="D1220" t="s">
        <v>3608</v>
      </c>
      <c r="E1220"/>
      <c r="F1220" t="s">
        <v>75</v>
      </c>
      <c r="G1220"/>
      <c r="H1220">
        <v>2.6</v>
      </c>
      <c r="I1220">
        <v>19.170000000000002</v>
      </c>
      <c r="J1220" t="s">
        <v>1391</v>
      </c>
      <c r="K1220">
        <v>35.621299999999998</v>
      </c>
      <c r="L1220">
        <v>-86.758099999999999</v>
      </c>
      <c r="M1220" s="100" t="s">
        <v>38389</v>
      </c>
      <c r="N1220" t="s">
        <v>26217</v>
      </c>
      <c r="O1220" t="s">
        <v>42956</v>
      </c>
      <c r="P1220">
        <v>4</v>
      </c>
      <c r="Q1220" t="s">
        <v>26635</v>
      </c>
      <c r="R1220" t="s">
        <v>25808</v>
      </c>
      <c r="S1220" t="s">
        <v>26197</v>
      </c>
      <c r="T1220"/>
      <c r="U1220" t="s">
        <v>26198</v>
      </c>
      <c r="V1220" t="s">
        <v>26199</v>
      </c>
      <c r="Y1220" s="97"/>
      <c r="AA1220" s="91" t="str">
        <v>CANEY002.6ML</v>
      </c>
    </row>
    <row r="1221" spans="1:27" s="91" customFormat="1" ht="15" customHeight="1" x14ac:dyDescent="0.35">
      <c r="A1221" t="s">
        <v>3610</v>
      </c>
      <c r="B1221" t="s">
        <v>3609</v>
      </c>
      <c r="C1221" t="s">
        <v>3574</v>
      </c>
      <c r="D1221" t="s">
        <v>3611</v>
      </c>
      <c r="E1221"/>
      <c r="F1221" t="s">
        <v>44</v>
      </c>
      <c r="G1221"/>
      <c r="H1221">
        <v>3</v>
      </c>
      <c r="I1221">
        <v>21</v>
      </c>
      <c r="J1221" t="s">
        <v>68</v>
      </c>
      <c r="K1221">
        <v>36.397199999999998</v>
      </c>
      <c r="L1221">
        <v>-83.062799999999996</v>
      </c>
      <c r="M1221" s="100" t="s">
        <v>38388</v>
      </c>
      <c r="N1221" t="s">
        <v>18813</v>
      </c>
      <c r="O1221" t="s">
        <v>43179</v>
      </c>
      <c r="P1221">
        <v>4</v>
      </c>
      <c r="Q1221" t="s">
        <v>30306</v>
      </c>
      <c r="R1221" t="s">
        <v>25821</v>
      </c>
      <c r="S1221" t="s">
        <v>26197</v>
      </c>
      <c r="T1221"/>
      <c r="U1221" t="s">
        <v>26198</v>
      </c>
      <c r="V1221" t="s">
        <v>26204</v>
      </c>
      <c r="X1221" s="91" t="s">
        <v>30307</v>
      </c>
      <c r="Y1221" s="97"/>
      <c r="AA1221" s="91" t="str">
        <v>CANEY003.0HS</v>
      </c>
    </row>
    <row r="1222" spans="1:27" s="91" customFormat="1" ht="15" customHeight="1" x14ac:dyDescent="0.35">
      <c r="A1222" t="s">
        <v>3613</v>
      </c>
      <c r="B1222" t="s">
        <v>3612</v>
      </c>
      <c r="C1222" t="s">
        <v>3574</v>
      </c>
      <c r="D1222" t="s">
        <v>3614</v>
      </c>
      <c r="E1222"/>
      <c r="F1222" t="s">
        <v>9</v>
      </c>
      <c r="G1222"/>
      <c r="H1222">
        <v>3.7</v>
      </c>
      <c r="I1222">
        <v>2.0099999999999998</v>
      </c>
      <c r="J1222" t="s">
        <v>10</v>
      </c>
      <c r="K1222">
        <v>35.042400000000001</v>
      </c>
      <c r="L1222">
        <v>-88.635999999999996</v>
      </c>
      <c r="M1222" s="100" t="s">
        <v>38377</v>
      </c>
      <c r="N1222" t="s">
        <v>26200</v>
      </c>
      <c r="O1222" t="s">
        <v>42463</v>
      </c>
      <c r="P1222">
        <v>4</v>
      </c>
      <c r="Q1222" t="s">
        <v>30308</v>
      </c>
      <c r="R1222" t="s">
        <v>25816</v>
      </c>
      <c r="S1222" t="s">
        <v>26197</v>
      </c>
      <c r="T1222"/>
      <c r="U1222" t="s">
        <v>26198</v>
      </c>
      <c r="V1222" t="s">
        <v>26199</v>
      </c>
      <c r="X1222" s="91" t="s">
        <v>29689</v>
      </c>
      <c r="Y1222" s="97"/>
      <c r="AA1222" s="91" t="str">
        <v>CANEY003.7MC</v>
      </c>
    </row>
    <row r="1223" spans="1:27" s="91" customFormat="1" ht="15" customHeight="1" x14ac:dyDescent="0.35">
      <c r="A1223" s="310" t="s">
        <v>40809</v>
      </c>
      <c r="B1223" s="310" t="s">
        <v>40810</v>
      </c>
      <c r="C1223" s="310" t="s">
        <v>3574</v>
      </c>
      <c r="D1223" s="310" t="s">
        <v>40811</v>
      </c>
      <c r="E1223" s="310"/>
      <c r="F1223" s="310" t="s">
        <v>44</v>
      </c>
      <c r="G1223" s="310"/>
      <c r="H1223" s="314">
        <v>4</v>
      </c>
      <c r="I1223" s="314">
        <v>19</v>
      </c>
      <c r="J1223" s="310" t="s">
        <v>68</v>
      </c>
      <c r="K1223" s="314">
        <v>36.402909999999999</v>
      </c>
      <c r="L1223" s="314">
        <v>-83.046800000000005</v>
      </c>
      <c r="M1223" s="314" t="s">
        <v>38388</v>
      </c>
      <c r="N1223" s="310" t="s">
        <v>18813</v>
      </c>
      <c r="O1223" s="310" t="s">
        <v>38722</v>
      </c>
      <c r="P1223" s="314">
        <v>4</v>
      </c>
      <c r="Q1223" s="310" t="s">
        <v>30306</v>
      </c>
      <c r="R1223" s="310" t="s">
        <v>25821</v>
      </c>
      <c r="S1223" s="310" t="s">
        <v>26197</v>
      </c>
      <c r="T1223" s="310"/>
      <c r="U1223" s="310" t="s">
        <v>26198</v>
      </c>
      <c r="V1223" s="310" t="s">
        <v>26204</v>
      </c>
      <c r="Y1223" s="97"/>
      <c r="AA1223" s="91" t="str">
        <v>CANEY004.0HS</v>
      </c>
    </row>
    <row r="1224" spans="1:27" s="91" customFormat="1" ht="15" customHeight="1" x14ac:dyDescent="0.35">
      <c r="A1224" t="s">
        <v>3616</v>
      </c>
      <c r="B1224" t="s">
        <v>3615</v>
      </c>
      <c r="C1224" t="s">
        <v>3570</v>
      </c>
      <c r="D1224" t="s">
        <v>3617</v>
      </c>
      <c r="E1224"/>
      <c r="F1224" t="s">
        <v>29086</v>
      </c>
      <c r="G1224"/>
      <c r="H1224">
        <v>4.2</v>
      </c>
      <c r="I1224">
        <v>0.87</v>
      </c>
      <c r="J1224" t="s">
        <v>470</v>
      </c>
      <c r="K1224">
        <v>35.621499999999997</v>
      </c>
      <c r="L1224">
        <v>-85.930800000000005</v>
      </c>
      <c r="M1224" s="100" t="s">
        <v>38403</v>
      </c>
      <c r="N1224" t="s">
        <v>26290</v>
      </c>
      <c r="O1224" t="s">
        <v>43187</v>
      </c>
      <c r="P1224">
        <v>3</v>
      </c>
      <c r="Q1224" t="s">
        <v>30305</v>
      </c>
      <c r="R1224" t="s">
        <v>25812</v>
      </c>
      <c r="S1224" t="s">
        <v>26197</v>
      </c>
      <c r="T1224"/>
      <c r="U1224" t="s">
        <v>26198</v>
      </c>
      <c r="V1224" t="s">
        <v>26199</v>
      </c>
      <c r="Y1224" s="97"/>
      <c r="AA1224" s="91" t="str">
        <v>CANEY004.2WA</v>
      </c>
    </row>
    <row r="1225" spans="1:27" s="91" customFormat="1" ht="15" customHeight="1" x14ac:dyDescent="0.35">
      <c r="A1225" t="s">
        <v>3619</v>
      </c>
      <c r="B1225" t="s">
        <v>3618</v>
      </c>
      <c r="C1225" t="s">
        <v>3574</v>
      </c>
      <c r="D1225" t="s">
        <v>3620</v>
      </c>
      <c r="E1225"/>
      <c r="F1225" t="s">
        <v>44</v>
      </c>
      <c r="G1225"/>
      <c r="H1225">
        <v>4.3</v>
      </c>
      <c r="I1225">
        <v>7.91</v>
      </c>
      <c r="J1225" t="s">
        <v>878</v>
      </c>
      <c r="K1225">
        <v>35.896900000000002</v>
      </c>
      <c r="L1225">
        <v>-84.607299999999995</v>
      </c>
      <c r="M1225" s="100" t="s">
        <v>38415</v>
      </c>
      <c r="N1225" t="s">
        <v>26602</v>
      </c>
      <c r="O1225" t="s">
        <v>43170</v>
      </c>
      <c r="P1225">
        <v>1</v>
      </c>
      <c r="Q1225" t="s">
        <v>30309</v>
      </c>
      <c r="R1225" t="s">
        <v>25825</v>
      </c>
      <c r="S1225" t="s">
        <v>26197</v>
      </c>
      <c r="T1225" t="s">
        <v>26636</v>
      </c>
      <c r="U1225" t="s">
        <v>26207</v>
      </c>
      <c r="V1225" t="s">
        <v>26204</v>
      </c>
      <c r="W1225" s="91" t="s">
        <v>34676</v>
      </c>
      <c r="Y1225" s="97"/>
      <c r="AA1225" s="91" t="str">
        <v>CANEY004.3RO</v>
      </c>
    </row>
    <row r="1226" spans="1:27" s="91" customFormat="1" ht="15" customHeight="1" x14ac:dyDescent="0.35">
      <c r="A1226" t="s">
        <v>3622</v>
      </c>
      <c r="B1226" t="s">
        <v>3621</v>
      </c>
      <c r="C1226" t="s">
        <v>3574</v>
      </c>
      <c r="D1226" t="s">
        <v>3623</v>
      </c>
      <c r="E1226"/>
      <c r="F1226" t="s">
        <v>44</v>
      </c>
      <c r="G1226"/>
      <c r="H1226">
        <v>5</v>
      </c>
      <c r="I1226">
        <v>2.63</v>
      </c>
      <c r="J1226" t="s">
        <v>68</v>
      </c>
      <c r="K1226">
        <v>36.567999999999998</v>
      </c>
      <c r="L1226">
        <v>-82.840999999999994</v>
      </c>
      <c r="M1226" s="100" t="s">
        <v>38388</v>
      </c>
      <c r="N1226" t="s">
        <v>18813</v>
      </c>
      <c r="O1226" t="s">
        <v>42673</v>
      </c>
      <c r="P1226">
        <v>4</v>
      </c>
      <c r="Q1226" t="s">
        <v>30310</v>
      </c>
      <c r="R1226" t="s">
        <v>25821</v>
      </c>
      <c r="S1226" t="s">
        <v>26197</v>
      </c>
      <c r="T1226"/>
      <c r="U1226" t="s">
        <v>26198</v>
      </c>
      <c r="V1226" t="s">
        <v>26204</v>
      </c>
      <c r="X1226" s="91" t="s">
        <v>30311</v>
      </c>
      <c r="Y1226" s="97"/>
      <c r="AA1226" s="91" t="str">
        <v>CANEY005.0HS</v>
      </c>
    </row>
    <row r="1227" spans="1:27" s="91" customFormat="1" ht="15" customHeight="1" x14ac:dyDescent="0.35">
      <c r="A1227" s="310" t="s">
        <v>38719</v>
      </c>
      <c r="B1227" s="310" t="s">
        <v>38720</v>
      </c>
      <c r="C1227" s="310" t="s">
        <v>3574</v>
      </c>
      <c r="D1227" s="310" t="s">
        <v>38721</v>
      </c>
      <c r="E1227" s="310"/>
      <c r="F1227" s="310" t="s">
        <v>44</v>
      </c>
      <c r="G1227" s="310"/>
      <c r="H1227" s="314">
        <v>6.9</v>
      </c>
      <c r="I1227" s="314">
        <v>14.71</v>
      </c>
      <c r="J1227" s="310" t="s">
        <v>68</v>
      </c>
      <c r="K1227" s="314">
        <v>36.42257</v>
      </c>
      <c r="L1227" s="314">
        <v>-83.019660000000002</v>
      </c>
      <c r="M1227" s="314" t="s">
        <v>38388</v>
      </c>
      <c r="N1227" s="310" t="s">
        <v>18813</v>
      </c>
      <c r="O1227" s="310" t="s">
        <v>38722</v>
      </c>
      <c r="P1227" s="314">
        <v>4</v>
      </c>
      <c r="Q1227" s="310" t="s">
        <v>26634</v>
      </c>
      <c r="R1227" s="310" t="s">
        <v>25821</v>
      </c>
      <c r="S1227" s="310" t="s">
        <v>26197</v>
      </c>
      <c r="T1227" s="310"/>
      <c r="U1227" s="310" t="s">
        <v>26198</v>
      </c>
      <c r="V1227" s="310" t="s">
        <v>26204</v>
      </c>
      <c r="W1227" s="91" t="s">
        <v>38723</v>
      </c>
      <c r="Y1227" s="97"/>
      <c r="AA1227" s="91" t="str">
        <v>CANEY006.9HS</v>
      </c>
    </row>
    <row r="1228" spans="1:27" s="91" customFormat="1" ht="15" customHeight="1" x14ac:dyDescent="0.35">
      <c r="A1228" t="s">
        <v>37814</v>
      </c>
      <c r="B1228" t="s">
        <v>4101</v>
      </c>
      <c r="C1228" t="s">
        <v>3589</v>
      </c>
      <c r="D1228" t="s">
        <v>4103</v>
      </c>
      <c r="E1228"/>
      <c r="F1228" t="s">
        <v>33</v>
      </c>
      <c r="G1228"/>
      <c r="H1228">
        <v>7.3</v>
      </c>
      <c r="I1228">
        <v>2568</v>
      </c>
      <c r="J1228" t="s">
        <v>39</v>
      </c>
      <c r="K1228">
        <v>36.219029999999997</v>
      </c>
      <c r="L1228">
        <v>-85.9482</v>
      </c>
      <c r="M1228" s="100" t="s">
        <v>38383</v>
      </c>
      <c r="N1228" t="s">
        <v>3589</v>
      </c>
      <c r="O1228" t="s">
        <v>42165</v>
      </c>
      <c r="P1228">
        <v>2</v>
      </c>
      <c r="Q1228" t="s">
        <v>26700</v>
      </c>
      <c r="R1228" t="s">
        <v>25812</v>
      </c>
      <c r="S1228" t="s">
        <v>26197</v>
      </c>
      <c r="T1228"/>
      <c r="U1228" t="s">
        <v>26198</v>
      </c>
      <c r="V1228" t="s">
        <v>26199</v>
      </c>
      <c r="W1228" s="91" t="s">
        <v>4102</v>
      </c>
      <c r="X1228" s="91" t="s">
        <v>37815</v>
      </c>
      <c r="Y1228" s="97"/>
      <c r="AA1228" s="91" t="str">
        <v>CANEY007.3SM</v>
      </c>
    </row>
    <row r="1229" spans="1:27" s="91" customFormat="1" ht="15" customHeight="1" x14ac:dyDescent="0.35">
      <c r="A1229" t="s">
        <v>38724</v>
      </c>
      <c r="B1229" t="s">
        <v>3624</v>
      </c>
      <c r="C1229" t="s">
        <v>3574</v>
      </c>
      <c r="D1229" t="s">
        <v>3626</v>
      </c>
      <c r="E1229"/>
      <c r="F1229" t="s">
        <v>44</v>
      </c>
      <c r="G1229"/>
      <c r="H1229">
        <v>7.6</v>
      </c>
      <c r="I1229">
        <v>10.59</v>
      </c>
      <c r="J1229" t="s">
        <v>68</v>
      </c>
      <c r="K1229">
        <v>36.427289999999999</v>
      </c>
      <c r="L1229">
        <v>-83.01003</v>
      </c>
      <c r="M1229" s="100" t="s">
        <v>38388</v>
      </c>
      <c r="N1229" t="s">
        <v>18813</v>
      </c>
      <c r="O1229" t="s">
        <v>43179</v>
      </c>
      <c r="P1229">
        <v>4</v>
      </c>
      <c r="Q1229" t="s">
        <v>26634</v>
      </c>
      <c r="R1229" t="s">
        <v>25821</v>
      </c>
      <c r="S1229" t="s">
        <v>26197</v>
      </c>
      <c r="T1229"/>
      <c r="U1229" t="s">
        <v>26198</v>
      </c>
      <c r="V1229" t="s">
        <v>26204</v>
      </c>
      <c r="W1229" s="91" t="s">
        <v>3625</v>
      </c>
      <c r="X1229" s="91" t="s">
        <v>38725</v>
      </c>
      <c r="Y1229" s="97"/>
      <c r="AA1229" s="91" t="str">
        <v>CANEY007.6HS</v>
      </c>
    </row>
    <row r="1230" spans="1:27" s="91" customFormat="1" ht="15" customHeight="1" x14ac:dyDescent="0.35">
      <c r="A1230" t="s">
        <v>30312</v>
      </c>
      <c r="B1230" t="s">
        <v>8755</v>
      </c>
      <c r="C1230" t="s">
        <v>3574</v>
      </c>
      <c r="D1230" t="s">
        <v>8757</v>
      </c>
      <c r="E1230" t="s">
        <v>26424</v>
      </c>
      <c r="F1230" t="s">
        <v>75</v>
      </c>
      <c r="G1230"/>
      <c r="H1230">
        <v>9.1999999999999993</v>
      </c>
      <c r="I1230">
        <v>1.29</v>
      </c>
      <c r="J1230" t="s">
        <v>1391</v>
      </c>
      <c r="K1230">
        <v>35.689100000000003</v>
      </c>
      <c r="L1230">
        <v>-86.715999999999994</v>
      </c>
      <c r="M1230" s="100" t="s">
        <v>38389</v>
      </c>
      <c r="N1230" t="s">
        <v>26217</v>
      </c>
      <c r="O1230" t="s">
        <v>42956</v>
      </c>
      <c r="P1230">
        <v>4</v>
      </c>
      <c r="Q1230" t="s">
        <v>26635</v>
      </c>
      <c r="R1230" t="s">
        <v>25808</v>
      </c>
      <c r="S1230" t="s">
        <v>26197</v>
      </c>
      <c r="T1230"/>
      <c r="U1230" t="s">
        <v>26198</v>
      </c>
      <c r="V1230" t="s">
        <v>26199</v>
      </c>
      <c r="W1230" s="91" t="s">
        <v>8756</v>
      </c>
      <c r="X1230" s="91" t="s">
        <v>30313</v>
      </c>
      <c r="Y1230" s="97"/>
      <c r="AA1230" s="91" t="str">
        <v>CANEY009.2ML</v>
      </c>
    </row>
    <row r="1231" spans="1:27" s="91" customFormat="1" ht="15" customHeight="1" x14ac:dyDescent="0.35">
      <c r="A1231" t="s">
        <v>38726</v>
      </c>
      <c r="B1231" t="s">
        <v>3627</v>
      </c>
      <c r="C1231" t="s">
        <v>3574</v>
      </c>
      <c r="D1231" t="s">
        <v>3628</v>
      </c>
      <c r="E1231"/>
      <c r="F1231" t="s">
        <v>44</v>
      </c>
      <c r="G1231"/>
      <c r="H1231">
        <v>10</v>
      </c>
      <c r="I1231">
        <v>10.59</v>
      </c>
      <c r="J1231" t="s">
        <v>68</v>
      </c>
      <c r="K1231">
        <v>36.448</v>
      </c>
      <c r="L1231">
        <v>-82.988</v>
      </c>
      <c r="M1231" s="100" t="s">
        <v>38388</v>
      </c>
      <c r="N1231" t="s">
        <v>18813</v>
      </c>
      <c r="O1231" t="s">
        <v>43179</v>
      </c>
      <c r="P1231">
        <v>4</v>
      </c>
      <c r="Q1231" t="s">
        <v>26634</v>
      </c>
      <c r="R1231" t="s">
        <v>25821</v>
      </c>
      <c r="S1231" t="s">
        <v>26197</v>
      </c>
      <c r="T1231"/>
      <c r="U1231" t="s">
        <v>26198</v>
      </c>
      <c r="V1231" t="s">
        <v>26204</v>
      </c>
      <c r="W1231" s="91" t="s">
        <v>38727</v>
      </c>
      <c r="X1231" s="91" t="s">
        <v>38728</v>
      </c>
      <c r="Y1231" s="97"/>
      <c r="AA1231" s="91" t="str">
        <v>CANEY010.0HS</v>
      </c>
    </row>
    <row r="1232" spans="1:27" s="91" customFormat="1" ht="15" customHeight="1" x14ac:dyDescent="0.35">
      <c r="A1232" t="s">
        <v>37816</v>
      </c>
      <c r="B1232" t="s">
        <v>4104</v>
      </c>
      <c r="C1232" t="s">
        <v>3589</v>
      </c>
      <c r="D1232" t="s">
        <v>4105</v>
      </c>
      <c r="E1232"/>
      <c r="F1232" t="s">
        <v>33</v>
      </c>
      <c r="G1232"/>
      <c r="H1232">
        <v>11.25</v>
      </c>
      <c r="I1232">
        <v>2530</v>
      </c>
      <c r="J1232" t="s">
        <v>39</v>
      </c>
      <c r="K1232">
        <v>36.186109999999999</v>
      </c>
      <c r="L1232">
        <v>-85.905000000000001</v>
      </c>
      <c r="M1232" s="100" t="s">
        <v>38383</v>
      </c>
      <c r="N1232" t="s">
        <v>3589</v>
      </c>
      <c r="O1232" t="s">
        <v>38729</v>
      </c>
      <c r="P1232">
        <v>2</v>
      </c>
      <c r="Q1232" t="s">
        <v>26700</v>
      </c>
      <c r="R1232" t="s">
        <v>25812</v>
      </c>
      <c r="S1232" t="s">
        <v>26197</v>
      </c>
      <c r="T1232"/>
      <c r="U1232" t="s">
        <v>26198</v>
      </c>
      <c r="V1232" t="s">
        <v>26199</v>
      </c>
      <c r="W1232" s="91" t="s">
        <v>38730</v>
      </c>
      <c r="X1232" s="91" t="s">
        <v>37817</v>
      </c>
      <c r="Y1232" s="97"/>
      <c r="AA1232" s="91" t="str">
        <v>CANEY011.2SM</v>
      </c>
    </row>
    <row r="1233" spans="1:27" s="91" customFormat="1" ht="15" customHeight="1" x14ac:dyDescent="0.35">
      <c r="A1233" t="s">
        <v>37818</v>
      </c>
      <c r="B1233" t="s">
        <v>4106</v>
      </c>
      <c r="C1233" t="s">
        <v>3589</v>
      </c>
      <c r="D1233" t="s">
        <v>4107</v>
      </c>
      <c r="E1233"/>
      <c r="F1233" t="s">
        <v>33</v>
      </c>
      <c r="G1233"/>
      <c r="H1233">
        <v>17.899999999999999</v>
      </c>
      <c r="I1233">
        <v>2243</v>
      </c>
      <c r="J1233" t="s">
        <v>39</v>
      </c>
      <c r="K1233">
        <v>36.146934999999999</v>
      </c>
      <c r="L1233">
        <v>-85.839314000000002</v>
      </c>
      <c r="M1233" s="100" t="s">
        <v>38383</v>
      </c>
      <c r="N1233" t="s">
        <v>3589</v>
      </c>
      <c r="O1233" t="s">
        <v>42237</v>
      </c>
      <c r="P1233">
        <v>2</v>
      </c>
      <c r="Q1233" t="s">
        <v>26700</v>
      </c>
      <c r="R1233" t="s">
        <v>25812</v>
      </c>
      <c r="S1233" t="s">
        <v>26197</v>
      </c>
      <c r="T1233"/>
      <c r="U1233" t="s">
        <v>26198</v>
      </c>
      <c r="V1233" t="s">
        <v>26199</v>
      </c>
      <c r="W1233" s="91" t="s">
        <v>40812</v>
      </c>
      <c r="X1233" s="91" t="s">
        <v>37819</v>
      </c>
      <c r="Y1233" s="97"/>
      <c r="AA1233" s="91" t="str">
        <v>CANEY017.9SM</v>
      </c>
    </row>
    <row r="1234" spans="1:27" s="91" customFormat="1" ht="15" customHeight="1" x14ac:dyDescent="0.35">
      <c r="A1234" t="s">
        <v>37820</v>
      </c>
      <c r="B1234" t="s">
        <v>4108</v>
      </c>
      <c r="C1234" t="s">
        <v>3589</v>
      </c>
      <c r="D1234" t="s">
        <v>4109</v>
      </c>
      <c r="E1234"/>
      <c r="F1234" t="s">
        <v>33</v>
      </c>
      <c r="G1234"/>
      <c r="H1234">
        <v>21.3</v>
      </c>
      <c r="I1234">
        <v>2186</v>
      </c>
      <c r="J1234" t="s">
        <v>4110</v>
      </c>
      <c r="K1234">
        <v>36.131129999999999</v>
      </c>
      <c r="L1234">
        <v>-85.808019999999999</v>
      </c>
      <c r="M1234" s="100" t="s">
        <v>38383</v>
      </c>
      <c r="N1234" t="s">
        <v>3589</v>
      </c>
      <c r="O1234" t="s">
        <v>42237</v>
      </c>
      <c r="P1234">
        <v>2</v>
      </c>
      <c r="Q1234" t="s">
        <v>26701</v>
      </c>
      <c r="R1234" t="s">
        <v>25812</v>
      </c>
      <c r="S1234" t="s">
        <v>26197</v>
      </c>
      <c r="T1234"/>
      <c r="U1234" t="s">
        <v>26198</v>
      </c>
      <c r="V1234" t="s">
        <v>26199</v>
      </c>
      <c r="W1234" s="91" t="s">
        <v>40813</v>
      </c>
      <c r="X1234" s="91" t="s">
        <v>37821</v>
      </c>
      <c r="Y1234" s="97"/>
      <c r="AA1234" s="91" t="str">
        <v>CANEY021.3DB</v>
      </c>
    </row>
    <row r="1235" spans="1:27" s="91" customFormat="1" ht="15" customHeight="1" x14ac:dyDescent="0.35">
      <c r="A1235" s="310" t="s">
        <v>40814</v>
      </c>
      <c r="B1235" s="310" t="s">
        <v>40815</v>
      </c>
      <c r="C1235" s="310" t="s">
        <v>38735</v>
      </c>
      <c r="D1235" s="310" t="s">
        <v>40816</v>
      </c>
      <c r="E1235" s="310"/>
      <c r="F1235" s="310" t="s">
        <v>33</v>
      </c>
      <c r="G1235" s="310"/>
      <c r="H1235" s="314">
        <v>24</v>
      </c>
      <c r="I1235" s="314">
        <v>2184</v>
      </c>
      <c r="J1235" s="310" t="s">
        <v>4110</v>
      </c>
      <c r="K1235" s="314">
        <v>36.11889</v>
      </c>
      <c r="L1235" s="314">
        <v>-85.842780000000005</v>
      </c>
      <c r="M1235" s="314" t="s">
        <v>38383</v>
      </c>
      <c r="N1235" s="310" t="s">
        <v>3589</v>
      </c>
      <c r="O1235" s="310" t="s">
        <v>40817</v>
      </c>
      <c r="P1235" s="314">
        <v>2</v>
      </c>
      <c r="Q1235" s="310" t="s">
        <v>26701</v>
      </c>
      <c r="R1235" s="310" t="s">
        <v>25812</v>
      </c>
      <c r="S1235" s="310" t="s">
        <v>26197</v>
      </c>
      <c r="T1235" s="310"/>
      <c r="U1235" s="310" t="s">
        <v>26198</v>
      </c>
      <c r="V1235" s="310" t="s">
        <v>26199</v>
      </c>
      <c r="W1235" s="91" t="s">
        <v>40818</v>
      </c>
      <c r="X1235" s="91" t="s">
        <v>40819</v>
      </c>
      <c r="Y1235" s="97"/>
      <c r="AA1235" s="91" t="str">
        <v>CANEY024.0DB</v>
      </c>
    </row>
    <row r="1236" spans="1:27" s="91" customFormat="1" ht="15" customHeight="1" x14ac:dyDescent="0.35">
      <c r="A1236" t="s">
        <v>37822</v>
      </c>
      <c r="B1236" t="s">
        <v>4111</v>
      </c>
      <c r="C1236" t="s">
        <v>3589</v>
      </c>
      <c r="D1236" t="s">
        <v>37823</v>
      </c>
      <c r="E1236"/>
      <c r="F1236" t="s">
        <v>33</v>
      </c>
      <c r="G1236"/>
      <c r="H1236">
        <v>24.9</v>
      </c>
      <c r="I1236">
        <v>2181</v>
      </c>
      <c r="J1236" t="s">
        <v>4110</v>
      </c>
      <c r="K1236">
        <v>36.1083</v>
      </c>
      <c r="L1236">
        <v>-85.852800000000002</v>
      </c>
      <c r="M1236" s="100" t="s">
        <v>38383</v>
      </c>
      <c r="N1236" t="s">
        <v>3589</v>
      </c>
      <c r="O1236" t="s">
        <v>42237</v>
      </c>
      <c r="P1236">
        <v>2</v>
      </c>
      <c r="Q1236" t="s">
        <v>26701</v>
      </c>
      <c r="R1236" t="s">
        <v>25812</v>
      </c>
      <c r="S1236" t="s">
        <v>26197</v>
      </c>
      <c r="T1236"/>
      <c r="U1236" t="s">
        <v>26198</v>
      </c>
      <c r="V1236" t="s">
        <v>26199</v>
      </c>
      <c r="W1236" s="91" t="s">
        <v>37824</v>
      </c>
      <c r="X1236" s="91" t="s">
        <v>37825</v>
      </c>
      <c r="Y1236" s="97"/>
      <c r="AA1236" s="91" t="str">
        <v>CANEY024.9DB</v>
      </c>
    </row>
    <row r="1237" spans="1:27" s="91" customFormat="1" ht="15" customHeight="1" x14ac:dyDescent="0.35">
      <c r="A1237" t="s">
        <v>37826</v>
      </c>
      <c r="B1237" t="s">
        <v>4112</v>
      </c>
      <c r="C1237" t="s">
        <v>3589</v>
      </c>
      <c r="D1237" t="s">
        <v>4113</v>
      </c>
      <c r="E1237"/>
      <c r="F1237" t="s">
        <v>33</v>
      </c>
      <c r="G1237"/>
      <c r="H1237">
        <v>26.6</v>
      </c>
      <c r="I1237">
        <v>2170</v>
      </c>
      <c r="J1237" t="s">
        <v>4110</v>
      </c>
      <c r="K1237">
        <v>36.100549999999998</v>
      </c>
      <c r="L1237">
        <v>-85.829719999999995</v>
      </c>
      <c r="M1237" s="100" t="s">
        <v>38383</v>
      </c>
      <c r="N1237" t="s">
        <v>3589</v>
      </c>
      <c r="O1237" t="s">
        <v>42237</v>
      </c>
      <c r="P1237">
        <v>2</v>
      </c>
      <c r="Q1237" t="s">
        <v>26701</v>
      </c>
      <c r="R1237" t="s">
        <v>25812</v>
      </c>
      <c r="S1237" t="s">
        <v>26197</v>
      </c>
      <c r="T1237"/>
      <c r="U1237" t="s">
        <v>26198</v>
      </c>
      <c r="V1237" t="s">
        <v>26199</v>
      </c>
      <c r="W1237" s="91" t="s">
        <v>40820</v>
      </c>
      <c r="X1237" s="91" t="s">
        <v>37827</v>
      </c>
      <c r="Y1237" s="97"/>
      <c r="AA1237" s="91" t="str">
        <v>CANEY026.6DB</v>
      </c>
    </row>
    <row r="1238" spans="1:27" s="91" customFormat="1" ht="15" customHeight="1" x14ac:dyDescent="0.35">
      <c r="A1238" t="s">
        <v>38731</v>
      </c>
      <c r="B1238" t="s">
        <v>4118</v>
      </c>
      <c r="C1238" t="s">
        <v>3589</v>
      </c>
      <c r="D1238" t="s">
        <v>4119</v>
      </c>
      <c r="E1238"/>
      <c r="F1238" t="s">
        <v>33</v>
      </c>
      <c r="G1238"/>
      <c r="H1238">
        <v>27.5</v>
      </c>
      <c r="I1238">
        <v>2170</v>
      </c>
      <c r="J1238" t="s">
        <v>4110</v>
      </c>
      <c r="K1238">
        <v>36.090513999999999</v>
      </c>
      <c r="L1238">
        <v>-85.825783999999999</v>
      </c>
      <c r="M1238" s="100" t="s">
        <v>38383</v>
      </c>
      <c r="N1238" t="s">
        <v>3589</v>
      </c>
      <c r="O1238" t="s">
        <v>43275</v>
      </c>
      <c r="P1238">
        <v>2</v>
      </c>
      <c r="Q1238" t="s">
        <v>30415</v>
      </c>
      <c r="R1238" t="s">
        <v>25812</v>
      </c>
      <c r="S1238" t="s">
        <v>26197</v>
      </c>
      <c r="T1238" t="s">
        <v>26702</v>
      </c>
      <c r="U1238" t="s">
        <v>26207</v>
      </c>
      <c r="V1238" t="s">
        <v>26199</v>
      </c>
      <c r="W1238" s="91" t="s">
        <v>40821</v>
      </c>
      <c r="X1238" s="91" t="s">
        <v>40822</v>
      </c>
      <c r="Y1238" s="97"/>
      <c r="AA1238" s="91" t="str">
        <v>CANEY027.5DB</v>
      </c>
    </row>
    <row r="1239" spans="1:27" s="91" customFormat="1" ht="15" customHeight="1" x14ac:dyDescent="0.35">
      <c r="A1239" s="310" t="s">
        <v>38732</v>
      </c>
      <c r="B1239" s="310" t="s">
        <v>38733</v>
      </c>
      <c r="C1239" s="310" t="s">
        <v>3589</v>
      </c>
      <c r="D1239" s="310" t="s">
        <v>38734</v>
      </c>
      <c r="E1239" s="310"/>
      <c r="F1239" s="310" t="s">
        <v>33</v>
      </c>
      <c r="G1239" s="310"/>
      <c r="H1239" s="314">
        <v>35</v>
      </c>
      <c r="I1239" s="314">
        <v>2100</v>
      </c>
      <c r="J1239" s="310" t="s">
        <v>4110</v>
      </c>
      <c r="K1239" s="314">
        <v>36.03913</v>
      </c>
      <c r="L1239" s="314">
        <v>-85.789410000000004</v>
      </c>
      <c r="M1239" s="314" t="s">
        <v>38383</v>
      </c>
      <c r="N1239" s="310" t="s">
        <v>3589</v>
      </c>
      <c r="O1239" s="310" t="s">
        <v>38736</v>
      </c>
      <c r="P1239" s="314">
        <v>2</v>
      </c>
      <c r="Q1239" s="310" t="s">
        <v>30415</v>
      </c>
      <c r="R1239" s="310" t="s">
        <v>25812</v>
      </c>
      <c r="S1239" s="310" t="s">
        <v>26197</v>
      </c>
      <c r="T1239" s="310" t="s">
        <v>26702</v>
      </c>
      <c r="U1239" s="310" t="s">
        <v>26207</v>
      </c>
      <c r="V1239" s="310" t="s">
        <v>26199</v>
      </c>
      <c r="Y1239" s="97"/>
      <c r="AA1239" s="91" t="str">
        <v>CANEY035.0DB</v>
      </c>
    </row>
    <row r="1240" spans="1:27" s="91" customFormat="1" ht="15" customHeight="1" x14ac:dyDescent="0.35">
      <c r="A1240" s="310" t="s">
        <v>37828</v>
      </c>
      <c r="B1240" s="310" t="s">
        <v>37829</v>
      </c>
      <c r="C1240" s="310" t="s">
        <v>3589</v>
      </c>
      <c r="D1240" s="310" t="s">
        <v>37830</v>
      </c>
      <c r="E1240" s="310"/>
      <c r="F1240" s="310" t="s">
        <v>29086</v>
      </c>
      <c r="G1240" s="310" t="s">
        <v>29089</v>
      </c>
      <c r="H1240" s="314">
        <v>112</v>
      </c>
      <c r="I1240" s="314">
        <v>324.5</v>
      </c>
      <c r="J1240" s="310" t="s">
        <v>2322</v>
      </c>
      <c r="K1240" s="314">
        <v>35.8245</v>
      </c>
      <c r="L1240" s="314">
        <v>-85.394099999999995</v>
      </c>
      <c r="M1240" s="314" t="s">
        <v>38383</v>
      </c>
      <c r="N1240" s="310" t="s">
        <v>3589</v>
      </c>
      <c r="O1240" s="310" t="s">
        <v>42854</v>
      </c>
      <c r="P1240" s="314">
        <v>2</v>
      </c>
      <c r="Q1240" s="310" t="s">
        <v>37831</v>
      </c>
      <c r="R1240" s="310" t="s">
        <v>25812</v>
      </c>
      <c r="S1240" s="310" t="s">
        <v>26197</v>
      </c>
      <c r="T1240" s="310"/>
      <c r="U1240" s="310" t="s">
        <v>26198</v>
      </c>
      <c r="V1240" s="310" t="s">
        <v>26199</v>
      </c>
      <c r="W1240" s="91" t="s">
        <v>40823</v>
      </c>
      <c r="X1240" s="91" t="s">
        <v>40824</v>
      </c>
      <c r="Y1240" s="97"/>
      <c r="AA1240" s="91" t="str">
        <v>CANEY112.0WH</v>
      </c>
    </row>
    <row r="1241" spans="1:27" s="91" customFormat="1" ht="15" customHeight="1" x14ac:dyDescent="0.35">
      <c r="A1241" t="s">
        <v>37832</v>
      </c>
      <c r="B1241" t="s">
        <v>4123</v>
      </c>
      <c r="C1241" t="s">
        <v>3589</v>
      </c>
      <c r="D1241" t="s">
        <v>4124</v>
      </c>
      <c r="E1241"/>
      <c r="F1241" t="s">
        <v>58</v>
      </c>
      <c r="G1241"/>
      <c r="H1241">
        <v>130</v>
      </c>
      <c r="I1241">
        <v>111</v>
      </c>
      <c r="J1241" t="s">
        <v>313</v>
      </c>
      <c r="K1241">
        <v>35.890599999999999</v>
      </c>
      <c r="L1241">
        <v>-85.216899999999995</v>
      </c>
      <c r="M1241" s="100" t="s">
        <v>38383</v>
      </c>
      <c r="N1241" t="s">
        <v>3589</v>
      </c>
      <c r="O1241" t="s">
        <v>42580</v>
      </c>
      <c r="P1241">
        <v>2</v>
      </c>
      <c r="Q1241" t="s">
        <v>30416</v>
      </c>
      <c r="R1241" t="s">
        <v>25812</v>
      </c>
      <c r="S1241" t="s">
        <v>26197</v>
      </c>
      <c r="T1241"/>
      <c r="U1241" t="s">
        <v>26198</v>
      </c>
      <c r="V1241" t="s">
        <v>26199</v>
      </c>
      <c r="W1241" s="91" t="s">
        <v>37833</v>
      </c>
      <c r="X1241" s="91" t="s">
        <v>37834</v>
      </c>
      <c r="Y1241" s="97"/>
      <c r="AA1241" s="91" t="str">
        <v>CANEY130.0CU</v>
      </c>
    </row>
    <row r="1242" spans="1:27" s="91" customFormat="1" ht="15" customHeight="1" x14ac:dyDescent="0.35">
      <c r="A1242" t="s">
        <v>37835</v>
      </c>
      <c r="B1242" t="s">
        <v>4125</v>
      </c>
      <c r="C1242" t="s">
        <v>3589</v>
      </c>
      <c r="D1242" t="s">
        <v>37836</v>
      </c>
      <c r="E1242"/>
      <c r="F1242" t="s">
        <v>58</v>
      </c>
      <c r="G1242"/>
      <c r="H1242">
        <v>132.19999999999999</v>
      </c>
      <c r="I1242">
        <v>54.22</v>
      </c>
      <c r="J1242" t="s">
        <v>313</v>
      </c>
      <c r="K1242">
        <v>35.919699999999999</v>
      </c>
      <c r="L1242">
        <v>-85.1875</v>
      </c>
      <c r="M1242" s="100" t="s">
        <v>38383</v>
      </c>
      <c r="N1242" t="s">
        <v>3589</v>
      </c>
      <c r="O1242" t="s">
        <v>43049</v>
      </c>
      <c r="P1242">
        <v>2</v>
      </c>
      <c r="Q1242" t="s">
        <v>30314</v>
      </c>
      <c r="R1242" t="s">
        <v>25812</v>
      </c>
      <c r="S1242" t="s">
        <v>26197</v>
      </c>
      <c r="T1242"/>
      <c r="U1242" t="s">
        <v>26198</v>
      </c>
      <c r="V1242" t="s">
        <v>26199</v>
      </c>
      <c r="W1242" s="91" t="s">
        <v>37837</v>
      </c>
      <c r="X1242" s="91" t="s">
        <v>37838</v>
      </c>
      <c r="Y1242" s="97"/>
      <c r="AA1242" s="91" t="str">
        <v>CANEY134.2CU</v>
      </c>
    </row>
    <row r="1243" spans="1:27" s="91" customFormat="1" ht="15" customHeight="1" x14ac:dyDescent="0.35">
      <c r="A1243" t="s">
        <v>3630</v>
      </c>
      <c r="B1243" t="s">
        <v>3629</v>
      </c>
      <c r="C1243" t="s">
        <v>3589</v>
      </c>
      <c r="D1243" t="s">
        <v>37839</v>
      </c>
      <c r="E1243"/>
      <c r="F1243" t="s">
        <v>58</v>
      </c>
      <c r="G1243"/>
      <c r="H1243">
        <v>134.5</v>
      </c>
      <c r="I1243">
        <v>54.08</v>
      </c>
      <c r="J1243" t="s">
        <v>313</v>
      </c>
      <c r="K1243">
        <v>35.920200000000001</v>
      </c>
      <c r="L1243">
        <v>-85.188590000000005</v>
      </c>
      <c r="M1243" s="100" t="s">
        <v>38383</v>
      </c>
      <c r="N1243" t="s">
        <v>3589</v>
      </c>
      <c r="O1243" t="s">
        <v>43049</v>
      </c>
      <c r="P1243">
        <v>2</v>
      </c>
      <c r="Q1243" t="s">
        <v>30314</v>
      </c>
      <c r="R1243" t="s">
        <v>25812</v>
      </c>
      <c r="S1243" t="s">
        <v>26197</v>
      </c>
      <c r="T1243"/>
      <c r="U1243" t="s">
        <v>26198</v>
      </c>
      <c r="V1243" t="s">
        <v>26199</v>
      </c>
      <c r="Y1243" s="97"/>
      <c r="AA1243" s="91" t="str">
        <v>CANEY134.5CU</v>
      </c>
    </row>
    <row r="1244" spans="1:27" s="91" customFormat="1" ht="15" customHeight="1" x14ac:dyDescent="0.35">
      <c r="A1244" t="s">
        <v>3632</v>
      </c>
      <c r="B1244" t="s">
        <v>3631</v>
      </c>
      <c r="C1244" t="s">
        <v>3589</v>
      </c>
      <c r="D1244" t="s">
        <v>3633</v>
      </c>
      <c r="E1244"/>
      <c r="F1244" t="s">
        <v>58</v>
      </c>
      <c r="G1244"/>
      <c r="H1244">
        <v>144.19999999999999</v>
      </c>
      <c r="I1244">
        <v>10.16</v>
      </c>
      <c r="J1244" t="s">
        <v>313</v>
      </c>
      <c r="K1244">
        <v>35.991700000000002</v>
      </c>
      <c r="L1244">
        <v>-85.180599999999998</v>
      </c>
      <c r="M1244" s="100" t="s">
        <v>38383</v>
      </c>
      <c r="N1244" t="s">
        <v>3589</v>
      </c>
      <c r="O1244" t="s">
        <v>43049</v>
      </c>
      <c r="P1244">
        <v>2</v>
      </c>
      <c r="Q1244" t="s">
        <v>30314</v>
      </c>
      <c r="R1244" t="s">
        <v>25812</v>
      </c>
      <c r="S1244" t="s">
        <v>26197</v>
      </c>
      <c r="T1244"/>
      <c r="U1244" t="s">
        <v>26198</v>
      </c>
      <c r="V1244" t="s">
        <v>26199</v>
      </c>
      <c r="Y1244" s="97"/>
      <c r="AA1244" s="91" t="str">
        <v>CANEY144.2CU</v>
      </c>
    </row>
    <row r="1245" spans="1:27" s="91" customFormat="1" ht="15" customHeight="1" x14ac:dyDescent="0.35">
      <c r="A1245" t="s">
        <v>34677</v>
      </c>
      <c r="B1245" t="s">
        <v>34678</v>
      </c>
      <c r="C1245" t="s">
        <v>3589</v>
      </c>
      <c r="D1245" t="s">
        <v>34679</v>
      </c>
      <c r="E1245"/>
      <c r="F1245" t="s">
        <v>58</v>
      </c>
      <c r="G1245"/>
      <c r="H1245">
        <v>147.80000000000001</v>
      </c>
      <c r="I1245">
        <v>1.9</v>
      </c>
      <c r="J1245" t="s">
        <v>313</v>
      </c>
      <c r="K1245">
        <v>36.02758</v>
      </c>
      <c r="L1245">
        <v>-85.181960000000004</v>
      </c>
      <c r="M1245" s="100" t="s">
        <v>38383</v>
      </c>
      <c r="N1245" t="s">
        <v>3589</v>
      </c>
      <c r="O1245" t="s">
        <v>43049</v>
      </c>
      <c r="P1245">
        <v>2</v>
      </c>
      <c r="Q1245" t="s">
        <v>34680</v>
      </c>
      <c r="R1245" t="s">
        <v>25812</v>
      </c>
      <c r="S1245" t="s">
        <v>26197</v>
      </c>
      <c r="T1245"/>
      <c r="U1245" t="s">
        <v>26198</v>
      </c>
      <c r="V1245" t="s">
        <v>26199</v>
      </c>
      <c r="Y1245" s="97"/>
      <c r="AA1245" s="91" t="str">
        <v>CANEY147.8CU</v>
      </c>
    </row>
    <row r="1246" spans="1:27" s="91" customFormat="1" ht="15" customHeight="1" x14ac:dyDescent="0.35">
      <c r="A1246" t="s">
        <v>36983</v>
      </c>
      <c r="B1246" t="s">
        <v>36984</v>
      </c>
      <c r="C1246" t="s">
        <v>36985</v>
      </c>
      <c r="D1246" t="s">
        <v>36986</v>
      </c>
      <c r="E1246"/>
      <c r="F1246" t="s">
        <v>33</v>
      </c>
      <c r="G1246"/>
      <c r="H1246">
        <v>0.3</v>
      </c>
      <c r="I1246">
        <v>7.0000000000000007E-2</v>
      </c>
      <c r="J1246" t="s">
        <v>39</v>
      </c>
      <c r="K1246">
        <v>36.221800000000002</v>
      </c>
      <c r="L1246">
        <v>-85.906400000000005</v>
      </c>
      <c r="M1246" s="100" t="s">
        <v>38383</v>
      </c>
      <c r="N1246" t="s">
        <v>3589</v>
      </c>
      <c r="O1246" t="s">
        <v>42165</v>
      </c>
      <c r="P1246">
        <v>2</v>
      </c>
      <c r="Q1246" t="s">
        <v>29970</v>
      </c>
      <c r="R1246" t="s">
        <v>25812</v>
      </c>
      <c r="S1246" t="s">
        <v>26197</v>
      </c>
      <c r="T1246"/>
      <c r="U1246" t="s">
        <v>26198</v>
      </c>
      <c r="V1246" t="s">
        <v>26199</v>
      </c>
      <c r="X1246" s="91" t="s">
        <v>36987</v>
      </c>
      <c r="Y1246" s="97"/>
      <c r="AA1246" s="91" t="str">
        <v>CANEY4.0T0.3SM</v>
      </c>
    </row>
    <row r="1247" spans="1:27" s="91" customFormat="1" ht="15" customHeight="1" x14ac:dyDescent="0.35">
      <c r="A1247" t="s">
        <v>30315</v>
      </c>
      <c r="B1247" t="s">
        <v>30316</v>
      </c>
      <c r="C1247" t="s">
        <v>30317</v>
      </c>
      <c r="D1247" t="s">
        <v>30318</v>
      </c>
      <c r="E1247"/>
      <c r="F1247" t="s">
        <v>33</v>
      </c>
      <c r="G1247"/>
      <c r="H1247">
        <v>0.3</v>
      </c>
      <c r="I1247">
        <v>1.87</v>
      </c>
      <c r="J1247" t="s">
        <v>39</v>
      </c>
      <c r="K1247">
        <v>36.198799999999999</v>
      </c>
      <c r="L1247">
        <v>-85.93365</v>
      </c>
      <c r="M1247" s="100" t="s">
        <v>38383</v>
      </c>
      <c r="N1247" t="s">
        <v>3589</v>
      </c>
      <c r="O1247" t="s">
        <v>42165</v>
      </c>
      <c r="P1247">
        <v>2</v>
      </c>
      <c r="Q1247" t="s">
        <v>36988</v>
      </c>
      <c r="R1247" t="s">
        <v>25812</v>
      </c>
      <c r="S1247" t="s">
        <v>26197</v>
      </c>
      <c r="T1247"/>
      <c r="U1247" t="s">
        <v>26198</v>
      </c>
      <c r="V1247" t="s">
        <v>26199</v>
      </c>
      <c r="W1247" s="91" t="s">
        <v>30319</v>
      </c>
      <c r="X1247" s="91" t="s">
        <v>38737</v>
      </c>
      <c r="Y1247" s="97"/>
      <c r="AA1247" s="91" t="str">
        <v>CANEY8.9T0.3SM</v>
      </c>
    </row>
    <row r="1248" spans="1:27" s="91" customFormat="1" ht="15" customHeight="1" x14ac:dyDescent="0.35">
      <c r="A1248" t="s">
        <v>3635</v>
      </c>
      <c r="B1248" t="s">
        <v>3634</v>
      </c>
      <c r="C1248" t="s">
        <v>3636</v>
      </c>
      <c r="D1248" t="s">
        <v>3637</v>
      </c>
      <c r="E1248"/>
      <c r="F1248" t="s">
        <v>115</v>
      </c>
      <c r="G1248"/>
      <c r="H1248">
        <v>0.3</v>
      </c>
      <c r="I1248">
        <v>17.5</v>
      </c>
      <c r="J1248" t="s">
        <v>249</v>
      </c>
      <c r="K1248">
        <v>35.471200000000003</v>
      </c>
      <c r="L1248">
        <v>-85.300600000000003</v>
      </c>
      <c r="M1248" s="100" t="s">
        <v>38393</v>
      </c>
      <c r="N1248" t="s">
        <v>59</v>
      </c>
      <c r="O1248" t="s">
        <v>42281</v>
      </c>
      <c r="P1248">
        <v>5</v>
      </c>
      <c r="Q1248" t="s">
        <v>30320</v>
      </c>
      <c r="R1248" t="s">
        <v>25802</v>
      </c>
      <c r="S1248" t="s">
        <v>26197</v>
      </c>
      <c r="T1248"/>
      <c r="U1248" t="s">
        <v>26198</v>
      </c>
      <c r="V1248" t="s">
        <v>26199</v>
      </c>
      <c r="W1248" s="91" t="s">
        <v>34681</v>
      </c>
      <c r="X1248" s="91" t="s">
        <v>30321</v>
      </c>
      <c r="Y1248" s="97"/>
      <c r="AA1248" s="91" t="str">
        <v>CANNO000.3BL</v>
      </c>
    </row>
    <row r="1249" spans="1:27" s="91" customFormat="1" ht="15" customHeight="1" x14ac:dyDescent="0.35">
      <c r="A1249" t="s">
        <v>3639</v>
      </c>
      <c r="B1249" t="s">
        <v>3638</v>
      </c>
      <c r="C1249" t="s">
        <v>3636</v>
      </c>
      <c r="D1249" t="s">
        <v>3640</v>
      </c>
      <c r="E1249"/>
      <c r="F1249" t="s">
        <v>44</v>
      </c>
      <c r="G1249"/>
      <c r="H1249">
        <v>0.3</v>
      </c>
      <c r="I1249">
        <v>2.66</v>
      </c>
      <c r="J1249" t="s">
        <v>64</v>
      </c>
      <c r="K1249">
        <v>36.140450000000001</v>
      </c>
      <c r="L1249">
        <v>-82.647599999999997</v>
      </c>
      <c r="M1249" s="100" t="s">
        <v>38387</v>
      </c>
      <c r="N1249" t="s">
        <v>26214</v>
      </c>
      <c r="O1249" t="s">
        <v>42944</v>
      </c>
      <c r="P1249">
        <v>5</v>
      </c>
      <c r="Q1249" t="s">
        <v>30322</v>
      </c>
      <c r="R1249" t="s">
        <v>25821</v>
      </c>
      <c r="S1249" t="s">
        <v>26197</v>
      </c>
      <c r="T1249"/>
      <c r="U1249" t="s">
        <v>26198</v>
      </c>
      <c r="V1249" t="s">
        <v>26204</v>
      </c>
      <c r="Y1249" s="97"/>
      <c r="AA1249" s="91" t="str">
        <v>CANNO000.3GE</v>
      </c>
    </row>
    <row r="1250" spans="1:27" s="91" customFormat="1" ht="15" customHeight="1" x14ac:dyDescent="0.35">
      <c r="A1250" t="s">
        <v>3642</v>
      </c>
      <c r="B1250" t="s">
        <v>3641</v>
      </c>
      <c r="C1250" t="s">
        <v>3643</v>
      </c>
      <c r="D1250" t="s">
        <v>3644</v>
      </c>
      <c r="E1250"/>
      <c r="F1250" t="s">
        <v>75</v>
      </c>
      <c r="G1250"/>
      <c r="H1250">
        <v>0.8</v>
      </c>
      <c r="I1250">
        <v>1.43</v>
      </c>
      <c r="J1250" t="s">
        <v>76</v>
      </c>
      <c r="K1250">
        <v>35.474600000000002</v>
      </c>
      <c r="L1250">
        <v>-86.3613</v>
      </c>
      <c r="M1250" s="100" t="s">
        <v>38389</v>
      </c>
      <c r="N1250" t="s">
        <v>26217</v>
      </c>
      <c r="O1250" t="s">
        <v>42504</v>
      </c>
      <c r="P1250">
        <v>4</v>
      </c>
      <c r="Q1250" t="s">
        <v>30323</v>
      </c>
      <c r="R1250" t="s">
        <v>25808</v>
      </c>
      <c r="S1250" t="s">
        <v>26197</v>
      </c>
      <c r="T1250"/>
      <c r="U1250" t="s">
        <v>26198</v>
      </c>
      <c r="V1250" t="s">
        <v>26199</v>
      </c>
      <c r="X1250" s="91" t="s">
        <v>29982</v>
      </c>
      <c r="Y1250" s="97"/>
      <c r="AA1250" s="91" t="str">
        <v>CANNO000.8BE</v>
      </c>
    </row>
    <row r="1251" spans="1:27" s="91" customFormat="1" ht="15" customHeight="1" x14ac:dyDescent="0.35">
      <c r="A1251" t="s">
        <v>3646</v>
      </c>
      <c r="B1251" t="s">
        <v>3645</v>
      </c>
      <c r="C1251" t="s">
        <v>3647</v>
      </c>
      <c r="D1251" t="s">
        <v>3648</v>
      </c>
      <c r="E1251"/>
      <c r="F1251" t="s">
        <v>44</v>
      </c>
      <c r="G1251"/>
      <c r="H1251">
        <v>0.5</v>
      </c>
      <c r="I1251">
        <v>1.85</v>
      </c>
      <c r="J1251" t="s">
        <v>398</v>
      </c>
      <c r="K1251">
        <v>36.549599999999998</v>
      </c>
      <c r="L1251">
        <v>-83.520200000000003</v>
      </c>
      <c r="M1251" s="100" t="s">
        <v>38559</v>
      </c>
      <c r="N1251" t="s">
        <v>26447</v>
      </c>
      <c r="O1251" t="s">
        <v>42775</v>
      </c>
      <c r="P1251">
        <v>4</v>
      </c>
      <c r="Q1251" t="s">
        <v>30324</v>
      </c>
      <c r="R1251" t="s">
        <v>25825</v>
      </c>
      <c r="S1251" t="s">
        <v>26197</v>
      </c>
      <c r="T1251"/>
      <c r="U1251" t="s">
        <v>26198</v>
      </c>
      <c r="V1251" t="s">
        <v>26204</v>
      </c>
      <c r="W1251" s="91" t="s">
        <v>3649</v>
      </c>
      <c r="X1251" s="91" t="s">
        <v>30325</v>
      </c>
      <c r="Y1251" s="97"/>
      <c r="AA1251" s="91" t="str">
        <v>CANOE000.5CL</v>
      </c>
    </row>
    <row r="1252" spans="1:27" s="91" customFormat="1" ht="15" customHeight="1" x14ac:dyDescent="0.35">
      <c r="A1252" t="s">
        <v>3651</v>
      </c>
      <c r="B1252" t="s">
        <v>3650</v>
      </c>
      <c r="C1252" t="s">
        <v>3652</v>
      </c>
      <c r="D1252" t="s">
        <v>3653</v>
      </c>
      <c r="E1252"/>
      <c r="F1252" t="s">
        <v>75</v>
      </c>
      <c r="G1252"/>
      <c r="H1252">
        <v>0.9</v>
      </c>
      <c r="I1252">
        <v>1.17</v>
      </c>
      <c r="J1252" t="s">
        <v>1391</v>
      </c>
      <c r="K1252">
        <v>35.444679999999998</v>
      </c>
      <c r="L1252">
        <v>-86.773259999999993</v>
      </c>
      <c r="M1252" s="100" t="s">
        <v>38389</v>
      </c>
      <c r="N1252" t="s">
        <v>26217</v>
      </c>
      <c r="O1252" t="s">
        <v>42162</v>
      </c>
      <c r="P1252">
        <v>4</v>
      </c>
      <c r="Q1252" t="s">
        <v>30326</v>
      </c>
      <c r="R1252" t="s">
        <v>25808</v>
      </c>
      <c r="S1252" t="s">
        <v>26197</v>
      </c>
      <c r="T1252"/>
      <c r="U1252" t="s">
        <v>26198</v>
      </c>
      <c r="V1252" t="s">
        <v>26199</v>
      </c>
      <c r="X1252" s="91" t="s">
        <v>30327</v>
      </c>
      <c r="Y1252" s="97"/>
      <c r="AA1252" s="91" t="str">
        <v>CAPPS000.9ML</v>
      </c>
    </row>
    <row r="1253" spans="1:27" s="91" customFormat="1" ht="15" customHeight="1" x14ac:dyDescent="0.35">
      <c r="A1253" t="s">
        <v>3655</v>
      </c>
      <c r="B1253" t="s">
        <v>3654</v>
      </c>
      <c r="C1253" t="s">
        <v>3652</v>
      </c>
      <c r="D1253" t="s">
        <v>3656</v>
      </c>
      <c r="E1253"/>
      <c r="F1253" t="s">
        <v>9</v>
      </c>
      <c r="G1253"/>
      <c r="H1253">
        <v>1.4</v>
      </c>
      <c r="I1253">
        <v>4.62</v>
      </c>
      <c r="J1253" t="s">
        <v>207</v>
      </c>
      <c r="K1253">
        <v>36.304319999999997</v>
      </c>
      <c r="L1253">
        <v>-88.540120000000002</v>
      </c>
      <c r="M1253" s="100" t="s">
        <v>38404</v>
      </c>
      <c r="N1253" t="s">
        <v>26243</v>
      </c>
      <c r="O1253" t="s">
        <v>43180</v>
      </c>
      <c r="P1253">
        <v>5</v>
      </c>
      <c r="Q1253" t="s">
        <v>26637</v>
      </c>
      <c r="R1253" t="s">
        <v>25816</v>
      </c>
      <c r="S1253" t="s">
        <v>26197</v>
      </c>
      <c r="T1253"/>
      <c r="U1253" t="s">
        <v>26198</v>
      </c>
      <c r="V1253" t="s">
        <v>26199</v>
      </c>
      <c r="Y1253" s="97"/>
      <c r="AA1253" s="91" t="str">
        <v>CAPPS001.4WY</v>
      </c>
    </row>
    <row r="1254" spans="1:27" s="91" customFormat="1" ht="15" customHeight="1" x14ac:dyDescent="0.35">
      <c r="A1254" t="s">
        <v>3658</v>
      </c>
      <c r="B1254" t="s">
        <v>3657</v>
      </c>
      <c r="C1254" t="s">
        <v>3659</v>
      </c>
      <c r="D1254" t="s">
        <v>3660</v>
      </c>
      <c r="E1254"/>
      <c r="F1254" t="s">
        <v>28985</v>
      </c>
      <c r="G1254"/>
      <c r="H1254">
        <v>0.1</v>
      </c>
      <c r="I1254">
        <v>1.1200000000000001</v>
      </c>
      <c r="J1254" t="s">
        <v>15</v>
      </c>
      <c r="K1254">
        <v>35.70064</v>
      </c>
      <c r="L1254">
        <v>-83.801000000000002</v>
      </c>
      <c r="M1254" s="100" t="s">
        <v>38415</v>
      </c>
      <c r="N1254" t="s">
        <v>26602</v>
      </c>
      <c r="O1254" t="s">
        <v>42729</v>
      </c>
      <c r="P1254">
        <v>2</v>
      </c>
      <c r="Q1254" t="s">
        <v>30328</v>
      </c>
      <c r="R1254" t="s">
        <v>25825</v>
      </c>
      <c r="S1254" t="s">
        <v>26197</v>
      </c>
      <c r="T1254"/>
      <c r="U1254" t="s">
        <v>26198</v>
      </c>
      <c r="V1254" t="s">
        <v>26204</v>
      </c>
      <c r="Y1254" s="97"/>
      <c r="AA1254" s="91" t="str">
        <v>CAPSH000.1BT</v>
      </c>
    </row>
    <row r="1255" spans="1:27" s="91" customFormat="1" ht="15" customHeight="1" x14ac:dyDescent="0.35">
      <c r="A1255" t="s">
        <v>3662</v>
      </c>
      <c r="B1255" t="s">
        <v>3661</v>
      </c>
      <c r="C1255" t="s">
        <v>3663</v>
      </c>
      <c r="D1255" t="s">
        <v>3664</v>
      </c>
      <c r="E1255"/>
      <c r="F1255" t="s">
        <v>324</v>
      </c>
      <c r="G1255"/>
      <c r="H1255">
        <v>1.9</v>
      </c>
      <c r="I1255">
        <v>27.67</v>
      </c>
      <c r="J1255" t="s">
        <v>1237</v>
      </c>
      <c r="K1255">
        <v>36.583599999999997</v>
      </c>
      <c r="L1255">
        <v>-84.232799999999997</v>
      </c>
      <c r="M1255" s="100" t="s">
        <v>38417</v>
      </c>
      <c r="N1255" t="s">
        <v>26260</v>
      </c>
      <c r="O1255" t="s">
        <v>43181</v>
      </c>
      <c r="P1255">
        <v>4</v>
      </c>
      <c r="Q1255" t="s">
        <v>26638</v>
      </c>
      <c r="R1255" t="s">
        <v>25825</v>
      </c>
      <c r="S1255" t="s">
        <v>26197</v>
      </c>
      <c r="T1255"/>
      <c r="U1255" t="s">
        <v>26198</v>
      </c>
      <c r="V1255" t="s">
        <v>26204</v>
      </c>
      <c r="Y1255" s="97"/>
      <c r="AA1255" s="91" t="str">
        <v>CAPUC001.9CA</v>
      </c>
    </row>
    <row r="1256" spans="1:27" s="91" customFormat="1" ht="15" customHeight="1" x14ac:dyDescent="0.35">
      <c r="A1256" t="s">
        <v>26640</v>
      </c>
      <c r="B1256" t="s">
        <v>26639</v>
      </c>
      <c r="C1256" t="s">
        <v>3663</v>
      </c>
      <c r="D1256" t="s">
        <v>26641</v>
      </c>
      <c r="E1256"/>
      <c r="F1256" t="s">
        <v>324</v>
      </c>
      <c r="G1256"/>
      <c r="H1256">
        <v>2.6</v>
      </c>
      <c r="I1256">
        <v>17</v>
      </c>
      <c r="J1256" t="s">
        <v>1237</v>
      </c>
      <c r="K1256">
        <v>36.582619999999999</v>
      </c>
      <c r="L1256">
        <v>-84.239339999999999</v>
      </c>
      <c r="M1256" s="100" t="s">
        <v>38417</v>
      </c>
      <c r="N1256" t="s">
        <v>26260</v>
      </c>
      <c r="O1256" t="s">
        <v>43181</v>
      </c>
      <c r="P1256">
        <v>4</v>
      </c>
      <c r="Q1256" t="s">
        <v>26638</v>
      </c>
      <c r="R1256" t="s">
        <v>25825</v>
      </c>
      <c r="S1256" t="s">
        <v>26197</v>
      </c>
      <c r="T1256"/>
      <c r="U1256" t="s">
        <v>26198</v>
      </c>
      <c r="V1256" t="s">
        <v>26204</v>
      </c>
      <c r="X1256" s="91" t="s">
        <v>38422</v>
      </c>
      <c r="Y1256" s="97"/>
      <c r="AA1256" s="91" t="str">
        <v>CAPUC002.6CA</v>
      </c>
    </row>
    <row r="1257" spans="1:27" s="91" customFormat="1" ht="15" customHeight="1" x14ac:dyDescent="0.35">
      <c r="A1257" t="s">
        <v>3666</v>
      </c>
      <c r="B1257" t="s">
        <v>3665</v>
      </c>
      <c r="C1257" t="s">
        <v>3663</v>
      </c>
      <c r="D1257" t="s">
        <v>29145</v>
      </c>
      <c r="E1257"/>
      <c r="F1257" t="s">
        <v>28985</v>
      </c>
      <c r="G1257"/>
      <c r="H1257">
        <v>3.8</v>
      </c>
      <c r="I1257">
        <v>16.149999999999999</v>
      </c>
      <c r="J1257" t="s">
        <v>1237</v>
      </c>
      <c r="K1257">
        <v>36.585790000000003</v>
      </c>
      <c r="L1257">
        <v>-84.254954999999995</v>
      </c>
      <c r="M1257" s="100" t="s">
        <v>38417</v>
      </c>
      <c r="N1257" t="s">
        <v>26260</v>
      </c>
      <c r="O1257" t="s">
        <v>43181</v>
      </c>
      <c r="P1257">
        <v>4</v>
      </c>
      <c r="Q1257" t="s">
        <v>26638</v>
      </c>
      <c r="R1257" t="s">
        <v>25825</v>
      </c>
      <c r="S1257" t="s">
        <v>26197</v>
      </c>
      <c r="T1257"/>
      <c r="U1257" t="s">
        <v>26198</v>
      </c>
      <c r="V1257" t="s">
        <v>26204</v>
      </c>
      <c r="Y1257" s="97"/>
      <c r="AA1257" s="91" t="str">
        <v>CAPUC003.8CA</v>
      </c>
    </row>
    <row r="1258" spans="1:27" s="91" customFormat="1" ht="15" customHeight="1" x14ac:dyDescent="0.35">
      <c r="A1258" t="s">
        <v>26643</v>
      </c>
      <c r="B1258" t="s">
        <v>26642</v>
      </c>
      <c r="C1258" t="s">
        <v>3663</v>
      </c>
      <c r="D1258" t="s">
        <v>26644</v>
      </c>
      <c r="E1258"/>
      <c r="F1258" t="s">
        <v>324</v>
      </c>
      <c r="G1258"/>
      <c r="H1258">
        <v>5.5</v>
      </c>
      <c r="I1258">
        <v>14.38</v>
      </c>
      <c r="J1258" t="s">
        <v>325</v>
      </c>
      <c r="K1258">
        <v>36.57358</v>
      </c>
      <c r="L1258">
        <v>-84.271960000000007</v>
      </c>
      <c r="M1258" s="100" t="s">
        <v>38417</v>
      </c>
      <c r="N1258" t="s">
        <v>26260</v>
      </c>
      <c r="O1258" t="s">
        <v>43181</v>
      </c>
      <c r="P1258">
        <v>4</v>
      </c>
      <c r="Q1258" t="s">
        <v>26638</v>
      </c>
      <c r="R1258" t="s">
        <v>25825</v>
      </c>
      <c r="S1258" t="s">
        <v>26197</v>
      </c>
      <c r="T1258"/>
      <c r="U1258" t="s">
        <v>26198</v>
      </c>
      <c r="V1258" t="s">
        <v>26204</v>
      </c>
      <c r="W1258" s="91" t="s">
        <v>34682</v>
      </c>
      <c r="X1258" s="91" t="s">
        <v>38422</v>
      </c>
      <c r="Y1258" s="97"/>
      <c r="AA1258" s="91" t="str">
        <v>CAPUC005.5SC</v>
      </c>
    </row>
    <row r="1259" spans="1:27" s="91" customFormat="1" ht="15" customHeight="1" x14ac:dyDescent="0.35">
      <c r="A1259" t="s">
        <v>26646</v>
      </c>
      <c r="B1259" t="s">
        <v>26645</v>
      </c>
      <c r="C1259" t="s">
        <v>3663</v>
      </c>
      <c r="D1259" t="s">
        <v>26647</v>
      </c>
      <c r="E1259"/>
      <c r="F1259" t="s">
        <v>324</v>
      </c>
      <c r="G1259"/>
      <c r="H1259">
        <v>7</v>
      </c>
      <c r="I1259">
        <v>11.78</v>
      </c>
      <c r="J1259" t="s">
        <v>325</v>
      </c>
      <c r="K1259">
        <v>36.550789999999999</v>
      </c>
      <c r="L1259">
        <v>-84.284180000000006</v>
      </c>
      <c r="M1259" s="100" t="s">
        <v>38417</v>
      </c>
      <c r="N1259" t="s">
        <v>26260</v>
      </c>
      <c r="O1259" t="s">
        <v>43181</v>
      </c>
      <c r="P1259">
        <v>4</v>
      </c>
      <c r="Q1259" t="s">
        <v>26638</v>
      </c>
      <c r="R1259" t="s">
        <v>25825</v>
      </c>
      <c r="S1259" t="s">
        <v>26197</v>
      </c>
      <c r="T1259"/>
      <c r="U1259" t="s">
        <v>26198</v>
      </c>
      <c r="V1259" t="s">
        <v>26204</v>
      </c>
      <c r="W1259" s="91" t="s">
        <v>34683</v>
      </c>
      <c r="X1259" s="91" t="s">
        <v>38422</v>
      </c>
      <c r="Y1259" s="97"/>
      <c r="AA1259" s="91" t="str">
        <v>CAPUC007.0SC</v>
      </c>
    </row>
    <row r="1260" spans="1:27" s="91" customFormat="1" ht="15" customHeight="1" x14ac:dyDescent="0.35">
      <c r="A1260" t="s">
        <v>26649</v>
      </c>
      <c r="B1260" t="s">
        <v>26648</v>
      </c>
      <c r="C1260" t="s">
        <v>3663</v>
      </c>
      <c r="D1260" t="s">
        <v>26650</v>
      </c>
      <c r="E1260"/>
      <c r="F1260" t="s">
        <v>324</v>
      </c>
      <c r="G1260"/>
      <c r="H1260">
        <v>9</v>
      </c>
      <c r="I1260">
        <v>8.5</v>
      </c>
      <c r="J1260" t="s">
        <v>325</v>
      </c>
      <c r="K1260">
        <v>36.529451999999999</v>
      </c>
      <c r="L1260">
        <v>-84.284806000000003</v>
      </c>
      <c r="M1260" s="100" t="s">
        <v>38417</v>
      </c>
      <c r="N1260" t="s">
        <v>26260</v>
      </c>
      <c r="O1260" t="s">
        <v>43181</v>
      </c>
      <c r="P1260">
        <v>4</v>
      </c>
      <c r="Q1260" t="s">
        <v>26638</v>
      </c>
      <c r="R1260" t="s">
        <v>25825</v>
      </c>
      <c r="S1260" t="s">
        <v>26197</v>
      </c>
      <c r="T1260"/>
      <c r="U1260" t="s">
        <v>26198</v>
      </c>
      <c r="V1260" t="s">
        <v>26204</v>
      </c>
      <c r="W1260" s="91" t="s">
        <v>34684</v>
      </c>
      <c r="X1260" s="91" t="s">
        <v>38422</v>
      </c>
      <c r="Y1260" s="97"/>
      <c r="AA1260" s="91" t="str">
        <v>CAPUC009.0SC</v>
      </c>
    </row>
    <row r="1261" spans="1:27" s="91" customFormat="1" ht="15" customHeight="1" x14ac:dyDescent="0.35">
      <c r="A1261" t="s">
        <v>3668</v>
      </c>
      <c r="B1261" t="s">
        <v>3667</v>
      </c>
      <c r="C1261" t="s">
        <v>3663</v>
      </c>
      <c r="D1261" t="s">
        <v>3669</v>
      </c>
      <c r="E1261"/>
      <c r="F1261" t="s">
        <v>324</v>
      </c>
      <c r="G1261"/>
      <c r="H1261">
        <v>10.3</v>
      </c>
      <c r="I1261">
        <v>4.97</v>
      </c>
      <c r="J1261" t="s">
        <v>1237</v>
      </c>
      <c r="K1261">
        <v>36.522199999999998</v>
      </c>
      <c r="L1261">
        <v>-84.297499999999999</v>
      </c>
      <c r="M1261" s="100" t="s">
        <v>38417</v>
      </c>
      <c r="N1261" t="s">
        <v>26260</v>
      </c>
      <c r="O1261" t="s">
        <v>43181</v>
      </c>
      <c r="P1261">
        <v>4</v>
      </c>
      <c r="Q1261" t="s">
        <v>26638</v>
      </c>
      <c r="R1261" t="s">
        <v>25825</v>
      </c>
      <c r="S1261" t="s">
        <v>26197</v>
      </c>
      <c r="T1261"/>
      <c r="U1261" t="s">
        <v>26198</v>
      </c>
      <c r="V1261" t="s">
        <v>26204</v>
      </c>
      <c r="Y1261" s="97"/>
      <c r="AA1261" s="91" t="str">
        <v>CAPUC010.3CA</v>
      </c>
    </row>
    <row r="1262" spans="1:27" s="91" customFormat="1" ht="15" customHeight="1" x14ac:dyDescent="0.35">
      <c r="A1262" t="s">
        <v>3671</v>
      </c>
      <c r="B1262" t="s">
        <v>3670</v>
      </c>
      <c r="C1262" t="s">
        <v>3672</v>
      </c>
      <c r="D1262" t="s">
        <v>3673</v>
      </c>
      <c r="E1262"/>
      <c r="F1262" t="s">
        <v>324</v>
      </c>
      <c r="G1262"/>
      <c r="H1262">
        <v>0.5</v>
      </c>
      <c r="I1262">
        <v>2</v>
      </c>
      <c r="J1262" t="s">
        <v>325</v>
      </c>
      <c r="K1262">
        <v>36.557189999999999</v>
      </c>
      <c r="L1262">
        <v>-84.27216</v>
      </c>
      <c r="M1262" s="100" t="s">
        <v>38417</v>
      </c>
      <c r="N1262" t="s">
        <v>26260</v>
      </c>
      <c r="O1262" t="s">
        <v>43181</v>
      </c>
      <c r="P1262">
        <v>4</v>
      </c>
      <c r="Q1262" t="s">
        <v>26638</v>
      </c>
      <c r="R1262" t="s">
        <v>25825</v>
      </c>
      <c r="S1262" t="s">
        <v>26197</v>
      </c>
      <c r="T1262"/>
      <c r="U1262" t="s">
        <v>26198</v>
      </c>
      <c r="V1262" t="s">
        <v>26204</v>
      </c>
      <c r="W1262" s="91" t="s">
        <v>3674</v>
      </c>
      <c r="X1262" s="91" t="s">
        <v>38420</v>
      </c>
      <c r="Y1262" s="97"/>
      <c r="AA1262" s="91" t="str">
        <v>CAPUC6.5T0.5SC</v>
      </c>
    </row>
    <row r="1263" spans="1:27" s="91" customFormat="1" ht="15" customHeight="1" x14ac:dyDescent="0.35">
      <c r="A1263" t="s">
        <v>3676</v>
      </c>
      <c r="B1263" t="s">
        <v>3675</v>
      </c>
      <c r="C1263" t="s">
        <v>3672</v>
      </c>
      <c r="D1263" t="s">
        <v>3677</v>
      </c>
      <c r="E1263"/>
      <c r="F1263" t="s">
        <v>324</v>
      </c>
      <c r="G1263"/>
      <c r="H1263">
        <v>0.5</v>
      </c>
      <c r="I1263">
        <v>2</v>
      </c>
      <c r="J1263" t="s">
        <v>325</v>
      </c>
      <c r="K1263">
        <v>36.555689999999998</v>
      </c>
      <c r="L1263">
        <v>-84.273009999999999</v>
      </c>
      <c r="M1263" s="100" t="s">
        <v>38417</v>
      </c>
      <c r="N1263" t="s">
        <v>26260</v>
      </c>
      <c r="O1263" t="s">
        <v>43181</v>
      </c>
      <c r="P1263">
        <v>4</v>
      </c>
      <c r="Q1263" t="s">
        <v>26638</v>
      </c>
      <c r="R1263" t="s">
        <v>25825</v>
      </c>
      <c r="S1263" t="s">
        <v>26197</v>
      </c>
      <c r="T1263"/>
      <c r="U1263" t="s">
        <v>26198</v>
      </c>
      <c r="V1263" t="s">
        <v>26204</v>
      </c>
      <c r="W1263" s="91" t="s">
        <v>3678</v>
      </c>
      <c r="X1263" s="91" t="s">
        <v>38420</v>
      </c>
      <c r="Y1263" s="97"/>
      <c r="AA1263" s="91" t="str">
        <v>CAPUC6.7T0.5SC</v>
      </c>
    </row>
    <row r="1264" spans="1:27" s="91" customFormat="1" ht="15" customHeight="1" x14ac:dyDescent="0.35">
      <c r="A1264" t="s">
        <v>3680</v>
      </c>
      <c r="B1264" t="s">
        <v>3679</v>
      </c>
      <c r="C1264" t="s">
        <v>3681</v>
      </c>
      <c r="D1264" t="s">
        <v>3682</v>
      </c>
      <c r="E1264"/>
      <c r="F1264" t="s">
        <v>44</v>
      </c>
      <c r="G1264"/>
      <c r="H1264">
        <v>0.6</v>
      </c>
      <c r="I1264">
        <v>4.42</v>
      </c>
      <c r="J1264" t="s">
        <v>878</v>
      </c>
      <c r="K1264">
        <v>35.889800000000001</v>
      </c>
      <c r="L1264">
        <v>-84.619900000000001</v>
      </c>
      <c r="M1264" s="100" t="s">
        <v>38415</v>
      </c>
      <c r="N1264" t="s">
        <v>26602</v>
      </c>
      <c r="O1264" t="s">
        <v>43170</v>
      </c>
      <c r="P1264">
        <v>1</v>
      </c>
      <c r="Q1264" t="s">
        <v>30329</v>
      </c>
      <c r="R1264" t="s">
        <v>25825</v>
      </c>
      <c r="S1264" t="s">
        <v>26197</v>
      </c>
      <c r="T1264"/>
      <c r="U1264" t="s">
        <v>26198</v>
      </c>
      <c r="V1264" t="s">
        <v>26204</v>
      </c>
      <c r="W1264" s="91" t="s">
        <v>3683</v>
      </c>
      <c r="Y1264" s="97"/>
      <c r="AA1264" s="91" t="str">
        <v>CARDI000.6RO</v>
      </c>
    </row>
    <row r="1265" spans="1:27" s="91" customFormat="1" ht="15" customHeight="1" x14ac:dyDescent="0.35">
      <c r="A1265" t="s">
        <v>3685</v>
      </c>
      <c r="B1265" t="s">
        <v>3684</v>
      </c>
      <c r="C1265" t="s">
        <v>3681</v>
      </c>
      <c r="D1265" t="s">
        <v>3686</v>
      </c>
      <c r="E1265"/>
      <c r="F1265" t="s">
        <v>44</v>
      </c>
      <c r="G1265"/>
      <c r="H1265">
        <v>0.9</v>
      </c>
      <c r="I1265">
        <v>4.3600000000000003</v>
      </c>
      <c r="J1265" t="s">
        <v>878</v>
      </c>
      <c r="K1265">
        <v>35.892220000000002</v>
      </c>
      <c r="L1265">
        <v>-84.622964999999994</v>
      </c>
      <c r="M1265" s="100" t="s">
        <v>38415</v>
      </c>
      <c r="N1265" t="s">
        <v>26602</v>
      </c>
      <c r="O1265" t="s">
        <v>43170</v>
      </c>
      <c r="P1265">
        <v>1</v>
      </c>
      <c r="Q1265" t="s">
        <v>30329</v>
      </c>
      <c r="R1265" t="s">
        <v>25825</v>
      </c>
      <c r="S1265" t="s">
        <v>26197</v>
      </c>
      <c r="T1265"/>
      <c r="U1265" t="s">
        <v>26198</v>
      </c>
      <c r="V1265" t="s">
        <v>26204</v>
      </c>
      <c r="W1265" s="91" t="s">
        <v>3687</v>
      </c>
      <c r="X1265" s="91" t="s">
        <v>30330</v>
      </c>
      <c r="Y1265" s="97"/>
      <c r="AA1265" s="91" t="str">
        <v>CARDI000.9RO</v>
      </c>
    </row>
    <row r="1266" spans="1:27" s="91" customFormat="1" ht="15" customHeight="1" x14ac:dyDescent="0.35">
      <c r="A1266" t="s">
        <v>3689</v>
      </c>
      <c r="B1266" t="s">
        <v>3688</v>
      </c>
      <c r="C1266" t="s">
        <v>3681</v>
      </c>
      <c r="D1266" t="s">
        <v>3690</v>
      </c>
      <c r="E1266"/>
      <c r="F1266" t="s">
        <v>44</v>
      </c>
      <c r="G1266"/>
      <c r="H1266">
        <v>1.1000000000000001</v>
      </c>
      <c r="I1266">
        <v>4.01</v>
      </c>
      <c r="J1266" t="s">
        <v>878</v>
      </c>
      <c r="K1266">
        <v>35.893358999999997</v>
      </c>
      <c r="L1266">
        <v>-84.624511999999996</v>
      </c>
      <c r="M1266" s="100" t="s">
        <v>38415</v>
      </c>
      <c r="N1266" t="s">
        <v>26602</v>
      </c>
      <c r="O1266" t="s">
        <v>43170</v>
      </c>
      <c r="P1266">
        <v>1</v>
      </c>
      <c r="Q1266" t="s">
        <v>30329</v>
      </c>
      <c r="R1266" t="s">
        <v>25825</v>
      </c>
      <c r="S1266" t="s">
        <v>26197</v>
      </c>
      <c r="T1266"/>
      <c r="U1266" t="s">
        <v>26198</v>
      </c>
      <c r="V1266" t="s">
        <v>26204</v>
      </c>
      <c r="W1266" s="91" t="s">
        <v>3691</v>
      </c>
      <c r="X1266" s="91" t="s">
        <v>30330</v>
      </c>
      <c r="Y1266" s="97"/>
      <c r="AA1266" s="91" t="str">
        <v>CARDI001.1RO</v>
      </c>
    </row>
    <row r="1267" spans="1:27" s="91" customFormat="1" ht="15" customHeight="1" x14ac:dyDescent="0.35">
      <c r="A1267" t="s">
        <v>3693</v>
      </c>
      <c r="B1267" t="s">
        <v>3692</v>
      </c>
      <c r="C1267" t="s">
        <v>3681</v>
      </c>
      <c r="D1267" t="s">
        <v>3694</v>
      </c>
      <c r="E1267"/>
      <c r="F1267" t="s">
        <v>44</v>
      </c>
      <c r="G1267"/>
      <c r="H1267">
        <v>1.7</v>
      </c>
      <c r="I1267">
        <v>3.49</v>
      </c>
      <c r="J1267" t="s">
        <v>878</v>
      </c>
      <c r="K1267">
        <v>35.890749999999997</v>
      </c>
      <c r="L1267">
        <v>-84.634826000000004</v>
      </c>
      <c r="M1267" s="100" t="s">
        <v>38415</v>
      </c>
      <c r="N1267" t="s">
        <v>26602</v>
      </c>
      <c r="O1267" t="s">
        <v>43170</v>
      </c>
      <c r="P1267">
        <v>1</v>
      </c>
      <c r="Q1267" t="s">
        <v>30329</v>
      </c>
      <c r="R1267" t="s">
        <v>25825</v>
      </c>
      <c r="S1267" t="s">
        <v>26197</v>
      </c>
      <c r="T1267"/>
      <c r="U1267" t="s">
        <v>26198</v>
      </c>
      <c r="V1267" t="s">
        <v>26204</v>
      </c>
      <c r="W1267" s="91" t="s">
        <v>3695</v>
      </c>
      <c r="X1267" s="91" t="s">
        <v>30330</v>
      </c>
      <c r="Y1267" s="97"/>
      <c r="AA1267" s="91" t="str">
        <v>CARDI001.7RO</v>
      </c>
    </row>
    <row r="1268" spans="1:27" s="91" customFormat="1" ht="15" customHeight="1" x14ac:dyDescent="0.35">
      <c r="A1268" t="s">
        <v>3697</v>
      </c>
      <c r="B1268" t="s">
        <v>3696</v>
      </c>
      <c r="C1268" t="s">
        <v>3681</v>
      </c>
      <c r="D1268" t="s">
        <v>3698</v>
      </c>
      <c r="E1268"/>
      <c r="F1268" t="s">
        <v>44</v>
      </c>
      <c r="G1268"/>
      <c r="H1268">
        <v>2</v>
      </c>
      <c r="I1268">
        <v>3.4</v>
      </c>
      <c r="J1268" t="s">
        <v>878</v>
      </c>
      <c r="K1268">
        <v>35.889989</v>
      </c>
      <c r="L1268">
        <v>-84.639312000000004</v>
      </c>
      <c r="M1268" s="100" t="s">
        <v>38415</v>
      </c>
      <c r="N1268" t="s">
        <v>26602</v>
      </c>
      <c r="O1268" t="s">
        <v>43170</v>
      </c>
      <c r="P1268">
        <v>1</v>
      </c>
      <c r="Q1268" t="s">
        <v>30329</v>
      </c>
      <c r="R1268" t="s">
        <v>25825</v>
      </c>
      <c r="S1268" t="s">
        <v>26197</v>
      </c>
      <c r="T1268"/>
      <c r="U1268" t="s">
        <v>26198</v>
      </c>
      <c r="V1268" t="s">
        <v>26204</v>
      </c>
      <c r="W1268" s="91" t="s">
        <v>3699</v>
      </c>
      <c r="X1268" s="91" t="s">
        <v>30330</v>
      </c>
      <c r="Y1268" s="97"/>
      <c r="AA1268" s="91" t="str">
        <v>CARDI002.0RO</v>
      </c>
    </row>
    <row r="1269" spans="1:27" s="91" customFormat="1" ht="15" customHeight="1" x14ac:dyDescent="0.35">
      <c r="A1269" t="s">
        <v>3701</v>
      </c>
      <c r="B1269" t="s">
        <v>3700</v>
      </c>
      <c r="C1269" t="s">
        <v>3681</v>
      </c>
      <c r="D1269" t="s">
        <v>3702</v>
      </c>
      <c r="E1269"/>
      <c r="F1269" t="s">
        <v>44</v>
      </c>
      <c r="G1269"/>
      <c r="H1269">
        <v>2.2000000000000002</v>
      </c>
      <c r="I1269">
        <v>2.58</v>
      </c>
      <c r="J1269" t="s">
        <v>878</v>
      </c>
      <c r="K1269">
        <v>35.889004999999997</v>
      </c>
      <c r="L1269">
        <v>-84.643354000000002</v>
      </c>
      <c r="M1269" s="100" t="s">
        <v>38415</v>
      </c>
      <c r="N1269" t="s">
        <v>26602</v>
      </c>
      <c r="O1269" t="s">
        <v>43170</v>
      </c>
      <c r="P1269">
        <v>1</v>
      </c>
      <c r="Q1269" t="s">
        <v>30329</v>
      </c>
      <c r="R1269" t="s">
        <v>25825</v>
      </c>
      <c r="S1269" t="s">
        <v>26197</v>
      </c>
      <c r="T1269"/>
      <c r="U1269" t="s">
        <v>26198</v>
      </c>
      <c r="V1269" t="s">
        <v>26204</v>
      </c>
      <c r="W1269" s="91" t="s">
        <v>3703</v>
      </c>
      <c r="X1269" s="91" t="s">
        <v>30330</v>
      </c>
      <c r="Y1269" s="97"/>
      <c r="AA1269" s="91" t="str">
        <v>CARDI002.2RO</v>
      </c>
    </row>
    <row r="1270" spans="1:27" s="91" customFormat="1" ht="15" customHeight="1" x14ac:dyDescent="0.35">
      <c r="A1270" t="s">
        <v>3705</v>
      </c>
      <c r="B1270" t="s">
        <v>3704</v>
      </c>
      <c r="C1270" t="s">
        <v>3681</v>
      </c>
      <c r="D1270" t="s">
        <v>3706</v>
      </c>
      <c r="E1270"/>
      <c r="F1270" t="s">
        <v>44</v>
      </c>
      <c r="G1270"/>
      <c r="H1270">
        <v>2.4</v>
      </c>
      <c r="I1270">
        <v>2.41</v>
      </c>
      <c r="J1270" t="s">
        <v>878</v>
      </c>
      <c r="K1270">
        <v>35.888840000000002</v>
      </c>
      <c r="L1270">
        <v>-84.646134000000004</v>
      </c>
      <c r="M1270" s="100" t="s">
        <v>38415</v>
      </c>
      <c r="N1270" t="s">
        <v>26602</v>
      </c>
      <c r="O1270" t="s">
        <v>43170</v>
      </c>
      <c r="P1270">
        <v>1</v>
      </c>
      <c r="Q1270" t="s">
        <v>30329</v>
      </c>
      <c r="R1270" t="s">
        <v>25825</v>
      </c>
      <c r="S1270" t="s">
        <v>26197</v>
      </c>
      <c r="T1270"/>
      <c r="U1270" t="s">
        <v>26198</v>
      </c>
      <c r="V1270" t="s">
        <v>26204</v>
      </c>
      <c r="W1270" s="91" t="s">
        <v>3707</v>
      </c>
      <c r="X1270" s="91" t="s">
        <v>30330</v>
      </c>
      <c r="Y1270" s="97"/>
      <c r="AA1270" s="91" t="str">
        <v>CARDI002.4RO</v>
      </c>
    </row>
    <row r="1271" spans="1:27" s="91" customFormat="1" ht="15" customHeight="1" x14ac:dyDescent="0.35">
      <c r="A1271" t="s">
        <v>3709</v>
      </c>
      <c r="B1271" t="s">
        <v>3708</v>
      </c>
      <c r="C1271" t="s">
        <v>3681</v>
      </c>
      <c r="D1271" t="s">
        <v>3710</v>
      </c>
      <c r="E1271"/>
      <c r="F1271" t="s">
        <v>44</v>
      </c>
      <c r="G1271"/>
      <c r="H1271">
        <v>2.6</v>
      </c>
      <c r="I1271">
        <v>2.3199999999999998</v>
      </c>
      <c r="J1271" t="s">
        <v>878</v>
      </c>
      <c r="K1271">
        <v>35.887920999999999</v>
      </c>
      <c r="L1271">
        <v>-84.649377000000001</v>
      </c>
      <c r="M1271" s="100" t="s">
        <v>38415</v>
      </c>
      <c r="N1271" t="s">
        <v>26602</v>
      </c>
      <c r="O1271" t="s">
        <v>43170</v>
      </c>
      <c r="P1271">
        <v>1</v>
      </c>
      <c r="Q1271" t="s">
        <v>30329</v>
      </c>
      <c r="R1271" t="s">
        <v>25825</v>
      </c>
      <c r="S1271" t="s">
        <v>26197</v>
      </c>
      <c r="T1271"/>
      <c r="U1271" t="s">
        <v>26198</v>
      </c>
      <c r="V1271" t="s">
        <v>26204</v>
      </c>
      <c r="W1271" s="91" t="s">
        <v>3711</v>
      </c>
      <c r="X1271" s="91" t="s">
        <v>30330</v>
      </c>
      <c r="Y1271" s="97"/>
      <c r="AA1271" s="91" t="str">
        <v>CARDI002.6RO</v>
      </c>
    </row>
    <row r="1272" spans="1:27" s="91" customFormat="1" ht="15" customHeight="1" x14ac:dyDescent="0.35">
      <c r="A1272" t="s">
        <v>3713</v>
      </c>
      <c r="B1272" t="s">
        <v>3712</v>
      </c>
      <c r="C1272" t="s">
        <v>3681</v>
      </c>
      <c r="D1272" t="s">
        <v>3714</v>
      </c>
      <c r="E1272"/>
      <c r="F1272" t="s">
        <v>44</v>
      </c>
      <c r="G1272"/>
      <c r="H1272">
        <v>2.7</v>
      </c>
      <c r="I1272">
        <v>2</v>
      </c>
      <c r="J1272" t="s">
        <v>878</v>
      </c>
      <c r="K1272">
        <v>35.886989</v>
      </c>
      <c r="L1272">
        <v>-84.652737000000002</v>
      </c>
      <c r="M1272" s="100" t="s">
        <v>38415</v>
      </c>
      <c r="N1272" t="s">
        <v>26602</v>
      </c>
      <c r="O1272" t="s">
        <v>43170</v>
      </c>
      <c r="P1272">
        <v>1</v>
      </c>
      <c r="Q1272" t="s">
        <v>30329</v>
      </c>
      <c r="R1272" t="s">
        <v>25825</v>
      </c>
      <c r="S1272" t="s">
        <v>26197</v>
      </c>
      <c r="T1272"/>
      <c r="U1272" t="s">
        <v>26198</v>
      </c>
      <c r="V1272" t="s">
        <v>26204</v>
      </c>
      <c r="W1272" s="91" t="s">
        <v>3703</v>
      </c>
      <c r="X1272" s="91" t="s">
        <v>30330</v>
      </c>
      <c r="Y1272" s="97"/>
      <c r="AA1272" s="91" t="str">
        <v>CARDI002.7RO</v>
      </c>
    </row>
    <row r="1273" spans="1:27" s="91" customFormat="1" ht="15" customHeight="1" x14ac:dyDescent="0.35">
      <c r="A1273" t="s">
        <v>3716</v>
      </c>
      <c r="B1273" t="s">
        <v>3715</v>
      </c>
      <c r="C1273" t="s">
        <v>3681</v>
      </c>
      <c r="D1273" t="s">
        <v>3717</v>
      </c>
      <c r="E1273"/>
      <c r="F1273" t="s">
        <v>44</v>
      </c>
      <c r="G1273"/>
      <c r="H1273">
        <v>2.9</v>
      </c>
      <c r="I1273">
        <v>2</v>
      </c>
      <c r="J1273" t="s">
        <v>878</v>
      </c>
      <c r="K1273">
        <v>35.886150000000001</v>
      </c>
      <c r="L1273">
        <v>-84.656402999999997</v>
      </c>
      <c r="M1273" s="100" t="s">
        <v>38415</v>
      </c>
      <c r="N1273" t="s">
        <v>26602</v>
      </c>
      <c r="O1273" t="s">
        <v>43170</v>
      </c>
      <c r="P1273">
        <v>1</v>
      </c>
      <c r="Q1273" t="s">
        <v>30329</v>
      </c>
      <c r="R1273" t="s">
        <v>25825</v>
      </c>
      <c r="S1273" t="s">
        <v>26197</v>
      </c>
      <c r="T1273"/>
      <c r="U1273" t="s">
        <v>26198</v>
      </c>
      <c r="V1273" t="s">
        <v>26204</v>
      </c>
      <c r="X1273" s="91" t="s">
        <v>30330</v>
      </c>
      <c r="Y1273" s="97"/>
      <c r="AA1273" s="91" t="str">
        <v>CARDI002.9RO</v>
      </c>
    </row>
    <row r="1274" spans="1:27" s="91" customFormat="1" ht="15" customHeight="1" x14ac:dyDescent="0.35">
      <c r="A1274" t="s">
        <v>3719</v>
      </c>
      <c r="B1274" t="s">
        <v>3718</v>
      </c>
      <c r="C1274" t="s">
        <v>3720</v>
      </c>
      <c r="D1274" t="s">
        <v>3721</v>
      </c>
      <c r="E1274"/>
      <c r="F1274" t="s">
        <v>44</v>
      </c>
      <c r="G1274"/>
      <c r="H1274">
        <v>0.1</v>
      </c>
      <c r="I1274">
        <v>0.67</v>
      </c>
      <c r="J1274" t="s">
        <v>2535</v>
      </c>
      <c r="K1274">
        <v>35.698439999999998</v>
      </c>
      <c r="L1274">
        <v>-84.865679999999998</v>
      </c>
      <c r="M1274" s="100" t="s">
        <v>38415</v>
      </c>
      <c r="N1274" t="s">
        <v>26602</v>
      </c>
      <c r="O1274" t="s">
        <v>42267</v>
      </c>
      <c r="P1274">
        <v>2</v>
      </c>
      <c r="Q1274" t="s">
        <v>30331</v>
      </c>
      <c r="R1274" t="s">
        <v>25802</v>
      </c>
      <c r="S1274" t="s">
        <v>26197</v>
      </c>
      <c r="T1274"/>
      <c r="U1274" t="s">
        <v>26198</v>
      </c>
      <c r="V1274" t="s">
        <v>26204</v>
      </c>
      <c r="X1274" s="91" t="s">
        <v>34685</v>
      </c>
      <c r="Y1274" s="97"/>
      <c r="AA1274" s="91" t="str">
        <v>CARDW000.1RH</v>
      </c>
    </row>
    <row r="1275" spans="1:27" s="91" customFormat="1" ht="15" customHeight="1" x14ac:dyDescent="0.35">
      <c r="A1275" t="s">
        <v>3723</v>
      </c>
      <c r="B1275" t="s">
        <v>3722</v>
      </c>
      <c r="C1275" t="s">
        <v>3724</v>
      </c>
      <c r="D1275" t="s">
        <v>3725</v>
      </c>
      <c r="E1275"/>
      <c r="F1275" t="s">
        <v>28983</v>
      </c>
      <c r="G1275"/>
      <c r="H1275">
        <v>0</v>
      </c>
      <c r="I1275">
        <v>6.28</v>
      </c>
      <c r="J1275" t="s">
        <v>15</v>
      </c>
      <c r="K1275">
        <v>35.683900000000001</v>
      </c>
      <c r="L1275">
        <v>-83.79</v>
      </c>
      <c r="M1275" s="100" t="s">
        <v>38415</v>
      </c>
      <c r="N1275" t="s">
        <v>26602</v>
      </c>
      <c r="O1275" t="s">
        <v>42744</v>
      </c>
      <c r="P1275">
        <v>2</v>
      </c>
      <c r="Q1275" t="s">
        <v>30332</v>
      </c>
      <c r="R1275" t="s">
        <v>25825</v>
      </c>
      <c r="S1275" t="s">
        <v>26197</v>
      </c>
      <c r="T1275"/>
      <c r="U1275" t="s">
        <v>26198</v>
      </c>
      <c r="V1275" t="s">
        <v>26204</v>
      </c>
      <c r="W1275" s="91" t="s">
        <v>3726</v>
      </c>
      <c r="Y1275" s="97"/>
      <c r="AA1275" s="91" t="str">
        <v>CARR000.0BT</v>
      </c>
    </row>
    <row r="1276" spans="1:27" s="91" customFormat="1" ht="15" customHeight="1" x14ac:dyDescent="0.35">
      <c r="A1276" t="s">
        <v>3728</v>
      </c>
      <c r="B1276" t="s">
        <v>3727</v>
      </c>
      <c r="C1276" t="s">
        <v>3724</v>
      </c>
      <c r="D1276" t="s">
        <v>3729</v>
      </c>
      <c r="E1276"/>
      <c r="F1276" t="s">
        <v>33</v>
      </c>
      <c r="G1276"/>
      <c r="H1276">
        <v>0.1</v>
      </c>
      <c r="I1276">
        <v>3.19</v>
      </c>
      <c r="J1276" t="s">
        <v>76</v>
      </c>
      <c r="K1276">
        <v>35.442010000000003</v>
      </c>
      <c r="L1276">
        <v>-86.264409999999998</v>
      </c>
      <c r="M1276" s="100" t="s">
        <v>38389</v>
      </c>
      <c r="N1276" t="s">
        <v>26217</v>
      </c>
      <c r="O1276" t="s">
        <v>42575</v>
      </c>
      <c r="P1276">
        <v>4</v>
      </c>
      <c r="Q1276" t="s">
        <v>30333</v>
      </c>
      <c r="R1276" t="s">
        <v>25808</v>
      </c>
      <c r="S1276" t="s">
        <v>26197</v>
      </c>
      <c r="T1276"/>
      <c r="U1276" t="s">
        <v>26198</v>
      </c>
      <c r="V1276" t="s">
        <v>26199</v>
      </c>
      <c r="X1276" s="91" t="s">
        <v>30334</v>
      </c>
      <c r="Y1276" s="97"/>
      <c r="AA1276" s="91" t="str">
        <v>CARR000.1BE</v>
      </c>
    </row>
    <row r="1277" spans="1:27" s="91" customFormat="1" ht="15" customHeight="1" x14ac:dyDescent="0.35">
      <c r="A1277" t="s">
        <v>3731</v>
      </c>
      <c r="B1277" t="s">
        <v>3730</v>
      </c>
      <c r="C1277" t="s">
        <v>3724</v>
      </c>
      <c r="D1277" t="s">
        <v>3732</v>
      </c>
      <c r="E1277"/>
      <c r="F1277" t="s">
        <v>33</v>
      </c>
      <c r="G1277"/>
      <c r="H1277">
        <v>0.1</v>
      </c>
      <c r="I1277">
        <v>5.65</v>
      </c>
      <c r="J1277" t="s">
        <v>2764</v>
      </c>
      <c r="K1277">
        <v>36.470832999999999</v>
      </c>
      <c r="L1277">
        <v>-86.119444000000001</v>
      </c>
      <c r="M1277" s="100" t="s">
        <v>38431</v>
      </c>
      <c r="N1277" t="s">
        <v>26295</v>
      </c>
      <c r="O1277" t="s">
        <v>42684</v>
      </c>
      <c r="P1277">
        <v>4</v>
      </c>
      <c r="Q1277" t="s">
        <v>30335</v>
      </c>
      <c r="R1277" t="s">
        <v>25812</v>
      </c>
      <c r="S1277" t="s">
        <v>26197</v>
      </c>
      <c r="T1277"/>
      <c r="U1277" t="s">
        <v>26198</v>
      </c>
      <c r="V1277" t="s">
        <v>26199</v>
      </c>
      <c r="Y1277" s="97"/>
      <c r="AA1277" s="91" t="str">
        <v>CARR000.1MA</v>
      </c>
    </row>
    <row r="1278" spans="1:27" s="91" customFormat="1" ht="15" customHeight="1" x14ac:dyDescent="0.35">
      <c r="A1278" t="s">
        <v>3734</v>
      </c>
      <c r="B1278" t="s">
        <v>3733</v>
      </c>
      <c r="C1278" t="s">
        <v>3724</v>
      </c>
      <c r="D1278" t="s">
        <v>3735</v>
      </c>
      <c r="E1278"/>
      <c r="F1278" t="s">
        <v>28983</v>
      </c>
      <c r="G1278"/>
      <c r="H1278">
        <v>1</v>
      </c>
      <c r="I1278">
        <v>5.69</v>
      </c>
      <c r="J1278" t="s">
        <v>15</v>
      </c>
      <c r="K1278">
        <v>35.686279999999996</v>
      </c>
      <c r="L1278">
        <v>-83.777320000000003</v>
      </c>
      <c r="M1278" s="100" t="s">
        <v>38415</v>
      </c>
      <c r="N1278" t="s">
        <v>26602</v>
      </c>
      <c r="O1278" t="s">
        <v>42744</v>
      </c>
      <c r="P1278">
        <v>2</v>
      </c>
      <c r="Q1278" t="s">
        <v>30332</v>
      </c>
      <c r="R1278" t="s">
        <v>25825</v>
      </c>
      <c r="S1278" t="s">
        <v>26197</v>
      </c>
      <c r="T1278"/>
      <c r="U1278" t="s">
        <v>26198</v>
      </c>
      <c r="V1278" t="s">
        <v>26204</v>
      </c>
      <c r="X1278" s="91" t="s">
        <v>30336</v>
      </c>
      <c r="Y1278" s="97"/>
      <c r="AA1278" s="91" t="str">
        <v>CARR001.0BT</v>
      </c>
    </row>
    <row r="1279" spans="1:27" s="91" customFormat="1" ht="15" customHeight="1" x14ac:dyDescent="0.35">
      <c r="A1279" t="s">
        <v>3737</v>
      </c>
      <c r="B1279" t="s">
        <v>3736</v>
      </c>
      <c r="C1279" t="s">
        <v>3724</v>
      </c>
      <c r="D1279" t="s">
        <v>3738</v>
      </c>
      <c r="E1279"/>
      <c r="F1279" t="s">
        <v>29086</v>
      </c>
      <c r="G1279"/>
      <c r="H1279">
        <v>1</v>
      </c>
      <c r="I1279">
        <v>39.82</v>
      </c>
      <c r="J1279" t="s">
        <v>826</v>
      </c>
      <c r="K1279">
        <v>36.340833000000003</v>
      </c>
      <c r="L1279">
        <v>-85.366669999999999</v>
      </c>
      <c r="M1279" s="100" t="s">
        <v>38458</v>
      </c>
      <c r="N1279" t="s">
        <v>26340</v>
      </c>
      <c r="O1279" t="s">
        <v>42176</v>
      </c>
      <c r="P1279">
        <v>5</v>
      </c>
      <c r="Q1279" t="s">
        <v>26651</v>
      </c>
      <c r="R1279" t="s">
        <v>25812</v>
      </c>
      <c r="S1279" t="s">
        <v>26197</v>
      </c>
      <c r="T1279"/>
      <c r="U1279" t="s">
        <v>26198</v>
      </c>
      <c r="V1279" t="s">
        <v>26199</v>
      </c>
      <c r="X1279" s="91" t="s">
        <v>30337</v>
      </c>
      <c r="Y1279" s="97"/>
      <c r="AA1279" s="91" t="str">
        <v>CARR001.0OV</v>
      </c>
    </row>
    <row r="1280" spans="1:27" s="91" customFormat="1" ht="15" customHeight="1" x14ac:dyDescent="0.35">
      <c r="A1280" t="s">
        <v>3740</v>
      </c>
      <c r="B1280" t="s">
        <v>3739</v>
      </c>
      <c r="C1280" t="s">
        <v>3724</v>
      </c>
      <c r="D1280" t="s">
        <v>3741</v>
      </c>
      <c r="E1280"/>
      <c r="F1280" t="s">
        <v>33</v>
      </c>
      <c r="G1280"/>
      <c r="H1280">
        <v>1.1000000000000001</v>
      </c>
      <c r="I1280">
        <v>7.26</v>
      </c>
      <c r="J1280" t="s">
        <v>1600</v>
      </c>
      <c r="K1280">
        <v>35.126311999999999</v>
      </c>
      <c r="L1280">
        <v>-86.744086999999993</v>
      </c>
      <c r="M1280" s="100" t="s">
        <v>38457</v>
      </c>
      <c r="N1280" t="s">
        <v>26336</v>
      </c>
      <c r="O1280" t="s">
        <v>43100</v>
      </c>
      <c r="P1280">
        <v>2</v>
      </c>
      <c r="Q1280" t="s">
        <v>30338</v>
      </c>
      <c r="R1280" t="s">
        <v>25808</v>
      </c>
      <c r="S1280" t="s">
        <v>26197</v>
      </c>
      <c r="T1280"/>
      <c r="U1280" t="s">
        <v>26198</v>
      </c>
      <c r="V1280" t="s">
        <v>26199</v>
      </c>
      <c r="W1280" s="91" t="s">
        <v>34686</v>
      </c>
      <c r="Y1280" s="97"/>
      <c r="AA1280" s="91" t="str">
        <v>CARR001.1LI</v>
      </c>
    </row>
    <row r="1281" spans="1:27" s="91" customFormat="1" ht="15" customHeight="1" x14ac:dyDescent="0.35">
      <c r="A1281" t="s">
        <v>3743</v>
      </c>
      <c r="B1281" t="s">
        <v>3742</v>
      </c>
      <c r="C1281" t="s">
        <v>3724</v>
      </c>
      <c r="D1281" t="s">
        <v>3744</v>
      </c>
      <c r="E1281"/>
      <c r="F1281" t="s">
        <v>44</v>
      </c>
      <c r="G1281"/>
      <c r="H1281">
        <v>1.3</v>
      </c>
      <c r="I1281">
        <v>0.53</v>
      </c>
      <c r="J1281" t="s">
        <v>398</v>
      </c>
      <c r="K1281">
        <v>36.492730000000002</v>
      </c>
      <c r="L1281">
        <v>-83.818219999999997</v>
      </c>
      <c r="M1281" s="100" t="s">
        <v>38559</v>
      </c>
      <c r="N1281" t="s">
        <v>26447</v>
      </c>
      <c r="O1281" t="s">
        <v>43142</v>
      </c>
      <c r="P1281">
        <v>4</v>
      </c>
      <c r="Q1281" t="s">
        <v>30339</v>
      </c>
      <c r="R1281" t="s">
        <v>25825</v>
      </c>
      <c r="S1281" t="s">
        <v>26197</v>
      </c>
      <c r="T1281"/>
      <c r="U1281" t="s">
        <v>26198</v>
      </c>
      <c r="V1281" t="s">
        <v>26204</v>
      </c>
      <c r="X1281" s="91" t="s">
        <v>30340</v>
      </c>
      <c r="Y1281" s="97"/>
      <c r="AA1281" s="91" t="str">
        <v>CARR001.3CL</v>
      </c>
    </row>
    <row r="1282" spans="1:27" s="91" customFormat="1" ht="15" customHeight="1" x14ac:dyDescent="0.35">
      <c r="A1282" t="s">
        <v>3746</v>
      </c>
      <c r="B1282" t="s">
        <v>3745</v>
      </c>
      <c r="C1282" t="s">
        <v>3724</v>
      </c>
      <c r="D1282" t="s">
        <v>3747</v>
      </c>
      <c r="E1282"/>
      <c r="F1282" t="s">
        <v>29088</v>
      </c>
      <c r="G1282"/>
      <c r="H1282">
        <v>1.4</v>
      </c>
      <c r="I1282">
        <v>35.58</v>
      </c>
      <c r="J1282" t="s">
        <v>793</v>
      </c>
      <c r="K1282">
        <v>36.495277999999999</v>
      </c>
      <c r="L1282">
        <v>-86.928330000000003</v>
      </c>
      <c r="M1282" s="100" t="s">
        <v>38413</v>
      </c>
      <c r="N1282" t="s">
        <v>26250</v>
      </c>
      <c r="O1282" t="s">
        <v>42141</v>
      </c>
      <c r="P1282">
        <v>4</v>
      </c>
      <c r="Q1282" t="s">
        <v>27073</v>
      </c>
      <c r="R1282" t="s">
        <v>25829</v>
      </c>
      <c r="S1282" t="s">
        <v>26197</v>
      </c>
      <c r="T1282"/>
      <c r="U1282" t="s">
        <v>26198</v>
      </c>
      <c r="V1282" t="s">
        <v>26199</v>
      </c>
      <c r="X1282" s="91" t="s">
        <v>30341</v>
      </c>
      <c r="Y1282" s="97"/>
      <c r="AA1282" s="91" t="str">
        <v>CARR001.4RN</v>
      </c>
    </row>
    <row r="1283" spans="1:27" s="91" customFormat="1" ht="15" customHeight="1" x14ac:dyDescent="0.35">
      <c r="A1283" t="s">
        <v>3749</v>
      </c>
      <c r="B1283" t="s">
        <v>3748</v>
      </c>
      <c r="C1283" t="s">
        <v>3724</v>
      </c>
      <c r="D1283" t="s">
        <v>3750</v>
      </c>
      <c r="E1283"/>
      <c r="F1283" t="s">
        <v>33</v>
      </c>
      <c r="G1283"/>
      <c r="H1283">
        <v>2.1</v>
      </c>
      <c r="I1283">
        <v>4.16</v>
      </c>
      <c r="J1283" t="s">
        <v>1600</v>
      </c>
      <c r="K1283">
        <v>35.136699999999998</v>
      </c>
      <c r="L1283">
        <v>-86.750600000000006</v>
      </c>
      <c r="M1283" s="100" t="s">
        <v>38457</v>
      </c>
      <c r="N1283" t="s">
        <v>26336</v>
      </c>
      <c r="O1283" t="s">
        <v>43100</v>
      </c>
      <c r="P1283">
        <v>2</v>
      </c>
      <c r="Q1283" t="s">
        <v>30338</v>
      </c>
      <c r="R1283" t="s">
        <v>25808</v>
      </c>
      <c r="S1283" t="s">
        <v>26197</v>
      </c>
      <c r="T1283"/>
      <c r="U1283" t="s">
        <v>26198</v>
      </c>
      <c r="V1283" t="s">
        <v>26199</v>
      </c>
      <c r="Y1283" s="97"/>
      <c r="AA1283" s="91" t="str">
        <v>CARR002.1LI</v>
      </c>
    </row>
    <row r="1284" spans="1:27" s="91" customFormat="1" ht="15" customHeight="1" x14ac:dyDescent="0.35">
      <c r="A1284" t="s">
        <v>3752</v>
      </c>
      <c r="B1284" t="s">
        <v>3751</v>
      </c>
      <c r="C1284" t="s">
        <v>3724</v>
      </c>
      <c r="D1284" t="s">
        <v>3753</v>
      </c>
      <c r="E1284"/>
      <c r="F1284" t="s">
        <v>29086</v>
      </c>
      <c r="G1284"/>
      <c r="H1284">
        <v>3.6</v>
      </c>
      <c r="I1284">
        <v>21.87</v>
      </c>
      <c r="J1284" t="s">
        <v>826</v>
      </c>
      <c r="K1284">
        <v>36.348820000000003</v>
      </c>
      <c r="L1284">
        <v>-85.345060000000004</v>
      </c>
      <c r="M1284" s="100" t="s">
        <v>38458</v>
      </c>
      <c r="N1284" t="s">
        <v>26340</v>
      </c>
      <c r="O1284" t="s">
        <v>42176</v>
      </c>
      <c r="P1284">
        <v>5</v>
      </c>
      <c r="Q1284" t="s">
        <v>26651</v>
      </c>
      <c r="R1284" t="s">
        <v>25812</v>
      </c>
      <c r="S1284" t="s">
        <v>26197</v>
      </c>
      <c r="T1284"/>
      <c r="U1284" t="s">
        <v>26198</v>
      </c>
      <c r="V1284" t="s">
        <v>26199</v>
      </c>
      <c r="X1284" s="91" t="s">
        <v>34687</v>
      </c>
      <c r="Y1284" s="97"/>
      <c r="AA1284" s="91" t="str">
        <v>CARR003.6OV</v>
      </c>
    </row>
    <row r="1285" spans="1:27" s="91" customFormat="1" ht="15" customHeight="1" x14ac:dyDescent="0.35">
      <c r="A1285" t="s">
        <v>3755</v>
      </c>
      <c r="B1285" t="s">
        <v>3754</v>
      </c>
      <c r="C1285" t="s">
        <v>3724</v>
      </c>
      <c r="D1285" t="s">
        <v>3756</v>
      </c>
      <c r="E1285"/>
      <c r="F1285" t="s">
        <v>29086</v>
      </c>
      <c r="G1285"/>
      <c r="H1285">
        <v>4.5999999999999996</v>
      </c>
      <c r="I1285">
        <v>21.4</v>
      </c>
      <c r="J1285" t="s">
        <v>826</v>
      </c>
      <c r="K1285">
        <v>36.345829999999999</v>
      </c>
      <c r="L1285">
        <v>-85.334440000000001</v>
      </c>
      <c r="M1285" s="100" t="s">
        <v>38458</v>
      </c>
      <c r="N1285" t="s">
        <v>26340</v>
      </c>
      <c r="O1285" t="s">
        <v>42176</v>
      </c>
      <c r="P1285">
        <v>5</v>
      </c>
      <c r="Q1285" t="s">
        <v>26651</v>
      </c>
      <c r="R1285" t="s">
        <v>25812</v>
      </c>
      <c r="S1285" t="s">
        <v>26197</v>
      </c>
      <c r="T1285"/>
      <c r="U1285" t="s">
        <v>26198</v>
      </c>
      <c r="V1285" t="s">
        <v>26199</v>
      </c>
      <c r="Y1285" s="97"/>
      <c r="AA1285" s="91" t="str">
        <v>CARR004.6OV</v>
      </c>
    </row>
    <row r="1286" spans="1:27" s="91" customFormat="1" ht="15" customHeight="1" x14ac:dyDescent="0.35">
      <c r="A1286" t="s">
        <v>3758</v>
      </c>
      <c r="B1286" t="s">
        <v>3757</v>
      </c>
      <c r="C1286" t="s">
        <v>3724</v>
      </c>
      <c r="D1286" t="s">
        <v>3759</v>
      </c>
      <c r="E1286"/>
      <c r="F1286" t="s">
        <v>29088</v>
      </c>
      <c r="G1286"/>
      <c r="H1286">
        <v>5.2</v>
      </c>
      <c r="I1286">
        <v>18.95</v>
      </c>
      <c r="J1286" t="s">
        <v>793</v>
      </c>
      <c r="K1286">
        <v>36.468420000000002</v>
      </c>
      <c r="L1286">
        <v>-86.89161</v>
      </c>
      <c r="M1286" s="100" t="s">
        <v>38413</v>
      </c>
      <c r="N1286" t="s">
        <v>26250</v>
      </c>
      <c r="O1286" t="s">
        <v>42141</v>
      </c>
      <c r="P1286">
        <v>4</v>
      </c>
      <c r="Q1286" t="s">
        <v>30342</v>
      </c>
      <c r="R1286" t="s">
        <v>25829</v>
      </c>
      <c r="S1286" t="s">
        <v>26197</v>
      </c>
      <c r="T1286"/>
      <c r="U1286" t="s">
        <v>26198</v>
      </c>
      <c r="V1286" t="s">
        <v>26199</v>
      </c>
      <c r="Y1286" s="97"/>
      <c r="AA1286" s="91" t="str">
        <v>CARR005.2RN</v>
      </c>
    </row>
    <row r="1287" spans="1:27" s="91" customFormat="1" ht="15" customHeight="1" x14ac:dyDescent="0.35">
      <c r="A1287" t="s">
        <v>26654</v>
      </c>
      <c r="B1287" t="s">
        <v>26653</v>
      </c>
      <c r="C1287" t="s">
        <v>3724</v>
      </c>
      <c r="D1287" t="s">
        <v>26655</v>
      </c>
      <c r="E1287"/>
      <c r="F1287" t="s">
        <v>29086</v>
      </c>
      <c r="G1287"/>
      <c r="H1287">
        <v>6.7</v>
      </c>
      <c r="I1287">
        <v>10.67</v>
      </c>
      <c r="J1287" t="s">
        <v>826</v>
      </c>
      <c r="K1287">
        <v>36.331966999999999</v>
      </c>
      <c r="L1287">
        <v>-85.312611000000004</v>
      </c>
      <c r="M1287" s="100" t="s">
        <v>38458</v>
      </c>
      <c r="N1287" t="s">
        <v>26340</v>
      </c>
      <c r="O1287" t="s">
        <v>43384</v>
      </c>
      <c r="P1287">
        <v>5</v>
      </c>
      <c r="Q1287" t="s">
        <v>30343</v>
      </c>
      <c r="R1287" t="s">
        <v>25812</v>
      </c>
      <c r="S1287" t="s">
        <v>26197</v>
      </c>
      <c r="T1287"/>
      <c r="U1287" t="s">
        <v>26198</v>
      </c>
      <c r="V1287" t="s">
        <v>26199</v>
      </c>
      <c r="Y1287" s="97"/>
      <c r="AA1287" s="91" t="str">
        <v>CARR006.7OV</v>
      </c>
    </row>
    <row r="1288" spans="1:27" s="91" customFormat="1" ht="15" customHeight="1" x14ac:dyDescent="0.35">
      <c r="A1288" t="s">
        <v>34688</v>
      </c>
      <c r="B1288" t="s">
        <v>34689</v>
      </c>
      <c r="C1288" t="s">
        <v>3724</v>
      </c>
      <c r="D1288" t="s">
        <v>5483</v>
      </c>
      <c r="E1288"/>
      <c r="F1288" t="s">
        <v>29088</v>
      </c>
      <c r="G1288"/>
      <c r="H1288">
        <v>6.9</v>
      </c>
      <c r="I1288">
        <v>13.4</v>
      </c>
      <c r="J1288" t="s">
        <v>793</v>
      </c>
      <c r="K1288">
        <v>36.458060000000003</v>
      </c>
      <c r="L1288">
        <v>-86.868889999999993</v>
      </c>
      <c r="M1288" s="100" t="s">
        <v>38413</v>
      </c>
      <c r="N1288" t="s">
        <v>26250</v>
      </c>
      <c r="O1288" t="s">
        <v>42141</v>
      </c>
      <c r="P1288">
        <v>4</v>
      </c>
      <c r="Q1288" t="s">
        <v>30344</v>
      </c>
      <c r="R1288" t="s">
        <v>25829</v>
      </c>
      <c r="S1288" t="s">
        <v>26197</v>
      </c>
      <c r="T1288"/>
      <c r="U1288" t="s">
        <v>26198</v>
      </c>
      <c r="V1288" t="s">
        <v>26199</v>
      </c>
      <c r="Y1288" s="97"/>
      <c r="AA1288" s="91" t="str">
        <v>CARR006.9RN</v>
      </c>
    </row>
    <row r="1289" spans="1:27" s="91" customFormat="1" ht="15" customHeight="1" x14ac:dyDescent="0.35">
      <c r="A1289" t="s">
        <v>3761</v>
      </c>
      <c r="B1289" t="s">
        <v>3760</v>
      </c>
      <c r="C1289" t="s">
        <v>3724</v>
      </c>
      <c r="D1289" t="s">
        <v>3762</v>
      </c>
      <c r="E1289"/>
      <c r="F1289" t="s">
        <v>29088</v>
      </c>
      <c r="G1289"/>
      <c r="H1289">
        <v>10</v>
      </c>
      <c r="I1289">
        <v>5.95</v>
      </c>
      <c r="J1289" t="s">
        <v>793</v>
      </c>
      <c r="K1289">
        <v>36.431389000000003</v>
      </c>
      <c r="L1289">
        <v>-86.837500000000006</v>
      </c>
      <c r="M1289" s="100" t="s">
        <v>38413</v>
      </c>
      <c r="N1289" t="s">
        <v>26250</v>
      </c>
      <c r="O1289" t="s">
        <v>42141</v>
      </c>
      <c r="P1289">
        <v>4</v>
      </c>
      <c r="Q1289" t="s">
        <v>30344</v>
      </c>
      <c r="R1289" t="s">
        <v>25829</v>
      </c>
      <c r="S1289" t="s">
        <v>26197</v>
      </c>
      <c r="T1289"/>
      <c r="U1289" t="s">
        <v>26198</v>
      </c>
      <c r="V1289" t="s">
        <v>26199</v>
      </c>
      <c r="W1289" s="91" t="s">
        <v>34690</v>
      </c>
      <c r="Y1289" s="97"/>
      <c r="AA1289" s="91" t="str">
        <v>CARR010.0RN</v>
      </c>
    </row>
    <row r="1290" spans="1:27" s="91" customFormat="1" ht="15" customHeight="1" x14ac:dyDescent="0.35">
      <c r="A1290" t="s">
        <v>36989</v>
      </c>
      <c r="B1290" t="s">
        <v>36990</v>
      </c>
      <c r="C1290" t="s">
        <v>36991</v>
      </c>
      <c r="D1290" t="s">
        <v>36992</v>
      </c>
      <c r="E1290"/>
      <c r="F1290" t="s">
        <v>28983</v>
      </c>
      <c r="G1290" t="s">
        <v>28985</v>
      </c>
      <c r="H1290">
        <v>0.1</v>
      </c>
      <c r="I1290">
        <v>0.6</v>
      </c>
      <c r="J1290" t="s">
        <v>15</v>
      </c>
      <c r="K1290">
        <v>35.691940000000002</v>
      </c>
      <c r="L1290">
        <v>-83.767780000000002</v>
      </c>
      <c r="M1290" s="100" t="s">
        <v>38415</v>
      </c>
      <c r="N1290" t="s">
        <v>26602</v>
      </c>
      <c r="O1290" t="s">
        <v>38738</v>
      </c>
      <c r="P1290">
        <v>2</v>
      </c>
      <c r="Q1290" t="s">
        <v>30332</v>
      </c>
      <c r="R1290" t="s">
        <v>25825</v>
      </c>
      <c r="S1290" t="s">
        <v>26197</v>
      </c>
      <c r="T1290"/>
      <c r="U1290" t="s">
        <v>26198</v>
      </c>
      <c r="V1290" t="s">
        <v>26204</v>
      </c>
      <c r="X1290" s="91" t="s">
        <v>36993</v>
      </c>
      <c r="Y1290" s="97"/>
      <c r="AA1290" s="91" t="str">
        <v>CARR1.7T0.1BT</v>
      </c>
    </row>
    <row r="1291" spans="1:27" s="91" customFormat="1" ht="15" customHeight="1" x14ac:dyDescent="0.35">
      <c r="A1291" t="s">
        <v>3764</v>
      </c>
      <c r="B1291" t="s">
        <v>3763</v>
      </c>
      <c r="C1291" t="s">
        <v>3765</v>
      </c>
      <c r="D1291" t="s">
        <v>3766</v>
      </c>
      <c r="E1291"/>
      <c r="F1291" t="s">
        <v>29083</v>
      </c>
      <c r="G1291" t="s">
        <v>29088</v>
      </c>
      <c r="H1291">
        <v>0.3</v>
      </c>
      <c r="I1291">
        <v>1.03</v>
      </c>
      <c r="J1291" t="s">
        <v>793</v>
      </c>
      <c r="K1291">
        <v>36.43009</v>
      </c>
      <c r="L1291">
        <v>-86.825479999999999</v>
      </c>
      <c r="M1291" s="100" t="s">
        <v>38413</v>
      </c>
      <c r="N1291" t="s">
        <v>26250</v>
      </c>
      <c r="O1291" t="s">
        <v>42141</v>
      </c>
      <c r="P1291">
        <v>4</v>
      </c>
      <c r="Q1291" t="s">
        <v>30345</v>
      </c>
      <c r="R1291" t="s">
        <v>25829</v>
      </c>
      <c r="S1291" t="s">
        <v>26197</v>
      </c>
      <c r="T1291"/>
      <c r="U1291" t="s">
        <v>26198</v>
      </c>
      <c r="V1291" t="s">
        <v>26199</v>
      </c>
      <c r="W1291" s="91" t="s">
        <v>3767</v>
      </c>
      <c r="X1291" s="91" t="s">
        <v>29542</v>
      </c>
      <c r="Y1291" s="97"/>
      <c r="AA1291" s="91" t="str">
        <v>CARR10.4T0.3RN</v>
      </c>
    </row>
    <row r="1292" spans="1:27" s="91" customFormat="1" ht="15" customHeight="1" x14ac:dyDescent="0.35">
      <c r="A1292" t="s">
        <v>3769</v>
      </c>
      <c r="B1292" t="s">
        <v>3768</v>
      </c>
      <c r="C1292" t="s">
        <v>3770</v>
      </c>
      <c r="D1292" t="s">
        <v>3771</v>
      </c>
      <c r="E1292"/>
      <c r="F1292" t="s">
        <v>324</v>
      </c>
      <c r="G1292"/>
      <c r="H1292">
        <v>0.1</v>
      </c>
      <c r="I1292">
        <v>7.71</v>
      </c>
      <c r="J1292" t="s">
        <v>950</v>
      </c>
      <c r="K1292">
        <v>36.167920000000002</v>
      </c>
      <c r="L1292">
        <v>-84.289169999999999</v>
      </c>
      <c r="M1292" s="100" t="s">
        <v>38426</v>
      </c>
      <c r="N1292" t="s">
        <v>26325</v>
      </c>
      <c r="O1292" t="s">
        <v>42757</v>
      </c>
      <c r="P1292">
        <v>4</v>
      </c>
      <c r="Q1292" t="s">
        <v>30346</v>
      </c>
      <c r="R1292" t="s">
        <v>25825</v>
      </c>
      <c r="S1292" t="s">
        <v>26197</v>
      </c>
      <c r="T1292"/>
      <c r="U1292" t="s">
        <v>26198</v>
      </c>
      <c r="V1292" t="s">
        <v>26204</v>
      </c>
      <c r="W1292" s="91" t="s">
        <v>34691</v>
      </c>
      <c r="X1292" s="91" t="s">
        <v>38739</v>
      </c>
      <c r="Y1292" s="97"/>
      <c r="AA1292" s="91" t="str">
        <v>CARRO000.1AN</v>
      </c>
    </row>
    <row r="1293" spans="1:27" s="91" customFormat="1" ht="15" customHeight="1" x14ac:dyDescent="0.35">
      <c r="A1293" t="s">
        <v>3773</v>
      </c>
      <c r="B1293" t="s">
        <v>3772</v>
      </c>
      <c r="C1293" t="s">
        <v>3774</v>
      </c>
      <c r="D1293" t="s">
        <v>3775</v>
      </c>
      <c r="E1293"/>
      <c r="F1293" t="s">
        <v>44</v>
      </c>
      <c r="G1293"/>
      <c r="H1293">
        <v>0.5</v>
      </c>
      <c r="I1293">
        <v>2.89</v>
      </c>
      <c r="J1293" t="s">
        <v>230</v>
      </c>
      <c r="K1293">
        <v>36.386499999999998</v>
      </c>
      <c r="L1293">
        <v>-82.393299999999996</v>
      </c>
      <c r="M1293" s="100" t="s">
        <v>38455</v>
      </c>
      <c r="N1293" t="s">
        <v>26332</v>
      </c>
      <c r="O1293" t="s">
        <v>43169</v>
      </c>
      <c r="P1293">
        <v>1</v>
      </c>
      <c r="Q1293" t="s">
        <v>26656</v>
      </c>
      <c r="R1293" t="s">
        <v>25821</v>
      </c>
      <c r="S1293" t="s">
        <v>26197</v>
      </c>
      <c r="T1293"/>
      <c r="U1293" t="s">
        <v>26198</v>
      </c>
      <c r="V1293" t="s">
        <v>26204</v>
      </c>
      <c r="Y1293" s="97"/>
      <c r="AA1293" s="91" t="str">
        <v>CARRO000.5WN</v>
      </c>
    </row>
    <row r="1294" spans="1:27" s="91" customFormat="1" ht="15" customHeight="1" x14ac:dyDescent="0.35">
      <c r="A1294" t="s">
        <v>3777</v>
      </c>
      <c r="B1294" t="s">
        <v>3776</v>
      </c>
      <c r="C1294" t="s">
        <v>3774</v>
      </c>
      <c r="D1294" t="s">
        <v>30347</v>
      </c>
      <c r="E1294"/>
      <c r="F1294" t="s">
        <v>44</v>
      </c>
      <c r="G1294"/>
      <c r="H1294">
        <v>0.7</v>
      </c>
      <c r="I1294">
        <v>2.75</v>
      </c>
      <c r="J1294" t="s">
        <v>230</v>
      </c>
      <c r="K1294">
        <v>36.384099999999997</v>
      </c>
      <c r="L1294">
        <v>-82.398300000000006</v>
      </c>
      <c r="M1294" s="100" t="s">
        <v>38455</v>
      </c>
      <c r="N1294" t="s">
        <v>26332</v>
      </c>
      <c r="O1294" t="s">
        <v>43169</v>
      </c>
      <c r="P1294">
        <v>1</v>
      </c>
      <c r="Q1294" t="s">
        <v>26656</v>
      </c>
      <c r="R1294" t="s">
        <v>25821</v>
      </c>
      <c r="S1294" t="s">
        <v>26197</v>
      </c>
      <c r="T1294"/>
      <c r="U1294" t="s">
        <v>26198</v>
      </c>
      <c r="V1294" t="s">
        <v>26204</v>
      </c>
      <c r="W1294" s="91" t="s">
        <v>3778</v>
      </c>
      <c r="Y1294" s="97"/>
      <c r="AA1294" s="91" t="str">
        <v>CARRO000.7WN</v>
      </c>
    </row>
    <row r="1295" spans="1:27" s="91" customFormat="1" ht="15" customHeight="1" x14ac:dyDescent="0.35">
      <c r="A1295" t="s">
        <v>3780</v>
      </c>
      <c r="B1295" t="s">
        <v>3779</v>
      </c>
      <c r="C1295" t="s">
        <v>3781</v>
      </c>
      <c r="D1295" t="s">
        <v>3782</v>
      </c>
      <c r="E1295"/>
      <c r="F1295" t="s">
        <v>33</v>
      </c>
      <c r="G1295"/>
      <c r="H1295">
        <v>0.8</v>
      </c>
      <c r="I1295">
        <v>19</v>
      </c>
      <c r="J1295" t="s">
        <v>545</v>
      </c>
      <c r="K1295">
        <v>35.435000000000002</v>
      </c>
      <c r="L1295">
        <v>-86.197500000000005</v>
      </c>
      <c r="M1295" s="100" t="s">
        <v>38389</v>
      </c>
      <c r="N1295" t="s">
        <v>26217</v>
      </c>
      <c r="O1295" t="s">
        <v>42260</v>
      </c>
      <c r="P1295">
        <v>4</v>
      </c>
      <c r="Q1295" t="s">
        <v>30348</v>
      </c>
      <c r="R1295" t="s">
        <v>25808</v>
      </c>
      <c r="S1295" t="s">
        <v>26197</v>
      </c>
      <c r="T1295" t="s">
        <v>26468</v>
      </c>
      <c r="U1295" t="s">
        <v>26207</v>
      </c>
      <c r="V1295" t="s">
        <v>26199</v>
      </c>
      <c r="W1295" s="91" t="s">
        <v>3783</v>
      </c>
      <c r="X1295" s="91" t="s">
        <v>30349</v>
      </c>
      <c r="Y1295" s="97"/>
      <c r="AA1295" s="91" t="str">
        <v>CARRO000.8CE</v>
      </c>
    </row>
    <row r="1296" spans="1:27" s="91" customFormat="1" ht="15" customHeight="1" x14ac:dyDescent="0.35">
      <c r="A1296" t="s">
        <v>36994</v>
      </c>
      <c r="B1296" t="s">
        <v>36995</v>
      </c>
      <c r="C1296" t="s">
        <v>3774</v>
      </c>
      <c r="D1296" t="s">
        <v>36996</v>
      </c>
      <c r="E1296"/>
      <c r="F1296" t="s">
        <v>44</v>
      </c>
      <c r="G1296"/>
      <c r="H1296">
        <v>1.5</v>
      </c>
      <c r="I1296">
        <v>1.9</v>
      </c>
      <c r="J1296" t="s">
        <v>230</v>
      </c>
      <c r="K1296">
        <v>36.37735</v>
      </c>
      <c r="L1296">
        <v>-82.409080000000003</v>
      </c>
      <c r="M1296" s="100" t="s">
        <v>38455</v>
      </c>
      <c r="N1296" t="s">
        <v>26332</v>
      </c>
      <c r="O1296" t="s">
        <v>43169</v>
      </c>
      <c r="P1296">
        <v>1</v>
      </c>
      <c r="Q1296" t="s">
        <v>26656</v>
      </c>
      <c r="R1296" t="s">
        <v>25821</v>
      </c>
      <c r="S1296" t="s">
        <v>26197</v>
      </c>
      <c r="T1296"/>
      <c r="U1296" t="s">
        <v>26198</v>
      </c>
      <c r="V1296" t="s">
        <v>26204</v>
      </c>
      <c r="X1296" s="91" t="s">
        <v>36997</v>
      </c>
      <c r="Y1296" s="97"/>
      <c r="AA1296" s="91" t="str">
        <v>CARRO001.5WN</v>
      </c>
    </row>
    <row r="1297" spans="1:27" s="91" customFormat="1" ht="15" customHeight="1" x14ac:dyDescent="0.35">
      <c r="A1297" t="s">
        <v>3785</v>
      </c>
      <c r="B1297" t="s">
        <v>3784</v>
      </c>
      <c r="C1297" t="s">
        <v>3774</v>
      </c>
      <c r="D1297" t="s">
        <v>3786</v>
      </c>
      <c r="E1297"/>
      <c r="F1297" t="s">
        <v>33</v>
      </c>
      <c r="G1297"/>
      <c r="H1297">
        <v>3.2</v>
      </c>
      <c r="I1297">
        <v>4.0199999999999996</v>
      </c>
      <c r="J1297" t="s">
        <v>545</v>
      </c>
      <c r="K1297">
        <v>35.412770000000002</v>
      </c>
      <c r="L1297">
        <v>-86.202500000000001</v>
      </c>
      <c r="M1297" s="100" t="s">
        <v>38389</v>
      </c>
      <c r="N1297" t="s">
        <v>26217</v>
      </c>
      <c r="O1297" t="s">
        <v>42260</v>
      </c>
      <c r="P1297">
        <v>4</v>
      </c>
      <c r="Q1297" t="s">
        <v>30350</v>
      </c>
      <c r="R1297" t="s">
        <v>25808</v>
      </c>
      <c r="S1297" t="s">
        <v>26197</v>
      </c>
      <c r="T1297"/>
      <c r="U1297" t="s">
        <v>26198</v>
      </c>
      <c r="V1297" t="s">
        <v>26199</v>
      </c>
      <c r="W1297" s="91" t="s">
        <v>3787</v>
      </c>
      <c r="X1297" s="91" t="s">
        <v>30351</v>
      </c>
      <c r="Y1297" s="97"/>
      <c r="AA1297" s="91" t="str">
        <v>CARRO003.2CE</v>
      </c>
    </row>
    <row r="1298" spans="1:27" s="91" customFormat="1" ht="15" customHeight="1" x14ac:dyDescent="0.35">
      <c r="A1298" t="s">
        <v>3789</v>
      </c>
      <c r="B1298" t="s">
        <v>3788</v>
      </c>
      <c r="C1298" t="s">
        <v>3790</v>
      </c>
      <c r="D1298" t="s">
        <v>3791</v>
      </c>
      <c r="E1298"/>
      <c r="F1298" t="s">
        <v>33</v>
      </c>
      <c r="G1298"/>
      <c r="H1298">
        <v>0.1</v>
      </c>
      <c r="I1298">
        <v>52.69</v>
      </c>
      <c r="J1298" t="s">
        <v>2030</v>
      </c>
      <c r="K1298">
        <v>35.808300000000003</v>
      </c>
      <c r="L1298">
        <v>-86.156400000000005</v>
      </c>
      <c r="M1298" s="100" t="s">
        <v>38401</v>
      </c>
      <c r="N1298" t="s">
        <v>26226</v>
      </c>
      <c r="O1298" t="s">
        <v>42901</v>
      </c>
      <c r="P1298">
        <v>2</v>
      </c>
      <c r="Q1298" t="s">
        <v>30352</v>
      </c>
      <c r="R1298" t="s">
        <v>25812</v>
      </c>
      <c r="S1298" t="s">
        <v>26197</v>
      </c>
      <c r="T1298"/>
      <c r="U1298" t="s">
        <v>26198</v>
      </c>
      <c r="V1298" t="s">
        <v>26199</v>
      </c>
      <c r="Y1298" s="97"/>
      <c r="AA1298" s="91" t="str">
        <v>CARSO000.1CN</v>
      </c>
    </row>
    <row r="1299" spans="1:27" s="91" customFormat="1" ht="15" customHeight="1" x14ac:dyDescent="0.35">
      <c r="A1299" t="s">
        <v>3793</v>
      </c>
      <c r="B1299" t="s">
        <v>3792</v>
      </c>
      <c r="C1299" t="s">
        <v>3794</v>
      </c>
      <c r="D1299" t="s">
        <v>3795</v>
      </c>
      <c r="E1299"/>
      <c r="F1299" t="s">
        <v>44</v>
      </c>
      <c r="G1299"/>
      <c r="H1299">
        <v>0.1</v>
      </c>
      <c r="I1299">
        <v>10.56</v>
      </c>
      <c r="J1299" t="s">
        <v>230</v>
      </c>
      <c r="K1299">
        <v>36.248829999999998</v>
      </c>
      <c r="L1299">
        <v>-82.639399999999995</v>
      </c>
      <c r="M1299" s="100" t="s">
        <v>38387</v>
      </c>
      <c r="N1299" t="s">
        <v>26214</v>
      </c>
      <c r="O1299" t="s">
        <v>42113</v>
      </c>
      <c r="P1299">
        <v>5</v>
      </c>
      <c r="Q1299" t="s">
        <v>26657</v>
      </c>
      <c r="R1299" t="s">
        <v>25821</v>
      </c>
      <c r="S1299" t="s">
        <v>26197</v>
      </c>
      <c r="T1299"/>
      <c r="U1299" t="s">
        <v>26198</v>
      </c>
      <c r="V1299" t="s">
        <v>26204</v>
      </c>
      <c r="Y1299" s="97"/>
      <c r="AA1299" s="91" t="str">
        <v>CARSO000.1WN</v>
      </c>
    </row>
    <row r="1300" spans="1:27" s="91" customFormat="1" ht="15" customHeight="1" x14ac:dyDescent="0.35">
      <c r="A1300" t="s">
        <v>3797</v>
      </c>
      <c r="B1300" t="s">
        <v>3796</v>
      </c>
      <c r="C1300" t="s">
        <v>3790</v>
      </c>
      <c r="D1300" t="s">
        <v>3798</v>
      </c>
      <c r="E1300"/>
      <c r="F1300" t="s">
        <v>75</v>
      </c>
      <c r="G1300"/>
      <c r="H1300">
        <v>0.3</v>
      </c>
      <c r="I1300">
        <v>52.44</v>
      </c>
      <c r="J1300" t="s">
        <v>2030</v>
      </c>
      <c r="K1300">
        <v>35.805480000000003</v>
      </c>
      <c r="L1300">
        <v>-86.153720000000007</v>
      </c>
      <c r="M1300" s="100" t="s">
        <v>38401</v>
      </c>
      <c r="N1300" t="s">
        <v>26226</v>
      </c>
      <c r="O1300" t="s">
        <v>42901</v>
      </c>
      <c r="P1300">
        <v>2</v>
      </c>
      <c r="Q1300" t="s">
        <v>30352</v>
      </c>
      <c r="R1300" t="s">
        <v>25812</v>
      </c>
      <c r="S1300" t="s">
        <v>26197</v>
      </c>
      <c r="T1300"/>
      <c r="U1300" t="s">
        <v>26198</v>
      </c>
      <c r="V1300" t="s">
        <v>26199</v>
      </c>
      <c r="Y1300" s="97"/>
      <c r="AA1300" s="91" t="str">
        <v>CARSO000.3CN</v>
      </c>
    </row>
    <row r="1301" spans="1:27" s="91" customFormat="1" ht="15" customHeight="1" x14ac:dyDescent="0.35">
      <c r="A1301" t="s">
        <v>3800</v>
      </c>
      <c r="B1301" t="s">
        <v>3799</v>
      </c>
      <c r="C1301" t="s">
        <v>3801</v>
      </c>
      <c r="D1301" t="s">
        <v>3802</v>
      </c>
      <c r="E1301"/>
      <c r="F1301" t="s">
        <v>28994</v>
      </c>
      <c r="G1301"/>
      <c r="H1301">
        <v>0.8</v>
      </c>
      <c r="I1301">
        <v>0.99</v>
      </c>
      <c r="J1301" t="s">
        <v>409</v>
      </c>
      <c r="K1301">
        <v>35.496020000000001</v>
      </c>
      <c r="L1301">
        <v>-84.389790000000005</v>
      </c>
      <c r="M1301" s="100" t="s">
        <v>38384</v>
      </c>
      <c r="N1301" t="s">
        <v>26211</v>
      </c>
      <c r="O1301" t="s">
        <v>43158</v>
      </c>
      <c r="P1301">
        <v>2</v>
      </c>
      <c r="Q1301" t="s">
        <v>26658</v>
      </c>
      <c r="R1301" t="s">
        <v>25825</v>
      </c>
      <c r="S1301" t="s">
        <v>26197</v>
      </c>
      <c r="T1301"/>
      <c r="U1301" t="s">
        <v>26198</v>
      </c>
      <c r="V1301" t="s">
        <v>26204</v>
      </c>
      <c r="X1301" s="91" t="s">
        <v>30353</v>
      </c>
      <c r="Y1301" s="97"/>
      <c r="AA1301" s="91" t="str">
        <v>CARSO000.8MO</v>
      </c>
    </row>
    <row r="1302" spans="1:27" s="91" customFormat="1" ht="15" customHeight="1" x14ac:dyDescent="0.35">
      <c r="A1302" t="s">
        <v>3804</v>
      </c>
      <c r="B1302" t="s">
        <v>3803</v>
      </c>
      <c r="C1302" t="s">
        <v>3794</v>
      </c>
      <c r="D1302" t="s">
        <v>3805</v>
      </c>
      <c r="E1302"/>
      <c r="F1302" t="s">
        <v>28994</v>
      </c>
      <c r="G1302"/>
      <c r="H1302">
        <v>1</v>
      </c>
      <c r="I1302">
        <v>2.7</v>
      </c>
      <c r="J1302" t="s">
        <v>285</v>
      </c>
      <c r="K1302">
        <v>35.100670000000001</v>
      </c>
      <c r="L1302">
        <v>-84.743120000000005</v>
      </c>
      <c r="M1302" s="100" t="s">
        <v>38384</v>
      </c>
      <c r="N1302" t="s">
        <v>26211</v>
      </c>
      <c r="O1302" t="s">
        <v>42107</v>
      </c>
      <c r="P1302">
        <v>2</v>
      </c>
      <c r="Q1302" t="s">
        <v>26659</v>
      </c>
      <c r="R1302" t="s">
        <v>25802</v>
      </c>
      <c r="S1302" t="s">
        <v>26197</v>
      </c>
      <c r="T1302"/>
      <c r="U1302" t="s">
        <v>26198</v>
      </c>
      <c r="V1302" t="s">
        <v>26204</v>
      </c>
      <c r="Y1302" s="97"/>
      <c r="AA1302" s="91" t="str">
        <v>CARSO001.0BR</v>
      </c>
    </row>
    <row r="1303" spans="1:27" s="91" customFormat="1" ht="15" customHeight="1" x14ac:dyDescent="0.35">
      <c r="A1303" t="s">
        <v>3807</v>
      </c>
      <c r="B1303" t="s">
        <v>3806</v>
      </c>
      <c r="C1303" t="s">
        <v>3801</v>
      </c>
      <c r="D1303" t="s">
        <v>3808</v>
      </c>
      <c r="E1303"/>
      <c r="F1303" t="s">
        <v>28994</v>
      </c>
      <c r="G1303"/>
      <c r="H1303">
        <v>1</v>
      </c>
      <c r="I1303">
        <v>0.59</v>
      </c>
      <c r="J1303" t="s">
        <v>409</v>
      </c>
      <c r="K1303">
        <v>35.497549999999997</v>
      </c>
      <c r="L1303">
        <v>-84.390389999999996</v>
      </c>
      <c r="M1303" s="100" t="s">
        <v>38384</v>
      </c>
      <c r="N1303" t="s">
        <v>26211</v>
      </c>
      <c r="O1303" t="s">
        <v>43158</v>
      </c>
      <c r="P1303">
        <v>2</v>
      </c>
      <c r="Q1303" t="s">
        <v>26658</v>
      </c>
      <c r="R1303" t="s">
        <v>25825</v>
      </c>
      <c r="S1303" t="s">
        <v>26197</v>
      </c>
      <c r="T1303"/>
      <c r="U1303" t="s">
        <v>26198</v>
      </c>
      <c r="V1303" t="s">
        <v>26204</v>
      </c>
      <c r="X1303" s="91" t="s">
        <v>30354</v>
      </c>
      <c r="Y1303" s="97"/>
      <c r="AA1303" s="91" t="str">
        <v>CARSO001.0MO</v>
      </c>
    </row>
    <row r="1304" spans="1:27" s="91" customFormat="1" ht="15" customHeight="1" x14ac:dyDescent="0.35">
      <c r="A1304" t="s">
        <v>3810</v>
      </c>
      <c r="B1304" t="s">
        <v>3809</v>
      </c>
      <c r="C1304" t="s">
        <v>3794</v>
      </c>
      <c r="D1304" t="s">
        <v>3811</v>
      </c>
      <c r="E1304"/>
      <c r="F1304" t="s">
        <v>44</v>
      </c>
      <c r="G1304"/>
      <c r="H1304">
        <v>1.8</v>
      </c>
      <c r="I1304">
        <v>9.74</v>
      </c>
      <c r="J1304" t="s">
        <v>230</v>
      </c>
      <c r="K1304">
        <v>36.26502</v>
      </c>
      <c r="L1304">
        <v>-82.627939999999995</v>
      </c>
      <c r="M1304" s="100" t="s">
        <v>38387</v>
      </c>
      <c r="N1304" t="s">
        <v>26214</v>
      </c>
      <c r="O1304" t="s">
        <v>42113</v>
      </c>
      <c r="P1304">
        <v>5</v>
      </c>
      <c r="Q1304" t="s">
        <v>26657</v>
      </c>
      <c r="R1304" t="s">
        <v>25821</v>
      </c>
      <c r="S1304" t="s">
        <v>26197</v>
      </c>
      <c r="T1304"/>
      <c r="U1304" t="s">
        <v>26198</v>
      </c>
      <c r="V1304" t="s">
        <v>26204</v>
      </c>
      <c r="X1304" s="91" t="s">
        <v>30355</v>
      </c>
      <c r="Y1304" s="97"/>
      <c r="AA1304" s="91" t="str">
        <v>CARSO001.8WN</v>
      </c>
    </row>
    <row r="1305" spans="1:27" s="91" customFormat="1" ht="15" customHeight="1" x14ac:dyDescent="0.35">
      <c r="A1305" t="s">
        <v>42900</v>
      </c>
      <c r="B1305" t="s">
        <v>7595</v>
      </c>
      <c r="C1305" t="s">
        <v>3790</v>
      </c>
      <c r="D1305" t="s">
        <v>31183</v>
      </c>
      <c r="E1305" t="s">
        <v>42877</v>
      </c>
      <c r="F1305" t="s">
        <v>33</v>
      </c>
      <c r="G1305"/>
      <c r="H1305">
        <v>4.2</v>
      </c>
      <c r="I1305">
        <v>11.9</v>
      </c>
      <c r="J1305" t="s">
        <v>2030</v>
      </c>
      <c r="K1305">
        <v>35.764949999999999</v>
      </c>
      <c r="L1305">
        <v>-86.132630000000006</v>
      </c>
      <c r="M1305" s="100" t="s">
        <v>38401</v>
      </c>
      <c r="N1305" t="s">
        <v>26226</v>
      </c>
      <c r="O1305" t="s">
        <v>42901</v>
      </c>
      <c r="P1305">
        <v>2</v>
      </c>
      <c r="Q1305" t="s">
        <v>27083</v>
      </c>
      <c r="R1305" t="s">
        <v>25812</v>
      </c>
      <c r="S1305" t="s">
        <v>26197</v>
      </c>
      <c r="T1305"/>
      <c r="U1305" t="s">
        <v>26198</v>
      </c>
      <c r="V1305" t="s">
        <v>26199</v>
      </c>
      <c r="W1305" s="91" t="s">
        <v>7596</v>
      </c>
      <c r="X1305" s="91" t="s">
        <v>42902</v>
      </c>
      <c r="Y1305" s="97"/>
      <c r="AA1305" s="91" t="str">
        <v>CARSO004.2CN</v>
      </c>
    </row>
    <row r="1306" spans="1:27" s="91" customFormat="1" ht="15" customHeight="1" x14ac:dyDescent="0.35">
      <c r="A1306" t="s">
        <v>3813</v>
      </c>
      <c r="B1306" t="s">
        <v>3812</v>
      </c>
      <c r="C1306" t="s">
        <v>3814</v>
      </c>
      <c r="D1306" t="s">
        <v>3815</v>
      </c>
      <c r="E1306"/>
      <c r="F1306" t="s">
        <v>28994</v>
      </c>
      <c r="G1306"/>
      <c r="H1306">
        <v>0.1</v>
      </c>
      <c r="I1306">
        <v>0.45</v>
      </c>
      <c r="J1306" t="s">
        <v>285</v>
      </c>
      <c r="K1306">
        <v>35.091149999999999</v>
      </c>
      <c r="L1306">
        <v>-84.760800000000003</v>
      </c>
      <c r="M1306" s="100" t="s">
        <v>38384</v>
      </c>
      <c r="N1306" t="s">
        <v>26211</v>
      </c>
      <c r="O1306" t="s">
        <v>42107</v>
      </c>
      <c r="P1306">
        <v>2</v>
      </c>
      <c r="Q1306" t="s">
        <v>30356</v>
      </c>
      <c r="R1306" t="s">
        <v>25802</v>
      </c>
      <c r="S1306" t="s">
        <v>26197</v>
      </c>
      <c r="T1306"/>
      <c r="U1306" t="s">
        <v>26198</v>
      </c>
      <c r="V1306" t="s">
        <v>26204</v>
      </c>
      <c r="W1306" s="91" t="s">
        <v>3816</v>
      </c>
      <c r="X1306" s="91" t="s">
        <v>29606</v>
      </c>
      <c r="Y1306" s="97"/>
      <c r="AA1306" s="91" t="str">
        <v>CARSO3.4T0.1BR</v>
      </c>
    </row>
    <row r="1307" spans="1:27" s="91" customFormat="1" ht="15" customHeight="1" x14ac:dyDescent="0.35">
      <c r="A1307" t="s">
        <v>36998</v>
      </c>
      <c r="B1307" t="s">
        <v>36999</v>
      </c>
      <c r="C1307" t="s">
        <v>3819</v>
      </c>
      <c r="D1307" t="s">
        <v>37000</v>
      </c>
      <c r="E1307"/>
      <c r="F1307" t="s">
        <v>44</v>
      </c>
      <c r="G1307" t="s">
        <v>28994</v>
      </c>
      <c r="H1307">
        <v>0.1</v>
      </c>
      <c r="I1307">
        <v>1.85</v>
      </c>
      <c r="J1307" t="s">
        <v>1015</v>
      </c>
      <c r="K1307">
        <v>36.119799999999998</v>
      </c>
      <c r="L1307">
        <v>-83.316400000000002</v>
      </c>
      <c r="M1307" s="100" t="s">
        <v>38387</v>
      </c>
      <c r="N1307" t="s">
        <v>26214</v>
      </c>
      <c r="O1307" t="s">
        <v>42374</v>
      </c>
      <c r="P1307">
        <v>5</v>
      </c>
      <c r="Q1307" t="s">
        <v>37001</v>
      </c>
      <c r="R1307" t="s">
        <v>25825</v>
      </c>
      <c r="S1307" t="s">
        <v>26197</v>
      </c>
      <c r="T1307"/>
      <c r="U1307" t="s">
        <v>26198</v>
      </c>
      <c r="V1307" t="s">
        <v>26204</v>
      </c>
      <c r="Y1307" s="97"/>
      <c r="AA1307" s="91" t="str">
        <v>CARTE000.1JE</v>
      </c>
    </row>
    <row r="1308" spans="1:27" s="91" customFormat="1" ht="15" customHeight="1" x14ac:dyDescent="0.35">
      <c r="A1308" t="s">
        <v>3818</v>
      </c>
      <c r="B1308" t="s">
        <v>3817</v>
      </c>
      <c r="C1308" t="s">
        <v>3819</v>
      </c>
      <c r="D1308" t="s">
        <v>3820</v>
      </c>
      <c r="E1308"/>
      <c r="F1308" t="s">
        <v>28998</v>
      </c>
      <c r="G1308"/>
      <c r="H1308">
        <v>0.1</v>
      </c>
      <c r="I1308">
        <v>0.87</v>
      </c>
      <c r="J1308" t="s">
        <v>553</v>
      </c>
      <c r="K1308">
        <v>35.798780000000001</v>
      </c>
      <c r="L1308">
        <v>-83.739750000000001</v>
      </c>
      <c r="M1308" s="100" t="s">
        <v>38415</v>
      </c>
      <c r="N1308" t="s">
        <v>26602</v>
      </c>
      <c r="O1308" t="s">
        <v>42220</v>
      </c>
      <c r="P1308">
        <v>2</v>
      </c>
      <c r="Q1308" t="s">
        <v>30357</v>
      </c>
      <c r="R1308" t="s">
        <v>25825</v>
      </c>
      <c r="S1308" t="s">
        <v>26197</v>
      </c>
      <c r="T1308"/>
      <c r="U1308" t="s">
        <v>26198</v>
      </c>
      <c r="V1308" t="s">
        <v>26204</v>
      </c>
      <c r="Y1308" s="97"/>
      <c r="AA1308" s="91" t="str">
        <v>CARTE000.1SV</v>
      </c>
    </row>
    <row r="1309" spans="1:27" s="91" customFormat="1" ht="15" customHeight="1" x14ac:dyDescent="0.35">
      <c r="A1309" t="s">
        <v>3822</v>
      </c>
      <c r="B1309" t="s">
        <v>3821</v>
      </c>
      <c r="C1309" t="s">
        <v>3819</v>
      </c>
      <c r="D1309" t="s">
        <v>3823</v>
      </c>
      <c r="E1309"/>
      <c r="F1309" t="s">
        <v>29090</v>
      </c>
      <c r="G1309"/>
      <c r="H1309">
        <v>0.2</v>
      </c>
      <c r="I1309">
        <v>0.44</v>
      </c>
      <c r="J1309" t="s">
        <v>625</v>
      </c>
      <c r="K1309">
        <v>36.02711</v>
      </c>
      <c r="L1309">
        <v>-82.542249999999996</v>
      </c>
      <c r="M1309" s="100" t="s">
        <v>38387</v>
      </c>
      <c r="N1309" t="s">
        <v>26214</v>
      </c>
      <c r="O1309" t="s">
        <v>42096</v>
      </c>
      <c r="P1309">
        <v>5</v>
      </c>
      <c r="Q1309" t="s">
        <v>30358</v>
      </c>
      <c r="R1309" t="s">
        <v>25821</v>
      </c>
      <c r="S1309" t="s">
        <v>26197</v>
      </c>
      <c r="T1309"/>
      <c r="U1309" t="s">
        <v>26198</v>
      </c>
      <c r="V1309" t="s">
        <v>26204</v>
      </c>
      <c r="Y1309" s="97"/>
      <c r="AA1309" s="91" t="str">
        <v>CARTE000.2UC</v>
      </c>
    </row>
    <row r="1310" spans="1:27" s="91" customFormat="1" ht="15" customHeight="1" x14ac:dyDescent="0.35">
      <c r="A1310" t="s">
        <v>3825</v>
      </c>
      <c r="B1310" t="s">
        <v>3824</v>
      </c>
      <c r="C1310" t="s">
        <v>3826</v>
      </c>
      <c r="D1310" t="s">
        <v>3827</v>
      </c>
      <c r="E1310"/>
      <c r="F1310" t="s">
        <v>33</v>
      </c>
      <c r="G1310"/>
      <c r="H1310">
        <v>0.5</v>
      </c>
      <c r="I1310">
        <v>32.93</v>
      </c>
      <c r="J1310" t="s">
        <v>34</v>
      </c>
      <c r="K1310">
        <v>35.681666</v>
      </c>
      <c r="L1310">
        <v>-87.011111</v>
      </c>
      <c r="M1310" s="100" t="s">
        <v>38382</v>
      </c>
      <c r="N1310" t="s">
        <v>26210</v>
      </c>
      <c r="O1310" t="s">
        <v>42766</v>
      </c>
      <c r="P1310">
        <v>3</v>
      </c>
      <c r="Q1310" t="s">
        <v>26660</v>
      </c>
      <c r="R1310" t="s">
        <v>25808</v>
      </c>
      <c r="S1310" t="s">
        <v>26197</v>
      </c>
      <c r="T1310"/>
      <c r="U1310" t="s">
        <v>26198</v>
      </c>
      <c r="V1310" t="s">
        <v>26199</v>
      </c>
      <c r="W1310" s="91" t="s">
        <v>3828</v>
      </c>
      <c r="Y1310" s="97"/>
      <c r="AA1310" s="91" t="str">
        <v>CARTE000.5MY</v>
      </c>
    </row>
    <row r="1311" spans="1:27" s="91" customFormat="1" ht="15" customHeight="1" x14ac:dyDescent="0.35">
      <c r="A1311" t="s">
        <v>3830</v>
      </c>
      <c r="B1311" t="s">
        <v>3829</v>
      </c>
      <c r="C1311" t="s">
        <v>3819</v>
      </c>
      <c r="D1311" t="s">
        <v>3831</v>
      </c>
      <c r="E1311"/>
      <c r="F1311" t="s">
        <v>9</v>
      </c>
      <c r="G1311"/>
      <c r="H1311">
        <v>1.1000000000000001</v>
      </c>
      <c r="I1311">
        <v>3.66</v>
      </c>
      <c r="J1311" t="s">
        <v>3832</v>
      </c>
      <c r="K1311">
        <v>35.207900000000002</v>
      </c>
      <c r="L1311">
        <v>-88.944299999999998</v>
      </c>
      <c r="M1311" s="100" t="s">
        <v>38450</v>
      </c>
      <c r="N1311" t="s">
        <v>26319</v>
      </c>
      <c r="O1311" t="s">
        <v>42101</v>
      </c>
      <c r="P1311">
        <v>4</v>
      </c>
      <c r="Q1311" t="s">
        <v>30359</v>
      </c>
      <c r="R1311" t="s">
        <v>25828</v>
      </c>
      <c r="S1311" t="s">
        <v>26197</v>
      </c>
      <c r="T1311"/>
      <c r="U1311" t="s">
        <v>26198</v>
      </c>
      <c r="V1311" t="s">
        <v>26199</v>
      </c>
      <c r="X1311" s="91" t="s">
        <v>30360</v>
      </c>
      <c r="Y1311" s="97"/>
      <c r="AA1311" s="91" t="str">
        <v>CARTE001.1HR</v>
      </c>
    </row>
    <row r="1312" spans="1:27" s="91" customFormat="1" ht="15" customHeight="1" x14ac:dyDescent="0.35">
      <c r="A1312" s="310" t="s">
        <v>40825</v>
      </c>
      <c r="B1312" s="310" t="s">
        <v>40826</v>
      </c>
      <c r="C1312" s="310" t="s">
        <v>3826</v>
      </c>
      <c r="D1312" s="310" t="s">
        <v>40827</v>
      </c>
      <c r="E1312" s="310"/>
      <c r="F1312" s="310" t="s">
        <v>33</v>
      </c>
      <c r="G1312" s="310"/>
      <c r="H1312" s="314">
        <v>1.2</v>
      </c>
      <c r="I1312" s="314">
        <v>32.01</v>
      </c>
      <c r="J1312" s="310" t="s">
        <v>34</v>
      </c>
      <c r="K1312" s="314">
        <v>35.690387999999999</v>
      </c>
      <c r="L1312" s="314">
        <v>-87.009063999999995</v>
      </c>
      <c r="M1312" s="314" t="s">
        <v>38382</v>
      </c>
      <c r="N1312" s="310" t="s">
        <v>26210</v>
      </c>
      <c r="O1312" s="310" t="s">
        <v>40425</v>
      </c>
      <c r="P1312" s="314">
        <v>3</v>
      </c>
      <c r="Q1312" s="310" t="s">
        <v>26660</v>
      </c>
      <c r="R1312" s="310" t="s">
        <v>25808</v>
      </c>
      <c r="S1312" s="310" t="s">
        <v>26197</v>
      </c>
      <c r="T1312" s="310"/>
      <c r="U1312" s="310" t="s">
        <v>26198</v>
      </c>
      <c r="V1312" s="310" t="s">
        <v>26199</v>
      </c>
      <c r="W1312" s="91" t="s">
        <v>40828</v>
      </c>
      <c r="Y1312" s="97"/>
      <c r="AA1312" s="91" t="str">
        <v>CARTE001.2MY</v>
      </c>
    </row>
    <row r="1313" spans="1:27" s="91" customFormat="1" ht="15" customHeight="1" x14ac:dyDescent="0.35">
      <c r="A1313" t="s">
        <v>3834</v>
      </c>
      <c r="B1313" t="s">
        <v>3833</v>
      </c>
      <c r="C1313" t="s">
        <v>3835</v>
      </c>
      <c r="D1313" t="s">
        <v>3537</v>
      </c>
      <c r="E1313"/>
      <c r="F1313" t="s">
        <v>27</v>
      </c>
      <c r="G1313"/>
      <c r="H1313">
        <v>2.8</v>
      </c>
      <c r="I1313">
        <v>4.96</v>
      </c>
      <c r="J1313" t="s">
        <v>936</v>
      </c>
      <c r="K1313">
        <v>35.544899999999998</v>
      </c>
      <c r="L1313">
        <v>-89.1798</v>
      </c>
      <c r="M1313" s="100" t="s">
        <v>38450</v>
      </c>
      <c r="N1313" t="s">
        <v>26319</v>
      </c>
      <c r="O1313" t="s">
        <v>43159</v>
      </c>
      <c r="P1313">
        <v>4</v>
      </c>
      <c r="Q1313" t="s">
        <v>26661</v>
      </c>
      <c r="R1313" t="s">
        <v>25816</v>
      </c>
      <c r="S1313" t="s">
        <v>26197</v>
      </c>
      <c r="T1313"/>
      <c r="U1313" t="s">
        <v>26198</v>
      </c>
      <c r="V1313" t="s">
        <v>26199</v>
      </c>
      <c r="X1313" s="91" t="s">
        <v>29689</v>
      </c>
      <c r="Y1313" s="97"/>
      <c r="AA1313" s="91" t="str">
        <v>CARTE002.8HY</v>
      </c>
    </row>
    <row r="1314" spans="1:27" s="91" customFormat="1" ht="15" customHeight="1" x14ac:dyDescent="0.35">
      <c r="A1314" s="310" t="s">
        <v>40829</v>
      </c>
      <c r="B1314" s="310" t="s">
        <v>40830</v>
      </c>
      <c r="C1314" s="310" t="s">
        <v>40831</v>
      </c>
      <c r="D1314" s="310" t="s">
        <v>40832</v>
      </c>
      <c r="E1314" s="310"/>
      <c r="F1314" s="310" t="s">
        <v>27</v>
      </c>
      <c r="G1314" s="310"/>
      <c r="H1314" s="314">
        <v>0.6</v>
      </c>
      <c r="I1314" s="314">
        <v>6.7</v>
      </c>
      <c r="J1314" s="310" t="s">
        <v>936</v>
      </c>
      <c r="K1314" s="314">
        <v>35.541710000000002</v>
      </c>
      <c r="L1314" s="314">
        <v>-89.200059999999993</v>
      </c>
      <c r="M1314" s="314" t="s">
        <v>38450</v>
      </c>
      <c r="N1314" s="310" t="s">
        <v>26319</v>
      </c>
      <c r="O1314" s="310" t="s">
        <v>40833</v>
      </c>
      <c r="P1314" s="314">
        <v>4</v>
      </c>
      <c r="Q1314" s="310" t="s">
        <v>40834</v>
      </c>
      <c r="R1314" s="310" t="s">
        <v>25816</v>
      </c>
      <c r="S1314" s="310" t="s">
        <v>26197</v>
      </c>
      <c r="T1314" s="310"/>
      <c r="U1314" s="310" t="s">
        <v>26198</v>
      </c>
      <c r="V1314" s="310" t="s">
        <v>26199</v>
      </c>
      <c r="W1314" s="91" t="s">
        <v>40835</v>
      </c>
      <c r="Y1314" s="97"/>
      <c r="AA1314" s="91" t="str">
        <v>CARTE1.7T0.6HY</v>
      </c>
    </row>
    <row r="1315" spans="1:27" s="91" customFormat="1" ht="15" customHeight="1" x14ac:dyDescent="0.35">
      <c r="A1315" t="s">
        <v>3837</v>
      </c>
      <c r="B1315" t="s">
        <v>3836</v>
      </c>
      <c r="C1315" t="s">
        <v>3838</v>
      </c>
      <c r="D1315" t="s">
        <v>3839</v>
      </c>
      <c r="E1315"/>
      <c r="F1315" t="s">
        <v>33</v>
      </c>
      <c r="G1315"/>
      <c r="H1315">
        <v>0.3</v>
      </c>
      <c r="I1315">
        <v>5.08</v>
      </c>
      <c r="J1315" t="s">
        <v>95</v>
      </c>
      <c r="K1315">
        <v>36.011111</v>
      </c>
      <c r="L1315">
        <v>-86.891110999999995</v>
      </c>
      <c r="M1315" s="100" t="s">
        <v>38379</v>
      </c>
      <c r="N1315" t="s">
        <v>26205</v>
      </c>
      <c r="O1315" t="s">
        <v>42794</v>
      </c>
      <c r="P1315">
        <v>1</v>
      </c>
      <c r="Q1315" t="s">
        <v>26662</v>
      </c>
      <c r="R1315" t="s">
        <v>25829</v>
      </c>
      <c r="S1315" t="s">
        <v>26197</v>
      </c>
      <c r="T1315"/>
      <c r="U1315" t="s">
        <v>26198</v>
      </c>
      <c r="V1315" t="s">
        <v>26199</v>
      </c>
      <c r="Y1315" s="97"/>
      <c r="AA1315" s="91" t="str">
        <v>CARTW000.3WI</v>
      </c>
    </row>
    <row r="1316" spans="1:27" s="91" customFormat="1" ht="15" customHeight="1" x14ac:dyDescent="0.35">
      <c r="A1316" t="s">
        <v>3841</v>
      </c>
      <c r="B1316" t="s">
        <v>3840</v>
      </c>
      <c r="C1316" t="s">
        <v>3842</v>
      </c>
      <c r="D1316" t="s">
        <v>3843</v>
      </c>
      <c r="E1316"/>
      <c r="F1316" t="s">
        <v>9</v>
      </c>
      <c r="G1316"/>
      <c r="H1316">
        <v>0.3</v>
      </c>
      <c r="I1316">
        <v>3.98</v>
      </c>
      <c r="J1316" t="s">
        <v>104</v>
      </c>
      <c r="K1316">
        <v>36.067619999999998</v>
      </c>
      <c r="L1316">
        <v>-88.339160000000007</v>
      </c>
      <c r="M1316" s="100" t="s">
        <v>38404</v>
      </c>
      <c r="N1316" t="s">
        <v>26243</v>
      </c>
      <c r="O1316" t="s">
        <v>43160</v>
      </c>
      <c r="P1316">
        <v>5</v>
      </c>
      <c r="Q1316" t="s">
        <v>30361</v>
      </c>
      <c r="R1316" t="s">
        <v>25816</v>
      </c>
      <c r="S1316" t="s">
        <v>26197</v>
      </c>
      <c r="T1316"/>
      <c r="U1316" t="s">
        <v>26198</v>
      </c>
      <c r="V1316" t="s">
        <v>26199</v>
      </c>
      <c r="Y1316" s="97"/>
      <c r="AA1316" s="91" t="str">
        <v>CARVE000.3CR</v>
      </c>
    </row>
    <row r="1317" spans="1:27" s="91" customFormat="1" ht="15" customHeight="1" x14ac:dyDescent="0.35">
      <c r="A1317" t="s">
        <v>3845</v>
      </c>
      <c r="B1317" t="s">
        <v>3844</v>
      </c>
      <c r="C1317" t="s">
        <v>3846</v>
      </c>
      <c r="D1317" t="s">
        <v>3847</v>
      </c>
      <c r="E1317"/>
      <c r="F1317" t="s">
        <v>33</v>
      </c>
      <c r="G1317"/>
      <c r="H1317">
        <v>0.7</v>
      </c>
      <c r="I1317">
        <v>2.93</v>
      </c>
      <c r="J1317" t="s">
        <v>76</v>
      </c>
      <c r="K1317">
        <v>35.447000000000003</v>
      </c>
      <c r="L1317">
        <v>-86.255539999999996</v>
      </c>
      <c r="M1317" s="100" t="s">
        <v>38389</v>
      </c>
      <c r="N1317" t="s">
        <v>26217</v>
      </c>
      <c r="O1317" t="s">
        <v>42575</v>
      </c>
      <c r="P1317">
        <v>4</v>
      </c>
      <c r="Q1317" t="s">
        <v>30362</v>
      </c>
      <c r="R1317" t="s">
        <v>25808</v>
      </c>
      <c r="S1317" t="s">
        <v>26197</v>
      </c>
      <c r="T1317"/>
      <c r="U1317" t="s">
        <v>26198</v>
      </c>
      <c r="V1317" t="s">
        <v>26199</v>
      </c>
      <c r="X1317" s="91" t="s">
        <v>34692</v>
      </c>
      <c r="Y1317" s="97"/>
      <c r="AA1317" s="91" t="str">
        <v>CASCA000.7BE</v>
      </c>
    </row>
    <row r="1318" spans="1:27" s="91" customFormat="1" ht="15" customHeight="1" x14ac:dyDescent="0.35">
      <c r="A1318" t="s">
        <v>37002</v>
      </c>
      <c r="B1318" t="s">
        <v>37003</v>
      </c>
      <c r="C1318" t="s">
        <v>37004</v>
      </c>
      <c r="D1318" t="s">
        <v>37005</v>
      </c>
      <c r="E1318"/>
      <c r="F1318" t="s">
        <v>28994</v>
      </c>
      <c r="G1318"/>
      <c r="H1318">
        <v>0.1</v>
      </c>
      <c r="I1318">
        <v>2.9</v>
      </c>
      <c r="J1318" t="s">
        <v>230</v>
      </c>
      <c r="K1318">
        <v>36.381219999999999</v>
      </c>
      <c r="L1318">
        <v>-82.355969999999999</v>
      </c>
      <c r="M1318" s="100" t="s">
        <v>38455</v>
      </c>
      <c r="N1318" t="s">
        <v>26332</v>
      </c>
      <c r="O1318" t="s">
        <v>42721</v>
      </c>
      <c r="P1318">
        <v>1</v>
      </c>
      <c r="Q1318" t="s">
        <v>26663</v>
      </c>
      <c r="R1318" t="s">
        <v>25821</v>
      </c>
      <c r="S1318" t="s">
        <v>26197</v>
      </c>
      <c r="T1318"/>
      <c r="U1318" t="s">
        <v>26198</v>
      </c>
      <c r="V1318" t="s">
        <v>26204</v>
      </c>
      <c r="X1318" s="91" t="s">
        <v>37006</v>
      </c>
      <c r="Y1318" s="97"/>
      <c r="AA1318" s="91" t="str">
        <v>CASH_G0.1WN</v>
      </c>
    </row>
    <row r="1319" spans="1:27" s="91" customFormat="1" ht="15" customHeight="1" x14ac:dyDescent="0.35">
      <c r="A1319" t="s">
        <v>3853</v>
      </c>
      <c r="B1319" t="s">
        <v>3852</v>
      </c>
      <c r="C1319" t="s">
        <v>3854</v>
      </c>
      <c r="D1319" t="s">
        <v>3855</v>
      </c>
      <c r="E1319"/>
      <c r="F1319" t="s">
        <v>28994</v>
      </c>
      <c r="G1319"/>
      <c r="H1319">
        <v>0.3</v>
      </c>
      <c r="I1319">
        <v>2.89</v>
      </c>
      <c r="J1319" t="s">
        <v>230</v>
      </c>
      <c r="K1319">
        <v>36.3797</v>
      </c>
      <c r="L1319">
        <v>-82.353300000000004</v>
      </c>
      <c r="M1319" s="100" t="s">
        <v>38455</v>
      </c>
      <c r="N1319" t="s">
        <v>26332</v>
      </c>
      <c r="O1319" t="s">
        <v>42721</v>
      </c>
      <c r="P1319">
        <v>1</v>
      </c>
      <c r="Q1319" t="s">
        <v>26663</v>
      </c>
      <c r="R1319" t="s">
        <v>25821</v>
      </c>
      <c r="S1319" t="s">
        <v>26197</v>
      </c>
      <c r="T1319"/>
      <c r="U1319" t="s">
        <v>26198</v>
      </c>
      <c r="V1319" t="s">
        <v>26204</v>
      </c>
      <c r="W1319" s="91" t="s">
        <v>3856</v>
      </c>
      <c r="X1319" s="91" t="s">
        <v>34693</v>
      </c>
      <c r="Y1319" s="97"/>
      <c r="AA1319" s="91" t="str">
        <v>CASH_G0.3WN</v>
      </c>
    </row>
    <row r="1320" spans="1:27" s="91" customFormat="1" ht="15" customHeight="1" x14ac:dyDescent="0.35">
      <c r="A1320" t="s">
        <v>3858</v>
      </c>
      <c r="B1320" t="s">
        <v>3857</v>
      </c>
      <c r="C1320" t="s">
        <v>3854</v>
      </c>
      <c r="D1320" t="s">
        <v>3859</v>
      </c>
      <c r="E1320"/>
      <c r="F1320" t="s">
        <v>44</v>
      </c>
      <c r="G1320"/>
      <c r="H1320">
        <v>0.5</v>
      </c>
      <c r="I1320">
        <v>2.87</v>
      </c>
      <c r="J1320" t="s">
        <v>230</v>
      </c>
      <c r="K1320">
        <v>36.378100000000003</v>
      </c>
      <c r="L1320">
        <v>-82.352800000000002</v>
      </c>
      <c r="M1320" s="100" t="s">
        <v>38455</v>
      </c>
      <c r="N1320" t="s">
        <v>26332</v>
      </c>
      <c r="O1320" t="s">
        <v>42721</v>
      </c>
      <c r="P1320">
        <v>1</v>
      </c>
      <c r="Q1320" t="s">
        <v>26663</v>
      </c>
      <c r="R1320" t="s">
        <v>25821</v>
      </c>
      <c r="S1320" t="s">
        <v>26197</v>
      </c>
      <c r="T1320"/>
      <c r="U1320" t="s">
        <v>26198</v>
      </c>
      <c r="V1320" t="s">
        <v>26204</v>
      </c>
      <c r="W1320" s="91" t="s">
        <v>3860</v>
      </c>
      <c r="X1320" s="91" t="s">
        <v>34694</v>
      </c>
      <c r="Y1320" s="97"/>
      <c r="AA1320" s="91" t="str">
        <v>CASH_G0.5WN</v>
      </c>
    </row>
    <row r="1321" spans="1:27" s="91" customFormat="1" ht="15" customHeight="1" x14ac:dyDescent="0.35">
      <c r="A1321" t="s">
        <v>3862</v>
      </c>
      <c r="B1321" t="s">
        <v>3861</v>
      </c>
      <c r="C1321" t="s">
        <v>3854</v>
      </c>
      <c r="D1321" t="s">
        <v>3863</v>
      </c>
      <c r="E1321"/>
      <c r="F1321" t="s">
        <v>44</v>
      </c>
      <c r="G1321"/>
      <c r="H1321">
        <v>1.5</v>
      </c>
      <c r="I1321">
        <v>1.77</v>
      </c>
      <c r="J1321" t="s">
        <v>230</v>
      </c>
      <c r="K1321">
        <v>36.366900000000001</v>
      </c>
      <c r="L1321">
        <v>-82.342200000000005</v>
      </c>
      <c r="M1321" s="100" t="s">
        <v>38455</v>
      </c>
      <c r="N1321" t="s">
        <v>26332</v>
      </c>
      <c r="O1321" t="s">
        <v>42721</v>
      </c>
      <c r="P1321">
        <v>1</v>
      </c>
      <c r="Q1321" t="s">
        <v>26663</v>
      </c>
      <c r="R1321" t="s">
        <v>25821</v>
      </c>
      <c r="S1321" t="s">
        <v>26197</v>
      </c>
      <c r="T1321"/>
      <c r="U1321" t="s">
        <v>26198</v>
      </c>
      <c r="V1321" t="s">
        <v>26204</v>
      </c>
      <c r="W1321" s="91" t="s">
        <v>3864</v>
      </c>
      <c r="X1321" s="91" t="s">
        <v>34695</v>
      </c>
      <c r="Y1321" s="97"/>
      <c r="AA1321" s="91" t="str">
        <v>CASH_G1.5WN</v>
      </c>
    </row>
    <row r="1322" spans="1:27" s="91" customFormat="1" ht="15" customHeight="1" x14ac:dyDescent="0.35">
      <c r="A1322" t="s">
        <v>3866</v>
      </c>
      <c r="B1322" t="s">
        <v>3865</v>
      </c>
      <c r="C1322" t="s">
        <v>3867</v>
      </c>
      <c r="D1322" t="s">
        <v>3868</v>
      </c>
      <c r="E1322"/>
      <c r="F1322" t="s">
        <v>44</v>
      </c>
      <c r="G1322"/>
      <c r="H1322">
        <v>2.7</v>
      </c>
      <c r="I1322">
        <v>0.85</v>
      </c>
      <c r="J1322" t="s">
        <v>230</v>
      </c>
      <c r="K1322">
        <v>36.352800000000002</v>
      </c>
      <c r="L1322">
        <v>-82.344700000000003</v>
      </c>
      <c r="M1322" s="100" t="s">
        <v>38455</v>
      </c>
      <c r="N1322" t="s">
        <v>26332</v>
      </c>
      <c r="O1322" t="s">
        <v>42721</v>
      </c>
      <c r="P1322">
        <v>1</v>
      </c>
      <c r="Q1322" t="s">
        <v>26663</v>
      </c>
      <c r="R1322" t="s">
        <v>25821</v>
      </c>
      <c r="S1322" t="s">
        <v>26197</v>
      </c>
      <c r="T1322"/>
      <c r="U1322" t="s">
        <v>26198</v>
      </c>
      <c r="V1322" t="s">
        <v>26204</v>
      </c>
      <c r="W1322" s="91" t="s">
        <v>3869</v>
      </c>
      <c r="X1322" s="91" t="s">
        <v>30363</v>
      </c>
      <c r="Y1322" s="97"/>
      <c r="AA1322" s="91" t="str">
        <v>CASH_G2.7WN</v>
      </c>
    </row>
    <row r="1323" spans="1:27" s="91" customFormat="1" ht="15" customHeight="1" x14ac:dyDescent="0.35">
      <c r="A1323" t="s">
        <v>3849</v>
      </c>
      <c r="B1323" t="s">
        <v>3848</v>
      </c>
      <c r="C1323" t="s">
        <v>3850</v>
      </c>
      <c r="D1323" t="s">
        <v>3851</v>
      </c>
      <c r="E1323"/>
      <c r="F1323" t="s">
        <v>9</v>
      </c>
      <c r="G1323"/>
      <c r="H1323">
        <v>1</v>
      </c>
      <c r="I1323">
        <v>6.72</v>
      </c>
      <c r="J1323" t="s">
        <v>3832</v>
      </c>
      <c r="K1323">
        <v>35.114669999999997</v>
      </c>
      <c r="L1323">
        <v>-89.085930000000005</v>
      </c>
      <c r="M1323" s="100" t="s">
        <v>38450</v>
      </c>
      <c r="N1323" t="s">
        <v>26319</v>
      </c>
      <c r="O1323" t="s">
        <v>42163</v>
      </c>
      <c r="P1323">
        <v>4</v>
      </c>
      <c r="Q1323" t="s">
        <v>26664</v>
      </c>
      <c r="R1323" t="s">
        <v>25828</v>
      </c>
      <c r="S1323" t="s">
        <v>26197</v>
      </c>
      <c r="T1323"/>
      <c r="U1323" t="s">
        <v>26198</v>
      </c>
      <c r="V1323" t="s">
        <v>26199</v>
      </c>
      <c r="Y1323" s="97"/>
      <c r="AA1323" s="91" t="str">
        <v>CASH001.0HR</v>
      </c>
    </row>
    <row r="1324" spans="1:27" s="91" customFormat="1" ht="15" customHeight="1" x14ac:dyDescent="0.35">
      <c r="A1324" t="s">
        <v>3871</v>
      </c>
      <c r="B1324" t="s">
        <v>3870</v>
      </c>
      <c r="C1324" t="s">
        <v>3872</v>
      </c>
      <c r="D1324" t="s">
        <v>3873</v>
      </c>
      <c r="E1324"/>
      <c r="F1324" t="s">
        <v>27</v>
      </c>
      <c r="G1324"/>
      <c r="H1324">
        <v>1.1000000000000001</v>
      </c>
      <c r="I1324">
        <v>4.92</v>
      </c>
      <c r="J1324" t="s">
        <v>919</v>
      </c>
      <c r="K1324">
        <v>35.337499999999999</v>
      </c>
      <c r="L1324">
        <v>-89.843900000000005</v>
      </c>
      <c r="M1324" s="100" t="s">
        <v>38427</v>
      </c>
      <c r="N1324" t="s">
        <v>26281</v>
      </c>
      <c r="O1324" t="s">
        <v>42708</v>
      </c>
      <c r="P1324">
        <v>2</v>
      </c>
      <c r="Q1324" t="s">
        <v>30364</v>
      </c>
      <c r="R1324" t="s">
        <v>25828</v>
      </c>
      <c r="S1324" t="s">
        <v>26197</v>
      </c>
      <c r="T1324"/>
      <c r="U1324" t="s">
        <v>26198</v>
      </c>
      <c r="V1324" t="s">
        <v>26199</v>
      </c>
      <c r="X1324" s="91" t="s">
        <v>30365</v>
      </c>
      <c r="Y1324" s="97"/>
      <c r="AA1324" s="91" t="str">
        <v>CASPE001.1SH</v>
      </c>
    </row>
    <row r="1325" spans="1:27" s="91" customFormat="1" ht="15" customHeight="1" x14ac:dyDescent="0.35">
      <c r="A1325" t="s">
        <v>3875</v>
      </c>
      <c r="B1325" t="s">
        <v>3874</v>
      </c>
      <c r="C1325" t="s">
        <v>3876</v>
      </c>
      <c r="D1325" t="s">
        <v>30366</v>
      </c>
      <c r="E1325"/>
      <c r="F1325" t="s">
        <v>44</v>
      </c>
      <c r="G1325"/>
      <c r="H1325">
        <v>0.1</v>
      </c>
      <c r="I1325">
        <v>7.69</v>
      </c>
      <c r="J1325" t="s">
        <v>230</v>
      </c>
      <c r="K1325">
        <v>36.157080000000001</v>
      </c>
      <c r="L1325">
        <v>-82.592359999999999</v>
      </c>
      <c r="M1325" s="100" t="s">
        <v>38387</v>
      </c>
      <c r="N1325" t="s">
        <v>26214</v>
      </c>
      <c r="O1325" t="s">
        <v>42161</v>
      </c>
      <c r="P1325">
        <v>5</v>
      </c>
      <c r="Q1325" t="s">
        <v>30367</v>
      </c>
      <c r="R1325" t="s">
        <v>25821</v>
      </c>
      <c r="S1325" t="s">
        <v>26197</v>
      </c>
      <c r="T1325"/>
      <c r="U1325" t="s">
        <v>26198</v>
      </c>
      <c r="V1325" t="s">
        <v>26204</v>
      </c>
      <c r="Y1325" s="97"/>
      <c r="AA1325" s="91" t="str">
        <v>CASSI000.1WN</v>
      </c>
    </row>
    <row r="1326" spans="1:27" s="91" customFormat="1" ht="15" customHeight="1" x14ac:dyDescent="0.35">
      <c r="A1326" t="s">
        <v>37007</v>
      </c>
      <c r="B1326" t="s">
        <v>37008</v>
      </c>
      <c r="C1326" t="s">
        <v>3876</v>
      </c>
      <c r="D1326" t="s">
        <v>37009</v>
      </c>
      <c r="E1326"/>
      <c r="F1326" t="s">
        <v>44</v>
      </c>
      <c r="G1326" t="s">
        <v>28981</v>
      </c>
      <c r="H1326">
        <v>2.2000000000000002</v>
      </c>
      <c r="I1326">
        <v>5.7</v>
      </c>
      <c r="J1326" t="s">
        <v>230</v>
      </c>
      <c r="K1326">
        <v>36.133009999999999</v>
      </c>
      <c r="L1326">
        <v>-82.612719999999996</v>
      </c>
      <c r="M1326" s="100" t="s">
        <v>38387</v>
      </c>
      <c r="N1326" t="s">
        <v>26214</v>
      </c>
      <c r="O1326" t="s">
        <v>42161</v>
      </c>
      <c r="P1326">
        <v>5</v>
      </c>
      <c r="Q1326" t="s">
        <v>30367</v>
      </c>
      <c r="R1326" t="s">
        <v>25821</v>
      </c>
      <c r="S1326" t="s">
        <v>26197</v>
      </c>
      <c r="T1326"/>
      <c r="U1326" t="s">
        <v>26198</v>
      </c>
      <c r="V1326" t="s">
        <v>26204</v>
      </c>
      <c r="X1326" s="91" t="s">
        <v>37840</v>
      </c>
      <c r="Y1326" s="97"/>
      <c r="AA1326" s="91" t="str">
        <v>CASSI002.2WN</v>
      </c>
    </row>
    <row r="1327" spans="1:27" s="91" customFormat="1" ht="15" customHeight="1" x14ac:dyDescent="0.35">
      <c r="A1327" t="s">
        <v>3878</v>
      </c>
      <c r="B1327" t="s">
        <v>3877</v>
      </c>
      <c r="C1327" t="s">
        <v>3879</v>
      </c>
      <c r="D1327" t="s">
        <v>3880</v>
      </c>
      <c r="E1327"/>
      <c r="F1327" t="s">
        <v>44</v>
      </c>
      <c r="G1327"/>
      <c r="H1327">
        <v>0.5</v>
      </c>
      <c r="I1327">
        <v>0.4</v>
      </c>
      <c r="J1327" t="s">
        <v>359</v>
      </c>
      <c r="K1327">
        <v>35.876460000000002</v>
      </c>
      <c r="L1327">
        <v>-83.916259999999994</v>
      </c>
      <c r="M1327" s="100" t="s">
        <v>38415</v>
      </c>
      <c r="N1327" t="s">
        <v>26602</v>
      </c>
      <c r="O1327" t="s">
        <v>42152</v>
      </c>
      <c r="P1327">
        <v>2</v>
      </c>
      <c r="Q1327" t="s">
        <v>26665</v>
      </c>
      <c r="R1327" t="s">
        <v>25825</v>
      </c>
      <c r="S1327" t="s">
        <v>26197</v>
      </c>
      <c r="T1327"/>
      <c r="U1327" t="s">
        <v>26198</v>
      </c>
      <c r="V1327" t="s">
        <v>26204</v>
      </c>
      <c r="X1327" s="91" t="s">
        <v>34696</v>
      </c>
      <c r="Y1327" s="97"/>
      <c r="AA1327" s="91" t="str">
        <v>CASTE000.5KN</v>
      </c>
    </row>
    <row r="1328" spans="1:27" s="91" customFormat="1" ht="15" customHeight="1" x14ac:dyDescent="0.35">
      <c r="A1328" t="s">
        <v>3882</v>
      </c>
      <c r="B1328" t="s">
        <v>3881</v>
      </c>
      <c r="C1328" t="s">
        <v>3883</v>
      </c>
      <c r="D1328" t="s">
        <v>3884</v>
      </c>
      <c r="E1328"/>
      <c r="F1328" t="s">
        <v>44</v>
      </c>
      <c r="G1328"/>
      <c r="H1328">
        <v>0.1</v>
      </c>
      <c r="I1328">
        <v>2.88</v>
      </c>
      <c r="J1328" t="s">
        <v>230</v>
      </c>
      <c r="K1328">
        <v>36.312939999999998</v>
      </c>
      <c r="L1328">
        <v>-82.325540000000004</v>
      </c>
      <c r="M1328" s="100" t="s">
        <v>38455</v>
      </c>
      <c r="N1328" t="s">
        <v>26332</v>
      </c>
      <c r="O1328" t="s">
        <v>42319</v>
      </c>
      <c r="P1328">
        <v>1</v>
      </c>
      <c r="Q1328" t="s">
        <v>26666</v>
      </c>
      <c r="R1328" t="s">
        <v>25821</v>
      </c>
      <c r="S1328" t="s">
        <v>26197</v>
      </c>
      <c r="T1328"/>
      <c r="U1328" t="s">
        <v>26198</v>
      </c>
      <c r="V1328" t="s">
        <v>26204</v>
      </c>
      <c r="X1328" s="91" t="s">
        <v>30368</v>
      </c>
      <c r="Y1328" s="97"/>
      <c r="AA1328" s="91" t="str">
        <v>CATBI000.1WN</v>
      </c>
    </row>
    <row r="1329" spans="1:27" s="91" customFormat="1" ht="15" customHeight="1" x14ac:dyDescent="0.35">
      <c r="A1329" t="s">
        <v>3886</v>
      </c>
      <c r="B1329" t="s">
        <v>37010</v>
      </c>
      <c r="C1329" t="s">
        <v>3883</v>
      </c>
      <c r="D1329" t="s">
        <v>37011</v>
      </c>
      <c r="E1329"/>
      <c r="F1329" t="s">
        <v>44</v>
      </c>
      <c r="G1329"/>
      <c r="H1329">
        <v>0.2</v>
      </c>
      <c r="I1329">
        <v>2.85</v>
      </c>
      <c r="J1329" t="s">
        <v>230</v>
      </c>
      <c r="K1329">
        <v>36.311802</v>
      </c>
      <c r="L1329">
        <v>-82.323918000000006</v>
      </c>
      <c r="M1329" s="100" t="s">
        <v>38455</v>
      </c>
      <c r="N1329" t="s">
        <v>26332</v>
      </c>
      <c r="O1329" t="s">
        <v>42319</v>
      </c>
      <c r="P1329">
        <v>1</v>
      </c>
      <c r="Q1329" t="s">
        <v>26666</v>
      </c>
      <c r="R1329" t="s">
        <v>25821</v>
      </c>
      <c r="S1329" t="s">
        <v>26197</v>
      </c>
      <c r="T1329"/>
      <c r="U1329" t="s">
        <v>26198</v>
      </c>
      <c r="V1329" t="s">
        <v>26204</v>
      </c>
      <c r="X1329" s="91" t="s">
        <v>37012</v>
      </c>
      <c r="Y1329" s="97"/>
      <c r="AA1329" s="91" t="str">
        <v>CATBI000.2WN</v>
      </c>
    </row>
    <row r="1330" spans="1:27" s="91" customFormat="1" ht="15" customHeight="1" x14ac:dyDescent="0.35">
      <c r="A1330" t="s">
        <v>37013</v>
      </c>
      <c r="B1330" t="s">
        <v>3885</v>
      </c>
      <c r="C1330" t="s">
        <v>3883</v>
      </c>
      <c r="D1330" t="s">
        <v>3887</v>
      </c>
      <c r="E1330"/>
      <c r="F1330" t="s">
        <v>44</v>
      </c>
      <c r="G1330"/>
      <c r="H1330">
        <v>0.9</v>
      </c>
      <c r="I1330">
        <v>2.0099999999999998</v>
      </c>
      <c r="J1330" t="s">
        <v>230</v>
      </c>
      <c r="K1330">
        <v>36.305410000000002</v>
      </c>
      <c r="L1330">
        <v>-82.321290000000005</v>
      </c>
      <c r="M1330" s="100" t="s">
        <v>38455</v>
      </c>
      <c r="N1330" t="s">
        <v>26332</v>
      </c>
      <c r="O1330" t="s">
        <v>42319</v>
      </c>
      <c r="P1330">
        <v>1</v>
      </c>
      <c r="Q1330" t="s">
        <v>26666</v>
      </c>
      <c r="R1330" t="s">
        <v>25821</v>
      </c>
      <c r="S1330" t="s">
        <v>26197</v>
      </c>
      <c r="T1330"/>
      <c r="U1330" t="s">
        <v>26198</v>
      </c>
      <c r="V1330" t="s">
        <v>26204</v>
      </c>
      <c r="W1330" s="91" t="s">
        <v>3886</v>
      </c>
      <c r="X1330" s="91" t="s">
        <v>37014</v>
      </c>
      <c r="Y1330" s="97"/>
      <c r="AA1330" s="91" t="str">
        <v>CATBI000.9WN</v>
      </c>
    </row>
    <row r="1331" spans="1:27" s="91" customFormat="1" ht="15" customHeight="1" x14ac:dyDescent="0.35">
      <c r="A1331" t="s">
        <v>3889</v>
      </c>
      <c r="B1331" t="s">
        <v>3888</v>
      </c>
      <c r="C1331" t="s">
        <v>3890</v>
      </c>
      <c r="D1331" t="s">
        <v>40836</v>
      </c>
      <c r="E1331"/>
      <c r="F1331" t="s">
        <v>33</v>
      </c>
      <c r="G1331"/>
      <c r="H1331">
        <v>1.5</v>
      </c>
      <c r="I1331">
        <v>45.64</v>
      </c>
      <c r="J1331" t="s">
        <v>34</v>
      </c>
      <c r="K1331">
        <v>35.642809999999997</v>
      </c>
      <c r="L1331">
        <v>-87.266329999999996</v>
      </c>
      <c r="M1331" s="100" t="s">
        <v>38382</v>
      </c>
      <c r="N1331" t="s">
        <v>26210</v>
      </c>
      <c r="O1331" t="s">
        <v>42594</v>
      </c>
      <c r="P1331">
        <v>3</v>
      </c>
      <c r="Q1331" t="s">
        <v>26667</v>
      </c>
      <c r="R1331" t="s">
        <v>25808</v>
      </c>
      <c r="S1331" t="s">
        <v>26197</v>
      </c>
      <c r="T1331"/>
      <c r="U1331" t="s">
        <v>26198</v>
      </c>
      <c r="V1331" t="s">
        <v>26199</v>
      </c>
      <c r="W1331" s="91" t="s">
        <v>34697</v>
      </c>
      <c r="X1331" s="91" t="s">
        <v>40837</v>
      </c>
      <c r="Y1331" s="97"/>
      <c r="AA1331" s="91" t="str">
        <v>CATHE001.5MY</v>
      </c>
    </row>
    <row r="1332" spans="1:27" s="91" customFormat="1" ht="15" customHeight="1" x14ac:dyDescent="0.35">
      <c r="A1332" t="s">
        <v>3892</v>
      </c>
      <c r="B1332" t="s">
        <v>3891</v>
      </c>
      <c r="C1332" t="s">
        <v>3890</v>
      </c>
      <c r="D1332" t="s">
        <v>3893</v>
      </c>
      <c r="E1332"/>
      <c r="F1332" t="s">
        <v>33</v>
      </c>
      <c r="G1332"/>
      <c r="H1332">
        <v>1.8</v>
      </c>
      <c r="I1332">
        <v>44.91</v>
      </c>
      <c r="J1332" t="s">
        <v>34</v>
      </c>
      <c r="K1332">
        <v>35.639000000000003</v>
      </c>
      <c r="L1332">
        <v>-87.266999999999996</v>
      </c>
      <c r="M1332" s="100" t="s">
        <v>38382</v>
      </c>
      <c r="N1332" t="s">
        <v>26210</v>
      </c>
      <c r="O1332" t="s">
        <v>42594</v>
      </c>
      <c r="P1332">
        <v>3</v>
      </c>
      <c r="Q1332" t="s">
        <v>26667</v>
      </c>
      <c r="R1332" t="s">
        <v>25808</v>
      </c>
      <c r="S1332" t="s">
        <v>26197</v>
      </c>
      <c r="T1332"/>
      <c r="U1332" t="s">
        <v>26198</v>
      </c>
      <c r="V1332" t="s">
        <v>26199</v>
      </c>
      <c r="W1332" s="91" t="s">
        <v>3894</v>
      </c>
      <c r="X1332" s="91" t="s">
        <v>34418</v>
      </c>
      <c r="Y1332" s="97"/>
      <c r="AA1332" s="91" t="str">
        <v>CATHE001.8MY</v>
      </c>
    </row>
    <row r="1333" spans="1:27" s="91" customFormat="1" ht="15" customHeight="1" x14ac:dyDescent="0.35">
      <c r="A1333" t="s">
        <v>3896</v>
      </c>
      <c r="B1333" t="s">
        <v>3895</v>
      </c>
      <c r="C1333" t="s">
        <v>3890</v>
      </c>
      <c r="D1333" t="s">
        <v>3897</v>
      </c>
      <c r="E1333"/>
      <c r="F1333" t="s">
        <v>33</v>
      </c>
      <c r="G1333"/>
      <c r="H1333">
        <v>5.5</v>
      </c>
      <c r="I1333">
        <v>20.07</v>
      </c>
      <c r="J1333" t="s">
        <v>34</v>
      </c>
      <c r="K1333">
        <v>35.630555000000001</v>
      </c>
      <c r="L1333">
        <v>-87.320832999999993</v>
      </c>
      <c r="M1333" s="100" t="s">
        <v>38382</v>
      </c>
      <c r="N1333" t="s">
        <v>26210</v>
      </c>
      <c r="O1333" t="s">
        <v>42594</v>
      </c>
      <c r="P1333">
        <v>3</v>
      </c>
      <c r="Q1333" t="s">
        <v>26667</v>
      </c>
      <c r="R1333" t="s">
        <v>25808</v>
      </c>
      <c r="S1333" t="s">
        <v>26197</v>
      </c>
      <c r="T1333"/>
      <c r="U1333" t="s">
        <v>26198</v>
      </c>
      <c r="V1333" t="s">
        <v>26199</v>
      </c>
      <c r="X1333" s="91" t="s">
        <v>30369</v>
      </c>
      <c r="Y1333" s="97"/>
      <c r="AA1333" s="91" t="str">
        <v>CATHE005.5MY</v>
      </c>
    </row>
    <row r="1334" spans="1:27" s="91" customFormat="1" ht="15" customHeight="1" x14ac:dyDescent="0.35">
      <c r="A1334" t="s">
        <v>30370</v>
      </c>
      <c r="B1334" t="s">
        <v>30371</v>
      </c>
      <c r="C1334" t="s">
        <v>30372</v>
      </c>
      <c r="D1334" t="s">
        <v>30373</v>
      </c>
      <c r="E1334"/>
      <c r="F1334" t="s">
        <v>28985</v>
      </c>
      <c r="G1334"/>
      <c r="H1334">
        <v>0.2</v>
      </c>
      <c r="I1334">
        <v>0.37</v>
      </c>
      <c r="J1334" t="s">
        <v>553</v>
      </c>
      <c r="K1334">
        <v>35.663773999999997</v>
      </c>
      <c r="L1334">
        <v>-83.587463999999997</v>
      </c>
      <c r="M1334" s="100" t="s">
        <v>38415</v>
      </c>
      <c r="N1334" t="s">
        <v>26602</v>
      </c>
      <c r="O1334" t="s">
        <v>42990</v>
      </c>
      <c r="P1334">
        <v>2</v>
      </c>
      <c r="Q1334" t="s">
        <v>37015</v>
      </c>
      <c r="R1334" t="s">
        <v>25825</v>
      </c>
      <c r="S1334" t="s">
        <v>26197</v>
      </c>
      <c r="T1334"/>
      <c r="U1334" t="s">
        <v>26198</v>
      </c>
      <c r="V1334" t="s">
        <v>26204</v>
      </c>
      <c r="Y1334" s="97"/>
      <c r="AA1334" s="91" t="str">
        <v>CATRO000.2SV</v>
      </c>
    </row>
    <row r="1335" spans="1:27" s="91" customFormat="1" ht="15" customHeight="1" x14ac:dyDescent="0.35">
      <c r="A1335" t="s">
        <v>3899</v>
      </c>
      <c r="B1335" t="s">
        <v>3898</v>
      </c>
      <c r="C1335" t="s">
        <v>3900</v>
      </c>
      <c r="D1335" t="s">
        <v>2871</v>
      </c>
      <c r="E1335"/>
      <c r="F1335" t="s">
        <v>27</v>
      </c>
      <c r="G1335"/>
      <c r="H1335">
        <v>3.1</v>
      </c>
      <c r="I1335">
        <v>4.33</v>
      </c>
      <c r="J1335" t="s">
        <v>80</v>
      </c>
      <c r="K1335">
        <v>35.301099999999998</v>
      </c>
      <c r="L1335">
        <v>-89.31371</v>
      </c>
      <c r="M1335" s="100" t="s">
        <v>38450</v>
      </c>
      <c r="N1335" t="s">
        <v>26319</v>
      </c>
      <c r="O1335" t="s">
        <v>43150</v>
      </c>
      <c r="P1335">
        <v>4</v>
      </c>
      <c r="Q1335" t="s">
        <v>26668</v>
      </c>
      <c r="R1335" t="s">
        <v>25828</v>
      </c>
      <c r="S1335" t="s">
        <v>26197</v>
      </c>
      <c r="T1335"/>
      <c r="U1335" t="s">
        <v>26198</v>
      </c>
      <c r="V1335" t="s">
        <v>26199</v>
      </c>
      <c r="X1335" s="91" t="s">
        <v>30374</v>
      </c>
      <c r="Y1335" s="97"/>
      <c r="AA1335" s="91" t="str">
        <v>CATRO003.1FA</v>
      </c>
    </row>
    <row r="1336" spans="1:27" s="91" customFormat="1" ht="15" customHeight="1" x14ac:dyDescent="0.35">
      <c r="A1336" t="s">
        <v>3902</v>
      </c>
      <c r="B1336" t="s">
        <v>3901</v>
      </c>
      <c r="C1336" t="s">
        <v>3903</v>
      </c>
      <c r="D1336" t="s">
        <v>3904</v>
      </c>
      <c r="E1336"/>
      <c r="F1336" t="s">
        <v>75</v>
      </c>
      <c r="G1336"/>
      <c r="H1336">
        <v>0.4</v>
      </c>
      <c r="I1336">
        <v>3.52</v>
      </c>
      <c r="J1336" t="s">
        <v>153</v>
      </c>
      <c r="K1336">
        <v>36.070050000000002</v>
      </c>
      <c r="L1336">
        <v>-86.338539999999995</v>
      </c>
      <c r="M1336" s="100" t="s">
        <v>38401</v>
      </c>
      <c r="N1336" t="s">
        <v>26226</v>
      </c>
      <c r="O1336" t="s">
        <v>42326</v>
      </c>
      <c r="P1336">
        <v>2</v>
      </c>
      <c r="Q1336" t="s">
        <v>30375</v>
      </c>
      <c r="R1336" t="s">
        <v>25829</v>
      </c>
      <c r="S1336" t="s">
        <v>26197</v>
      </c>
      <c r="T1336"/>
      <c r="U1336" t="s">
        <v>26198</v>
      </c>
      <c r="V1336" t="s">
        <v>26199</v>
      </c>
      <c r="Y1336" s="97"/>
      <c r="AA1336" s="91" t="str">
        <v>CAVE000.4WS</v>
      </c>
    </row>
    <row r="1337" spans="1:27" s="91" customFormat="1" ht="15" customHeight="1" x14ac:dyDescent="0.35">
      <c r="A1337" t="s">
        <v>3906</v>
      </c>
      <c r="B1337" t="s">
        <v>3905</v>
      </c>
      <c r="C1337" t="s">
        <v>3907</v>
      </c>
      <c r="D1337" t="s">
        <v>3908</v>
      </c>
      <c r="E1337"/>
      <c r="F1337" t="s">
        <v>33</v>
      </c>
      <c r="G1337"/>
      <c r="H1337">
        <v>0.1</v>
      </c>
      <c r="I1337">
        <v>2.92</v>
      </c>
      <c r="J1337" t="s">
        <v>2030</v>
      </c>
      <c r="K1337">
        <v>35.833888999999999</v>
      </c>
      <c r="L1337">
        <v>-86.045833000000002</v>
      </c>
      <c r="M1337" s="100" t="s">
        <v>38401</v>
      </c>
      <c r="N1337" t="s">
        <v>26226</v>
      </c>
      <c r="O1337" t="s">
        <v>42093</v>
      </c>
      <c r="P1337">
        <v>2</v>
      </c>
      <c r="Q1337" t="s">
        <v>30376</v>
      </c>
      <c r="R1337" t="s">
        <v>25812</v>
      </c>
      <c r="S1337" t="s">
        <v>26197</v>
      </c>
      <c r="T1337"/>
      <c r="U1337" t="s">
        <v>26198</v>
      </c>
      <c r="V1337" t="s">
        <v>26199</v>
      </c>
      <c r="Y1337" s="97"/>
      <c r="AA1337" s="91" t="str">
        <v>CAVEN000.1CN</v>
      </c>
    </row>
    <row r="1338" spans="1:27" s="91" customFormat="1" ht="15" customHeight="1" x14ac:dyDescent="0.35">
      <c r="A1338" t="s">
        <v>3910</v>
      </c>
      <c r="B1338" t="s">
        <v>3909</v>
      </c>
      <c r="C1338" t="s">
        <v>3907</v>
      </c>
      <c r="D1338" t="s">
        <v>3911</v>
      </c>
      <c r="E1338"/>
      <c r="F1338" t="s">
        <v>29083</v>
      </c>
      <c r="G1338"/>
      <c r="H1338">
        <v>0.1</v>
      </c>
      <c r="I1338">
        <v>1.52</v>
      </c>
      <c r="J1338" t="s">
        <v>203</v>
      </c>
      <c r="K1338">
        <v>35.8459</v>
      </c>
      <c r="L1338">
        <v>-87.291370000000001</v>
      </c>
      <c r="M1338" s="100" t="s">
        <v>38382</v>
      </c>
      <c r="N1338" t="s">
        <v>26210</v>
      </c>
      <c r="O1338" t="s">
        <v>42682</v>
      </c>
      <c r="P1338">
        <v>3</v>
      </c>
      <c r="Q1338" t="s">
        <v>30377</v>
      </c>
      <c r="R1338" t="s">
        <v>25808</v>
      </c>
      <c r="S1338" t="s">
        <v>26197</v>
      </c>
      <c r="T1338"/>
      <c r="U1338" t="s">
        <v>26198</v>
      </c>
      <c r="V1338" t="s">
        <v>26199</v>
      </c>
      <c r="Y1338" s="97"/>
      <c r="AA1338" s="91" t="str">
        <v>CAVEN000.1HI</v>
      </c>
    </row>
    <row r="1339" spans="1:27" s="91" customFormat="1" ht="15" customHeight="1" x14ac:dyDescent="0.35">
      <c r="A1339" t="s">
        <v>3913</v>
      </c>
      <c r="B1339" t="s">
        <v>3912</v>
      </c>
      <c r="C1339" t="s">
        <v>3914</v>
      </c>
      <c r="D1339" t="s">
        <v>3915</v>
      </c>
      <c r="E1339"/>
      <c r="F1339" t="s">
        <v>44</v>
      </c>
      <c r="G1339"/>
      <c r="H1339">
        <v>0.2</v>
      </c>
      <c r="I1339">
        <v>3.53</v>
      </c>
      <c r="J1339" t="s">
        <v>398</v>
      </c>
      <c r="K1339">
        <v>36.4559</v>
      </c>
      <c r="L1339">
        <v>-83.880499999999998</v>
      </c>
      <c r="M1339" s="100" t="s">
        <v>38559</v>
      </c>
      <c r="N1339" t="s">
        <v>26447</v>
      </c>
      <c r="O1339" t="s">
        <v>43142</v>
      </c>
      <c r="P1339">
        <v>4</v>
      </c>
      <c r="Q1339" t="s">
        <v>26669</v>
      </c>
      <c r="R1339" t="s">
        <v>25825</v>
      </c>
      <c r="S1339" t="s">
        <v>26197</v>
      </c>
      <c r="T1339"/>
      <c r="U1339" t="s">
        <v>26198</v>
      </c>
      <c r="V1339" t="s">
        <v>26204</v>
      </c>
      <c r="X1339" s="91" t="s">
        <v>30378</v>
      </c>
      <c r="Y1339" s="97"/>
      <c r="AA1339" s="91" t="str">
        <v>CAWOO000.2CL</v>
      </c>
    </row>
    <row r="1340" spans="1:27" s="91" customFormat="1" ht="15" customHeight="1" x14ac:dyDescent="0.35">
      <c r="A1340" t="s">
        <v>3917</v>
      </c>
      <c r="B1340" t="s">
        <v>3916</v>
      </c>
      <c r="C1340" t="s">
        <v>3918</v>
      </c>
      <c r="D1340" t="s">
        <v>3919</v>
      </c>
      <c r="E1340"/>
      <c r="F1340" t="s">
        <v>33</v>
      </c>
      <c r="G1340"/>
      <c r="H1340">
        <v>0.1</v>
      </c>
      <c r="I1340">
        <v>2.59</v>
      </c>
      <c r="J1340" t="s">
        <v>95</v>
      </c>
      <c r="K1340">
        <v>35.815556000000001</v>
      </c>
      <c r="L1340">
        <v>-86.954999999999998</v>
      </c>
      <c r="M1340" s="100" t="s">
        <v>38379</v>
      </c>
      <c r="N1340" t="s">
        <v>26205</v>
      </c>
      <c r="O1340" t="s">
        <v>42258</v>
      </c>
      <c r="P1340">
        <v>1</v>
      </c>
      <c r="Q1340" t="s">
        <v>26670</v>
      </c>
      <c r="R1340" t="s">
        <v>25829</v>
      </c>
      <c r="S1340" t="s">
        <v>26197</v>
      </c>
      <c r="T1340"/>
      <c r="U1340" t="s">
        <v>26198</v>
      </c>
      <c r="V1340" t="s">
        <v>26199</v>
      </c>
      <c r="Y1340" s="97"/>
      <c r="AA1340" s="91" t="str">
        <v>CAYCE000.1WI</v>
      </c>
    </row>
    <row r="1341" spans="1:27" s="91" customFormat="1" ht="15" customHeight="1" x14ac:dyDescent="0.35">
      <c r="A1341" t="s">
        <v>3921</v>
      </c>
      <c r="B1341" t="s">
        <v>3920</v>
      </c>
      <c r="C1341" t="s">
        <v>3922</v>
      </c>
      <c r="D1341" t="s">
        <v>3923</v>
      </c>
      <c r="E1341"/>
      <c r="F1341" t="s">
        <v>115</v>
      </c>
      <c r="G1341"/>
      <c r="H1341">
        <v>0.2</v>
      </c>
      <c r="I1341">
        <v>3.08</v>
      </c>
      <c r="J1341" t="s">
        <v>59</v>
      </c>
      <c r="K1341">
        <v>35.281700000000001</v>
      </c>
      <c r="L1341">
        <v>-85.453000000000003</v>
      </c>
      <c r="M1341" s="100" t="s">
        <v>38393</v>
      </c>
      <c r="N1341" t="s">
        <v>59</v>
      </c>
      <c r="O1341" t="s">
        <v>42140</v>
      </c>
      <c r="P1341">
        <v>5</v>
      </c>
      <c r="Q1341" t="s">
        <v>30379</v>
      </c>
      <c r="R1341" t="s">
        <v>25802</v>
      </c>
      <c r="S1341" t="s">
        <v>26197</v>
      </c>
      <c r="T1341"/>
      <c r="U1341" t="s">
        <v>26198</v>
      </c>
      <c r="V1341" t="s">
        <v>26199</v>
      </c>
      <c r="X1341" s="91" t="s">
        <v>30380</v>
      </c>
      <c r="Y1341" s="97"/>
      <c r="AA1341" s="91" t="str">
        <v>CCAVE000.2SE</v>
      </c>
    </row>
    <row r="1342" spans="1:27" s="91" customFormat="1" ht="15" customHeight="1" x14ac:dyDescent="0.35">
      <c r="A1342" t="s">
        <v>3929</v>
      </c>
      <c r="B1342" t="s">
        <v>3928</v>
      </c>
      <c r="C1342" t="s">
        <v>3930</v>
      </c>
      <c r="D1342" t="s">
        <v>30381</v>
      </c>
      <c r="E1342"/>
      <c r="F1342" t="s">
        <v>29089</v>
      </c>
      <c r="G1342"/>
      <c r="H1342">
        <v>1</v>
      </c>
      <c r="I1342">
        <v>2.44</v>
      </c>
      <c r="J1342" t="s">
        <v>583</v>
      </c>
      <c r="K1342">
        <v>34.98554</v>
      </c>
      <c r="L1342">
        <v>-85.824019000000007</v>
      </c>
      <c r="M1342" s="100" t="s">
        <v>38430</v>
      </c>
      <c r="N1342" t="s">
        <v>26288</v>
      </c>
      <c r="O1342" t="s">
        <v>43143</v>
      </c>
      <c r="P1342">
        <v>5</v>
      </c>
      <c r="Q1342" t="s">
        <v>26757</v>
      </c>
      <c r="R1342" t="s">
        <v>25802</v>
      </c>
      <c r="S1342" t="s">
        <v>26197</v>
      </c>
      <c r="T1342"/>
      <c r="U1342" t="s">
        <v>26198</v>
      </c>
      <c r="V1342" t="s">
        <v>26199</v>
      </c>
      <c r="Y1342" s="97"/>
      <c r="AA1342" s="91" t="str">
        <v>CCOVE_G1.0MI</v>
      </c>
    </row>
    <row r="1343" spans="1:27" s="91" customFormat="1" ht="15" customHeight="1" x14ac:dyDescent="0.35">
      <c r="A1343" t="s">
        <v>3925</v>
      </c>
      <c r="B1343" t="s">
        <v>3924</v>
      </c>
      <c r="C1343" t="s">
        <v>3926</v>
      </c>
      <c r="D1343" t="s">
        <v>3927</v>
      </c>
      <c r="E1343"/>
      <c r="F1343" t="s">
        <v>29089</v>
      </c>
      <c r="G1343"/>
      <c r="H1343">
        <v>0.6</v>
      </c>
      <c r="I1343">
        <v>13.02</v>
      </c>
      <c r="J1343" t="s">
        <v>583</v>
      </c>
      <c r="K1343">
        <v>35.176797000000001</v>
      </c>
      <c r="L1343">
        <v>-85.790173999999993</v>
      </c>
      <c r="M1343" s="100" t="s">
        <v>38430</v>
      </c>
      <c r="N1343" t="s">
        <v>26288</v>
      </c>
      <c r="O1343" t="s">
        <v>42210</v>
      </c>
      <c r="P1343">
        <v>5</v>
      </c>
      <c r="Q1343" t="s">
        <v>30382</v>
      </c>
      <c r="R1343" t="s">
        <v>25802</v>
      </c>
      <c r="S1343" t="s">
        <v>26197</v>
      </c>
      <c r="T1343"/>
      <c r="U1343" t="s">
        <v>26198</v>
      </c>
      <c r="V1343" t="s">
        <v>26199</v>
      </c>
      <c r="Y1343" s="97"/>
      <c r="AA1343" s="91" t="str">
        <v>CCOVE000.6MI</v>
      </c>
    </row>
    <row r="1344" spans="1:27" s="91" customFormat="1" ht="15" customHeight="1" x14ac:dyDescent="0.35">
      <c r="A1344" t="s">
        <v>26672</v>
      </c>
      <c r="B1344" t="s">
        <v>26671</v>
      </c>
      <c r="C1344" t="s">
        <v>3938</v>
      </c>
      <c r="D1344" t="s">
        <v>26673</v>
      </c>
      <c r="E1344"/>
      <c r="F1344" t="s">
        <v>403</v>
      </c>
      <c r="G1344"/>
      <c r="H1344">
        <v>0.1</v>
      </c>
      <c r="I1344">
        <v>13</v>
      </c>
      <c r="J1344" t="s">
        <v>919</v>
      </c>
      <c r="K1344">
        <v>35.07226</v>
      </c>
      <c r="L1344">
        <v>-90.103819999999999</v>
      </c>
      <c r="M1344" s="100" t="s">
        <v>38557</v>
      </c>
      <c r="N1344" t="s">
        <v>26435</v>
      </c>
      <c r="O1344" t="s">
        <v>43144</v>
      </c>
      <c r="P1344">
        <v>1</v>
      </c>
      <c r="Q1344" t="s">
        <v>26682</v>
      </c>
      <c r="R1344" t="s">
        <v>25828</v>
      </c>
      <c r="S1344" t="s">
        <v>26197</v>
      </c>
      <c r="T1344" t="s">
        <v>30383</v>
      </c>
      <c r="U1344" t="s">
        <v>630</v>
      </c>
      <c r="V1344" t="s">
        <v>26199</v>
      </c>
      <c r="X1344" s="91" t="s">
        <v>43350</v>
      </c>
      <c r="Y1344" s="97"/>
      <c r="AA1344" s="91" t="str">
        <v>CCSOU000.1SH</v>
      </c>
    </row>
    <row r="1345" spans="1:27" s="91" customFormat="1" ht="15" customHeight="1" x14ac:dyDescent="0.35">
      <c r="A1345" t="s">
        <v>26675</v>
      </c>
      <c r="B1345" t="s">
        <v>26674</v>
      </c>
      <c r="C1345" t="s">
        <v>3938</v>
      </c>
      <c r="D1345" t="s">
        <v>26676</v>
      </c>
      <c r="E1345"/>
      <c r="F1345" t="s">
        <v>403</v>
      </c>
      <c r="G1345"/>
      <c r="H1345">
        <v>0.2</v>
      </c>
      <c r="I1345">
        <v>13</v>
      </c>
      <c r="J1345" t="s">
        <v>919</v>
      </c>
      <c r="K1345">
        <v>35.07152</v>
      </c>
      <c r="L1345">
        <v>-90.10266</v>
      </c>
      <c r="M1345" s="100" t="s">
        <v>38557</v>
      </c>
      <c r="N1345" t="s">
        <v>26435</v>
      </c>
      <c r="O1345" t="s">
        <v>43144</v>
      </c>
      <c r="P1345">
        <v>1</v>
      </c>
      <c r="Q1345" t="s">
        <v>26682</v>
      </c>
      <c r="R1345" t="s">
        <v>25828</v>
      </c>
      <c r="S1345" t="s">
        <v>26197</v>
      </c>
      <c r="T1345"/>
      <c r="U1345" t="s">
        <v>26198</v>
      </c>
      <c r="V1345" t="s">
        <v>26199</v>
      </c>
      <c r="X1345" s="91" t="s">
        <v>43350</v>
      </c>
      <c r="Y1345" s="97"/>
      <c r="AA1345" s="91" t="str">
        <v>CCSOU000.2SH</v>
      </c>
    </row>
    <row r="1346" spans="1:27" s="91" customFormat="1" ht="15" customHeight="1" x14ac:dyDescent="0.35">
      <c r="A1346" t="s">
        <v>26678</v>
      </c>
      <c r="B1346" t="s">
        <v>26677</v>
      </c>
      <c r="C1346" t="s">
        <v>3938</v>
      </c>
      <c r="D1346" t="s">
        <v>29146</v>
      </c>
      <c r="E1346"/>
      <c r="F1346" t="s">
        <v>403</v>
      </c>
      <c r="G1346"/>
      <c r="H1346">
        <v>0.3</v>
      </c>
      <c r="I1346">
        <v>13</v>
      </c>
      <c r="J1346" t="s">
        <v>919</v>
      </c>
      <c r="K1346">
        <v>35.07067</v>
      </c>
      <c r="L1346">
        <v>-90.101259999999996</v>
      </c>
      <c r="M1346" s="100" t="s">
        <v>38557</v>
      </c>
      <c r="N1346" t="s">
        <v>26435</v>
      </c>
      <c r="O1346" t="s">
        <v>43144</v>
      </c>
      <c r="P1346">
        <v>1</v>
      </c>
      <c r="Q1346" t="s">
        <v>26682</v>
      </c>
      <c r="R1346" t="s">
        <v>25828</v>
      </c>
      <c r="S1346" t="s">
        <v>26197</v>
      </c>
      <c r="T1346"/>
      <c r="U1346" t="s">
        <v>26198</v>
      </c>
      <c r="V1346" t="s">
        <v>26199</v>
      </c>
      <c r="X1346" s="91" t="s">
        <v>43350</v>
      </c>
      <c r="Y1346" s="97"/>
      <c r="AA1346" s="91" t="str">
        <v>CCSOU000.3SH</v>
      </c>
    </row>
    <row r="1347" spans="1:27" s="91" customFormat="1" ht="15" customHeight="1" x14ac:dyDescent="0.35">
      <c r="A1347" t="s">
        <v>26680</v>
      </c>
      <c r="B1347" t="s">
        <v>26679</v>
      </c>
      <c r="C1347" t="s">
        <v>3938</v>
      </c>
      <c r="D1347" t="s">
        <v>26681</v>
      </c>
      <c r="E1347"/>
      <c r="F1347" t="s">
        <v>403</v>
      </c>
      <c r="G1347"/>
      <c r="H1347">
        <v>0.5</v>
      </c>
      <c r="I1347">
        <v>13</v>
      </c>
      <c r="J1347" t="s">
        <v>919</v>
      </c>
      <c r="K1347">
        <v>35.06897</v>
      </c>
      <c r="L1347">
        <v>-90.097260000000006</v>
      </c>
      <c r="M1347" s="100" t="s">
        <v>38557</v>
      </c>
      <c r="N1347" t="s">
        <v>26435</v>
      </c>
      <c r="O1347" t="s">
        <v>43144</v>
      </c>
      <c r="P1347">
        <v>1</v>
      </c>
      <c r="Q1347" t="s">
        <v>26682</v>
      </c>
      <c r="R1347" t="s">
        <v>25828</v>
      </c>
      <c r="S1347" t="s">
        <v>26197</v>
      </c>
      <c r="T1347"/>
      <c r="U1347" t="s">
        <v>26198</v>
      </c>
      <c r="V1347" t="s">
        <v>26199</v>
      </c>
      <c r="X1347" s="91" t="s">
        <v>43350</v>
      </c>
      <c r="Y1347" s="97"/>
      <c r="AA1347" s="91" t="str">
        <v>CCSOU000.5SH</v>
      </c>
    </row>
    <row r="1348" spans="1:27" s="91" customFormat="1" ht="15" customHeight="1" x14ac:dyDescent="0.35">
      <c r="A1348" t="s">
        <v>3932</v>
      </c>
      <c r="B1348" t="s">
        <v>3931</v>
      </c>
      <c r="C1348" t="s">
        <v>3933</v>
      </c>
      <c r="D1348" t="s">
        <v>3934</v>
      </c>
      <c r="E1348"/>
      <c r="F1348" t="s">
        <v>27</v>
      </c>
      <c r="G1348"/>
      <c r="H1348">
        <v>1.1000000000000001</v>
      </c>
      <c r="I1348">
        <v>12.4</v>
      </c>
      <c r="J1348" t="s">
        <v>919</v>
      </c>
      <c r="K1348">
        <v>35.061999999999998</v>
      </c>
      <c r="L1348">
        <v>-90.093699999999998</v>
      </c>
      <c r="M1348" s="100" t="s">
        <v>38557</v>
      </c>
      <c r="N1348" t="s">
        <v>26435</v>
      </c>
      <c r="O1348" t="s">
        <v>43144</v>
      </c>
      <c r="P1348">
        <v>1</v>
      </c>
      <c r="Q1348" t="s">
        <v>26682</v>
      </c>
      <c r="R1348" t="s">
        <v>25828</v>
      </c>
      <c r="S1348" t="s">
        <v>26197</v>
      </c>
      <c r="T1348"/>
      <c r="U1348" t="s">
        <v>26198</v>
      </c>
      <c r="V1348" t="s">
        <v>26199</v>
      </c>
      <c r="W1348" s="91" t="s">
        <v>3935</v>
      </c>
      <c r="X1348" s="91" t="s">
        <v>30385</v>
      </c>
      <c r="Y1348" s="97"/>
      <c r="AA1348" s="91" t="str">
        <v>CCSOU001.1SH</v>
      </c>
    </row>
    <row r="1349" spans="1:27" s="91" customFormat="1" ht="15" customHeight="1" x14ac:dyDescent="0.35">
      <c r="A1349" t="s">
        <v>3937</v>
      </c>
      <c r="B1349" t="s">
        <v>3936</v>
      </c>
      <c r="C1349" t="s">
        <v>3938</v>
      </c>
      <c r="D1349" t="s">
        <v>3939</v>
      </c>
      <c r="E1349"/>
      <c r="F1349" t="s">
        <v>27</v>
      </c>
      <c r="G1349"/>
      <c r="H1349">
        <v>2.9</v>
      </c>
      <c r="I1349">
        <v>6.54</v>
      </c>
      <c r="J1349" t="s">
        <v>919</v>
      </c>
      <c r="K1349">
        <v>35.042900000000003</v>
      </c>
      <c r="L1349">
        <v>-90.086699999999993</v>
      </c>
      <c r="M1349" s="100" t="s">
        <v>38557</v>
      </c>
      <c r="N1349" t="s">
        <v>26435</v>
      </c>
      <c r="O1349" t="s">
        <v>43144</v>
      </c>
      <c r="P1349">
        <v>1</v>
      </c>
      <c r="Q1349" t="s">
        <v>26682</v>
      </c>
      <c r="R1349" t="s">
        <v>25828</v>
      </c>
      <c r="S1349" t="s">
        <v>26197</v>
      </c>
      <c r="T1349"/>
      <c r="U1349" t="s">
        <v>26198</v>
      </c>
      <c r="V1349" t="s">
        <v>26199</v>
      </c>
      <c r="X1349" s="91" t="s">
        <v>43145</v>
      </c>
      <c r="Y1349" s="97"/>
      <c r="AA1349" s="91" t="str">
        <v>CCSOU002.9SH</v>
      </c>
    </row>
    <row r="1350" spans="1:27" s="91" customFormat="1" ht="15" customHeight="1" x14ac:dyDescent="0.35">
      <c r="A1350" t="s">
        <v>3941</v>
      </c>
      <c r="B1350" t="s">
        <v>3940</v>
      </c>
      <c r="C1350" t="s">
        <v>3938</v>
      </c>
      <c r="D1350" t="s">
        <v>3942</v>
      </c>
      <c r="E1350"/>
      <c r="F1350" t="s">
        <v>27</v>
      </c>
      <c r="G1350"/>
      <c r="H1350">
        <v>3.4</v>
      </c>
      <c r="I1350">
        <v>6.07</v>
      </c>
      <c r="J1350" t="s">
        <v>919</v>
      </c>
      <c r="K1350">
        <v>35.037500000000001</v>
      </c>
      <c r="L1350">
        <v>-90.078299999999999</v>
      </c>
      <c r="M1350" s="100" t="s">
        <v>38557</v>
      </c>
      <c r="N1350" t="s">
        <v>26435</v>
      </c>
      <c r="O1350" t="s">
        <v>43144</v>
      </c>
      <c r="P1350">
        <v>1</v>
      </c>
      <c r="Q1350" t="s">
        <v>26682</v>
      </c>
      <c r="R1350" t="s">
        <v>25828</v>
      </c>
      <c r="S1350" t="s">
        <v>26197</v>
      </c>
      <c r="T1350"/>
      <c r="U1350" t="s">
        <v>26198</v>
      </c>
      <c r="V1350" t="s">
        <v>26199</v>
      </c>
      <c r="X1350" s="91" t="s">
        <v>43146</v>
      </c>
      <c r="Y1350" s="97"/>
      <c r="AA1350" s="91" t="str">
        <v>CCSOU003.4SH</v>
      </c>
    </row>
    <row r="1351" spans="1:27" s="91" customFormat="1" ht="15" customHeight="1" x14ac:dyDescent="0.35">
      <c r="A1351" t="s">
        <v>3944</v>
      </c>
      <c r="B1351" t="s">
        <v>3943</v>
      </c>
      <c r="C1351" t="s">
        <v>3938</v>
      </c>
      <c r="D1351" t="s">
        <v>3945</v>
      </c>
      <c r="E1351"/>
      <c r="F1351" t="s">
        <v>27</v>
      </c>
      <c r="G1351"/>
      <c r="H1351">
        <v>4</v>
      </c>
      <c r="I1351">
        <v>4.84</v>
      </c>
      <c r="J1351" t="s">
        <v>919</v>
      </c>
      <c r="K1351">
        <v>35.033299999999997</v>
      </c>
      <c r="L1351">
        <v>-90.07</v>
      </c>
      <c r="M1351" s="100" t="s">
        <v>38557</v>
      </c>
      <c r="N1351" t="s">
        <v>26435</v>
      </c>
      <c r="O1351" t="s">
        <v>43144</v>
      </c>
      <c r="P1351">
        <v>1</v>
      </c>
      <c r="Q1351" t="s">
        <v>26682</v>
      </c>
      <c r="R1351" t="s">
        <v>25828</v>
      </c>
      <c r="S1351" t="s">
        <v>26197</v>
      </c>
      <c r="T1351"/>
      <c r="U1351" t="s">
        <v>26198</v>
      </c>
      <c r="V1351" t="s">
        <v>26199</v>
      </c>
      <c r="X1351" s="91" t="s">
        <v>30386</v>
      </c>
      <c r="Y1351" s="97"/>
      <c r="AA1351" s="91" t="str">
        <v>CCSOU004.0SH</v>
      </c>
    </row>
    <row r="1352" spans="1:27" s="91" customFormat="1" ht="15" customHeight="1" x14ac:dyDescent="0.35">
      <c r="A1352" t="s">
        <v>3947</v>
      </c>
      <c r="B1352" t="s">
        <v>3946</v>
      </c>
      <c r="C1352" t="s">
        <v>3938</v>
      </c>
      <c r="D1352" t="s">
        <v>43147</v>
      </c>
      <c r="E1352"/>
      <c r="F1352" t="s">
        <v>27</v>
      </c>
      <c r="G1352"/>
      <c r="H1352">
        <v>4.7</v>
      </c>
      <c r="I1352">
        <v>4.08</v>
      </c>
      <c r="J1352" t="s">
        <v>919</v>
      </c>
      <c r="K1352">
        <v>35.028100000000002</v>
      </c>
      <c r="L1352">
        <v>-90.0608</v>
      </c>
      <c r="M1352" s="100" t="s">
        <v>38557</v>
      </c>
      <c r="N1352" t="s">
        <v>26435</v>
      </c>
      <c r="O1352" t="s">
        <v>43144</v>
      </c>
      <c r="P1352">
        <v>1</v>
      </c>
      <c r="Q1352" t="s">
        <v>26682</v>
      </c>
      <c r="R1352" t="s">
        <v>25828</v>
      </c>
      <c r="S1352" t="s">
        <v>26197</v>
      </c>
      <c r="T1352"/>
      <c r="U1352" t="s">
        <v>26198</v>
      </c>
      <c r="V1352" t="s">
        <v>26199</v>
      </c>
      <c r="X1352" s="91" t="s">
        <v>43148</v>
      </c>
      <c r="Y1352" s="97"/>
      <c r="AA1352" s="91" t="str">
        <v>CCSOU004.7SH</v>
      </c>
    </row>
    <row r="1353" spans="1:27" s="91" customFormat="1" ht="15" customHeight="1" x14ac:dyDescent="0.35">
      <c r="A1353" t="s">
        <v>3949</v>
      </c>
      <c r="B1353" t="s">
        <v>3948</v>
      </c>
      <c r="C1353" t="s">
        <v>3950</v>
      </c>
      <c r="D1353" t="s">
        <v>3934</v>
      </c>
      <c r="E1353"/>
      <c r="F1353" t="s">
        <v>27</v>
      </c>
      <c r="G1353"/>
      <c r="H1353">
        <v>0.6</v>
      </c>
      <c r="I1353">
        <v>0.19</v>
      </c>
      <c r="J1353" t="s">
        <v>919</v>
      </c>
      <c r="K1353">
        <v>35.046700000000001</v>
      </c>
      <c r="L1353">
        <v>-90.096800000000002</v>
      </c>
      <c r="M1353" s="100" t="s">
        <v>38557</v>
      </c>
      <c r="N1353" t="s">
        <v>26435</v>
      </c>
      <c r="O1353" t="s">
        <v>43144</v>
      </c>
      <c r="P1353">
        <v>1</v>
      </c>
      <c r="Q1353" t="s">
        <v>26682</v>
      </c>
      <c r="R1353" t="s">
        <v>25828</v>
      </c>
      <c r="S1353" t="s">
        <v>26197</v>
      </c>
      <c r="T1353"/>
      <c r="U1353" t="s">
        <v>26198</v>
      </c>
      <c r="V1353" t="s">
        <v>26199</v>
      </c>
      <c r="W1353" s="91" t="s">
        <v>3951</v>
      </c>
      <c r="X1353" s="91" t="s">
        <v>43149</v>
      </c>
      <c r="Y1353" s="97"/>
      <c r="AA1353" s="91" t="str">
        <v>CCSOU2.3T0.6SH</v>
      </c>
    </row>
    <row r="1354" spans="1:27" s="91" customFormat="1" ht="15" customHeight="1" x14ac:dyDescent="0.35">
      <c r="A1354" t="s">
        <v>3953</v>
      </c>
      <c r="B1354" t="s">
        <v>3952</v>
      </c>
      <c r="C1354" t="s">
        <v>3950</v>
      </c>
      <c r="D1354" t="s">
        <v>3939</v>
      </c>
      <c r="E1354"/>
      <c r="F1354" t="s">
        <v>27</v>
      </c>
      <c r="G1354"/>
      <c r="H1354">
        <v>0.2</v>
      </c>
      <c r="I1354">
        <v>1.23</v>
      </c>
      <c r="J1354" t="s">
        <v>919</v>
      </c>
      <c r="K1354">
        <v>35.042700000000004</v>
      </c>
      <c r="L1354">
        <v>-90.088499999999996</v>
      </c>
      <c r="M1354" s="100" t="s">
        <v>38557</v>
      </c>
      <c r="N1354" t="s">
        <v>26435</v>
      </c>
      <c r="O1354" t="s">
        <v>43144</v>
      </c>
      <c r="P1354">
        <v>1</v>
      </c>
      <c r="Q1354" t="s">
        <v>26682</v>
      </c>
      <c r="R1354" t="s">
        <v>25828</v>
      </c>
      <c r="S1354" t="s">
        <v>26197</v>
      </c>
      <c r="T1354"/>
      <c r="U1354" t="s">
        <v>26198</v>
      </c>
      <c r="V1354" t="s">
        <v>26199</v>
      </c>
      <c r="W1354" s="91" t="s">
        <v>3954</v>
      </c>
      <c r="X1354" s="91" t="s">
        <v>43149</v>
      </c>
      <c r="Y1354" s="97"/>
      <c r="AA1354" s="91" t="str">
        <v>CCSOU2.7T0.2SH</v>
      </c>
    </row>
    <row r="1355" spans="1:27" s="91" customFormat="1" ht="15" customHeight="1" x14ac:dyDescent="0.35">
      <c r="A1355" t="s">
        <v>3956</v>
      </c>
      <c r="B1355" t="s">
        <v>3955</v>
      </c>
      <c r="C1355" t="s">
        <v>3950</v>
      </c>
      <c r="D1355" t="s">
        <v>3957</v>
      </c>
      <c r="E1355"/>
      <c r="F1355" t="s">
        <v>27</v>
      </c>
      <c r="G1355"/>
      <c r="H1355">
        <v>0.6</v>
      </c>
      <c r="I1355">
        <v>0.72</v>
      </c>
      <c r="J1355" t="s">
        <v>919</v>
      </c>
      <c r="K1355">
        <v>35.028599999999997</v>
      </c>
      <c r="L1355">
        <v>-90.040300000000002</v>
      </c>
      <c r="M1355" s="100" t="s">
        <v>38557</v>
      </c>
      <c r="N1355" t="s">
        <v>26435</v>
      </c>
      <c r="O1355" t="s">
        <v>43144</v>
      </c>
      <c r="P1355">
        <v>1</v>
      </c>
      <c r="Q1355" t="s">
        <v>26682</v>
      </c>
      <c r="R1355" t="s">
        <v>25828</v>
      </c>
      <c r="S1355" t="s">
        <v>26197</v>
      </c>
      <c r="T1355"/>
      <c r="U1355" t="s">
        <v>26198</v>
      </c>
      <c r="V1355" t="s">
        <v>26199</v>
      </c>
      <c r="W1355" s="91" t="s">
        <v>3958</v>
      </c>
      <c r="X1355" s="91" t="s">
        <v>43149</v>
      </c>
      <c r="Y1355" s="97"/>
      <c r="AA1355" s="91" t="str">
        <v>CCSOU5.7T0.6SH</v>
      </c>
    </row>
    <row r="1356" spans="1:27" s="91" customFormat="1" ht="15" customHeight="1" x14ac:dyDescent="0.35">
      <c r="A1356" t="s">
        <v>3960</v>
      </c>
      <c r="B1356" t="s">
        <v>3959</v>
      </c>
      <c r="C1356" t="s">
        <v>3961</v>
      </c>
      <c r="D1356" t="s">
        <v>3962</v>
      </c>
      <c r="E1356"/>
      <c r="F1356" t="s">
        <v>28994</v>
      </c>
      <c r="G1356"/>
      <c r="H1356">
        <v>0.5</v>
      </c>
      <c r="I1356">
        <v>5.23</v>
      </c>
      <c r="J1356" t="s">
        <v>1514</v>
      </c>
      <c r="K1356">
        <v>35.416930000000001</v>
      </c>
      <c r="L1356">
        <v>-84.618030000000005</v>
      </c>
      <c r="M1356" s="100" t="s">
        <v>38384</v>
      </c>
      <c r="N1356" t="s">
        <v>26211</v>
      </c>
      <c r="O1356" t="s">
        <v>42149</v>
      </c>
      <c r="P1356">
        <v>2</v>
      </c>
      <c r="Q1356" t="s">
        <v>30387</v>
      </c>
      <c r="R1356" t="s">
        <v>25802</v>
      </c>
      <c r="S1356" t="s">
        <v>26197</v>
      </c>
      <c r="T1356"/>
      <c r="U1356" t="s">
        <v>26198</v>
      </c>
      <c r="V1356" t="s">
        <v>26204</v>
      </c>
      <c r="W1356" s="91" t="s">
        <v>3960</v>
      </c>
      <c r="X1356" s="91" t="s">
        <v>34698</v>
      </c>
      <c r="Y1356" s="97"/>
      <c r="AA1356" s="91" t="str">
        <v>CEDAR000.0MM</v>
      </c>
    </row>
    <row r="1357" spans="1:27" s="91" customFormat="1" ht="15" customHeight="1" x14ac:dyDescent="0.35">
      <c r="A1357" t="s">
        <v>3964</v>
      </c>
      <c r="B1357" t="s">
        <v>3963</v>
      </c>
      <c r="C1357" t="s">
        <v>3965</v>
      </c>
      <c r="D1357" t="s">
        <v>3966</v>
      </c>
      <c r="E1357"/>
      <c r="F1357" t="s">
        <v>44</v>
      </c>
      <c r="G1357"/>
      <c r="H1357">
        <v>0.1</v>
      </c>
      <c r="I1357">
        <v>5.0999999999999996</v>
      </c>
      <c r="J1357" t="s">
        <v>64</v>
      </c>
      <c r="K1357">
        <v>36.046950000000002</v>
      </c>
      <c r="L1357">
        <v>-82.889099999999999</v>
      </c>
      <c r="M1357" s="100" t="s">
        <v>38387</v>
      </c>
      <c r="N1357" t="s">
        <v>26214</v>
      </c>
      <c r="O1357" t="s">
        <v>42748</v>
      </c>
      <c r="P1357">
        <v>5</v>
      </c>
      <c r="Q1357" t="s">
        <v>26683</v>
      </c>
      <c r="R1357" t="s">
        <v>25821</v>
      </c>
      <c r="S1357" t="s">
        <v>26197</v>
      </c>
      <c r="T1357"/>
      <c r="U1357" t="s">
        <v>26198</v>
      </c>
      <c r="V1357" t="s">
        <v>26204</v>
      </c>
      <c r="X1357" s="91" t="s">
        <v>30388</v>
      </c>
      <c r="Y1357" s="97"/>
      <c r="AA1357" s="91" t="str">
        <v>CEDAR000.1GE</v>
      </c>
    </row>
    <row r="1358" spans="1:27" s="91" customFormat="1" ht="15" customHeight="1" x14ac:dyDescent="0.35">
      <c r="A1358" t="s">
        <v>37016</v>
      </c>
      <c r="B1358" t="s">
        <v>37017</v>
      </c>
      <c r="C1358" t="s">
        <v>3965</v>
      </c>
      <c r="D1358" t="s">
        <v>37018</v>
      </c>
      <c r="E1358"/>
      <c r="F1358" t="s">
        <v>44</v>
      </c>
      <c r="G1358"/>
      <c r="H1358">
        <v>0.1</v>
      </c>
      <c r="I1358">
        <v>6.8</v>
      </c>
      <c r="J1358" t="s">
        <v>230</v>
      </c>
      <c r="K1358">
        <v>36.441609999999997</v>
      </c>
      <c r="L1358">
        <v>-82.443029999999993</v>
      </c>
      <c r="M1358" s="100" t="s">
        <v>38412</v>
      </c>
      <c r="N1358" t="s">
        <v>29031</v>
      </c>
      <c r="O1358" t="s">
        <v>42108</v>
      </c>
      <c r="P1358">
        <v>3</v>
      </c>
      <c r="Q1358" t="s">
        <v>26690</v>
      </c>
      <c r="R1358" t="s">
        <v>25821</v>
      </c>
      <c r="S1358" t="s">
        <v>26197</v>
      </c>
      <c r="T1358"/>
      <c r="U1358" t="s">
        <v>26198</v>
      </c>
      <c r="V1358" t="s">
        <v>26204</v>
      </c>
      <c r="X1358" s="91" t="s">
        <v>37019</v>
      </c>
      <c r="Y1358" s="97"/>
      <c r="AA1358" s="91" t="str">
        <v>CEDAR000.1WN</v>
      </c>
    </row>
    <row r="1359" spans="1:27" s="91" customFormat="1" ht="15" customHeight="1" x14ac:dyDescent="0.35">
      <c r="A1359" t="s">
        <v>3968</v>
      </c>
      <c r="B1359" t="s">
        <v>3967</v>
      </c>
      <c r="C1359" t="s">
        <v>3969</v>
      </c>
      <c r="D1359" t="s">
        <v>3970</v>
      </c>
      <c r="E1359"/>
      <c r="F1359" t="s">
        <v>75</v>
      </c>
      <c r="G1359"/>
      <c r="H1359">
        <v>0.1</v>
      </c>
      <c r="I1359">
        <v>1.28</v>
      </c>
      <c r="J1359" t="s">
        <v>153</v>
      </c>
      <c r="K1359">
        <v>36.027777999999998</v>
      </c>
      <c r="L1359">
        <v>-86.262500000000003</v>
      </c>
      <c r="M1359" s="100" t="s">
        <v>38401</v>
      </c>
      <c r="N1359" t="s">
        <v>26226</v>
      </c>
      <c r="O1359" t="s">
        <v>42782</v>
      </c>
      <c r="P1359">
        <v>2</v>
      </c>
      <c r="Q1359" t="s">
        <v>26684</v>
      </c>
      <c r="R1359" t="s">
        <v>25829</v>
      </c>
      <c r="S1359" t="s">
        <v>26197</v>
      </c>
      <c r="T1359"/>
      <c r="U1359" t="s">
        <v>26198</v>
      </c>
      <c r="V1359" t="s">
        <v>26199</v>
      </c>
      <c r="Y1359" s="97"/>
      <c r="AA1359" s="91" t="str">
        <v>CEDAR000.1WS</v>
      </c>
    </row>
    <row r="1360" spans="1:27" s="91" customFormat="1" ht="15" customHeight="1" x14ac:dyDescent="0.35">
      <c r="A1360" t="s">
        <v>3972</v>
      </c>
      <c r="B1360" t="s">
        <v>3971</v>
      </c>
      <c r="C1360" t="s">
        <v>3965</v>
      </c>
      <c r="D1360" t="s">
        <v>3973</v>
      </c>
      <c r="E1360"/>
      <c r="F1360" t="s">
        <v>28983</v>
      </c>
      <c r="G1360"/>
      <c r="H1360">
        <v>0.2</v>
      </c>
      <c r="I1360">
        <v>2.78</v>
      </c>
      <c r="J1360" t="s">
        <v>15</v>
      </c>
      <c r="K1360">
        <v>35.685119999999998</v>
      </c>
      <c r="L1360">
        <v>-83.742850000000004</v>
      </c>
      <c r="M1360" s="100" t="s">
        <v>38415</v>
      </c>
      <c r="N1360" t="s">
        <v>26602</v>
      </c>
      <c r="O1360" t="s">
        <v>42744</v>
      </c>
      <c r="P1360">
        <v>2</v>
      </c>
      <c r="Q1360" t="s">
        <v>30389</v>
      </c>
      <c r="R1360" t="s">
        <v>25825</v>
      </c>
      <c r="S1360" t="s">
        <v>26197</v>
      </c>
      <c r="T1360"/>
      <c r="U1360" t="s">
        <v>26198</v>
      </c>
      <c r="V1360" t="s">
        <v>26204</v>
      </c>
      <c r="Y1360" s="97"/>
      <c r="AA1360" s="91" t="str">
        <v>CEDAR000.2BT</v>
      </c>
    </row>
    <row r="1361" spans="1:27" s="91" customFormat="1" ht="15" customHeight="1" x14ac:dyDescent="0.35">
      <c r="A1361" t="s">
        <v>3975</v>
      </c>
      <c r="B1361" t="s">
        <v>3974</v>
      </c>
      <c r="C1361" t="s">
        <v>3965</v>
      </c>
      <c r="D1361" t="s">
        <v>3976</v>
      </c>
      <c r="E1361"/>
      <c r="F1361" t="s">
        <v>44</v>
      </c>
      <c r="G1361"/>
      <c r="H1361">
        <v>0.3</v>
      </c>
      <c r="I1361">
        <v>9.39</v>
      </c>
      <c r="J1361" t="s">
        <v>270</v>
      </c>
      <c r="K1361">
        <v>36.535699999999999</v>
      </c>
      <c r="L1361">
        <v>-82.234899999999996</v>
      </c>
      <c r="M1361" s="100" t="s">
        <v>38412</v>
      </c>
      <c r="N1361" t="s">
        <v>29031</v>
      </c>
      <c r="O1361" t="s">
        <v>42788</v>
      </c>
      <c r="P1361">
        <v>2</v>
      </c>
      <c r="Q1361" t="s">
        <v>26685</v>
      </c>
      <c r="R1361" t="s">
        <v>25821</v>
      </c>
      <c r="S1361" t="s">
        <v>26197</v>
      </c>
      <c r="T1361"/>
      <c r="U1361" t="s">
        <v>26198</v>
      </c>
      <c r="V1361" t="s">
        <v>26204</v>
      </c>
      <c r="X1361" s="91" t="s">
        <v>34699</v>
      </c>
      <c r="Y1361" s="97"/>
      <c r="AA1361" s="91" t="str">
        <v>CEDAR000.3SU</v>
      </c>
    </row>
    <row r="1362" spans="1:27" s="91" customFormat="1" ht="15" customHeight="1" x14ac:dyDescent="0.35">
      <c r="A1362" t="s">
        <v>3978</v>
      </c>
      <c r="B1362" t="s">
        <v>3977</v>
      </c>
      <c r="C1362" t="s">
        <v>3969</v>
      </c>
      <c r="D1362" t="s">
        <v>3979</v>
      </c>
      <c r="E1362"/>
      <c r="F1362" t="s">
        <v>75</v>
      </c>
      <c r="G1362"/>
      <c r="H1362">
        <v>0.3</v>
      </c>
      <c r="I1362">
        <v>18.2</v>
      </c>
      <c r="J1362" t="s">
        <v>153</v>
      </c>
      <c r="K1362">
        <v>36.031950000000002</v>
      </c>
      <c r="L1362">
        <v>-86.260980000000004</v>
      </c>
      <c r="M1362" s="100" t="s">
        <v>38401</v>
      </c>
      <c r="N1362" t="s">
        <v>26226</v>
      </c>
      <c r="O1362" t="s">
        <v>42782</v>
      </c>
      <c r="P1362">
        <v>2</v>
      </c>
      <c r="Q1362" t="s">
        <v>26684</v>
      </c>
      <c r="R1362" t="s">
        <v>25829</v>
      </c>
      <c r="S1362" t="s">
        <v>26197</v>
      </c>
      <c r="T1362"/>
      <c r="U1362" t="s">
        <v>26198</v>
      </c>
      <c r="V1362" t="s">
        <v>26199</v>
      </c>
      <c r="Y1362" s="97"/>
      <c r="AA1362" s="91" t="str">
        <v>CEDAR000.3WS</v>
      </c>
    </row>
    <row r="1363" spans="1:27" s="91" customFormat="1" ht="15" customHeight="1" x14ac:dyDescent="0.35">
      <c r="A1363" t="s">
        <v>3981</v>
      </c>
      <c r="B1363" t="s">
        <v>3980</v>
      </c>
      <c r="C1363" t="s">
        <v>3965</v>
      </c>
      <c r="D1363" t="s">
        <v>3982</v>
      </c>
      <c r="E1363"/>
      <c r="F1363" t="s">
        <v>44</v>
      </c>
      <c r="G1363"/>
      <c r="H1363">
        <v>0.4</v>
      </c>
      <c r="I1363">
        <v>2.25</v>
      </c>
      <c r="J1363" t="s">
        <v>64</v>
      </c>
      <c r="K1363">
        <v>36.219700000000003</v>
      </c>
      <c r="L1363">
        <v>-82.646100000000004</v>
      </c>
      <c r="M1363" s="100" t="s">
        <v>38387</v>
      </c>
      <c r="N1363" t="s">
        <v>26214</v>
      </c>
      <c r="O1363" t="s">
        <v>42113</v>
      </c>
      <c r="P1363">
        <v>5</v>
      </c>
      <c r="Q1363" t="s">
        <v>26686</v>
      </c>
      <c r="R1363" t="s">
        <v>25821</v>
      </c>
      <c r="S1363" t="s">
        <v>26197</v>
      </c>
      <c r="T1363"/>
      <c r="U1363" t="s">
        <v>26198</v>
      </c>
      <c r="V1363" t="s">
        <v>26204</v>
      </c>
      <c r="X1363" s="91" t="s">
        <v>30390</v>
      </c>
      <c r="Y1363" s="97"/>
      <c r="AA1363" s="91" t="str">
        <v>CEDAR000.4GE</v>
      </c>
    </row>
    <row r="1364" spans="1:27" s="91" customFormat="1" ht="15" customHeight="1" x14ac:dyDescent="0.35">
      <c r="A1364" t="s">
        <v>3984</v>
      </c>
      <c r="B1364" t="s">
        <v>3983</v>
      </c>
      <c r="C1364" t="s">
        <v>3965</v>
      </c>
      <c r="D1364" t="s">
        <v>3985</v>
      </c>
      <c r="E1364"/>
      <c r="F1364" t="s">
        <v>44</v>
      </c>
      <c r="G1364"/>
      <c r="H1364">
        <v>0.5</v>
      </c>
      <c r="I1364">
        <v>2.02</v>
      </c>
      <c r="J1364" t="s">
        <v>64</v>
      </c>
      <c r="K1364">
        <v>36.223509999999997</v>
      </c>
      <c r="L1364">
        <v>-82.646860000000004</v>
      </c>
      <c r="M1364" s="100" t="s">
        <v>38387</v>
      </c>
      <c r="N1364" t="s">
        <v>26214</v>
      </c>
      <c r="O1364" t="s">
        <v>42113</v>
      </c>
      <c r="P1364">
        <v>5</v>
      </c>
      <c r="Q1364" t="s">
        <v>26686</v>
      </c>
      <c r="R1364" t="s">
        <v>25821</v>
      </c>
      <c r="S1364" t="s">
        <v>26197</v>
      </c>
      <c r="T1364"/>
      <c r="U1364" t="s">
        <v>26198</v>
      </c>
      <c r="V1364" t="s">
        <v>26204</v>
      </c>
      <c r="W1364" s="91" t="s">
        <v>3986</v>
      </c>
      <c r="X1364" s="91" t="s">
        <v>30391</v>
      </c>
      <c r="Y1364" s="97"/>
      <c r="AA1364" s="91" t="str">
        <v>CEDAR000.5GE</v>
      </c>
    </row>
    <row r="1365" spans="1:27" s="91" customFormat="1" ht="15" customHeight="1" x14ac:dyDescent="0.35">
      <c r="A1365" t="s">
        <v>3988</v>
      </c>
      <c r="B1365" t="s">
        <v>3987</v>
      </c>
      <c r="C1365" t="s">
        <v>3965</v>
      </c>
      <c r="D1365" t="s">
        <v>3989</v>
      </c>
      <c r="E1365"/>
      <c r="F1365" t="s">
        <v>29083</v>
      </c>
      <c r="G1365"/>
      <c r="H1365">
        <v>0.8</v>
      </c>
      <c r="I1365">
        <v>7.25</v>
      </c>
      <c r="J1365" t="s">
        <v>19</v>
      </c>
      <c r="K1365">
        <v>36.207222000000002</v>
      </c>
      <c r="L1365">
        <v>-87.516666999999998</v>
      </c>
      <c r="M1365" s="100" t="s">
        <v>38380</v>
      </c>
      <c r="N1365" t="s">
        <v>26208</v>
      </c>
      <c r="O1365" t="s">
        <v>43108</v>
      </c>
      <c r="P1365">
        <v>5</v>
      </c>
      <c r="Q1365" t="s">
        <v>26687</v>
      </c>
      <c r="R1365" t="s">
        <v>25829</v>
      </c>
      <c r="S1365" t="s">
        <v>26197</v>
      </c>
      <c r="T1365"/>
      <c r="U1365" t="s">
        <v>26198</v>
      </c>
      <c r="V1365" t="s">
        <v>26199</v>
      </c>
      <c r="Y1365" s="97"/>
      <c r="AA1365" s="91" t="str">
        <v>CEDAR000.8DI</v>
      </c>
    </row>
    <row r="1366" spans="1:27" s="91" customFormat="1" ht="15" customHeight="1" x14ac:dyDescent="0.35">
      <c r="A1366" t="s">
        <v>3991</v>
      </c>
      <c r="B1366" t="s">
        <v>3990</v>
      </c>
      <c r="C1366" t="s">
        <v>3965</v>
      </c>
      <c r="D1366" t="s">
        <v>3992</v>
      </c>
      <c r="E1366"/>
      <c r="F1366" t="s">
        <v>44</v>
      </c>
      <c r="G1366"/>
      <c r="H1366">
        <v>1</v>
      </c>
      <c r="I1366">
        <v>2.94</v>
      </c>
      <c r="J1366" t="s">
        <v>1015</v>
      </c>
      <c r="K1366">
        <v>36.127769999999998</v>
      </c>
      <c r="L1366">
        <v>-83.306740000000005</v>
      </c>
      <c r="M1366" s="100" t="s">
        <v>38387</v>
      </c>
      <c r="N1366" t="s">
        <v>26214</v>
      </c>
      <c r="O1366" t="s">
        <v>42374</v>
      </c>
      <c r="P1366">
        <v>5</v>
      </c>
      <c r="Q1366" t="s">
        <v>26688</v>
      </c>
      <c r="R1366" t="s">
        <v>25825</v>
      </c>
      <c r="S1366" t="s">
        <v>26197</v>
      </c>
      <c r="T1366"/>
      <c r="U1366" t="s">
        <v>26198</v>
      </c>
      <c r="V1366" t="s">
        <v>26204</v>
      </c>
      <c r="X1366" s="91" t="s">
        <v>30392</v>
      </c>
      <c r="Y1366" s="97"/>
      <c r="AA1366" s="91" t="str">
        <v>CEDAR001.0JE</v>
      </c>
    </row>
    <row r="1367" spans="1:27" s="91" customFormat="1" ht="15" customHeight="1" x14ac:dyDescent="0.35">
      <c r="A1367" s="310" t="s">
        <v>43848</v>
      </c>
      <c r="B1367" s="310" t="s">
        <v>43849</v>
      </c>
      <c r="C1367" s="310" t="s">
        <v>43850</v>
      </c>
      <c r="D1367" s="310" t="s">
        <v>43851</v>
      </c>
      <c r="E1367" s="310"/>
      <c r="F1367" s="310" t="s">
        <v>75</v>
      </c>
      <c r="G1367" s="310"/>
      <c r="H1367" s="314">
        <v>1.2</v>
      </c>
      <c r="I1367" s="314">
        <v>43.5</v>
      </c>
      <c r="J1367" s="310" t="s">
        <v>153</v>
      </c>
      <c r="K1367" s="314">
        <v>36.27731</v>
      </c>
      <c r="L1367" s="314">
        <v>-86.507580000000004</v>
      </c>
      <c r="M1367" s="314" t="s">
        <v>38431</v>
      </c>
      <c r="N1367" s="310" t="s">
        <v>26295</v>
      </c>
      <c r="O1367" s="310" t="s">
        <v>38744</v>
      </c>
      <c r="P1367" s="314">
        <v>4</v>
      </c>
      <c r="Q1367" s="310" t="s">
        <v>29955</v>
      </c>
      <c r="R1367" s="310" t="s">
        <v>25829</v>
      </c>
      <c r="S1367" s="310" t="s">
        <v>26197</v>
      </c>
      <c r="T1367" s="310" t="s">
        <v>26451</v>
      </c>
      <c r="U1367" s="310" t="s">
        <v>26207</v>
      </c>
      <c r="V1367" s="310" t="s">
        <v>26199</v>
      </c>
      <c r="Y1367" s="97"/>
      <c r="AA1367" s="91" t="str">
        <v>CEDAR001.2WI</v>
      </c>
    </row>
    <row r="1368" spans="1:27" s="91" customFormat="1" ht="15" customHeight="1" x14ac:dyDescent="0.35">
      <c r="A1368" t="s">
        <v>30393</v>
      </c>
      <c r="B1368" t="s">
        <v>30394</v>
      </c>
      <c r="C1368" t="s">
        <v>3965</v>
      </c>
      <c r="D1368" t="s">
        <v>30395</v>
      </c>
      <c r="E1368"/>
      <c r="F1368" t="s">
        <v>44</v>
      </c>
      <c r="G1368"/>
      <c r="H1368">
        <v>1.5</v>
      </c>
      <c r="I1368">
        <v>5.5</v>
      </c>
      <c r="J1368" t="s">
        <v>319</v>
      </c>
      <c r="K1368">
        <v>36.26538</v>
      </c>
      <c r="L1368">
        <v>-83.225970000000004</v>
      </c>
      <c r="M1368" s="100" t="s">
        <v>38388</v>
      </c>
      <c r="N1368" t="s">
        <v>18813</v>
      </c>
      <c r="O1368" t="s">
        <v>43060</v>
      </c>
      <c r="P1368">
        <v>4</v>
      </c>
      <c r="Q1368" t="s">
        <v>30396</v>
      </c>
      <c r="R1368" t="s">
        <v>25825</v>
      </c>
      <c r="S1368" t="s">
        <v>26197</v>
      </c>
      <c r="T1368"/>
      <c r="U1368" t="s">
        <v>26198</v>
      </c>
      <c r="V1368" t="s">
        <v>26204</v>
      </c>
      <c r="Y1368" s="97"/>
      <c r="AA1368" s="91" t="str">
        <v>CEDAR001.5HA</v>
      </c>
    </row>
    <row r="1369" spans="1:27" s="91" customFormat="1" ht="15" customHeight="1" x14ac:dyDescent="0.35">
      <c r="A1369" t="s">
        <v>3994</v>
      </c>
      <c r="B1369" t="s">
        <v>3993</v>
      </c>
      <c r="C1369" t="s">
        <v>3965</v>
      </c>
      <c r="D1369" t="s">
        <v>3995</v>
      </c>
      <c r="E1369"/>
      <c r="F1369" t="s">
        <v>75</v>
      </c>
      <c r="G1369"/>
      <c r="H1369">
        <v>1.5</v>
      </c>
      <c r="I1369">
        <v>10.75</v>
      </c>
      <c r="J1369" t="s">
        <v>34</v>
      </c>
      <c r="K1369">
        <v>35.554130000000001</v>
      </c>
      <c r="L1369">
        <v>-86.85821</v>
      </c>
      <c r="M1369" s="100" t="s">
        <v>38389</v>
      </c>
      <c r="N1369" t="s">
        <v>26217</v>
      </c>
      <c r="O1369" t="s">
        <v>42280</v>
      </c>
      <c r="P1369">
        <v>4</v>
      </c>
      <c r="Q1369" t="s">
        <v>26689</v>
      </c>
      <c r="R1369" t="s">
        <v>25808</v>
      </c>
      <c r="S1369" t="s">
        <v>26197</v>
      </c>
      <c r="T1369"/>
      <c r="U1369" t="s">
        <v>26198</v>
      </c>
      <c r="V1369" t="s">
        <v>26199</v>
      </c>
      <c r="X1369" s="91" t="s">
        <v>34700</v>
      </c>
      <c r="Y1369" s="97"/>
      <c r="AA1369" s="91" t="str">
        <v>CEDAR001.5MY</v>
      </c>
    </row>
    <row r="1370" spans="1:27" s="91" customFormat="1" ht="15" customHeight="1" x14ac:dyDescent="0.35">
      <c r="A1370" t="s">
        <v>3997</v>
      </c>
      <c r="B1370" t="s">
        <v>3996</v>
      </c>
      <c r="C1370" t="s">
        <v>3965</v>
      </c>
      <c r="D1370" t="s">
        <v>3998</v>
      </c>
      <c r="E1370"/>
      <c r="F1370" t="s">
        <v>44</v>
      </c>
      <c r="G1370"/>
      <c r="H1370">
        <v>2.1</v>
      </c>
      <c r="I1370">
        <v>5.52</v>
      </c>
      <c r="J1370" t="s">
        <v>230</v>
      </c>
      <c r="K1370">
        <v>36.428699999999999</v>
      </c>
      <c r="L1370">
        <v>-82.457400000000007</v>
      </c>
      <c r="M1370" s="100" t="s">
        <v>38412</v>
      </c>
      <c r="N1370" t="s">
        <v>29031</v>
      </c>
      <c r="O1370" t="s">
        <v>42108</v>
      </c>
      <c r="P1370">
        <v>3</v>
      </c>
      <c r="Q1370" t="s">
        <v>26690</v>
      </c>
      <c r="R1370" t="s">
        <v>25821</v>
      </c>
      <c r="S1370" t="s">
        <v>26197</v>
      </c>
      <c r="T1370"/>
      <c r="U1370" t="s">
        <v>26198</v>
      </c>
      <c r="V1370" t="s">
        <v>26204</v>
      </c>
      <c r="X1370" s="91" t="s">
        <v>30397</v>
      </c>
      <c r="Y1370" s="97"/>
      <c r="AA1370" s="91" t="str">
        <v>CEDAR002.1WN</v>
      </c>
    </row>
    <row r="1371" spans="1:27" s="91" customFormat="1" ht="15" customHeight="1" x14ac:dyDescent="0.35">
      <c r="A1371" t="s">
        <v>4000</v>
      </c>
      <c r="B1371" t="s">
        <v>3999</v>
      </c>
      <c r="C1371" t="s">
        <v>3965</v>
      </c>
      <c r="D1371" t="s">
        <v>4001</v>
      </c>
      <c r="E1371"/>
      <c r="F1371" t="s">
        <v>75</v>
      </c>
      <c r="G1371"/>
      <c r="H1371">
        <v>2.2000000000000002</v>
      </c>
      <c r="I1371">
        <v>6.25</v>
      </c>
      <c r="J1371" t="s">
        <v>34</v>
      </c>
      <c r="K1371">
        <v>35.552970000000002</v>
      </c>
      <c r="L1371">
        <v>-86.846000000000004</v>
      </c>
      <c r="M1371" s="100" t="s">
        <v>38389</v>
      </c>
      <c r="N1371" t="s">
        <v>26217</v>
      </c>
      <c r="O1371" t="s">
        <v>42280</v>
      </c>
      <c r="P1371">
        <v>4</v>
      </c>
      <c r="Q1371" t="s">
        <v>26689</v>
      </c>
      <c r="R1371" t="s">
        <v>25808</v>
      </c>
      <c r="S1371" t="s">
        <v>26197</v>
      </c>
      <c r="T1371"/>
      <c r="U1371" t="s">
        <v>26198</v>
      </c>
      <c r="V1371" t="s">
        <v>26199</v>
      </c>
      <c r="X1371" s="91" t="s">
        <v>34701</v>
      </c>
      <c r="Y1371" s="97"/>
      <c r="AA1371" s="91" t="str">
        <v>CEDAR002.2MY</v>
      </c>
    </row>
    <row r="1372" spans="1:27" s="91" customFormat="1" ht="15" customHeight="1" x14ac:dyDescent="0.35">
      <c r="A1372" t="s">
        <v>37020</v>
      </c>
      <c r="B1372" t="s">
        <v>37021</v>
      </c>
      <c r="C1372" t="s">
        <v>3965</v>
      </c>
      <c r="D1372" t="s">
        <v>37022</v>
      </c>
      <c r="E1372"/>
      <c r="F1372" t="s">
        <v>44</v>
      </c>
      <c r="G1372"/>
      <c r="H1372">
        <v>2.2999999999999998</v>
      </c>
      <c r="I1372">
        <v>5.5</v>
      </c>
      <c r="J1372" t="s">
        <v>230</v>
      </c>
      <c r="K1372">
        <v>36.427439999999997</v>
      </c>
      <c r="L1372">
        <v>-82.460049999999995</v>
      </c>
      <c r="M1372" s="100" t="s">
        <v>38412</v>
      </c>
      <c r="N1372" t="s">
        <v>29031</v>
      </c>
      <c r="O1372" t="s">
        <v>42108</v>
      </c>
      <c r="P1372">
        <v>3</v>
      </c>
      <c r="Q1372" t="s">
        <v>26690</v>
      </c>
      <c r="R1372" t="s">
        <v>25821</v>
      </c>
      <c r="S1372" t="s">
        <v>26197</v>
      </c>
      <c r="T1372"/>
      <c r="U1372" t="s">
        <v>26198</v>
      </c>
      <c r="V1372" t="s">
        <v>26204</v>
      </c>
      <c r="X1372" s="91" t="s">
        <v>37019</v>
      </c>
      <c r="Y1372" s="97"/>
      <c r="AA1372" s="91" t="str">
        <v>CEDAR002.3WN</v>
      </c>
    </row>
    <row r="1373" spans="1:27" s="91" customFormat="1" ht="15" customHeight="1" x14ac:dyDescent="0.35">
      <c r="A1373" t="s">
        <v>4003</v>
      </c>
      <c r="B1373" t="s">
        <v>4002</v>
      </c>
      <c r="C1373" t="s">
        <v>3965</v>
      </c>
      <c r="D1373" t="s">
        <v>4001</v>
      </c>
      <c r="E1373"/>
      <c r="F1373" t="s">
        <v>29086</v>
      </c>
      <c r="G1373"/>
      <c r="H1373">
        <v>2.4</v>
      </c>
      <c r="I1373">
        <v>5.04</v>
      </c>
      <c r="J1373" t="s">
        <v>2322</v>
      </c>
      <c r="K1373">
        <v>35.926149000000002</v>
      </c>
      <c r="L1373">
        <v>-85.632745999999997</v>
      </c>
      <c r="M1373" s="100" t="s">
        <v>38383</v>
      </c>
      <c r="N1373" t="s">
        <v>3589</v>
      </c>
      <c r="O1373" t="s">
        <v>43287</v>
      </c>
      <c r="P1373">
        <v>2</v>
      </c>
      <c r="Q1373" t="s">
        <v>30398</v>
      </c>
      <c r="R1373" t="s">
        <v>25812</v>
      </c>
      <c r="S1373" t="s">
        <v>26197</v>
      </c>
      <c r="T1373"/>
      <c r="U1373" t="s">
        <v>26198</v>
      </c>
      <c r="V1373" t="s">
        <v>26199</v>
      </c>
      <c r="Y1373" s="97"/>
      <c r="AA1373" s="91" t="str">
        <v>CEDAR002.4WH</v>
      </c>
    </row>
    <row r="1374" spans="1:27" s="91" customFormat="1" ht="15" customHeight="1" x14ac:dyDescent="0.35">
      <c r="A1374" t="s">
        <v>4005</v>
      </c>
      <c r="B1374" t="s">
        <v>4004</v>
      </c>
      <c r="C1374" t="s">
        <v>3965</v>
      </c>
      <c r="D1374" t="s">
        <v>4006</v>
      </c>
      <c r="E1374"/>
      <c r="F1374" t="s">
        <v>44</v>
      </c>
      <c r="G1374"/>
      <c r="H1374">
        <v>2.6</v>
      </c>
      <c r="I1374">
        <v>3.29</v>
      </c>
      <c r="J1374" t="s">
        <v>230</v>
      </c>
      <c r="K1374">
        <v>36.4255</v>
      </c>
      <c r="L1374">
        <v>-82.465400000000002</v>
      </c>
      <c r="M1374" s="100" t="s">
        <v>38412</v>
      </c>
      <c r="N1374" t="s">
        <v>29031</v>
      </c>
      <c r="O1374" t="s">
        <v>42108</v>
      </c>
      <c r="P1374">
        <v>3</v>
      </c>
      <c r="Q1374" t="s">
        <v>26690</v>
      </c>
      <c r="R1374" t="s">
        <v>25821</v>
      </c>
      <c r="S1374" t="s">
        <v>26197</v>
      </c>
      <c r="T1374"/>
      <c r="U1374" t="s">
        <v>26198</v>
      </c>
      <c r="V1374" t="s">
        <v>26204</v>
      </c>
      <c r="W1374" s="91" t="s">
        <v>4007</v>
      </c>
      <c r="X1374" s="91" t="s">
        <v>30399</v>
      </c>
      <c r="Y1374" s="97"/>
      <c r="AA1374" s="91" t="str">
        <v>CEDAR002.6WN</v>
      </c>
    </row>
    <row r="1375" spans="1:27" s="91" customFormat="1" ht="15" customHeight="1" x14ac:dyDescent="0.35">
      <c r="A1375" t="s">
        <v>38740</v>
      </c>
      <c r="B1375" t="s">
        <v>38741</v>
      </c>
      <c r="C1375" t="s">
        <v>38742</v>
      </c>
      <c r="D1375" t="s">
        <v>38743</v>
      </c>
      <c r="E1375"/>
      <c r="F1375" t="s">
        <v>75</v>
      </c>
      <c r="G1375"/>
      <c r="H1375">
        <v>2.8</v>
      </c>
      <c r="I1375">
        <v>38.869999999999997</v>
      </c>
      <c r="J1375" t="s">
        <v>153</v>
      </c>
      <c r="K1375">
        <v>36.2714</v>
      </c>
      <c r="L1375">
        <v>-86.511939999999996</v>
      </c>
      <c r="M1375" s="100" t="s">
        <v>38431</v>
      </c>
      <c r="N1375" t="s">
        <v>26295</v>
      </c>
      <c r="O1375" t="s">
        <v>38744</v>
      </c>
      <c r="P1375">
        <v>4</v>
      </c>
      <c r="Q1375" t="s">
        <v>29955</v>
      </c>
      <c r="R1375" t="s">
        <v>25829</v>
      </c>
      <c r="S1375" t="s">
        <v>26197</v>
      </c>
      <c r="T1375" t="s">
        <v>26451</v>
      </c>
      <c r="U1375" t="s">
        <v>26207</v>
      </c>
      <c r="V1375" t="s">
        <v>26199</v>
      </c>
      <c r="W1375" s="91" t="s">
        <v>38745</v>
      </c>
      <c r="Y1375" s="97"/>
      <c r="AA1375" s="91" t="str">
        <v>CEDAR002.8WI</v>
      </c>
    </row>
    <row r="1376" spans="1:27" s="91" customFormat="1" ht="15" customHeight="1" x14ac:dyDescent="0.35">
      <c r="A1376" t="s">
        <v>4009</v>
      </c>
      <c r="B1376" t="s">
        <v>4008</v>
      </c>
      <c r="C1376" t="s">
        <v>3965</v>
      </c>
      <c r="D1376" t="s">
        <v>4010</v>
      </c>
      <c r="E1376"/>
      <c r="F1376" t="s">
        <v>44</v>
      </c>
      <c r="G1376"/>
      <c r="H1376">
        <v>3</v>
      </c>
      <c r="I1376">
        <v>3.12</v>
      </c>
      <c r="J1376" t="s">
        <v>230</v>
      </c>
      <c r="K1376">
        <v>36.42</v>
      </c>
      <c r="L1376">
        <v>-82.468199999999996</v>
      </c>
      <c r="M1376" s="100" t="s">
        <v>38412</v>
      </c>
      <c r="N1376" t="s">
        <v>29031</v>
      </c>
      <c r="O1376" t="s">
        <v>42108</v>
      </c>
      <c r="P1376">
        <v>3</v>
      </c>
      <c r="Q1376" t="s">
        <v>26690</v>
      </c>
      <c r="R1376" t="s">
        <v>25821</v>
      </c>
      <c r="S1376" t="s">
        <v>26197</v>
      </c>
      <c r="T1376"/>
      <c r="U1376" t="s">
        <v>26198</v>
      </c>
      <c r="V1376" t="s">
        <v>26204</v>
      </c>
      <c r="W1376" s="91" t="s">
        <v>4011</v>
      </c>
      <c r="X1376" s="91" t="s">
        <v>30400</v>
      </c>
      <c r="Y1376" s="97"/>
      <c r="AA1376" s="91" t="str">
        <v>CEDAR003.0WN</v>
      </c>
    </row>
    <row r="1377" spans="1:27" s="91" customFormat="1" ht="15" customHeight="1" x14ac:dyDescent="0.35">
      <c r="A1377" s="310" t="s">
        <v>40838</v>
      </c>
      <c r="B1377" s="310" t="s">
        <v>40839</v>
      </c>
      <c r="C1377" s="310" t="s">
        <v>40840</v>
      </c>
      <c r="D1377" s="310" t="s">
        <v>40841</v>
      </c>
      <c r="E1377" s="310"/>
      <c r="F1377" s="310" t="s">
        <v>28994</v>
      </c>
      <c r="G1377" s="310"/>
      <c r="H1377" s="314">
        <v>3.2</v>
      </c>
      <c r="I1377" s="314">
        <v>0.56999999999999995</v>
      </c>
      <c r="J1377" s="310" t="s">
        <v>319</v>
      </c>
      <c r="K1377" s="314">
        <v>36.145389999999999</v>
      </c>
      <c r="L1377" s="314">
        <v>-83.32978</v>
      </c>
      <c r="M1377" s="314" t="s">
        <v>38387</v>
      </c>
      <c r="N1377" s="310" t="s">
        <v>26214</v>
      </c>
      <c r="O1377" s="310" t="s">
        <v>40842</v>
      </c>
      <c r="P1377" s="314">
        <v>5</v>
      </c>
      <c r="Q1377" s="310" t="s">
        <v>26688</v>
      </c>
      <c r="R1377" s="310" t="s">
        <v>25825</v>
      </c>
      <c r="S1377" s="310" t="s">
        <v>26197</v>
      </c>
      <c r="T1377" s="310"/>
      <c r="U1377" s="310" t="s">
        <v>26198</v>
      </c>
      <c r="V1377" s="310" t="s">
        <v>26204</v>
      </c>
      <c r="X1377" s="91" t="s">
        <v>40843</v>
      </c>
      <c r="Y1377" s="97"/>
      <c r="AA1377" s="91" t="str">
        <v>CEDAR003.2HA</v>
      </c>
    </row>
    <row r="1378" spans="1:27" s="91" customFormat="1" ht="15" customHeight="1" x14ac:dyDescent="0.35">
      <c r="A1378" t="s">
        <v>4013</v>
      </c>
      <c r="B1378" t="s">
        <v>4012</v>
      </c>
      <c r="C1378" t="s">
        <v>3965</v>
      </c>
      <c r="D1378" t="s">
        <v>4014</v>
      </c>
      <c r="E1378"/>
      <c r="F1378" t="s">
        <v>44</v>
      </c>
      <c r="G1378"/>
      <c r="H1378">
        <v>4</v>
      </c>
      <c r="I1378">
        <v>2.35</v>
      </c>
      <c r="J1378" t="s">
        <v>230</v>
      </c>
      <c r="K1378">
        <v>36.408099999999997</v>
      </c>
      <c r="L1378">
        <v>-82.469700000000003</v>
      </c>
      <c r="M1378" s="100" t="s">
        <v>38412</v>
      </c>
      <c r="N1378" t="s">
        <v>29031</v>
      </c>
      <c r="O1378" t="s">
        <v>42108</v>
      </c>
      <c r="P1378">
        <v>3</v>
      </c>
      <c r="Q1378" t="s">
        <v>26690</v>
      </c>
      <c r="R1378" t="s">
        <v>25821</v>
      </c>
      <c r="S1378" t="s">
        <v>26197</v>
      </c>
      <c r="T1378"/>
      <c r="U1378" t="s">
        <v>26198</v>
      </c>
      <c r="V1378" t="s">
        <v>26204</v>
      </c>
      <c r="W1378" s="91" t="s">
        <v>4015</v>
      </c>
      <c r="X1378" s="91" t="s">
        <v>30401</v>
      </c>
      <c r="Y1378" s="97"/>
      <c r="AA1378" s="91" t="str">
        <v>CEDAR004.0WN</v>
      </c>
    </row>
    <row r="1379" spans="1:27" s="91" customFormat="1" ht="15" customHeight="1" x14ac:dyDescent="0.35">
      <c r="A1379" t="s">
        <v>4017</v>
      </c>
      <c r="B1379" t="s">
        <v>4016</v>
      </c>
      <c r="C1379" t="s">
        <v>3965</v>
      </c>
      <c r="D1379" t="s">
        <v>4018</v>
      </c>
      <c r="E1379"/>
      <c r="F1379" t="s">
        <v>29083</v>
      </c>
      <c r="G1379"/>
      <c r="H1379">
        <v>4.5999999999999996</v>
      </c>
      <c r="I1379">
        <v>28.33</v>
      </c>
      <c r="J1379" t="s">
        <v>2522</v>
      </c>
      <c r="K1379">
        <v>35.5364</v>
      </c>
      <c r="L1379">
        <v>-87.9542</v>
      </c>
      <c r="M1379" s="100" t="s">
        <v>38402</v>
      </c>
      <c r="N1379" t="s">
        <v>26242</v>
      </c>
      <c r="O1379" t="s">
        <v>43288</v>
      </c>
      <c r="P1379">
        <v>3</v>
      </c>
      <c r="Q1379" t="s">
        <v>26691</v>
      </c>
      <c r="R1379" t="s">
        <v>25808</v>
      </c>
      <c r="S1379" t="s">
        <v>26197</v>
      </c>
      <c r="T1379"/>
      <c r="U1379" t="s">
        <v>26198</v>
      </c>
      <c r="V1379" t="s">
        <v>26199</v>
      </c>
      <c r="W1379" s="91" t="s">
        <v>4005</v>
      </c>
      <c r="Y1379" s="97"/>
      <c r="AA1379" s="91" t="str">
        <v>CEDAR004.6PE</v>
      </c>
    </row>
    <row r="1380" spans="1:27" s="91" customFormat="1" ht="15" customHeight="1" x14ac:dyDescent="0.35">
      <c r="A1380" t="s">
        <v>4020</v>
      </c>
      <c r="B1380" t="s">
        <v>4019</v>
      </c>
      <c r="C1380" t="s">
        <v>3965</v>
      </c>
      <c r="D1380" t="s">
        <v>4021</v>
      </c>
      <c r="E1380"/>
      <c r="F1380" t="s">
        <v>44</v>
      </c>
      <c r="G1380"/>
      <c r="H1380">
        <v>5.0999999999999996</v>
      </c>
      <c r="I1380">
        <v>8.31</v>
      </c>
      <c r="J1380" t="s">
        <v>1237</v>
      </c>
      <c r="K1380">
        <v>36.386200000000002</v>
      </c>
      <c r="L1380">
        <v>-84.052400000000006</v>
      </c>
      <c r="M1380" s="100" t="s">
        <v>38559</v>
      </c>
      <c r="N1380" t="s">
        <v>26447</v>
      </c>
      <c r="O1380" t="s">
        <v>43388</v>
      </c>
      <c r="P1380">
        <v>4</v>
      </c>
      <c r="Q1380" t="s">
        <v>26692</v>
      </c>
      <c r="R1380" t="s">
        <v>25825</v>
      </c>
      <c r="S1380" t="s">
        <v>26197</v>
      </c>
      <c r="T1380"/>
      <c r="U1380" t="s">
        <v>26198</v>
      </c>
      <c r="V1380" t="s">
        <v>26204</v>
      </c>
      <c r="X1380" s="91" t="s">
        <v>30402</v>
      </c>
      <c r="Y1380" s="97"/>
      <c r="AA1380" s="91" t="str">
        <v>CEDAR005.1CA</v>
      </c>
    </row>
    <row r="1381" spans="1:27" s="91" customFormat="1" ht="15" customHeight="1" x14ac:dyDescent="0.35">
      <c r="A1381" t="s">
        <v>4023</v>
      </c>
      <c r="B1381" t="s">
        <v>4022</v>
      </c>
      <c r="C1381" t="s">
        <v>3965</v>
      </c>
      <c r="D1381" t="s">
        <v>4024</v>
      </c>
      <c r="E1381"/>
      <c r="F1381" t="s">
        <v>75</v>
      </c>
      <c r="G1381"/>
      <c r="H1381">
        <v>5.2</v>
      </c>
      <c r="I1381">
        <v>35.57</v>
      </c>
      <c r="J1381" t="s">
        <v>153</v>
      </c>
      <c r="K1381">
        <v>36.247777999999997</v>
      </c>
      <c r="L1381">
        <v>-86.512219999999999</v>
      </c>
      <c r="M1381" s="100" t="s">
        <v>38431</v>
      </c>
      <c r="N1381" t="s">
        <v>26295</v>
      </c>
      <c r="O1381" t="s">
        <v>42232</v>
      </c>
      <c r="P1381">
        <v>4</v>
      </c>
      <c r="Q1381" t="s">
        <v>26693</v>
      </c>
      <c r="R1381" t="s">
        <v>25829</v>
      </c>
      <c r="S1381" t="s">
        <v>26197</v>
      </c>
      <c r="T1381"/>
      <c r="U1381" t="s">
        <v>26198</v>
      </c>
      <c r="V1381" t="s">
        <v>26199</v>
      </c>
      <c r="W1381" s="91" t="s">
        <v>4025</v>
      </c>
      <c r="X1381" s="91" t="s">
        <v>30403</v>
      </c>
      <c r="Y1381" s="97"/>
      <c r="AA1381" s="91" t="str">
        <v>CEDAR005.2WS</v>
      </c>
    </row>
    <row r="1382" spans="1:27" s="91" customFormat="1" ht="15" customHeight="1" x14ac:dyDescent="0.35">
      <c r="A1382" t="s">
        <v>4027</v>
      </c>
      <c r="B1382" t="s">
        <v>4026</v>
      </c>
      <c r="C1382" t="s">
        <v>3965</v>
      </c>
      <c r="D1382" t="s">
        <v>4028</v>
      </c>
      <c r="E1382"/>
      <c r="F1382" t="s">
        <v>75</v>
      </c>
      <c r="G1382"/>
      <c r="H1382">
        <v>5.7</v>
      </c>
      <c r="I1382">
        <v>21.84</v>
      </c>
      <c r="J1382" t="s">
        <v>153</v>
      </c>
      <c r="K1382">
        <v>36.275556000000002</v>
      </c>
      <c r="L1382">
        <v>-86.202219999999997</v>
      </c>
      <c r="M1382" s="100" t="s">
        <v>38431</v>
      </c>
      <c r="N1382" t="s">
        <v>26295</v>
      </c>
      <c r="O1382" t="s">
        <v>42813</v>
      </c>
      <c r="P1382">
        <v>4</v>
      </c>
      <c r="Q1382" t="s">
        <v>26694</v>
      </c>
      <c r="R1382" t="s">
        <v>25829</v>
      </c>
      <c r="S1382" t="s">
        <v>26197</v>
      </c>
      <c r="T1382"/>
      <c r="U1382" t="s">
        <v>26198</v>
      </c>
      <c r="V1382" t="s">
        <v>26199</v>
      </c>
      <c r="Y1382" s="97"/>
      <c r="AA1382" s="91" t="str">
        <v>CEDAR005.7WS</v>
      </c>
    </row>
    <row r="1383" spans="1:27" s="91" customFormat="1" ht="15" customHeight="1" x14ac:dyDescent="0.35">
      <c r="A1383" t="s">
        <v>4030</v>
      </c>
      <c r="B1383" t="s">
        <v>4029</v>
      </c>
      <c r="C1383" t="s">
        <v>3965</v>
      </c>
      <c r="D1383" t="s">
        <v>4031</v>
      </c>
      <c r="E1383"/>
      <c r="F1383" t="s">
        <v>75</v>
      </c>
      <c r="G1383"/>
      <c r="H1383">
        <v>6.9</v>
      </c>
      <c r="I1383">
        <v>33.880000000000003</v>
      </c>
      <c r="J1383" t="s">
        <v>153</v>
      </c>
      <c r="K1383">
        <v>36.231943999999999</v>
      </c>
      <c r="L1383">
        <v>-86.505832999999996</v>
      </c>
      <c r="M1383" s="100" t="s">
        <v>38431</v>
      </c>
      <c r="N1383" t="s">
        <v>26295</v>
      </c>
      <c r="O1383" t="s">
        <v>42232</v>
      </c>
      <c r="P1383">
        <v>4</v>
      </c>
      <c r="Q1383" t="s">
        <v>26693</v>
      </c>
      <c r="R1383" t="s">
        <v>25829</v>
      </c>
      <c r="S1383" t="s">
        <v>26197</v>
      </c>
      <c r="T1383"/>
      <c r="U1383" t="s">
        <v>26198</v>
      </c>
      <c r="V1383" t="s">
        <v>26199</v>
      </c>
      <c r="W1383" s="91" t="s">
        <v>4032</v>
      </c>
      <c r="X1383" s="91" t="s">
        <v>30404</v>
      </c>
      <c r="Y1383" s="97"/>
      <c r="AA1383" s="91" t="str">
        <v>CEDAR006.9WS</v>
      </c>
    </row>
    <row r="1384" spans="1:27" s="91" customFormat="1" ht="15" customHeight="1" x14ac:dyDescent="0.35">
      <c r="A1384" t="s">
        <v>4034</v>
      </c>
      <c r="B1384" t="s">
        <v>4033</v>
      </c>
      <c r="C1384" t="s">
        <v>3965</v>
      </c>
      <c r="D1384" t="s">
        <v>4035</v>
      </c>
      <c r="E1384"/>
      <c r="F1384" t="s">
        <v>75</v>
      </c>
      <c r="G1384"/>
      <c r="H1384">
        <v>8.4</v>
      </c>
      <c r="I1384">
        <v>9.8800000000000008</v>
      </c>
      <c r="J1384" t="s">
        <v>153</v>
      </c>
      <c r="K1384">
        <v>36.250556000000003</v>
      </c>
      <c r="L1384">
        <v>-86.181111000000001</v>
      </c>
      <c r="M1384" s="100" t="s">
        <v>38431</v>
      </c>
      <c r="N1384" t="s">
        <v>26295</v>
      </c>
      <c r="O1384" t="s">
        <v>42813</v>
      </c>
      <c r="P1384">
        <v>4</v>
      </c>
      <c r="Q1384" t="s">
        <v>26694</v>
      </c>
      <c r="R1384" t="s">
        <v>25829</v>
      </c>
      <c r="S1384" t="s">
        <v>26197</v>
      </c>
      <c r="T1384"/>
      <c r="U1384" t="s">
        <v>26198</v>
      </c>
      <c r="V1384" t="s">
        <v>26199</v>
      </c>
      <c r="Y1384" s="97"/>
      <c r="AA1384" s="91" t="str">
        <v>CEDAR008.4WS</v>
      </c>
    </row>
    <row r="1385" spans="1:27" s="91" customFormat="1" ht="15" customHeight="1" x14ac:dyDescent="0.35">
      <c r="A1385" t="s">
        <v>4037</v>
      </c>
      <c r="B1385" t="s">
        <v>4036</v>
      </c>
      <c r="C1385" t="s">
        <v>3965</v>
      </c>
      <c r="D1385" t="s">
        <v>4038</v>
      </c>
      <c r="E1385"/>
      <c r="F1385" t="s">
        <v>75</v>
      </c>
      <c r="G1385"/>
      <c r="H1385">
        <v>12.3</v>
      </c>
      <c r="I1385">
        <v>20.29</v>
      </c>
      <c r="J1385" t="s">
        <v>153</v>
      </c>
      <c r="K1385">
        <v>36.194890000000001</v>
      </c>
      <c r="L1385">
        <v>-86.459360000000004</v>
      </c>
      <c r="M1385" s="100" t="s">
        <v>38431</v>
      </c>
      <c r="N1385" t="s">
        <v>26295</v>
      </c>
      <c r="O1385" t="s">
        <v>42232</v>
      </c>
      <c r="P1385">
        <v>4</v>
      </c>
      <c r="Q1385" t="s">
        <v>26693</v>
      </c>
      <c r="R1385" t="s">
        <v>25829</v>
      </c>
      <c r="S1385" t="s">
        <v>26197</v>
      </c>
      <c r="T1385"/>
      <c r="U1385" t="s">
        <v>26198</v>
      </c>
      <c r="V1385" t="s">
        <v>26199</v>
      </c>
      <c r="W1385" s="91" t="s">
        <v>4039</v>
      </c>
      <c r="X1385" s="91" t="s">
        <v>30404</v>
      </c>
      <c r="Y1385" s="97"/>
      <c r="AA1385" s="91" t="str">
        <v>CEDAR012.3WS</v>
      </c>
    </row>
    <row r="1386" spans="1:27" s="91" customFormat="1" ht="15" customHeight="1" x14ac:dyDescent="0.35">
      <c r="A1386" t="s">
        <v>4041</v>
      </c>
      <c r="B1386" t="s">
        <v>4040</v>
      </c>
      <c r="C1386" t="s">
        <v>3965</v>
      </c>
      <c r="D1386" t="s">
        <v>4042</v>
      </c>
      <c r="E1386"/>
      <c r="F1386" t="s">
        <v>75</v>
      </c>
      <c r="G1386"/>
      <c r="H1386">
        <v>13.7</v>
      </c>
      <c r="I1386">
        <v>11.85</v>
      </c>
      <c r="J1386" t="s">
        <v>153</v>
      </c>
      <c r="K1386">
        <v>36.188056000000003</v>
      </c>
      <c r="L1386">
        <v>-86.441111000000006</v>
      </c>
      <c r="M1386" s="100" t="s">
        <v>38431</v>
      </c>
      <c r="N1386" t="s">
        <v>26295</v>
      </c>
      <c r="O1386" t="s">
        <v>42232</v>
      </c>
      <c r="P1386">
        <v>4</v>
      </c>
      <c r="Q1386" t="s">
        <v>26693</v>
      </c>
      <c r="R1386" t="s">
        <v>25829</v>
      </c>
      <c r="S1386" t="s">
        <v>26197</v>
      </c>
      <c r="T1386"/>
      <c r="U1386" t="s">
        <v>26198</v>
      </c>
      <c r="V1386" t="s">
        <v>26199</v>
      </c>
      <c r="W1386" s="91" t="s">
        <v>4043</v>
      </c>
      <c r="X1386" s="91" t="s">
        <v>30404</v>
      </c>
      <c r="Y1386" s="97"/>
      <c r="AA1386" s="91" t="str">
        <v>CEDAR013.7WS</v>
      </c>
    </row>
    <row r="1387" spans="1:27" s="91" customFormat="1" ht="15" customHeight="1" x14ac:dyDescent="0.35">
      <c r="A1387" t="s">
        <v>4045</v>
      </c>
      <c r="B1387" t="s">
        <v>4044</v>
      </c>
      <c r="C1387" t="s">
        <v>4046</v>
      </c>
      <c r="D1387" t="s">
        <v>4047</v>
      </c>
      <c r="E1387"/>
      <c r="F1387" t="s">
        <v>75</v>
      </c>
      <c r="G1387"/>
      <c r="H1387">
        <v>0.2</v>
      </c>
      <c r="I1387">
        <v>1.63</v>
      </c>
      <c r="J1387" t="s">
        <v>153</v>
      </c>
      <c r="K1387">
        <v>36.202570000000001</v>
      </c>
      <c r="L1387">
        <v>-86.464280000000002</v>
      </c>
      <c r="M1387" s="100" t="s">
        <v>38431</v>
      </c>
      <c r="N1387" t="s">
        <v>26295</v>
      </c>
      <c r="O1387" t="s">
        <v>42232</v>
      </c>
      <c r="P1387">
        <v>4</v>
      </c>
      <c r="Q1387" t="s">
        <v>27891</v>
      </c>
      <c r="R1387" t="s">
        <v>25829</v>
      </c>
      <c r="S1387" t="s">
        <v>26197</v>
      </c>
      <c r="T1387"/>
      <c r="U1387" t="s">
        <v>26198</v>
      </c>
      <c r="V1387" t="s">
        <v>26199</v>
      </c>
      <c r="Y1387" s="97"/>
      <c r="AA1387" s="91" t="str">
        <v>CEDAR10.3T0.2WS</v>
      </c>
    </row>
    <row r="1388" spans="1:27" s="91" customFormat="1" ht="15" customHeight="1" x14ac:dyDescent="0.35">
      <c r="A1388" t="s">
        <v>37023</v>
      </c>
      <c r="B1388" t="s">
        <v>37024</v>
      </c>
      <c r="C1388" t="s">
        <v>37025</v>
      </c>
      <c r="D1388" t="s">
        <v>36898</v>
      </c>
      <c r="E1388"/>
      <c r="F1388" t="s">
        <v>44</v>
      </c>
      <c r="G1388"/>
      <c r="H1388">
        <v>1.4</v>
      </c>
      <c r="I1388">
        <v>0.05</v>
      </c>
      <c r="J1388" t="s">
        <v>270</v>
      </c>
      <c r="K1388">
        <v>36.589689999999997</v>
      </c>
      <c r="L1388">
        <v>-82.153229999999994</v>
      </c>
      <c r="M1388" s="100" t="s">
        <v>38412</v>
      </c>
      <c r="N1388" t="s">
        <v>29031</v>
      </c>
      <c r="O1388" t="s">
        <v>42788</v>
      </c>
      <c r="P1388">
        <v>2</v>
      </c>
      <c r="Q1388" t="s">
        <v>26685</v>
      </c>
      <c r="R1388" t="s">
        <v>25821</v>
      </c>
      <c r="S1388" t="s">
        <v>26197</v>
      </c>
      <c r="T1388"/>
      <c r="U1388" t="s">
        <v>26198</v>
      </c>
      <c r="V1388" t="s">
        <v>26204</v>
      </c>
      <c r="W1388" s="91" t="s">
        <v>37026</v>
      </c>
      <c r="Y1388" s="97"/>
      <c r="AA1388" s="91" t="str">
        <v>CEDAR5.3T1.4SU</v>
      </c>
    </row>
    <row r="1389" spans="1:27" s="91" customFormat="1" ht="15" customHeight="1" x14ac:dyDescent="0.35">
      <c r="A1389" t="s">
        <v>4049</v>
      </c>
      <c r="B1389" t="s">
        <v>4048</v>
      </c>
      <c r="C1389" t="s">
        <v>4046</v>
      </c>
      <c r="D1389" t="s">
        <v>4050</v>
      </c>
      <c r="E1389"/>
      <c r="F1389" t="s">
        <v>75</v>
      </c>
      <c r="G1389"/>
      <c r="H1389">
        <v>0.9</v>
      </c>
      <c r="I1389">
        <v>0.31</v>
      </c>
      <c r="J1389" t="s">
        <v>153</v>
      </c>
      <c r="K1389">
        <v>36.190919999999998</v>
      </c>
      <c r="L1389">
        <v>-86.483130000000003</v>
      </c>
      <c r="M1389" s="100" t="s">
        <v>38431</v>
      </c>
      <c r="N1389" t="s">
        <v>26295</v>
      </c>
      <c r="O1389" t="s">
        <v>42232</v>
      </c>
      <c r="P1389">
        <v>4</v>
      </c>
      <c r="Q1389" t="s">
        <v>30405</v>
      </c>
      <c r="R1389" t="s">
        <v>25829</v>
      </c>
      <c r="S1389" t="s">
        <v>26197</v>
      </c>
      <c r="T1389"/>
      <c r="U1389" t="s">
        <v>26198</v>
      </c>
      <c r="V1389" t="s">
        <v>26199</v>
      </c>
      <c r="Y1389" s="97"/>
      <c r="AA1389" s="91" t="str">
        <v>CEDAR5.6T0.9WS</v>
      </c>
    </row>
    <row r="1390" spans="1:27" s="91" customFormat="1" ht="15" customHeight="1" x14ac:dyDescent="0.35">
      <c r="A1390" t="s">
        <v>4052</v>
      </c>
      <c r="B1390" t="s">
        <v>4051</v>
      </c>
      <c r="C1390" t="s">
        <v>4046</v>
      </c>
      <c r="D1390" t="s">
        <v>4053</v>
      </c>
      <c r="E1390"/>
      <c r="F1390" t="s">
        <v>75</v>
      </c>
      <c r="G1390"/>
      <c r="H1390">
        <v>0.5</v>
      </c>
      <c r="I1390">
        <v>1.5</v>
      </c>
      <c r="J1390" t="s">
        <v>153</v>
      </c>
      <c r="K1390">
        <v>36.2286</v>
      </c>
      <c r="L1390">
        <v>-86.516900000000007</v>
      </c>
      <c r="M1390" s="100" t="s">
        <v>38431</v>
      </c>
      <c r="N1390" t="s">
        <v>26295</v>
      </c>
      <c r="O1390" t="s">
        <v>42232</v>
      </c>
      <c r="P1390">
        <v>4</v>
      </c>
      <c r="Q1390" t="s">
        <v>30406</v>
      </c>
      <c r="R1390" t="s">
        <v>25829</v>
      </c>
      <c r="S1390" t="s">
        <v>26197</v>
      </c>
      <c r="T1390"/>
      <c r="U1390" t="s">
        <v>26198</v>
      </c>
      <c r="V1390" t="s">
        <v>26199</v>
      </c>
      <c r="W1390" s="91" t="s">
        <v>4054</v>
      </c>
      <c r="X1390" s="91" t="s">
        <v>29606</v>
      </c>
      <c r="Y1390" s="97"/>
      <c r="AA1390" s="91" t="str">
        <v>CEDAR5.9T0.5WS</v>
      </c>
    </row>
    <row r="1391" spans="1:27" s="91" customFormat="1" ht="15" customHeight="1" x14ac:dyDescent="0.35">
      <c r="A1391" t="s">
        <v>4056</v>
      </c>
      <c r="B1391" t="s">
        <v>4055</v>
      </c>
      <c r="C1391" t="s">
        <v>4057</v>
      </c>
      <c r="D1391" t="s">
        <v>4058</v>
      </c>
      <c r="E1391"/>
      <c r="F1391" t="s">
        <v>44</v>
      </c>
      <c r="G1391"/>
      <c r="H1391">
        <v>0.3</v>
      </c>
      <c r="I1391">
        <v>6.87</v>
      </c>
      <c r="J1391" t="s">
        <v>15</v>
      </c>
      <c r="K1391">
        <v>35.635899999999999</v>
      </c>
      <c r="L1391">
        <v>-84.055599999999998</v>
      </c>
      <c r="M1391" s="100" t="s">
        <v>38378</v>
      </c>
      <c r="N1391" t="s">
        <v>26202</v>
      </c>
      <c r="O1391" t="s">
        <v>42293</v>
      </c>
      <c r="P1391">
        <v>3</v>
      </c>
      <c r="Q1391" t="s">
        <v>26695</v>
      </c>
      <c r="R1391" t="s">
        <v>25825</v>
      </c>
      <c r="S1391" t="s">
        <v>26197</v>
      </c>
      <c r="T1391"/>
      <c r="U1391" t="s">
        <v>26198</v>
      </c>
      <c r="V1391" t="s">
        <v>26204</v>
      </c>
      <c r="Y1391" s="97"/>
      <c r="AA1391" s="91" t="str">
        <v>CENTE000.3BT</v>
      </c>
    </row>
    <row r="1392" spans="1:27" s="91" customFormat="1" ht="15" customHeight="1" x14ac:dyDescent="0.35">
      <c r="A1392" t="s">
        <v>4060</v>
      </c>
      <c r="B1392" t="s">
        <v>4059</v>
      </c>
      <c r="C1392" t="s">
        <v>4057</v>
      </c>
      <c r="D1392" t="s">
        <v>4061</v>
      </c>
      <c r="E1392"/>
      <c r="F1392" t="s">
        <v>44</v>
      </c>
      <c r="G1392"/>
      <c r="H1392">
        <v>5</v>
      </c>
      <c r="I1392">
        <v>0.43</v>
      </c>
      <c r="J1392" t="s">
        <v>15</v>
      </c>
      <c r="K1392">
        <v>35.681539999999998</v>
      </c>
      <c r="L1392">
        <v>-84.013109999999998</v>
      </c>
      <c r="M1392" s="100" t="s">
        <v>38378</v>
      </c>
      <c r="N1392" t="s">
        <v>26202</v>
      </c>
      <c r="O1392" t="s">
        <v>42293</v>
      </c>
      <c r="P1392">
        <v>3</v>
      </c>
      <c r="Q1392" t="s">
        <v>26695</v>
      </c>
      <c r="R1392" t="s">
        <v>25825</v>
      </c>
      <c r="S1392" t="s">
        <v>26197</v>
      </c>
      <c r="T1392"/>
      <c r="U1392" t="s">
        <v>26198</v>
      </c>
      <c r="V1392" t="s">
        <v>26204</v>
      </c>
      <c r="X1392" s="91" t="s">
        <v>30407</v>
      </c>
      <c r="Y1392" s="97"/>
      <c r="AA1392" s="91" t="str">
        <v>CENTE005.0BT</v>
      </c>
    </row>
    <row r="1393" spans="1:27" s="91" customFormat="1" ht="15" customHeight="1" x14ac:dyDescent="0.35">
      <c r="A1393" t="s">
        <v>4063</v>
      </c>
      <c r="B1393" t="s">
        <v>4062</v>
      </c>
      <c r="C1393" t="s">
        <v>4064</v>
      </c>
      <c r="D1393" t="s">
        <v>4065</v>
      </c>
      <c r="E1393"/>
      <c r="F1393" t="s">
        <v>27</v>
      </c>
      <c r="G1393"/>
      <c r="H1393">
        <v>0.5</v>
      </c>
      <c r="I1393">
        <v>1.3</v>
      </c>
      <c r="J1393" t="s">
        <v>28</v>
      </c>
      <c r="K1393">
        <v>35.611890000000002</v>
      </c>
      <c r="L1393">
        <v>-88.835400000000007</v>
      </c>
      <c r="M1393" s="100" t="s">
        <v>38381</v>
      </c>
      <c r="N1393" t="s">
        <v>26209</v>
      </c>
      <c r="O1393" t="s">
        <v>42198</v>
      </c>
      <c r="P1393">
        <v>1</v>
      </c>
      <c r="Q1393" t="s">
        <v>26696</v>
      </c>
      <c r="R1393" t="s">
        <v>25816</v>
      </c>
      <c r="S1393" t="s">
        <v>26197</v>
      </c>
      <c r="T1393"/>
      <c r="U1393" t="s">
        <v>26198</v>
      </c>
      <c r="V1393" t="s">
        <v>26199</v>
      </c>
      <c r="W1393" s="91" t="s">
        <v>4066</v>
      </c>
      <c r="X1393" s="91" t="s">
        <v>30408</v>
      </c>
      <c r="Y1393" s="97"/>
      <c r="AA1393" s="91" t="str">
        <v>CENTR000.5MN</v>
      </c>
    </row>
    <row r="1394" spans="1:27" s="91" customFormat="1" ht="15" customHeight="1" x14ac:dyDescent="0.35">
      <c r="A1394" t="s">
        <v>4068</v>
      </c>
      <c r="B1394" t="s">
        <v>4067</v>
      </c>
      <c r="C1394" t="s">
        <v>4069</v>
      </c>
      <c r="D1394" t="s">
        <v>4070</v>
      </c>
      <c r="E1394"/>
      <c r="F1394" t="s">
        <v>28998</v>
      </c>
      <c r="G1394"/>
      <c r="H1394">
        <v>0.5</v>
      </c>
      <c r="I1394">
        <v>1.33</v>
      </c>
      <c r="J1394" t="s">
        <v>15</v>
      </c>
      <c r="K1394">
        <v>35.779110000000003</v>
      </c>
      <c r="L1394">
        <v>-83.793509999999998</v>
      </c>
      <c r="M1394" s="100" t="s">
        <v>38415</v>
      </c>
      <c r="N1394" t="s">
        <v>26602</v>
      </c>
      <c r="O1394" t="s">
        <v>42220</v>
      </c>
      <c r="P1394">
        <v>2</v>
      </c>
      <c r="Q1394" t="s">
        <v>30409</v>
      </c>
      <c r="R1394" t="s">
        <v>25825</v>
      </c>
      <c r="S1394" t="s">
        <v>26197</v>
      </c>
      <c r="T1394"/>
      <c r="U1394" t="s">
        <v>26198</v>
      </c>
      <c r="V1394" t="s">
        <v>26204</v>
      </c>
      <c r="Y1394" s="97"/>
      <c r="AA1394" s="91" t="str">
        <v>CFLAT000.5BT</v>
      </c>
    </row>
    <row r="1395" spans="1:27" s="91" customFormat="1" ht="15" customHeight="1" x14ac:dyDescent="0.35">
      <c r="A1395" t="s">
        <v>4072</v>
      </c>
      <c r="B1395" t="s">
        <v>4071</v>
      </c>
      <c r="C1395" t="s">
        <v>4073</v>
      </c>
      <c r="D1395" t="s">
        <v>4074</v>
      </c>
      <c r="E1395"/>
      <c r="F1395" t="s">
        <v>29086</v>
      </c>
      <c r="G1395"/>
      <c r="H1395">
        <v>0.2</v>
      </c>
      <c r="I1395">
        <v>17.489999999999998</v>
      </c>
      <c r="J1395" t="s">
        <v>253</v>
      </c>
      <c r="K1395">
        <v>36.595019999999998</v>
      </c>
      <c r="L1395">
        <v>-86.455489999999998</v>
      </c>
      <c r="M1395" s="100" t="s">
        <v>38456</v>
      </c>
      <c r="N1395" t="s">
        <v>26335</v>
      </c>
      <c r="O1395" t="s">
        <v>43270</v>
      </c>
      <c r="P1395">
        <v>4</v>
      </c>
      <c r="Q1395" t="s">
        <v>26698</v>
      </c>
      <c r="R1395" t="s">
        <v>25829</v>
      </c>
      <c r="S1395" t="s">
        <v>26197</v>
      </c>
      <c r="T1395"/>
      <c r="U1395" t="s">
        <v>26198</v>
      </c>
      <c r="V1395" t="s">
        <v>26199</v>
      </c>
      <c r="W1395" s="91" t="s">
        <v>4075</v>
      </c>
      <c r="X1395" s="91" t="s">
        <v>30410</v>
      </c>
      <c r="Y1395" s="97"/>
      <c r="AA1395" s="91" t="str">
        <v>CFORK000.2SR</v>
      </c>
    </row>
    <row r="1396" spans="1:27" s="91" customFormat="1" ht="15" customHeight="1" x14ac:dyDescent="0.35">
      <c r="A1396" t="s">
        <v>4077</v>
      </c>
      <c r="B1396" t="s">
        <v>4076</v>
      </c>
      <c r="C1396" t="s">
        <v>4078</v>
      </c>
      <c r="D1396" t="s">
        <v>4079</v>
      </c>
      <c r="E1396"/>
      <c r="F1396" t="s">
        <v>44</v>
      </c>
      <c r="G1396"/>
      <c r="H1396">
        <v>0.5</v>
      </c>
      <c r="I1396">
        <v>4.51</v>
      </c>
      <c r="J1396" t="s">
        <v>398</v>
      </c>
      <c r="K1396">
        <v>36.499899999999997</v>
      </c>
      <c r="L1396">
        <v>-83.505529999999993</v>
      </c>
      <c r="M1396" s="100" t="s">
        <v>38559</v>
      </c>
      <c r="N1396" t="s">
        <v>26447</v>
      </c>
      <c r="O1396" t="s">
        <v>42831</v>
      </c>
      <c r="P1396">
        <v>4</v>
      </c>
      <c r="Q1396" t="s">
        <v>26697</v>
      </c>
      <c r="R1396" t="s">
        <v>25825</v>
      </c>
      <c r="S1396" t="s">
        <v>26197</v>
      </c>
      <c r="T1396"/>
      <c r="U1396" t="s">
        <v>26198</v>
      </c>
      <c r="V1396" t="s">
        <v>26204</v>
      </c>
      <c r="X1396" s="91" t="s">
        <v>30411</v>
      </c>
      <c r="Y1396" s="97"/>
      <c r="AA1396" s="91" t="str">
        <v>CFORK000.5CL</v>
      </c>
    </row>
    <row r="1397" spans="1:27" s="91" customFormat="1" ht="15" customHeight="1" x14ac:dyDescent="0.35">
      <c r="A1397" t="s">
        <v>4081</v>
      </c>
      <c r="B1397" t="s">
        <v>4080</v>
      </c>
      <c r="C1397" t="s">
        <v>4073</v>
      </c>
      <c r="D1397" t="s">
        <v>4082</v>
      </c>
      <c r="E1397"/>
      <c r="F1397" t="s">
        <v>29086</v>
      </c>
      <c r="G1397"/>
      <c r="H1397">
        <v>0.8</v>
      </c>
      <c r="I1397">
        <v>17.149999999999999</v>
      </c>
      <c r="J1397" t="s">
        <v>253</v>
      </c>
      <c r="K1397">
        <v>36.591949999999997</v>
      </c>
      <c r="L1397">
        <v>-86.44614</v>
      </c>
      <c r="M1397" s="100" t="s">
        <v>38456</v>
      </c>
      <c r="N1397" t="s">
        <v>26335</v>
      </c>
      <c r="O1397" t="s">
        <v>43270</v>
      </c>
      <c r="P1397">
        <v>4</v>
      </c>
      <c r="Q1397" t="s">
        <v>26698</v>
      </c>
      <c r="R1397" t="s">
        <v>25829</v>
      </c>
      <c r="S1397" t="s">
        <v>26197</v>
      </c>
      <c r="T1397"/>
      <c r="U1397" t="s">
        <v>26198</v>
      </c>
      <c r="V1397" t="s">
        <v>26199</v>
      </c>
      <c r="X1397" s="91" t="s">
        <v>30412</v>
      </c>
      <c r="Y1397" s="97"/>
      <c r="AA1397" s="91" t="str">
        <v>CFORK000.8SR</v>
      </c>
    </row>
    <row r="1398" spans="1:27" s="91" customFormat="1" ht="15" customHeight="1" x14ac:dyDescent="0.35">
      <c r="A1398" t="s">
        <v>4084</v>
      </c>
      <c r="B1398" t="s">
        <v>4083</v>
      </c>
      <c r="C1398" t="s">
        <v>4073</v>
      </c>
      <c r="D1398" t="s">
        <v>4085</v>
      </c>
      <c r="E1398"/>
      <c r="F1398" t="s">
        <v>29086</v>
      </c>
      <c r="G1398"/>
      <c r="H1398">
        <v>1.3</v>
      </c>
      <c r="I1398">
        <v>16.350000000000001</v>
      </c>
      <c r="J1398" t="s">
        <v>253</v>
      </c>
      <c r="K1398">
        <v>36.588889000000002</v>
      </c>
      <c r="L1398">
        <v>-86.440269999999998</v>
      </c>
      <c r="M1398" s="100" t="s">
        <v>38456</v>
      </c>
      <c r="N1398" t="s">
        <v>26335</v>
      </c>
      <c r="O1398" t="s">
        <v>43270</v>
      </c>
      <c r="P1398">
        <v>4</v>
      </c>
      <c r="Q1398" t="s">
        <v>26698</v>
      </c>
      <c r="R1398" t="s">
        <v>25829</v>
      </c>
      <c r="S1398" t="s">
        <v>26197</v>
      </c>
      <c r="T1398"/>
      <c r="U1398" t="s">
        <v>26198</v>
      </c>
      <c r="V1398" t="s">
        <v>26199</v>
      </c>
      <c r="W1398" s="91" t="s">
        <v>4086</v>
      </c>
      <c r="X1398" s="91" t="s">
        <v>30413</v>
      </c>
      <c r="Y1398" s="97"/>
      <c r="AA1398" s="91" t="str">
        <v>CFORK001.3SR</v>
      </c>
    </row>
    <row r="1399" spans="1:27" s="91" customFormat="1" ht="15" customHeight="1" x14ac:dyDescent="0.35">
      <c r="A1399" t="s">
        <v>4088</v>
      </c>
      <c r="B1399" t="s">
        <v>4087</v>
      </c>
      <c r="C1399" t="s">
        <v>4073</v>
      </c>
      <c r="D1399" t="s">
        <v>4089</v>
      </c>
      <c r="E1399"/>
      <c r="F1399" t="s">
        <v>29083</v>
      </c>
      <c r="G1399"/>
      <c r="H1399">
        <v>1.4</v>
      </c>
      <c r="I1399">
        <v>5.28</v>
      </c>
      <c r="J1399" t="s">
        <v>95</v>
      </c>
      <c r="K1399">
        <v>35.938200000000002</v>
      </c>
      <c r="L1399">
        <v>-87.097340000000003</v>
      </c>
      <c r="M1399" s="100" t="s">
        <v>38379</v>
      </c>
      <c r="N1399" t="s">
        <v>26205</v>
      </c>
      <c r="O1399" t="s">
        <v>42747</v>
      </c>
      <c r="P1399">
        <v>1</v>
      </c>
      <c r="Q1399" t="s">
        <v>26241</v>
      </c>
      <c r="R1399" t="s">
        <v>25829</v>
      </c>
      <c r="S1399" t="s">
        <v>26197</v>
      </c>
      <c r="T1399"/>
      <c r="U1399" t="s">
        <v>26198</v>
      </c>
      <c r="V1399" t="s">
        <v>26199</v>
      </c>
      <c r="Y1399" s="97"/>
      <c r="AA1399" s="91" t="str">
        <v>CFORK001.4WI</v>
      </c>
    </row>
    <row r="1400" spans="1:27" s="91" customFormat="1" ht="15" customHeight="1" x14ac:dyDescent="0.35">
      <c r="A1400" t="s">
        <v>4091</v>
      </c>
      <c r="B1400" t="s">
        <v>4090</v>
      </c>
      <c r="C1400" t="s">
        <v>4073</v>
      </c>
      <c r="D1400" t="s">
        <v>4092</v>
      </c>
      <c r="E1400"/>
      <c r="F1400" t="s">
        <v>29086</v>
      </c>
      <c r="G1400"/>
      <c r="H1400">
        <v>1.6</v>
      </c>
      <c r="I1400">
        <v>16.02</v>
      </c>
      <c r="J1400" t="s">
        <v>253</v>
      </c>
      <c r="K1400">
        <v>36.584429999999998</v>
      </c>
      <c r="L1400">
        <v>-86.439070000000001</v>
      </c>
      <c r="M1400" s="100" t="s">
        <v>38456</v>
      </c>
      <c r="N1400" t="s">
        <v>26335</v>
      </c>
      <c r="O1400" t="s">
        <v>43270</v>
      </c>
      <c r="P1400">
        <v>4</v>
      </c>
      <c r="Q1400" t="s">
        <v>26698</v>
      </c>
      <c r="R1400" t="s">
        <v>25829</v>
      </c>
      <c r="S1400" t="s">
        <v>26197</v>
      </c>
      <c r="T1400"/>
      <c r="U1400" t="s">
        <v>26198</v>
      </c>
      <c r="V1400" t="s">
        <v>26199</v>
      </c>
      <c r="X1400" s="91" t="s">
        <v>30414</v>
      </c>
      <c r="Y1400" s="97"/>
      <c r="AA1400" s="91" t="str">
        <v>CFORK001.6SR</v>
      </c>
    </row>
    <row r="1401" spans="1:27" s="91" customFormat="1" ht="15" customHeight="1" x14ac:dyDescent="0.35">
      <c r="A1401" t="s">
        <v>4094</v>
      </c>
      <c r="B1401" t="s">
        <v>4093</v>
      </c>
      <c r="C1401" t="s">
        <v>4073</v>
      </c>
      <c r="D1401" t="s">
        <v>40844</v>
      </c>
      <c r="E1401"/>
      <c r="F1401" t="s">
        <v>29086</v>
      </c>
      <c r="G1401"/>
      <c r="H1401">
        <v>3.4</v>
      </c>
      <c r="I1401">
        <v>13.87</v>
      </c>
      <c r="J1401" t="s">
        <v>253</v>
      </c>
      <c r="K1401">
        <v>36.578310000000002</v>
      </c>
      <c r="L1401">
        <v>-86.416700000000006</v>
      </c>
      <c r="M1401" s="100" t="s">
        <v>38456</v>
      </c>
      <c r="N1401" t="s">
        <v>26335</v>
      </c>
      <c r="O1401" t="s">
        <v>43270</v>
      </c>
      <c r="P1401">
        <v>4</v>
      </c>
      <c r="Q1401" t="s">
        <v>26698</v>
      </c>
      <c r="R1401" t="s">
        <v>25829</v>
      </c>
      <c r="S1401" t="s">
        <v>26197</v>
      </c>
      <c r="T1401"/>
      <c r="U1401" t="s">
        <v>26198</v>
      </c>
      <c r="V1401" t="s">
        <v>26199</v>
      </c>
      <c r="W1401" s="91" t="s">
        <v>34702</v>
      </c>
      <c r="X1401" s="91" t="s">
        <v>40845</v>
      </c>
      <c r="Y1401" s="97"/>
      <c r="AA1401" s="91" t="str">
        <v>CFORK003.3SR</v>
      </c>
    </row>
    <row r="1402" spans="1:27" s="91" customFormat="1" ht="15" customHeight="1" x14ac:dyDescent="0.35">
      <c r="A1402" t="s">
        <v>4098</v>
      </c>
      <c r="B1402" t="s">
        <v>4097</v>
      </c>
      <c r="C1402" t="s">
        <v>4073</v>
      </c>
      <c r="D1402" t="s">
        <v>4099</v>
      </c>
      <c r="E1402"/>
      <c r="F1402" t="s">
        <v>29086</v>
      </c>
      <c r="G1402"/>
      <c r="H1402">
        <v>4.4000000000000004</v>
      </c>
      <c r="I1402">
        <v>10.1</v>
      </c>
      <c r="J1402" t="s">
        <v>253</v>
      </c>
      <c r="K1402">
        <v>36.555599999999998</v>
      </c>
      <c r="L1402">
        <v>-86.394199999999998</v>
      </c>
      <c r="M1402" s="100" t="s">
        <v>38456</v>
      </c>
      <c r="N1402" t="s">
        <v>26335</v>
      </c>
      <c r="O1402" t="s">
        <v>43270</v>
      </c>
      <c r="P1402">
        <v>4</v>
      </c>
      <c r="Q1402" t="s">
        <v>26698</v>
      </c>
      <c r="R1402" t="s">
        <v>25829</v>
      </c>
      <c r="S1402" t="s">
        <v>26197</v>
      </c>
      <c r="T1402"/>
      <c r="U1402" t="s">
        <v>26198</v>
      </c>
      <c r="V1402" t="s">
        <v>26199</v>
      </c>
      <c r="W1402" s="91" t="s">
        <v>4100</v>
      </c>
      <c r="X1402" s="91" t="s">
        <v>34425</v>
      </c>
      <c r="Y1402" s="97"/>
      <c r="AA1402" s="91" t="str">
        <v>CFORK004.4SR</v>
      </c>
    </row>
    <row r="1403" spans="1:27" s="91" customFormat="1" ht="15" customHeight="1" x14ac:dyDescent="0.35">
      <c r="A1403" t="s">
        <v>42898</v>
      </c>
      <c r="B1403" t="s">
        <v>7591</v>
      </c>
      <c r="C1403" t="s">
        <v>7593</v>
      </c>
      <c r="D1403" t="s">
        <v>7594</v>
      </c>
      <c r="E1403" t="s">
        <v>26424</v>
      </c>
      <c r="F1403" t="s">
        <v>33</v>
      </c>
      <c r="G1403"/>
      <c r="H1403">
        <v>6.8</v>
      </c>
      <c r="I1403">
        <v>14.7</v>
      </c>
      <c r="J1403" t="s">
        <v>2030</v>
      </c>
      <c r="K1403">
        <v>35.924160000000001</v>
      </c>
      <c r="L1403">
        <v>-85.990830000000003</v>
      </c>
      <c r="M1403" s="100" t="s">
        <v>38383</v>
      </c>
      <c r="N1403" t="s">
        <v>3589</v>
      </c>
      <c r="O1403" t="s">
        <v>42899</v>
      </c>
      <c r="P1403">
        <v>2</v>
      </c>
      <c r="Q1403" t="s">
        <v>27082</v>
      </c>
      <c r="R1403" t="s">
        <v>25812</v>
      </c>
      <c r="S1403" t="s">
        <v>26197</v>
      </c>
      <c r="T1403"/>
      <c r="U1403" t="s">
        <v>26198</v>
      </c>
      <c r="V1403" t="s">
        <v>26199</v>
      </c>
      <c r="W1403" s="91" t="s">
        <v>7592</v>
      </c>
      <c r="X1403" s="91" t="s">
        <v>35006</v>
      </c>
      <c r="Y1403" s="97"/>
      <c r="AA1403" s="91" t="str">
        <v>CFORK006.8CN</v>
      </c>
    </row>
    <row r="1404" spans="1:27" s="91" customFormat="1" ht="15" customHeight="1" x14ac:dyDescent="0.35">
      <c r="A1404" t="s">
        <v>4115</v>
      </c>
      <c r="B1404" t="s">
        <v>4114</v>
      </c>
      <c r="C1404" t="s">
        <v>3589</v>
      </c>
      <c r="D1404" t="s">
        <v>4116</v>
      </c>
      <c r="E1404"/>
      <c r="F1404" t="s">
        <v>33</v>
      </c>
      <c r="G1404"/>
      <c r="H1404">
        <v>28</v>
      </c>
      <c r="I1404">
        <v>2170</v>
      </c>
      <c r="J1404" t="s">
        <v>4110</v>
      </c>
      <c r="K1404">
        <v>36.081659999999999</v>
      </c>
      <c r="L1404">
        <v>-85.835269999999994</v>
      </c>
      <c r="M1404" s="100" t="s">
        <v>38383</v>
      </c>
      <c r="N1404" t="s">
        <v>3589</v>
      </c>
      <c r="O1404" t="s">
        <v>43275</v>
      </c>
      <c r="P1404">
        <v>2</v>
      </c>
      <c r="Q1404" t="s">
        <v>30415</v>
      </c>
      <c r="R1404" t="s">
        <v>25812</v>
      </c>
      <c r="S1404" t="s">
        <v>26197</v>
      </c>
      <c r="T1404" t="s">
        <v>26702</v>
      </c>
      <c r="U1404" t="s">
        <v>26207</v>
      </c>
      <c r="V1404" t="s">
        <v>26199</v>
      </c>
      <c r="W1404" s="91" t="s">
        <v>4117</v>
      </c>
      <c r="Y1404" s="97"/>
      <c r="AA1404" s="91" t="str">
        <v>CFORK028.0DB</v>
      </c>
    </row>
    <row r="1405" spans="1:27" s="91" customFormat="1" ht="15" customHeight="1" x14ac:dyDescent="0.35">
      <c r="A1405" s="310" t="s">
        <v>40846</v>
      </c>
      <c r="B1405" s="310" t="s">
        <v>40847</v>
      </c>
      <c r="C1405" s="310" t="s">
        <v>38735</v>
      </c>
      <c r="D1405" s="310" t="s">
        <v>40848</v>
      </c>
      <c r="E1405" s="310"/>
      <c r="F1405" s="310" t="s">
        <v>33</v>
      </c>
      <c r="G1405" s="310"/>
      <c r="H1405" s="314">
        <v>31.9</v>
      </c>
      <c r="I1405" s="314">
        <v>2150</v>
      </c>
      <c r="J1405" s="310" t="s">
        <v>4110</v>
      </c>
      <c r="K1405" s="314">
        <v>36.056669999999997</v>
      </c>
      <c r="L1405" s="314">
        <v>-85.815830000000005</v>
      </c>
      <c r="M1405" s="314" t="s">
        <v>38383</v>
      </c>
      <c r="N1405" s="310" t="s">
        <v>3589</v>
      </c>
      <c r="O1405" s="310" t="s">
        <v>40849</v>
      </c>
      <c r="P1405" s="314">
        <v>2</v>
      </c>
      <c r="Q1405" s="310" t="s">
        <v>30415</v>
      </c>
      <c r="R1405" s="310" t="s">
        <v>25812</v>
      </c>
      <c r="S1405" s="310" t="s">
        <v>26197</v>
      </c>
      <c r="T1405" s="310"/>
      <c r="U1405" s="310" t="s">
        <v>26198</v>
      </c>
      <c r="V1405" s="310" t="s">
        <v>26199</v>
      </c>
      <c r="W1405" s="91" t="s">
        <v>40850</v>
      </c>
      <c r="X1405" s="91" t="s">
        <v>40851</v>
      </c>
      <c r="Y1405" s="97"/>
      <c r="AA1405" s="91" t="str">
        <v>CFORK031.9DB</v>
      </c>
    </row>
    <row r="1406" spans="1:27" s="91" customFormat="1" ht="15" customHeight="1" x14ac:dyDescent="0.35">
      <c r="A1406" t="s">
        <v>37027</v>
      </c>
      <c r="B1406" t="s">
        <v>37028</v>
      </c>
      <c r="C1406" t="s">
        <v>3589</v>
      </c>
      <c r="D1406" t="s">
        <v>37029</v>
      </c>
      <c r="E1406"/>
      <c r="F1406" t="s">
        <v>33</v>
      </c>
      <c r="G1406"/>
      <c r="H1406">
        <v>38</v>
      </c>
      <c r="I1406">
        <v>2312</v>
      </c>
      <c r="J1406" t="s">
        <v>4110</v>
      </c>
      <c r="K1406">
        <v>36.059787999999998</v>
      </c>
      <c r="L1406">
        <v>-85.762632999999994</v>
      </c>
      <c r="M1406" s="100" t="s">
        <v>38383</v>
      </c>
      <c r="N1406" t="s">
        <v>3589</v>
      </c>
      <c r="O1406" t="s">
        <v>43352</v>
      </c>
      <c r="P1406">
        <v>2</v>
      </c>
      <c r="Q1406" t="s">
        <v>30415</v>
      </c>
      <c r="R1406" t="s">
        <v>25812</v>
      </c>
      <c r="S1406" t="s">
        <v>26197</v>
      </c>
      <c r="T1406" t="s">
        <v>26702</v>
      </c>
      <c r="U1406" t="s">
        <v>26207</v>
      </c>
      <c r="V1406" t="s">
        <v>26199</v>
      </c>
      <c r="W1406" s="91" t="s">
        <v>37027</v>
      </c>
      <c r="X1406" s="91" t="s">
        <v>37841</v>
      </c>
      <c r="Y1406" s="97"/>
      <c r="AA1406" s="91" t="str">
        <v>CFORK038.0DB</v>
      </c>
    </row>
    <row r="1407" spans="1:27" s="91" customFormat="1" ht="15" customHeight="1" x14ac:dyDescent="0.35">
      <c r="A1407" s="310" t="s">
        <v>40852</v>
      </c>
      <c r="B1407" s="310" t="s">
        <v>40853</v>
      </c>
      <c r="C1407" s="310" t="s">
        <v>38735</v>
      </c>
      <c r="D1407" s="310" t="s">
        <v>40854</v>
      </c>
      <c r="E1407" s="310"/>
      <c r="F1407" s="310" t="s">
        <v>33</v>
      </c>
      <c r="G1407" s="310"/>
      <c r="H1407" s="314">
        <v>48.8</v>
      </c>
      <c r="I1407" s="314">
        <v>2077</v>
      </c>
      <c r="J1407" s="310" t="s">
        <v>4110</v>
      </c>
      <c r="K1407" s="314">
        <v>36.02111</v>
      </c>
      <c r="L1407" s="314">
        <v>-85.729721999999995</v>
      </c>
      <c r="M1407" s="314" t="s">
        <v>38383</v>
      </c>
      <c r="N1407" s="310" t="s">
        <v>3589</v>
      </c>
      <c r="O1407" s="310" t="s">
        <v>38736</v>
      </c>
      <c r="P1407" s="314">
        <v>2</v>
      </c>
      <c r="Q1407" s="310" t="s">
        <v>30415</v>
      </c>
      <c r="R1407" s="310" t="s">
        <v>25812</v>
      </c>
      <c r="S1407" s="310" t="s">
        <v>26197</v>
      </c>
      <c r="T1407" s="310"/>
      <c r="U1407" s="310" t="s">
        <v>26198</v>
      </c>
      <c r="V1407" s="310" t="s">
        <v>26199</v>
      </c>
      <c r="W1407" s="91" t="s">
        <v>40855</v>
      </c>
      <c r="X1407" s="91" t="s">
        <v>40856</v>
      </c>
      <c r="Y1407" s="97"/>
      <c r="AA1407" s="91" t="str">
        <v>CFORK048.8DB</v>
      </c>
    </row>
    <row r="1408" spans="1:27" s="91" customFormat="1" ht="15" customHeight="1" x14ac:dyDescent="0.35">
      <c r="A1408" t="s">
        <v>4121</v>
      </c>
      <c r="B1408" t="s">
        <v>4120</v>
      </c>
      <c r="C1408" t="s">
        <v>3589</v>
      </c>
      <c r="D1408" t="s">
        <v>4122</v>
      </c>
      <c r="E1408"/>
      <c r="F1408" t="s">
        <v>29086</v>
      </c>
      <c r="G1408"/>
      <c r="H1408">
        <v>58.9</v>
      </c>
      <c r="I1408">
        <v>1852</v>
      </c>
      <c r="J1408" t="s">
        <v>4110</v>
      </c>
      <c r="K1408">
        <v>35.965800000000002</v>
      </c>
      <c r="L1408">
        <v>-85.714799999999997</v>
      </c>
      <c r="M1408" s="100" t="s">
        <v>38383</v>
      </c>
      <c r="N1408" t="s">
        <v>3589</v>
      </c>
      <c r="O1408" t="s">
        <v>43276</v>
      </c>
      <c r="P1408">
        <v>2</v>
      </c>
      <c r="Q1408" t="s">
        <v>30415</v>
      </c>
      <c r="R1408" t="s">
        <v>25812</v>
      </c>
      <c r="S1408" t="s">
        <v>26197</v>
      </c>
      <c r="T1408" t="s">
        <v>26702</v>
      </c>
      <c r="U1408" t="s">
        <v>26207</v>
      </c>
      <c r="V1408" t="s">
        <v>26199</v>
      </c>
      <c r="W1408" s="91" t="s">
        <v>4121</v>
      </c>
      <c r="X1408" s="91" t="s">
        <v>37842</v>
      </c>
      <c r="Y1408" s="97"/>
      <c r="AA1408" s="91" t="str">
        <v>CFORK058.9DB</v>
      </c>
    </row>
    <row r="1409" spans="1:27" s="91" customFormat="1" ht="15" customHeight="1" x14ac:dyDescent="0.35">
      <c r="A1409" s="310" t="s">
        <v>40857</v>
      </c>
      <c r="B1409" s="310" t="s">
        <v>40858</v>
      </c>
      <c r="C1409" s="310" t="s">
        <v>38735</v>
      </c>
      <c r="D1409" s="310" t="s">
        <v>40859</v>
      </c>
      <c r="E1409" s="310"/>
      <c r="F1409" s="310" t="s">
        <v>29086</v>
      </c>
      <c r="G1409" s="310"/>
      <c r="H1409" s="314">
        <v>61.1</v>
      </c>
      <c r="I1409" s="314">
        <v>1850</v>
      </c>
      <c r="J1409" s="310" t="s">
        <v>4110</v>
      </c>
      <c r="K1409" s="314">
        <v>35.959440000000001</v>
      </c>
      <c r="L1409" s="314">
        <v>-85.718333000000001</v>
      </c>
      <c r="M1409" s="314" t="s">
        <v>38383</v>
      </c>
      <c r="N1409" s="310" t="s">
        <v>3589</v>
      </c>
      <c r="O1409" s="310" t="s">
        <v>40860</v>
      </c>
      <c r="P1409" s="314">
        <v>2</v>
      </c>
      <c r="Q1409" s="310" t="s">
        <v>30415</v>
      </c>
      <c r="R1409" s="310" t="s">
        <v>25812</v>
      </c>
      <c r="S1409" s="310" t="s">
        <v>26197</v>
      </c>
      <c r="T1409" s="310"/>
      <c r="U1409" s="310" t="s">
        <v>26198</v>
      </c>
      <c r="V1409" s="310" t="s">
        <v>26199</v>
      </c>
      <c r="W1409" s="91" t="s">
        <v>40861</v>
      </c>
      <c r="X1409" s="91" t="s">
        <v>40862</v>
      </c>
      <c r="Y1409" s="97"/>
      <c r="AA1409" s="91" t="str">
        <v>CFORK061.1DB</v>
      </c>
    </row>
    <row r="1410" spans="1:27" s="91" customFormat="1" ht="15" customHeight="1" x14ac:dyDescent="0.35">
      <c r="A1410" s="310" t="s">
        <v>40863</v>
      </c>
      <c r="B1410" s="310" t="s">
        <v>40864</v>
      </c>
      <c r="C1410" s="310" t="s">
        <v>38735</v>
      </c>
      <c r="D1410" s="310" t="s">
        <v>40865</v>
      </c>
      <c r="E1410" s="310"/>
      <c r="F1410" s="310" t="s">
        <v>29086</v>
      </c>
      <c r="G1410" s="310"/>
      <c r="H1410" s="314">
        <v>67</v>
      </c>
      <c r="I1410" s="314">
        <v>1822</v>
      </c>
      <c r="J1410" s="310" t="s">
        <v>4110</v>
      </c>
      <c r="K1410" s="314">
        <v>35.92944</v>
      </c>
      <c r="L1410" s="314">
        <v>-85.701669999999993</v>
      </c>
      <c r="M1410" s="314" t="s">
        <v>38383</v>
      </c>
      <c r="N1410" s="310" t="s">
        <v>3589</v>
      </c>
      <c r="O1410" s="310" t="s">
        <v>40860</v>
      </c>
      <c r="P1410" s="314">
        <v>2</v>
      </c>
      <c r="Q1410" s="310" t="s">
        <v>30415</v>
      </c>
      <c r="R1410" s="310" t="s">
        <v>25812</v>
      </c>
      <c r="S1410" s="310" t="s">
        <v>26197</v>
      </c>
      <c r="T1410" s="310"/>
      <c r="U1410" s="310" t="s">
        <v>26198</v>
      </c>
      <c r="V1410" s="310" t="s">
        <v>26199</v>
      </c>
      <c r="W1410" s="91" t="s">
        <v>40866</v>
      </c>
      <c r="X1410" s="91" t="s">
        <v>40867</v>
      </c>
      <c r="Y1410" s="97"/>
      <c r="AA1410" s="91" t="str">
        <v>CFORK067.0DB</v>
      </c>
    </row>
    <row r="1411" spans="1:27" s="91" customFormat="1" ht="15" customHeight="1" x14ac:dyDescent="0.35">
      <c r="A1411" s="310" t="s">
        <v>40868</v>
      </c>
      <c r="B1411" s="310" t="s">
        <v>40869</v>
      </c>
      <c r="C1411" s="310" t="s">
        <v>38735</v>
      </c>
      <c r="D1411" s="310" t="s">
        <v>40870</v>
      </c>
      <c r="E1411" s="310"/>
      <c r="F1411" s="310" t="s">
        <v>29086</v>
      </c>
      <c r="G1411" s="310"/>
      <c r="H1411" s="314">
        <v>75.400000000000006</v>
      </c>
      <c r="I1411" s="314">
        <v>1722</v>
      </c>
      <c r="J1411" s="310" t="s">
        <v>4110</v>
      </c>
      <c r="K1411" s="314">
        <v>35.886110000000002</v>
      </c>
      <c r="L1411" s="314">
        <v>-85.653333000000003</v>
      </c>
      <c r="M1411" s="314" t="s">
        <v>38383</v>
      </c>
      <c r="N1411" s="310" t="s">
        <v>3589</v>
      </c>
      <c r="O1411" s="310" t="s">
        <v>39291</v>
      </c>
      <c r="P1411" s="314">
        <v>2</v>
      </c>
      <c r="Q1411" s="310" t="s">
        <v>30415</v>
      </c>
      <c r="R1411" s="310" t="s">
        <v>25812</v>
      </c>
      <c r="S1411" s="310" t="s">
        <v>26197</v>
      </c>
      <c r="T1411" s="310"/>
      <c r="U1411" s="310" t="s">
        <v>26198</v>
      </c>
      <c r="V1411" s="310" t="s">
        <v>26199</v>
      </c>
      <c r="W1411" s="91" t="s">
        <v>40871</v>
      </c>
      <c r="X1411" s="91" t="s">
        <v>40872</v>
      </c>
      <c r="Y1411" s="97"/>
      <c r="AA1411" s="91" t="str">
        <v>CFORK075.4DB</v>
      </c>
    </row>
    <row r="1412" spans="1:27" s="91" customFormat="1" ht="15" customHeight="1" x14ac:dyDescent="0.35">
      <c r="A1412" s="310" t="s">
        <v>40873</v>
      </c>
      <c r="B1412" s="310" t="s">
        <v>40874</v>
      </c>
      <c r="C1412" s="310" t="s">
        <v>38735</v>
      </c>
      <c r="D1412" s="310" t="s">
        <v>40875</v>
      </c>
      <c r="E1412" s="310"/>
      <c r="F1412" s="310" t="s">
        <v>29086</v>
      </c>
      <c r="G1412" s="310"/>
      <c r="H1412" s="314">
        <v>90.2</v>
      </c>
      <c r="I1412" s="314">
        <v>1685</v>
      </c>
      <c r="J1412" s="310" t="s">
        <v>2322</v>
      </c>
      <c r="K1412" s="314">
        <v>35.808329999999998</v>
      </c>
      <c r="L1412" s="314">
        <v>-85.634169999999997</v>
      </c>
      <c r="M1412" s="314" t="s">
        <v>38383</v>
      </c>
      <c r="N1412" s="310" t="s">
        <v>3589</v>
      </c>
      <c r="O1412" s="310" t="s">
        <v>39291</v>
      </c>
      <c r="P1412" s="314">
        <v>2</v>
      </c>
      <c r="Q1412" s="310" t="s">
        <v>40876</v>
      </c>
      <c r="R1412" s="310" t="s">
        <v>25812</v>
      </c>
      <c r="S1412" s="310" t="s">
        <v>26197</v>
      </c>
      <c r="T1412" s="310"/>
      <c r="U1412" s="310" t="s">
        <v>26198</v>
      </c>
      <c r="V1412" s="310" t="s">
        <v>26199</v>
      </c>
      <c r="W1412" s="91" t="s">
        <v>40877</v>
      </c>
      <c r="X1412" s="91" t="s">
        <v>40878</v>
      </c>
      <c r="Y1412" s="97"/>
      <c r="AA1412" s="91" t="str">
        <v>CFORK090.2WH</v>
      </c>
    </row>
    <row r="1413" spans="1:27" s="91" customFormat="1" ht="15" customHeight="1" x14ac:dyDescent="0.35">
      <c r="A1413" t="s">
        <v>4127</v>
      </c>
      <c r="B1413" t="s">
        <v>4126</v>
      </c>
      <c r="C1413" t="s">
        <v>4128</v>
      </c>
      <c r="D1413" t="s">
        <v>4129</v>
      </c>
      <c r="E1413"/>
      <c r="F1413" t="s">
        <v>29086</v>
      </c>
      <c r="G1413"/>
      <c r="H1413">
        <v>0.7</v>
      </c>
      <c r="I1413">
        <v>0.67</v>
      </c>
      <c r="J1413" t="s">
        <v>253</v>
      </c>
      <c r="K1413">
        <v>36.576301000000001</v>
      </c>
      <c r="L1413">
        <v>-86.402150000000006</v>
      </c>
      <c r="M1413" s="100" t="s">
        <v>38456</v>
      </c>
      <c r="N1413" t="s">
        <v>26335</v>
      </c>
      <c r="O1413" t="s">
        <v>43270</v>
      </c>
      <c r="P1413">
        <v>4</v>
      </c>
      <c r="Q1413" t="s">
        <v>26698</v>
      </c>
      <c r="R1413" t="s">
        <v>25829</v>
      </c>
      <c r="S1413" t="s">
        <v>26197</v>
      </c>
      <c r="T1413"/>
      <c r="U1413" t="s">
        <v>26198</v>
      </c>
      <c r="V1413" t="s">
        <v>26199</v>
      </c>
      <c r="W1413" s="91" t="s">
        <v>4130</v>
      </c>
      <c r="X1413" s="91" t="s">
        <v>30417</v>
      </c>
      <c r="Y1413" s="97"/>
      <c r="AA1413" s="91" t="str">
        <v>CFORK3.9T0.7SR</v>
      </c>
    </row>
    <row r="1414" spans="1:27" s="91" customFormat="1" ht="15" customHeight="1" x14ac:dyDescent="0.35">
      <c r="A1414" t="s">
        <v>4132</v>
      </c>
      <c r="B1414" t="s">
        <v>4131</v>
      </c>
      <c r="C1414" t="s">
        <v>4128</v>
      </c>
      <c r="D1414" t="s">
        <v>4133</v>
      </c>
      <c r="E1414"/>
      <c r="F1414" t="s">
        <v>29086</v>
      </c>
      <c r="G1414"/>
      <c r="H1414">
        <v>0.1</v>
      </c>
      <c r="I1414">
        <v>1.72</v>
      </c>
      <c r="J1414" t="s">
        <v>253</v>
      </c>
      <c r="K1414">
        <v>36.549619999999997</v>
      </c>
      <c r="L1414">
        <v>-86.394360000000006</v>
      </c>
      <c r="M1414" s="100" t="s">
        <v>38456</v>
      </c>
      <c r="N1414" t="s">
        <v>26335</v>
      </c>
      <c r="O1414" t="s">
        <v>43270</v>
      </c>
      <c r="P1414">
        <v>4</v>
      </c>
      <c r="Q1414" t="s">
        <v>26698</v>
      </c>
      <c r="R1414" t="s">
        <v>25829</v>
      </c>
      <c r="S1414" t="s">
        <v>26197</v>
      </c>
      <c r="T1414"/>
      <c r="U1414" t="s">
        <v>26198</v>
      </c>
      <c r="V1414" t="s">
        <v>26199</v>
      </c>
      <c r="W1414" s="91" t="s">
        <v>4134</v>
      </c>
      <c r="X1414" s="91" t="s">
        <v>29606</v>
      </c>
      <c r="Y1414" s="97"/>
      <c r="AA1414" s="91" t="str">
        <v>CFORK6.0T0.1SR</v>
      </c>
    </row>
    <row r="1415" spans="1:27" s="91" customFormat="1" ht="15" customHeight="1" x14ac:dyDescent="0.35">
      <c r="A1415" t="s">
        <v>4136</v>
      </c>
      <c r="B1415" t="s">
        <v>4135</v>
      </c>
      <c r="C1415" t="s">
        <v>4137</v>
      </c>
      <c r="D1415" t="s">
        <v>4138</v>
      </c>
      <c r="E1415"/>
      <c r="F1415" t="s">
        <v>27</v>
      </c>
      <c r="G1415"/>
      <c r="H1415">
        <v>1.2</v>
      </c>
      <c r="I1415">
        <v>10.48</v>
      </c>
      <c r="J1415" t="s">
        <v>207</v>
      </c>
      <c r="K1415">
        <v>36.390610000000002</v>
      </c>
      <c r="L1415">
        <v>-88.770920000000004</v>
      </c>
      <c r="M1415" s="100" t="s">
        <v>38448</v>
      </c>
      <c r="N1415" t="s">
        <v>619</v>
      </c>
      <c r="O1415" t="s">
        <v>42447</v>
      </c>
      <c r="P1415">
        <v>5</v>
      </c>
      <c r="Q1415" t="s">
        <v>26703</v>
      </c>
      <c r="R1415" t="s">
        <v>25816</v>
      </c>
      <c r="S1415" t="s">
        <v>26197</v>
      </c>
      <c r="T1415"/>
      <c r="U1415" t="s">
        <v>26198</v>
      </c>
      <c r="V1415" t="s">
        <v>26199</v>
      </c>
      <c r="Y1415" s="97"/>
      <c r="AA1415" s="91" t="str">
        <v>CGROU001.2WY</v>
      </c>
    </row>
    <row r="1416" spans="1:27" s="91" customFormat="1" ht="15" customHeight="1" x14ac:dyDescent="0.35">
      <c r="A1416" t="s">
        <v>4140</v>
      </c>
      <c r="B1416" t="s">
        <v>4139</v>
      </c>
      <c r="C1416" t="s">
        <v>4141</v>
      </c>
      <c r="D1416" t="s">
        <v>2443</v>
      </c>
      <c r="E1416"/>
      <c r="F1416" t="s">
        <v>9</v>
      </c>
      <c r="G1416"/>
      <c r="H1416">
        <v>1.6</v>
      </c>
      <c r="I1416">
        <v>4.33</v>
      </c>
      <c r="J1416" t="s">
        <v>28</v>
      </c>
      <c r="K1416">
        <v>35.670850000000002</v>
      </c>
      <c r="L1416">
        <v>-88.686899999999994</v>
      </c>
      <c r="M1416" s="100" t="s">
        <v>38381</v>
      </c>
      <c r="N1416" t="s">
        <v>26209</v>
      </c>
      <c r="O1416" t="s">
        <v>42734</v>
      </c>
      <c r="P1416">
        <v>1</v>
      </c>
      <c r="Q1416" t="s">
        <v>30418</v>
      </c>
      <c r="R1416" t="s">
        <v>25816</v>
      </c>
      <c r="S1416" t="s">
        <v>26197</v>
      </c>
      <c r="T1416"/>
      <c r="U1416" t="s">
        <v>26198</v>
      </c>
      <c r="V1416" t="s">
        <v>26199</v>
      </c>
      <c r="W1416" s="91" t="s">
        <v>4142</v>
      </c>
      <c r="X1416" s="91" t="s">
        <v>34703</v>
      </c>
      <c r="Y1416" s="97"/>
      <c r="AA1416" s="91" t="str">
        <v>CGROV001.6MN</v>
      </c>
    </row>
    <row r="1417" spans="1:27" s="91" customFormat="1" ht="15" customHeight="1" x14ac:dyDescent="0.35">
      <c r="A1417" t="s">
        <v>37030</v>
      </c>
      <c r="B1417" t="s">
        <v>37031</v>
      </c>
      <c r="C1417" t="s">
        <v>37032</v>
      </c>
      <c r="D1417" t="s">
        <v>37033</v>
      </c>
      <c r="E1417"/>
      <c r="F1417" t="s">
        <v>9</v>
      </c>
      <c r="G1417"/>
      <c r="H1417">
        <v>0.4</v>
      </c>
      <c r="I1417">
        <v>0.14000000000000001</v>
      </c>
      <c r="J1417" t="s">
        <v>28</v>
      </c>
      <c r="K1417">
        <v>35.668610000000001</v>
      </c>
      <c r="L1417">
        <v>-88.679670000000002</v>
      </c>
      <c r="M1417" s="100" t="s">
        <v>38381</v>
      </c>
      <c r="N1417" t="s">
        <v>26209</v>
      </c>
      <c r="O1417" t="s">
        <v>42734</v>
      </c>
      <c r="P1417">
        <v>1</v>
      </c>
      <c r="Q1417" t="s">
        <v>30418</v>
      </c>
      <c r="R1417" t="s">
        <v>25816</v>
      </c>
      <c r="S1417" t="s">
        <v>26197</v>
      </c>
      <c r="T1417"/>
      <c r="U1417" t="s">
        <v>26198</v>
      </c>
      <c r="V1417" t="s">
        <v>26199</v>
      </c>
      <c r="Y1417" s="97"/>
      <c r="AA1417" s="91" t="str">
        <v>CGROV1.6T0.4MN</v>
      </c>
    </row>
    <row r="1418" spans="1:27" s="91" customFormat="1" ht="15" customHeight="1" x14ac:dyDescent="0.35">
      <c r="A1418" t="s">
        <v>4144</v>
      </c>
      <c r="B1418" t="s">
        <v>4143</v>
      </c>
      <c r="C1418" t="s">
        <v>4145</v>
      </c>
      <c r="D1418" t="s">
        <v>4146</v>
      </c>
      <c r="E1418"/>
      <c r="F1418" t="s">
        <v>28981</v>
      </c>
      <c r="G1418"/>
      <c r="H1418">
        <v>0.1</v>
      </c>
      <c r="I1418">
        <v>1.59</v>
      </c>
      <c r="J1418" t="s">
        <v>244</v>
      </c>
      <c r="K1418">
        <v>36.581499999999998</v>
      </c>
      <c r="L1418">
        <v>-81.833600000000004</v>
      </c>
      <c r="M1418" s="100" t="s">
        <v>38412</v>
      </c>
      <c r="N1418" t="s">
        <v>29031</v>
      </c>
      <c r="O1418" t="s">
        <v>42389</v>
      </c>
      <c r="P1418">
        <v>2</v>
      </c>
      <c r="Q1418" t="s">
        <v>27173</v>
      </c>
      <c r="R1418" t="s">
        <v>25821</v>
      </c>
      <c r="S1418" t="s">
        <v>26197</v>
      </c>
      <c r="T1418"/>
      <c r="U1418" t="s">
        <v>26198</v>
      </c>
      <c r="V1418" t="s">
        <v>26204</v>
      </c>
      <c r="Y1418" s="97"/>
      <c r="AA1418" s="91" t="str">
        <v>CHALK000.1JO</v>
      </c>
    </row>
    <row r="1419" spans="1:27" s="91" customFormat="1" ht="15" customHeight="1" x14ac:dyDescent="0.35">
      <c r="A1419" t="s">
        <v>4148</v>
      </c>
      <c r="B1419" t="s">
        <v>4147</v>
      </c>
      <c r="C1419" t="s">
        <v>4149</v>
      </c>
      <c r="D1419" t="s">
        <v>4150</v>
      </c>
      <c r="E1419"/>
      <c r="F1419" t="s">
        <v>29083</v>
      </c>
      <c r="G1419"/>
      <c r="H1419">
        <v>0.9</v>
      </c>
      <c r="I1419"/>
      <c r="J1419" t="s">
        <v>942</v>
      </c>
      <c r="K1419">
        <v>35.258000000000003</v>
      </c>
      <c r="L1419">
        <v>-87.764499999999998</v>
      </c>
      <c r="M1419" s="100" t="s">
        <v>38391</v>
      </c>
      <c r="N1419" t="s">
        <v>26220</v>
      </c>
      <c r="O1419" t="s">
        <v>42883</v>
      </c>
      <c r="P1419">
        <v>5</v>
      </c>
      <c r="Q1419" t="s">
        <v>30419</v>
      </c>
      <c r="R1419" t="s">
        <v>25808</v>
      </c>
      <c r="S1419" t="s">
        <v>26197</v>
      </c>
      <c r="T1419"/>
      <c r="U1419" t="s">
        <v>26198</v>
      </c>
      <c r="V1419" t="s">
        <v>26199</v>
      </c>
      <c r="Y1419" s="97"/>
      <c r="AA1419" s="91" t="str">
        <v>CHALK000.9WE</v>
      </c>
    </row>
    <row r="1420" spans="1:27" s="91" customFormat="1" ht="15" customHeight="1" x14ac:dyDescent="0.35">
      <c r="A1420" t="s">
        <v>4152</v>
      </c>
      <c r="B1420" t="s">
        <v>4151</v>
      </c>
      <c r="C1420" t="s">
        <v>4149</v>
      </c>
      <c r="D1420" t="s">
        <v>4153</v>
      </c>
      <c r="E1420"/>
      <c r="F1420" t="s">
        <v>9</v>
      </c>
      <c r="G1420"/>
      <c r="H1420">
        <v>1.3</v>
      </c>
      <c r="I1420">
        <v>5.7</v>
      </c>
      <c r="J1420" t="s">
        <v>354</v>
      </c>
      <c r="K1420">
        <v>35.322432999999997</v>
      </c>
      <c r="L1420">
        <v>-88.251801</v>
      </c>
      <c r="M1420" s="100" t="s">
        <v>38402</v>
      </c>
      <c r="N1420" t="s">
        <v>26242</v>
      </c>
      <c r="O1420" t="s">
        <v>42467</v>
      </c>
      <c r="P1420">
        <v>3</v>
      </c>
      <c r="Q1420" t="s">
        <v>26704</v>
      </c>
      <c r="R1420" t="s">
        <v>25816</v>
      </c>
      <c r="S1420" t="s">
        <v>26197</v>
      </c>
      <c r="T1420"/>
      <c r="U1420" t="s">
        <v>26198</v>
      </c>
      <c r="V1420" t="s">
        <v>26199</v>
      </c>
      <c r="X1420" s="91" t="s">
        <v>30420</v>
      </c>
      <c r="Y1420" s="97"/>
      <c r="AA1420" s="91" t="str">
        <v>CHALK001.3HD</v>
      </c>
    </row>
    <row r="1421" spans="1:27" s="91" customFormat="1" ht="15" customHeight="1" x14ac:dyDescent="0.35">
      <c r="A1421" t="s">
        <v>4155</v>
      </c>
      <c r="B1421" t="s">
        <v>4154</v>
      </c>
      <c r="C1421" t="s">
        <v>4149</v>
      </c>
      <c r="D1421" t="s">
        <v>4156</v>
      </c>
      <c r="E1421"/>
      <c r="F1421" t="s">
        <v>29083</v>
      </c>
      <c r="G1421"/>
      <c r="H1421">
        <v>2</v>
      </c>
      <c r="I1421">
        <v>5.28</v>
      </c>
      <c r="J1421" t="s">
        <v>942</v>
      </c>
      <c r="K1421">
        <v>35.248899999999999</v>
      </c>
      <c r="L1421">
        <v>-87.767700000000005</v>
      </c>
      <c r="M1421" s="100" t="s">
        <v>38391</v>
      </c>
      <c r="N1421" t="s">
        <v>26220</v>
      </c>
      <c r="O1421" t="s">
        <v>42883</v>
      </c>
      <c r="P1421">
        <v>5</v>
      </c>
      <c r="Q1421" t="s">
        <v>30419</v>
      </c>
      <c r="R1421" t="s">
        <v>25808</v>
      </c>
      <c r="S1421" t="s">
        <v>26197</v>
      </c>
      <c r="T1421"/>
      <c r="U1421" t="s">
        <v>26198</v>
      </c>
      <c r="V1421" t="s">
        <v>26199</v>
      </c>
      <c r="Y1421" s="97"/>
      <c r="AA1421" s="91" t="str">
        <v>CHALK002.0WE</v>
      </c>
    </row>
    <row r="1422" spans="1:27" s="91" customFormat="1" ht="15" customHeight="1" x14ac:dyDescent="0.35">
      <c r="A1422" t="s">
        <v>4158</v>
      </c>
      <c r="B1422" t="s">
        <v>4157</v>
      </c>
      <c r="C1422" t="s">
        <v>4159</v>
      </c>
      <c r="D1422" t="s">
        <v>4160</v>
      </c>
      <c r="E1422"/>
      <c r="F1422" t="s">
        <v>27</v>
      </c>
      <c r="G1422" t="s">
        <v>929</v>
      </c>
      <c r="H1422">
        <v>2.4</v>
      </c>
      <c r="I1422">
        <v>4.6399999999999997</v>
      </c>
      <c r="J1422" t="s">
        <v>3295</v>
      </c>
      <c r="K1422">
        <v>35.934539999999998</v>
      </c>
      <c r="L1422">
        <v>-89.427589999999995</v>
      </c>
      <c r="M1422" s="100" t="s">
        <v>38381</v>
      </c>
      <c r="N1422" t="s">
        <v>26209</v>
      </c>
      <c r="O1422" t="s">
        <v>42196</v>
      </c>
      <c r="P1422">
        <v>1</v>
      </c>
      <c r="Q1422" t="s">
        <v>26705</v>
      </c>
      <c r="R1422" t="s">
        <v>25816</v>
      </c>
      <c r="S1422" t="s">
        <v>26197</v>
      </c>
      <c r="T1422"/>
      <c r="U1422" t="s">
        <v>26198</v>
      </c>
      <c r="V1422" t="s">
        <v>26199</v>
      </c>
      <c r="W1422" s="91" t="s">
        <v>4161</v>
      </c>
      <c r="X1422" s="91" t="s">
        <v>38747</v>
      </c>
      <c r="Y1422" s="97"/>
      <c r="AA1422" s="91" t="str">
        <v>CHAMB002.4LE</v>
      </c>
    </row>
    <row r="1423" spans="1:27" s="91" customFormat="1" ht="15" customHeight="1" x14ac:dyDescent="0.35">
      <c r="A1423" t="s">
        <v>4163</v>
      </c>
      <c r="B1423" t="s">
        <v>4162</v>
      </c>
      <c r="C1423" t="s">
        <v>4164</v>
      </c>
      <c r="D1423" t="s">
        <v>4165</v>
      </c>
      <c r="E1423"/>
      <c r="F1423" t="s">
        <v>9</v>
      </c>
      <c r="G1423"/>
      <c r="H1423">
        <v>6.2</v>
      </c>
      <c r="I1423">
        <v>65</v>
      </c>
      <c r="J1423" t="s">
        <v>354</v>
      </c>
      <c r="K1423">
        <v>35.025300000000001</v>
      </c>
      <c r="L1423">
        <v>-88.307599999999994</v>
      </c>
      <c r="M1423" s="100" t="s">
        <v>38402</v>
      </c>
      <c r="N1423" t="s">
        <v>26242</v>
      </c>
      <c r="O1423" t="s">
        <v>42967</v>
      </c>
      <c r="P1423">
        <v>3</v>
      </c>
      <c r="Q1423" t="s">
        <v>30421</v>
      </c>
      <c r="R1423" t="s">
        <v>25816</v>
      </c>
      <c r="S1423" t="s">
        <v>26197</v>
      </c>
      <c r="T1423"/>
      <c r="U1423" t="s">
        <v>26198</v>
      </c>
      <c r="V1423" t="s">
        <v>26199</v>
      </c>
      <c r="W1423" s="91" t="s">
        <v>34704</v>
      </c>
      <c r="Y1423" s="97"/>
      <c r="AA1423" s="91" t="str">
        <v>CHAMB006.2HD</v>
      </c>
    </row>
    <row r="1424" spans="1:27" s="91" customFormat="1" ht="15" customHeight="1" x14ac:dyDescent="0.35">
      <c r="A1424" t="s">
        <v>4167</v>
      </c>
      <c r="B1424" t="s">
        <v>4166</v>
      </c>
      <c r="C1424" t="s">
        <v>4164</v>
      </c>
      <c r="D1424" t="s">
        <v>4168</v>
      </c>
      <c r="E1424"/>
      <c r="F1424" t="s">
        <v>9</v>
      </c>
      <c r="G1424"/>
      <c r="H1424">
        <v>17.100000000000001</v>
      </c>
      <c r="I1424">
        <v>2.06</v>
      </c>
      <c r="J1424" t="s">
        <v>10</v>
      </c>
      <c r="K1424">
        <v>35.003950000000003</v>
      </c>
      <c r="L1424">
        <v>-88.445710000000005</v>
      </c>
      <c r="M1424" s="100" t="s">
        <v>38402</v>
      </c>
      <c r="N1424" t="s">
        <v>26242</v>
      </c>
      <c r="O1424" t="s">
        <v>43084</v>
      </c>
      <c r="P1424">
        <v>3</v>
      </c>
      <c r="Q1424" t="s">
        <v>26706</v>
      </c>
      <c r="R1424" t="s">
        <v>25816</v>
      </c>
      <c r="S1424" t="s">
        <v>26197</v>
      </c>
      <c r="T1424"/>
      <c r="U1424" t="s">
        <v>26198</v>
      </c>
      <c r="V1424" t="s">
        <v>26199</v>
      </c>
      <c r="Y1424" s="97"/>
      <c r="AA1424" s="91" t="str">
        <v>CHAMB017.1MC</v>
      </c>
    </row>
    <row r="1425" spans="1:27" s="91" customFormat="1" ht="15" customHeight="1" x14ac:dyDescent="0.35">
      <c r="A1425" t="s">
        <v>4170</v>
      </c>
      <c r="B1425" t="s">
        <v>4169</v>
      </c>
      <c r="C1425" t="s">
        <v>4164</v>
      </c>
      <c r="D1425" t="s">
        <v>4171</v>
      </c>
      <c r="E1425"/>
      <c r="F1425" t="s">
        <v>28969</v>
      </c>
      <c r="G1425"/>
      <c r="H1425">
        <v>18.100000000000001</v>
      </c>
      <c r="I1425">
        <v>2</v>
      </c>
      <c r="J1425" t="s">
        <v>10</v>
      </c>
      <c r="K1425">
        <v>35.015219999999999</v>
      </c>
      <c r="L1425">
        <v>-88.457210000000003</v>
      </c>
      <c r="M1425" s="100" t="s">
        <v>38402</v>
      </c>
      <c r="N1425" t="s">
        <v>26242</v>
      </c>
      <c r="O1425" t="s">
        <v>43084</v>
      </c>
      <c r="P1425">
        <v>3</v>
      </c>
      <c r="Q1425" t="s">
        <v>26706</v>
      </c>
      <c r="R1425" t="s">
        <v>25816</v>
      </c>
      <c r="S1425" t="s">
        <v>26197</v>
      </c>
      <c r="T1425"/>
      <c r="U1425" t="s">
        <v>26198</v>
      </c>
      <c r="V1425" t="s">
        <v>26199</v>
      </c>
      <c r="X1425" s="91" t="s">
        <v>30422</v>
      </c>
      <c r="Y1425" s="97"/>
      <c r="AA1425" s="91" t="str">
        <v>CHAMB018.1MC</v>
      </c>
    </row>
    <row r="1426" spans="1:27" s="91" customFormat="1" ht="15" customHeight="1" x14ac:dyDescent="0.35">
      <c r="A1426" t="s">
        <v>4173</v>
      </c>
      <c r="B1426" t="s">
        <v>4172</v>
      </c>
      <c r="C1426" t="s">
        <v>4174</v>
      </c>
      <c r="D1426" t="s">
        <v>4175</v>
      </c>
      <c r="E1426"/>
      <c r="F1426" t="s">
        <v>9</v>
      </c>
      <c r="G1426"/>
      <c r="H1426">
        <v>1</v>
      </c>
      <c r="I1426">
        <v>3.2</v>
      </c>
      <c r="J1426" t="s">
        <v>10</v>
      </c>
      <c r="K1426">
        <v>35.2042</v>
      </c>
      <c r="L1426">
        <v>-88.699799999999996</v>
      </c>
      <c r="M1426" s="100" t="s">
        <v>38377</v>
      </c>
      <c r="N1426" t="s">
        <v>26200</v>
      </c>
      <c r="O1426" t="s">
        <v>42483</v>
      </c>
      <c r="P1426">
        <v>4</v>
      </c>
      <c r="Q1426" t="s">
        <v>30423</v>
      </c>
      <c r="R1426" t="s">
        <v>25816</v>
      </c>
      <c r="S1426" t="s">
        <v>26197</v>
      </c>
      <c r="T1426"/>
      <c r="U1426" t="s">
        <v>26198</v>
      </c>
      <c r="V1426" t="s">
        <v>26199</v>
      </c>
      <c r="Y1426" s="97"/>
      <c r="AA1426" s="91" t="str">
        <v>CHAPE001.0MC</v>
      </c>
    </row>
    <row r="1427" spans="1:27" s="91" customFormat="1" ht="15" customHeight="1" x14ac:dyDescent="0.35">
      <c r="A1427" t="s">
        <v>4177</v>
      </c>
      <c r="B1427" t="s">
        <v>4176</v>
      </c>
      <c r="C1427" t="s">
        <v>4178</v>
      </c>
      <c r="D1427" t="s">
        <v>4179</v>
      </c>
      <c r="E1427"/>
      <c r="F1427" t="s">
        <v>29086</v>
      </c>
      <c r="G1427"/>
      <c r="H1427">
        <v>0.1</v>
      </c>
      <c r="I1427">
        <v>5.71</v>
      </c>
      <c r="J1427" t="s">
        <v>814</v>
      </c>
      <c r="K1427">
        <v>36.536389</v>
      </c>
      <c r="L1427">
        <v>-85.045833000000002</v>
      </c>
      <c r="M1427" s="100" t="s">
        <v>38411</v>
      </c>
      <c r="N1427" t="s">
        <v>26248</v>
      </c>
      <c r="O1427" t="s">
        <v>42842</v>
      </c>
      <c r="P1427">
        <v>4</v>
      </c>
      <c r="Q1427" t="s">
        <v>30424</v>
      </c>
      <c r="R1427" t="s">
        <v>25812</v>
      </c>
      <c r="S1427" t="s">
        <v>26197</v>
      </c>
      <c r="T1427"/>
      <c r="U1427" t="s">
        <v>26198</v>
      </c>
      <c r="V1427" t="s">
        <v>26199</v>
      </c>
      <c r="Y1427" s="97"/>
      <c r="AA1427" s="91" t="str">
        <v>CHAPM000.1FE</v>
      </c>
    </row>
    <row r="1428" spans="1:27" s="91" customFormat="1" ht="15" customHeight="1" x14ac:dyDescent="0.35">
      <c r="A1428" t="s">
        <v>30425</v>
      </c>
      <c r="B1428" t="s">
        <v>30426</v>
      </c>
      <c r="C1428" t="s">
        <v>30427</v>
      </c>
      <c r="D1428" t="s">
        <v>30428</v>
      </c>
      <c r="E1428"/>
      <c r="F1428" t="s">
        <v>29086</v>
      </c>
      <c r="G1428" t="s">
        <v>29089</v>
      </c>
      <c r="H1428">
        <v>0.7</v>
      </c>
      <c r="I1428">
        <v>2.7</v>
      </c>
      <c r="J1428" t="s">
        <v>814</v>
      </c>
      <c r="K1428">
        <v>36.53031</v>
      </c>
      <c r="L1428">
        <v>-85.036609999999996</v>
      </c>
      <c r="M1428" s="100" t="s">
        <v>38411</v>
      </c>
      <c r="N1428" t="s">
        <v>26248</v>
      </c>
      <c r="O1428" t="s">
        <v>42842</v>
      </c>
      <c r="P1428">
        <v>4</v>
      </c>
      <c r="Q1428" t="s">
        <v>30424</v>
      </c>
      <c r="R1428" t="s">
        <v>25812</v>
      </c>
      <c r="S1428" t="s">
        <v>26197</v>
      </c>
      <c r="T1428"/>
      <c r="U1428" t="s">
        <v>26198</v>
      </c>
      <c r="V1428" t="s">
        <v>26199</v>
      </c>
      <c r="X1428" s="91" t="s">
        <v>38422</v>
      </c>
      <c r="Y1428" s="97"/>
      <c r="AA1428" s="91" t="str">
        <v>CHAPM000.7FE</v>
      </c>
    </row>
    <row r="1429" spans="1:27" s="91" customFormat="1" ht="15" customHeight="1" x14ac:dyDescent="0.35">
      <c r="A1429" t="s">
        <v>4181</v>
      </c>
      <c r="B1429" t="s">
        <v>4180</v>
      </c>
      <c r="C1429" t="s">
        <v>4182</v>
      </c>
      <c r="D1429" t="s">
        <v>4183</v>
      </c>
      <c r="E1429"/>
      <c r="F1429" t="s">
        <v>324</v>
      </c>
      <c r="G1429"/>
      <c r="H1429">
        <v>0.2</v>
      </c>
      <c r="I1429">
        <v>0.15</v>
      </c>
      <c r="J1429" t="s">
        <v>950</v>
      </c>
      <c r="K1429">
        <v>36.190159999999999</v>
      </c>
      <c r="L1429">
        <v>-84.329149999999998</v>
      </c>
      <c r="M1429" s="100" t="s">
        <v>38426</v>
      </c>
      <c r="N1429" t="s">
        <v>26325</v>
      </c>
      <c r="O1429" t="s">
        <v>42757</v>
      </c>
      <c r="P1429">
        <v>4</v>
      </c>
      <c r="Q1429" t="s">
        <v>30429</v>
      </c>
      <c r="R1429" t="s">
        <v>25825</v>
      </c>
      <c r="S1429" t="s">
        <v>26197</v>
      </c>
      <c r="T1429"/>
      <c r="U1429" t="s">
        <v>26198</v>
      </c>
      <c r="V1429" t="s">
        <v>26204</v>
      </c>
      <c r="W1429" s="91" t="s">
        <v>34705</v>
      </c>
      <c r="X1429" s="91" t="s">
        <v>34706</v>
      </c>
      <c r="Y1429" s="97"/>
      <c r="AA1429" s="91" t="str">
        <v>CHARL0.4T0.2AN</v>
      </c>
    </row>
    <row r="1430" spans="1:27" s="91" customFormat="1" ht="15" customHeight="1" x14ac:dyDescent="0.35">
      <c r="A1430" t="s">
        <v>4185</v>
      </c>
      <c r="B1430" t="s">
        <v>4184</v>
      </c>
      <c r="C1430" t="s">
        <v>4186</v>
      </c>
      <c r="D1430" t="s">
        <v>4187</v>
      </c>
      <c r="E1430"/>
      <c r="F1430" t="s">
        <v>9</v>
      </c>
      <c r="G1430"/>
      <c r="H1430">
        <v>0</v>
      </c>
      <c r="I1430">
        <v>2.21</v>
      </c>
      <c r="J1430" t="s">
        <v>121</v>
      </c>
      <c r="K1430">
        <v>36.051949999999998</v>
      </c>
      <c r="L1430">
        <v>-88.087580000000003</v>
      </c>
      <c r="M1430" s="100" t="s">
        <v>38392</v>
      </c>
      <c r="N1430" t="s">
        <v>26221</v>
      </c>
      <c r="O1430" t="s">
        <v>42783</v>
      </c>
      <c r="P1430">
        <v>3</v>
      </c>
      <c r="Q1430" t="s">
        <v>29147</v>
      </c>
      <c r="R1430" t="s">
        <v>25816</v>
      </c>
      <c r="S1430" t="s">
        <v>26197</v>
      </c>
      <c r="T1430"/>
      <c r="U1430" t="s">
        <v>26198</v>
      </c>
      <c r="V1430" t="s">
        <v>26199</v>
      </c>
      <c r="W1430" s="91" t="s">
        <v>4188</v>
      </c>
      <c r="X1430" s="91" t="s">
        <v>34707</v>
      </c>
      <c r="Y1430" s="97"/>
      <c r="AA1430" s="91" t="str">
        <v>CHARL000.0BN</v>
      </c>
    </row>
    <row r="1431" spans="1:27" s="91" customFormat="1" ht="15" customHeight="1" x14ac:dyDescent="0.35">
      <c r="A1431" t="s">
        <v>4190</v>
      </c>
      <c r="B1431" t="s">
        <v>4189</v>
      </c>
      <c r="C1431" t="s">
        <v>4191</v>
      </c>
      <c r="D1431" t="s">
        <v>4192</v>
      </c>
      <c r="E1431"/>
      <c r="F1431" t="s">
        <v>324</v>
      </c>
      <c r="G1431"/>
      <c r="H1431">
        <v>0.1</v>
      </c>
      <c r="I1431">
        <v>1.52</v>
      </c>
      <c r="J1431" t="s">
        <v>950</v>
      </c>
      <c r="K1431">
        <v>36.192360000000001</v>
      </c>
      <c r="L1431">
        <v>-84.332920000000001</v>
      </c>
      <c r="M1431" s="100" t="s">
        <v>38426</v>
      </c>
      <c r="N1431" t="s">
        <v>26325</v>
      </c>
      <c r="O1431" t="s">
        <v>42757</v>
      </c>
      <c r="P1431">
        <v>4</v>
      </c>
      <c r="Q1431" t="s">
        <v>30429</v>
      </c>
      <c r="R1431" t="s">
        <v>25825</v>
      </c>
      <c r="S1431" t="s">
        <v>26197</v>
      </c>
      <c r="T1431"/>
      <c r="U1431" t="s">
        <v>26198</v>
      </c>
      <c r="V1431" t="s">
        <v>26204</v>
      </c>
      <c r="X1431" s="91" t="s">
        <v>38422</v>
      </c>
      <c r="Y1431" s="97"/>
      <c r="AA1431" s="91" t="str">
        <v>CHARL000.1AN</v>
      </c>
    </row>
    <row r="1432" spans="1:27" s="91" customFormat="1" ht="15" customHeight="1" x14ac:dyDescent="0.35">
      <c r="A1432" t="s">
        <v>4194</v>
      </c>
      <c r="B1432" t="s">
        <v>4193</v>
      </c>
      <c r="C1432" t="s">
        <v>4195</v>
      </c>
      <c r="D1432" t="s">
        <v>4196</v>
      </c>
      <c r="E1432"/>
      <c r="F1432" t="s">
        <v>324</v>
      </c>
      <c r="G1432"/>
      <c r="H1432">
        <v>0.4</v>
      </c>
      <c r="I1432">
        <v>1.48</v>
      </c>
      <c r="J1432" t="s">
        <v>950</v>
      </c>
      <c r="K1432">
        <v>36.190420000000003</v>
      </c>
      <c r="L1432">
        <v>-84.329620000000006</v>
      </c>
      <c r="M1432" s="100" t="s">
        <v>38426</v>
      </c>
      <c r="N1432" t="s">
        <v>26325</v>
      </c>
      <c r="O1432" t="s">
        <v>42757</v>
      </c>
      <c r="P1432">
        <v>4</v>
      </c>
      <c r="Q1432" t="s">
        <v>30429</v>
      </c>
      <c r="R1432" t="s">
        <v>25825</v>
      </c>
      <c r="S1432" t="s">
        <v>26197</v>
      </c>
      <c r="T1432"/>
      <c r="U1432" t="s">
        <v>26198</v>
      </c>
      <c r="V1432" t="s">
        <v>26204</v>
      </c>
      <c r="W1432" s="91" t="s">
        <v>34708</v>
      </c>
      <c r="X1432" s="91" t="s">
        <v>34709</v>
      </c>
      <c r="Y1432" s="97"/>
      <c r="AA1432" s="91" t="str">
        <v>CHARL000.4AN</v>
      </c>
    </row>
    <row r="1433" spans="1:27" s="91" customFormat="1" ht="15" customHeight="1" x14ac:dyDescent="0.35">
      <c r="A1433" t="s">
        <v>4198</v>
      </c>
      <c r="B1433" t="s">
        <v>4197</v>
      </c>
      <c r="C1433" t="s">
        <v>4186</v>
      </c>
      <c r="D1433" t="s">
        <v>4199</v>
      </c>
      <c r="E1433"/>
      <c r="F1433" t="s">
        <v>9</v>
      </c>
      <c r="G1433"/>
      <c r="H1433">
        <v>0.5</v>
      </c>
      <c r="I1433">
        <v>2.4500000000000002</v>
      </c>
      <c r="J1433" t="s">
        <v>121</v>
      </c>
      <c r="K1433">
        <v>36.058498</v>
      </c>
      <c r="L1433">
        <v>-88.090711999999996</v>
      </c>
      <c r="M1433" s="100" t="s">
        <v>38392</v>
      </c>
      <c r="N1433" t="s">
        <v>26221</v>
      </c>
      <c r="O1433" t="s">
        <v>42783</v>
      </c>
      <c r="P1433">
        <v>3</v>
      </c>
      <c r="Q1433" t="s">
        <v>29147</v>
      </c>
      <c r="R1433" t="s">
        <v>25816</v>
      </c>
      <c r="S1433" t="s">
        <v>26197</v>
      </c>
      <c r="T1433"/>
      <c r="U1433" t="s">
        <v>26198</v>
      </c>
      <c r="V1433" t="s">
        <v>26199</v>
      </c>
      <c r="Y1433" s="97"/>
      <c r="AA1433" s="91" t="str">
        <v>CHARL000.5BN</v>
      </c>
    </row>
    <row r="1434" spans="1:27" s="91" customFormat="1" ht="15" customHeight="1" x14ac:dyDescent="0.35">
      <c r="A1434" t="s">
        <v>4201</v>
      </c>
      <c r="B1434" t="s">
        <v>4200</v>
      </c>
      <c r="C1434" t="s">
        <v>4202</v>
      </c>
      <c r="D1434" t="s">
        <v>4203</v>
      </c>
      <c r="E1434"/>
      <c r="F1434" t="s">
        <v>58</v>
      </c>
      <c r="G1434"/>
      <c r="H1434">
        <v>0.7</v>
      </c>
      <c r="I1434">
        <v>0.61</v>
      </c>
      <c r="J1434" t="s">
        <v>826</v>
      </c>
      <c r="K1434">
        <v>36.162309999999998</v>
      </c>
      <c r="L1434">
        <v>-85.161789999999996</v>
      </c>
      <c r="M1434" s="100" t="s">
        <v>38411</v>
      </c>
      <c r="N1434" t="s">
        <v>26248</v>
      </c>
      <c r="O1434" t="s">
        <v>43139</v>
      </c>
      <c r="P1434">
        <v>4</v>
      </c>
      <c r="Q1434" t="s">
        <v>26707</v>
      </c>
      <c r="R1434" t="s">
        <v>25812</v>
      </c>
      <c r="S1434" t="s">
        <v>26197</v>
      </c>
      <c r="T1434"/>
      <c r="U1434" t="s">
        <v>26198</v>
      </c>
      <c r="V1434" t="s">
        <v>26199</v>
      </c>
      <c r="X1434" s="91" t="s">
        <v>30430</v>
      </c>
      <c r="Y1434" s="97"/>
      <c r="AA1434" s="91" t="str">
        <v>CHARL000.7OV</v>
      </c>
    </row>
    <row r="1435" spans="1:27" s="91" customFormat="1" ht="15" customHeight="1" x14ac:dyDescent="0.35">
      <c r="A1435" t="s">
        <v>4205</v>
      </c>
      <c r="B1435" t="s">
        <v>4204</v>
      </c>
      <c r="C1435" t="s">
        <v>4206</v>
      </c>
      <c r="D1435" t="s">
        <v>4207</v>
      </c>
      <c r="E1435"/>
      <c r="F1435" t="s">
        <v>29086</v>
      </c>
      <c r="G1435"/>
      <c r="H1435">
        <v>1</v>
      </c>
      <c r="I1435">
        <v>34.96</v>
      </c>
      <c r="J1435" t="s">
        <v>470</v>
      </c>
      <c r="K1435">
        <v>35.7181</v>
      </c>
      <c r="L1435">
        <v>-85.756699999999995</v>
      </c>
      <c r="M1435" s="100" t="s">
        <v>38403</v>
      </c>
      <c r="N1435" t="s">
        <v>26290</v>
      </c>
      <c r="O1435" t="s">
        <v>43072</v>
      </c>
      <c r="P1435">
        <v>3</v>
      </c>
      <c r="Q1435" t="s">
        <v>26708</v>
      </c>
      <c r="R1435" t="s">
        <v>25812</v>
      </c>
      <c r="S1435" t="s">
        <v>26197</v>
      </c>
      <c r="T1435"/>
      <c r="U1435" t="s">
        <v>26198</v>
      </c>
      <c r="V1435" t="s">
        <v>26199</v>
      </c>
      <c r="Y1435" s="97"/>
      <c r="AA1435" s="91" t="str">
        <v>CHARL001.0WA</v>
      </c>
    </row>
    <row r="1436" spans="1:27" s="91" customFormat="1" ht="15" customHeight="1" x14ac:dyDescent="0.35">
      <c r="A1436" t="s">
        <v>4209</v>
      </c>
      <c r="B1436" t="s">
        <v>4208</v>
      </c>
      <c r="C1436" t="s">
        <v>4191</v>
      </c>
      <c r="D1436" t="s">
        <v>30431</v>
      </c>
      <c r="E1436"/>
      <c r="F1436" t="s">
        <v>324</v>
      </c>
      <c r="G1436"/>
      <c r="H1436">
        <v>1.7</v>
      </c>
      <c r="I1436">
        <v>0.12</v>
      </c>
      <c r="J1436" t="s">
        <v>950</v>
      </c>
      <c r="K1436">
        <v>36.176437</v>
      </c>
      <c r="L1436">
        <v>-84.317361000000005</v>
      </c>
      <c r="M1436" s="100" t="s">
        <v>38426</v>
      </c>
      <c r="N1436" t="s">
        <v>26325</v>
      </c>
      <c r="O1436" t="s">
        <v>42757</v>
      </c>
      <c r="P1436">
        <v>4</v>
      </c>
      <c r="Q1436" t="s">
        <v>30429</v>
      </c>
      <c r="R1436" t="s">
        <v>25825</v>
      </c>
      <c r="S1436" t="s">
        <v>26197</v>
      </c>
      <c r="T1436"/>
      <c r="U1436" t="s">
        <v>26198</v>
      </c>
      <c r="V1436" t="s">
        <v>26204</v>
      </c>
      <c r="X1436" s="91" t="s">
        <v>38748</v>
      </c>
      <c r="Y1436" s="97"/>
      <c r="AA1436" s="91" t="str">
        <v>CHARL001.7AN</v>
      </c>
    </row>
    <row r="1437" spans="1:27" s="91" customFormat="1" ht="15" customHeight="1" x14ac:dyDescent="0.35">
      <c r="A1437" t="s">
        <v>4211</v>
      </c>
      <c r="B1437" t="s">
        <v>4210</v>
      </c>
      <c r="C1437" t="s">
        <v>4206</v>
      </c>
      <c r="D1437" t="s">
        <v>4212</v>
      </c>
      <c r="E1437"/>
      <c r="F1437" t="s">
        <v>29086</v>
      </c>
      <c r="G1437"/>
      <c r="H1437">
        <v>3.2</v>
      </c>
      <c r="I1437">
        <v>30.14</v>
      </c>
      <c r="J1437" t="s">
        <v>470</v>
      </c>
      <c r="K1437">
        <v>35.7239</v>
      </c>
      <c r="L1437">
        <v>-85.791700000000006</v>
      </c>
      <c r="M1437" s="100" t="s">
        <v>38403</v>
      </c>
      <c r="N1437" t="s">
        <v>26290</v>
      </c>
      <c r="O1437" t="s">
        <v>43072</v>
      </c>
      <c r="P1437">
        <v>3</v>
      </c>
      <c r="Q1437" t="s">
        <v>26708</v>
      </c>
      <c r="R1437" t="s">
        <v>25812</v>
      </c>
      <c r="S1437" t="s">
        <v>26197</v>
      </c>
      <c r="T1437"/>
      <c r="U1437" t="s">
        <v>26198</v>
      </c>
      <c r="V1437" t="s">
        <v>26199</v>
      </c>
      <c r="Y1437" s="97"/>
      <c r="AA1437" s="91" t="str">
        <v>CHARL003.2WA</v>
      </c>
    </row>
    <row r="1438" spans="1:27" s="91" customFormat="1" ht="15" customHeight="1" x14ac:dyDescent="0.35">
      <c r="A1438" t="s">
        <v>4214</v>
      </c>
      <c r="B1438" t="s">
        <v>4213</v>
      </c>
      <c r="C1438" t="s">
        <v>4186</v>
      </c>
      <c r="D1438" t="s">
        <v>4215</v>
      </c>
      <c r="E1438"/>
      <c r="F1438" t="s">
        <v>9</v>
      </c>
      <c r="G1438"/>
      <c r="H1438">
        <v>3.4</v>
      </c>
      <c r="I1438">
        <v>0.13</v>
      </c>
      <c r="J1438" t="s">
        <v>121</v>
      </c>
      <c r="K1438">
        <v>36.089199999999998</v>
      </c>
      <c r="L1438">
        <v>-88.115600000000001</v>
      </c>
      <c r="M1438" s="100" t="s">
        <v>38392</v>
      </c>
      <c r="N1438" t="s">
        <v>26221</v>
      </c>
      <c r="O1438" t="s">
        <v>42783</v>
      </c>
      <c r="P1438">
        <v>3</v>
      </c>
      <c r="Q1438" t="s">
        <v>26709</v>
      </c>
      <c r="R1438" t="s">
        <v>25816</v>
      </c>
      <c r="S1438" t="s">
        <v>26197</v>
      </c>
      <c r="T1438"/>
      <c r="U1438" t="s">
        <v>26198</v>
      </c>
      <c r="V1438" t="s">
        <v>26199</v>
      </c>
      <c r="X1438" s="91" t="s">
        <v>30432</v>
      </c>
      <c r="Y1438" s="97"/>
      <c r="AA1438" s="91" t="str">
        <v>CHARL003.4BN</v>
      </c>
    </row>
    <row r="1439" spans="1:27" s="91" customFormat="1" ht="15" customHeight="1" x14ac:dyDescent="0.35">
      <c r="A1439" t="s">
        <v>4217</v>
      </c>
      <c r="B1439" t="s">
        <v>4216</v>
      </c>
      <c r="C1439" t="s">
        <v>4182</v>
      </c>
      <c r="D1439" t="s">
        <v>4218</v>
      </c>
      <c r="E1439"/>
      <c r="F1439" t="s">
        <v>324</v>
      </c>
      <c r="G1439"/>
      <c r="H1439">
        <v>0.2</v>
      </c>
      <c r="I1439">
        <v>0.02</v>
      </c>
      <c r="J1439" t="s">
        <v>950</v>
      </c>
      <c r="K1439">
        <v>36.176670000000001</v>
      </c>
      <c r="L1439">
        <v>-84.322220000000002</v>
      </c>
      <c r="M1439" s="100" t="s">
        <v>38426</v>
      </c>
      <c r="N1439" t="s">
        <v>26325</v>
      </c>
      <c r="O1439" t="s">
        <v>42757</v>
      </c>
      <c r="P1439">
        <v>4</v>
      </c>
      <c r="Q1439" t="s">
        <v>30433</v>
      </c>
      <c r="R1439" t="s">
        <v>25825</v>
      </c>
      <c r="S1439" t="s">
        <v>26197</v>
      </c>
      <c r="T1439"/>
      <c r="U1439" t="s">
        <v>26198</v>
      </c>
      <c r="V1439" t="s">
        <v>26204</v>
      </c>
      <c r="W1439" s="91" t="s">
        <v>4181</v>
      </c>
      <c r="X1439" s="91" t="s">
        <v>38749</v>
      </c>
      <c r="Y1439" s="97"/>
      <c r="AA1439" s="91" t="str">
        <v>CHARL1.5T0.2AN</v>
      </c>
    </row>
    <row r="1440" spans="1:27" s="91" customFormat="1" ht="15" customHeight="1" x14ac:dyDescent="0.35">
      <c r="A1440" t="s">
        <v>4220</v>
      </c>
      <c r="B1440" t="s">
        <v>4219</v>
      </c>
      <c r="C1440" t="s">
        <v>4221</v>
      </c>
      <c r="D1440" t="s">
        <v>4222</v>
      </c>
      <c r="E1440"/>
      <c r="F1440" t="s">
        <v>44</v>
      </c>
      <c r="G1440"/>
      <c r="H1440">
        <v>0.5</v>
      </c>
      <c r="I1440">
        <v>33.04</v>
      </c>
      <c r="J1440" t="s">
        <v>285</v>
      </c>
      <c r="K1440">
        <v>35.260599999999997</v>
      </c>
      <c r="L1440">
        <v>-84.744370000000004</v>
      </c>
      <c r="M1440" s="100" t="s">
        <v>38384</v>
      </c>
      <c r="N1440" t="s">
        <v>26211</v>
      </c>
      <c r="O1440" t="s">
        <v>42621</v>
      </c>
      <c r="P1440">
        <v>2</v>
      </c>
      <c r="Q1440" t="s">
        <v>26710</v>
      </c>
      <c r="R1440" t="s">
        <v>25802</v>
      </c>
      <c r="S1440" t="s">
        <v>26197</v>
      </c>
      <c r="T1440" t="s">
        <v>26607</v>
      </c>
      <c r="U1440" t="s">
        <v>26207</v>
      </c>
      <c r="V1440" t="s">
        <v>26204</v>
      </c>
      <c r="X1440" s="91" t="s">
        <v>30434</v>
      </c>
      <c r="Y1440" s="97"/>
      <c r="AA1440" s="91" t="str">
        <v>CHATA000.5BR</v>
      </c>
    </row>
    <row r="1441" spans="1:27" s="91" customFormat="1" ht="15" customHeight="1" x14ac:dyDescent="0.35">
      <c r="A1441" t="s">
        <v>4224</v>
      </c>
      <c r="B1441" t="s">
        <v>4223</v>
      </c>
      <c r="C1441" t="s">
        <v>4221</v>
      </c>
      <c r="D1441" t="s">
        <v>4225</v>
      </c>
      <c r="E1441"/>
      <c r="F1441" t="s">
        <v>44</v>
      </c>
      <c r="G1441"/>
      <c r="H1441">
        <v>2</v>
      </c>
      <c r="I1441">
        <v>30.67</v>
      </c>
      <c r="J1441" t="s">
        <v>285</v>
      </c>
      <c r="K1441">
        <v>35.241869999999999</v>
      </c>
      <c r="L1441">
        <v>-84.755229999999997</v>
      </c>
      <c r="M1441" s="100" t="s">
        <v>38384</v>
      </c>
      <c r="N1441" t="s">
        <v>26211</v>
      </c>
      <c r="O1441" t="s">
        <v>42621</v>
      </c>
      <c r="P1441">
        <v>2</v>
      </c>
      <c r="Q1441" t="s">
        <v>26710</v>
      </c>
      <c r="R1441" t="s">
        <v>25802</v>
      </c>
      <c r="S1441" t="s">
        <v>26197</v>
      </c>
      <c r="T1441"/>
      <c r="U1441" t="s">
        <v>26198</v>
      </c>
      <c r="V1441" t="s">
        <v>26204</v>
      </c>
      <c r="X1441" s="91" t="s">
        <v>30435</v>
      </c>
      <c r="Y1441" s="97"/>
      <c r="AA1441" s="91" t="str">
        <v>CHATA002.0BR</v>
      </c>
    </row>
    <row r="1442" spans="1:27" s="91" customFormat="1" ht="15" customHeight="1" x14ac:dyDescent="0.35">
      <c r="A1442" t="s">
        <v>4227</v>
      </c>
      <c r="B1442" t="s">
        <v>4226</v>
      </c>
      <c r="C1442" t="s">
        <v>4221</v>
      </c>
      <c r="D1442" t="s">
        <v>4228</v>
      </c>
      <c r="E1442"/>
      <c r="F1442" t="s">
        <v>44</v>
      </c>
      <c r="G1442"/>
      <c r="H1442">
        <v>6.4</v>
      </c>
      <c r="I1442">
        <v>11.81</v>
      </c>
      <c r="J1442" t="s">
        <v>285</v>
      </c>
      <c r="K1442">
        <v>35.205800000000004</v>
      </c>
      <c r="L1442">
        <v>-84.766099999999994</v>
      </c>
      <c r="M1442" s="100" t="s">
        <v>38384</v>
      </c>
      <c r="N1442" t="s">
        <v>26211</v>
      </c>
      <c r="O1442" t="s">
        <v>42621</v>
      </c>
      <c r="P1442">
        <v>2</v>
      </c>
      <c r="Q1442" t="s">
        <v>26710</v>
      </c>
      <c r="R1442" t="s">
        <v>25802</v>
      </c>
      <c r="S1442" t="s">
        <v>26197</v>
      </c>
      <c r="T1442"/>
      <c r="U1442" t="s">
        <v>26198</v>
      </c>
      <c r="V1442" t="s">
        <v>26204</v>
      </c>
      <c r="X1442" s="91" t="s">
        <v>30436</v>
      </c>
      <c r="Y1442" s="97"/>
      <c r="AA1442" s="91" t="str">
        <v>CHATA006.4BR</v>
      </c>
    </row>
    <row r="1443" spans="1:27" s="91" customFormat="1" ht="15" customHeight="1" x14ac:dyDescent="0.35">
      <c r="A1443" t="s">
        <v>4230</v>
      </c>
      <c r="B1443" t="s">
        <v>4229</v>
      </c>
      <c r="C1443" t="s">
        <v>4221</v>
      </c>
      <c r="D1443" t="s">
        <v>4231</v>
      </c>
      <c r="E1443"/>
      <c r="F1443" t="s">
        <v>44</v>
      </c>
      <c r="G1443"/>
      <c r="H1443">
        <v>9.3000000000000007</v>
      </c>
      <c r="I1443">
        <v>7.1</v>
      </c>
      <c r="J1443" t="s">
        <v>285</v>
      </c>
      <c r="K1443">
        <v>35.178699999999999</v>
      </c>
      <c r="L1443">
        <v>-84.784499999999994</v>
      </c>
      <c r="M1443" s="100" t="s">
        <v>38384</v>
      </c>
      <c r="N1443" t="s">
        <v>26211</v>
      </c>
      <c r="O1443" t="s">
        <v>42621</v>
      </c>
      <c r="P1443">
        <v>2</v>
      </c>
      <c r="Q1443" t="s">
        <v>26710</v>
      </c>
      <c r="R1443" t="s">
        <v>25802</v>
      </c>
      <c r="S1443" t="s">
        <v>26197</v>
      </c>
      <c r="T1443"/>
      <c r="U1443" t="s">
        <v>26198</v>
      </c>
      <c r="V1443" t="s">
        <v>26204</v>
      </c>
      <c r="Y1443" s="97"/>
      <c r="AA1443" s="91" t="str">
        <v>CHATA009.3BR</v>
      </c>
    </row>
    <row r="1444" spans="1:27" s="91" customFormat="1" ht="15" customHeight="1" x14ac:dyDescent="0.35">
      <c r="A1444" s="310" t="s">
        <v>43796</v>
      </c>
      <c r="B1444" s="310" t="s">
        <v>43797</v>
      </c>
      <c r="C1444" s="310" t="s">
        <v>4221</v>
      </c>
      <c r="D1444" s="310" t="s">
        <v>43798</v>
      </c>
      <c r="E1444" s="310"/>
      <c r="F1444" s="310" t="s">
        <v>44</v>
      </c>
      <c r="G1444" s="310"/>
      <c r="H1444" s="314">
        <v>11.4</v>
      </c>
      <c r="I1444" s="314">
        <v>0.26</v>
      </c>
      <c r="J1444" s="310" t="s">
        <v>285</v>
      </c>
      <c r="K1444" s="314">
        <v>35.158909999999999</v>
      </c>
      <c r="L1444" s="314">
        <v>-84.805768999999998</v>
      </c>
      <c r="M1444" s="314" t="s">
        <v>38384</v>
      </c>
      <c r="N1444" s="310" t="s">
        <v>26211</v>
      </c>
      <c r="O1444" s="310" t="s">
        <v>39271</v>
      </c>
      <c r="P1444" s="314">
        <v>2</v>
      </c>
      <c r="Q1444" s="310" t="s">
        <v>26710</v>
      </c>
      <c r="R1444" s="310" t="s">
        <v>25802</v>
      </c>
      <c r="S1444" s="310" t="s">
        <v>26197</v>
      </c>
      <c r="T1444" s="310"/>
      <c r="U1444" s="310" t="s">
        <v>26198</v>
      </c>
      <c r="V1444" s="310" t="s">
        <v>26204</v>
      </c>
      <c r="X1444" s="91" t="s">
        <v>43799</v>
      </c>
      <c r="Y1444" s="97"/>
      <c r="AA1444" s="91" t="str">
        <v>CHATA011.4BR</v>
      </c>
    </row>
    <row r="1445" spans="1:27" s="91" customFormat="1" ht="15" customHeight="1" x14ac:dyDescent="0.35">
      <c r="A1445" t="s">
        <v>38750</v>
      </c>
      <c r="B1445" t="s">
        <v>10101</v>
      </c>
      <c r="C1445" t="s">
        <v>38751</v>
      </c>
      <c r="D1445" t="s">
        <v>10102</v>
      </c>
      <c r="E1445"/>
      <c r="F1445" t="s">
        <v>44</v>
      </c>
      <c r="G1445"/>
      <c r="H1445">
        <v>0.4</v>
      </c>
      <c r="I1445">
        <v>0.79</v>
      </c>
      <c r="J1445" t="s">
        <v>766</v>
      </c>
      <c r="K1445">
        <v>35.012889999999999</v>
      </c>
      <c r="L1445">
        <v>-85.326499999999996</v>
      </c>
      <c r="M1445" s="100" t="s">
        <v>38386</v>
      </c>
      <c r="N1445" t="s">
        <v>29084</v>
      </c>
      <c r="O1445" t="s">
        <v>42762</v>
      </c>
      <c r="P1445">
        <v>4</v>
      </c>
      <c r="Q1445" t="s">
        <v>26711</v>
      </c>
      <c r="R1445" t="s">
        <v>25802</v>
      </c>
      <c r="S1445" t="s">
        <v>26197</v>
      </c>
      <c r="T1445"/>
      <c r="U1445" t="s">
        <v>26198</v>
      </c>
      <c r="V1445" t="s">
        <v>26204</v>
      </c>
      <c r="W1445" s="91" t="s">
        <v>38752</v>
      </c>
      <c r="X1445" s="91" t="s">
        <v>38753</v>
      </c>
      <c r="Y1445" s="97"/>
      <c r="AA1445" s="91" t="str">
        <v>CHATT0.4T0.3T0.1HM</v>
      </c>
    </row>
    <row r="1446" spans="1:27" s="91" customFormat="1" ht="15" customHeight="1" x14ac:dyDescent="0.35">
      <c r="A1446" t="s">
        <v>30437</v>
      </c>
      <c r="B1446" t="s">
        <v>30438</v>
      </c>
      <c r="C1446" t="s">
        <v>4250</v>
      </c>
      <c r="D1446" t="s">
        <v>30439</v>
      </c>
      <c r="E1446"/>
      <c r="F1446" t="s">
        <v>44</v>
      </c>
      <c r="G1446"/>
      <c r="H1446">
        <v>0.4</v>
      </c>
      <c r="I1446">
        <v>0.05</v>
      </c>
      <c r="J1446" t="s">
        <v>766</v>
      </c>
      <c r="K1446">
        <v>35.012999999999998</v>
      </c>
      <c r="L1446">
        <v>-85.32</v>
      </c>
      <c r="M1446" s="100" t="s">
        <v>38386</v>
      </c>
      <c r="N1446" t="s">
        <v>29084</v>
      </c>
      <c r="O1446" t="s">
        <v>42762</v>
      </c>
      <c r="P1446">
        <v>4</v>
      </c>
      <c r="Q1446" t="s">
        <v>26711</v>
      </c>
      <c r="R1446" t="s">
        <v>25802</v>
      </c>
      <c r="S1446" t="s">
        <v>26197</v>
      </c>
      <c r="T1446"/>
      <c r="U1446" t="s">
        <v>26198</v>
      </c>
      <c r="V1446" t="s">
        <v>26204</v>
      </c>
      <c r="X1446" s="91" t="s">
        <v>30440</v>
      </c>
      <c r="Y1446" s="97"/>
      <c r="AA1446" s="91" t="str">
        <v>CHATT0.4T0.7HM</v>
      </c>
    </row>
    <row r="1447" spans="1:27" s="91" customFormat="1" ht="15" customHeight="1" x14ac:dyDescent="0.35">
      <c r="A1447" t="s">
        <v>4233</v>
      </c>
      <c r="B1447" t="s">
        <v>4232</v>
      </c>
      <c r="C1447" t="s">
        <v>4234</v>
      </c>
      <c r="D1447" t="s">
        <v>4235</v>
      </c>
      <c r="E1447"/>
      <c r="F1447" t="s">
        <v>44</v>
      </c>
      <c r="G1447"/>
      <c r="H1447">
        <v>0.3</v>
      </c>
      <c r="I1447">
        <v>73.569999999999993</v>
      </c>
      <c r="J1447" t="s">
        <v>766</v>
      </c>
      <c r="K1447">
        <v>35.018070000000002</v>
      </c>
      <c r="L1447">
        <v>-85.32902</v>
      </c>
      <c r="M1447" s="100" t="s">
        <v>38386</v>
      </c>
      <c r="N1447" t="s">
        <v>29084</v>
      </c>
      <c r="O1447" t="s">
        <v>42762</v>
      </c>
      <c r="P1447">
        <v>4</v>
      </c>
      <c r="Q1447" t="s">
        <v>26711</v>
      </c>
      <c r="R1447" t="s">
        <v>25802</v>
      </c>
      <c r="S1447" t="s">
        <v>26197</v>
      </c>
      <c r="T1447"/>
      <c r="U1447" t="s">
        <v>26198</v>
      </c>
      <c r="V1447" t="s">
        <v>26204</v>
      </c>
      <c r="X1447" s="91" t="s">
        <v>34418</v>
      </c>
      <c r="Y1447" s="97"/>
      <c r="AA1447" s="91" t="str">
        <v>CHATT000.3HM</v>
      </c>
    </row>
    <row r="1448" spans="1:27" s="91" customFormat="1" ht="15" customHeight="1" x14ac:dyDescent="0.35">
      <c r="A1448" t="s">
        <v>4237</v>
      </c>
      <c r="B1448" t="s">
        <v>4236</v>
      </c>
      <c r="C1448" t="s">
        <v>4234</v>
      </c>
      <c r="D1448" t="s">
        <v>4238</v>
      </c>
      <c r="E1448"/>
      <c r="F1448" t="s">
        <v>44</v>
      </c>
      <c r="G1448"/>
      <c r="H1448">
        <v>0.6</v>
      </c>
      <c r="I1448">
        <v>73.89</v>
      </c>
      <c r="J1448" t="s">
        <v>766</v>
      </c>
      <c r="K1448">
        <v>35.018790000000003</v>
      </c>
      <c r="L1448">
        <v>-85.325739999999996</v>
      </c>
      <c r="M1448" s="100" t="s">
        <v>38386</v>
      </c>
      <c r="N1448" t="s">
        <v>29084</v>
      </c>
      <c r="O1448" t="s">
        <v>42762</v>
      </c>
      <c r="P1448">
        <v>4</v>
      </c>
      <c r="Q1448" t="s">
        <v>26711</v>
      </c>
      <c r="R1448" t="s">
        <v>25802</v>
      </c>
      <c r="S1448" t="s">
        <v>26197</v>
      </c>
      <c r="T1448"/>
      <c r="U1448" t="s">
        <v>26198</v>
      </c>
      <c r="V1448" t="s">
        <v>26204</v>
      </c>
      <c r="W1448" s="91" t="s">
        <v>4239</v>
      </c>
      <c r="X1448" s="91" t="s">
        <v>34710</v>
      </c>
      <c r="Y1448" s="97"/>
      <c r="AA1448" s="91" t="str">
        <v>CHATT000.6HM</v>
      </c>
    </row>
    <row r="1449" spans="1:27" s="91" customFormat="1" ht="15" customHeight="1" x14ac:dyDescent="0.35">
      <c r="A1449" t="s">
        <v>4241</v>
      </c>
      <c r="B1449" t="s">
        <v>4240</v>
      </c>
      <c r="C1449" t="s">
        <v>4234</v>
      </c>
      <c r="D1449" t="s">
        <v>38754</v>
      </c>
      <c r="E1449"/>
      <c r="F1449" t="s">
        <v>44</v>
      </c>
      <c r="G1449"/>
      <c r="H1449">
        <v>0.9</v>
      </c>
      <c r="I1449">
        <v>73.319999999999993</v>
      </c>
      <c r="J1449" t="s">
        <v>766</v>
      </c>
      <c r="K1449">
        <v>35.021099999999997</v>
      </c>
      <c r="L1449">
        <v>-85.322199999999995</v>
      </c>
      <c r="M1449" s="100" t="s">
        <v>38386</v>
      </c>
      <c r="N1449" t="s">
        <v>29084</v>
      </c>
      <c r="O1449" t="s">
        <v>42762</v>
      </c>
      <c r="P1449">
        <v>4</v>
      </c>
      <c r="Q1449" t="s">
        <v>26711</v>
      </c>
      <c r="R1449" t="s">
        <v>25802</v>
      </c>
      <c r="S1449" t="s">
        <v>26197</v>
      </c>
      <c r="T1449"/>
      <c r="U1449" t="s">
        <v>26198</v>
      </c>
      <c r="V1449" t="s">
        <v>26204</v>
      </c>
      <c r="W1449" s="91" t="s">
        <v>43258</v>
      </c>
      <c r="X1449" s="91" t="s">
        <v>34711</v>
      </c>
      <c r="Y1449" s="97"/>
      <c r="AA1449" s="91" t="str">
        <v>CHATT000.9HM</v>
      </c>
    </row>
    <row r="1450" spans="1:27" s="91" customFormat="1" ht="15" customHeight="1" x14ac:dyDescent="0.35">
      <c r="A1450" t="s">
        <v>4243</v>
      </c>
      <c r="B1450" t="s">
        <v>4242</v>
      </c>
      <c r="C1450" t="s">
        <v>4234</v>
      </c>
      <c r="D1450" t="s">
        <v>4244</v>
      </c>
      <c r="E1450"/>
      <c r="F1450" t="s">
        <v>44</v>
      </c>
      <c r="G1450"/>
      <c r="H1450">
        <v>1.3</v>
      </c>
      <c r="I1450">
        <v>73.260000000000005</v>
      </c>
      <c r="J1450" t="s">
        <v>766</v>
      </c>
      <c r="K1450">
        <v>35.023049999999998</v>
      </c>
      <c r="L1450">
        <v>-85.319720000000004</v>
      </c>
      <c r="M1450" s="100" t="s">
        <v>38386</v>
      </c>
      <c r="N1450" t="s">
        <v>29084</v>
      </c>
      <c r="O1450" t="s">
        <v>42762</v>
      </c>
      <c r="P1450">
        <v>4</v>
      </c>
      <c r="Q1450" t="s">
        <v>26711</v>
      </c>
      <c r="R1450" t="s">
        <v>25802</v>
      </c>
      <c r="S1450" t="s">
        <v>26197</v>
      </c>
      <c r="T1450"/>
      <c r="U1450" t="s">
        <v>26198</v>
      </c>
      <c r="V1450" t="s">
        <v>26204</v>
      </c>
      <c r="W1450" s="91" t="s">
        <v>43259</v>
      </c>
      <c r="Y1450" s="97"/>
      <c r="AA1450" s="91" t="str">
        <v>CHATT001.3HM</v>
      </c>
    </row>
    <row r="1451" spans="1:27" s="91" customFormat="1" ht="15" customHeight="1" x14ac:dyDescent="0.35">
      <c r="A1451" t="s">
        <v>34712</v>
      </c>
      <c r="B1451" t="s">
        <v>34713</v>
      </c>
      <c r="C1451" t="s">
        <v>4234</v>
      </c>
      <c r="D1451" t="s">
        <v>34714</v>
      </c>
      <c r="E1451"/>
      <c r="F1451" t="s">
        <v>44</v>
      </c>
      <c r="G1451"/>
      <c r="H1451">
        <v>1.7</v>
      </c>
      <c r="I1451">
        <v>73.099999999999994</v>
      </c>
      <c r="J1451" t="s">
        <v>766</v>
      </c>
      <c r="K1451">
        <v>35.021650000000001</v>
      </c>
      <c r="L1451">
        <v>-85.311220000000006</v>
      </c>
      <c r="M1451" s="100" t="s">
        <v>38386</v>
      </c>
      <c r="N1451" t="s">
        <v>29084</v>
      </c>
      <c r="O1451" t="s">
        <v>42762</v>
      </c>
      <c r="P1451">
        <v>4</v>
      </c>
      <c r="Q1451" t="s">
        <v>26711</v>
      </c>
      <c r="R1451" t="s">
        <v>25802</v>
      </c>
      <c r="S1451" t="s">
        <v>26197</v>
      </c>
      <c r="T1451"/>
      <c r="U1451" t="s">
        <v>26198</v>
      </c>
      <c r="V1451" t="s">
        <v>26204</v>
      </c>
      <c r="Y1451" s="97"/>
      <c r="AA1451" s="91" t="str">
        <v>CHATT001.7HM</v>
      </c>
    </row>
    <row r="1452" spans="1:27" s="91" customFormat="1" ht="15" customHeight="1" x14ac:dyDescent="0.35">
      <c r="A1452" s="310" t="s">
        <v>37843</v>
      </c>
      <c r="B1452" s="310" t="s">
        <v>37844</v>
      </c>
      <c r="C1452" s="310" t="s">
        <v>4234</v>
      </c>
      <c r="D1452" s="310" t="s">
        <v>37845</v>
      </c>
      <c r="E1452" s="310"/>
      <c r="F1452" s="310" t="s">
        <v>44</v>
      </c>
      <c r="G1452" s="310"/>
      <c r="H1452" s="314">
        <v>2.5</v>
      </c>
      <c r="I1452" s="314">
        <v>66</v>
      </c>
      <c r="J1452" s="310" t="s">
        <v>766</v>
      </c>
      <c r="K1452" s="314">
        <v>35.017040000000001</v>
      </c>
      <c r="L1452" s="314">
        <v>-85.304959999999994</v>
      </c>
      <c r="M1452" s="314" t="s">
        <v>38386</v>
      </c>
      <c r="N1452" s="310" t="s">
        <v>29084</v>
      </c>
      <c r="O1452" s="310" t="s">
        <v>38755</v>
      </c>
      <c r="P1452" s="314">
        <v>4</v>
      </c>
      <c r="Q1452" s="310" t="s">
        <v>26711</v>
      </c>
      <c r="R1452" s="310" t="s">
        <v>25802</v>
      </c>
      <c r="S1452" s="310" t="s">
        <v>26197</v>
      </c>
      <c r="T1452" s="310"/>
      <c r="U1452" s="310" t="s">
        <v>26198</v>
      </c>
      <c r="V1452" s="310" t="s">
        <v>26204</v>
      </c>
      <c r="X1452" s="91" t="s">
        <v>37846</v>
      </c>
      <c r="Y1452" s="97"/>
      <c r="AA1452" s="91" t="str">
        <v>CHATT002.5HM</v>
      </c>
    </row>
    <row r="1453" spans="1:27" s="91" customFormat="1" ht="15" customHeight="1" x14ac:dyDescent="0.35">
      <c r="A1453" t="s">
        <v>34715</v>
      </c>
      <c r="B1453" t="s">
        <v>34716</v>
      </c>
      <c r="C1453" t="s">
        <v>4234</v>
      </c>
      <c r="D1453" t="s">
        <v>34717</v>
      </c>
      <c r="E1453"/>
      <c r="F1453" t="s">
        <v>44</v>
      </c>
      <c r="G1453"/>
      <c r="H1453">
        <v>4.2</v>
      </c>
      <c r="I1453">
        <v>65.3</v>
      </c>
      <c r="J1453" t="s">
        <v>766</v>
      </c>
      <c r="K1453">
        <v>35.003709999999998</v>
      </c>
      <c r="L1453">
        <v>-85.305850000000007</v>
      </c>
      <c r="M1453" s="100" t="s">
        <v>38386</v>
      </c>
      <c r="N1453" t="s">
        <v>29084</v>
      </c>
      <c r="O1453" t="s">
        <v>42762</v>
      </c>
      <c r="P1453">
        <v>4</v>
      </c>
      <c r="Q1453" t="s">
        <v>26711</v>
      </c>
      <c r="R1453" t="s">
        <v>25802</v>
      </c>
      <c r="S1453" t="s">
        <v>26197</v>
      </c>
      <c r="T1453"/>
      <c r="U1453" t="s">
        <v>26198</v>
      </c>
      <c r="V1453" t="s">
        <v>26204</v>
      </c>
      <c r="Y1453" s="97"/>
      <c r="AA1453" s="91" t="str">
        <v>CHATT004.2HM</v>
      </c>
    </row>
    <row r="1454" spans="1:27" s="91" customFormat="1" ht="15" customHeight="1" x14ac:dyDescent="0.35">
      <c r="A1454" t="s">
        <v>36480</v>
      </c>
      <c r="B1454" t="s">
        <v>34718</v>
      </c>
      <c r="C1454" t="s">
        <v>4234</v>
      </c>
      <c r="D1454" t="s">
        <v>34719</v>
      </c>
      <c r="E1454"/>
      <c r="F1454" t="s">
        <v>44</v>
      </c>
      <c r="G1454"/>
      <c r="H1454">
        <v>5.5</v>
      </c>
      <c r="I1454">
        <v>64.5</v>
      </c>
      <c r="J1454" t="s">
        <v>766</v>
      </c>
      <c r="K1454">
        <v>34.990020000000001</v>
      </c>
      <c r="L1454">
        <v>-85.301230000000004</v>
      </c>
      <c r="M1454" s="100" t="s">
        <v>38386</v>
      </c>
      <c r="N1454" t="s">
        <v>29084</v>
      </c>
      <c r="O1454" t="s">
        <v>42762</v>
      </c>
      <c r="P1454">
        <v>4</v>
      </c>
      <c r="Q1454" t="s">
        <v>26712</v>
      </c>
      <c r="R1454" t="s">
        <v>25802</v>
      </c>
      <c r="S1454" t="s">
        <v>26197</v>
      </c>
      <c r="T1454"/>
      <c r="U1454" t="s">
        <v>26198</v>
      </c>
      <c r="V1454" t="s">
        <v>26204</v>
      </c>
      <c r="Y1454" s="97"/>
      <c r="AA1454" s="91" t="str">
        <v>CHATT005.5HM</v>
      </c>
    </row>
    <row r="1455" spans="1:27" s="91" customFormat="1" ht="15" customHeight="1" x14ac:dyDescent="0.35">
      <c r="A1455" t="s">
        <v>4246</v>
      </c>
      <c r="B1455" t="s">
        <v>4245</v>
      </c>
      <c r="C1455" t="s">
        <v>4234</v>
      </c>
      <c r="D1455" t="s">
        <v>4247</v>
      </c>
      <c r="E1455"/>
      <c r="F1455" t="s">
        <v>44</v>
      </c>
      <c r="G1455"/>
      <c r="H1455">
        <v>7.9</v>
      </c>
      <c r="I1455">
        <v>53.14</v>
      </c>
      <c r="J1455" t="s">
        <v>766</v>
      </c>
      <c r="K1455">
        <v>34.986429999999999</v>
      </c>
      <c r="L1455">
        <v>-85.32714</v>
      </c>
      <c r="M1455" s="100" t="s">
        <v>38386</v>
      </c>
      <c r="N1455" t="s">
        <v>29084</v>
      </c>
      <c r="O1455" t="s">
        <v>42762</v>
      </c>
      <c r="P1455">
        <v>4</v>
      </c>
      <c r="Q1455" t="s">
        <v>26712</v>
      </c>
      <c r="R1455" t="s">
        <v>25802</v>
      </c>
      <c r="S1455" t="s">
        <v>26197</v>
      </c>
      <c r="T1455"/>
      <c r="U1455" t="s">
        <v>26198</v>
      </c>
      <c r="V1455" t="s">
        <v>26204</v>
      </c>
      <c r="W1455" s="91" t="s">
        <v>43260</v>
      </c>
      <c r="X1455" s="91" t="s">
        <v>30441</v>
      </c>
      <c r="Y1455" s="97"/>
      <c r="AA1455" s="91" t="str">
        <v>CHATT007.9HM</v>
      </c>
    </row>
    <row r="1456" spans="1:27" s="91" customFormat="1" ht="15" customHeight="1" x14ac:dyDescent="0.35">
      <c r="A1456" t="s">
        <v>4249</v>
      </c>
      <c r="B1456" t="s">
        <v>4248</v>
      </c>
      <c r="C1456" t="s">
        <v>4250</v>
      </c>
      <c r="D1456" t="s">
        <v>4251</v>
      </c>
      <c r="E1456"/>
      <c r="F1456" t="s">
        <v>44</v>
      </c>
      <c r="G1456"/>
      <c r="H1456">
        <v>0.1</v>
      </c>
      <c r="I1456">
        <v>1.02</v>
      </c>
      <c r="J1456" t="s">
        <v>766</v>
      </c>
      <c r="K1456">
        <v>34.990580000000001</v>
      </c>
      <c r="L1456">
        <v>-85.299250000000001</v>
      </c>
      <c r="M1456" s="100" t="s">
        <v>38386</v>
      </c>
      <c r="N1456" t="s">
        <v>29084</v>
      </c>
      <c r="O1456" t="s">
        <v>42762</v>
      </c>
      <c r="P1456">
        <v>4</v>
      </c>
      <c r="Q1456" t="s">
        <v>26713</v>
      </c>
      <c r="R1456" t="s">
        <v>25802</v>
      </c>
      <c r="S1456" t="s">
        <v>26197</v>
      </c>
      <c r="T1456"/>
      <c r="U1456" t="s">
        <v>26198</v>
      </c>
      <c r="V1456" t="s">
        <v>26204</v>
      </c>
      <c r="W1456" s="91" t="s">
        <v>4252</v>
      </c>
      <c r="X1456" s="91" t="s">
        <v>30442</v>
      </c>
      <c r="Y1456" s="97"/>
      <c r="AA1456" s="91" t="str">
        <v>CHATT5.5T0.1HM</v>
      </c>
    </row>
    <row r="1457" spans="1:27" s="91" customFormat="1" ht="15" customHeight="1" x14ac:dyDescent="0.35">
      <c r="A1457" t="s">
        <v>4254</v>
      </c>
      <c r="B1457" t="s">
        <v>4253</v>
      </c>
      <c r="C1457" t="s">
        <v>4255</v>
      </c>
      <c r="D1457" t="s">
        <v>4256</v>
      </c>
      <c r="E1457"/>
      <c r="F1457" t="s">
        <v>75</v>
      </c>
      <c r="G1457"/>
      <c r="H1457">
        <v>0.1</v>
      </c>
      <c r="I1457">
        <v>2.15</v>
      </c>
      <c r="J1457" t="s">
        <v>148</v>
      </c>
      <c r="K1457">
        <v>35.761299999999999</v>
      </c>
      <c r="L1457">
        <v>-86.636949999999999</v>
      </c>
      <c r="M1457" s="100" t="s">
        <v>38379</v>
      </c>
      <c r="N1457" t="s">
        <v>26205</v>
      </c>
      <c r="O1457" t="s">
        <v>42774</v>
      </c>
      <c r="P1457">
        <v>1</v>
      </c>
      <c r="Q1457" t="s">
        <v>27378</v>
      </c>
      <c r="R1457" t="s">
        <v>25829</v>
      </c>
      <c r="S1457" t="s">
        <v>26197</v>
      </c>
      <c r="T1457"/>
      <c r="U1457" t="s">
        <v>26198</v>
      </c>
      <c r="V1457" t="s">
        <v>26199</v>
      </c>
      <c r="X1457" s="91" t="s">
        <v>30443</v>
      </c>
      <c r="Y1457" s="97"/>
      <c r="AA1457" s="91" t="str">
        <v>CHEAT000.1RU</v>
      </c>
    </row>
    <row r="1458" spans="1:27" s="91" customFormat="1" ht="15" customHeight="1" x14ac:dyDescent="0.35">
      <c r="A1458" t="s">
        <v>4258</v>
      </c>
      <c r="B1458" t="s">
        <v>4257</v>
      </c>
      <c r="C1458" t="s">
        <v>4255</v>
      </c>
      <c r="D1458" t="s">
        <v>4259</v>
      </c>
      <c r="E1458"/>
      <c r="F1458" t="s">
        <v>75</v>
      </c>
      <c r="G1458"/>
      <c r="H1458">
        <v>2</v>
      </c>
      <c r="I1458">
        <v>0.32</v>
      </c>
      <c r="J1458" t="s">
        <v>148</v>
      </c>
      <c r="K1458">
        <v>35.741110999999997</v>
      </c>
      <c r="L1458">
        <v>-86.646388999999999</v>
      </c>
      <c r="M1458" s="100" t="s">
        <v>38379</v>
      </c>
      <c r="N1458" t="s">
        <v>26205</v>
      </c>
      <c r="O1458" t="s">
        <v>42774</v>
      </c>
      <c r="P1458">
        <v>1</v>
      </c>
      <c r="Q1458" t="s">
        <v>27378</v>
      </c>
      <c r="R1458" t="s">
        <v>25829</v>
      </c>
      <c r="S1458" t="s">
        <v>26197</v>
      </c>
      <c r="T1458"/>
      <c r="U1458" t="s">
        <v>26198</v>
      </c>
      <c r="V1458" t="s">
        <v>26199</v>
      </c>
      <c r="Y1458" s="97"/>
      <c r="AA1458" s="91" t="str">
        <v>CHEAT002.0RU</v>
      </c>
    </row>
    <row r="1459" spans="1:27" s="91" customFormat="1" ht="15" customHeight="1" x14ac:dyDescent="0.35">
      <c r="A1459" t="s">
        <v>4261</v>
      </c>
      <c r="B1459" t="s">
        <v>4260</v>
      </c>
      <c r="C1459" t="s">
        <v>4262</v>
      </c>
      <c r="D1459" t="s">
        <v>4263</v>
      </c>
      <c r="E1459"/>
      <c r="F1459" t="s">
        <v>44</v>
      </c>
      <c r="G1459"/>
      <c r="H1459">
        <v>1</v>
      </c>
      <c r="I1459">
        <v>20.7</v>
      </c>
      <c r="J1459" t="s">
        <v>230</v>
      </c>
      <c r="K1459">
        <v>36.20532</v>
      </c>
      <c r="L1459">
        <v>-82.489310000000003</v>
      </c>
      <c r="M1459" s="100" t="s">
        <v>38387</v>
      </c>
      <c r="N1459" t="s">
        <v>26214</v>
      </c>
      <c r="O1459" t="s">
        <v>42596</v>
      </c>
      <c r="P1459">
        <v>5</v>
      </c>
      <c r="Q1459" t="s">
        <v>26715</v>
      </c>
      <c r="R1459" t="s">
        <v>25821</v>
      </c>
      <c r="S1459" t="s">
        <v>26197</v>
      </c>
      <c r="T1459"/>
      <c r="U1459" t="s">
        <v>26198</v>
      </c>
      <c r="V1459" t="s">
        <v>26204</v>
      </c>
      <c r="W1459" s="91" t="s">
        <v>34720</v>
      </c>
      <c r="X1459" s="91" t="s">
        <v>30246</v>
      </c>
      <c r="Y1459" s="97"/>
      <c r="AA1459" s="91" t="str">
        <v>CHERO001.0WN</v>
      </c>
    </row>
    <row r="1460" spans="1:27" s="91" customFormat="1" ht="15" customHeight="1" x14ac:dyDescent="0.35">
      <c r="A1460" t="s">
        <v>36481</v>
      </c>
      <c r="B1460" t="s">
        <v>36482</v>
      </c>
      <c r="C1460" t="s">
        <v>4262</v>
      </c>
      <c r="D1460" t="s">
        <v>36483</v>
      </c>
      <c r="E1460"/>
      <c r="F1460" t="s">
        <v>44</v>
      </c>
      <c r="G1460"/>
      <c r="H1460">
        <v>3.2</v>
      </c>
      <c r="I1460">
        <v>11.1</v>
      </c>
      <c r="J1460" t="s">
        <v>230</v>
      </c>
      <c r="K1460">
        <v>36.216929999999998</v>
      </c>
      <c r="L1460">
        <v>-82.471969999999999</v>
      </c>
      <c r="M1460" s="100" t="s">
        <v>38387</v>
      </c>
      <c r="N1460" t="s">
        <v>26214</v>
      </c>
      <c r="O1460" t="s">
        <v>42596</v>
      </c>
      <c r="P1460">
        <v>5</v>
      </c>
      <c r="Q1460" t="s">
        <v>26716</v>
      </c>
      <c r="R1460" t="s">
        <v>25821</v>
      </c>
      <c r="S1460" t="s">
        <v>26197</v>
      </c>
      <c r="T1460"/>
      <c r="U1460" t="s">
        <v>26198</v>
      </c>
      <c r="V1460" t="s">
        <v>26204</v>
      </c>
      <c r="Y1460" s="97"/>
      <c r="AA1460" s="91" t="str">
        <v>CHERO003.2WN</v>
      </c>
    </row>
    <row r="1461" spans="1:27" s="91" customFormat="1" ht="15" customHeight="1" x14ac:dyDescent="0.35">
      <c r="A1461" t="s">
        <v>36484</v>
      </c>
      <c r="B1461" t="s">
        <v>4264</v>
      </c>
      <c r="C1461" t="s">
        <v>4262</v>
      </c>
      <c r="D1461" t="s">
        <v>4266</v>
      </c>
      <c r="E1461"/>
      <c r="F1461" t="s">
        <v>44</v>
      </c>
      <c r="G1461"/>
      <c r="H1461">
        <v>3.5</v>
      </c>
      <c r="I1461">
        <v>10.51</v>
      </c>
      <c r="J1461" t="s">
        <v>230</v>
      </c>
      <c r="K1461">
        <v>36.220529999999997</v>
      </c>
      <c r="L1461">
        <v>-82.468900000000005</v>
      </c>
      <c r="M1461" s="100" t="s">
        <v>38387</v>
      </c>
      <c r="N1461" t="s">
        <v>26214</v>
      </c>
      <c r="O1461" t="s">
        <v>42596</v>
      </c>
      <c r="P1461">
        <v>5</v>
      </c>
      <c r="Q1461" t="s">
        <v>26716</v>
      </c>
      <c r="R1461" t="s">
        <v>25821</v>
      </c>
      <c r="S1461" t="s">
        <v>26197</v>
      </c>
      <c r="T1461"/>
      <c r="U1461" t="s">
        <v>26198</v>
      </c>
      <c r="V1461" t="s">
        <v>26204</v>
      </c>
      <c r="W1461" s="91" t="s">
        <v>4265</v>
      </c>
      <c r="X1461" s="91" t="s">
        <v>36485</v>
      </c>
      <c r="Y1461" s="97"/>
      <c r="AA1461" s="91" t="str">
        <v>CHERO003.5WN</v>
      </c>
    </row>
    <row r="1462" spans="1:27" s="91" customFormat="1" ht="15" customHeight="1" x14ac:dyDescent="0.35">
      <c r="A1462" t="s">
        <v>4268</v>
      </c>
      <c r="B1462" t="s">
        <v>4267</v>
      </c>
      <c r="C1462" t="s">
        <v>4269</v>
      </c>
      <c r="D1462" t="s">
        <v>30444</v>
      </c>
      <c r="E1462"/>
      <c r="F1462" t="s">
        <v>9</v>
      </c>
      <c r="G1462"/>
      <c r="H1462">
        <v>0.9</v>
      </c>
      <c r="I1462">
        <v>4.95</v>
      </c>
      <c r="J1462" t="s">
        <v>104</v>
      </c>
      <c r="K1462">
        <v>36.048400000000001</v>
      </c>
      <c r="L1462">
        <v>-88.242099999999994</v>
      </c>
      <c r="M1462" s="100" t="s">
        <v>38392</v>
      </c>
      <c r="N1462" t="s">
        <v>26221</v>
      </c>
      <c r="O1462" t="s">
        <v>42905</v>
      </c>
      <c r="P1462">
        <v>3</v>
      </c>
      <c r="Q1462" t="s">
        <v>29148</v>
      </c>
      <c r="R1462" t="s">
        <v>25816</v>
      </c>
      <c r="S1462" t="s">
        <v>26197</v>
      </c>
      <c r="T1462"/>
      <c r="U1462" t="s">
        <v>26198</v>
      </c>
      <c r="V1462" t="s">
        <v>26199</v>
      </c>
      <c r="W1462" s="91" t="s">
        <v>4268</v>
      </c>
      <c r="Y1462" s="97"/>
      <c r="AA1462" s="91" t="str">
        <v>CHERR000.9CR</v>
      </c>
    </row>
    <row r="1463" spans="1:27" s="91" customFormat="1" ht="15" customHeight="1" x14ac:dyDescent="0.35">
      <c r="A1463" t="s">
        <v>4271</v>
      </c>
      <c r="B1463" t="s">
        <v>4270</v>
      </c>
      <c r="C1463" t="s">
        <v>4269</v>
      </c>
      <c r="D1463" t="s">
        <v>4272</v>
      </c>
      <c r="E1463"/>
      <c r="F1463" t="s">
        <v>29086</v>
      </c>
      <c r="G1463"/>
      <c r="H1463">
        <v>0.9</v>
      </c>
      <c r="I1463">
        <v>16.48</v>
      </c>
      <c r="J1463" t="s">
        <v>2322</v>
      </c>
      <c r="K1463">
        <v>35.9938</v>
      </c>
      <c r="L1463">
        <v>-85.419200000000004</v>
      </c>
      <c r="M1463" s="100" t="s">
        <v>38383</v>
      </c>
      <c r="N1463" t="s">
        <v>3589</v>
      </c>
      <c r="O1463" t="s">
        <v>43238</v>
      </c>
      <c r="P1463">
        <v>2</v>
      </c>
      <c r="Q1463" t="s">
        <v>26717</v>
      </c>
      <c r="R1463" t="s">
        <v>25812</v>
      </c>
      <c r="S1463" t="s">
        <v>26197</v>
      </c>
      <c r="T1463"/>
      <c r="U1463" t="s">
        <v>26198</v>
      </c>
      <c r="V1463" t="s">
        <v>26199</v>
      </c>
      <c r="Y1463" s="97"/>
      <c r="AA1463" s="91" t="str">
        <v>CHERR000.9WH</v>
      </c>
    </row>
    <row r="1464" spans="1:27" s="91" customFormat="1" ht="15" customHeight="1" x14ac:dyDescent="0.35">
      <c r="A1464" t="s">
        <v>4274</v>
      </c>
      <c r="B1464" t="s">
        <v>4273</v>
      </c>
      <c r="C1464" t="s">
        <v>4269</v>
      </c>
      <c r="D1464" t="s">
        <v>4275</v>
      </c>
      <c r="E1464" t="s">
        <v>26424</v>
      </c>
      <c r="F1464" t="s">
        <v>29086</v>
      </c>
      <c r="G1464"/>
      <c r="H1464">
        <v>3.8</v>
      </c>
      <c r="I1464">
        <v>7.04</v>
      </c>
      <c r="J1464" t="s">
        <v>2322</v>
      </c>
      <c r="K1464">
        <v>36.017200000000003</v>
      </c>
      <c r="L1464">
        <v>-85.445599999999999</v>
      </c>
      <c r="M1464" s="100" t="s">
        <v>38383</v>
      </c>
      <c r="N1464" t="s">
        <v>3589</v>
      </c>
      <c r="O1464" t="s">
        <v>43238</v>
      </c>
      <c r="P1464">
        <v>2</v>
      </c>
      <c r="Q1464" t="s">
        <v>26717</v>
      </c>
      <c r="R1464" t="s">
        <v>25812</v>
      </c>
      <c r="S1464" t="s">
        <v>26197</v>
      </c>
      <c r="T1464"/>
      <c r="U1464" t="s">
        <v>26198</v>
      </c>
      <c r="V1464" t="s">
        <v>26199</v>
      </c>
      <c r="W1464" s="91" t="s">
        <v>4276</v>
      </c>
      <c r="X1464" s="91" t="s">
        <v>34721</v>
      </c>
      <c r="Y1464" s="97"/>
      <c r="AA1464" s="91" t="str">
        <v>CHERR003.8WH</v>
      </c>
    </row>
    <row r="1465" spans="1:27" s="91" customFormat="1" ht="15" customHeight="1" x14ac:dyDescent="0.35">
      <c r="A1465" t="s">
        <v>4278</v>
      </c>
      <c r="B1465" t="s">
        <v>4277</v>
      </c>
      <c r="C1465" t="s">
        <v>38756</v>
      </c>
      <c r="D1465" t="s">
        <v>4279</v>
      </c>
      <c r="E1465"/>
      <c r="F1465" t="s">
        <v>44</v>
      </c>
      <c r="G1465"/>
      <c r="H1465">
        <v>0.3</v>
      </c>
      <c r="I1465">
        <v>5</v>
      </c>
      <c r="J1465" t="s">
        <v>766</v>
      </c>
      <c r="K1465">
        <v>35.046399999999998</v>
      </c>
      <c r="L1465">
        <v>-85.035799999999995</v>
      </c>
      <c r="M1465" s="100" t="s">
        <v>38386</v>
      </c>
      <c r="N1465" t="s">
        <v>29084</v>
      </c>
      <c r="O1465" t="s">
        <v>42478</v>
      </c>
      <c r="P1465">
        <v>3</v>
      </c>
      <c r="Q1465" t="s">
        <v>26718</v>
      </c>
      <c r="R1465" t="s">
        <v>25802</v>
      </c>
      <c r="S1465" t="s">
        <v>26197</v>
      </c>
      <c r="T1465"/>
      <c r="U1465" t="s">
        <v>26198</v>
      </c>
      <c r="V1465" t="s">
        <v>26204</v>
      </c>
      <c r="W1465" s="91" t="s">
        <v>4280</v>
      </c>
      <c r="X1465" s="91" t="s">
        <v>34722</v>
      </c>
      <c r="Y1465" s="97"/>
      <c r="AA1465" s="91" t="str">
        <v>CHEST000.3HM</v>
      </c>
    </row>
    <row r="1466" spans="1:27" s="91" customFormat="1" ht="15" customHeight="1" x14ac:dyDescent="0.35">
      <c r="A1466" t="s">
        <v>4282</v>
      </c>
      <c r="B1466" t="s">
        <v>4281</v>
      </c>
      <c r="C1466" t="s">
        <v>4283</v>
      </c>
      <c r="D1466" t="s">
        <v>4284</v>
      </c>
      <c r="E1466"/>
      <c r="F1466" t="s">
        <v>44</v>
      </c>
      <c r="G1466"/>
      <c r="H1466">
        <v>1.5</v>
      </c>
      <c r="I1466">
        <v>4.74</v>
      </c>
      <c r="J1466" t="s">
        <v>766</v>
      </c>
      <c r="K1466">
        <v>35.032400000000003</v>
      </c>
      <c r="L1466">
        <v>-85.031199999999998</v>
      </c>
      <c r="M1466" s="100" t="s">
        <v>38386</v>
      </c>
      <c r="N1466" t="s">
        <v>29084</v>
      </c>
      <c r="O1466" t="s">
        <v>42478</v>
      </c>
      <c r="P1466">
        <v>3</v>
      </c>
      <c r="Q1466" t="s">
        <v>26718</v>
      </c>
      <c r="R1466" t="s">
        <v>25802</v>
      </c>
      <c r="S1466" t="s">
        <v>26197</v>
      </c>
      <c r="T1466"/>
      <c r="U1466" t="s">
        <v>26198</v>
      </c>
      <c r="V1466" t="s">
        <v>26204</v>
      </c>
      <c r="Y1466" s="97"/>
      <c r="AA1466" s="91" t="str">
        <v>CHEST001.5HM</v>
      </c>
    </row>
    <row r="1467" spans="1:27" s="91" customFormat="1" ht="15" customHeight="1" x14ac:dyDescent="0.35">
      <c r="A1467" t="s">
        <v>4286</v>
      </c>
      <c r="B1467" t="s">
        <v>4285</v>
      </c>
      <c r="C1467" t="s">
        <v>4283</v>
      </c>
      <c r="D1467" t="s">
        <v>4287</v>
      </c>
      <c r="E1467"/>
      <c r="F1467" t="s">
        <v>28994</v>
      </c>
      <c r="G1467"/>
      <c r="H1467">
        <v>2.9</v>
      </c>
      <c r="I1467">
        <v>1.3</v>
      </c>
      <c r="J1467" t="s">
        <v>766</v>
      </c>
      <c r="K1467">
        <v>35.012797999999997</v>
      </c>
      <c r="L1467">
        <v>-85.033839999999998</v>
      </c>
      <c r="M1467" s="100" t="s">
        <v>38386</v>
      </c>
      <c r="N1467" t="s">
        <v>29084</v>
      </c>
      <c r="O1467" t="s">
        <v>38757</v>
      </c>
      <c r="P1467">
        <v>3</v>
      </c>
      <c r="Q1467" t="s">
        <v>26718</v>
      </c>
      <c r="R1467" t="s">
        <v>25802</v>
      </c>
      <c r="S1467" t="s">
        <v>26197</v>
      </c>
      <c r="T1467"/>
      <c r="U1467" t="s">
        <v>26198</v>
      </c>
      <c r="V1467" t="s">
        <v>26204</v>
      </c>
      <c r="X1467" s="91" t="s">
        <v>30445</v>
      </c>
      <c r="Y1467" s="97"/>
      <c r="AA1467" s="91" t="str">
        <v>CHEST002.9HM</v>
      </c>
    </row>
    <row r="1468" spans="1:27" s="91" customFormat="1" ht="15" customHeight="1" x14ac:dyDescent="0.35">
      <c r="A1468" t="s">
        <v>4289</v>
      </c>
      <c r="B1468" t="s">
        <v>4288</v>
      </c>
      <c r="C1468" t="s">
        <v>4290</v>
      </c>
      <c r="D1468" t="s">
        <v>4291</v>
      </c>
      <c r="E1468"/>
      <c r="F1468" t="s">
        <v>28994</v>
      </c>
      <c r="G1468"/>
      <c r="H1468">
        <v>4</v>
      </c>
      <c r="I1468">
        <v>128</v>
      </c>
      <c r="J1468" t="s">
        <v>301</v>
      </c>
      <c r="K1468">
        <v>35.234200000000001</v>
      </c>
      <c r="L1468">
        <v>-84.668599999999998</v>
      </c>
      <c r="M1468" s="100" t="s">
        <v>38384</v>
      </c>
      <c r="N1468" t="s">
        <v>26211</v>
      </c>
      <c r="O1468" t="s">
        <v>43112</v>
      </c>
      <c r="P1468">
        <v>2</v>
      </c>
      <c r="Q1468" t="s">
        <v>30446</v>
      </c>
      <c r="R1468" t="s">
        <v>25802</v>
      </c>
      <c r="S1468" t="s">
        <v>26197</v>
      </c>
      <c r="T1468"/>
      <c r="U1468" t="s">
        <v>26198</v>
      </c>
      <c r="V1468" t="s">
        <v>26204</v>
      </c>
      <c r="Y1468" s="97"/>
      <c r="AA1468" s="91" t="str">
        <v>CHEST004.0PO</v>
      </c>
    </row>
    <row r="1469" spans="1:27" s="91" customFormat="1" ht="15" customHeight="1" x14ac:dyDescent="0.35">
      <c r="A1469" t="s">
        <v>4293</v>
      </c>
      <c r="B1469" t="s">
        <v>4292</v>
      </c>
      <c r="C1469" t="s">
        <v>4290</v>
      </c>
      <c r="D1469" t="s">
        <v>4294</v>
      </c>
      <c r="E1469"/>
      <c r="F1469" t="s">
        <v>28994</v>
      </c>
      <c r="G1469"/>
      <c r="H1469">
        <v>19.7</v>
      </c>
      <c r="I1469">
        <v>104</v>
      </c>
      <c r="J1469" t="s">
        <v>1514</v>
      </c>
      <c r="K1469">
        <v>35.296410000000002</v>
      </c>
      <c r="L1469">
        <v>-84.607500000000002</v>
      </c>
      <c r="M1469" s="100" t="s">
        <v>38384</v>
      </c>
      <c r="N1469" t="s">
        <v>26211</v>
      </c>
      <c r="O1469" t="s">
        <v>43112</v>
      </c>
      <c r="P1469">
        <v>2</v>
      </c>
      <c r="Q1469" t="s">
        <v>30446</v>
      </c>
      <c r="R1469" t="s">
        <v>25802</v>
      </c>
      <c r="S1469" t="s">
        <v>26197</v>
      </c>
      <c r="T1469"/>
      <c r="U1469" t="s">
        <v>26198</v>
      </c>
      <c r="V1469" t="s">
        <v>26204</v>
      </c>
      <c r="W1469" s="91" t="s">
        <v>4295</v>
      </c>
      <c r="X1469" s="91" t="s">
        <v>30447</v>
      </c>
      <c r="Y1469" s="97"/>
      <c r="AA1469" s="91" t="str">
        <v>CHEST019.7MM</v>
      </c>
    </row>
    <row r="1470" spans="1:27" s="91" customFormat="1" ht="15" customHeight="1" x14ac:dyDescent="0.35">
      <c r="A1470" t="s">
        <v>4297</v>
      </c>
      <c r="B1470" t="s">
        <v>4296</v>
      </c>
      <c r="C1470" t="s">
        <v>4290</v>
      </c>
      <c r="D1470" t="s">
        <v>4298</v>
      </c>
      <c r="E1470"/>
      <c r="F1470" t="s">
        <v>28994</v>
      </c>
      <c r="G1470"/>
      <c r="H1470">
        <v>21.2</v>
      </c>
      <c r="I1470">
        <v>102</v>
      </c>
      <c r="J1470" t="s">
        <v>1514</v>
      </c>
      <c r="K1470">
        <v>35.311970000000002</v>
      </c>
      <c r="L1470">
        <v>-84.613950000000003</v>
      </c>
      <c r="M1470" s="100" t="s">
        <v>38384</v>
      </c>
      <c r="N1470" t="s">
        <v>26211</v>
      </c>
      <c r="O1470" t="s">
        <v>43112</v>
      </c>
      <c r="P1470">
        <v>2</v>
      </c>
      <c r="Q1470" t="s">
        <v>30446</v>
      </c>
      <c r="R1470" t="s">
        <v>25802</v>
      </c>
      <c r="S1470" t="s">
        <v>26197</v>
      </c>
      <c r="T1470"/>
      <c r="U1470" t="s">
        <v>26198</v>
      </c>
      <c r="V1470" t="s">
        <v>26204</v>
      </c>
      <c r="X1470" s="91" t="s">
        <v>30448</v>
      </c>
      <c r="Y1470" s="97"/>
      <c r="AA1470" s="91" t="str">
        <v>CHEST021.2MM</v>
      </c>
    </row>
    <row r="1471" spans="1:27" s="91" customFormat="1" ht="15" customHeight="1" x14ac:dyDescent="0.35">
      <c r="A1471" t="s">
        <v>29149</v>
      </c>
      <c r="B1471" t="s">
        <v>29150</v>
      </c>
      <c r="C1471" t="s">
        <v>4290</v>
      </c>
      <c r="D1471" t="s">
        <v>29151</v>
      </c>
      <c r="E1471"/>
      <c r="F1471" t="s">
        <v>44</v>
      </c>
      <c r="G1471" t="s">
        <v>28994</v>
      </c>
      <c r="H1471">
        <v>41.4</v>
      </c>
      <c r="I1471">
        <v>33</v>
      </c>
      <c r="J1471" t="s">
        <v>1514</v>
      </c>
      <c r="K1471">
        <v>35.405459999999998</v>
      </c>
      <c r="L1471">
        <v>-84.490589999999997</v>
      </c>
      <c r="M1471" s="100" t="s">
        <v>38384</v>
      </c>
      <c r="N1471" t="s">
        <v>26211</v>
      </c>
      <c r="O1471" t="s">
        <v>43158</v>
      </c>
      <c r="P1471">
        <v>2</v>
      </c>
      <c r="Q1471" t="s">
        <v>26719</v>
      </c>
      <c r="R1471" t="s">
        <v>25802</v>
      </c>
      <c r="S1471" t="s">
        <v>26197</v>
      </c>
      <c r="T1471"/>
      <c r="U1471" t="s">
        <v>26198</v>
      </c>
      <c r="V1471" t="s">
        <v>26204</v>
      </c>
      <c r="Y1471" s="97"/>
      <c r="AA1471" s="91" t="str">
        <v>CHEST041.4MM</v>
      </c>
    </row>
    <row r="1472" spans="1:27" s="91" customFormat="1" ht="15" customHeight="1" x14ac:dyDescent="0.35">
      <c r="A1472" t="s">
        <v>4300</v>
      </c>
      <c r="B1472" t="s">
        <v>4299</v>
      </c>
      <c r="C1472" t="s">
        <v>4290</v>
      </c>
      <c r="D1472" t="s">
        <v>4301</v>
      </c>
      <c r="E1472"/>
      <c r="F1472" t="s">
        <v>28994</v>
      </c>
      <c r="G1472"/>
      <c r="H1472">
        <v>42.5</v>
      </c>
      <c r="I1472">
        <v>31.65</v>
      </c>
      <c r="J1472" t="s">
        <v>1514</v>
      </c>
      <c r="K1472">
        <v>35.417110000000001</v>
      </c>
      <c r="L1472">
        <v>-84.489170000000001</v>
      </c>
      <c r="M1472" s="100" t="s">
        <v>38384</v>
      </c>
      <c r="N1472" t="s">
        <v>26211</v>
      </c>
      <c r="O1472" t="s">
        <v>43158</v>
      </c>
      <c r="P1472">
        <v>2</v>
      </c>
      <c r="Q1472" t="s">
        <v>26719</v>
      </c>
      <c r="R1472" t="s">
        <v>25802</v>
      </c>
      <c r="S1472" t="s">
        <v>26197</v>
      </c>
      <c r="T1472"/>
      <c r="U1472" t="s">
        <v>26198</v>
      </c>
      <c r="V1472" t="s">
        <v>26204</v>
      </c>
      <c r="W1472" s="91" t="s">
        <v>4302</v>
      </c>
      <c r="Y1472" s="97"/>
      <c r="AA1472" s="91" t="str">
        <v>CHEST042.5MM</v>
      </c>
    </row>
    <row r="1473" spans="1:27" s="91" customFormat="1" ht="15" customHeight="1" x14ac:dyDescent="0.35">
      <c r="A1473" t="s">
        <v>4304</v>
      </c>
      <c r="B1473" t="s">
        <v>4303</v>
      </c>
      <c r="C1473" t="s">
        <v>4290</v>
      </c>
      <c r="D1473" t="s">
        <v>4305</v>
      </c>
      <c r="E1473"/>
      <c r="F1473" t="s">
        <v>28994</v>
      </c>
      <c r="G1473"/>
      <c r="H1473">
        <v>45.2</v>
      </c>
      <c r="I1473">
        <v>15.66</v>
      </c>
      <c r="J1473" t="s">
        <v>1514</v>
      </c>
      <c r="K1473">
        <v>35.433500000000002</v>
      </c>
      <c r="L1473">
        <v>-84.461600000000004</v>
      </c>
      <c r="M1473" s="100" t="s">
        <v>38384</v>
      </c>
      <c r="N1473" t="s">
        <v>26211</v>
      </c>
      <c r="O1473" t="s">
        <v>43158</v>
      </c>
      <c r="P1473">
        <v>2</v>
      </c>
      <c r="Q1473" t="s">
        <v>26719</v>
      </c>
      <c r="R1473" t="s">
        <v>25802</v>
      </c>
      <c r="S1473" t="s">
        <v>26197</v>
      </c>
      <c r="T1473"/>
      <c r="U1473" t="s">
        <v>26198</v>
      </c>
      <c r="V1473" t="s">
        <v>26204</v>
      </c>
      <c r="Y1473" s="97"/>
      <c r="AA1473" s="91" t="str">
        <v>CHEST045.2MM</v>
      </c>
    </row>
    <row r="1474" spans="1:27" s="91" customFormat="1" ht="15" customHeight="1" x14ac:dyDescent="0.35">
      <c r="A1474" t="s">
        <v>36486</v>
      </c>
      <c r="B1474" t="s">
        <v>36487</v>
      </c>
      <c r="C1474" t="s">
        <v>36488</v>
      </c>
      <c r="D1474" t="s">
        <v>36489</v>
      </c>
      <c r="E1474"/>
      <c r="F1474" t="s">
        <v>28994</v>
      </c>
      <c r="G1474"/>
      <c r="H1474">
        <v>0.2</v>
      </c>
      <c r="I1474">
        <v>0.04</v>
      </c>
      <c r="J1474" t="s">
        <v>766</v>
      </c>
      <c r="K1474">
        <v>35.037469999999999</v>
      </c>
      <c r="L1474">
        <v>-85.031059999999997</v>
      </c>
      <c r="M1474" s="100" t="s">
        <v>38386</v>
      </c>
      <c r="N1474" t="s">
        <v>29084</v>
      </c>
      <c r="O1474" t="s">
        <v>42478</v>
      </c>
      <c r="P1474">
        <v>3</v>
      </c>
      <c r="Q1474" t="s">
        <v>26718</v>
      </c>
      <c r="R1474" t="s">
        <v>25802</v>
      </c>
      <c r="S1474" t="s">
        <v>26197</v>
      </c>
      <c r="T1474"/>
      <c r="U1474" t="s">
        <v>26198</v>
      </c>
      <c r="V1474" t="s">
        <v>26204</v>
      </c>
      <c r="X1474" s="91" t="s">
        <v>36490</v>
      </c>
      <c r="Y1474" s="97"/>
      <c r="AA1474" s="91" t="str">
        <v>CHEST1.0T0.2HM</v>
      </c>
    </row>
    <row r="1475" spans="1:27" s="91" customFormat="1" ht="15" customHeight="1" x14ac:dyDescent="0.35">
      <c r="A1475" t="s">
        <v>4307</v>
      </c>
      <c r="B1475" t="s">
        <v>4306</v>
      </c>
      <c r="C1475" t="s">
        <v>4308</v>
      </c>
      <c r="D1475" t="s">
        <v>4309</v>
      </c>
      <c r="E1475"/>
      <c r="F1475" t="s">
        <v>28994</v>
      </c>
      <c r="G1475"/>
      <c r="H1475">
        <v>0.2</v>
      </c>
      <c r="I1475">
        <v>1.18</v>
      </c>
      <c r="J1475" t="s">
        <v>1514</v>
      </c>
      <c r="K1475">
        <v>35.296590000000002</v>
      </c>
      <c r="L1475">
        <v>-84.608800000000002</v>
      </c>
      <c r="M1475" s="100" t="s">
        <v>38384</v>
      </c>
      <c r="N1475" t="s">
        <v>26211</v>
      </c>
      <c r="O1475" t="s">
        <v>43112</v>
      </c>
      <c r="P1475">
        <v>2</v>
      </c>
      <c r="Q1475" t="s">
        <v>30449</v>
      </c>
      <c r="R1475" t="s">
        <v>25802</v>
      </c>
      <c r="S1475" t="s">
        <v>26197</v>
      </c>
      <c r="T1475"/>
      <c r="U1475" t="s">
        <v>26198</v>
      </c>
      <c r="V1475" t="s">
        <v>26204</v>
      </c>
      <c r="W1475" s="91" t="s">
        <v>4310</v>
      </c>
      <c r="X1475" s="91" t="s">
        <v>30450</v>
      </c>
      <c r="Y1475" s="97"/>
      <c r="AA1475" s="91" t="str">
        <v>CHEST19.9T0.2MM</v>
      </c>
    </row>
    <row r="1476" spans="1:27" s="91" customFormat="1" ht="15" customHeight="1" x14ac:dyDescent="0.35">
      <c r="A1476" t="s">
        <v>4312</v>
      </c>
      <c r="B1476" t="s">
        <v>4311</v>
      </c>
      <c r="C1476" t="s">
        <v>4313</v>
      </c>
      <c r="D1476" t="s">
        <v>4314</v>
      </c>
      <c r="E1476"/>
      <c r="F1476" t="s">
        <v>28994</v>
      </c>
      <c r="G1476"/>
      <c r="H1476">
        <v>0.3</v>
      </c>
      <c r="I1476">
        <v>0.21</v>
      </c>
      <c r="J1476" t="s">
        <v>409</v>
      </c>
      <c r="K1476">
        <v>35.454279999999997</v>
      </c>
      <c r="L1476">
        <v>-84.438950000000006</v>
      </c>
      <c r="M1476" s="100" t="s">
        <v>38384</v>
      </c>
      <c r="N1476" t="s">
        <v>26211</v>
      </c>
      <c r="O1476" t="s">
        <v>43158</v>
      </c>
      <c r="P1476">
        <v>2</v>
      </c>
      <c r="Q1476" t="s">
        <v>30451</v>
      </c>
      <c r="R1476" t="s">
        <v>25825</v>
      </c>
      <c r="S1476" t="s">
        <v>26197</v>
      </c>
      <c r="T1476"/>
      <c r="U1476" t="s">
        <v>26198</v>
      </c>
      <c r="V1476" t="s">
        <v>26204</v>
      </c>
      <c r="W1476" s="91" t="s">
        <v>4315</v>
      </c>
      <c r="X1476" s="91" t="s">
        <v>30452</v>
      </c>
      <c r="Y1476" s="97"/>
      <c r="AA1476" s="91" t="str">
        <v>CHEST47.2T0.3T0.3MO</v>
      </c>
    </row>
    <row r="1477" spans="1:27" s="91" customFormat="1" ht="15" customHeight="1" x14ac:dyDescent="0.35">
      <c r="A1477" t="s">
        <v>4317</v>
      </c>
      <c r="B1477" t="s">
        <v>4316</v>
      </c>
      <c r="C1477" t="s">
        <v>4308</v>
      </c>
      <c r="D1477" t="s">
        <v>4318</v>
      </c>
      <c r="E1477"/>
      <c r="F1477" t="s">
        <v>28994</v>
      </c>
      <c r="G1477"/>
      <c r="H1477">
        <v>0.5</v>
      </c>
      <c r="I1477">
        <v>0.48</v>
      </c>
      <c r="J1477" t="s">
        <v>409</v>
      </c>
      <c r="K1477">
        <v>35.453429999999997</v>
      </c>
      <c r="L1477">
        <v>-84.440659999999994</v>
      </c>
      <c r="M1477" s="100" t="s">
        <v>38384</v>
      </c>
      <c r="N1477" t="s">
        <v>26211</v>
      </c>
      <c r="O1477" t="s">
        <v>43158</v>
      </c>
      <c r="P1477">
        <v>2</v>
      </c>
      <c r="Q1477" t="s">
        <v>30451</v>
      </c>
      <c r="R1477" t="s">
        <v>25825</v>
      </c>
      <c r="S1477" t="s">
        <v>26197</v>
      </c>
      <c r="T1477"/>
      <c r="U1477" t="s">
        <v>26198</v>
      </c>
      <c r="V1477" t="s">
        <v>26204</v>
      </c>
      <c r="W1477" s="91" t="s">
        <v>4319</v>
      </c>
      <c r="X1477" s="91" t="s">
        <v>30453</v>
      </c>
      <c r="Y1477" s="97"/>
      <c r="AA1477" s="91" t="str">
        <v>CHEST47.2T0.5MO</v>
      </c>
    </row>
    <row r="1478" spans="1:27" s="91" customFormat="1" ht="15" customHeight="1" x14ac:dyDescent="0.35">
      <c r="A1478" t="s">
        <v>4321</v>
      </c>
      <c r="B1478" t="s">
        <v>4320</v>
      </c>
      <c r="C1478" t="s">
        <v>4313</v>
      </c>
      <c r="D1478" t="s">
        <v>4322</v>
      </c>
      <c r="E1478"/>
      <c r="F1478" t="s">
        <v>28994</v>
      </c>
      <c r="G1478"/>
      <c r="H1478">
        <v>0.2</v>
      </c>
      <c r="I1478">
        <v>0.2</v>
      </c>
      <c r="J1478" t="s">
        <v>409</v>
      </c>
      <c r="K1478">
        <v>35.471719999999998</v>
      </c>
      <c r="L1478">
        <v>-84.414670000000001</v>
      </c>
      <c r="M1478" s="100" t="s">
        <v>38384</v>
      </c>
      <c r="N1478" t="s">
        <v>26211</v>
      </c>
      <c r="O1478" t="s">
        <v>43158</v>
      </c>
      <c r="P1478">
        <v>2</v>
      </c>
      <c r="Q1478" t="s">
        <v>26719</v>
      </c>
      <c r="R1478" t="s">
        <v>25825</v>
      </c>
      <c r="S1478" t="s">
        <v>26197</v>
      </c>
      <c r="T1478"/>
      <c r="U1478" t="s">
        <v>26198</v>
      </c>
      <c r="V1478" t="s">
        <v>26204</v>
      </c>
      <c r="W1478" s="91" t="s">
        <v>4323</v>
      </c>
      <c r="X1478" s="91" t="s">
        <v>30454</v>
      </c>
      <c r="Y1478" s="97"/>
      <c r="AA1478" s="91" t="str">
        <v>CHEST55.0T0.8T0.2MO</v>
      </c>
    </row>
    <row r="1479" spans="1:27" s="91" customFormat="1" ht="15" customHeight="1" x14ac:dyDescent="0.35">
      <c r="A1479" t="s">
        <v>4325</v>
      </c>
      <c r="B1479" t="s">
        <v>4324</v>
      </c>
      <c r="C1479" t="s">
        <v>4308</v>
      </c>
      <c r="D1479" t="s">
        <v>4326</v>
      </c>
      <c r="E1479"/>
      <c r="F1479" t="s">
        <v>28994</v>
      </c>
      <c r="G1479"/>
      <c r="H1479">
        <v>0.2</v>
      </c>
      <c r="I1479">
        <v>0.26</v>
      </c>
      <c r="J1479" t="s">
        <v>409</v>
      </c>
      <c r="K1479">
        <v>35.483350000000002</v>
      </c>
      <c r="L1479">
        <v>-84.402519999999996</v>
      </c>
      <c r="M1479" s="100" t="s">
        <v>38384</v>
      </c>
      <c r="N1479" t="s">
        <v>26211</v>
      </c>
      <c r="O1479" t="s">
        <v>43158</v>
      </c>
      <c r="P1479">
        <v>2</v>
      </c>
      <c r="Q1479" t="s">
        <v>30455</v>
      </c>
      <c r="R1479" t="s">
        <v>25825</v>
      </c>
      <c r="S1479" t="s">
        <v>26197</v>
      </c>
      <c r="T1479"/>
      <c r="U1479" t="s">
        <v>26198</v>
      </c>
      <c r="V1479" t="s">
        <v>26204</v>
      </c>
      <c r="W1479" s="91" t="s">
        <v>4327</v>
      </c>
      <c r="X1479" s="91" t="s">
        <v>30456</v>
      </c>
      <c r="Y1479" s="97"/>
      <c r="AA1479" s="91" t="str">
        <v>CHEST56.1T0.7T0.2MO</v>
      </c>
    </row>
    <row r="1480" spans="1:27" s="91" customFormat="1" ht="15" customHeight="1" x14ac:dyDescent="0.35">
      <c r="A1480" t="s">
        <v>4329</v>
      </c>
      <c r="B1480" t="s">
        <v>4328</v>
      </c>
      <c r="C1480" t="s">
        <v>4308</v>
      </c>
      <c r="D1480" t="s">
        <v>4330</v>
      </c>
      <c r="E1480"/>
      <c r="F1480" t="s">
        <v>28994</v>
      </c>
      <c r="G1480"/>
      <c r="H1480">
        <v>1.6</v>
      </c>
      <c r="I1480">
        <v>0.55000000000000004</v>
      </c>
      <c r="J1480" t="s">
        <v>409</v>
      </c>
      <c r="K1480">
        <v>35.487050000000004</v>
      </c>
      <c r="L1480">
        <v>-84.398660000000007</v>
      </c>
      <c r="M1480" s="100" t="s">
        <v>38384</v>
      </c>
      <c r="N1480" t="s">
        <v>26211</v>
      </c>
      <c r="O1480" t="s">
        <v>43158</v>
      </c>
      <c r="P1480">
        <v>2</v>
      </c>
      <c r="Q1480" t="s">
        <v>30455</v>
      </c>
      <c r="R1480" t="s">
        <v>25825</v>
      </c>
      <c r="S1480" t="s">
        <v>26197</v>
      </c>
      <c r="T1480"/>
      <c r="U1480" t="s">
        <v>26198</v>
      </c>
      <c r="V1480" t="s">
        <v>26204</v>
      </c>
      <c r="W1480" s="91" t="s">
        <v>4331</v>
      </c>
      <c r="X1480" s="91" t="s">
        <v>30457</v>
      </c>
      <c r="Y1480" s="97"/>
      <c r="AA1480" s="91" t="str">
        <v>CHEST56.1T1.6MO</v>
      </c>
    </row>
    <row r="1481" spans="1:27" s="91" customFormat="1" ht="15" customHeight="1" x14ac:dyDescent="0.35">
      <c r="A1481" t="s">
        <v>4333</v>
      </c>
      <c r="B1481" t="s">
        <v>4332</v>
      </c>
      <c r="C1481" t="s">
        <v>4334</v>
      </c>
      <c r="D1481" t="s">
        <v>4335</v>
      </c>
      <c r="E1481"/>
      <c r="F1481" t="s">
        <v>33</v>
      </c>
      <c r="G1481"/>
      <c r="H1481">
        <v>0.4</v>
      </c>
      <c r="I1481">
        <v>7.53</v>
      </c>
      <c r="J1481" t="s">
        <v>53</v>
      </c>
      <c r="K1481">
        <v>35.188299999999998</v>
      </c>
      <c r="L1481">
        <v>-87.067599999999999</v>
      </c>
      <c r="M1481" s="100" t="s">
        <v>38385</v>
      </c>
      <c r="N1481" t="s">
        <v>26213</v>
      </c>
      <c r="O1481" t="s">
        <v>42255</v>
      </c>
      <c r="P1481">
        <v>2</v>
      </c>
      <c r="Q1481" t="s">
        <v>30458</v>
      </c>
      <c r="R1481" t="s">
        <v>25808</v>
      </c>
      <c r="S1481" t="s">
        <v>26197</v>
      </c>
      <c r="T1481"/>
      <c r="U1481" t="s">
        <v>26198</v>
      </c>
      <c r="V1481" t="s">
        <v>26199</v>
      </c>
      <c r="Y1481" s="97"/>
      <c r="AA1481" s="91" t="str">
        <v>CHICK000.4GS</v>
      </c>
    </row>
    <row r="1482" spans="1:27" s="91" customFormat="1" ht="15" customHeight="1" x14ac:dyDescent="0.35">
      <c r="A1482" t="s">
        <v>4337</v>
      </c>
      <c r="B1482" t="s">
        <v>4336</v>
      </c>
      <c r="C1482" t="s">
        <v>4338</v>
      </c>
      <c r="D1482" t="s">
        <v>4339</v>
      </c>
      <c r="E1482"/>
      <c r="F1482" t="s">
        <v>29086</v>
      </c>
      <c r="G1482"/>
      <c r="H1482">
        <v>0.5</v>
      </c>
      <c r="I1482">
        <v>2.38</v>
      </c>
      <c r="J1482" t="s">
        <v>2764</v>
      </c>
      <c r="K1482">
        <v>36.616340000000001</v>
      </c>
      <c r="L1482">
        <v>-85.797070000000005</v>
      </c>
      <c r="M1482" s="100" t="s">
        <v>38456</v>
      </c>
      <c r="N1482" t="s">
        <v>26335</v>
      </c>
      <c r="O1482" t="s">
        <v>42787</v>
      </c>
      <c r="P1482">
        <v>4</v>
      </c>
      <c r="Q1482" t="s">
        <v>30459</v>
      </c>
      <c r="R1482" t="s">
        <v>25812</v>
      </c>
      <c r="S1482" t="s">
        <v>26197</v>
      </c>
      <c r="T1482"/>
      <c r="U1482" t="s">
        <v>26198</v>
      </c>
      <c r="V1482" t="s">
        <v>26199</v>
      </c>
      <c r="X1482" s="91" t="s">
        <v>30460</v>
      </c>
      <c r="Y1482" s="97"/>
      <c r="AA1482" s="91" t="str">
        <v>CHICK000.5MA</v>
      </c>
    </row>
    <row r="1483" spans="1:27" s="91" customFormat="1" ht="15" customHeight="1" x14ac:dyDescent="0.35">
      <c r="A1483" t="s">
        <v>4341</v>
      </c>
      <c r="B1483" t="s">
        <v>4340</v>
      </c>
      <c r="C1483" t="s">
        <v>4342</v>
      </c>
      <c r="D1483" t="s">
        <v>40879</v>
      </c>
      <c r="E1483"/>
      <c r="F1483" t="s">
        <v>29083</v>
      </c>
      <c r="G1483"/>
      <c r="H1483">
        <v>1</v>
      </c>
      <c r="I1483">
        <v>22</v>
      </c>
      <c r="J1483" t="s">
        <v>100</v>
      </c>
      <c r="K1483">
        <v>35.4497</v>
      </c>
      <c r="L1483">
        <v>-87.5244</v>
      </c>
      <c r="M1483" s="100" t="s">
        <v>38391</v>
      </c>
      <c r="N1483" t="s">
        <v>26220</v>
      </c>
      <c r="O1483" t="s">
        <v>43253</v>
      </c>
      <c r="P1483">
        <v>5</v>
      </c>
      <c r="Q1483" t="s">
        <v>26720</v>
      </c>
      <c r="R1483" t="s">
        <v>25808</v>
      </c>
      <c r="S1483" t="s">
        <v>26197</v>
      </c>
      <c r="T1483"/>
      <c r="U1483" t="s">
        <v>26198</v>
      </c>
      <c r="V1483" t="s">
        <v>26199</v>
      </c>
      <c r="W1483" s="91" t="s">
        <v>40880</v>
      </c>
      <c r="Y1483" s="97"/>
      <c r="AA1483" s="91" t="str">
        <v>CHIEF001.0LS</v>
      </c>
    </row>
    <row r="1484" spans="1:27" s="91" customFormat="1" ht="15" customHeight="1" x14ac:dyDescent="0.35">
      <c r="A1484" t="s">
        <v>4344</v>
      </c>
      <c r="B1484" t="s">
        <v>4343</v>
      </c>
      <c r="C1484" t="s">
        <v>4342</v>
      </c>
      <c r="D1484" t="s">
        <v>4345</v>
      </c>
      <c r="E1484"/>
      <c r="F1484" t="s">
        <v>29083</v>
      </c>
      <c r="G1484"/>
      <c r="H1484">
        <v>1.9</v>
      </c>
      <c r="I1484">
        <v>22.07</v>
      </c>
      <c r="J1484" t="s">
        <v>100</v>
      </c>
      <c r="K1484">
        <v>35.450000000000003</v>
      </c>
      <c r="L1484">
        <v>-87.51</v>
      </c>
      <c r="M1484" s="100" t="s">
        <v>38391</v>
      </c>
      <c r="N1484" t="s">
        <v>26220</v>
      </c>
      <c r="O1484" t="s">
        <v>43253</v>
      </c>
      <c r="P1484">
        <v>5</v>
      </c>
      <c r="Q1484" t="s">
        <v>26720</v>
      </c>
      <c r="R1484" t="s">
        <v>25808</v>
      </c>
      <c r="S1484" t="s">
        <v>26197</v>
      </c>
      <c r="T1484"/>
      <c r="U1484" t="s">
        <v>26198</v>
      </c>
      <c r="V1484" t="s">
        <v>26199</v>
      </c>
      <c r="Y1484" s="97"/>
      <c r="AA1484" s="91" t="str">
        <v>CHIEF001.9LS</v>
      </c>
    </row>
    <row r="1485" spans="1:27" s="91" customFormat="1" ht="15" customHeight="1" x14ac:dyDescent="0.35">
      <c r="A1485" t="s">
        <v>4347</v>
      </c>
      <c r="B1485" t="s">
        <v>4346</v>
      </c>
      <c r="C1485" t="s">
        <v>4342</v>
      </c>
      <c r="D1485" t="s">
        <v>30461</v>
      </c>
      <c r="E1485"/>
      <c r="F1485" t="s">
        <v>29083</v>
      </c>
      <c r="G1485"/>
      <c r="H1485">
        <v>4.5999999999999996</v>
      </c>
      <c r="I1485">
        <v>2.2000000000000002</v>
      </c>
      <c r="J1485" t="s">
        <v>100</v>
      </c>
      <c r="K1485">
        <v>35.438090000000003</v>
      </c>
      <c r="L1485">
        <v>-87.474199999999996</v>
      </c>
      <c r="M1485" s="100" t="s">
        <v>38391</v>
      </c>
      <c r="N1485" t="s">
        <v>26220</v>
      </c>
      <c r="O1485" t="s">
        <v>43253</v>
      </c>
      <c r="P1485">
        <v>5</v>
      </c>
      <c r="Q1485" t="s">
        <v>30462</v>
      </c>
      <c r="R1485" t="s">
        <v>25808</v>
      </c>
      <c r="S1485" t="s">
        <v>26197</v>
      </c>
      <c r="T1485"/>
      <c r="U1485" t="s">
        <v>26198</v>
      </c>
      <c r="V1485" t="s">
        <v>26199</v>
      </c>
      <c r="X1485" s="91" t="s">
        <v>30463</v>
      </c>
      <c r="Y1485" s="97"/>
      <c r="AA1485" s="91" t="str">
        <v>CHIEF004.6LS</v>
      </c>
    </row>
    <row r="1486" spans="1:27" s="91" customFormat="1" ht="15" customHeight="1" x14ac:dyDescent="0.35">
      <c r="A1486" t="s">
        <v>4349</v>
      </c>
      <c r="B1486" t="s">
        <v>4348</v>
      </c>
      <c r="C1486" t="s">
        <v>4350</v>
      </c>
      <c r="D1486" t="s">
        <v>4351</v>
      </c>
      <c r="E1486"/>
      <c r="F1486" t="s">
        <v>28985</v>
      </c>
      <c r="G1486"/>
      <c r="H1486">
        <v>0.2</v>
      </c>
      <c r="I1486">
        <v>4.21</v>
      </c>
      <c r="J1486" t="s">
        <v>301</v>
      </c>
      <c r="K1486">
        <v>35.191290000000002</v>
      </c>
      <c r="L1486">
        <v>-84.489509999999996</v>
      </c>
      <c r="M1486" s="100" t="s">
        <v>38384</v>
      </c>
      <c r="N1486" t="s">
        <v>26211</v>
      </c>
      <c r="O1486" t="s">
        <v>42365</v>
      </c>
      <c r="P1486">
        <v>2</v>
      </c>
      <c r="Q1486" t="s">
        <v>27489</v>
      </c>
      <c r="R1486" t="s">
        <v>25802</v>
      </c>
      <c r="S1486" t="s">
        <v>26197</v>
      </c>
      <c r="T1486"/>
      <c r="U1486" t="s">
        <v>26198</v>
      </c>
      <c r="V1486" t="s">
        <v>26204</v>
      </c>
      <c r="Y1486" s="97"/>
      <c r="AA1486" s="91" t="str">
        <v>CHILD000.2PO</v>
      </c>
    </row>
    <row r="1487" spans="1:27" s="91" customFormat="1" ht="15" customHeight="1" x14ac:dyDescent="0.35">
      <c r="A1487" t="s">
        <v>4353</v>
      </c>
      <c r="B1487" t="s">
        <v>4352</v>
      </c>
      <c r="C1487" t="s">
        <v>4354</v>
      </c>
      <c r="D1487" t="s">
        <v>4355</v>
      </c>
      <c r="E1487"/>
      <c r="F1487" t="s">
        <v>29086</v>
      </c>
      <c r="G1487"/>
      <c r="H1487">
        <v>0.9</v>
      </c>
      <c r="I1487">
        <v>7.06</v>
      </c>
      <c r="J1487" t="s">
        <v>454</v>
      </c>
      <c r="K1487">
        <v>35.300832999999997</v>
      </c>
      <c r="L1487">
        <v>-86.031389000000004</v>
      </c>
      <c r="M1487" s="100" t="s">
        <v>38457</v>
      </c>
      <c r="N1487" t="s">
        <v>26336</v>
      </c>
      <c r="O1487" t="s">
        <v>42918</v>
      </c>
      <c r="P1487">
        <v>2</v>
      </c>
      <c r="Q1487" t="s">
        <v>26721</v>
      </c>
      <c r="R1487" t="s">
        <v>25808</v>
      </c>
      <c r="S1487" t="s">
        <v>26197</v>
      </c>
      <c r="T1487"/>
      <c r="U1487" t="s">
        <v>26198</v>
      </c>
      <c r="V1487" t="s">
        <v>26199</v>
      </c>
      <c r="Y1487" s="97"/>
      <c r="AA1487" s="91" t="str">
        <v>CHILD000.9FR</v>
      </c>
    </row>
    <row r="1488" spans="1:27" s="91" customFormat="1" ht="15" customHeight="1" x14ac:dyDescent="0.35">
      <c r="A1488" t="s">
        <v>4357</v>
      </c>
      <c r="B1488" t="s">
        <v>4356</v>
      </c>
      <c r="C1488" t="s">
        <v>4354</v>
      </c>
      <c r="D1488" t="s">
        <v>4358</v>
      </c>
      <c r="E1488"/>
      <c r="F1488" t="s">
        <v>29086</v>
      </c>
      <c r="G1488"/>
      <c r="H1488">
        <v>1.8</v>
      </c>
      <c r="I1488">
        <v>2.93</v>
      </c>
      <c r="J1488" t="s">
        <v>454</v>
      </c>
      <c r="K1488">
        <v>35.287506</v>
      </c>
      <c r="L1488">
        <v>-86.023887999999999</v>
      </c>
      <c r="M1488" s="100" t="s">
        <v>38457</v>
      </c>
      <c r="N1488" t="s">
        <v>26336</v>
      </c>
      <c r="O1488" t="s">
        <v>42918</v>
      </c>
      <c r="P1488">
        <v>2</v>
      </c>
      <c r="Q1488" t="s">
        <v>26721</v>
      </c>
      <c r="R1488" t="s">
        <v>25808</v>
      </c>
      <c r="S1488" t="s">
        <v>26197</v>
      </c>
      <c r="T1488"/>
      <c r="U1488" t="s">
        <v>26198</v>
      </c>
      <c r="V1488" t="s">
        <v>26199</v>
      </c>
      <c r="W1488" s="91" t="s">
        <v>34723</v>
      </c>
      <c r="X1488" s="91" t="s">
        <v>30464</v>
      </c>
      <c r="Y1488" s="97"/>
      <c r="AA1488" s="91" t="str">
        <v>CHILD001.8FR</v>
      </c>
    </row>
    <row r="1489" spans="1:27" s="91" customFormat="1" ht="15" customHeight="1" x14ac:dyDescent="0.35">
      <c r="A1489" t="s">
        <v>30467</v>
      </c>
      <c r="B1489" t="s">
        <v>30468</v>
      </c>
      <c r="C1489" t="s">
        <v>30469</v>
      </c>
      <c r="D1489" t="s">
        <v>30470</v>
      </c>
      <c r="E1489"/>
      <c r="F1489" t="s">
        <v>28985</v>
      </c>
      <c r="G1489"/>
      <c r="H1489">
        <v>0.3</v>
      </c>
      <c r="I1489">
        <v>0.43</v>
      </c>
      <c r="J1489" t="s">
        <v>15</v>
      </c>
      <c r="K1489">
        <v>35.567292000000002</v>
      </c>
      <c r="L1489">
        <v>-84.002125000000007</v>
      </c>
      <c r="M1489" s="100" t="s">
        <v>38378</v>
      </c>
      <c r="N1489" t="s">
        <v>26202</v>
      </c>
      <c r="O1489" t="s">
        <v>43254</v>
      </c>
      <c r="P1489">
        <v>3</v>
      </c>
      <c r="Q1489" t="s">
        <v>30471</v>
      </c>
      <c r="R1489" t="s">
        <v>25825</v>
      </c>
      <c r="S1489" t="s">
        <v>26197</v>
      </c>
      <c r="T1489"/>
      <c r="U1489" t="s">
        <v>26198</v>
      </c>
      <c r="V1489" t="s">
        <v>26204</v>
      </c>
      <c r="Y1489" s="97"/>
      <c r="AA1489" s="91" t="str">
        <v>CHILO000.8BT</v>
      </c>
    </row>
    <row r="1490" spans="1:27" s="91" customFormat="1" ht="15" customHeight="1" x14ac:dyDescent="0.35">
      <c r="A1490" t="s">
        <v>4365</v>
      </c>
      <c r="B1490" t="s">
        <v>4364</v>
      </c>
      <c r="C1490" t="s">
        <v>4366</v>
      </c>
      <c r="D1490" t="s">
        <v>4367</v>
      </c>
      <c r="E1490"/>
      <c r="F1490" t="s">
        <v>29083</v>
      </c>
      <c r="G1490"/>
      <c r="H1490">
        <v>0.5</v>
      </c>
      <c r="I1490">
        <v>43.4</v>
      </c>
      <c r="J1490" t="s">
        <v>4</v>
      </c>
      <c r="K1490">
        <v>35.1267</v>
      </c>
      <c r="L1490">
        <v>-87.536000000000001</v>
      </c>
      <c r="M1490" s="100" t="s">
        <v>38376</v>
      </c>
      <c r="N1490" t="s">
        <v>26196</v>
      </c>
      <c r="O1490" t="s">
        <v>43244</v>
      </c>
      <c r="P1490">
        <v>1</v>
      </c>
      <c r="Q1490" t="s">
        <v>26723</v>
      </c>
      <c r="R1490" t="s">
        <v>25808</v>
      </c>
      <c r="S1490" t="s">
        <v>26197</v>
      </c>
      <c r="T1490"/>
      <c r="U1490" t="s">
        <v>26198</v>
      </c>
      <c r="V1490" t="s">
        <v>26199</v>
      </c>
      <c r="W1490" s="91" t="s">
        <v>34724</v>
      </c>
      <c r="X1490" s="91" t="s">
        <v>25882</v>
      </c>
      <c r="Y1490" s="97"/>
      <c r="AA1490" s="91" t="str">
        <v>CHISH000.5LW</v>
      </c>
    </row>
    <row r="1491" spans="1:27" s="91" customFormat="1" ht="15" customHeight="1" x14ac:dyDescent="0.35">
      <c r="A1491" t="s">
        <v>4369</v>
      </c>
      <c r="B1491" t="s">
        <v>4368</v>
      </c>
      <c r="C1491" t="s">
        <v>4370</v>
      </c>
      <c r="D1491" t="s">
        <v>4371</v>
      </c>
      <c r="E1491"/>
      <c r="F1491" t="s">
        <v>29083</v>
      </c>
      <c r="G1491"/>
      <c r="H1491">
        <v>1.5</v>
      </c>
      <c r="I1491">
        <v>41.23</v>
      </c>
      <c r="J1491" t="s">
        <v>4</v>
      </c>
      <c r="K1491">
        <v>35.140300000000003</v>
      </c>
      <c r="L1491">
        <v>-87.530799999999999</v>
      </c>
      <c r="M1491" s="100" t="s">
        <v>38376</v>
      </c>
      <c r="N1491" t="s">
        <v>26196</v>
      </c>
      <c r="O1491" t="s">
        <v>43244</v>
      </c>
      <c r="P1491">
        <v>1</v>
      </c>
      <c r="Q1491" t="s">
        <v>26723</v>
      </c>
      <c r="R1491" t="s">
        <v>25808</v>
      </c>
      <c r="S1491" t="s">
        <v>26197</v>
      </c>
      <c r="T1491"/>
      <c r="U1491" t="s">
        <v>26198</v>
      </c>
      <c r="V1491" t="s">
        <v>26199</v>
      </c>
      <c r="X1491" s="91" t="s">
        <v>34725</v>
      </c>
      <c r="Y1491" s="97"/>
      <c r="AA1491" s="91" t="str">
        <v>CHISH001.5LW</v>
      </c>
    </row>
    <row r="1492" spans="1:27" s="91" customFormat="1" ht="15" customHeight="1" x14ac:dyDescent="0.35">
      <c r="A1492" s="310" t="s">
        <v>40881</v>
      </c>
      <c r="B1492" s="310" t="s">
        <v>40882</v>
      </c>
      <c r="C1492" s="310" t="s">
        <v>4366</v>
      </c>
      <c r="D1492" s="310" t="s">
        <v>2039</v>
      </c>
      <c r="E1492" s="310"/>
      <c r="F1492" s="310" t="s">
        <v>9</v>
      </c>
      <c r="G1492" s="310"/>
      <c r="H1492" s="314">
        <v>1.6</v>
      </c>
      <c r="I1492" s="314">
        <v>13.5</v>
      </c>
      <c r="J1492" s="310" t="s">
        <v>28</v>
      </c>
      <c r="K1492" s="314">
        <v>35.503810000000001</v>
      </c>
      <c r="L1492" s="314">
        <v>-88.994619999999998</v>
      </c>
      <c r="M1492" s="314" t="s">
        <v>38450</v>
      </c>
      <c r="N1492" s="310" t="s">
        <v>26319</v>
      </c>
      <c r="O1492" s="310" t="s">
        <v>40883</v>
      </c>
      <c r="P1492" s="314">
        <v>4</v>
      </c>
      <c r="Q1492" s="310" t="s">
        <v>40884</v>
      </c>
      <c r="R1492" s="310" t="s">
        <v>25816</v>
      </c>
      <c r="S1492" s="310" t="s">
        <v>26197</v>
      </c>
      <c r="T1492" s="310"/>
      <c r="U1492" s="310" t="s">
        <v>26198</v>
      </c>
      <c r="V1492" s="310" t="s">
        <v>26199</v>
      </c>
      <c r="Y1492" s="97"/>
      <c r="AA1492" s="91" t="str">
        <v>CHISH001.6MN</v>
      </c>
    </row>
    <row r="1493" spans="1:27" s="91" customFormat="1" ht="15" customHeight="1" x14ac:dyDescent="0.35">
      <c r="A1493" t="s">
        <v>4373</v>
      </c>
      <c r="B1493" t="s">
        <v>4372</v>
      </c>
      <c r="C1493" t="s">
        <v>4366</v>
      </c>
      <c r="D1493" t="s">
        <v>4374</v>
      </c>
      <c r="E1493"/>
      <c r="F1493" t="s">
        <v>29083</v>
      </c>
      <c r="G1493"/>
      <c r="H1493">
        <v>12.5</v>
      </c>
      <c r="I1493">
        <v>14.92</v>
      </c>
      <c r="J1493" t="s">
        <v>4</v>
      </c>
      <c r="K1493">
        <v>35.238199999999999</v>
      </c>
      <c r="L1493">
        <v>-87.567899999999995</v>
      </c>
      <c r="M1493" s="100" t="s">
        <v>38376</v>
      </c>
      <c r="N1493" t="s">
        <v>26196</v>
      </c>
      <c r="O1493" t="s">
        <v>43244</v>
      </c>
      <c r="P1493">
        <v>1</v>
      </c>
      <c r="Q1493" t="s">
        <v>26723</v>
      </c>
      <c r="R1493" t="s">
        <v>25808</v>
      </c>
      <c r="S1493" t="s">
        <v>26197</v>
      </c>
      <c r="T1493"/>
      <c r="U1493" t="s">
        <v>26198</v>
      </c>
      <c r="V1493" t="s">
        <v>26199</v>
      </c>
      <c r="Y1493" s="97"/>
      <c r="AA1493" s="91" t="str">
        <v>CHISH012.5LW</v>
      </c>
    </row>
    <row r="1494" spans="1:27" s="91" customFormat="1" ht="15" customHeight="1" x14ac:dyDescent="0.35">
      <c r="A1494" t="s">
        <v>4376</v>
      </c>
      <c r="B1494" t="s">
        <v>4375</v>
      </c>
      <c r="C1494" t="s">
        <v>4366</v>
      </c>
      <c r="D1494" t="s">
        <v>40885</v>
      </c>
      <c r="E1494"/>
      <c r="F1494" t="s">
        <v>29083</v>
      </c>
      <c r="G1494"/>
      <c r="H1494">
        <v>15.4</v>
      </c>
      <c r="I1494">
        <v>9.41</v>
      </c>
      <c r="J1494" t="s">
        <v>4</v>
      </c>
      <c r="K1494">
        <v>35.266570000000002</v>
      </c>
      <c r="L1494">
        <v>-87.574999000000005</v>
      </c>
      <c r="M1494" s="100" t="s">
        <v>38376</v>
      </c>
      <c r="N1494" t="s">
        <v>26196</v>
      </c>
      <c r="O1494" t="s">
        <v>43244</v>
      </c>
      <c r="P1494">
        <v>1</v>
      </c>
      <c r="Q1494" t="s">
        <v>26723</v>
      </c>
      <c r="R1494" t="s">
        <v>25808</v>
      </c>
      <c r="S1494" t="s">
        <v>26197</v>
      </c>
      <c r="T1494"/>
      <c r="U1494" t="s">
        <v>26198</v>
      </c>
      <c r="V1494" t="s">
        <v>26199</v>
      </c>
      <c r="W1494" s="91" t="s">
        <v>34726</v>
      </c>
      <c r="X1494" s="91" t="s">
        <v>40886</v>
      </c>
      <c r="Y1494" s="97"/>
      <c r="AA1494" s="91" t="str">
        <v>CHISH015.4LW</v>
      </c>
    </row>
    <row r="1495" spans="1:27" s="91" customFormat="1" ht="15" customHeight="1" x14ac:dyDescent="0.35">
      <c r="A1495" t="s">
        <v>4378</v>
      </c>
      <c r="B1495" t="s">
        <v>4377</v>
      </c>
      <c r="C1495" t="s">
        <v>4366</v>
      </c>
      <c r="D1495" t="s">
        <v>4379</v>
      </c>
      <c r="E1495"/>
      <c r="F1495" t="s">
        <v>29083</v>
      </c>
      <c r="G1495"/>
      <c r="H1495">
        <v>17</v>
      </c>
      <c r="I1495">
        <v>2.68</v>
      </c>
      <c r="J1495" t="s">
        <v>4</v>
      </c>
      <c r="K1495">
        <v>35.287999999999997</v>
      </c>
      <c r="L1495">
        <v>-87.566500000000005</v>
      </c>
      <c r="M1495" s="100" t="s">
        <v>38376</v>
      </c>
      <c r="N1495" t="s">
        <v>26196</v>
      </c>
      <c r="O1495" t="s">
        <v>43244</v>
      </c>
      <c r="P1495">
        <v>1</v>
      </c>
      <c r="Q1495" t="s">
        <v>26723</v>
      </c>
      <c r="R1495" t="s">
        <v>25808</v>
      </c>
      <c r="S1495" t="s">
        <v>26197</v>
      </c>
      <c r="T1495"/>
      <c r="U1495" t="s">
        <v>26198</v>
      </c>
      <c r="V1495" t="s">
        <v>26199</v>
      </c>
      <c r="Y1495" s="97"/>
      <c r="AA1495" s="91" t="str">
        <v>CHISH017.0LW</v>
      </c>
    </row>
    <row r="1496" spans="1:27" s="91" customFormat="1" ht="15" customHeight="1" x14ac:dyDescent="0.35">
      <c r="A1496" t="s">
        <v>4381</v>
      </c>
      <c r="B1496" t="s">
        <v>4380</v>
      </c>
      <c r="C1496" t="s">
        <v>4366</v>
      </c>
      <c r="D1496" t="s">
        <v>4382</v>
      </c>
      <c r="E1496"/>
      <c r="F1496" t="s">
        <v>29083</v>
      </c>
      <c r="G1496"/>
      <c r="H1496">
        <v>17.5</v>
      </c>
      <c r="I1496">
        <v>2.0299999999999998</v>
      </c>
      <c r="J1496" t="s">
        <v>4</v>
      </c>
      <c r="K1496">
        <v>35.296199999999999</v>
      </c>
      <c r="L1496">
        <v>-87.567099999999996</v>
      </c>
      <c r="M1496" s="100" t="s">
        <v>38376</v>
      </c>
      <c r="N1496" t="s">
        <v>26196</v>
      </c>
      <c r="O1496" t="s">
        <v>43244</v>
      </c>
      <c r="P1496">
        <v>1</v>
      </c>
      <c r="Q1496" t="s">
        <v>26723</v>
      </c>
      <c r="R1496" t="s">
        <v>25808</v>
      </c>
      <c r="S1496" t="s">
        <v>26197</v>
      </c>
      <c r="T1496"/>
      <c r="U1496" t="s">
        <v>26198</v>
      </c>
      <c r="V1496" t="s">
        <v>26199</v>
      </c>
      <c r="Y1496" s="97"/>
      <c r="AA1496" s="91" t="str">
        <v>CHISH017.5LW</v>
      </c>
    </row>
    <row r="1497" spans="1:27" s="91" customFormat="1" ht="15" customHeight="1" x14ac:dyDescent="0.35">
      <c r="A1497" t="s">
        <v>4384</v>
      </c>
      <c r="B1497" t="s">
        <v>4383</v>
      </c>
      <c r="C1497" t="s">
        <v>4385</v>
      </c>
      <c r="D1497" t="s">
        <v>4386</v>
      </c>
      <c r="E1497"/>
      <c r="F1497" t="s">
        <v>29083</v>
      </c>
      <c r="G1497"/>
      <c r="H1497">
        <v>0.1</v>
      </c>
      <c r="I1497">
        <v>0.34</v>
      </c>
      <c r="J1497" t="s">
        <v>4</v>
      </c>
      <c r="K1497">
        <v>35.295499999999997</v>
      </c>
      <c r="L1497">
        <v>-87.568100000000001</v>
      </c>
      <c r="M1497" s="100" t="s">
        <v>38376</v>
      </c>
      <c r="N1497" t="s">
        <v>26969</v>
      </c>
      <c r="O1497" t="s">
        <v>43248</v>
      </c>
      <c r="P1497">
        <v>1</v>
      </c>
      <c r="Q1497" t="s">
        <v>26723</v>
      </c>
      <c r="R1497" t="s">
        <v>25808</v>
      </c>
      <c r="S1497" t="s">
        <v>26197</v>
      </c>
      <c r="T1497"/>
      <c r="U1497" t="s">
        <v>26198</v>
      </c>
      <c r="V1497" t="s">
        <v>26199</v>
      </c>
      <c r="Y1497" s="97"/>
      <c r="AA1497" s="91" t="str">
        <v>CHISH17.4T0.1LW</v>
      </c>
    </row>
    <row r="1498" spans="1:27" s="91" customFormat="1" ht="15" customHeight="1" x14ac:dyDescent="0.35">
      <c r="A1498" t="s">
        <v>4388</v>
      </c>
      <c r="B1498" t="s">
        <v>4387</v>
      </c>
      <c r="C1498" t="s">
        <v>4389</v>
      </c>
      <c r="D1498" t="s">
        <v>4335</v>
      </c>
      <c r="E1498"/>
      <c r="F1498" t="s">
        <v>29083</v>
      </c>
      <c r="G1498"/>
      <c r="H1498">
        <v>0.2</v>
      </c>
      <c r="I1498">
        <v>13.14</v>
      </c>
      <c r="J1498" t="s">
        <v>53</v>
      </c>
      <c r="K1498">
        <v>35.2301</v>
      </c>
      <c r="L1498">
        <v>-87.1614</v>
      </c>
      <c r="M1498" s="100" t="s">
        <v>38385</v>
      </c>
      <c r="N1498" t="s">
        <v>26213</v>
      </c>
      <c r="O1498" t="s">
        <v>42785</v>
      </c>
      <c r="P1498">
        <v>2</v>
      </c>
      <c r="Q1498" t="s">
        <v>30472</v>
      </c>
      <c r="R1498" t="s">
        <v>25808</v>
      </c>
      <c r="S1498" t="s">
        <v>26197</v>
      </c>
      <c r="T1498"/>
      <c r="U1498" t="s">
        <v>26198</v>
      </c>
      <c r="V1498" t="s">
        <v>26199</v>
      </c>
      <c r="W1498" s="91" t="s">
        <v>4390</v>
      </c>
      <c r="X1498" s="91" t="s">
        <v>30473</v>
      </c>
      <c r="Y1498" s="97"/>
      <c r="AA1498" s="91" t="str">
        <v>CHOAT001.8T0.2GS</v>
      </c>
    </row>
    <row r="1499" spans="1:27" s="91" customFormat="1" ht="15" customHeight="1" x14ac:dyDescent="0.35">
      <c r="A1499" t="s">
        <v>4392</v>
      </c>
      <c r="B1499" t="s">
        <v>4391</v>
      </c>
      <c r="C1499" t="s">
        <v>4393</v>
      </c>
      <c r="D1499" t="s">
        <v>4394</v>
      </c>
      <c r="E1499"/>
      <c r="F1499" t="s">
        <v>33</v>
      </c>
      <c r="G1499"/>
      <c r="H1499">
        <v>2.1</v>
      </c>
      <c r="I1499">
        <v>11.36</v>
      </c>
      <c r="J1499" t="s">
        <v>53</v>
      </c>
      <c r="K1499">
        <v>35.223100000000002</v>
      </c>
      <c r="L1499">
        <v>-87.171499999999995</v>
      </c>
      <c r="M1499" s="100" t="s">
        <v>38385</v>
      </c>
      <c r="N1499" t="s">
        <v>26213</v>
      </c>
      <c r="O1499" t="s">
        <v>42785</v>
      </c>
      <c r="P1499">
        <v>2</v>
      </c>
      <c r="Q1499" t="s">
        <v>30474</v>
      </c>
      <c r="R1499" t="s">
        <v>25808</v>
      </c>
      <c r="S1499" t="s">
        <v>26197</v>
      </c>
      <c r="T1499"/>
      <c r="U1499" t="s">
        <v>26198</v>
      </c>
      <c r="V1499" t="s">
        <v>26199</v>
      </c>
      <c r="Y1499" s="97"/>
      <c r="AA1499" s="91" t="str">
        <v>CHOAT002.1GS</v>
      </c>
    </row>
    <row r="1500" spans="1:27" s="91" customFormat="1" ht="15" customHeight="1" x14ac:dyDescent="0.35">
      <c r="A1500" t="s">
        <v>4396</v>
      </c>
      <c r="B1500" t="s">
        <v>4395</v>
      </c>
      <c r="C1500" t="s">
        <v>4397</v>
      </c>
      <c r="D1500" t="s">
        <v>4398</v>
      </c>
      <c r="E1500"/>
      <c r="F1500" t="s">
        <v>58</v>
      </c>
      <c r="G1500"/>
      <c r="H1500">
        <v>0.2</v>
      </c>
      <c r="I1500">
        <v>4</v>
      </c>
      <c r="J1500" t="s">
        <v>1480</v>
      </c>
      <c r="K1500">
        <v>35.528419999999997</v>
      </c>
      <c r="L1500">
        <v>-85.658559999999994</v>
      </c>
      <c r="M1500" s="100" t="s">
        <v>38403</v>
      </c>
      <c r="N1500" t="s">
        <v>26290</v>
      </c>
      <c r="O1500" t="s">
        <v>42338</v>
      </c>
      <c r="P1500">
        <v>3</v>
      </c>
      <c r="Q1500" t="s">
        <v>30475</v>
      </c>
      <c r="R1500" t="s">
        <v>25802</v>
      </c>
      <c r="S1500" t="s">
        <v>26197</v>
      </c>
      <c r="T1500"/>
      <c r="U1500" t="s">
        <v>26198</v>
      </c>
      <c r="V1500" t="s">
        <v>26199</v>
      </c>
      <c r="Y1500" s="97"/>
      <c r="AA1500" s="91" t="str">
        <v>CHOLL000.2GY</v>
      </c>
    </row>
    <row r="1501" spans="1:27" s="91" customFormat="1" ht="15" customHeight="1" x14ac:dyDescent="0.35">
      <c r="A1501" t="s">
        <v>4400</v>
      </c>
      <c r="B1501" t="s">
        <v>4399</v>
      </c>
      <c r="C1501" t="s">
        <v>4401</v>
      </c>
      <c r="D1501" t="s">
        <v>4402</v>
      </c>
      <c r="E1501"/>
      <c r="F1501" t="s">
        <v>29083</v>
      </c>
      <c r="G1501"/>
      <c r="H1501">
        <v>0.2</v>
      </c>
      <c r="I1501">
        <v>1.1100000000000001</v>
      </c>
      <c r="J1501" t="s">
        <v>100</v>
      </c>
      <c r="K1501">
        <v>35.438000000000002</v>
      </c>
      <c r="L1501">
        <v>-87.5505</v>
      </c>
      <c r="M1501" s="100" t="s">
        <v>38391</v>
      </c>
      <c r="N1501" t="s">
        <v>26220</v>
      </c>
      <c r="O1501" t="s">
        <v>42094</v>
      </c>
      <c r="P1501">
        <v>5</v>
      </c>
      <c r="Q1501" t="s">
        <v>26222</v>
      </c>
      <c r="R1501" t="s">
        <v>25808</v>
      </c>
      <c r="S1501" t="s">
        <v>26197</v>
      </c>
      <c r="T1501"/>
      <c r="U1501" t="s">
        <v>26198</v>
      </c>
      <c r="V1501" t="s">
        <v>26199</v>
      </c>
      <c r="X1501" s="91" t="s">
        <v>30476</v>
      </c>
      <c r="Y1501" s="97"/>
      <c r="AA1501" s="91" t="str">
        <v>CHOLL000.2LS</v>
      </c>
    </row>
    <row r="1502" spans="1:27" s="91" customFormat="1" ht="15" customHeight="1" x14ac:dyDescent="0.35">
      <c r="A1502" t="s">
        <v>4404</v>
      </c>
      <c r="B1502" t="s">
        <v>4403</v>
      </c>
      <c r="C1502" t="s">
        <v>4405</v>
      </c>
      <c r="D1502" t="s">
        <v>4406</v>
      </c>
      <c r="E1502"/>
      <c r="F1502" t="s">
        <v>58</v>
      </c>
      <c r="G1502"/>
      <c r="H1502">
        <v>0.6</v>
      </c>
      <c r="I1502">
        <v>0.17</v>
      </c>
      <c r="J1502" t="s">
        <v>470</v>
      </c>
      <c r="K1502">
        <v>35.670850000000002</v>
      </c>
      <c r="L1502">
        <v>-85.61909</v>
      </c>
      <c r="M1502" s="100" t="s">
        <v>38383</v>
      </c>
      <c r="N1502" t="s">
        <v>3589</v>
      </c>
      <c r="O1502" t="s">
        <v>43249</v>
      </c>
      <c r="P1502">
        <v>2</v>
      </c>
      <c r="Q1502" t="s">
        <v>30477</v>
      </c>
      <c r="R1502" t="s">
        <v>25812</v>
      </c>
      <c r="S1502" t="s">
        <v>26197</v>
      </c>
      <c r="T1502"/>
      <c r="U1502" t="s">
        <v>26198</v>
      </c>
      <c r="V1502" t="s">
        <v>26199</v>
      </c>
      <c r="X1502" s="91" t="s">
        <v>34727</v>
      </c>
      <c r="Y1502" s="97"/>
      <c r="AA1502" s="91" t="str">
        <v>CHOLL000.6WA</v>
      </c>
    </row>
    <row r="1503" spans="1:27" s="91" customFormat="1" ht="15" customHeight="1" x14ac:dyDescent="0.35">
      <c r="A1503" t="s">
        <v>4408</v>
      </c>
      <c r="B1503" t="s">
        <v>4407</v>
      </c>
      <c r="C1503" t="s">
        <v>4405</v>
      </c>
      <c r="D1503" t="s">
        <v>4409</v>
      </c>
      <c r="E1503"/>
      <c r="F1503" t="s">
        <v>58</v>
      </c>
      <c r="G1503"/>
      <c r="H1503">
        <v>0.7</v>
      </c>
      <c r="I1503">
        <v>0.05</v>
      </c>
      <c r="J1503" t="s">
        <v>470</v>
      </c>
      <c r="K1503">
        <v>35.671680000000002</v>
      </c>
      <c r="L1503">
        <v>-85.625020000000006</v>
      </c>
      <c r="M1503" s="100" t="s">
        <v>38383</v>
      </c>
      <c r="N1503" t="s">
        <v>3589</v>
      </c>
      <c r="O1503" t="s">
        <v>43249</v>
      </c>
      <c r="P1503">
        <v>2</v>
      </c>
      <c r="Q1503" t="s">
        <v>30477</v>
      </c>
      <c r="R1503" t="s">
        <v>25812</v>
      </c>
      <c r="S1503" t="s">
        <v>26197</v>
      </c>
      <c r="T1503"/>
      <c r="U1503" t="s">
        <v>26198</v>
      </c>
      <c r="V1503" t="s">
        <v>26199</v>
      </c>
      <c r="X1503" s="91" t="s">
        <v>34418</v>
      </c>
      <c r="Y1503" s="97"/>
      <c r="AA1503" s="91" t="str">
        <v>CHOLL000.7WA</v>
      </c>
    </row>
    <row r="1504" spans="1:27" s="91" customFormat="1" ht="15" customHeight="1" x14ac:dyDescent="0.35">
      <c r="A1504" t="s">
        <v>4411</v>
      </c>
      <c r="B1504" t="s">
        <v>4410</v>
      </c>
      <c r="C1504" t="s">
        <v>4397</v>
      </c>
      <c r="D1504" t="s">
        <v>30478</v>
      </c>
      <c r="E1504"/>
      <c r="F1504" t="s">
        <v>29089</v>
      </c>
      <c r="G1504"/>
      <c r="H1504">
        <v>1.2</v>
      </c>
      <c r="I1504">
        <v>4.0599999999999996</v>
      </c>
      <c r="J1504" t="s">
        <v>1480</v>
      </c>
      <c r="K1504">
        <v>35.529710000000001</v>
      </c>
      <c r="L1504">
        <v>-85.660970000000006</v>
      </c>
      <c r="M1504" s="100" t="s">
        <v>38403</v>
      </c>
      <c r="N1504" t="s">
        <v>26290</v>
      </c>
      <c r="O1504" t="s">
        <v>42338</v>
      </c>
      <c r="P1504">
        <v>3</v>
      </c>
      <c r="Q1504" t="s">
        <v>30475</v>
      </c>
      <c r="R1504" t="s">
        <v>25802</v>
      </c>
      <c r="S1504" t="s">
        <v>26197</v>
      </c>
      <c r="T1504"/>
      <c r="U1504" t="s">
        <v>26198</v>
      </c>
      <c r="V1504" t="s">
        <v>26199</v>
      </c>
      <c r="Y1504" s="97"/>
      <c r="AA1504" s="91" t="str">
        <v>CHOLL001.2GY</v>
      </c>
    </row>
    <row r="1505" spans="1:27" s="91" customFormat="1" ht="15" customHeight="1" x14ac:dyDescent="0.35">
      <c r="A1505" t="s">
        <v>4413</v>
      </c>
      <c r="B1505" t="s">
        <v>4412</v>
      </c>
      <c r="C1505" t="s">
        <v>37847</v>
      </c>
      <c r="D1505" t="s">
        <v>4415</v>
      </c>
      <c r="E1505"/>
      <c r="F1505" t="s">
        <v>75</v>
      </c>
      <c r="G1505"/>
      <c r="H1505">
        <v>0.7</v>
      </c>
      <c r="I1505">
        <v>7.16</v>
      </c>
      <c r="J1505" t="s">
        <v>148</v>
      </c>
      <c r="K1505">
        <v>35.74465</v>
      </c>
      <c r="L1505">
        <v>-86.418869999999998</v>
      </c>
      <c r="M1505" s="100" t="s">
        <v>38401</v>
      </c>
      <c r="N1505" t="s">
        <v>26226</v>
      </c>
      <c r="O1505" t="s">
        <v>42404</v>
      </c>
      <c r="P1505">
        <v>2</v>
      </c>
      <c r="Q1505" t="s">
        <v>26724</v>
      </c>
      <c r="R1505" t="s">
        <v>25829</v>
      </c>
      <c r="S1505" t="s">
        <v>26197</v>
      </c>
      <c r="T1505"/>
      <c r="U1505" t="s">
        <v>26198</v>
      </c>
      <c r="V1505" t="s">
        <v>26199</v>
      </c>
      <c r="W1505" s="91" t="s">
        <v>37848</v>
      </c>
      <c r="X1505" s="91" t="s">
        <v>37849</v>
      </c>
      <c r="Y1505" s="97"/>
      <c r="AA1505" s="91" t="str">
        <v>CHRIS000.7RU</v>
      </c>
    </row>
    <row r="1506" spans="1:27" s="91" customFormat="1" ht="15" customHeight="1" x14ac:dyDescent="0.35">
      <c r="A1506" t="s">
        <v>37850</v>
      </c>
      <c r="B1506" t="s">
        <v>4416</v>
      </c>
      <c r="C1506" t="s">
        <v>4414</v>
      </c>
      <c r="D1506" t="s">
        <v>4418</v>
      </c>
      <c r="E1506"/>
      <c r="F1506" t="s">
        <v>75</v>
      </c>
      <c r="G1506"/>
      <c r="H1506">
        <v>2.2000000000000002</v>
      </c>
      <c r="I1506">
        <v>3.96</v>
      </c>
      <c r="J1506" t="s">
        <v>148</v>
      </c>
      <c r="K1506">
        <v>35.707230000000003</v>
      </c>
      <c r="L1506">
        <v>-86.401049999999998</v>
      </c>
      <c r="M1506" s="100" t="s">
        <v>38401</v>
      </c>
      <c r="N1506" t="s">
        <v>26226</v>
      </c>
      <c r="O1506" t="s">
        <v>42404</v>
      </c>
      <c r="P1506">
        <v>2</v>
      </c>
      <c r="Q1506" t="s">
        <v>26724</v>
      </c>
      <c r="R1506" t="s">
        <v>25829</v>
      </c>
      <c r="S1506" t="s">
        <v>26197</v>
      </c>
      <c r="T1506"/>
      <c r="U1506" t="s">
        <v>26198</v>
      </c>
      <c r="V1506" t="s">
        <v>26199</v>
      </c>
      <c r="W1506" s="91" t="s">
        <v>4417</v>
      </c>
      <c r="X1506" s="91" t="s">
        <v>37851</v>
      </c>
      <c r="Y1506" s="97"/>
      <c r="AA1506" s="91" t="str">
        <v>CHRIS002.2RU</v>
      </c>
    </row>
    <row r="1507" spans="1:27" s="91" customFormat="1" ht="15" customHeight="1" x14ac:dyDescent="0.35">
      <c r="A1507" s="310" t="s">
        <v>37852</v>
      </c>
      <c r="B1507" s="310" t="s">
        <v>37853</v>
      </c>
      <c r="C1507" s="310" t="s">
        <v>37854</v>
      </c>
      <c r="D1507" s="310" t="s">
        <v>37855</v>
      </c>
      <c r="E1507" s="310"/>
      <c r="F1507" s="310" t="s">
        <v>75</v>
      </c>
      <c r="G1507" s="310"/>
      <c r="H1507" s="314">
        <v>0.1</v>
      </c>
      <c r="I1507" s="314">
        <v>0.5</v>
      </c>
      <c r="J1507" s="310" t="s">
        <v>148</v>
      </c>
      <c r="K1507" s="314">
        <v>35.695529999999998</v>
      </c>
      <c r="L1507" s="314">
        <v>-86.391890000000004</v>
      </c>
      <c r="M1507" s="314" t="s">
        <v>38401</v>
      </c>
      <c r="N1507" s="310" t="s">
        <v>26226</v>
      </c>
      <c r="O1507" s="310" t="s">
        <v>38758</v>
      </c>
      <c r="P1507" s="314">
        <v>2</v>
      </c>
      <c r="Q1507" s="310" t="s">
        <v>26724</v>
      </c>
      <c r="R1507" s="310" t="s">
        <v>25829</v>
      </c>
      <c r="S1507" s="310" t="s">
        <v>26197</v>
      </c>
      <c r="T1507" s="310"/>
      <c r="U1507" s="310" t="s">
        <v>26198</v>
      </c>
      <c r="V1507" s="310" t="s">
        <v>26199</v>
      </c>
      <c r="W1507" s="91" t="s">
        <v>37856</v>
      </c>
      <c r="Y1507" s="97"/>
      <c r="AA1507" s="91" t="str">
        <v>CHRIS2.4T0.8T0.1RU</v>
      </c>
    </row>
    <row r="1508" spans="1:27" s="91" customFormat="1" ht="15" customHeight="1" x14ac:dyDescent="0.35">
      <c r="A1508" s="310" t="s">
        <v>37857</v>
      </c>
      <c r="B1508" s="310" t="s">
        <v>37858</v>
      </c>
      <c r="C1508" s="310" t="s">
        <v>37859</v>
      </c>
      <c r="D1508" s="310" t="s">
        <v>37860</v>
      </c>
      <c r="E1508" s="310"/>
      <c r="F1508" s="310" t="s">
        <v>75</v>
      </c>
      <c r="G1508" s="310"/>
      <c r="H1508" s="314">
        <v>0.9</v>
      </c>
      <c r="I1508" s="314">
        <v>0.6</v>
      </c>
      <c r="J1508" s="310" t="s">
        <v>148</v>
      </c>
      <c r="K1508" s="314">
        <v>35.695439999999998</v>
      </c>
      <c r="L1508" s="314">
        <v>-86.393199999999993</v>
      </c>
      <c r="M1508" s="314" t="s">
        <v>38401</v>
      </c>
      <c r="N1508" s="310" t="s">
        <v>26226</v>
      </c>
      <c r="O1508" s="310" t="s">
        <v>38758</v>
      </c>
      <c r="P1508" s="314">
        <v>2</v>
      </c>
      <c r="Q1508" s="310" t="s">
        <v>26724</v>
      </c>
      <c r="R1508" s="310" t="s">
        <v>25829</v>
      </c>
      <c r="S1508" s="310" t="s">
        <v>26197</v>
      </c>
      <c r="T1508" s="310"/>
      <c r="U1508" s="310" t="s">
        <v>26198</v>
      </c>
      <c r="V1508" s="310" t="s">
        <v>26199</v>
      </c>
      <c r="W1508" s="91" t="s">
        <v>37861</v>
      </c>
      <c r="Y1508" s="97"/>
      <c r="AA1508" s="91" t="str">
        <v>CHRIS2.4T0.9RU</v>
      </c>
    </row>
    <row r="1509" spans="1:27" s="91" customFormat="1" ht="15" customHeight="1" x14ac:dyDescent="0.35">
      <c r="A1509" s="310" t="s">
        <v>37862</v>
      </c>
      <c r="B1509" s="310" t="s">
        <v>37863</v>
      </c>
      <c r="C1509" s="310" t="s">
        <v>37859</v>
      </c>
      <c r="D1509" s="310" t="s">
        <v>37864</v>
      </c>
      <c r="E1509" s="310"/>
      <c r="F1509" s="310" t="s">
        <v>75</v>
      </c>
      <c r="G1509" s="310"/>
      <c r="H1509" s="314">
        <v>1.2</v>
      </c>
      <c r="I1509" s="314">
        <v>0.4</v>
      </c>
      <c r="J1509" s="310" t="s">
        <v>148</v>
      </c>
      <c r="K1509" s="314">
        <v>35.692570000000003</v>
      </c>
      <c r="L1509" s="314">
        <v>-86.392009999999999</v>
      </c>
      <c r="M1509" s="314" t="s">
        <v>38401</v>
      </c>
      <c r="N1509" s="310" t="s">
        <v>26226</v>
      </c>
      <c r="O1509" s="310" t="s">
        <v>38758</v>
      </c>
      <c r="P1509" s="314">
        <v>2</v>
      </c>
      <c r="Q1509" s="310" t="s">
        <v>26724</v>
      </c>
      <c r="R1509" s="310" t="s">
        <v>25829</v>
      </c>
      <c r="S1509" s="310" t="s">
        <v>26197</v>
      </c>
      <c r="T1509" s="310"/>
      <c r="U1509" s="310" t="s">
        <v>26198</v>
      </c>
      <c r="V1509" s="310" t="s">
        <v>26199</v>
      </c>
      <c r="W1509" s="91" t="s">
        <v>37865</v>
      </c>
      <c r="Y1509" s="97"/>
      <c r="AA1509" s="91" t="str">
        <v>CHRIS2.4T1.2RU</v>
      </c>
    </row>
    <row r="1510" spans="1:27" s="91" customFormat="1" ht="15" customHeight="1" x14ac:dyDescent="0.35">
      <c r="A1510" s="310" t="s">
        <v>37866</v>
      </c>
      <c r="B1510" s="310" t="s">
        <v>37867</v>
      </c>
      <c r="C1510" s="310" t="s">
        <v>37859</v>
      </c>
      <c r="D1510" s="310" t="s">
        <v>37868</v>
      </c>
      <c r="E1510" s="310"/>
      <c r="F1510" s="310" t="s">
        <v>75</v>
      </c>
      <c r="G1510" s="310"/>
      <c r="H1510" s="314">
        <v>1.3</v>
      </c>
      <c r="I1510" s="314">
        <v>0.4</v>
      </c>
      <c r="J1510" s="310" t="s">
        <v>148</v>
      </c>
      <c r="K1510" s="314">
        <v>35.692300000000003</v>
      </c>
      <c r="L1510" s="314">
        <v>-86.389809999999997</v>
      </c>
      <c r="M1510" s="314" t="s">
        <v>38401</v>
      </c>
      <c r="N1510" s="310" t="s">
        <v>26226</v>
      </c>
      <c r="O1510" s="310" t="s">
        <v>38758</v>
      </c>
      <c r="P1510" s="314">
        <v>2</v>
      </c>
      <c r="Q1510" s="310" t="s">
        <v>26724</v>
      </c>
      <c r="R1510" s="310" t="s">
        <v>25829</v>
      </c>
      <c r="S1510" s="310" t="s">
        <v>26197</v>
      </c>
      <c r="T1510" s="310"/>
      <c r="U1510" s="310" t="s">
        <v>26198</v>
      </c>
      <c r="V1510" s="310" t="s">
        <v>26199</v>
      </c>
      <c r="W1510" s="91" t="s">
        <v>37869</v>
      </c>
      <c r="Y1510" s="97"/>
      <c r="AA1510" s="91" t="str">
        <v>CHRIS2.4T1.3RU</v>
      </c>
    </row>
    <row r="1511" spans="1:27" s="91" customFormat="1" ht="15" customHeight="1" x14ac:dyDescent="0.35">
      <c r="A1511" t="s">
        <v>4420</v>
      </c>
      <c r="B1511" t="s">
        <v>4419</v>
      </c>
      <c r="C1511" t="s">
        <v>4421</v>
      </c>
      <c r="D1511" t="s">
        <v>4422</v>
      </c>
      <c r="E1511"/>
      <c r="F1511" t="s">
        <v>44</v>
      </c>
      <c r="G1511"/>
      <c r="H1511">
        <v>1.3</v>
      </c>
      <c r="I1511">
        <v>0.77</v>
      </c>
      <c r="J1511" t="s">
        <v>766</v>
      </c>
      <c r="K1511">
        <v>35.03933</v>
      </c>
      <c r="L1511">
        <v>-85.270319999999998</v>
      </c>
      <c r="M1511" s="100" t="s">
        <v>38386</v>
      </c>
      <c r="N1511" t="s">
        <v>29084</v>
      </c>
      <c r="O1511" t="s">
        <v>42429</v>
      </c>
      <c r="P1511">
        <v>4</v>
      </c>
      <c r="Q1511" t="s">
        <v>26726</v>
      </c>
      <c r="R1511" t="s">
        <v>25802</v>
      </c>
      <c r="S1511" t="s">
        <v>26197</v>
      </c>
      <c r="T1511"/>
      <c r="U1511" t="s">
        <v>26198</v>
      </c>
      <c r="V1511" t="s">
        <v>26204</v>
      </c>
      <c r="W1511" s="91" t="s">
        <v>4423</v>
      </c>
      <c r="X1511" s="91" t="s">
        <v>30479</v>
      </c>
      <c r="Y1511" s="97"/>
      <c r="AA1511" s="91" t="str">
        <v>CITIC0.5T1.3HM</v>
      </c>
    </row>
    <row r="1512" spans="1:27" s="91" customFormat="1" ht="15" customHeight="1" x14ac:dyDescent="0.35">
      <c r="A1512" t="s">
        <v>4425</v>
      </c>
      <c r="B1512" t="s">
        <v>4424</v>
      </c>
      <c r="C1512" t="s">
        <v>4421</v>
      </c>
      <c r="D1512" t="s">
        <v>4426</v>
      </c>
      <c r="E1512"/>
      <c r="F1512" t="s">
        <v>44</v>
      </c>
      <c r="G1512"/>
      <c r="H1512">
        <v>0.7</v>
      </c>
      <c r="I1512">
        <v>1.36</v>
      </c>
      <c r="J1512" t="s">
        <v>766</v>
      </c>
      <c r="K1512">
        <v>35.047789999999999</v>
      </c>
      <c r="L1512">
        <v>-85.274410000000003</v>
      </c>
      <c r="M1512" s="100" t="s">
        <v>38386</v>
      </c>
      <c r="N1512" t="s">
        <v>29084</v>
      </c>
      <c r="O1512" t="s">
        <v>42429</v>
      </c>
      <c r="P1512">
        <v>4</v>
      </c>
      <c r="Q1512" t="s">
        <v>26725</v>
      </c>
      <c r="R1512" t="s">
        <v>25802</v>
      </c>
      <c r="S1512" t="s">
        <v>26197</v>
      </c>
      <c r="T1512"/>
      <c r="U1512" t="s">
        <v>26198</v>
      </c>
      <c r="V1512" t="s">
        <v>26204</v>
      </c>
      <c r="W1512" s="91" t="s">
        <v>4427</v>
      </c>
      <c r="X1512" s="91" t="s">
        <v>30480</v>
      </c>
      <c r="Y1512" s="97"/>
      <c r="AA1512" s="91" t="str">
        <v>CITIC0.7T0.7HM</v>
      </c>
    </row>
    <row r="1513" spans="1:27" s="91" customFormat="1" ht="15" customHeight="1" x14ac:dyDescent="0.35">
      <c r="A1513" t="s">
        <v>4429</v>
      </c>
      <c r="B1513" t="s">
        <v>4428</v>
      </c>
      <c r="C1513" t="s">
        <v>4421</v>
      </c>
      <c r="D1513" t="s">
        <v>4430</v>
      </c>
      <c r="E1513"/>
      <c r="F1513" t="s">
        <v>44</v>
      </c>
      <c r="G1513"/>
      <c r="H1513">
        <v>0.1</v>
      </c>
      <c r="I1513">
        <v>0.23</v>
      </c>
      <c r="J1513" t="s">
        <v>766</v>
      </c>
      <c r="K1513">
        <v>35.043889999999998</v>
      </c>
      <c r="L1513">
        <v>-85.274860000000004</v>
      </c>
      <c r="M1513" s="100" t="s">
        <v>38386</v>
      </c>
      <c r="N1513" t="s">
        <v>29084</v>
      </c>
      <c r="O1513" t="s">
        <v>42429</v>
      </c>
      <c r="P1513">
        <v>4</v>
      </c>
      <c r="Q1513" t="s">
        <v>26726</v>
      </c>
      <c r="R1513" t="s">
        <v>25802</v>
      </c>
      <c r="S1513" t="s">
        <v>26197</v>
      </c>
      <c r="T1513"/>
      <c r="U1513" t="s">
        <v>26198</v>
      </c>
      <c r="V1513" t="s">
        <v>26204</v>
      </c>
      <c r="W1513" s="91" t="s">
        <v>4431</v>
      </c>
      <c r="X1513" s="91" t="s">
        <v>30481</v>
      </c>
      <c r="Y1513" s="97"/>
      <c r="AA1513" s="91" t="str">
        <v>CITIC0.7T0.9T0.1HM</v>
      </c>
    </row>
    <row r="1514" spans="1:27" s="91" customFormat="1" ht="15" customHeight="1" x14ac:dyDescent="0.35">
      <c r="A1514" t="s">
        <v>4433</v>
      </c>
      <c r="B1514" t="s">
        <v>4432</v>
      </c>
      <c r="C1514" t="s">
        <v>4434</v>
      </c>
      <c r="D1514" t="s">
        <v>4435</v>
      </c>
      <c r="E1514"/>
      <c r="F1514" t="s">
        <v>44</v>
      </c>
      <c r="G1514"/>
      <c r="H1514">
        <v>0.1</v>
      </c>
      <c r="I1514">
        <v>0.13</v>
      </c>
      <c r="J1514" t="s">
        <v>766</v>
      </c>
      <c r="K1514">
        <v>35.042940000000002</v>
      </c>
      <c r="L1514">
        <v>-85.271439999999998</v>
      </c>
      <c r="M1514" s="100" t="s">
        <v>38386</v>
      </c>
      <c r="N1514" t="s">
        <v>29084</v>
      </c>
      <c r="O1514" t="s">
        <v>42429</v>
      </c>
      <c r="P1514">
        <v>4</v>
      </c>
      <c r="Q1514" t="s">
        <v>26726</v>
      </c>
      <c r="R1514" t="s">
        <v>25802</v>
      </c>
      <c r="S1514" t="s">
        <v>26197</v>
      </c>
      <c r="T1514"/>
      <c r="U1514" t="s">
        <v>26198</v>
      </c>
      <c r="V1514" t="s">
        <v>26204</v>
      </c>
      <c r="W1514" s="91" t="s">
        <v>4436</v>
      </c>
      <c r="X1514" s="91" t="s">
        <v>30482</v>
      </c>
      <c r="Y1514" s="97"/>
      <c r="AA1514" s="91" t="str">
        <v>CITIC0.7T1.0T0.1HM</v>
      </c>
    </row>
    <row r="1515" spans="1:27" s="91" customFormat="1" ht="15" customHeight="1" x14ac:dyDescent="0.35">
      <c r="A1515" t="s">
        <v>4438</v>
      </c>
      <c r="B1515" t="s">
        <v>4437</v>
      </c>
      <c r="C1515" t="s">
        <v>4421</v>
      </c>
      <c r="D1515" t="s">
        <v>4439</v>
      </c>
      <c r="E1515"/>
      <c r="F1515" t="s">
        <v>44</v>
      </c>
      <c r="G1515"/>
      <c r="H1515">
        <v>1.2</v>
      </c>
      <c r="I1515">
        <v>0.78</v>
      </c>
      <c r="J1515" t="s">
        <v>766</v>
      </c>
      <c r="K1515">
        <v>35.040300000000002</v>
      </c>
      <c r="L1515">
        <v>-85.272559999999999</v>
      </c>
      <c r="M1515" s="100" t="s">
        <v>38386</v>
      </c>
      <c r="N1515" t="s">
        <v>29084</v>
      </c>
      <c r="O1515" t="s">
        <v>42429</v>
      </c>
      <c r="P1515">
        <v>4</v>
      </c>
      <c r="Q1515" t="s">
        <v>26726</v>
      </c>
      <c r="R1515" t="s">
        <v>25802</v>
      </c>
      <c r="S1515" t="s">
        <v>26197</v>
      </c>
      <c r="T1515"/>
      <c r="U1515" t="s">
        <v>26198</v>
      </c>
      <c r="V1515" t="s">
        <v>26204</v>
      </c>
      <c r="W1515" s="91" t="s">
        <v>4440</v>
      </c>
      <c r="X1515" s="91" t="s">
        <v>30483</v>
      </c>
      <c r="Y1515" s="97"/>
      <c r="AA1515" s="91" t="str">
        <v>CITIC0.7T1.2HM</v>
      </c>
    </row>
    <row r="1516" spans="1:27" s="91" customFormat="1" ht="15" customHeight="1" x14ac:dyDescent="0.35">
      <c r="A1516" t="s">
        <v>4442</v>
      </c>
      <c r="B1516" t="s">
        <v>4441</v>
      </c>
      <c r="C1516" t="s">
        <v>4421</v>
      </c>
      <c r="D1516" t="s">
        <v>4443</v>
      </c>
      <c r="E1516"/>
      <c r="F1516" t="s">
        <v>44</v>
      </c>
      <c r="G1516"/>
      <c r="H1516">
        <v>1.3</v>
      </c>
      <c r="I1516">
        <v>0.77</v>
      </c>
      <c r="J1516" t="s">
        <v>766</v>
      </c>
      <c r="K1516">
        <v>35.03978</v>
      </c>
      <c r="L1516">
        <v>-85.270330000000001</v>
      </c>
      <c r="M1516" s="100" t="s">
        <v>38386</v>
      </c>
      <c r="N1516" t="s">
        <v>29084</v>
      </c>
      <c r="O1516" t="s">
        <v>42429</v>
      </c>
      <c r="P1516">
        <v>4</v>
      </c>
      <c r="Q1516" t="s">
        <v>26726</v>
      </c>
      <c r="R1516" t="s">
        <v>25802</v>
      </c>
      <c r="S1516" t="s">
        <v>26197</v>
      </c>
      <c r="T1516"/>
      <c r="U1516" t="s">
        <v>26198</v>
      </c>
      <c r="V1516" t="s">
        <v>26204</v>
      </c>
      <c r="W1516" s="91" t="s">
        <v>4444</v>
      </c>
      <c r="X1516" s="91" t="s">
        <v>30484</v>
      </c>
      <c r="Y1516" s="97"/>
      <c r="AA1516" s="91" t="str">
        <v>CITIC0.7T1.3HM</v>
      </c>
    </row>
    <row r="1517" spans="1:27" s="91" customFormat="1" ht="15" customHeight="1" x14ac:dyDescent="0.35">
      <c r="A1517" t="s">
        <v>4446</v>
      </c>
      <c r="B1517" t="s">
        <v>4445</v>
      </c>
      <c r="C1517" t="s">
        <v>4434</v>
      </c>
      <c r="D1517" t="s">
        <v>4447</v>
      </c>
      <c r="E1517"/>
      <c r="F1517" t="s">
        <v>44</v>
      </c>
      <c r="G1517"/>
      <c r="H1517">
        <v>0.2</v>
      </c>
      <c r="I1517">
        <v>0.77</v>
      </c>
      <c r="J1517" t="s">
        <v>766</v>
      </c>
      <c r="K1517">
        <v>35.039439999999999</v>
      </c>
      <c r="L1517">
        <v>-85.269940000000005</v>
      </c>
      <c r="M1517" s="100" t="s">
        <v>38386</v>
      </c>
      <c r="N1517" t="s">
        <v>29084</v>
      </c>
      <c r="O1517" t="s">
        <v>42429</v>
      </c>
      <c r="P1517">
        <v>4</v>
      </c>
      <c r="Q1517" t="s">
        <v>26726</v>
      </c>
      <c r="R1517" t="s">
        <v>25802</v>
      </c>
      <c r="S1517" t="s">
        <v>26197</v>
      </c>
      <c r="T1517"/>
      <c r="U1517" t="s">
        <v>26198</v>
      </c>
      <c r="V1517" t="s">
        <v>26204</v>
      </c>
      <c r="W1517" s="91" t="s">
        <v>4448</v>
      </c>
      <c r="X1517" s="91" t="s">
        <v>30485</v>
      </c>
      <c r="Y1517" s="97"/>
      <c r="AA1517" s="91" t="str">
        <v>CITIC0.7T1.3T0.2HM</v>
      </c>
    </row>
    <row r="1518" spans="1:27" s="91" customFormat="1" ht="15" customHeight="1" x14ac:dyDescent="0.35">
      <c r="A1518" t="s">
        <v>4450</v>
      </c>
      <c r="B1518" t="s">
        <v>4449</v>
      </c>
      <c r="C1518" t="s">
        <v>4421</v>
      </c>
      <c r="D1518" t="s">
        <v>4451</v>
      </c>
      <c r="E1518"/>
      <c r="F1518" t="s">
        <v>44</v>
      </c>
      <c r="G1518"/>
      <c r="H1518">
        <v>1.4</v>
      </c>
      <c r="I1518">
        <v>0.4</v>
      </c>
      <c r="J1518" t="s">
        <v>766</v>
      </c>
      <c r="K1518">
        <v>35.038139999999999</v>
      </c>
      <c r="L1518">
        <v>-85.270579999999995</v>
      </c>
      <c r="M1518" s="100" t="s">
        <v>38386</v>
      </c>
      <c r="N1518" t="s">
        <v>29084</v>
      </c>
      <c r="O1518" t="s">
        <v>42429</v>
      </c>
      <c r="P1518">
        <v>4</v>
      </c>
      <c r="Q1518" t="s">
        <v>26726</v>
      </c>
      <c r="R1518" t="s">
        <v>25802</v>
      </c>
      <c r="S1518" t="s">
        <v>26197</v>
      </c>
      <c r="T1518"/>
      <c r="U1518" t="s">
        <v>26198</v>
      </c>
      <c r="V1518" t="s">
        <v>26204</v>
      </c>
      <c r="W1518" s="91" t="s">
        <v>4452</v>
      </c>
      <c r="X1518" s="91" t="s">
        <v>30486</v>
      </c>
      <c r="Y1518" s="97"/>
      <c r="AA1518" s="91" t="str">
        <v>CITIC0.7T1.4HM</v>
      </c>
    </row>
    <row r="1519" spans="1:27" s="91" customFormat="1" ht="15" customHeight="1" x14ac:dyDescent="0.35">
      <c r="A1519" t="s">
        <v>4454</v>
      </c>
      <c r="B1519" t="s">
        <v>4453</v>
      </c>
      <c r="C1519" t="s">
        <v>4421</v>
      </c>
      <c r="D1519" t="s">
        <v>4455</v>
      </c>
      <c r="E1519"/>
      <c r="F1519" t="s">
        <v>44</v>
      </c>
      <c r="G1519"/>
      <c r="H1519">
        <v>0.2</v>
      </c>
      <c r="I1519">
        <v>0.11</v>
      </c>
      <c r="J1519" t="s">
        <v>766</v>
      </c>
      <c r="K1519">
        <v>35.040689999999998</v>
      </c>
      <c r="L1519">
        <v>-85.262829999999994</v>
      </c>
      <c r="M1519" s="100" t="s">
        <v>38386</v>
      </c>
      <c r="N1519" t="s">
        <v>29084</v>
      </c>
      <c r="O1519" t="s">
        <v>42429</v>
      </c>
      <c r="P1519">
        <v>4</v>
      </c>
      <c r="Q1519" t="s">
        <v>26726</v>
      </c>
      <c r="R1519" t="s">
        <v>25802</v>
      </c>
      <c r="S1519" t="s">
        <v>26197</v>
      </c>
      <c r="T1519"/>
      <c r="U1519" t="s">
        <v>26198</v>
      </c>
      <c r="V1519" t="s">
        <v>26204</v>
      </c>
      <c r="W1519" s="91" t="s">
        <v>4456</v>
      </c>
      <c r="X1519" s="91" t="s">
        <v>30487</v>
      </c>
      <c r="Y1519" s="97"/>
      <c r="AA1519" s="91" t="str">
        <v>CITIC0.7T1.6T0.2HM</v>
      </c>
    </row>
    <row r="1520" spans="1:27" s="91" customFormat="1" ht="15" customHeight="1" x14ac:dyDescent="0.35">
      <c r="A1520" t="s">
        <v>4458</v>
      </c>
      <c r="B1520" t="s">
        <v>4457</v>
      </c>
      <c r="C1520" t="s">
        <v>4459</v>
      </c>
      <c r="D1520" t="s">
        <v>4460</v>
      </c>
      <c r="E1520"/>
      <c r="F1520" t="s">
        <v>44</v>
      </c>
      <c r="G1520"/>
      <c r="H1520">
        <v>0.1</v>
      </c>
      <c r="I1520">
        <v>0.12</v>
      </c>
      <c r="J1520" t="s">
        <v>766</v>
      </c>
      <c r="K1520">
        <v>35.042140000000003</v>
      </c>
      <c r="L1520">
        <v>-85.262</v>
      </c>
      <c r="M1520" s="100" t="s">
        <v>38386</v>
      </c>
      <c r="N1520" t="s">
        <v>29084</v>
      </c>
      <c r="O1520" t="s">
        <v>42429</v>
      </c>
      <c r="P1520">
        <v>4</v>
      </c>
      <c r="Q1520" t="s">
        <v>26726</v>
      </c>
      <c r="R1520" t="s">
        <v>25802</v>
      </c>
      <c r="S1520" t="s">
        <v>26197</v>
      </c>
      <c r="T1520"/>
      <c r="U1520" t="s">
        <v>26198</v>
      </c>
      <c r="V1520" t="s">
        <v>26204</v>
      </c>
      <c r="W1520" s="91" t="s">
        <v>4461</v>
      </c>
      <c r="X1520" s="91" t="s">
        <v>30488</v>
      </c>
      <c r="Y1520" s="97"/>
      <c r="AA1520" s="91" t="str">
        <v>CITIC0.7T1.6T0.2T0.1HM</v>
      </c>
    </row>
    <row r="1521" spans="1:27" s="91" customFormat="1" ht="15" customHeight="1" x14ac:dyDescent="0.35">
      <c r="A1521" t="s">
        <v>4463</v>
      </c>
      <c r="B1521" t="s">
        <v>4462</v>
      </c>
      <c r="C1521" t="s">
        <v>4421</v>
      </c>
      <c r="D1521" t="s">
        <v>4464</v>
      </c>
      <c r="E1521"/>
      <c r="F1521" t="s">
        <v>44</v>
      </c>
      <c r="G1521"/>
      <c r="H1521">
        <v>1.7</v>
      </c>
      <c r="I1521">
        <v>0.15</v>
      </c>
      <c r="J1521" t="s">
        <v>766</v>
      </c>
      <c r="K1521">
        <v>35.034889999999997</v>
      </c>
      <c r="L1521">
        <v>-85.267939999999996</v>
      </c>
      <c r="M1521" s="100" t="s">
        <v>38386</v>
      </c>
      <c r="N1521" t="s">
        <v>29084</v>
      </c>
      <c r="O1521" t="s">
        <v>42429</v>
      </c>
      <c r="P1521">
        <v>4</v>
      </c>
      <c r="Q1521" t="s">
        <v>26726</v>
      </c>
      <c r="R1521" t="s">
        <v>25802</v>
      </c>
      <c r="S1521" t="s">
        <v>26197</v>
      </c>
      <c r="T1521"/>
      <c r="U1521" t="s">
        <v>26198</v>
      </c>
      <c r="V1521" t="s">
        <v>26204</v>
      </c>
      <c r="W1521" s="91" t="s">
        <v>4465</v>
      </c>
      <c r="X1521" s="91" t="s">
        <v>30489</v>
      </c>
      <c r="Y1521" s="97"/>
      <c r="AA1521" s="91" t="str">
        <v>CITIC0.7T1.7HM</v>
      </c>
    </row>
    <row r="1522" spans="1:27" s="91" customFormat="1" ht="15" customHeight="1" x14ac:dyDescent="0.35">
      <c r="A1522" t="s">
        <v>4467</v>
      </c>
      <c r="B1522" t="s">
        <v>4466</v>
      </c>
      <c r="C1522" t="s">
        <v>4434</v>
      </c>
      <c r="D1522" t="s">
        <v>4468</v>
      </c>
      <c r="E1522"/>
      <c r="F1522" t="s">
        <v>44</v>
      </c>
      <c r="G1522"/>
      <c r="H1522">
        <v>0.1</v>
      </c>
      <c r="I1522">
        <v>0.17</v>
      </c>
      <c r="J1522" t="s">
        <v>766</v>
      </c>
      <c r="K1522">
        <v>35.035780000000003</v>
      </c>
      <c r="L1522">
        <v>-85.267470000000003</v>
      </c>
      <c r="M1522" s="100" t="s">
        <v>38386</v>
      </c>
      <c r="N1522" t="s">
        <v>29084</v>
      </c>
      <c r="O1522" t="s">
        <v>42429</v>
      </c>
      <c r="P1522">
        <v>4</v>
      </c>
      <c r="Q1522" t="s">
        <v>26726</v>
      </c>
      <c r="R1522" t="s">
        <v>25802</v>
      </c>
      <c r="S1522" t="s">
        <v>26197</v>
      </c>
      <c r="T1522"/>
      <c r="U1522" t="s">
        <v>26198</v>
      </c>
      <c r="V1522" t="s">
        <v>26204</v>
      </c>
      <c r="W1522" s="91" t="s">
        <v>4469</v>
      </c>
      <c r="X1522" s="91" t="s">
        <v>30490</v>
      </c>
      <c r="Y1522" s="97"/>
      <c r="AA1522" s="91" t="str">
        <v>CITIC0.7T1.7T0.1HM</v>
      </c>
    </row>
    <row r="1523" spans="1:27" s="91" customFormat="1" ht="15" customHeight="1" x14ac:dyDescent="0.35">
      <c r="A1523" t="s">
        <v>4471</v>
      </c>
      <c r="B1523" t="s">
        <v>4470</v>
      </c>
      <c r="C1523" t="s">
        <v>4472</v>
      </c>
      <c r="D1523" t="s">
        <v>4473</v>
      </c>
      <c r="E1523"/>
      <c r="F1523" t="s">
        <v>44</v>
      </c>
      <c r="G1523"/>
      <c r="H1523">
        <v>0.3</v>
      </c>
      <c r="I1523">
        <v>5.8</v>
      </c>
      <c r="J1523" t="s">
        <v>766</v>
      </c>
      <c r="K1523">
        <v>35.053699999999999</v>
      </c>
      <c r="L1523">
        <v>-85.289100000000005</v>
      </c>
      <c r="M1523" s="100" t="s">
        <v>38386</v>
      </c>
      <c r="N1523" t="s">
        <v>29084</v>
      </c>
      <c r="O1523" t="s">
        <v>42429</v>
      </c>
      <c r="P1523">
        <v>4</v>
      </c>
      <c r="Q1523" t="s">
        <v>26726</v>
      </c>
      <c r="R1523" t="s">
        <v>25802</v>
      </c>
      <c r="S1523" t="s">
        <v>26197</v>
      </c>
      <c r="T1523"/>
      <c r="U1523" t="s">
        <v>26198</v>
      </c>
      <c r="V1523" t="s">
        <v>26204</v>
      </c>
      <c r="W1523" s="91" t="s">
        <v>4474</v>
      </c>
      <c r="X1523" s="91" t="s">
        <v>30491</v>
      </c>
      <c r="Y1523" s="97"/>
      <c r="AA1523" s="91" t="str">
        <v>CITIC000.3HM</v>
      </c>
    </row>
    <row r="1524" spans="1:27" s="91" customFormat="1" ht="15" customHeight="1" x14ac:dyDescent="0.35">
      <c r="A1524" t="s">
        <v>4476</v>
      </c>
      <c r="B1524" t="s">
        <v>4475</v>
      </c>
      <c r="C1524" t="s">
        <v>4472</v>
      </c>
      <c r="D1524" t="s">
        <v>4477</v>
      </c>
      <c r="E1524"/>
      <c r="F1524" t="s">
        <v>44</v>
      </c>
      <c r="G1524"/>
      <c r="H1524">
        <v>1</v>
      </c>
      <c r="I1524">
        <v>3.25</v>
      </c>
      <c r="J1524" t="s">
        <v>766</v>
      </c>
      <c r="K1524">
        <v>35.055630000000001</v>
      </c>
      <c r="L1524">
        <v>-85.275710000000004</v>
      </c>
      <c r="M1524" s="100" t="s">
        <v>38386</v>
      </c>
      <c r="N1524" t="s">
        <v>29084</v>
      </c>
      <c r="O1524" t="s">
        <v>42429</v>
      </c>
      <c r="P1524">
        <v>4</v>
      </c>
      <c r="Q1524" t="s">
        <v>26726</v>
      </c>
      <c r="R1524" t="s">
        <v>25802</v>
      </c>
      <c r="S1524" t="s">
        <v>26197</v>
      </c>
      <c r="T1524"/>
      <c r="U1524" t="s">
        <v>26198</v>
      </c>
      <c r="V1524" t="s">
        <v>26204</v>
      </c>
      <c r="X1524" s="91" t="s">
        <v>34728</v>
      </c>
      <c r="Y1524" s="97"/>
      <c r="AA1524" s="91" t="str">
        <v>CITIC001.0HM</v>
      </c>
    </row>
    <row r="1525" spans="1:27" s="91" customFormat="1" ht="15" customHeight="1" x14ac:dyDescent="0.35">
      <c r="A1525" t="s">
        <v>4479</v>
      </c>
      <c r="B1525" t="s">
        <v>4478</v>
      </c>
      <c r="C1525" t="s">
        <v>4472</v>
      </c>
      <c r="D1525" t="s">
        <v>4480</v>
      </c>
      <c r="E1525"/>
      <c r="F1525" t="s">
        <v>44</v>
      </c>
      <c r="G1525"/>
      <c r="H1525">
        <v>2.2999999999999998</v>
      </c>
      <c r="I1525">
        <v>67.099999999999994</v>
      </c>
      <c r="J1525" t="s">
        <v>766</v>
      </c>
      <c r="K1525">
        <v>35.071379999999998</v>
      </c>
      <c r="L1525">
        <v>-85.268879999999996</v>
      </c>
      <c r="M1525" s="100" t="s">
        <v>38386</v>
      </c>
      <c r="N1525" t="s">
        <v>29084</v>
      </c>
      <c r="O1525" t="s">
        <v>42429</v>
      </c>
      <c r="P1525">
        <v>4</v>
      </c>
      <c r="Q1525" t="s">
        <v>26726</v>
      </c>
      <c r="R1525" t="s">
        <v>25802</v>
      </c>
      <c r="S1525" t="s">
        <v>26197</v>
      </c>
      <c r="T1525"/>
      <c r="U1525" t="s">
        <v>26198</v>
      </c>
      <c r="V1525" t="s">
        <v>26204</v>
      </c>
      <c r="W1525" s="91" t="s">
        <v>34729</v>
      </c>
      <c r="X1525" s="91" t="s">
        <v>30094</v>
      </c>
      <c r="Y1525" s="97"/>
      <c r="AA1525" s="91" t="str">
        <v>CITIC002.3HM</v>
      </c>
    </row>
    <row r="1526" spans="1:27" s="91" customFormat="1" ht="15" customHeight="1" x14ac:dyDescent="0.35">
      <c r="A1526" t="s">
        <v>4482</v>
      </c>
      <c r="B1526" t="s">
        <v>4481</v>
      </c>
      <c r="C1526" t="s">
        <v>4472</v>
      </c>
      <c r="D1526" t="s">
        <v>4483</v>
      </c>
      <c r="E1526"/>
      <c r="F1526" t="s">
        <v>28985</v>
      </c>
      <c r="G1526"/>
      <c r="H1526">
        <v>2.2999999999999998</v>
      </c>
      <c r="I1526">
        <v>66.7</v>
      </c>
      <c r="J1526" t="s">
        <v>409</v>
      </c>
      <c r="K1526">
        <v>35.526699999999998</v>
      </c>
      <c r="L1526">
        <v>-84.101600000000005</v>
      </c>
      <c r="M1526" s="100" t="s">
        <v>38378</v>
      </c>
      <c r="N1526" t="s">
        <v>26202</v>
      </c>
      <c r="O1526" t="s">
        <v>42992</v>
      </c>
      <c r="P1526">
        <v>3</v>
      </c>
      <c r="Q1526" t="s">
        <v>27052</v>
      </c>
      <c r="R1526" t="s">
        <v>25825</v>
      </c>
      <c r="S1526" t="s">
        <v>26197</v>
      </c>
      <c r="T1526"/>
      <c r="U1526" t="s">
        <v>26198</v>
      </c>
      <c r="V1526" t="s">
        <v>26204</v>
      </c>
      <c r="Y1526" s="97"/>
      <c r="AA1526" s="91" t="str">
        <v>CITIC002.3MO</v>
      </c>
    </row>
    <row r="1527" spans="1:27" s="91" customFormat="1" ht="15" customHeight="1" x14ac:dyDescent="0.35">
      <c r="A1527" t="s">
        <v>4485</v>
      </c>
      <c r="B1527" t="s">
        <v>4484</v>
      </c>
      <c r="C1527" t="s">
        <v>4472</v>
      </c>
      <c r="D1527" t="s">
        <v>4486</v>
      </c>
      <c r="E1527"/>
      <c r="F1527" t="s">
        <v>44</v>
      </c>
      <c r="G1527"/>
      <c r="H1527">
        <v>2.4</v>
      </c>
      <c r="I1527">
        <v>0.09</v>
      </c>
      <c r="J1527" t="s">
        <v>766</v>
      </c>
      <c r="K1527">
        <v>35.071820000000002</v>
      </c>
      <c r="L1527">
        <v>-85.258110000000002</v>
      </c>
      <c r="M1527" s="100" t="s">
        <v>38386</v>
      </c>
      <c r="N1527" t="s">
        <v>29084</v>
      </c>
      <c r="O1527" t="s">
        <v>42429</v>
      </c>
      <c r="P1527">
        <v>4</v>
      </c>
      <c r="Q1527" t="s">
        <v>26726</v>
      </c>
      <c r="R1527" t="s">
        <v>25802</v>
      </c>
      <c r="S1527" t="s">
        <v>26197</v>
      </c>
      <c r="T1527"/>
      <c r="U1527" t="s">
        <v>26198</v>
      </c>
      <c r="V1527" t="s">
        <v>26204</v>
      </c>
      <c r="X1527" s="91" t="s">
        <v>30492</v>
      </c>
      <c r="Y1527" s="97"/>
      <c r="AA1527" s="91" t="str">
        <v>CITIC002.4HM</v>
      </c>
    </row>
    <row r="1528" spans="1:27" s="91" customFormat="1" ht="15" customHeight="1" x14ac:dyDescent="0.35">
      <c r="A1528" t="s">
        <v>4488</v>
      </c>
      <c r="B1528" t="s">
        <v>4487</v>
      </c>
      <c r="C1528" t="s">
        <v>4472</v>
      </c>
      <c r="D1528" t="s">
        <v>4489</v>
      </c>
      <c r="E1528"/>
      <c r="F1528" t="s">
        <v>29089</v>
      </c>
      <c r="G1528"/>
      <c r="H1528">
        <v>3</v>
      </c>
      <c r="I1528">
        <v>0.51</v>
      </c>
      <c r="J1528" t="s">
        <v>766</v>
      </c>
      <c r="K1528">
        <v>35.07985</v>
      </c>
      <c r="L1528">
        <v>-85.260409999999993</v>
      </c>
      <c r="M1528" s="100" t="s">
        <v>38386</v>
      </c>
      <c r="N1528" t="s">
        <v>29084</v>
      </c>
      <c r="O1528" t="s">
        <v>42429</v>
      </c>
      <c r="P1528">
        <v>4</v>
      </c>
      <c r="Q1528" t="s">
        <v>26726</v>
      </c>
      <c r="R1528" t="s">
        <v>25802</v>
      </c>
      <c r="S1528" t="s">
        <v>26197</v>
      </c>
      <c r="T1528"/>
      <c r="U1528" t="s">
        <v>26198</v>
      </c>
      <c r="V1528" t="s">
        <v>26204</v>
      </c>
      <c r="W1528" s="91" t="s">
        <v>43234</v>
      </c>
      <c r="X1528" s="91" t="s">
        <v>30493</v>
      </c>
      <c r="Y1528" s="97"/>
      <c r="AA1528" s="91" t="str">
        <v>CITIC003.0HM</v>
      </c>
    </row>
    <row r="1529" spans="1:27" s="91" customFormat="1" ht="15" customHeight="1" x14ac:dyDescent="0.35">
      <c r="A1529" s="310" t="s">
        <v>40887</v>
      </c>
      <c r="B1529" s="310" t="s">
        <v>40888</v>
      </c>
      <c r="C1529" s="310" t="s">
        <v>4472</v>
      </c>
      <c r="D1529" s="310" t="s">
        <v>40889</v>
      </c>
      <c r="E1529" s="310"/>
      <c r="F1529" s="310" t="s">
        <v>28985</v>
      </c>
      <c r="G1529" s="310"/>
      <c r="H1529" s="314">
        <v>4.9000000000000004</v>
      </c>
      <c r="I1529" s="314">
        <v>61.27</v>
      </c>
      <c r="J1529" s="310" t="s">
        <v>409</v>
      </c>
      <c r="K1529" s="314">
        <v>35.509270999999998</v>
      </c>
      <c r="L1529" s="314">
        <v>-84.103543999999999</v>
      </c>
      <c r="M1529" s="314" t="s">
        <v>38378</v>
      </c>
      <c r="N1529" s="310" t="s">
        <v>26202</v>
      </c>
      <c r="O1529" s="310" t="s">
        <v>40805</v>
      </c>
      <c r="P1529" s="314">
        <v>3</v>
      </c>
      <c r="Q1529" s="310" t="s">
        <v>27052</v>
      </c>
      <c r="R1529" s="310" t="s">
        <v>25825</v>
      </c>
      <c r="S1529" s="310" t="s">
        <v>26197</v>
      </c>
      <c r="T1529" s="310"/>
      <c r="U1529" s="310" t="s">
        <v>26198</v>
      </c>
      <c r="V1529" s="310" t="s">
        <v>26204</v>
      </c>
      <c r="W1529" s="91" t="s">
        <v>40890</v>
      </c>
      <c r="X1529" s="91" t="s">
        <v>40633</v>
      </c>
      <c r="Y1529" s="97"/>
      <c r="AA1529" s="91" t="str">
        <v>CITIC004.9MO</v>
      </c>
    </row>
    <row r="1530" spans="1:27" s="91" customFormat="1" ht="15" customHeight="1" x14ac:dyDescent="0.35">
      <c r="A1530" t="s">
        <v>29152</v>
      </c>
      <c r="B1530" t="s">
        <v>7402</v>
      </c>
      <c r="C1530" t="s">
        <v>4472</v>
      </c>
      <c r="D1530" t="s">
        <v>7404</v>
      </c>
      <c r="E1530" t="s">
        <v>26424</v>
      </c>
      <c r="F1530" t="s">
        <v>28985</v>
      </c>
      <c r="G1530"/>
      <c r="H1530">
        <v>5.2</v>
      </c>
      <c r="I1530">
        <v>60.9</v>
      </c>
      <c r="J1530" t="s">
        <v>409</v>
      </c>
      <c r="K1530">
        <v>35.505549999999999</v>
      </c>
      <c r="L1530">
        <v>-84.106939999999994</v>
      </c>
      <c r="M1530" s="100" t="s">
        <v>38378</v>
      </c>
      <c r="N1530" t="s">
        <v>26202</v>
      </c>
      <c r="O1530" t="s">
        <v>42992</v>
      </c>
      <c r="P1530">
        <v>3</v>
      </c>
      <c r="Q1530" t="s">
        <v>27052</v>
      </c>
      <c r="R1530" t="s">
        <v>25825</v>
      </c>
      <c r="S1530" t="s">
        <v>26197</v>
      </c>
      <c r="T1530"/>
      <c r="U1530" t="s">
        <v>26198</v>
      </c>
      <c r="V1530" t="s">
        <v>26204</v>
      </c>
      <c r="W1530" s="91" t="s">
        <v>7403</v>
      </c>
      <c r="X1530" s="91" t="s">
        <v>30494</v>
      </c>
      <c r="Y1530" s="97"/>
      <c r="AA1530" s="91" t="str">
        <v>CITIC005.2MO</v>
      </c>
    </row>
    <row r="1531" spans="1:27" s="91" customFormat="1" ht="15" customHeight="1" x14ac:dyDescent="0.35">
      <c r="A1531" t="s">
        <v>34730</v>
      </c>
      <c r="B1531" t="s">
        <v>4490</v>
      </c>
      <c r="C1531" t="s">
        <v>4472</v>
      </c>
      <c r="D1531" t="s">
        <v>34731</v>
      </c>
      <c r="E1531" t="s">
        <v>25762</v>
      </c>
      <c r="F1531" t="s">
        <v>28985</v>
      </c>
      <c r="G1531"/>
      <c r="H1531">
        <v>12.3</v>
      </c>
      <c r="I1531">
        <v>43.6</v>
      </c>
      <c r="J1531" t="s">
        <v>409</v>
      </c>
      <c r="K1531">
        <v>35.445523999999999</v>
      </c>
      <c r="L1531">
        <v>-84.110308000000003</v>
      </c>
      <c r="M1531" s="100" t="s">
        <v>38378</v>
      </c>
      <c r="N1531" t="s">
        <v>26202</v>
      </c>
      <c r="O1531" t="s">
        <v>42992</v>
      </c>
      <c r="P1531">
        <v>3</v>
      </c>
      <c r="Q1531" t="s">
        <v>27052</v>
      </c>
      <c r="R1531" t="s">
        <v>25825</v>
      </c>
      <c r="S1531" t="s">
        <v>26197</v>
      </c>
      <c r="T1531"/>
      <c r="U1531" t="s">
        <v>26198</v>
      </c>
      <c r="V1531" t="s">
        <v>26204</v>
      </c>
      <c r="W1531" s="91" t="s">
        <v>34732</v>
      </c>
      <c r="X1531" s="91" t="s">
        <v>34733</v>
      </c>
      <c r="Y1531" s="97"/>
      <c r="AA1531" s="91" t="str">
        <v>CITIC012.3MO</v>
      </c>
    </row>
    <row r="1532" spans="1:27" s="91" customFormat="1" ht="15" customHeight="1" x14ac:dyDescent="0.35">
      <c r="A1532" t="s">
        <v>4492</v>
      </c>
      <c r="B1532" t="s">
        <v>4491</v>
      </c>
      <c r="C1532" t="s">
        <v>4493</v>
      </c>
      <c r="D1532" t="s">
        <v>4494</v>
      </c>
      <c r="E1532"/>
      <c r="F1532" t="s">
        <v>33</v>
      </c>
      <c r="G1532"/>
      <c r="H1532">
        <v>0.1</v>
      </c>
      <c r="I1532">
        <v>0.6</v>
      </c>
      <c r="J1532" t="s">
        <v>277</v>
      </c>
      <c r="K1532">
        <v>36.090139999999998</v>
      </c>
      <c r="L1532">
        <v>-86.735010000000003</v>
      </c>
      <c r="M1532" s="100" t="s">
        <v>38414</v>
      </c>
      <c r="N1532" t="s">
        <v>26254</v>
      </c>
      <c r="O1532" t="s">
        <v>42244</v>
      </c>
      <c r="P1532">
        <v>5</v>
      </c>
      <c r="Q1532" t="s">
        <v>26727</v>
      </c>
      <c r="R1532" t="s">
        <v>25829</v>
      </c>
      <c r="S1532" t="s">
        <v>26197</v>
      </c>
      <c r="T1532"/>
      <c r="U1532" t="s">
        <v>26198</v>
      </c>
      <c r="V1532" t="s">
        <v>26199</v>
      </c>
      <c r="W1532" s="91" t="s">
        <v>4495</v>
      </c>
      <c r="X1532" s="91" t="s">
        <v>34734</v>
      </c>
      <c r="Y1532" s="97"/>
      <c r="AA1532" s="91" t="str">
        <v>CJO0.7T0.1DA</v>
      </c>
    </row>
    <row r="1533" spans="1:27" s="91" customFormat="1" ht="15" customHeight="1" x14ac:dyDescent="0.35">
      <c r="A1533" t="s">
        <v>37034</v>
      </c>
      <c r="B1533" t="s">
        <v>37035</v>
      </c>
      <c r="C1533" t="s">
        <v>4503</v>
      </c>
      <c r="D1533" t="s">
        <v>37036</v>
      </c>
      <c r="E1533"/>
      <c r="F1533" t="s">
        <v>33</v>
      </c>
      <c r="G1533"/>
      <c r="H1533">
        <v>0.1</v>
      </c>
      <c r="I1533">
        <v>1.4</v>
      </c>
      <c r="J1533" t="s">
        <v>277</v>
      </c>
      <c r="K1533">
        <v>36.08531</v>
      </c>
      <c r="L1533">
        <v>-86.726590000000002</v>
      </c>
      <c r="M1533" s="100" t="s">
        <v>38414</v>
      </c>
      <c r="N1533" t="s">
        <v>26254</v>
      </c>
      <c r="O1533" t="s">
        <v>42244</v>
      </c>
      <c r="P1533">
        <v>5</v>
      </c>
      <c r="Q1533" t="s">
        <v>26727</v>
      </c>
      <c r="R1533" t="s">
        <v>25829</v>
      </c>
      <c r="S1533" t="s">
        <v>26197</v>
      </c>
      <c r="T1533"/>
      <c r="U1533" t="s">
        <v>26198</v>
      </c>
      <c r="V1533" t="s">
        <v>26199</v>
      </c>
      <c r="X1533" s="91" t="s">
        <v>37037</v>
      </c>
      <c r="Y1533" s="97"/>
      <c r="AA1533" s="91" t="str">
        <v>CJO000.1DA</v>
      </c>
    </row>
    <row r="1534" spans="1:27" s="91" customFormat="1" ht="15" customHeight="1" x14ac:dyDescent="0.35">
      <c r="A1534" t="s">
        <v>4497</v>
      </c>
      <c r="B1534" t="s">
        <v>4496</v>
      </c>
      <c r="C1534" t="s">
        <v>4498</v>
      </c>
      <c r="D1534" t="s">
        <v>4499</v>
      </c>
      <c r="E1534"/>
      <c r="F1534" t="s">
        <v>33</v>
      </c>
      <c r="G1534"/>
      <c r="H1534">
        <v>0.8</v>
      </c>
      <c r="I1534">
        <v>0.5</v>
      </c>
      <c r="J1534" t="s">
        <v>277</v>
      </c>
      <c r="K1534">
        <v>36.089820000000003</v>
      </c>
      <c r="L1534">
        <v>-86.735330000000005</v>
      </c>
      <c r="M1534" s="100" t="s">
        <v>38414</v>
      </c>
      <c r="N1534" t="s">
        <v>26254</v>
      </c>
      <c r="O1534" t="s">
        <v>42244</v>
      </c>
      <c r="P1534">
        <v>5</v>
      </c>
      <c r="Q1534" t="s">
        <v>26727</v>
      </c>
      <c r="R1534" t="s">
        <v>25829</v>
      </c>
      <c r="S1534" t="s">
        <v>26197</v>
      </c>
      <c r="T1534"/>
      <c r="U1534" t="s">
        <v>26198</v>
      </c>
      <c r="V1534" t="s">
        <v>26199</v>
      </c>
      <c r="W1534" s="91" t="s">
        <v>4500</v>
      </c>
      <c r="X1534" s="91" t="s">
        <v>34735</v>
      </c>
      <c r="Y1534" s="97"/>
      <c r="AA1534" s="91" t="str">
        <v>CJO000.8DA</v>
      </c>
    </row>
    <row r="1535" spans="1:27" s="91" customFormat="1" ht="15" customHeight="1" x14ac:dyDescent="0.35">
      <c r="A1535" t="s">
        <v>4502</v>
      </c>
      <c r="B1535" t="s">
        <v>4501</v>
      </c>
      <c r="C1535" t="s">
        <v>4503</v>
      </c>
      <c r="D1535" t="s">
        <v>4504</v>
      </c>
      <c r="E1535"/>
      <c r="F1535" t="s">
        <v>33</v>
      </c>
      <c r="G1535"/>
      <c r="H1535">
        <v>0.9</v>
      </c>
      <c r="I1535">
        <v>0.5</v>
      </c>
      <c r="J1535" t="s">
        <v>277</v>
      </c>
      <c r="K1535">
        <v>36.089674000000002</v>
      </c>
      <c r="L1535">
        <v>-86.736102000000002</v>
      </c>
      <c r="M1535" s="100" t="s">
        <v>38414</v>
      </c>
      <c r="N1535" t="s">
        <v>26254</v>
      </c>
      <c r="O1535" t="s">
        <v>42244</v>
      </c>
      <c r="P1535">
        <v>5</v>
      </c>
      <c r="Q1535" t="s">
        <v>26727</v>
      </c>
      <c r="R1535" t="s">
        <v>25829</v>
      </c>
      <c r="S1535" t="s">
        <v>26197</v>
      </c>
      <c r="T1535"/>
      <c r="U1535" t="s">
        <v>26198</v>
      </c>
      <c r="V1535" t="s">
        <v>26199</v>
      </c>
      <c r="X1535" s="91" t="s">
        <v>30495</v>
      </c>
      <c r="Y1535" s="97"/>
      <c r="AA1535" s="91" t="str">
        <v>CJO000.9DA</v>
      </c>
    </row>
    <row r="1536" spans="1:27" s="91" customFormat="1" ht="15" customHeight="1" x14ac:dyDescent="0.35">
      <c r="A1536" t="s">
        <v>38759</v>
      </c>
      <c r="B1536" t="s">
        <v>38760</v>
      </c>
      <c r="C1536" t="s">
        <v>4503</v>
      </c>
      <c r="D1536" t="s">
        <v>38761</v>
      </c>
      <c r="E1536"/>
      <c r="F1536" t="s">
        <v>33</v>
      </c>
      <c r="G1536"/>
      <c r="H1536">
        <v>1</v>
      </c>
      <c r="I1536">
        <v>0.5</v>
      </c>
      <c r="J1536" t="s">
        <v>277</v>
      </c>
      <c r="K1536">
        <v>36.089424000000001</v>
      </c>
      <c r="L1536">
        <v>-86.737410999999994</v>
      </c>
      <c r="M1536" s="100" t="s">
        <v>38414</v>
      </c>
      <c r="N1536" t="s">
        <v>26254</v>
      </c>
      <c r="O1536" t="s">
        <v>38762</v>
      </c>
      <c r="P1536">
        <v>5</v>
      </c>
      <c r="Q1536" t="s">
        <v>26727</v>
      </c>
      <c r="R1536" t="s">
        <v>25829</v>
      </c>
      <c r="S1536" t="s">
        <v>26197</v>
      </c>
      <c r="T1536"/>
      <c r="U1536" t="s">
        <v>26198</v>
      </c>
      <c r="V1536" t="s">
        <v>26199</v>
      </c>
      <c r="Y1536" s="97"/>
      <c r="AA1536" s="91" t="str">
        <v>CJO001.0DA</v>
      </c>
    </row>
    <row r="1537" spans="1:27" s="91" customFormat="1" ht="15" customHeight="1" x14ac:dyDescent="0.35">
      <c r="A1537" t="s">
        <v>4506</v>
      </c>
      <c r="B1537" t="s">
        <v>4505</v>
      </c>
      <c r="C1537" t="s">
        <v>4498</v>
      </c>
      <c r="D1537" t="s">
        <v>4507</v>
      </c>
      <c r="E1537"/>
      <c r="F1537" t="s">
        <v>33</v>
      </c>
      <c r="G1537"/>
      <c r="H1537">
        <v>1.2</v>
      </c>
      <c r="I1537">
        <v>0.3</v>
      </c>
      <c r="J1537" t="s">
        <v>277</v>
      </c>
      <c r="K1537">
        <v>36.088250000000002</v>
      </c>
      <c r="L1537">
        <v>-86.744609999999994</v>
      </c>
      <c r="M1537" s="100" t="s">
        <v>38414</v>
      </c>
      <c r="N1537" t="s">
        <v>26254</v>
      </c>
      <c r="O1537" t="s">
        <v>42244</v>
      </c>
      <c r="P1537">
        <v>5</v>
      </c>
      <c r="Q1537" t="s">
        <v>26727</v>
      </c>
      <c r="R1537" t="s">
        <v>25829</v>
      </c>
      <c r="S1537" t="s">
        <v>26197</v>
      </c>
      <c r="T1537"/>
      <c r="U1537" t="s">
        <v>26198</v>
      </c>
      <c r="V1537" t="s">
        <v>26199</v>
      </c>
      <c r="W1537" s="91" t="s">
        <v>4508</v>
      </c>
      <c r="X1537" s="91" t="s">
        <v>34735</v>
      </c>
      <c r="Y1537" s="97"/>
      <c r="AA1537" s="91" t="str">
        <v>CJO001.2DA</v>
      </c>
    </row>
    <row r="1538" spans="1:27" s="91" customFormat="1" ht="15" customHeight="1" x14ac:dyDescent="0.35">
      <c r="A1538" t="s">
        <v>4510</v>
      </c>
      <c r="B1538" t="s">
        <v>4509</v>
      </c>
      <c r="C1538" t="s">
        <v>4511</v>
      </c>
      <c r="D1538" t="s">
        <v>4512</v>
      </c>
      <c r="E1538"/>
      <c r="F1538" t="s">
        <v>29083</v>
      </c>
      <c r="G1538"/>
      <c r="H1538">
        <v>0.4</v>
      </c>
      <c r="I1538">
        <v>15.34</v>
      </c>
      <c r="J1538" t="s">
        <v>4</v>
      </c>
      <c r="K1538">
        <v>35.108899999999998</v>
      </c>
      <c r="L1538">
        <v>-87.502799999999993</v>
      </c>
      <c r="M1538" s="100" t="s">
        <v>38376</v>
      </c>
      <c r="N1538" t="s">
        <v>26196</v>
      </c>
      <c r="O1538" t="s">
        <v>43228</v>
      </c>
      <c r="P1538">
        <v>1</v>
      </c>
      <c r="Q1538" t="s">
        <v>30496</v>
      </c>
      <c r="R1538" t="s">
        <v>25808</v>
      </c>
      <c r="S1538" t="s">
        <v>26197</v>
      </c>
      <c r="T1538"/>
      <c r="U1538" t="s">
        <v>26198</v>
      </c>
      <c r="V1538" t="s">
        <v>26199</v>
      </c>
      <c r="Y1538" s="97"/>
      <c r="AA1538" s="91" t="str">
        <v>CLACK000.4LW</v>
      </c>
    </row>
    <row r="1539" spans="1:27" s="91" customFormat="1" ht="15" customHeight="1" x14ac:dyDescent="0.35">
      <c r="A1539" t="s">
        <v>4514</v>
      </c>
      <c r="B1539" t="s">
        <v>4513</v>
      </c>
      <c r="C1539" t="s">
        <v>4515</v>
      </c>
      <c r="D1539" t="s">
        <v>4516</v>
      </c>
      <c r="E1539"/>
      <c r="F1539" t="s">
        <v>29083</v>
      </c>
      <c r="G1539"/>
      <c r="H1539">
        <v>0.1</v>
      </c>
      <c r="I1539">
        <v>0.37</v>
      </c>
      <c r="J1539" t="s">
        <v>4</v>
      </c>
      <c r="K1539">
        <v>35.104790000000001</v>
      </c>
      <c r="L1539">
        <v>-87.443359999999998</v>
      </c>
      <c r="M1539" s="100" t="s">
        <v>38376</v>
      </c>
      <c r="N1539" t="s">
        <v>26196</v>
      </c>
      <c r="O1539" t="s">
        <v>43228</v>
      </c>
      <c r="P1539">
        <v>1</v>
      </c>
      <c r="Q1539" t="s">
        <v>30496</v>
      </c>
      <c r="R1539" t="s">
        <v>25808</v>
      </c>
      <c r="S1539" t="s">
        <v>26197</v>
      </c>
      <c r="T1539"/>
      <c r="U1539" t="s">
        <v>26198</v>
      </c>
      <c r="V1539" t="s">
        <v>26199</v>
      </c>
      <c r="W1539" s="91" t="s">
        <v>4517</v>
      </c>
      <c r="X1539" s="91" t="s">
        <v>30497</v>
      </c>
      <c r="Y1539" s="97"/>
      <c r="AA1539" s="91" t="str">
        <v>CLACK5.2T0.1LW</v>
      </c>
    </row>
    <row r="1540" spans="1:27" s="91" customFormat="1" ht="15" customHeight="1" x14ac:dyDescent="0.35">
      <c r="A1540" t="s">
        <v>4519</v>
      </c>
      <c r="B1540" t="s">
        <v>4518</v>
      </c>
      <c r="C1540" t="s">
        <v>4520</v>
      </c>
      <c r="D1540" t="s">
        <v>4521</v>
      </c>
      <c r="E1540"/>
      <c r="F1540" t="s">
        <v>115</v>
      </c>
      <c r="G1540"/>
      <c r="H1540">
        <v>0</v>
      </c>
      <c r="I1540">
        <v>1.82</v>
      </c>
      <c r="J1540" t="s">
        <v>249</v>
      </c>
      <c r="K1540">
        <v>35.462899999999998</v>
      </c>
      <c r="L1540">
        <v>-85.326300000000003</v>
      </c>
      <c r="M1540" s="100" t="s">
        <v>38393</v>
      </c>
      <c r="N1540" t="s">
        <v>59</v>
      </c>
      <c r="O1540" t="s">
        <v>42310</v>
      </c>
      <c r="P1540">
        <v>5</v>
      </c>
      <c r="Q1540" t="s">
        <v>30498</v>
      </c>
      <c r="R1540" t="s">
        <v>25802</v>
      </c>
      <c r="S1540" t="s">
        <v>26197</v>
      </c>
      <c r="T1540"/>
      <c r="U1540" t="s">
        <v>26198</v>
      </c>
      <c r="V1540" t="s">
        <v>26199</v>
      </c>
      <c r="X1540" s="91" t="s">
        <v>30499</v>
      </c>
      <c r="Y1540" s="97"/>
      <c r="AA1540" s="91" t="str">
        <v>CLARK000.0BL</v>
      </c>
    </row>
    <row r="1541" spans="1:27" s="91" customFormat="1" ht="15" customHeight="1" x14ac:dyDescent="0.35">
      <c r="A1541" t="s">
        <v>4523</v>
      </c>
      <c r="B1541" t="s">
        <v>4522</v>
      </c>
      <c r="C1541" t="s">
        <v>4520</v>
      </c>
      <c r="D1541" t="s">
        <v>4524</v>
      </c>
      <c r="E1541"/>
      <c r="F1541" t="s">
        <v>28994</v>
      </c>
      <c r="G1541"/>
      <c r="H1541">
        <v>0.2</v>
      </c>
      <c r="I1541">
        <v>0.16</v>
      </c>
      <c r="J1541" t="s">
        <v>285</v>
      </c>
      <c r="K1541">
        <v>35.163119999999999</v>
      </c>
      <c r="L1541">
        <v>-84.755520000000004</v>
      </c>
      <c r="M1541" s="100" t="s">
        <v>38384</v>
      </c>
      <c r="N1541" t="s">
        <v>26211</v>
      </c>
      <c r="O1541" t="s">
        <v>42107</v>
      </c>
      <c r="P1541">
        <v>2</v>
      </c>
      <c r="Q1541" t="s">
        <v>30500</v>
      </c>
      <c r="R1541" t="s">
        <v>25802</v>
      </c>
      <c r="S1541" t="s">
        <v>26197</v>
      </c>
      <c r="T1541"/>
      <c r="U1541" t="s">
        <v>26198</v>
      </c>
      <c r="V1541" t="s">
        <v>26204</v>
      </c>
      <c r="X1541" s="91" t="s">
        <v>30501</v>
      </c>
      <c r="Y1541" s="97"/>
      <c r="AA1541" s="91" t="str">
        <v>CLARK000.2BR</v>
      </c>
    </row>
    <row r="1542" spans="1:27" s="91" customFormat="1" ht="15" customHeight="1" x14ac:dyDescent="0.35">
      <c r="A1542" t="s">
        <v>4526</v>
      </c>
      <c r="B1542" t="s">
        <v>4525</v>
      </c>
      <c r="C1542" t="s">
        <v>4527</v>
      </c>
      <c r="D1542" t="s">
        <v>4528</v>
      </c>
      <c r="E1542"/>
      <c r="F1542" t="s">
        <v>44</v>
      </c>
      <c r="G1542"/>
      <c r="H1542">
        <v>0.2</v>
      </c>
      <c r="I1542">
        <v>11.46</v>
      </c>
      <c r="J1542" t="s">
        <v>230</v>
      </c>
      <c r="K1542">
        <v>36.167250000000003</v>
      </c>
      <c r="L1542">
        <v>-82.540850000000006</v>
      </c>
      <c r="M1542" s="100" t="s">
        <v>38387</v>
      </c>
      <c r="N1542" t="s">
        <v>26214</v>
      </c>
      <c r="O1542" t="s">
        <v>42209</v>
      </c>
      <c r="P1542">
        <v>5</v>
      </c>
      <c r="Q1542" t="s">
        <v>27048</v>
      </c>
      <c r="R1542" t="s">
        <v>25821</v>
      </c>
      <c r="S1542" t="s">
        <v>26197</v>
      </c>
      <c r="T1542"/>
      <c r="U1542" t="s">
        <v>26198</v>
      </c>
      <c r="V1542" t="s">
        <v>26204</v>
      </c>
      <c r="Y1542" s="97"/>
      <c r="AA1542" s="91" t="str">
        <v>CLARK000.2WN</v>
      </c>
    </row>
    <row r="1543" spans="1:27" s="91" customFormat="1" ht="15" customHeight="1" x14ac:dyDescent="0.35">
      <c r="A1543" t="s">
        <v>4530</v>
      </c>
      <c r="B1543" t="s">
        <v>4529</v>
      </c>
      <c r="C1543" t="s">
        <v>4520</v>
      </c>
      <c r="D1543" t="s">
        <v>38763</v>
      </c>
      <c r="E1543"/>
      <c r="F1543" t="s">
        <v>28994</v>
      </c>
      <c r="G1543"/>
      <c r="H1543">
        <v>0.4</v>
      </c>
      <c r="I1543">
        <v>2.42</v>
      </c>
      <c r="J1543" t="s">
        <v>270</v>
      </c>
      <c r="K1543">
        <v>36.555880999999999</v>
      </c>
      <c r="L1543">
        <v>-82.489506000000006</v>
      </c>
      <c r="M1543" s="100" t="s">
        <v>38412</v>
      </c>
      <c r="N1543" t="s">
        <v>29031</v>
      </c>
      <c r="O1543" t="s">
        <v>42456</v>
      </c>
      <c r="P1543">
        <v>3</v>
      </c>
      <c r="Q1543" t="s">
        <v>26728</v>
      </c>
      <c r="R1543" t="s">
        <v>25821</v>
      </c>
      <c r="S1543" t="s">
        <v>26197</v>
      </c>
      <c r="T1543"/>
      <c r="U1543" t="s">
        <v>26198</v>
      </c>
      <c r="V1543" t="s">
        <v>26204</v>
      </c>
      <c r="W1543" s="91" t="s">
        <v>4531</v>
      </c>
      <c r="X1543" s="91" t="s">
        <v>38764</v>
      </c>
      <c r="Y1543" s="97"/>
      <c r="AA1543" s="91" t="str">
        <v>CLARK000.4SU</v>
      </c>
    </row>
    <row r="1544" spans="1:27" s="91" customFormat="1" ht="15" customHeight="1" x14ac:dyDescent="0.35">
      <c r="A1544" s="310" t="s">
        <v>40891</v>
      </c>
      <c r="B1544" s="310" t="s">
        <v>40892</v>
      </c>
      <c r="C1544" s="310" t="s">
        <v>4520</v>
      </c>
      <c r="D1544" s="310" t="s">
        <v>40893</v>
      </c>
      <c r="E1544" s="310"/>
      <c r="F1544" s="310" t="s">
        <v>28994</v>
      </c>
      <c r="G1544" s="310"/>
      <c r="H1544" s="314">
        <v>1</v>
      </c>
      <c r="I1544" s="314">
        <v>2.06</v>
      </c>
      <c r="J1544" s="310" t="s">
        <v>270</v>
      </c>
      <c r="K1544" s="314">
        <v>36.563000000000002</v>
      </c>
      <c r="L1544" s="314">
        <v>-82.491</v>
      </c>
      <c r="M1544" s="314" t="s">
        <v>38412</v>
      </c>
      <c r="N1544" s="310" t="s">
        <v>29031</v>
      </c>
      <c r="O1544" s="310" t="s">
        <v>40017</v>
      </c>
      <c r="P1544" s="314">
        <v>3</v>
      </c>
      <c r="Q1544" s="310" t="s">
        <v>26728</v>
      </c>
      <c r="R1544" s="310" t="s">
        <v>25821</v>
      </c>
      <c r="S1544" s="310" t="s">
        <v>26197</v>
      </c>
      <c r="T1544" s="310"/>
      <c r="U1544" s="310" t="s">
        <v>26198</v>
      </c>
      <c r="V1544" s="310" t="s">
        <v>26204</v>
      </c>
      <c r="Y1544" s="97"/>
      <c r="AA1544" s="91" t="str">
        <v>CLARK001.0SU</v>
      </c>
    </row>
    <row r="1545" spans="1:27" s="91" customFormat="1" ht="15" customHeight="1" x14ac:dyDescent="0.35">
      <c r="A1545" t="s">
        <v>4533</v>
      </c>
      <c r="B1545" t="s">
        <v>4532</v>
      </c>
      <c r="C1545" t="s">
        <v>4534</v>
      </c>
      <c r="D1545" t="s">
        <v>4535</v>
      </c>
      <c r="E1545"/>
      <c r="F1545" t="s">
        <v>9</v>
      </c>
      <c r="G1545"/>
      <c r="H1545">
        <v>1.5</v>
      </c>
      <c r="I1545">
        <v>19.760000000000002</v>
      </c>
      <c r="J1545" t="s">
        <v>4536</v>
      </c>
      <c r="K1545">
        <v>35.477760000000004</v>
      </c>
      <c r="L1545">
        <v>-88.596620000000001</v>
      </c>
      <c r="M1545" s="100" t="s">
        <v>38381</v>
      </c>
      <c r="N1545" t="s">
        <v>26209</v>
      </c>
      <c r="O1545" t="s">
        <v>42425</v>
      </c>
      <c r="P1545">
        <v>1</v>
      </c>
      <c r="Q1545" t="s">
        <v>30502</v>
      </c>
      <c r="R1545" t="s">
        <v>25816</v>
      </c>
      <c r="S1545" t="s">
        <v>26197</v>
      </c>
      <c r="T1545"/>
      <c r="U1545" t="s">
        <v>26198</v>
      </c>
      <c r="V1545" t="s">
        <v>26199</v>
      </c>
      <c r="Y1545" s="97"/>
      <c r="AA1545" s="91" t="str">
        <v>CLARK001.5CS</v>
      </c>
    </row>
    <row r="1546" spans="1:27" s="91" customFormat="1" ht="15" customHeight="1" x14ac:dyDescent="0.35">
      <c r="A1546" t="s">
        <v>4538</v>
      </c>
      <c r="B1546" t="s">
        <v>4537</v>
      </c>
      <c r="C1546" t="s">
        <v>4539</v>
      </c>
      <c r="D1546" t="s">
        <v>4540</v>
      </c>
      <c r="E1546"/>
      <c r="F1546" t="s">
        <v>28994</v>
      </c>
      <c r="G1546"/>
      <c r="H1546">
        <v>0.1</v>
      </c>
      <c r="I1546">
        <v>0.19</v>
      </c>
      <c r="J1546" t="s">
        <v>285</v>
      </c>
      <c r="K1546">
        <v>35.164099999999998</v>
      </c>
      <c r="L1546">
        <v>-84.755420000000001</v>
      </c>
      <c r="M1546" s="100" t="s">
        <v>38384</v>
      </c>
      <c r="N1546" t="s">
        <v>26211</v>
      </c>
      <c r="O1546" t="s">
        <v>42107</v>
      </c>
      <c r="P1546">
        <v>2</v>
      </c>
      <c r="Q1546" t="s">
        <v>30500</v>
      </c>
      <c r="R1546" t="s">
        <v>25802</v>
      </c>
      <c r="S1546" t="s">
        <v>26197</v>
      </c>
      <c r="T1546"/>
      <c r="U1546" t="s">
        <v>26198</v>
      </c>
      <c r="V1546" t="s">
        <v>26204</v>
      </c>
      <c r="X1546" s="91" t="s">
        <v>30503</v>
      </c>
      <c r="Y1546" s="97"/>
      <c r="AA1546" s="91" t="str">
        <v>CLARK2.0T0.1BR</v>
      </c>
    </row>
    <row r="1547" spans="1:27" s="91" customFormat="1" ht="15" customHeight="1" x14ac:dyDescent="0.35">
      <c r="A1547" t="s">
        <v>4542</v>
      </c>
      <c r="B1547" t="s">
        <v>4541</v>
      </c>
      <c r="C1547" t="s">
        <v>4543</v>
      </c>
      <c r="D1547" t="s">
        <v>4544</v>
      </c>
      <c r="E1547"/>
      <c r="F1547" t="s">
        <v>28994</v>
      </c>
      <c r="G1547"/>
      <c r="H1547">
        <v>0.7</v>
      </c>
      <c r="I1547">
        <v>16.38</v>
      </c>
      <c r="J1547" t="s">
        <v>346</v>
      </c>
      <c r="K1547">
        <v>36.039319999999996</v>
      </c>
      <c r="L1547">
        <v>-83.192070000000001</v>
      </c>
      <c r="M1547" s="100" t="s">
        <v>38394</v>
      </c>
      <c r="N1547" t="s">
        <v>26308</v>
      </c>
      <c r="O1547" t="s">
        <v>42603</v>
      </c>
      <c r="P1547">
        <v>5</v>
      </c>
      <c r="Q1547" t="s">
        <v>30504</v>
      </c>
      <c r="R1547" t="s">
        <v>25825</v>
      </c>
      <c r="S1547" t="s">
        <v>26197</v>
      </c>
      <c r="T1547"/>
      <c r="U1547" t="s">
        <v>26198</v>
      </c>
      <c r="V1547" t="s">
        <v>26204</v>
      </c>
      <c r="X1547" s="91" t="s">
        <v>30505</v>
      </c>
      <c r="Y1547" s="97"/>
      <c r="AA1547" s="91" t="str">
        <v>CLAY000.7CO</v>
      </c>
    </row>
    <row r="1548" spans="1:27" s="91" customFormat="1" ht="15" customHeight="1" x14ac:dyDescent="0.35">
      <c r="A1548" t="s">
        <v>4546</v>
      </c>
      <c r="B1548" t="s">
        <v>4545</v>
      </c>
      <c r="C1548" t="s">
        <v>4543</v>
      </c>
      <c r="D1548" t="s">
        <v>4547</v>
      </c>
      <c r="E1548"/>
      <c r="F1548" t="s">
        <v>28994</v>
      </c>
      <c r="G1548"/>
      <c r="H1548">
        <v>2.9</v>
      </c>
      <c r="I1548">
        <v>11.33</v>
      </c>
      <c r="J1548" t="s">
        <v>346</v>
      </c>
      <c r="K1548">
        <v>36.025019999999998</v>
      </c>
      <c r="L1548">
        <v>-83.163460000000001</v>
      </c>
      <c r="M1548" s="100" t="s">
        <v>38394</v>
      </c>
      <c r="N1548" t="s">
        <v>26308</v>
      </c>
      <c r="O1548" t="s">
        <v>42603</v>
      </c>
      <c r="P1548">
        <v>5</v>
      </c>
      <c r="Q1548" t="s">
        <v>30504</v>
      </c>
      <c r="R1548" t="s">
        <v>25825</v>
      </c>
      <c r="S1548" t="s">
        <v>26197</v>
      </c>
      <c r="T1548"/>
      <c r="U1548" t="s">
        <v>26198</v>
      </c>
      <c r="V1548" t="s">
        <v>26204</v>
      </c>
      <c r="X1548" s="91" t="s">
        <v>34736</v>
      </c>
      <c r="Y1548" s="97"/>
      <c r="AA1548" s="91" t="str">
        <v>CLAY002.9CO</v>
      </c>
    </row>
    <row r="1549" spans="1:27" s="91" customFormat="1" ht="15" customHeight="1" x14ac:dyDescent="0.35">
      <c r="A1549" t="s">
        <v>4549</v>
      </c>
      <c r="B1549" t="s">
        <v>4548</v>
      </c>
      <c r="C1549" t="s">
        <v>4550</v>
      </c>
      <c r="D1549" t="s">
        <v>4551</v>
      </c>
      <c r="E1549"/>
      <c r="F1549" t="s">
        <v>33</v>
      </c>
      <c r="G1549"/>
      <c r="H1549">
        <v>0.2</v>
      </c>
      <c r="I1549">
        <v>4.1900000000000004</v>
      </c>
      <c r="J1549" t="s">
        <v>277</v>
      </c>
      <c r="K1549">
        <v>36.300277999999999</v>
      </c>
      <c r="L1549">
        <v>-86.809721999999994</v>
      </c>
      <c r="M1549" s="100" t="s">
        <v>38414</v>
      </c>
      <c r="N1549" t="s">
        <v>26254</v>
      </c>
      <c r="O1549" t="s">
        <v>42733</v>
      </c>
      <c r="P1549">
        <v>5</v>
      </c>
      <c r="Q1549" t="s">
        <v>30506</v>
      </c>
      <c r="R1549" t="s">
        <v>25829</v>
      </c>
      <c r="S1549" t="s">
        <v>26197</v>
      </c>
      <c r="T1549"/>
      <c r="U1549" t="s">
        <v>26198</v>
      </c>
      <c r="V1549" t="s">
        <v>26199</v>
      </c>
      <c r="W1549" s="91" t="s">
        <v>4552</v>
      </c>
      <c r="X1549" s="91" t="s">
        <v>30507</v>
      </c>
      <c r="Y1549" s="97"/>
      <c r="AA1549" s="91" t="str">
        <v>CLAYL000.2DA</v>
      </c>
    </row>
    <row r="1550" spans="1:27" s="91" customFormat="1" ht="15" customHeight="1" x14ac:dyDescent="0.35">
      <c r="A1550" t="s">
        <v>4554</v>
      </c>
      <c r="B1550" t="s">
        <v>4553</v>
      </c>
      <c r="C1550" t="s">
        <v>4555</v>
      </c>
      <c r="D1550" t="s">
        <v>4556</v>
      </c>
      <c r="E1550"/>
      <c r="F1550" t="s">
        <v>27</v>
      </c>
      <c r="G1550"/>
      <c r="H1550">
        <v>0.3</v>
      </c>
      <c r="I1550">
        <v>1.47</v>
      </c>
      <c r="J1550" t="s">
        <v>207</v>
      </c>
      <c r="K1550">
        <v>36.358429999999998</v>
      </c>
      <c r="L1550">
        <v>-88.696330000000003</v>
      </c>
      <c r="M1550" s="100" t="s">
        <v>38448</v>
      </c>
      <c r="N1550" t="s">
        <v>619</v>
      </c>
      <c r="O1550" t="s">
        <v>42428</v>
      </c>
      <c r="P1550">
        <v>5</v>
      </c>
      <c r="Q1550" t="s">
        <v>30508</v>
      </c>
      <c r="R1550" t="s">
        <v>25816</v>
      </c>
      <c r="S1550" t="s">
        <v>26197</v>
      </c>
      <c r="T1550"/>
      <c r="U1550" t="s">
        <v>26198</v>
      </c>
      <c r="V1550" t="s">
        <v>26199</v>
      </c>
      <c r="W1550" s="91" t="s">
        <v>4557</v>
      </c>
      <c r="X1550" s="91" t="s">
        <v>30509</v>
      </c>
      <c r="Y1550" s="97"/>
      <c r="AA1550" s="91" t="str">
        <v>CLAYP000.3WY</v>
      </c>
    </row>
    <row r="1551" spans="1:27" s="91" customFormat="1" ht="15" customHeight="1" x14ac:dyDescent="0.35">
      <c r="A1551" s="310" t="s">
        <v>38765</v>
      </c>
      <c r="B1551" s="310" t="s">
        <v>38766</v>
      </c>
      <c r="C1551" s="310" t="s">
        <v>38767</v>
      </c>
      <c r="D1551" s="310" t="s">
        <v>38768</v>
      </c>
      <c r="E1551" s="310"/>
      <c r="F1551" s="310" t="s">
        <v>28998</v>
      </c>
      <c r="G1551" s="310"/>
      <c r="H1551" s="314">
        <v>0.9</v>
      </c>
      <c r="I1551" s="314">
        <v>0.2</v>
      </c>
      <c r="J1551" s="310" t="s">
        <v>1514</v>
      </c>
      <c r="K1551" s="314">
        <v>35.543889999999998</v>
      </c>
      <c r="L1551" s="314">
        <v>-84.678619999999995</v>
      </c>
      <c r="M1551" s="314" t="s">
        <v>38386</v>
      </c>
      <c r="N1551" s="310" t="s">
        <v>29084</v>
      </c>
      <c r="O1551" s="310" t="s">
        <v>38769</v>
      </c>
      <c r="P1551" s="314">
        <v>3</v>
      </c>
      <c r="Q1551" s="310" t="s">
        <v>38770</v>
      </c>
      <c r="R1551" s="310" t="s">
        <v>25802</v>
      </c>
      <c r="S1551" s="310" t="s">
        <v>26197</v>
      </c>
      <c r="T1551" s="310"/>
      <c r="U1551" s="310" t="s">
        <v>26198</v>
      </c>
      <c r="V1551" s="310" t="s">
        <v>26204</v>
      </c>
      <c r="X1551" s="91" t="s">
        <v>38771</v>
      </c>
      <c r="Y1551" s="97"/>
      <c r="AA1551" s="91" t="str">
        <v>CLEAR0.8T0.6T0.9MM</v>
      </c>
    </row>
    <row r="1552" spans="1:27" s="91" customFormat="1" ht="15" customHeight="1" x14ac:dyDescent="0.35">
      <c r="A1552" t="s">
        <v>4560</v>
      </c>
      <c r="B1552" t="s">
        <v>4559</v>
      </c>
      <c r="C1552" t="s">
        <v>4558</v>
      </c>
      <c r="D1552" t="s">
        <v>4561</v>
      </c>
      <c r="E1552"/>
      <c r="F1552" t="s">
        <v>28994</v>
      </c>
      <c r="G1552"/>
      <c r="H1552">
        <v>0.1</v>
      </c>
      <c r="I1552">
        <v>16.100000000000001</v>
      </c>
      <c r="J1552" t="s">
        <v>64</v>
      </c>
      <c r="K1552">
        <v>36.362400000000001</v>
      </c>
      <c r="L1552">
        <v>-82.716520000000003</v>
      </c>
      <c r="M1552" s="100" t="s">
        <v>38387</v>
      </c>
      <c r="N1552" t="s">
        <v>26214</v>
      </c>
      <c r="O1552" t="s">
        <v>42666</v>
      </c>
      <c r="P1552">
        <v>5</v>
      </c>
      <c r="Q1552" t="s">
        <v>26731</v>
      </c>
      <c r="R1552" t="s">
        <v>25821</v>
      </c>
      <c r="S1552" t="s">
        <v>26197</v>
      </c>
      <c r="T1552"/>
      <c r="U1552" t="s">
        <v>26198</v>
      </c>
      <c r="V1552" t="s">
        <v>26204</v>
      </c>
      <c r="X1552" s="91" t="s">
        <v>30510</v>
      </c>
      <c r="Y1552" s="97"/>
      <c r="AA1552" s="91" t="str">
        <v>CLEAR000.1GE</v>
      </c>
    </row>
    <row r="1553" spans="1:27" s="91" customFormat="1" ht="15" customHeight="1" x14ac:dyDescent="0.35">
      <c r="A1553" t="s">
        <v>4563</v>
      </c>
      <c r="B1553" t="s">
        <v>4562</v>
      </c>
      <c r="C1553" t="s">
        <v>4558</v>
      </c>
      <c r="D1553" t="s">
        <v>4564</v>
      </c>
      <c r="E1553"/>
      <c r="F1553" t="s">
        <v>28985</v>
      </c>
      <c r="G1553"/>
      <c r="H1553">
        <v>0.1</v>
      </c>
      <c r="I1553">
        <v>6.07</v>
      </c>
      <c r="J1553" t="s">
        <v>301</v>
      </c>
      <c r="K1553">
        <v>35.120820000000002</v>
      </c>
      <c r="L1553">
        <v>-84.568929999999995</v>
      </c>
      <c r="M1553" s="100" t="s">
        <v>38423</v>
      </c>
      <c r="N1553" t="s">
        <v>26269</v>
      </c>
      <c r="O1553" t="s">
        <v>42147</v>
      </c>
      <c r="P1553">
        <v>1</v>
      </c>
      <c r="Q1553" t="s">
        <v>30511</v>
      </c>
      <c r="R1553" t="s">
        <v>25802</v>
      </c>
      <c r="S1553" t="s">
        <v>26197</v>
      </c>
      <c r="T1553"/>
      <c r="U1553" t="s">
        <v>26198</v>
      </c>
      <c r="V1553" t="s">
        <v>26204</v>
      </c>
      <c r="Y1553" s="97"/>
      <c r="AA1553" s="91" t="str">
        <v>CLEAR000.1PO</v>
      </c>
    </row>
    <row r="1554" spans="1:27" s="91" customFormat="1" ht="15" customHeight="1" x14ac:dyDescent="0.35">
      <c r="A1554" t="s">
        <v>4566</v>
      </c>
      <c r="B1554" t="s">
        <v>4565</v>
      </c>
      <c r="C1554" t="s">
        <v>4567</v>
      </c>
      <c r="D1554" t="s">
        <v>4568</v>
      </c>
      <c r="E1554"/>
      <c r="F1554" t="s">
        <v>29090</v>
      </c>
      <c r="G1554"/>
      <c r="H1554">
        <v>0.1</v>
      </c>
      <c r="I1554">
        <v>0.57999999999999996</v>
      </c>
      <c r="J1554" t="s">
        <v>625</v>
      </c>
      <c r="K1554">
        <v>36.05912</v>
      </c>
      <c r="L1554">
        <v>-82.520809999999997</v>
      </c>
      <c r="M1554" s="100" t="s">
        <v>38387</v>
      </c>
      <c r="N1554" t="s">
        <v>26214</v>
      </c>
      <c r="O1554" t="s">
        <v>42096</v>
      </c>
      <c r="P1554">
        <v>5</v>
      </c>
      <c r="Q1554" t="s">
        <v>30512</v>
      </c>
      <c r="R1554" t="s">
        <v>25821</v>
      </c>
      <c r="S1554" t="s">
        <v>26197</v>
      </c>
      <c r="T1554"/>
      <c r="U1554" t="s">
        <v>26198</v>
      </c>
      <c r="V1554" t="s">
        <v>26204</v>
      </c>
      <c r="Y1554" s="97"/>
      <c r="AA1554" s="91" t="str">
        <v>CLEAR000.1UC</v>
      </c>
    </row>
    <row r="1555" spans="1:27" s="91" customFormat="1" ht="15" customHeight="1" x14ac:dyDescent="0.35">
      <c r="A1555" t="s">
        <v>4570</v>
      </c>
      <c r="B1555" t="s">
        <v>4569</v>
      </c>
      <c r="C1555" t="s">
        <v>4558</v>
      </c>
      <c r="D1555" t="s">
        <v>4571</v>
      </c>
      <c r="E1555"/>
      <c r="F1555" t="s">
        <v>28994</v>
      </c>
      <c r="G1555"/>
      <c r="H1555">
        <v>0.3</v>
      </c>
      <c r="I1555">
        <v>25.3</v>
      </c>
      <c r="J1555" t="s">
        <v>346</v>
      </c>
      <c r="K1555">
        <v>35.993400000000001</v>
      </c>
      <c r="L1555">
        <v>-83.163399999999996</v>
      </c>
      <c r="M1555" s="100" t="s">
        <v>38421</v>
      </c>
      <c r="N1555" t="s">
        <v>26264</v>
      </c>
      <c r="O1555" t="s">
        <v>43224</v>
      </c>
      <c r="P1555">
        <v>5</v>
      </c>
      <c r="Q1555" t="s">
        <v>26734</v>
      </c>
      <c r="R1555" t="s">
        <v>25825</v>
      </c>
      <c r="S1555" t="s">
        <v>26197</v>
      </c>
      <c r="T1555"/>
      <c r="U1555" t="s">
        <v>26198</v>
      </c>
      <c r="V1555" t="s">
        <v>26204</v>
      </c>
      <c r="W1555" s="91" t="s">
        <v>34737</v>
      </c>
      <c r="X1555" s="91" t="s">
        <v>30203</v>
      </c>
      <c r="Y1555" s="97"/>
      <c r="AA1555" s="91" t="str">
        <v>CLEAR000.3CO</v>
      </c>
    </row>
    <row r="1556" spans="1:27" s="91" customFormat="1" ht="15" customHeight="1" x14ac:dyDescent="0.35">
      <c r="A1556" t="s">
        <v>4573</v>
      </c>
      <c r="B1556" t="s">
        <v>4572</v>
      </c>
      <c r="C1556" t="s">
        <v>4558</v>
      </c>
      <c r="D1556" t="s">
        <v>4574</v>
      </c>
      <c r="E1556"/>
      <c r="F1556" t="s">
        <v>29083</v>
      </c>
      <c r="G1556"/>
      <c r="H1556">
        <v>0.3</v>
      </c>
      <c r="I1556">
        <v>13.13</v>
      </c>
      <c r="J1556" t="s">
        <v>4</v>
      </c>
      <c r="K1556">
        <v>35.096400000000003</v>
      </c>
      <c r="L1556">
        <v>-87.238600000000005</v>
      </c>
      <c r="M1556" s="100" t="s">
        <v>38385</v>
      </c>
      <c r="N1556" t="s">
        <v>26213</v>
      </c>
      <c r="O1556" t="s">
        <v>43106</v>
      </c>
      <c r="P1556">
        <v>2</v>
      </c>
      <c r="Q1556" t="s">
        <v>30513</v>
      </c>
      <c r="R1556" t="s">
        <v>25808</v>
      </c>
      <c r="S1556" t="s">
        <v>26197</v>
      </c>
      <c r="T1556"/>
      <c r="U1556" t="s">
        <v>26198</v>
      </c>
      <c r="V1556" t="s">
        <v>26199</v>
      </c>
      <c r="Y1556" s="97"/>
      <c r="AA1556" s="91" t="str">
        <v>CLEAR000.3LW</v>
      </c>
    </row>
    <row r="1557" spans="1:27" s="91" customFormat="1" ht="15" customHeight="1" x14ac:dyDescent="0.35">
      <c r="A1557" t="s">
        <v>4576</v>
      </c>
      <c r="B1557" t="s">
        <v>4575</v>
      </c>
      <c r="C1557" t="s">
        <v>4558</v>
      </c>
      <c r="D1557" t="s">
        <v>4577</v>
      </c>
      <c r="E1557"/>
      <c r="F1557" t="s">
        <v>28994</v>
      </c>
      <c r="G1557"/>
      <c r="H1557">
        <v>0.5</v>
      </c>
      <c r="I1557">
        <v>15.85</v>
      </c>
      <c r="J1557" t="s">
        <v>64</v>
      </c>
      <c r="K1557">
        <v>36.363900000000001</v>
      </c>
      <c r="L1557">
        <v>-82.71</v>
      </c>
      <c r="M1557" s="100" t="s">
        <v>38387</v>
      </c>
      <c r="N1557" t="s">
        <v>26214</v>
      </c>
      <c r="O1557" t="s">
        <v>42666</v>
      </c>
      <c r="P1557">
        <v>5</v>
      </c>
      <c r="Q1557" t="s">
        <v>26731</v>
      </c>
      <c r="R1557" t="s">
        <v>25821</v>
      </c>
      <c r="S1557" t="s">
        <v>26197</v>
      </c>
      <c r="T1557"/>
      <c r="U1557" t="s">
        <v>26198</v>
      </c>
      <c r="V1557" t="s">
        <v>26204</v>
      </c>
      <c r="Y1557" s="97"/>
      <c r="AA1557" s="91" t="str">
        <v>CLEAR000.5GE</v>
      </c>
    </row>
    <row r="1558" spans="1:27" s="91" customFormat="1" ht="15" customHeight="1" x14ac:dyDescent="0.35">
      <c r="A1558" t="s">
        <v>4579</v>
      </c>
      <c r="B1558" t="s">
        <v>4578</v>
      </c>
      <c r="C1558" t="s">
        <v>4580</v>
      </c>
      <c r="D1558" t="s">
        <v>4581</v>
      </c>
      <c r="E1558"/>
      <c r="F1558" t="s">
        <v>28994</v>
      </c>
      <c r="G1558"/>
      <c r="H1558">
        <v>0.5</v>
      </c>
      <c r="I1558">
        <v>22.39</v>
      </c>
      <c r="J1558" t="s">
        <v>230</v>
      </c>
      <c r="K1558">
        <v>36.286900000000003</v>
      </c>
      <c r="L1558">
        <v>-82.575800000000001</v>
      </c>
      <c r="M1558" s="100" t="s">
        <v>38387</v>
      </c>
      <c r="N1558" t="s">
        <v>26214</v>
      </c>
      <c r="O1558" t="s">
        <v>42461</v>
      </c>
      <c r="P1558">
        <v>5</v>
      </c>
      <c r="Q1558" t="s">
        <v>26732</v>
      </c>
      <c r="R1558" t="s">
        <v>25821</v>
      </c>
      <c r="S1558" t="s">
        <v>26197</v>
      </c>
      <c r="T1558"/>
      <c r="U1558" t="s">
        <v>26198</v>
      </c>
      <c r="V1558" t="s">
        <v>26204</v>
      </c>
      <c r="X1558" s="91" t="s">
        <v>34738</v>
      </c>
      <c r="Y1558" s="97"/>
      <c r="AA1558" s="91" t="str">
        <v>CLEAR000.5WN</v>
      </c>
    </row>
    <row r="1559" spans="1:27" s="91" customFormat="1" ht="15" customHeight="1" x14ac:dyDescent="0.35">
      <c r="A1559" t="s">
        <v>4583</v>
      </c>
      <c r="B1559" t="s">
        <v>4582</v>
      </c>
      <c r="C1559" t="s">
        <v>4558</v>
      </c>
      <c r="D1559" t="s">
        <v>4584</v>
      </c>
      <c r="E1559"/>
      <c r="F1559" t="s">
        <v>44</v>
      </c>
      <c r="G1559"/>
      <c r="H1559">
        <v>0.6</v>
      </c>
      <c r="I1559">
        <v>3.16</v>
      </c>
      <c r="J1559" t="s">
        <v>950</v>
      </c>
      <c r="K1559">
        <v>36.2136</v>
      </c>
      <c r="L1559">
        <v>-84.063100000000006</v>
      </c>
      <c r="M1559" s="100" t="s">
        <v>38459</v>
      </c>
      <c r="N1559" t="s">
        <v>26343</v>
      </c>
      <c r="O1559" t="s">
        <v>42980</v>
      </c>
      <c r="P1559">
        <v>3</v>
      </c>
      <c r="Q1559" t="s">
        <v>30514</v>
      </c>
      <c r="R1559" t="s">
        <v>25825</v>
      </c>
      <c r="S1559" t="s">
        <v>26197</v>
      </c>
      <c r="T1559"/>
      <c r="U1559" t="s">
        <v>26198</v>
      </c>
      <c r="V1559" t="s">
        <v>26204</v>
      </c>
      <c r="X1559" s="91" t="s">
        <v>30515</v>
      </c>
      <c r="Y1559" s="97"/>
      <c r="AA1559" s="91" t="str">
        <v>CLEAR000.6AN</v>
      </c>
    </row>
    <row r="1560" spans="1:27" s="91" customFormat="1" ht="15" customHeight="1" x14ac:dyDescent="0.35">
      <c r="A1560" t="s">
        <v>37038</v>
      </c>
      <c r="B1560" t="s">
        <v>37039</v>
      </c>
      <c r="C1560" t="s">
        <v>4558</v>
      </c>
      <c r="D1560" t="s">
        <v>37040</v>
      </c>
      <c r="E1560"/>
      <c r="F1560" t="s">
        <v>27</v>
      </c>
      <c r="G1560"/>
      <c r="H1560">
        <v>0.7</v>
      </c>
      <c r="I1560">
        <v>61.7</v>
      </c>
      <c r="J1560" t="s">
        <v>919</v>
      </c>
      <c r="K1560">
        <v>35.281089999999999</v>
      </c>
      <c r="L1560">
        <v>-89.710120000000003</v>
      </c>
      <c r="M1560" s="100" t="s">
        <v>38427</v>
      </c>
      <c r="N1560" t="s">
        <v>26281</v>
      </c>
      <c r="O1560" t="s">
        <v>38772</v>
      </c>
      <c r="P1560">
        <v>2</v>
      </c>
      <c r="Q1560" t="s">
        <v>26735</v>
      </c>
      <c r="R1560" t="s">
        <v>25828</v>
      </c>
      <c r="S1560" t="s">
        <v>26197</v>
      </c>
      <c r="T1560"/>
      <c r="U1560" t="s">
        <v>26198</v>
      </c>
      <c r="V1560" t="s">
        <v>26199</v>
      </c>
      <c r="W1560" s="91" t="s">
        <v>37041</v>
      </c>
      <c r="Y1560" s="97"/>
      <c r="AA1560" s="91" t="str">
        <v>CLEAR000.7SH</v>
      </c>
    </row>
    <row r="1561" spans="1:27" s="91" customFormat="1" ht="15" customHeight="1" x14ac:dyDescent="0.35">
      <c r="A1561" t="s">
        <v>4586</v>
      </c>
      <c r="B1561" t="s">
        <v>4585</v>
      </c>
      <c r="C1561" t="s">
        <v>4558</v>
      </c>
      <c r="D1561" t="s">
        <v>4587</v>
      </c>
      <c r="E1561"/>
      <c r="F1561" t="s">
        <v>9</v>
      </c>
      <c r="G1561"/>
      <c r="H1561">
        <v>1.2</v>
      </c>
      <c r="I1561">
        <v>18.32</v>
      </c>
      <c r="J1561" t="s">
        <v>104</v>
      </c>
      <c r="K1561">
        <v>36.075000000000003</v>
      </c>
      <c r="L1561">
        <v>-88.510450000000006</v>
      </c>
      <c r="M1561" s="100" t="s">
        <v>38404</v>
      </c>
      <c r="N1561" t="s">
        <v>26243</v>
      </c>
      <c r="O1561" t="s">
        <v>43096</v>
      </c>
      <c r="P1561">
        <v>5</v>
      </c>
      <c r="Q1561" t="s">
        <v>26737</v>
      </c>
      <c r="R1561" t="s">
        <v>25816</v>
      </c>
      <c r="S1561" t="s">
        <v>26197</v>
      </c>
      <c r="T1561"/>
      <c r="U1561" t="s">
        <v>26198</v>
      </c>
      <c r="V1561" t="s">
        <v>26199</v>
      </c>
      <c r="W1561" s="91" t="s">
        <v>4588</v>
      </c>
      <c r="X1561" s="91" t="s">
        <v>34739</v>
      </c>
      <c r="Y1561" s="97"/>
      <c r="AA1561" s="91" t="str">
        <v>CLEAR001.0CR</v>
      </c>
    </row>
    <row r="1562" spans="1:27" s="91" customFormat="1" ht="15" customHeight="1" x14ac:dyDescent="0.35">
      <c r="A1562" t="s">
        <v>4590</v>
      </c>
      <c r="B1562" t="s">
        <v>4589</v>
      </c>
      <c r="C1562" t="s">
        <v>4567</v>
      </c>
      <c r="D1562" t="s">
        <v>4591</v>
      </c>
      <c r="E1562"/>
      <c r="F1562" t="s">
        <v>29086</v>
      </c>
      <c r="G1562"/>
      <c r="H1562">
        <v>1.1000000000000001</v>
      </c>
      <c r="I1562">
        <v>5.41</v>
      </c>
      <c r="J1562" t="s">
        <v>545</v>
      </c>
      <c r="K1562">
        <v>35.562800000000003</v>
      </c>
      <c r="L1562">
        <v>-86.102800000000002</v>
      </c>
      <c r="M1562" s="100" t="s">
        <v>38389</v>
      </c>
      <c r="N1562" t="s">
        <v>26217</v>
      </c>
      <c r="O1562" t="s">
        <v>42390</v>
      </c>
      <c r="P1562">
        <v>4</v>
      </c>
      <c r="Q1562" t="s">
        <v>26733</v>
      </c>
      <c r="R1562" t="s">
        <v>25808</v>
      </c>
      <c r="S1562" t="s">
        <v>26197</v>
      </c>
      <c r="T1562"/>
      <c r="U1562" t="s">
        <v>26198</v>
      </c>
      <c r="V1562" t="s">
        <v>26199</v>
      </c>
      <c r="W1562" s="91" t="s">
        <v>4592</v>
      </c>
      <c r="X1562" s="91" t="s">
        <v>34740</v>
      </c>
      <c r="Y1562" s="97"/>
      <c r="AA1562" s="91" t="str">
        <v>CLEAR001.1CE</v>
      </c>
    </row>
    <row r="1563" spans="1:27" s="91" customFormat="1" ht="15" customHeight="1" x14ac:dyDescent="0.35">
      <c r="A1563" t="s">
        <v>4594</v>
      </c>
      <c r="B1563" t="s">
        <v>4593</v>
      </c>
      <c r="C1563" t="s">
        <v>4558</v>
      </c>
      <c r="D1563" t="s">
        <v>4595</v>
      </c>
      <c r="E1563"/>
      <c r="F1563" t="s">
        <v>44</v>
      </c>
      <c r="G1563"/>
      <c r="H1563">
        <v>1.2</v>
      </c>
      <c r="I1563">
        <v>22.89</v>
      </c>
      <c r="J1563" t="s">
        <v>346</v>
      </c>
      <c r="K1563">
        <v>35.990650000000002</v>
      </c>
      <c r="L1563">
        <v>-83.15316</v>
      </c>
      <c r="M1563" s="100" t="s">
        <v>38421</v>
      </c>
      <c r="N1563" t="s">
        <v>26264</v>
      </c>
      <c r="O1563" t="s">
        <v>43224</v>
      </c>
      <c r="P1563">
        <v>5</v>
      </c>
      <c r="Q1563" t="s">
        <v>26734</v>
      </c>
      <c r="R1563" t="s">
        <v>25825</v>
      </c>
      <c r="S1563" t="s">
        <v>26197</v>
      </c>
      <c r="T1563"/>
      <c r="U1563" t="s">
        <v>26198</v>
      </c>
      <c r="V1563" t="s">
        <v>26204</v>
      </c>
      <c r="X1563" s="91" t="s">
        <v>34741</v>
      </c>
      <c r="Y1563" s="97"/>
      <c r="AA1563" s="91" t="str">
        <v>CLEAR001.2CO</v>
      </c>
    </row>
    <row r="1564" spans="1:27" s="91" customFormat="1" ht="15" customHeight="1" x14ac:dyDescent="0.35">
      <c r="A1564" t="s">
        <v>4597</v>
      </c>
      <c r="B1564" t="s">
        <v>4596</v>
      </c>
      <c r="C1564" t="s">
        <v>4558</v>
      </c>
      <c r="D1564" t="s">
        <v>4598</v>
      </c>
      <c r="E1564"/>
      <c r="F1564" t="s">
        <v>9</v>
      </c>
      <c r="G1564"/>
      <c r="H1564">
        <v>1.2</v>
      </c>
      <c r="I1564">
        <v>6.94</v>
      </c>
      <c r="J1564" t="s">
        <v>896</v>
      </c>
      <c r="K1564">
        <v>36.425539999999998</v>
      </c>
      <c r="L1564">
        <v>-88.381739999999994</v>
      </c>
      <c r="M1564" s="100" t="s">
        <v>38448</v>
      </c>
      <c r="N1564" t="s">
        <v>619</v>
      </c>
      <c r="O1564" t="s">
        <v>42639</v>
      </c>
      <c r="P1564">
        <v>5</v>
      </c>
      <c r="Q1564" t="s">
        <v>30516</v>
      </c>
      <c r="R1564" t="s">
        <v>25816</v>
      </c>
      <c r="S1564" t="s">
        <v>26197</v>
      </c>
      <c r="T1564"/>
      <c r="U1564" t="s">
        <v>26198</v>
      </c>
      <c r="V1564" t="s">
        <v>26199</v>
      </c>
      <c r="W1564" s="91" t="s">
        <v>4599</v>
      </c>
      <c r="Y1564" s="97"/>
      <c r="AA1564" s="91" t="str">
        <v>CLEAR001.2HN</v>
      </c>
    </row>
    <row r="1565" spans="1:27" s="91" customFormat="1" ht="15" customHeight="1" x14ac:dyDescent="0.35">
      <c r="A1565" t="s">
        <v>4601</v>
      </c>
      <c r="B1565" t="s">
        <v>4600</v>
      </c>
      <c r="C1565" t="s">
        <v>4558</v>
      </c>
      <c r="D1565" t="s">
        <v>40894</v>
      </c>
      <c r="E1565"/>
      <c r="F1565" t="s">
        <v>44</v>
      </c>
      <c r="G1565"/>
      <c r="H1565">
        <v>1.3</v>
      </c>
      <c r="I1565">
        <v>13.59</v>
      </c>
      <c r="J1565" t="s">
        <v>64</v>
      </c>
      <c r="K1565">
        <v>36.357267</v>
      </c>
      <c r="L1565">
        <v>-82.702994000000004</v>
      </c>
      <c r="M1565" s="100" t="s">
        <v>38387</v>
      </c>
      <c r="N1565" t="s">
        <v>26214</v>
      </c>
      <c r="O1565" t="s">
        <v>42666</v>
      </c>
      <c r="P1565">
        <v>5</v>
      </c>
      <c r="Q1565" t="s">
        <v>26731</v>
      </c>
      <c r="R1565" t="s">
        <v>25821</v>
      </c>
      <c r="S1565" t="s">
        <v>26197</v>
      </c>
      <c r="T1565"/>
      <c r="U1565" t="s">
        <v>26198</v>
      </c>
      <c r="V1565" t="s">
        <v>26204</v>
      </c>
      <c r="W1565" s="91" t="s">
        <v>34742</v>
      </c>
      <c r="X1565" s="91" t="s">
        <v>43219</v>
      </c>
      <c r="Y1565" s="97"/>
      <c r="AA1565" s="91" t="str">
        <v>CLEAR001.3GE</v>
      </c>
    </row>
    <row r="1566" spans="1:27" s="91" customFormat="1" ht="15" customHeight="1" x14ac:dyDescent="0.35">
      <c r="A1566" t="s">
        <v>4603</v>
      </c>
      <c r="B1566" t="s">
        <v>4602</v>
      </c>
      <c r="C1566" t="s">
        <v>4558</v>
      </c>
      <c r="D1566" t="s">
        <v>4604</v>
      </c>
      <c r="E1566"/>
      <c r="F1566" t="s">
        <v>28994</v>
      </c>
      <c r="G1566"/>
      <c r="H1566">
        <v>1.3</v>
      </c>
      <c r="I1566">
        <v>10.8</v>
      </c>
      <c r="J1566" t="s">
        <v>1015</v>
      </c>
      <c r="K1566">
        <v>35.938200000000002</v>
      </c>
      <c r="L1566">
        <v>-83.360050000000001</v>
      </c>
      <c r="M1566" s="100" t="s">
        <v>38394</v>
      </c>
      <c r="N1566" t="s">
        <v>26308</v>
      </c>
      <c r="O1566" t="s">
        <v>43041</v>
      </c>
      <c r="P1566">
        <v>5</v>
      </c>
      <c r="Q1566" t="s">
        <v>27059</v>
      </c>
      <c r="R1566" t="s">
        <v>25825</v>
      </c>
      <c r="S1566" t="s">
        <v>26197</v>
      </c>
      <c r="T1566"/>
      <c r="U1566" t="s">
        <v>26198</v>
      </c>
      <c r="V1566" t="s">
        <v>26204</v>
      </c>
      <c r="X1566" s="91" t="s">
        <v>30517</v>
      </c>
      <c r="Y1566" s="97"/>
      <c r="AA1566" s="91" t="str">
        <v>CLEAR001.3JE</v>
      </c>
    </row>
    <row r="1567" spans="1:27" s="91" customFormat="1" ht="15" customHeight="1" x14ac:dyDescent="0.35">
      <c r="A1567" t="s">
        <v>4606</v>
      </c>
      <c r="B1567" t="s">
        <v>4605</v>
      </c>
      <c r="C1567" t="s">
        <v>4558</v>
      </c>
      <c r="D1567" t="s">
        <v>1062</v>
      </c>
      <c r="E1567"/>
      <c r="F1567" t="s">
        <v>27</v>
      </c>
      <c r="G1567"/>
      <c r="H1567">
        <v>1.4</v>
      </c>
      <c r="I1567">
        <v>60.8</v>
      </c>
      <c r="J1567" t="s">
        <v>919</v>
      </c>
      <c r="K1567">
        <v>35.272500000000001</v>
      </c>
      <c r="L1567">
        <v>-89.704999999999998</v>
      </c>
      <c r="M1567" s="100" t="s">
        <v>38427</v>
      </c>
      <c r="N1567" t="s">
        <v>26281</v>
      </c>
      <c r="O1567" t="s">
        <v>42887</v>
      </c>
      <c r="P1567">
        <v>2</v>
      </c>
      <c r="Q1567" t="s">
        <v>26735</v>
      </c>
      <c r="R1567" t="s">
        <v>25828</v>
      </c>
      <c r="S1567" t="s">
        <v>26197</v>
      </c>
      <c r="T1567"/>
      <c r="U1567" t="s">
        <v>26198</v>
      </c>
      <c r="V1567" t="s">
        <v>26199</v>
      </c>
      <c r="W1567" s="91" t="s">
        <v>4607</v>
      </c>
      <c r="Y1567" s="97"/>
      <c r="AA1567" s="91" t="str">
        <v>CLEAR001.4SH</v>
      </c>
    </row>
    <row r="1568" spans="1:27" s="91" customFormat="1" ht="15" customHeight="1" x14ac:dyDescent="0.35">
      <c r="A1568" t="s">
        <v>4609</v>
      </c>
      <c r="B1568" t="s">
        <v>4608</v>
      </c>
      <c r="C1568" t="s">
        <v>4580</v>
      </c>
      <c r="D1568" t="s">
        <v>4610</v>
      </c>
      <c r="E1568"/>
      <c r="F1568" t="s">
        <v>44</v>
      </c>
      <c r="G1568"/>
      <c r="H1568">
        <v>1.4</v>
      </c>
      <c r="I1568">
        <v>12.54</v>
      </c>
      <c r="J1568" t="s">
        <v>230</v>
      </c>
      <c r="K1568">
        <v>36.299030000000002</v>
      </c>
      <c r="L1568">
        <v>-82.57432</v>
      </c>
      <c r="M1568" s="100" t="s">
        <v>38387</v>
      </c>
      <c r="N1568" t="s">
        <v>26214</v>
      </c>
      <c r="O1568" t="s">
        <v>42461</v>
      </c>
      <c r="P1568">
        <v>5</v>
      </c>
      <c r="Q1568" t="s">
        <v>26732</v>
      </c>
      <c r="R1568" t="s">
        <v>25821</v>
      </c>
      <c r="S1568" t="s">
        <v>26197</v>
      </c>
      <c r="T1568"/>
      <c r="U1568" t="s">
        <v>26198</v>
      </c>
      <c r="V1568" t="s">
        <v>26204</v>
      </c>
      <c r="Y1568" s="97"/>
      <c r="AA1568" s="91" t="str">
        <v>CLEAR001.4WN</v>
      </c>
    </row>
    <row r="1569" spans="1:27" s="91" customFormat="1" ht="15" customHeight="1" x14ac:dyDescent="0.35">
      <c r="A1569" t="s">
        <v>4612</v>
      </c>
      <c r="B1569" t="s">
        <v>4611</v>
      </c>
      <c r="C1569" t="s">
        <v>4558</v>
      </c>
      <c r="D1569" t="s">
        <v>43220</v>
      </c>
      <c r="E1569"/>
      <c r="F1569" t="s">
        <v>58</v>
      </c>
      <c r="G1569"/>
      <c r="H1569">
        <v>1.5</v>
      </c>
      <c r="I1569">
        <v>96.38</v>
      </c>
      <c r="J1569" t="s">
        <v>775</v>
      </c>
      <c r="K1569">
        <v>36.101959999999998</v>
      </c>
      <c r="L1569">
        <v>-84.717119999999994</v>
      </c>
      <c r="M1569" s="100" t="s">
        <v>38416</v>
      </c>
      <c r="N1569" t="s">
        <v>26258</v>
      </c>
      <c r="O1569" t="s">
        <v>38773</v>
      </c>
      <c r="P1569">
        <v>1</v>
      </c>
      <c r="Q1569" t="s">
        <v>27061</v>
      </c>
      <c r="R1569" t="s">
        <v>25825</v>
      </c>
      <c r="S1569" t="s">
        <v>26197</v>
      </c>
      <c r="T1569"/>
      <c r="U1569" t="s">
        <v>26198</v>
      </c>
      <c r="V1569" t="s">
        <v>26204</v>
      </c>
      <c r="W1569" s="91" t="s">
        <v>38774</v>
      </c>
      <c r="X1569" s="91" t="s">
        <v>34744</v>
      </c>
      <c r="Y1569" s="97"/>
      <c r="AA1569" s="91" t="str">
        <v>CLEAR001.5MG</v>
      </c>
    </row>
    <row r="1570" spans="1:27" s="91" customFormat="1" ht="15" customHeight="1" x14ac:dyDescent="0.35">
      <c r="A1570" t="s">
        <v>4614</v>
      </c>
      <c r="B1570" t="s">
        <v>4613</v>
      </c>
      <c r="C1570" t="s">
        <v>4558</v>
      </c>
      <c r="D1570" t="s">
        <v>4615</v>
      </c>
      <c r="E1570"/>
      <c r="F1570" t="s">
        <v>27</v>
      </c>
      <c r="G1570"/>
      <c r="H1570">
        <v>1.6</v>
      </c>
      <c r="I1570">
        <v>20.28</v>
      </c>
      <c r="J1570" t="s">
        <v>80</v>
      </c>
      <c r="K1570">
        <v>35.014699999999998</v>
      </c>
      <c r="L1570">
        <v>-89.371700000000004</v>
      </c>
      <c r="M1570" s="100" t="s">
        <v>38390</v>
      </c>
      <c r="N1570" t="s">
        <v>26218</v>
      </c>
      <c r="O1570" t="s">
        <v>43025</v>
      </c>
      <c r="P1570">
        <v>3</v>
      </c>
      <c r="Q1570" t="s">
        <v>30518</v>
      </c>
      <c r="R1570" t="s">
        <v>25828</v>
      </c>
      <c r="S1570" t="s">
        <v>26197</v>
      </c>
      <c r="T1570"/>
      <c r="U1570" t="s">
        <v>26198</v>
      </c>
      <c r="V1570" t="s">
        <v>26199</v>
      </c>
      <c r="W1570" s="91" t="s">
        <v>4616</v>
      </c>
      <c r="X1570" s="91" t="s">
        <v>30519</v>
      </c>
      <c r="Y1570" s="97"/>
      <c r="AA1570" s="91" t="str">
        <v>CLEAR001.6FA</v>
      </c>
    </row>
    <row r="1571" spans="1:27" s="91" customFormat="1" ht="15" customHeight="1" x14ac:dyDescent="0.35">
      <c r="A1571" t="s">
        <v>29153</v>
      </c>
      <c r="B1571" t="s">
        <v>29154</v>
      </c>
      <c r="C1571" t="s">
        <v>4567</v>
      </c>
      <c r="D1571" t="s">
        <v>29155</v>
      </c>
      <c r="E1571"/>
      <c r="F1571" t="s">
        <v>58</v>
      </c>
      <c r="G1571"/>
      <c r="H1571">
        <v>2</v>
      </c>
      <c r="I1571">
        <v>1.76</v>
      </c>
      <c r="J1571" t="s">
        <v>313</v>
      </c>
      <c r="K1571">
        <v>35.881830000000001</v>
      </c>
      <c r="L1571">
        <v>-84.929199999999994</v>
      </c>
      <c r="M1571" s="100" t="s">
        <v>38416</v>
      </c>
      <c r="N1571" t="s">
        <v>26258</v>
      </c>
      <c r="O1571" t="s">
        <v>42563</v>
      </c>
      <c r="P1571">
        <v>1</v>
      </c>
      <c r="Q1571" t="s">
        <v>30520</v>
      </c>
      <c r="R1571" t="s">
        <v>25812</v>
      </c>
      <c r="S1571" t="s">
        <v>26197</v>
      </c>
      <c r="T1571"/>
      <c r="U1571" t="s">
        <v>26198</v>
      </c>
      <c r="V1571" t="s">
        <v>26199</v>
      </c>
      <c r="Y1571" s="97"/>
      <c r="AA1571" s="91" t="str">
        <v>CLEAR001.7CU</v>
      </c>
    </row>
    <row r="1572" spans="1:27" s="91" customFormat="1" ht="15" customHeight="1" x14ac:dyDescent="0.35">
      <c r="A1572" t="s">
        <v>29156</v>
      </c>
      <c r="B1572" t="s">
        <v>29157</v>
      </c>
      <c r="C1572" t="s">
        <v>4558</v>
      </c>
      <c r="D1572" t="s">
        <v>30521</v>
      </c>
      <c r="E1572"/>
      <c r="F1572" t="s">
        <v>27</v>
      </c>
      <c r="G1572"/>
      <c r="H1572">
        <v>2</v>
      </c>
      <c r="I1572">
        <v>60</v>
      </c>
      <c r="J1572" t="s">
        <v>919</v>
      </c>
      <c r="K1572">
        <v>35.267969999999998</v>
      </c>
      <c r="L1572">
        <v>-89.700760000000002</v>
      </c>
      <c r="M1572" s="100" t="s">
        <v>38427</v>
      </c>
      <c r="N1572" t="s">
        <v>26281</v>
      </c>
      <c r="O1572" t="s">
        <v>42887</v>
      </c>
      <c r="P1572">
        <v>2</v>
      </c>
      <c r="Q1572" t="s">
        <v>26735</v>
      </c>
      <c r="R1572" t="s">
        <v>25828</v>
      </c>
      <c r="S1572" t="s">
        <v>26197</v>
      </c>
      <c r="T1572"/>
      <c r="U1572" t="s">
        <v>26198</v>
      </c>
      <c r="V1572" t="s">
        <v>26199</v>
      </c>
      <c r="Y1572" s="97"/>
      <c r="AA1572" s="91" t="str">
        <v>CLEAR001.8SH</v>
      </c>
    </row>
    <row r="1573" spans="1:27" s="91" customFormat="1" ht="15" customHeight="1" x14ac:dyDescent="0.35">
      <c r="A1573" t="s">
        <v>4618</v>
      </c>
      <c r="B1573" t="s">
        <v>4617</v>
      </c>
      <c r="C1573" t="s">
        <v>4558</v>
      </c>
      <c r="D1573" t="s">
        <v>4619</v>
      </c>
      <c r="E1573"/>
      <c r="F1573" t="s">
        <v>28994</v>
      </c>
      <c r="G1573"/>
      <c r="H1573">
        <v>2.7</v>
      </c>
      <c r="I1573">
        <v>8.33</v>
      </c>
      <c r="J1573" t="s">
        <v>1015</v>
      </c>
      <c r="K1573">
        <v>35.930300000000003</v>
      </c>
      <c r="L1573">
        <v>-83.344800000000006</v>
      </c>
      <c r="M1573" s="100" t="s">
        <v>38394</v>
      </c>
      <c r="N1573" t="s">
        <v>26308</v>
      </c>
      <c r="O1573" t="s">
        <v>43041</v>
      </c>
      <c r="P1573">
        <v>5</v>
      </c>
      <c r="Q1573" t="s">
        <v>27059</v>
      </c>
      <c r="R1573" t="s">
        <v>25825</v>
      </c>
      <c r="S1573" t="s">
        <v>26197</v>
      </c>
      <c r="T1573"/>
      <c r="U1573" t="s">
        <v>26198</v>
      </c>
      <c r="V1573" t="s">
        <v>26204</v>
      </c>
      <c r="X1573" s="91" t="s">
        <v>34745</v>
      </c>
      <c r="Y1573" s="97"/>
      <c r="AA1573" s="91" t="str">
        <v>CLEAR002.7JE</v>
      </c>
    </row>
    <row r="1574" spans="1:27" s="91" customFormat="1" ht="15" customHeight="1" x14ac:dyDescent="0.35">
      <c r="A1574" t="s">
        <v>4621</v>
      </c>
      <c r="B1574" t="s">
        <v>4620</v>
      </c>
      <c r="C1574" t="s">
        <v>4558</v>
      </c>
      <c r="D1574" t="s">
        <v>4622</v>
      </c>
      <c r="E1574"/>
      <c r="F1574" t="s">
        <v>9</v>
      </c>
      <c r="G1574"/>
      <c r="H1574">
        <v>2.7</v>
      </c>
      <c r="I1574">
        <v>9.3800000000000008</v>
      </c>
      <c r="J1574" t="s">
        <v>10</v>
      </c>
      <c r="K1574">
        <v>35.175119000000002</v>
      </c>
      <c r="L1574">
        <v>-88.388842999999994</v>
      </c>
      <c r="M1574" s="100" t="s">
        <v>38402</v>
      </c>
      <c r="N1574" t="s">
        <v>26242</v>
      </c>
      <c r="O1574" t="s">
        <v>42159</v>
      </c>
      <c r="P1574">
        <v>3</v>
      </c>
      <c r="Q1574" t="s">
        <v>30522</v>
      </c>
      <c r="R1574" t="s">
        <v>25816</v>
      </c>
      <c r="S1574" t="s">
        <v>26197</v>
      </c>
      <c r="T1574"/>
      <c r="U1574" t="s">
        <v>26198</v>
      </c>
      <c r="V1574" t="s">
        <v>26199</v>
      </c>
      <c r="X1574" s="91" t="s">
        <v>34746</v>
      </c>
      <c r="Y1574" s="97"/>
      <c r="AA1574" s="91" t="str">
        <v>CLEAR002.7MC</v>
      </c>
    </row>
    <row r="1575" spans="1:27" s="91" customFormat="1" ht="15" customHeight="1" x14ac:dyDescent="0.35">
      <c r="A1575" t="s">
        <v>4625</v>
      </c>
      <c r="B1575" t="s">
        <v>4624</v>
      </c>
      <c r="C1575" t="s">
        <v>4558</v>
      </c>
      <c r="D1575" t="s">
        <v>4626</v>
      </c>
      <c r="E1575"/>
      <c r="F1575" t="s">
        <v>44</v>
      </c>
      <c r="G1575"/>
      <c r="H1575">
        <v>3.3</v>
      </c>
      <c r="I1575">
        <v>12.97</v>
      </c>
      <c r="J1575" t="s">
        <v>2535</v>
      </c>
      <c r="K1575">
        <v>35.580509999999997</v>
      </c>
      <c r="L1575">
        <v>-84.896900000000002</v>
      </c>
      <c r="M1575" s="100" t="s">
        <v>38386</v>
      </c>
      <c r="N1575" t="s">
        <v>29084</v>
      </c>
      <c r="O1575" t="s">
        <v>43204</v>
      </c>
      <c r="P1575">
        <v>3</v>
      </c>
      <c r="Q1575" t="s">
        <v>29158</v>
      </c>
      <c r="R1575" t="s">
        <v>25802</v>
      </c>
      <c r="S1575" t="s">
        <v>26197</v>
      </c>
      <c r="T1575"/>
      <c r="U1575" t="s">
        <v>26198</v>
      </c>
      <c r="V1575" t="s">
        <v>26204</v>
      </c>
      <c r="W1575" s="91" t="s">
        <v>37042</v>
      </c>
      <c r="X1575" s="91" t="s">
        <v>37043</v>
      </c>
      <c r="Y1575" s="97"/>
      <c r="AA1575" s="91" t="str">
        <v>CLEAR003.3RH</v>
      </c>
    </row>
    <row r="1576" spans="1:27" s="91" customFormat="1" ht="15" customHeight="1" x14ac:dyDescent="0.35">
      <c r="A1576" t="s">
        <v>4628</v>
      </c>
      <c r="B1576" t="s">
        <v>4627</v>
      </c>
      <c r="C1576" t="s">
        <v>4558</v>
      </c>
      <c r="D1576" t="s">
        <v>4629</v>
      </c>
      <c r="E1576"/>
      <c r="F1576" t="s">
        <v>9</v>
      </c>
      <c r="G1576"/>
      <c r="H1576">
        <v>3.4</v>
      </c>
      <c r="I1576">
        <v>32.4</v>
      </c>
      <c r="J1576" t="s">
        <v>3832</v>
      </c>
      <c r="K1576">
        <v>35.336799999999997</v>
      </c>
      <c r="L1576">
        <v>-89.066199999999995</v>
      </c>
      <c r="M1576" s="100" t="s">
        <v>38450</v>
      </c>
      <c r="N1576" t="s">
        <v>26319</v>
      </c>
      <c r="O1576" t="s">
        <v>42833</v>
      </c>
      <c r="P1576">
        <v>4</v>
      </c>
      <c r="Q1576" t="s">
        <v>30523</v>
      </c>
      <c r="R1576" t="s">
        <v>25828</v>
      </c>
      <c r="S1576" t="s">
        <v>26197</v>
      </c>
      <c r="T1576"/>
      <c r="U1576" t="s">
        <v>26198</v>
      </c>
      <c r="V1576" t="s">
        <v>26199</v>
      </c>
      <c r="Y1576" s="97"/>
      <c r="AA1576" s="91" t="str">
        <v>CLEAR003.4HR</v>
      </c>
    </row>
    <row r="1577" spans="1:27" s="91" customFormat="1" ht="15" customHeight="1" x14ac:dyDescent="0.35">
      <c r="A1577" t="s">
        <v>4631</v>
      </c>
      <c r="B1577" t="s">
        <v>4630</v>
      </c>
      <c r="C1577" t="s">
        <v>4558</v>
      </c>
      <c r="D1577" t="s">
        <v>4632</v>
      </c>
      <c r="E1577"/>
      <c r="F1577" t="s">
        <v>9</v>
      </c>
      <c r="G1577"/>
      <c r="H1577">
        <v>3.5</v>
      </c>
      <c r="I1577">
        <v>10.07</v>
      </c>
      <c r="J1577" t="s">
        <v>104</v>
      </c>
      <c r="K1577">
        <v>36.099499999999999</v>
      </c>
      <c r="L1577">
        <v>-88.486599999999996</v>
      </c>
      <c r="M1577" s="100" t="s">
        <v>38404</v>
      </c>
      <c r="N1577" t="s">
        <v>26243</v>
      </c>
      <c r="O1577" t="s">
        <v>43096</v>
      </c>
      <c r="P1577">
        <v>5</v>
      </c>
      <c r="Q1577" t="s">
        <v>26737</v>
      </c>
      <c r="R1577" t="s">
        <v>25816</v>
      </c>
      <c r="S1577" t="s">
        <v>26197</v>
      </c>
      <c r="T1577"/>
      <c r="U1577" t="s">
        <v>26198</v>
      </c>
      <c r="V1577" t="s">
        <v>26199</v>
      </c>
      <c r="Y1577" s="97"/>
      <c r="AA1577" s="91" t="str">
        <v>CLEAR003.5CR</v>
      </c>
    </row>
    <row r="1578" spans="1:27" s="91" customFormat="1" ht="15" customHeight="1" x14ac:dyDescent="0.35">
      <c r="A1578" t="s">
        <v>4634</v>
      </c>
      <c r="B1578" t="s">
        <v>4633</v>
      </c>
      <c r="C1578" t="s">
        <v>4558</v>
      </c>
      <c r="D1578" t="s">
        <v>4635</v>
      </c>
      <c r="E1578"/>
      <c r="F1578" t="s">
        <v>28994</v>
      </c>
      <c r="G1578"/>
      <c r="H1578">
        <v>3.6</v>
      </c>
      <c r="I1578">
        <v>8.2899999999999991</v>
      </c>
      <c r="J1578" t="s">
        <v>1015</v>
      </c>
      <c r="K1578">
        <v>35.933120000000002</v>
      </c>
      <c r="L1578">
        <v>-83.330699999999993</v>
      </c>
      <c r="M1578" s="100" t="s">
        <v>38394</v>
      </c>
      <c r="N1578" t="s">
        <v>26308</v>
      </c>
      <c r="O1578" t="s">
        <v>43041</v>
      </c>
      <c r="P1578">
        <v>5</v>
      </c>
      <c r="Q1578" t="s">
        <v>30524</v>
      </c>
      <c r="R1578" t="s">
        <v>25825</v>
      </c>
      <c r="S1578" t="s">
        <v>26197</v>
      </c>
      <c r="T1578"/>
      <c r="U1578" t="s">
        <v>26198</v>
      </c>
      <c r="V1578" t="s">
        <v>26204</v>
      </c>
      <c r="X1578" s="91" t="s">
        <v>34747</v>
      </c>
      <c r="Y1578" s="97"/>
      <c r="AA1578" s="91" t="str">
        <v>CLEAR003.6JE</v>
      </c>
    </row>
    <row r="1579" spans="1:27" s="91" customFormat="1" ht="15" customHeight="1" x14ac:dyDescent="0.35">
      <c r="A1579" s="310" t="s">
        <v>40895</v>
      </c>
      <c r="B1579" s="310" t="s">
        <v>40896</v>
      </c>
      <c r="C1579" s="310" t="s">
        <v>40897</v>
      </c>
      <c r="D1579" s="310" t="s">
        <v>40898</v>
      </c>
      <c r="E1579" s="310"/>
      <c r="F1579" s="310" t="s">
        <v>9</v>
      </c>
      <c r="G1579" s="310"/>
      <c r="H1579" s="314">
        <v>3.8</v>
      </c>
      <c r="I1579" s="314">
        <v>10</v>
      </c>
      <c r="J1579" s="310" t="s">
        <v>104</v>
      </c>
      <c r="K1579" s="314">
        <v>36.102179999999997</v>
      </c>
      <c r="L1579" s="314">
        <v>-88.482460000000003</v>
      </c>
      <c r="M1579" s="314" t="s">
        <v>38404</v>
      </c>
      <c r="N1579" s="310" t="s">
        <v>26243</v>
      </c>
      <c r="O1579" s="310" t="s">
        <v>40899</v>
      </c>
      <c r="P1579" s="314">
        <v>5</v>
      </c>
      <c r="Q1579" s="310" t="s">
        <v>40900</v>
      </c>
      <c r="R1579" s="310" t="s">
        <v>25816</v>
      </c>
      <c r="S1579" s="310" t="s">
        <v>26197</v>
      </c>
      <c r="T1579" s="310" t="s">
        <v>104</v>
      </c>
      <c r="U1579" s="310" t="s">
        <v>26207</v>
      </c>
      <c r="V1579" s="310" t="s">
        <v>26199</v>
      </c>
      <c r="X1579" s="91" t="s">
        <v>40901</v>
      </c>
      <c r="Y1579" s="97"/>
      <c r="AA1579" s="91" t="str">
        <v>CLEAR003.8CR</v>
      </c>
    </row>
    <row r="1580" spans="1:27" s="91" customFormat="1" ht="15" customHeight="1" x14ac:dyDescent="0.35">
      <c r="A1580" t="s">
        <v>40902</v>
      </c>
      <c r="B1580" t="s">
        <v>4095</v>
      </c>
      <c r="C1580" t="s">
        <v>4580</v>
      </c>
      <c r="D1580" t="s">
        <v>4096</v>
      </c>
      <c r="E1580"/>
      <c r="F1580" t="s">
        <v>58</v>
      </c>
      <c r="G1580"/>
      <c r="H1580">
        <v>3.8</v>
      </c>
      <c r="I1580">
        <v>271.99</v>
      </c>
      <c r="J1580" t="s">
        <v>325</v>
      </c>
      <c r="K1580">
        <v>36.387700000000002</v>
      </c>
      <c r="L1580">
        <v>-84.629499999999993</v>
      </c>
      <c r="M1580" s="100" t="s">
        <v>38426</v>
      </c>
      <c r="N1580" t="s">
        <v>26325</v>
      </c>
      <c r="O1580" t="s">
        <v>38746</v>
      </c>
      <c r="P1580">
        <v>4</v>
      </c>
      <c r="Q1580" t="s">
        <v>26699</v>
      </c>
      <c r="R1580" t="s">
        <v>25825</v>
      </c>
      <c r="S1580" t="s">
        <v>26197</v>
      </c>
      <c r="T1580"/>
      <c r="U1580" t="s">
        <v>26198</v>
      </c>
      <c r="V1580" t="s">
        <v>26204</v>
      </c>
      <c r="W1580" s="91" t="s">
        <v>40903</v>
      </c>
      <c r="X1580" s="91" t="s">
        <v>40904</v>
      </c>
      <c r="Y1580" s="97"/>
      <c r="AA1580" s="91" t="str">
        <v>CLEAR003.8SC</v>
      </c>
    </row>
    <row r="1581" spans="1:27" s="91" customFormat="1" ht="15" customHeight="1" x14ac:dyDescent="0.35">
      <c r="A1581" t="s">
        <v>4637</v>
      </c>
      <c r="B1581" t="s">
        <v>4636</v>
      </c>
      <c r="C1581" t="s">
        <v>4580</v>
      </c>
      <c r="D1581" t="s">
        <v>4638</v>
      </c>
      <c r="E1581"/>
      <c r="F1581" t="s">
        <v>28994</v>
      </c>
      <c r="G1581"/>
      <c r="H1581">
        <v>4.8</v>
      </c>
      <c r="I1581">
        <v>5.24</v>
      </c>
      <c r="J1581" t="s">
        <v>230</v>
      </c>
      <c r="K1581">
        <v>36.337200000000003</v>
      </c>
      <c r="L1581">
        <v>-82.553100000000001</v>
      </c>
      <c r="M1581" s="100" t="s">
        <v>38387</v>
      </c>
      <c r="N1581" t="s">
        <v>26214</v>
      </c>
      <c r="O1581" t="s">
        <v>42461</v>
      </c>
      <c r="P1581">
        <v>5</v>
      </c>
      <c r="Q1581" t="s">
        <v>26732</v>
      </c>
      <c r="R1581" t="s">
        <v>25821</v>
      </c>
      <c r="S1581" t="s">
        <v>26197</v>
      </c>
      <c r="T1581"/>
      <c r="U1581" t="s">
        <v>26198</v>
      </c>
      <c r="V1581" t="s">
        <v>26204</v>
      </c>
      <c r="W1581" s="91" t="s">
        <v>4639</v>
      </c>
      <c r="X1581" s="91" t="s">
        <v>34748</v>
      </c>
      <c r="Y1581" s="97"/>
      <c r="AA1581" s="91" t="str">
        <v>CLEAR004.8WN</v>
      </c>
    </row>
    <row r="1582" spans="1:27" s="91" customFormat="1" ht="15" customHeight="1" x14ac:dyDescent="0.35">
      <c r="A1582" t="s">
        <v>4641</v>
      </c>
      <c r="B1582" t="s">
        <v>4640</v>
      </c>
      <c r="C1582" t="s">
        <v>4558</v>
      </c>
      <c r="D1582" t="s">
        <v>4642</v>
      </c>
      <c r="E1582"/>
      <c r="F1582" t="s">
        <v>58</v>
      </c>
      <c r="G1582"/>
      <c r="H1582">
        <v>8.1999999999999993</v>
      </c>
      <c r="I1582">
        <v>147.43</v>
      </c>
      <c r="J1582" t="s">
        <v>775</v>
      </c>
      <c r="K1582">
        <v>36.123100000000001</v>
      </c>
      <c r="L1582">
        <v>-84.786900000000003</v>
      </c>
      <c r="M1582" s="100" t="s">
        <v>38416</v>
      </c>
      <c r="N1582" t="s">
        <v>26258</v>
      </c>
      <c r="O1582" t="s">
        <v>42622</v>
      </c>
      <c r="P1582">
        <v>1</v>
      </c>
      <c r="Q1582" t="s">
        <v>27061</v>
      </c>
      <c r="R1582" t="s">
        <v>25825</v>
      </c>
      <c r="S1582" t="s">
        <v>26197</v>
      </c>
      <c r="T1582"/>
      <c r="U1582" t="s">
        <v>26198</v>
      </c>
      <c r="V1582" t="s">
        <v>26204</v>
      </c>
      <c r="Y1582" s="97"/>
      <c r="AA1582" s="91" t="str">
        <v>CLEAR008.2MG</v>
      </c>
    </row>
    <row r="1583" spans="1:27" s="91" customFormat="1" ht="15" customHeight="1" x14ac:dyDescent="0.35">
      <c r="A1583" s="310" t="s">
        <v>40905</v>
      </c>
      <c r="B1583" s="310" t="s">
        <v>40906</v>
      </c>
      <c r="C1583" s="310" t="s">
        <v>4580</v>
      </c>
      <c r="D1583" s="310" t="s">
        <v>40907</v>
      </c>
      <c r="E1583" s="310"/>
      <c r="F1583" s="310" t="s">
        <v>58</v>
      </c>
      <c r="G1583" s="310"/>
      <c r="H1583" s="314">
        <v>8.1999999999999993</v>
      </c>
      <c r="I1583" s="314">
        <v>256.2</v>
      </c>
      <c r="J1583" s="310" t="s">
        <v>325</v>
      </c>
      <c r="K1583" s="314">
        <v>36.388800000000003</v>
      </c>
      <c r="L1583" s="314">
        <v>-84.683639999999997</v>
      </c>
      <c r="M1583" s="314" t="s">
        <v>38426</v>
      </c>
      <c r="N1583" s="310" t="s">
        <v>26325</v>
      </c>
      <c r="O1583" s="310" t="s">
        <v>38746</v>
      </c>
      <c r="P1583" s="314">
        <v>4</v>
      </c>
      <c r="Q1583" s="310" t="s">
        <v>26699</v>
      </c>
      <c r="R1583" s="310" t="s">
        <v>25825</v>
      </c>
      <c r="S1583" s="310" t="s">
        <v>26197</v>
      </c>
      <c r="T1583" s="310"/>
      <c r="U1583" s="310" t="s">
        <v>26198</v>
      </c>
      <c r="V1583" s="310" t="s">
        <v>26204</v>
      </c>
      <c r="W1583" s="91" t="s">
        <v>40908</v>
      </c>
      <c r="X1583" s="91" t="s">
        <v>40909</v>
      </c>
      <c r="Y1583" s="97"/>
      <c r="AA1583" s="91" t="str">
        <v>CLEAR008.2SC</v>
      </c>
    </row>
    <row r="1584" spans="1:27" s="91" customFormat="1" ht="15" customHeight="1" x14ac:dyDescent="0.35">
      <c r="A1584" t="s">
        <v>4644</v>
      </c>
      <c r="B1584" t="s">
        <v>4643</v>
      </c>
      <c r="C1584" t="s">
        <v>4558</v>
      </c>
      <c r="D1584" t="s">
        <v>4645</v>
      </c>
      <c r="E1584"/>
      <c r="F1584" t="s">
        <v>58</v>
      </c>
      <c r="G1584"/>
      <c r="H1584">
        <v>8.6</v>
      </c>
      <c r="I1584">
        <v>147.13</v>
      </c>
      <c r="J1584" t="s">
        <v>775</v>
      </c>
      <c r="K1584">
        <v>36.122599999999998</v>
      </c>
      <c r="L1584">
        <v>-84.795400000000001</v>
      </c>
      <c r="M1584" s="100" t="s">
        <v>38416</v>
      </c>
      <c r="N1584" t="s">
        <v>26258</v>
      </c>
      <c r="O1584" t="s">
        <v>42622</v>
      </c>
      <c r="P1584">
        <v>1</v>
      </c>
      <c r="Q1584" t="s">
        <v>27061</v>
      </c>
      <c r="R1584" t="s">
        <v>25825</v>
      </c>
      <c r="S1584" t="s">
        <v>26197</v>
      </c>
      <c r="T1584"/>
      <c r="U1584" t="s">
        <v>26198</v>
      </c>
      <c r="V1584" t="s">
        <v>26204</v>
      </c>
      <c r="W1584" s="91" t="s">
        <v>34749</v>
      </c>
      <c r="X1584" s="91" t="s">
        <v>30525</v>
      </c>
      <c r="Y1584" s="97"/>
      <c r="AA1584" s="91" t="str">
        <v>CLEAR008.6MG</v>
      </c>
    </row>
    <row r="1585" spans="1:27" s="91" customFormat="1" ht="15" customHeight="1" x14ac:dyDescent="0.35">
      <c r="A1585" t="s">
        <v>4647</v>
      </c>
      <c r="B1585" t="s">
        <v>4646</v>
      </c>
      <c r="C1585" t="s">
        <v>4558</v>
      </c>
      <c r="D1585" t="s">
        <v>4648</v>
      </c>
      <c r="E1585"/>
      <c r="F1585" t="s">
        <v>58</v>
      </c>
      <c r="G1585"/>
      <c r="H1585">
        <v>9</v>
      </c>
      <c r="I1585">
        <v>95.34</v>
      </c>
      <c r="J1585" t="s">
        <v>775</v>
      </c>
      <c r="K1585">
        <v>36.120739999999998</v>
      </c>
      <c r="L1585">
        <v>-84.798190000000005</v>
      </c>
      <c r="M1585" s="100" t="s">
        <v>38416</v>
      </c>
      <c r="N1585" t="s">
        <v>26258</v>
      </c>
      <c r="O1585" t="s">
        <v>42622</v>
      </c>
      <c r="P1585">
        <v>1</v>
      </c>
      <c r="Q1585" t="s">
        <v>26738</v>
      </c>
      <c r="R1585" t="s">
        <v>25825</v>
      </c>
      <c r="S1585" t="s">
        <v>26197</v>
      </c>
      <c r="T1585"/>
      <c r="U1585" t="s">
        <v>26198</v>
      </c>
      <c r="V1585" t="s">
        <v>26204</v>
      </c>
      <c r="Y1585" s="97"/>
      <c r="AA1585" s="91" t="str">
        <v>CLEAR009.0MG</v>
      </c>
    </row>
    <row r="1586" spans="1:27" s="91" customFormat="1" ht="15" customHeight="1" x14ac:dyDescent="0.35">
      <c r="A1586" t="s">
        <v>4650</v>
      </c>
      <c r="B1586" t="s">
        <v>4649</v>
      </c>
      <c r="C1586" t="s">
        <v>4558</v>
      </c>
      <c r="D1586" t="s">
        <v>4651</v>
      </c>
      <c r="E1586"/>
      <c r="F1586" t="s">
        <v>58</v>
      </c>
      <c r="G1586"/>
      <c r="H1586">
        <v>10.1</v>
      </c>
      <c r="I1586">
        <v>94.73</v>
      </c>
      <c r="J1586" t="s">
        <v>775</v>
      </c>
      <c r="K1586">
        <v>36.121400000000001</v>
      </c>
      <c r="L1586">
        <v>-84.812799999999996</v>
      </c>
      <c r="M1586" s="100" t="s">
        <v>38416</v>
      </c>
      <c r="N1586" t="s">
        <v>26258</v>
      </c>
      <c r="O1586" t="s">
        <v>42622</v>
      </c>
      <c r="P1586">
        <v>1</v>
      </c>
      <c r="Q1586" t="s">
        <v>26738</v>
      </c>
      <c r="R1586" t="s">
        <v>25825</v>
      </c>
      <c r="S1586" t="s">
        <v>26197</v>
      </c>
      <c r="T1586"/>
      <c r="U1586" t="s">
        <v>26198</v>
      </c>
      <c r="V1586" t="s">
        <v>26204</v>
      </c>
      <c r="X1586" s="91" t="s">
        <v>34750</v>
      </c>
      <c r="Y1586" s="97"/>
      <c r="AA1586" s="91" t="str">
        <v>CLEAR010.1MG</v>
      </c>
    </row>
    <row r="1587" spans="1:27" s="91" customFormat="1" ht="15" customHeight="1" x14ac:dyDescent="0.35">
      <c r="A1587" t="s">
        <v>4653</v>
      </c>
      <c r="B1587" t="s">
        <v>4652</v>
      </c>
      <c r="C1587" t="s">
        <v>4558</v>
      </c>
      <c r="D1587" t="s">
        <v>4654</v>
      </c>
      <c r="E1587"/>
      <c r="F1587" t="s">
        <v>58</v>
      </c>
      <c r="G1587"/>
      <c r="H1587">
        <v>14.8</v>
      </c>
      <c r="I1587">
        <v>81.3</v>
      </c>
      <c r="J1587" t="s">
        <v>313</v>
      </c>
      <c r="K1587">
        <v>36.137500000000003</v>
      </c>
      <c r="L1587">
        <v>-84.872</v>
      </c>
      <c r="M1587" s="100" t="s">
        <v>38416</v>
      </c>
      <c r="N1587" t="s">
        <v>26258</v>
      </c>
      <c r="O1587" t="s">
        <v>42622</v>
      </c>
      <c r="P1587">
        <v>1</v>
      </c>
      <c r="Q1587" t="s">
        <v>26740</v>
      </c>
      <c r="R1587" t="s">
        <v>25812</v>
      </c>
      <c r="S1587" t="s">
        <v>26197</v>
      </c>
      <c r="T1587"/>
      <c r="U1587" t="s">
        <v>26198</v>
      </c>
      <c r="V1587" t="s">
        <v>26199</v>
      </c>
      <c r="W1587" s="91" t="s">
        <v>34751</v>
      </c>
      <c r="X1587" s="91" t="s">
        <v>30526</v>
      </c>
      <c r="Y1587" s="97"/>
      <c r="AA1587" s="91" t="str">
        <v>CLEAR014.8CU</v>
      </c>
    </row>
    <row r="1588" spans="1:27" s="91" customFormat="1" ht="15" customHeight="1" x14ac:dyDescent="0.35">
      <c r="A1588" t="s">
        <v>4656</v>
      </c>
      <c r="B1588" t="s">
        <v>4655</v>
      </c>
      <c r="C1588" t="s">
        <v>40910</v>
      </c>
      <c r="D1588" t="s">
        <v>4657</v>
      </c>
      <c r="E1588"/>
      <c r="F1588" t="s">
        <v>29010</v>
      </c>
      <c r="G1588"/>
      <c r="H1588">
        <v>20.7</v>
      </c>
      <c r="I1588">
        <v>240</v>
      </c>
      <c r="J1588" t="s">
        <v>1237</v>
      </c>
      <c r="K1588">
        <v>36.586919999999999</v>
      </c>
      <c r="L1588">
        <v>-84.088080000000005</v>
      </c>
      <c r="M1588" s="100" t="s">
        <v>38417</v>
      </c>
      <c r="N1588" t="s">
        <v>26260</v>
      </c>
      <c r="O1588" t="s">
        <v>43217</v>
      </c>
      <c r="P1588">
        <v>4</v>
      </c>
      <c r="Q1588" t="s">
        <v>26739</v>
      </c>
      <c r="R1588" t="s">
        <v>25825</v>
      </c>
      <c r="S1588" t="s">
        <v>26197</v>
      </c>
      <c r="T1588"/>
      <c r="U1588" t="s">
        <v>26198</v>
      </c>
      <c r="V1588" t="s">
        <v>26204</v>
      </c>
      <c r="X1588" s="91" t="s">
        <v>30527</v>
      </c>
      <c r="Y1588" s="97"/>
      <c r="AA1588" s="91" t="str">
        <v>CLEAR020.7CA</v>
      </c>
    </row>
    <row r="1589" spans="1:27" s="91" customFormat="1" ht="15" customHeight="1" x14ac:dyDescent="0.35">
      <c r="A1589" t="s">
        <v>4659</v>
      </c>
      <c r="B1589" t="s">
        <v>4658</v>
      </c>
      <c r="C1589" t="s">
        <v>40910</v>
      </c>
      <c r="D1589" t="s">
        <v>4660</v>
      </c>
      <c r="E1589"/>
      <c r="F1589" t="s">
        <v>29010</v>
      </c>
      <c r="G1589" t="s">
        <v>324</v>
      </c>
      <c r="H1589">
        <v>21</v>
      </c>
      <c r="I1589">
        <v>239.62</v>
      </c>
      <c r="J1589" t="s">
        <v>1237</v>
      </c>
      <c r="K1589">
        <v>36.584699999999998</v>
      </c>
      <c r="L1589">
        <v>-84.083299999999994</v>
      </c>
      <c r="M1589" s="100" t="s">
        <v>38417</v>
      </c>
      <c r="N1589" t="s">
        <v>26260</v>
      </c>
      <c r="O1589" t="s">
        <v>43217</v>
      </c>
      <c r="P1589">
        <v>4</v>
      </c>
      <c r="Q1589" t="s">
        <v>26739</v>
      </c>
      <c r="R1589" t="s">
        <v>25825</v>
      </c>
      <c r="S1589" t="s">
        <v>26197</v>
      </c>
      <c r="T1589"/>
      <c r="U1589" t="s">
        <v>26198</v>
      </c>
      <c r="V1589" t="s">
        <v>26204</v>
      </c>
      <c r="W1589" s="91" t="s">
        <v>4661</v>
      </c>
      <c r="X1589" s="91" t="s">
        <v>30528</v>
      </c>
      <c r="Y1589" s="97"/>
      <c r="AA1589" s="91" t="str">
        <v>CLEAR021.0CA</v>
      </c>
    </row>
    <row r="1590" spans="1:27" s="91" customFormat="1" ht="15" customHeight="1" x14ac:dyDescent="0.35">
      <c r="A1590" t="s">
        <v>4663</v>
      </c>
      <c r="B1590" t="s">
        <v>4662</v>
      </c>
      <c r="C1590" t="s">
        <v>4558</v>
      </c>
      <c r="D1590" t="s">
        <v>4664</v>
      </c>
      <c r="E1590"/>
      <c r="F1590" t="s">
        <v>58</v>
      </c>
      <c r="G1590"/>
      <c r="H1590">
        <v>29</v>
      </c>
      <c r="I1590">
        <v>26.4</v>
      </c>
      <c r="J1590" t="s">
        <v>313</v>
      </c>
      <c r="K1590">
        <v>36.169890000000002</v>
      </c>
      <c r="L1590">
        <v>-85.028049999999993</v>
      </c>
      <c r="M1590" s="100" t="s">
        <v>38416</v>
      </c>
      <c r="N1590" t="s">
        <v>26258</v>
      </c>
      <c r="O1590" t="s">
        <v>43205</v>
      </c>
      <c r="P1590">
        <v>1</v>
      </c>
      <c r="Q1590" t="s">
        <v>26740</v>
      </c>
      <c r="R1590" t="s">
        <v>25812</v>
      </c>
      <c r="S1590" t="s">
        <v>26197</v>
      </c>
      <c r="T1590"/>
      <c r="U1590" t="s">
        <v>26198</v>
      </c>
      <c r="V1590" t="s">
        <v>26199</v>
      </c>
      <c r="W1590" s="91" t="s">
        <v>34752</v>
      </c>
      <c r="X1590" s="91" t="s">
        <v>30529</v>
      </c>
      <c r="Y1590" s="97"/>
      <c r="AA1590" s="91" t="str">
        <v>CLEAR029.0CU</v>
      </c>
    </row>
    <row r="1591" spans="1:27" s="91" customFormat="1" ht="15" customHeight="1" x14ac:dyDescent="0.35">
      <c r="A1591" t="s">
        <v>4666</v>
      </c>
      <c r="B1591" t="s">
        <v>4665</v>
      </c>
      <c r="C1591" t="s">
        <v>4667</v>
      </c>
      <c r="D1591" t="s">
        <v>4668</v>
      </c>
      <c r="E1591"/>
      <c r="F1591" t="s">
        <v>58</v>
      </c>
      <c r="G1591"/>
      <c r="H1591">
        <v>1</v>
      </c>
      <c r="I1591">
        <v>0.78</v>
      </c>
      <c r="J1591" t="s">
        <v>814</v>
      </c>
      <c r="K1591">
        <v>36.17071</v>
      </c>
      <c r="L1591">
        <v>-85.027630000000002</v>
      </c>
      <c r="M1591" s="100" t="s">
        <v>38416</v>
      </c>
      <c r="N1591" t="s">
        <v>26258</v>
      </c>
      <c r="O1591" t="s">
        <v>43205</v>
      </c>
      <c r="P1591">
        <v>1</v>
      </c>
      <c r="Q1591" t="s">
        <v>34753</v>
      </c>
      <c r="R1591" t="s">
        <v>25812</v>
      </c>
      <c r="S1591" t="s">
        <v>26197</v>
      </c>
      <c r="T1591"/>
      <c r="U1591" t="s">
        <v>26198</v>
      </c>
      <c r="V1591" t="s">
        <v>26199</v>
      </c>
      <c r="X1591" s="91" t="s">
        <v>34754</v>
      </c>
      <c r="Y1591" s="97"/>
      <c r="AA1591" s="91" t="str">
        <v>CLEAR029.0T0.0FE</v>
      </c>
    </row>
    <row r="1592" spans="1:27" s="91" customFormat="1" ht="15" customHeight="1" x14ac:dyDescent="0.35">
      <c r="A1592" t="s">
        <v>4670</v>
      </c>
      <c r="B1592" t="s">
        <v>4669</v>
      </c>
      <c r="C1592" t="s">
        <v>4671</v>
      </c>
      <c r="D1592" t="s">
        <v>4672</v>
      </c>
      <c r="E1592"/>
      <c r="F1592" t="s">
        <v>29010</v>
      </c>
      <c r="G1592"/>
      <c r="H1592">
        <v>30.5</v>
      </c>
      <c r="I1592">
        <v>49.38</v>
      </c>
      <c r="J1592" t="s">
        <v>1237</v>
      </c>
      <c r="K1592">
        <v>36.546210000000002</v>
      </c>
      <c r="L1592">
        <v>-83.993290000000002</v>
      </c>
      <c r="M1592" s="100" t="s">
        <v>38417</v>
      </c>
      <c r="N1592" t="s">
        <v>26260</v>
      </c>
      <c r="O1592" t="s">
        <v>42090</v>
      </c>
      <c r="P1592">
        <v>4</v>
      </c>
      <c r="Q1592" t="s">
        <v>26741</v>
      </c>
      <c r="R1592" t="s">
        <v>25825</v>
      </c>
      <c r="S1592" t="s">
        <v>26197</v>
      </c>
      <c r="T1592"/>
      <c r="U1592" t="s">
        <v>26198</v>
      </c>
      <c r="V1592" t="s">
        <v>26204</v>
      </c>
      <c r="W1592" s="91" t="s">
        <v>4673</v>
      </c>
      <c r="X1592" s="91" t="s">
        <v>38775</v>
      </c>
      <c r="Y1592" s="97"/>
      <c r="AA1592" s="91" t="str">
        <v>CLEAR030.5CA</v>
      </c>
    </row>
    <row r="1593" spans="1:27" s="91" customFormat="1" ht="15" customHeight="1" x14ac:dyDescent="0.35">
      <c r="A1593" t="s">
        <v>4675</v>
      </c>
      <c r="B1593" t="s">
        <v>4674</v>
      </c>
      <c r="C1593" t="s">
        <v>40910</v>
      </c>
      <c r="D1593" t="s">
        <v>40911</v>
      </c>
      <c r="E1593"/>
      <c r="F1593" t="s">
        <v>29010</v>
      </c>
      <c r="G1593"/>
      <c r="H1593">
        <v>31.4</v>
      </c>
      <c r="I1593">
        <v>46.77</v>
      </c>
      <c r="J1593" t="s">
        <v>398</v>
      </c>
      <c r="K1593">
        <v>36.551290000000002</v>
      </c>
      <c r="L1593">
        <v>-83.978980000000007</v>
      </c>
      <c r="M1593" s="100" t="s">
        <v>38417</v>
      </c>
      <c r="N1593" t="s">
        <v>26260</v>
      </c>
      <c r="O1593" t="s">
        <v>42090</v>
      </c>
      <c r="P1593">
        <v>4</v>
      </c>
      <c r="Q1593" t="s">
        <v>26741</v>
      </c>
      <c r="R1593" t="s">
        <v>25825</v>
      </c>
      <c r="S1593" t="s">
        <v>26197</v>
      </c>
      <c r="T1593"/>
      <c r="U1593" t="s">
        <v>26198</v>
      </c>
      <c r="V1593" t="s">
        <v>26204</v>
      </c>
      <c r="W1593" s="91" t="s">
        <v>4676</v>
      </c>
      <c r="X1593" s="91" t="s">
        <v>30530</v>
      </c>
      <c r="Y1593" s="97"/>
      <c r="AA1593" s="91" t="str">
        <v>CLEAR031.4CL</v>
      </c>
    </row>
    <row r="1594" spans="1:27" s="91" customFormat="1" ht="15" customHeight="1" x14ac:dyDescent="0.35">
      <c r="A1594" s="310" t="s">
        <v>40912</v>
      </c>
      <c r="B1594" s="310" t="s">
        <v>40913</v>
      </c>
      <c r="C1594" s="310" t="s">
        <v>40910</v>
      </c>
      <c r="D1594" s="310" t="s">
        <v>40914</v>
      </c>
      <c r="E1594" s="310"/>
      <c r="F1594" s="310" t="s">
        <v>29010</v>
      </c>
      <c r="G1594" s="310" t="s">
        <v>29010</v>
      </c>
      <c r="H1594" s="314">
        <v>31.9</v>
      </c>
      <c r="I1594" s="314">
        <v>46.18</v>
      </c>
      <c r="J1594" s="310" t="s">
        <v>398</v>
      </c>
      <c r="K1594" s="314">
        <v>36.554020000000001</v>
      </c>
      <c r="L1594" s="314">
        <v>-83.975939999999994</v>
      </c>
      <c r="M1594" s="314" t="s">
        <v>38417</v>
      </c>
      <c r="N1594" s="310" t="s">
        <v>26260</v>
      </c>
      <c r="O1594" s="310" t="s">
        <v>40915</v>
      </c>
      <c r="P1594" s="314">
        <v>4</v>
      </c>
      <c r="Q1594" s="310" t="s">
        <v>26741</v>
      </c>
      <c r="R1594" s="310" t="s">
        <v>25830</v>
      </c>
      <c r="S1594" s="310" t="s">
        <v>26197</v>
      </c>
      <c r="T1594" s="310"/>
      <c r="U1594" s="310" t="s">
        <v>26198</v>
      </c>
      <c r="V1594" s="310" t="s">
        <v>26204</v>
      </c>
      <c r="X1594" s="91" t="s">
        <v>40916</v>
      </c>
      <c r="Y1594" s="97"/>
      <c r="AA1594" s="91" t="str">
        <v>CLEAR031.9CL</v>
      </c>
    </row>
    <row r="1595" spans="1:27" s="91" customFormat="1" ht="15" customHeight="1" x14ac:dyDescent="0.35">
      <c r="A1595" t="s">
        <v>4678</v>
      </c>
      <c r="B1595" t="s">
        <v>4677</v>
      </c>
      <c r="C1595" t="s">
        <v>40910</v>
      </c>
      <c r="D1595" t="s">
        <v>4679</v>
      </c>
      <c r="E1595"/>
      <c r="F1595" t="s">
        <v>29010</v>
      </c>
      <c r="G1595"/>
      <c r="H1595">
        <v>33.9</v>
      </c>
      <c r="I1595">
        <v>39.369999999999997</v>
      </c>
      <c r="J1595" t="s">
        <v>398</v>
      </c>
      <c r="K1595">
        <v>36.5501</v>
      </c>
      <c r="L1595">
        <v>-83.951660000000004</v>
      </c>
      <c r="M1595" s="100" t="s">
        <v>38417</v>
      </c>
      <c r="N1595" t="s">
        <v>26260</v>
      </c>
      <c r="O1595" t="s">
        <v>42090</v>
      </c>
      <c r="P1595">
        <v>4</v>
      </c>
      <c r="Q1595" t="s">
        <v>26741</v>
      </c>
      <c r="R1595" t="s">
        <v>25825</v>
      </c>
      <c r="S1595" t="s">
        <v>26197</v>
      </c>
      <c r="T1595"/>
      <c r="U1595" t="s">
        <v>26198</v>
      </c>
      <c r="V1595" t="s">
        <v>26204</v>
      </c>
      <c r="W1595" s="91" t="s">
        <v>4680</v>
      </c>
      <c r="X1595" s="91" t="s">
        <v>38776</v>
      </c>
      <c r="Y1595" s="97"/>
      <c r="AA1595" s="91" t="str">
        <v>CLEAR033.9CL</v>
      </c>
    </row>
    <row r="1596" spans="1:27" s="91" customFormat="1" ht="15" customHeight="1" x14ac:dyDescent="0.35">
      <c r="A1596" t="s">
        <v>4682</v>
      </c>
      <c r="B1596" t="s">
        <v>4681</v>
      </c>
      <c r="C1596" t="s">
        <v>40910</v>
      </c>
      <c r="D1596" t="s">
        <v>4683</v>
      </c>
      <c r="E1596"/>
      <c r="F1596" t="s">
        <v>29010</v>
      </c>
      <c r="G1596"/>
      <c r="H1596">
        <v>35.6</v>
      </c>
      <c r="I1596">
        <v>26.19</v>
      </c>
      <c r="J1596" t="s">
        <v>398</v>
      </c>
      <c r="K1596">
        <v>36.564300000000003</v>
      </c>
      <c r="L1596">
        <v>-83.934700000000007</v>
      </c>
      <c r="M1596" s="100" t="s">
        <v>38417</v>
      </c>
      <c r="N1596" t="s">
        <v>26260</v>
      </c>
      <c r="O1596" t="s">
        <v>42090</v>
      </c>
      <c r="P1596">
        <v>4</v>
      </c>
      <c r="Q1596" t="s">
        <v>30531</v>
      </c>
      <c r="R1596" t="s">
        <v>25825</v>
      </c>
      <c r="S1596" t="s">
        <v>26197</v>
      </c>
      <c r="T1596"/>
      <c r="U1596" t="s">
        <v>26198</v>
      </c>
      <c r="V1596" t="s">
        <v>26204</v>
      </c>
      <c r="W1596" s="91" t="s">
        <v>34755</v>
      </c>
      <c r="X1596" s="91" t="s">
        <v>30532</v>
      </c>
      <c r="Y1596" s="97"/>
      <c r="AA1596" s="91" t="str">
        <v>CLEAR035.6CL</v>
      </c>
    </row>
    <row r="1597" spans="1:27" s="91" customFormat="1" ht="15" customHeight="1" x14ac:dyDescent="0.35">
      <c r="A1597" t="s">
        <v>4685</v>
      </c>
      <c r="B1597" t="s">
        <v>4684</v>
      </c>
      <c r="C1597" t="s">
        <v>40910</v>
      </c>
      <c r="D1597" t="s">
        <v>4686</v>
      </c>
      <c r="E1597"/>
      <c r="F1597" t="s">
        <v>29010</v>
      </c>
      <c r="G1597"/>
      <c r="H1597">
        <v>37.299999999999997</v>
      </c>
      <c r="I1597">
        <v>13.82</v>
      </c>
      <c r="J1597" t="s">
        <v>398</v>
      </c>
      <c r="K1597">
        <v>36.571399999999997</v>
      </c>
      <c r="L1597">
        <v>-83.911100000000005</v>
      </c>
      <c r="M1597" s="100" t="s">
        <v>38417</v>
      </c>
      <c r="N1597" t="s">
        <v>26260</v>
      </c>
      <c r="O1597" t="s">
        <v>42090</v>
      </c>
      <c r="P1597">
        <v>4</v>
      </c>
      <c r="Q1597" t="s">
        <v>30531</v>
      </c>
      <c r="R1597" t="s">
        <v>25825</v>
      </c>
      <c r="S1597" t="s">
        <v>26197</v>
      </c>
      <c r="T1597"/>
      <c r="U1597" t="s">
        <v>26198</v>
      </c>
      <c r="V1597" t="s">
        <v>26204</v>
      </c>
      <c r="W1597" s="91" t="s">
        <v>34756</v>
      </c>
      <c r="X1597" s="91" t="s">
        <v>38777</v>
      </c>
      <c r="Y1597" s="97"/>
      <c r="AA1597" s="91" t="str">
        <v>CLEAR037.3CL</v>
      </c>
    </row>
    <row r="1598" spans="1:27" s="91" customFormat="1" ht="15" customHeight="1" x14ac:dyDescent="0.35">
      <c r="A1598" t="s">
        <v>4688</v>
      </c>
      <c r="B1598" t="s">
        <v>4687</v>
      </c>
      <c r="C1598" t="s">
        <v>40910</v>
      </c>
      <c r="D1598" t="s">
        <v>4689</v>
      </c>
      <c r="E1598"/>
      <c r="F1598" t="s">
        <v>29010</v>
      </c>
      <c r="G1598"/>
      <c r="H1598">
        <v>39</v>
      </c>
      <c r="I1598">
        <v>9.36</v>
      </c>
      <c r="J1598" t="s">
        <v>4690</v>
      </c>
      <c r="K1598">
        <v>36.589399999999998</v>
      </c>
      <c r="L1598">
        <v>-83.893699999999995</v>
      </c>
      <c r="M1598" s="100" t="s">
        <v>38417</v>
      </c>
      <c r="N1598" t="s">
        <v>26260</v>
      </c>
      <c r="O1598" t="s">
        <v>42090</v>
      </c>
      <c r="P1598">
        <v>4</v>
      </c>
      <c r="Q1598" t="s">
        <v>30531</v>
      </c>
      <c r="R1598" t="s">
        <v>25825</v>
      </c>
      <c r="S1598" t="s">
        <v>26339</v>
      </c>
      <c r="T1598"/>
      <c r="U1598" t="s">
        <v>26198</v>
      </c>
      <c r="V1598" t="s">
        <v>26199</v>
      </c>
      <c r="W1598" s="91" t="s">
        <v>34757</v>
      </c>
      <c r="X1598" s="91" t="s">
        <v>30533</v>
      </c>
      <c r="Y1598" s="97"/>
      <c r="AA1598" s="91" t="str">
        <v>CLEAR039.0_KY</v>
      </c>
    </row>
    <row r="1599" spans="1:27" s="91" customFormat="1" ht="15" customHeight="1" x14ac:dyDescent="0.35">
      <c r="A1599" t="s">
        <v>4692</v>
      </c>
      <c r="B1599" t="s">
        <v>4691</v>
      </c>
      <c r="C1599" t="s">
        <v>40910</v>
      </c>
      <c r="D1599" t="s">
        <v>4693</v>
      </c>
      <c r="E1599"/>
      <c r="F1599" t="s">
        <v>29010</v>
      </c>
      <c r="G1599"/>
      <c r="H1599">
        <v>40.799999999999997</v>
      </c>
      <c r="I1599">
        <v>1.71</v>
      </c>
      <c r="J1599" t="s">
        <v>4690</v>
      </c>
      <c r="K1599">
        <v>36.592959999999998</v>
      </c>
      <c r="L1599">
        <v>-83.863560000000007</v>
      </c>
      <c r="M1599" s="100" t="s">
        <v>38417</v>
      </c>
      <c r="N1599" t="s">
        <v>26260</v>
      </c>
      <c r="O1599" t="s">
        <v>42090</v>
      </c>
      <c r="P1599">
        <v>4</v>
      </c>
      <c r="Q1599" t="s">
        <v>30531</v>
      </c>
      <c r="R1599" t="s">
        <v>25825</v>
      </c>
      <c r="S1599" t="s">
        <v>26339</v>
      </c>
      <c r="T1599"/>
      <c r="U1599" t="s">
        <v>26198</v>
      </c>
      <c r="V1599" t="s">
        <v>26199</v>
      </c>
      <c r="W1599" s="91" t="s">
        <v>34758</v>
      </c>
      <c r="X1599" s="91" t="s">
        <v>30534</v>
      </c>
      <c r="Y1599" s="97"/>
      <c r="AA1599" s="91" t="str">
        <v>CLEAR040.8_KY</v>
      </c>
    </row>
    <row r="1600" spans="1:27" s="91" customFormat="1" ht="15" customHeight="1" x14ac:dyDescent="0.35">
      <c r="A1600" t="s">
        <v>4695</v>
      </c>
      <c r="B1600" t="s">
        <v>4694</v>
      </c>
      <c r="C1600" t="s">
        <v>4667</v>
      </c>
      <c r="D1600" t="s">
        <v>4696</v>
      </c>
      <c r="E1600"/>
      <c r="F1600" t="s">
        <v>44</v>
      </c>
      <c r="G1600"/>
      <c r="H1600">
        <v>0.7</v>
      </c>
      <c r="I1600">
        <v>1.1200000000000001</v>
      </c>
      <c r="J1600" t="s">
        <v>2535</v>
      </c>
      <c r="K1600">
        <v>35.55836</v>
      </c>
      <c r="L1600">
        <v>-84.887060000000005</v>
      </c>
      <c r="M1600" s="100" t="s">
        <v>38386</v>
      </c>
      <c r="N1600" t="s">
        <v>29084</v>
      </c>
      <c r="O1600" t="s">
        <v>43204</v>
      </c>
      <c r="P1600">
        <v>3</v>
      </c>
      <c r="Q1600" t="s">
        <v>29158</v>
      </c>
      <c r="R1600" t="s">
        <v>25802</v>
      </c>
      <c r="S1600" t="s">
        <v>26197</v>
      </c>
      <c r="T1600"/>
      <c r="U1600" t="s">
        <v>26198</v>
      </c>
      <c r="V1600" t="s">
        <v>26204</v>
      </c>
      <c r="Y1600" s="97"/>
      <c r="AA1600" s="91" t="str">
        <v>CLEAR1.5T0.7RH</v>
      </c>
    </row>
    <row r="1601" spans="1:27" s="91" customFormat="1" ht="15" customHeight="1" x14ac:dyDescent="0.35">
      <c r="A1601" t="s">
        <v>29159</v>
      </c>
      <c r="B1601" t="s">
        <v>4697</v>
      </c>
      <c r="C1601" t="s">
        <v>4667</v>
      </c>
      <c r="D1601" t="s">
        <v>37044</v>
      </c>
      <c r="E1601"/>
      <c r="F1601" t="s">
        <v>9</v>
      </c>
      <c r="G1601"/>
      <c r="H1601">
        <v>1.3</v>
      </c>
      <c r="I1601">
        <v>3.2</v>
      </c>
      <c r="J1601" t="s">
        <v>104</v>
      </c>
      <c r="K1601">
        <v>36.104700000000001</v>
      </c>
      <c r="L1601">
        <v>-88.500399999999999</v>
      </c>
      <c r="M1601" s="100" t="s">
        <v>38404</v>
      </c>
      <c r="N1601" t="s">
        <v>26243</v>
      </c>
      <c r="O1601" t="s">
        <v>43096</v>
      </c>
      <c r="P1601">
        <v>5</v>
      </c>
      <c r="Q1601" t="s">
        <v>26736</v>
      </c>
      <c r="R1601" t="s">
        <v>25816</v>
      </c>
      <c r="S1601" t="s">
        <v>26197</v>
      </c>
      <c r="T1601"/>
      <c r="U1601" t="s">
        <v>26198</v>
      </c>
      <c r="V1601" t="s">
        <v>26199</v>
      </c>
      <c r="W1601" s="91" t="s">
        <v>4698</v>
      </c>
      <c r="X1601" s="91" t="s">
        <v>34759</v>
      </c>
      <c r="Y1601" s="97"/>
      <c r="AA1601" s="91" t="str">
        <v>CLEAR2.4T1.3CR</v>
      </c>
    </row>
    <row r="1602" spans="1:27" s="91" customFormat="1" ht="15" customHeight="1" x14ac:dyDescent="0.35">
      <c r="A1602" t="s">
        <v>29160</v>
      </c>
      <c r="B1602" t="s">
        <v>4699</v>
      </c>
      <c r="C1602" t="s">
        <v>4667</v>
      </c>
      <c r="D1602" t="s">
        <v>4700</v>
      </c>
      <c r="E1602"/>
      <c r="F1602" t="s">
        <v>9</v>
      </c>
      <c r="G1602"/>
      <c r="H1602">
        <v>2.7</v>
      </c>
      <c r="I1602">
        <v>2.06</v>
      </c>
      <c r="J1602" t="s">
        <v>104</v>
      </c>
      <c r="K1602">
        <v>36.12171</v>
      </c>
      <c r="L1602">
        <v>-85.507080000000002</v>
      </c>
      <c r="M1602" s="100" t="s">
        <v>38404</v>
      </c>
      <c r="N1602" t="s">
        <v>26243</v>
      </c>
      <c r="O1602" t="s">
        <v>42179</v>
      </c>
      <c r="P1602">
        <v>5</v>
      </c>
      <c r="Q1602" t="s">
        <v>26736</v>
      </c>
      <c r="R1602" t="s">
        <v>25816</v>
      </c>
      <c r="S1602" t="s">
        <v>26197</v>
      </c>
      <c r="T1602"/>
      <c r="U1602" t="s">
        <v>26198</v>
      </c>
      <c r="V1602" t="s">
        <v>26199</v>
      </c>
      <c r="Y1602" s="97"/>
      <c r="AA1602" s="91" t="str">
        <v>CLEAR2.4T2.7CR</v>
      </c>
    </row>
    <row r="1603" spans="1:27" s="91" customFormat="1" ht="15" customHeight="1" x14ac:dyDescent="0.35">
      <c r="A1603" t="s">
        <v>30535</v>
      </c>
      <c r="B1603" t="s">
        <v>30536</v>
      </c>
      <c r="C1603" t="s">
        <v>4667</v>
      </c>
      <c r="D1603" t="s">
        <v>30537</v>
      </c>
      <c r="E1603"/>
      <c r="F1603" t="s">
        <v>9</v>
      </c>
      <c r="G1603"/>
      <c r="H1603">
        <v>3.2</v>
      </c>
      <c r="I1603">
        <v>1.31</v>
      </c>
      <c r="J1603" t="s">
        <v>104</v>
      </c>
      <c r="K1603">
        <v>36.127769999999998</v>
      </c>
      <c r="L1603">
        <v>-88.513120000000001</v>
      </c>
      <c r="M1603" s="100" t="s">
        <v>38404</v>
      </c>
      <c r="N1603" t="s">
        <v>26243</v>
      </c>
      <c r="O1603" t="s">
        <v>43096</v>
      </c>
      <c r="P1603">
        <v>5</v>
      </c>
      <c r="Q1603" t="s">
        <v>26736</v>
      </c>
      <c r="R1603" t="s">
        <v>25816</v>
      </c>
      <c r="S1603" t="s">
        <v>26197</v>
      </c>
      <c r="T1603"/>
      <c r="U1603" t="s">
        <v>26198</v>
      </c>
      <c r="V1603" t="s">
        <v>26199</v>
      </c>
      <c r="Y1603" s="97"/>
      <c r="AA1603" s="91" t="str">
        <v>CLEAR2.4T3.2CR</v>
      </c>
    </row>
    <row r="1604" spans="1:27" s="91" customFormat="1" ht="15" customHeight="1" x14ac:dyDescent="0.35">
      <c r="A1604" t="s">
        <v>4702</v>
      </c>
      <c r="B1604" t="s">
        <v>4701</v>
      </c>
      <c r="C1604" t="s">
        <v>4667</v>
      </c>
      <c r="D1604" t="s">
        <v>4703</v>
      </c>
      <c r="E1604"/>
      <c r="F1604" t="s">
        <v>58</v>
      </c>
      <c r="G1604"/>
      <c r="H1604">
        <v>0.1</v>
      </c>
      <c r="I1604">
        <v>0.09</v>
      </c>
      <c r="J1604" t="s">
        <v>814</v>
      </c>
      <c r="K1604">
        <v>36.165469999999999</v>
      </c>
      <c r="L1604">
        <v>-85.023690000000002</v>
      </c>
      <c r="M1604" s="100" t="s">
        <v>38416</v>
      </c>
      <c r="N1604" t="s">
        <v>26258</v>
      </c>
      <c r="O1604" t="s">
        <v>43205</v>
      </c>
      <c r="P1604">
        <v>1</v>
      </c>
      <c r="Q1604" t="s">
        <v>26740</v>
      </c>
      <c r="R1604" t="s">
        <v>25812</v>
      </c>
      <c r="S1604" t="s">
        <v>26197</v>
      </c>
      <c r="T1604"/>
      <c r="U1604" t="s">
        <v>26198</v>
      </c>
      <c r="V1604" t="s">
        <v>26199</v>
      </c>
      <c r="W1604" s="91" t="s">
        <v>4704</v>
      </c>
      <c r="X1604" s="91" t="s">
        <v>29606</v>
      </c>
      <c r="Y1604" s="97"/>
      <c r="AA1604" s="91" t="str">
        <v>CLEAR28.6T0.1FE</v>
      </c>
    </row>
    <row r="1605" spans="1:27" s="91" customFormat="1" ht="15" customHeight="1" x14ac:dyDescent="0.35">
      <c r="A1605" t="s">
        <v>4706</v>
      </c>
      <c r="B1605" t="s">
        <v>4705</v>
      </c>
      <c r="C1605" t="s">
        <v>4667</v>
      </c>
      <c r="D1605" t="s">
        <v>4707</v>
      </c>
      <c r="E1605"/>
      <c r="F1605" t="s">
        <v>58</v>
      </c>
      <c r="G1605"/>
      <c r="H1605">
        <v>0.1</v>
      </c>
      <c r="I1605">
        <v>0.06</v>
      </c>
      <c r="J1605" t="s">
        <v>814</v>
      </c>
      <c r="K1605">
        <v>36.164459999999998</v>
      </c>
      <c r="L1605">
        <v>-85.025549999999996</v>
      </c>
      <c r="M1605" s="100" t="s">
        <v>38416</v>
      </c>
      <c r="N1605" t="s">
        <v>26258</v>
      </c>
      <c r="O1605" t="s">
        <v>43205</v>
      </c>
      <c r="P1605">
        <v>1</v>
      </c>
      <c r="Q1605" t="s">
        <v>26740</v>
      </c>
      <c r="R1605" t="s">
        <v>25812</v>
      </c>
      <c r="S1605" t="s">
        <v>26197</v>
      </c>
      <c r="T1605"/>
      <c r="U1605" t="s">
        <v>26198</v>
      </c>
      <c r="V1605" t="s">
        <v>26199</v>
      </c>
      <c r="W1605" s="91" t="s">
        <v>4708</v>
      </c>
      <c r="X1605" s="91" t="s">
        <v>29606</v>
      </c>
      <c r="Y1605" s="97"/>
      <c r="AA1605" s="91" t="str">
        <v>CLEAR28.8T0.1FE</v>
      </c>
    </row>
    <row r="1606" spans="1:27" s="91" customFormat="1" ht="15" customHeight="1" x14ac:dyDescent="0.35">
      <c r="A1606" t="s">
        <v>4710</v>
      </c>
      <c r="B1606" t="s">
        <v>4709</v>
      </c>
      <c r="C1606" t="s">
        <v>4711</v>
      </c>
      <c r="D1606" t="s">
        <v>4712</v>
      </c>
      <c r="E1606"/>
      <c r="F1606" t="s">
        <v>44</v>
      </c>
      <c r="G1606"/>
      <c r="H1606">
        <v>0.3</v>
      </c>
      <c r="I1606">
        <v>4.24</v>
      </c>
      <c r="J1606" t="s">
        <v>230</v>
      </c>
      <c r="K1606">
        <v>36.328830000000004</v>
      </c>
      <c r="L1606">
        <v>-82.565610000000007</v>
      </c>
      <c r="M1606" s="100" t="s">
        <v>38387</v>
      </c>
      <c r="N1606" t="s">
        <v>26214</v>
      </c>
      <c r="O1606" t="s">
        <v>42461</v>
      </c>
      <c r="P1606">
        <v>5</v>
      </c>
      <c r="Q1606" t="s">
        <v>26742</v>
      </c>
      <c r="R1606" t="s">
        <v>25821</v>
      </c>
      <c r="S1606" t="s">
        <v>26197</v>
      </c>
      <c r="T1606"/>
      <c r="U1606" t="s">
        <v>26198</v>
      </c>
      <c r="V1606" t="s">
        <v>26204</v>
      </c>
      <c r="W1606" s="91" t="s">
        <v>4713</v>
      </c>
      <c r="X1606" s="91" t="s">
        <v>34760</v>
      </c>
      <c r="Y1606" s="97"/>
      <c r="AA1606" s="91" t="str">
        <v>CLEAR4.2T0.3WN</v>
      </c>
    </row>
    <row r="1607" spans="1:27" s="91" customFormat="1" ht="15" customHeight="1" x14ac:dyDescent="0.35">
      <c r="A1607" t="s">
        <v>4715</v>
      </c>
      <c r="B1607" t="s">
        <v>4714</v>
      </c>
      <c r="C1607" t="s">
        <v>4716</v>
      </c>
      <c r="D1607" t="s">
        <v>4717</v>
      </c>
      <c r="E1607"/>
      <c r="F1607" t="s">
        <v>75</v>
      </c>
      <c r="G1607"/>
      <c r="H1607">
        <v>0.4</v>
      </c>
      <c r="I1607">
        <v>14.56</v>
      </c>
      <c r="J1607" t="s">
        <v>76</v>
      </c>
      <c r="K1607">
        <v>35.59554</v>
      </c>
      <c r="L1607">
        <v>-86.598259999999996</v>
      </c>
      <c r="M1607" s="100" t="s">
        <v>38389</v>
      </c>
      <c r="N1607" t="s">
        <v>26217</v>
      </c>
      <c r="O1607" t="s">
        <v>43206</v>
      </c>
      <c r="P1607">
        <v>4</v>
      </c>
      <c r="Q1607" t="s">
        <v>30538</v>
      </c>
      <c r="R1607" t="s">
        <v>25808</v>
      </c>
      <c r="S1607" t="s">
        <v>26197</v>
      </c>
      <c r="T1607"/>
      <c r="U1607" t="s">
        <v>26198</v>
      </c>
      <c r="V1607" t="s">
        <v>26199</v>
      </c>
      <c r="X1607" s="91" t="s">
        <v>30539</v>
      </c>
      <c r="Y1607" s="97"/>
      <c r="AA1607" s="91" t="str">
        <v>CLEM000.4BE</v>
      </c>
    </row>
    <row r="1608" spans="1:27" s="91" customFormat="1" ht="15" customHeight="1" x14ac:dyDescent="0.35">
      <c r="A1608" t="s">
        <v>4719</v>
      </c>
      <c r="B1608" t="s">
        <v>4718</v>
      </c>
      <c r="C1608" t="s">
        <v>4716</v>
      </c>
      <c r="D1608" t="s">
        <v>4720</v>
      </c>
      <c r="E1608"/>
      <c r="F1608" t="s">
        <v>75</v>
      </c>
      <c r="G1608"/>
      <c r="H1608">
        <v>4.2</v>
      </c>
      <c r="I1608">
        <v>2.4500000000000002</v>
      </c>
      <c r="J1608" t="s">
        <v>76</v>
      </c>
      <c r="K1608">
        <v>35.643464999999999</v>
      </c>
      <c r="L1608">
        <v>-86.597238000000004</v>
      </c>
      <c r="M1608" s="100" t="s">
        <v>38389</v>
      </c>
      <c r="N1608" t="s">
        <v>26217</v>
      </c>
      <c r="O1608" t="s">
        <v>43206</v>
      </c>
      <c r="P1608">
        <v>4</v>
      </c>
      <c r="Q1608" t="s">
        <v>30538</v>
      </c>
      <c r="R1608" t="s">
        <v>25808</v>
      </c>
      <c r="S1608" t="s">
        <v>26197</v>
      </c>
      <c r="T1608"/>
      <c r="U1608" t="s">
        <v>26198</v>
      </c>
      <c r="V1608" t="s">
        <v>26199</v>
      </c>
      <c r="Y1608" s="97"/>
      <c r="AA1608" s="91" t="str">
        <v>CLEM004.2BE</v>
      </c>
    </row>
    <row r="1609" spans="1:27" s="91" customFormat="1" ht="15" customHeight="1" x14ac:dyDescent="0.35">
      <c r="A1609" t="s">
        <v>4722</v>
      </c>
      <c r="B1609" t="s">
        <v>4721</v>
      </c>
      <c r="C1609" t="s">
        <v>4716</v>
      </c>
      <c r="D1609" t="s">
        <v>4723</v>
      </c>
      <c r="E1609"/>
      <c r="F1609" t="s">
        <v>75</v>
      </c>
      <c r="G1609"/>
      <c r="H1609">
        <v>4.7</v>
      </c>
      <c r="I1609">
        <v>2.4500000000000002</v>
      </c>
      <c r="J1609" t="s">
        <v>76</v>
      </c>
      <c r="K1609">
        <v>35.647039999999997</v>
      </c>
      <c r="L1609">
        <v>-86.597238000000004</v>
      </c>
      <c r="M1609" s="100" t="s">
        <v>38389</v>
      </c>
      <c r="N1609" t="s">
        <v>26217</v>
      </c>
      <c r="O1609" t="s">
        <v>43206</v>
      </c>
      <c r="P1609">
        <v>4</v>
      </c>
      <c r="Q1609" t="s">
        <v>30538</v>
      </c>
      <c r="R1609" t="s">
        <v>25808</v>
      </c>
      <c r="S1609" t="s">
        <v>26197</v>
      </c>
      <c r="T1609"/>
      <c r="U1609" t="s">
        <v>26198</v>
      </c>
      <c r="V1609" t="s">
        <v>26199</v>
      </c>
      <c r="Y1609" s="97"/>
      <c r="AA1609" s="91" t="str">
        <v>CLEM004.7BE</v>
      </c>
    </row>
    <row r="1610" spans="1:27" s="91" customFormat="1" ht="15" customHeight="1" x14ac:dyDescent="0.35">
      <c r="A1610" t="s">
        <v>4725</v>
      </c>
      <c r="B1610" t="s">
        <v>4724</v>
      </c>
      <c r="C1610" t="s">
        <v>4726</v>
      </c>
      <c r="D1610" t="s">
        <v>4727</v>
      </c>
      <c r="E1610"/>
      <c r="F1610" t="s">
        <v>33</v>
      </c>
      <c r="G1610"/>
      <c r="H1610">
        <v>0.1</v>
      </c>
      <c r="I1610">
        <v>3.55</v>
      </c>
      <c r="J1610" t="s">
        <v>153</v>
      </c>
      <c r="K1610">
        <v>36.280479999999997</v>
      </c>
      <c r="L1610">
        <v>-86.199680000000001</v>
      </c>
      <c r="M1610" s="100" t="s">
        <v>38431</v>
      </c>
      <c r="N1610" t="s">
        <v>26295</v>
      </c>
      <c r="O1610" t="s">
        <v>42813</v>
      </c>
      <c r="P1610">
        <v>4</v>
      </c>
      <c r="Q1610" t="s">
        <v>30540</v>
      </c>
      <c r="R1610" t="s">
        <v>25829</v>
      </c>
      <c r="S1610" t="s">
        <v>26197</v>
      </c>
      <c r="T1610"/>
      <c r="U1610" t="s">
        <v>26198</v>
      </c>
      <c r="V1610" t="s">
        <v>26199</v>
      </c>
      <c r="Y1610" s="97"/>
      <c r="AA1610" s="91" t="str">
        <v>CLEND000.1WS</v>
      </c>
    </row>
    <row r="1611" spans="1:27" s="91" customFormat="1" ht="15" customHeight="1" x14ac:dyDescent="0.35">
      <c r="A1611" t="s">
        <v>4729</v>
      </c>
      <c r="B1611" t="s">
        <v>4728</v>
      </c>
      <c r="C1611" t="s">
        <v>4730</v>
      </c>
      <c r="D1611" t="s">
        <v>4731</v>
      </c>
      <c r="E1611"/>
      <c r="F1611" t="s">
        <v>9</v>
      </c>
      <c r="G1611"/>
      <c r="H1611">
        <v>1</v>
      </c>
      <c r="I1611">
        <v>4.0599999999999996</v>
      </c>
      <c r="J1611" t="s">
        <v>3832</v>
      </c>
      <c r="K1611">
        <v>35.083069999999999</v>
      </c>
      <c r="L1611">
        <v>-89.010120000000001</v>
      </c>
      <c r="M1611" s="100" t="s">
        <v>38450</v>
      </c>
      <c r="N1611" t="s">
        <v>26319</v>
      </c>
      <c r="O1611" t="s">
        <v>43102</v>
      </c>
      <c r="P1611">
        <v>4</v>
      </c>
      <c r="Q1611" t="s">
        <v>26743</v>
      </c>
      <c r="R1611" t="s">
        <v>25828</v>
      </c>
      <c r="S1611" t="s">
        <v>26197</v>
      </c>
      <c r="T1611"/>
      <c r="U1611" t="s">
        <v>26198</v>
      </c>
      <c r="V1611" t="s">
        <v>26199</v>
      </c>
      <c r="Y1611" s="97"/>
      <c r="AA1611" s="91" t="str">
        <v>CLICK001.0HR</v>
      </c>
    </row>
    <row r="1612" spans="1:27" s="91" customFormat="1" ht="15" customHeight="1" x14ac:dyDescent="0.35">
      <c r="A1612" t="s">
        <v>4733</v>
      </c>
      <c r="B1612" t="s">
        <v>4732</v>
      </c>
      <c r="C1612" t="s">
        <v>4734</v>
      </c>
      <c r="D1612" t="s">
        <v>4735</v>
      </c>
      <c r="E1612"/>
      <c r="F1612" t="s">
        <v>29086</v>
      </c>
      <c r="G1612"/>
      <c r="H1612">
        <v>2.1</v>
      </c>
      <c r="I1612">
        <v>3.25</v>
      </c>
      <c r="J1612" t="s">
        <v>2322</v>
      </c>
      <c r="K1612">
        <v>35.870399999999997</v>
      </c>
      <c r="L1612">
        <v>-85.613600000000005</v>
      </c>
      <c r="M1612" s="100" t="s">
        <v>38383</v>
      </c>
      <c r="N1612" t="s">
        <v>3589</v>
      </c>
      <c r="O1612" t="s">
        <v>43207</v>
      </c>
      <c r="P1612">
        <v>2</v>
      </c>
      <c r="Q1612" t="s">
        <v>30541</v>
      </c>
      <c r="R1612" t="s">
        <v>25812</v>
      </c>
      <c r="S1612" t="s">
        <v>26197</v>
      </c>
      <c r="T1612"/>
      <c r="U1612" t="s">
        <v>26198</v>
      </c>
      <c r="V1612" t="s">
        <v>26199</v>
      </c>
      <c r="Y1612" s="97"/>
      <c r="AA1612" s="91" t="str">
        <v>CLIFF002.1WH</v>
      </c>
    </row>
    <row r="1613" spans="1:27" s="91" customFormat="1" ht="15" customHeight="1" x14ac:dyDescent="0.35">
      <c r="A1613" t="s">
        <v>4737</v>
      </c>
      <c r="B1613" t="s">
        <v>4736</v>
      </c>
      <c r="C1613" t="s">
        <v>4738</v>
      </c>
      <c r="D1613" t="s">
        <v>4739</v>
      </c>
      <c r="E1613"/>
      <c r="F1613" t="s">
        <v>29086</v>
      </c>
      <c r="G1613"/>
      <c r="H1613">
        <v>0.1</v>
      </c>
      <c r="I1613">
        <v>4.49</v>
      </c>
      <c r="J1613" t="s">
        <v>2764</v>
      </c>
      <c r="K1613">
        <v>36.586666999999998</v>
      </c>
      <c r="L1613">
        <v>-86.116659999999996</v>
      </c>
      <c r="M1613" s="100" t="s">
        <v>38456</v>
      </c>
      <c r="N1613" t="s">
        <v>26335</v>
      </c>
      <c r="O1613" t="s">
        <v>42647</v>
      </c>
      <c r="P1613">
        <v>4</v>
      </c>
      <c r="Q1613" t="s">
        <v>30542</v>
      </c>
      <c r="R1613" t="s">
        <v>25812</v>
      </c>
      <c r="S1613" t="s">
        <v>26197</v>
      </c>
      <c r="T1613"/>
      <c r="U1613" t="s">
        <v>26198</v>
      </c>
      <c r="V1613" t="s">
        <v>26199</v>
      </c>
      <c r="W1613" s="91" t="s">
        <v>4740</v>
      </c>
      <c r="X1613" s="91" t="s">
        <v>30543</v>
      </c>
      <c r="Y1613" s="97"/>
      <c r="AA1613" s="91" t="str">
        <v>CLIFT000.1MA</v>
      </c>
    </row>
    <row r="1614" spans="1:27" s="91" customFormat="1" ht="15" customHeight="1" x14ac:dyDescent="0.35">
      <c r="A1614" t="s">
        <v>4742</v>
      </c>
      <c r="B1614" t="s">
        <v>4741</v>
      </c>
      <c r="C1614" t="s">
        <v>4738</v>
      </c>
      <c r="D1614" t="s">
        <v>4743</v>
      </c>
      <c r="E1614"/>
      <c r="F1614" t="s">
        <v>58</v>
      </c>
      <c r="G1614"/>
      <c r="H1614">
        <v>0.2</v>
      </c>
      <c r="I1614">
        <v>19.670000000000002</v>
      </c>
      <c r="J1614" t="s">
        <v>775</v>
      </c>
      <c r="K1614">
        <v>35.950699999999998</v>
      </c>
      <c r="L1614">
        <v>-84.578900000000004</v>
      </c>
      <c r="M1614" s="100" t="s">
        <v>38416</v>
      </c>
      <c r="N1614" t="s">
        <v>26258</v>
      </c>
      <c r="O1614" t="s">
        <v>43194</v>
      </c>
      <c r="P1614">
        <v>1</v>
      </c>
      <c r="Q1614" t="s">
        <v>30544</v>
      </c>
      <c r="R1614" t="s">
        <v>25825</v>
      </c>
      <c r="S1614" t="s">
        <v>26197</v>
      </c>
      <c r="T1614"/>
      <c r="U1614" t="s">
        <v>26198</v>
      </c>
      <c r="V1614" t="s">
        <v>26204</v>
      </c>
      <c r="W1614" s="91" t="s">
        <v>34761</v>
      </c>
      <c r="Y1614" s="97"/>
      <c r="AA1614" s="91" t="str">
        <v>CLIFT000.2MG</v>
      </c>
    </row>
    <row r="1615" spans="1:27" s="91" customFormat="1" ht="15" customHeight="1" x14ac:dyDescent="0.35">
      <c r="A1615" t="s">
        <v>4745</v>
      </c>
      <c r="B1615" t="s">
        <v>4744</v>
      </c>
      <c r="C1615" t="s">
        <v>4738</v>
      </c>
      <c r="D1615" t="s">
        <v>4746</v>
      </c>
      <c r="E1615"/>
      <c r="F1615" t="s">
        <v>58</v>
      </c>
      <c r="G1615"/>
      <c r="H1615">
        <v>1</v>
      </c>
      <c r="I1615">
        <v>13</v>
      </c>
      <c r="J1615" t="s">
        <v>2322</v>
      </c>
      <c r="K1615">
        <v>35.886665999999998</v>
      </c>
      <c r="L1615">
        <v>-85.252222000000003</v>
      </c>
      <c r="M1615" s="100" t="s">
        <v>38383</v>
      </c>
      <c r="N1615" t="s">
        <v>3589</v>
      </c>
      <c r="O1615" t="s">
        <v>42580</v>
      </c>
      <c r="P1615">
        <v>2</v>
      </c>
      <c r="Q1615" t="s">
        <v>26745</v>
      </c>
      <c r="R1615" t="s">
        <v>25812</v>
      </c>
      <c r="S1615" t="s">
        <v>26197</v>
      </c>
      <c r="T1615"/>
      <c r="U1615" t="s">
        <v>26198</v>
      </c>
      <c r="V1615" t="s">
        <v>26199</v>
      </c>
      <c r="Y1615" s="97"/>
      <c r="AA1615" s="91" t="str">
        <v>CLIFT001.0WH</v>
      </c>
    </row>
    <row r="1616" spans="1:27" s="91" customFormat="1" ht="15" customHeight="1" x14ac:dyDescent="0.35">
      <c r="A1616" t="s">
        <v>4748</v>
      </c>
      <c r="B1616" t="s">
        <v>4747</v>
      </c>
      <c r="C1616" t="s">
        <v>4749</v>
      </c>
      <c r="D1616" t="s">
        <v>4750</v>
      </c>
      <c r="E1616"/>
      <c r="F1616" t="s">
        <v>44</v>
      </c>
      <c r="G1616"/>
      <c r="H1616">
        <v>1.3</v>
      </c>
      <c r="I1616">
        <v>1.07</v>
      </c>
      <c r="J1616" t="s">
        <v>68</v>
      </c>
      <c r="K1616">
        <v>36.552999999999997</v>
      </c>
      <c r="L1616">
        <v>-82.894000000000005</v>
      </c>
      <c r="M1616" s="100" t="s">
        <v>38388</v>
      </c>
      <c r="N1616" t="s">
        <v>18813</v>
      </c>
      <c r="O1616" t="s">
        <v>42673</v>
      </c>
      <c r="P1616">
        <v>4</v>
      </c>
      <c r="Q1616" t="s">
        <v>30545</v>
      </c>
      <c r="R1616" t="s">
        <v>25821</v>
      </c>
      <c r="S1616" t="s">
        <v>26197</v>
      </c>
      <c r="T1616"/>
      <c r="U1616" t="s">
        <v>26198</v>
      </c>
      <c r="V1616" t="s">
        <v>26204</v>
      </c>
      <c r="Y1616" s="97"/>
      <c r="AA1616" s="91" t="str">
        <v>CLIFT001.3HS</v>
      </c>
    </row>
    <row r="1617" spans="1:27" s="91" customFormat="1" ht="15" customHeight="1" x14ac:dyDescent="0.35">
      <c r="A1617" t="s">
        <v>4752</v>
      </c>
      <c r="B1617" t="s">
        <v>4751</v>
      </c>
      <c r="C1617" t="s">
        <v>4738</v>
      </c>
      <c r="D1617" t="s">
        <v>4753</v>
      </c>
      <c r="E1617"/>
      <c r="F1617" t="s">
        <v>9</v>
      </c>
      <c r="G1617"/>
      <c r="H1617">
        <v>1.8</v>
      </c>
      <c r="I1617">
        <v>8.31</v>
      </c>
      <c r="J1617" t="s">
        <v>896</v>
      </c>
      <c r="K1617">
        <v>36.259799999999998</v>
      </c>
      <c r="L1617">
        <v>-88.252359999999996</v>
      </c>
      <c r="M1617" s="100" t="s">
        <v>38392</v>
      </c>
      <c r="N1617" t="s">
        <v>26221</v>
      </c>
      <c r="O1617" t="s">
        <v>43195</v>
      </c>
      <c r="P1617">
        <v>3</v>
      </c>
      <c r="Q1617" t="s">
        <v>26746</v>
      </c>
      <c r="R1617" t="s">
        <v>25816</v>
      </c>
      <c r="S1617" t="s">
        <v>26197</v>
      </c>
      <c r="T1617"/>
      <c r="U1617" t="s">
        <v>26198</v>
      </c>
      <c r="V1617" t="s">
        <v>26199</v>
      </c>
      <c r="Y1617" s="97"/>
      <c r="AA1617" s="91" t="str">
        <v>CLIFT001.8HN</v>
      </c>
    </row>
    <row r="1618" spans="1:27" s="91" customFormat="1" ht="15" customHeight="1" x14ac:dyDescent="0.35">
      <c r="A1618" t="s">
        <v>4755</v>
      </c>
      <c r="B1618" t="s">
        <v>4754</v>
      </c>
      <c r="C1618" t="s">
        <v>4738</v>
      </c>
      <c r="D1618" t="s">
        <v>4756</v>
      </c>
      <c r="E1618"/>
      <c r="F1618" t="s">
        <v>9</v>
      </c>
      <c r="G1618"/>
      <c r="H1618">
        <v>2.2999999999999998</v>
      </c>
      <c r="I1618">
        <v>9.8000000000000007</v>
      </c>
      <c r="J1618" t="s">
        <v>896</v>
      </c>
      <c r="K1618">
        <v>36.264850000000003</v>
      </c>
      <c r="L1618">
        <v>-88.25403</v>
      </c>
      <c r="M1618" s="100" t="s">
        <v>38392</v>
      </c>
      <c r="N1618" t="s">
        <v>26221</v>
      </c>
      <c r="O1618" t="s">
        <v>43195</v>
      </c>
      <c r="P1618">
        <v>3</v>
      </c>
      <c r="Q1618" t="s">
        <v>26746</v>
      </c>
      <c r="R1618" t="s">
        <v>25816</v>
      </c>
      <c r="S1618" t="s">
        <v>26197</v>
      </c>
      <c r="T1618"/>
      <c r="U1618" t="s">
        <v>26198</v>
      </c>
      <c r="V1618" t="s">
        <v>26199</v>
      </c>
      <c r="W1618" s="91" t="s">
        <v>34762</v>
      </c>
      <c r="X1618" s="91" t="s">
        <v>30546</v>
      </c>
      <c r="Y1618" s="97"/>
      <c r="AA1618" s="91" t="str">
        <v>CLIFT002.3HN</v>
      </c>
    </row>
    <row r="1619" spans="1:27" s="91" customFormat="1" ht="15" customHeight="1" x14ac:dyDescent="0.35">
      <c r="A1619" s="310" t="s">
        <v>38778</v>
      </c>
      <c r="B1619" s="310" t="s">
        <v>38779</v>
      </c>
      <c r="C1619" s="310" t="s">
        <v>4738</v>
      </c>
      <c r="D1619" s="310" t="s">
        <v>38780</v>
      </c>
      <c r="E1619" s="310"/>
      <c r="F1619" s="310" t="s">
        <v>9</v>
      </c>
      <c r="G1619" s="310"/>
      <c r="H1619" s="314">
        <v>4.0999999999999996</v>
      </c>
      <c r="I1619" s="314">
        <v>4.21</v>
      </c>
      <c r="J1619" s="310" t="s">
        <v>896</v>
      </c>
      <c r="K1619" s="314">
        <v>36.273299999999999</v>
      </c>
      <c r="L1619" s="314">
        <v>-88.279250000000005</v>
      </c>
      <c r="M1619" s="314" t="s">
        <v>38392</v>
      </c>
      <c r="N1619" s="310" t="s">
        <v>26221</v>
      </c>
      <c r="O1619" s="310" t="s">
        <v>38781</v>
      </c>
      <c r="P1619" s="314">
        <v>3</v>
      </c>
      <c r="Q1619" s="310" t="s">
        <v>26746</v>
      </c>
      <c r="R1619" s="310" t="s">
        <v>25816</v>
      </c>
      <c r="S1619" s="310" t="s">
        <v>26197</v>
      </c>
      <c r="T1619" s="310"/>
      <c r="U1619" s="310" t="s">
        <v>26198</v>
      </c>
      <c r="V1619" s="310" t="s">
        <v>26199</v>
      </c>
      <c r="X1619" s="91" t="s">
        <v>25767</v>
      </c>
      <c r="Y1619" s="97"/>
      <c r="AA1619" s="91" t="str">
        <v>CLIFT004.1HN</v>
      </c>
    </row>
    <row r="1620" spans="1:27" s="91" customFormat="1" ht="15" customHeight="1" x14ac:dyDescent="0.35">
      <c r="A1620" s="310" t="s">
        <v>38782</v>
      </c>
      <c r="B1620" s="310" t="s">
        <v>38783</v>
      </c>
      <c r="C1620" s="310" t="s">
        <v>4738</v>
      </c>
      <c r="D1620" s="310" t="s">
        <v>38784</v>
      </c>
      <c r="E1620" s="310"/>
      <c r="F1620" s="310" t="s">
        <v>9</v>
      </c>
      <c r="G1620" s="310"/>
      <c r="H1620" s="314">
        <v>4.3</v>
      </c>
      <c r="I1620" s="314">
        <v>4.1500000000000004</v>
      </c>
      <c r="J1620" s="310" t="s">
        <v>896</v>
      </c>
      <c r="K1620" s="314">
        <v>36.272640000000003</v>
      </c>
      <c r="L1620" s="314">
        <v>-88.284930000000003</v>
      </c>
      <c r="M1620" s="314" t="s">
        <v>38392</v>
      </c>
      <c r="N1620" s="310" t="s">
        <v>26221</v>
      </c>
      <c r="O1620" s="310" t="s">
        <v>38781</v>
      </c>
      <c r="P1620" s="314">
        <v>3</v>
      </c>
      <c r="Q1620" s="310" t="s">
        <v>26746</v>
      </c>
      <c r="R1620" s="310" t="s">
        <v>25816</v>
      </c>
      <c r="S1620" s="310" t="s">
        <v>26197</v>
      </c>
      <c r="T1620" s="310"/>
      <c r="U1620" s="310" t="s">
        <v>26198</v>
      </c>
      <c r="V1620" s="310" t="s">
        <v>26199</v>
      </c>
      <c r="Y1620" s="97"/>
      <c r="AA1620" s="91" t="str">
        <v>CLIFT004.3HN</v>
      </c>
    </row>
    <row r="1621" spans="1:27" s="91" customFormat="1" ht="15" customHeight="1" x14ac:dyDescent="0.35">
      <c r="A1621" s="310" t="s">
        <v>38785</v>
      </c>
      <c r="B1621" s="310" t="s">
        <v>38786</v>
      </c>
      <c r="C1621" s="310" t="s">
        <v>38787</v>
      </c>
      <c r="D1621" s="310" t="s">
        <v>38788</v>
      </c>
      <c r="E1621" s="310"/>
      <c r="F1621" s="310" t="s">
        <v>28994</v>
      </c>
      <c r="G1621" s="310"/>
      <c r="H1621" s="314">
        <v>1</v>
      </c>
      <c r="I1621" s="314">
        <v>1.6</v>
      </c>
      <c r="J1621" s="310" t="s">
        <v>285</v>
      </c>
      <c r="K1621" s="314">
        <v>35.174599999999998</v>
      </c>
      <c r="L1621" s="314">
        <v>-84.727900000000005</v>
      </c>
      <c r="M1621" s="314" t="s">
        <v>38384</v>
      </c>
      <c r="N1621" s="310" t="s">
        <v>26211</v>
      </c>
      <c r="O1621" s="310" t="s">
        <v>38789</v>
      </c>
      <c r="P1621" s="314">
        <v>2</v>
      </c>
      <c r="Q1621" s="310" t="s">
        <v>30500</v>
      </c>
      <c r="R1621" s="310" t="s">
        <v>25802</v>
      </c>
      <c r="S1621" s="310" t="s">
        <v>26197</v>
      </c>
      <c r="T1621" s="310"/>
      <c r="U1621" s="310" t="s">
        <v>26198</v>
      </c>
      <c r="V1621" s="310" t="s">
        <v>26204</v>
      </c>
      <c r="X1621" s="91" t="s">
        <v>38790</v>
      </c>
      <c r="Y1621" s="97"/>
      <c r="AA1621" s="91" t="str">
        <v>CLIME001.0BR</v>
      </c>
    </row>
    <row r="1622" spans="1:27" s="91" customFormat="1" ht="15" customHeight="1" x14ac:dyDescent="0.35">
      <c r="A1622" t="s">
        <v>4758</v>
      </c>
      <c r="B1622" t="s">
        <v>4757</v>
      </c>
      <c r="C1622" t="s">
        <v>4759</v>
      </c>
      <c r="D1622" t="s">
        <v>4760</v>
      </c>
      <c r="E1622"/>
      <c r="F1622" t="s">
        <v>44</v>
      </c>
      <c r="G1622"/>
      <c r="H1622">
        <v>1</v>
      </c>
      <c r="I1622">
        <v>4414</v>
      </c>
      <c r="J1622" t="s">
        <v>878</v>
      </c>
      <c r="K1622">
        <v>35.872599999999998</v>
      </c>
      <c r="L1622">
        <v>-84.523099999999999</v>
      </c>
      <c r="M1622" s="100" t="s">
        <v>38459</v>
      </c>
      <c r="N1622" t="s">
        <v>26343</v>
      </c>
      <c r="O1622" t="s">
        <v>42269</v>
      </c>
      <c r="P1622">
        <v>3</v>
      </c>
      <c r="Q1622" t="s">
        <v>26747</v>
      </c>
      <c r="R1622" t="s">
        <v>25825</v>
      </c>
      <c r="S1622" t="s">
        <v>26197</v>
      </c>
      <c r="T1622" t="s">
        <v>26636</v>
      </c>
      <c r="U1622" t="s">
        <v>26207</v>
      </c>
      <c r="V1622" t="s">
        <v>26204</v>
      </c>
      <c r="W1622" s="91" t="s">
        <v>34763</v>
      </c>
      <c r="X1622" s="91" t="s">
        <v>30547</v>
      </c>
      <c r="Y1622" s="97"/>
      <c r="AA1622" s="91" t="str">
        <v>CLINC001.2RO</v>
      </c>
    </row>
    <row r="1623" spans="1:27" s="91" customFormat="1" ht="15" customHeight="1" x14ac:dyDescent="0.35">
      <c r="A1623" t="s">
        <v>4762</v>
      </c>
      <c r="B1623" t="s">
        <v>4761</v>
      </c>
      <c r="C1623" t="s">
        <v>4759</v>
      </c>
      <c r="D1623" t="s">
        <v>4763</v>
      </c>
      <c r="E1623"/>
      <c r="F1623" t="s">
        <v>44</v>
      </c>
      <c r="G1623"/>
      <c r="H1623">
        <v>2.2999999999999998</v>
      </c>
      <c r="I1623"/>
      <c r="J1623" t="s">
        <v>878</v>
      </c>
      <c r="K1623">
        <v>35.887799999999999</v>
      </c>
      <c r="L1623">
        <v>-84.527799999999999</v>
      </c>
      <c r="M1623" s="100" t="s">
        <v>38459</v>
      </c>
      <c r="N1623" t="s">
        <v>26343</v>
      </c>
      <c r="O1623" t="s">
        <v>42269</v>
      </c>
      <c r="P1623">
        <v>3</v>
      </c>
      <c r="Q1623" t="s">
        <v>26747</v>
      </c>
      <c r="R1623" t="s">
        <v>25825</v>
      </c>
      <c r="S1623" t="s">
        <v>26197</v>
      </c>
      <c r="T1623" t="s">
        <v>26636</v>
      </c>
      <c r="U1623" t="s">
        <v>26207</v>
      </c>
      <c r="V1623" t="s">
        <v>26204</v>
      </c>
      <c r="W1623" s="91" t="s">
        <v>34764</v>
      </c>
      <c r="X1623" s="91" t="s">
        <v>34765</v>
      </c>
      <c r="Y1623" s="97"/>
      <c r="AA1623" s="91" t="str">
        <v>CLINC002.3RO</v>
      </c>
    </row>
    <row r="1624" spans="1:27" s="91" customFormat="1" ht="15" customHeight="1" x14ac:dyDescent="0.35">
      <c r="A1624" t="s">
        <v>4765</v>
      </c>
      <c r="B1624" t="s">
        <v>4764</v>
      </c>
      <c r="C1624" t="s">
        <v>4759</v>
      </c>
      <c r="D1624" t="s">
        <v>4766</v>
      </c>
      <c r="E1624"/>
      <c r="F1624" t="s">
        <v>44</v>
      </c>
      <c r="G1624"/>
      <c r="H1624">
        <v>4.5</v>
      </c>
      <c r="I1624"/>
      <c r="J1624" t="s">
        <v>878</v>
      </c>
      <c r="K1624">
        <v>35.884700000000002</v>
      </c>
      <c r="L1624">
        <v>-84.490600000000001</v>
      </c>
      <c r="M1624" s="100" t="s">
        <v>38459</v>
      </c>
      <c r="N1624" t="s">
        <v>26343</v>
      </c>
      <c r="O1624" t="s">
        <v>42269</v>
      </c>
      <c r="P1624">
        <v>3</v>
      </c>
      <c r="Q1624" t="s">
        <v>26747</v>
      </c>
      <c r="R1624" t="s">
        <v>25825</v>
      </c>
      <c r="S1624" t="s">
        <v>26197</v>
      </c>
      <c r="T1624"/>
      <c r="U1624" t="s">
        <v>26198</v>
      </c>
      <c r="V1624" t="s">
        <v>26204</v>
      </c>
      <c r="Y1624" s="97"/>
      <c r="AA1624" s="91" t="str">
        <v>CLINC004.5RO</v>
      </c>
    </row>
    <row r="1625" spans="1:27" s="91" customFormat="1" ht="15" customHeight="1" x14ac:dyDescent="0.35">
      <c r="A1625" t="s">
        <v>4768</v>
      </c>
      <c r="B1625" t="s">
        <v>4767</v>
      </c>
      <c r="C1625" t="s">
        <v>4759</v>
      </c>
      <c r="D1625" t="s">
        <v>4769</v>
      </c>
      <c r="E1625"/>
      <c r="F1625" t="s">
        <v>44</v>
      </c>
      <c r="G1625"/>
      <c r="H1625">
        <v>6</v>
      </c>
      <c r="I1625"/>
      <c r="J1625" t="s">
        <v>878</v>
      </c>
      <c r="K1625">
        <v>35.891399999999997</v>
      </c>
      <c r="L1625">
        <v>-84.474199999999996</v>
      </c>
      <c r="M1625" s="100" t="s">
        <v>38459</v>
      </c>
      <c r="N1625" t="s">
        <v>26343</v>
      </c>
      <c r="O1625" t="s">
        <v>42269</v>
      </c>
      <c r="P1625">
        <v>3</v>
      </c>
      <c r="Q1625" t="s">
        <v>26747</v>
      </c>
      <c r="R1625" t="s">
        <v>25825</v>
      </c>
      <c r="S1625" t="s">
        <v>26197</v>
      </c>
      <c r="T1625" t="s">
        <v>26636</v>
      </c>
      <c r="U1625" t="s">
        <v>26207</v>
      </c>
      <c r="V1625" t="s">
        <v>26204</v>
      </c>
      <c r="W1625" s="91" t="s">
        <v>4770</v>
      </c>
      <c r="X1625" s="91" t="s">
        <v>29721</v>
      </c>
      <c r="Y1625" s="97"/>
      <c r="AA1625" s="91" t="str">
        <v>CLINC006.0RO</v>
      </c>
    </row>
    <row r="1626" spans="1:27" s="91" customFormat="1" ht="15" customHeight="1" x14ac:dyDescent="0.35">
      <c r="A1626" t="s">
        <v>4772</v>
      </c>
      <c r="B1626" t="s">
        <v>4771</v>
      </c>
      <c r="C1626" t="s">
        <v>4759</v>
      </c>
      <c r="D1626" t="s">
        <v>4773</v>
      </c>
      <c r="E1626"/>
      <c r="F1626" t="s">
        <v>44</v>
      </c>
      <c r="G1626"/>
      <c r="H1626">
        <v>6.8</v>
      </c>
      <c r="I1626"/>
      <c r="J1626" t="s">
        <v>878</v>
      </c>
      <c r="K1626">
        <v>35.893500000000003</v>
      </c>
      <c r="L1626">
        <v>-84.463200000000001</v>
      </c>
      <c r="M1626" s="100" t="s">
        <v>38459</v>
      </c>
      <c r="N1626" t="s">
        <v>26343</v>
      </c>
      <c r="O1626" t="s">
        <v>42269</v>
      </c>
      <c r="P1626">
        <v>3</v>
      </c>
      <c r="Q1626" t="s">
        <v>26747</v>
      </c>
      <c r="R1626" t="s">
        <v>25825</v>
      </c>
      <c r="S1626" t="s">
        <v>26197</v>
      </c>
      <c r="T1626" t="s">
        <v>26636</v>
      </c>
      <c r="U1626" t="s">
        <v>26207</v>
      </c>
      <c r="V1626" t="s">
        <v>26204</v>
      </c>
      <c r="W1626" s="91" t="s">
        <v>34766</v>
      </c>
      <c r="X1626" s="91" t="s">
        <v>29721</v>
      </c>
      <c r="Y1626" s="97"/>
      <c r="AA1626" s="91" t="str">
        <v>CLINC006.8RO</v>
      </c>
    </row>
    <row r="1627" spans="1:27" s="91" customFormat="1" ht="15" customHeight="1" x14ac:dyDescent="0.35">
      <c r="A1627" t="s">
        <v>4775</v>
      </c>
      <c r="B1627" t="s">
        <v>4774</v>
      </c>
      <c r="C1627" t="s">
        <v>4759</v>
      </c>
      <c r="D1627" t="s">
        <v>4776</v>
      </c>
      <c r="E1627"/>
      <c r="F1627" t="s">
        <v>44</v>
      </c>
      <c r="G1627"/>
      <c r="H1627">
        <v>8</v>
      </c>
      <c r="I1627"/>
      <c r="J1627" t="s">
        <v>878</v>
      </c>
      <c r="K1627">
        <v>35.905619999999999</v>
      </c>
      <c r="L1627">
        <v>-84.453990000000005</v>
      </c>
      <c r="M1627" s="100" t="s">
        <v>38459</v>
      </c>
      <c r="N1627" t="s">
        <v>26343</v>
      </c>
      <c r="O1627" t="s">
        <v>42269</v>
      </c>
      <c r="P1627">
        <v>3</v>
      </c>
      <c r="Q1627" t="s">
        <v>26747</v>
      </c>
      <c r="R1627" t="s">
        <v>25825</v>
      </c>
      <c r="S1627" t="s">
        <v>26197</v>
      </c>
      <c r="T1627" t="s">
        <v>26636</v>
      </c>
      <c r="U1627" t="s">
        <v>26207</v>
      </c>
      <c r="V1627" t="s">
        <v>26204</v>
      </c>
      <c r="X1627" s="91" t="s">
        <v>34767</v>
      </c>
      <c r="Y1627" s="97"/>
      <c r="AA1627" s="91" t="str">
        <v>CLINC008.0RO</v>
      </c>
    </row>
    <row r="1628" spans="1:27" s="91" customFormat="1" ht="15" customHeight="1" x14ac:dyDescent="0.35">
      <c r="A1628" s="310" t="s">
        <v>43523</v>
      </c>
      <c r="B1628" s="310" t="s">
        <v>43524</v>
      </c>
      <c r="C1628" s="310" t="s">
        <v>4759</v>
      </c>
      <c r="D1628" s="310" t="s">
        <v>43525</v>
      </c>
      <c r="E1628" s="310"/>
      <c r="F1628" s="310" t="s">
        <v>44</v>
      </c>
      <c r="G1628" s="310"/>
      <c r="H1628" s="314">
        <v>9.3000000000000007</v>
      </c>
      <c r="I1628" s="314">
        <v>3528</v>
      </c>
      <c r="J1628" s="310" t="s">
        <v>878</v>
      </c>
      <c r="K1628" s="314">
        <v>35.91254</v>
      </c>
      <c r="L1628" s="314">
        <v>-84.437449999999998</v>
      </c>
      <c r="M1628" s="314" t="s">
        <v>38459</v>
      </c>
      <c r="N1628" s="310" t="s">
        <v>26343</v>
      </c>
      <c r="O1628" s="310" t="s">
        <v>40499</v>
      </c>
      <c r="P1628" s="314">
        <v>3</v>
      </c>
      <c r="Q1628" s="310" t="s">
        <v>26747</v>
      </c>
      <c r="R1628" s="310" t="s">
        <v>25848</v>
      </c>
      <c r="S1628" s="310" t="s">
        <v>26197</v>
      </c>
      <c r="T1628" s="310" t="s">
        <v>26636</v>
      </c>
      <c r="U1628" s="310" t="s">
        <v>26207</v>
      </c>
      <c r="V1628" s="310" t="s">
        <v>26204</v>
      </c>
      <c r="W1628" s="91" t="s">
        <v>43526</v>
      </c>
      <c r="X1628" s="91" t="s">
        <v>43527</v>
      </c>
      <c r="Y1628" s="97"/>
      <c r="AA1628" s="91" t="str">
        <v>CLINC009.3RO</v>
      </c>
    </row>
    <row r="1629" spans="1:27" s="91" customFormat="1" ht="15" customHeight="1" x14ac:dyDescent="0.35">
      <c r="A1629" t="s">
        <v>4778</v>
      </c>
      <c r="B1629" t="s">
        <v>4777</v>
      </c>
      <c r="C1629" t="s">
        <v>4759</v>
      </c>
      <c r="D1629" t="s">
        <v>4779</v>
      </c>
      <c r="E1629"/>
      <c r="F1629" t="s">
        <v>44</v>
      </c>
      <c r="G1629"/>
      <c r="H1629">
        <v>10</v>
      </c>
      <c r="I1629">
        <v>3528</v>
      </c>
      <c r="J1629" t="s">
        <v>878</v>
      </c>
      <c r="K1629">
        <v>35.921660000000003</v>
      </c>
      <c r="L1629">
        <v>-84.432770000000005</v>
      </c>
      <c r="M1629" s="100" t="s">
        <v>38459</v>
      </c>
      <c r="N1629" t="s">
        <v>26343</v>
      </c>
      <c r="O1629" t="s">
        <v>42269</v>
      </c>
      <c r="P1629">
        <v>3</v>
      </c>
      <c r="Q1629" t="s">
        <v>26747</v>
      </c>
      <c r="R1629" t="s">
        <v>25825</v>
      </c>
      <c r="S1629" t="s">
        <v>26197</v>
      </c>
      <c r="T1629" t="s">
        <v>26636</v>
      </c>
      <c r="U1629" t="s">
        <v>26207</v>
      </c>
      <c r="V1629" t="s">
        <v>26204</v>
      </c>
      <c r="W1629" s="91" t="s">
        <v>34768</v>
      </c>
      <c r="X1629" s="91" t="s">
        <v>34769</v>
      </c>
      <c r="Y1629" s="97"/>
      <c r="AA1629" s="91" t="str">
        <v>CLINC010.0RO</v>
      </c>
    </row>
    <row r="1630" spans="1:27" s="91" customFormat="1" ht="15" customHeight="1" x14ac:dyDescent="0.35">
      <c r="A1630" t="s">
        <v>4781</v>
      </c>
      <c r="B1630" t="s">
        <v>4780</v>
      </c>
      <c r="C1630" t="s">
        <v>4759</v>
      </c>
      <c r="D1630" t="s">
        <v>30548</v>
      </c>
      <c r="E1630"/>
      <c r="F1630" t="s">
        <v>44</v>
      </c>
      <c r="G1630"/>
      <c r="H1630">
        <v>11</v>
      </c>
      <c r="I1630"/>
      <c r="J1630" t="s">
        <v>878</v>
      </c>
      <c r="K1630">
        <v>35.931530000000002</v>
      </c>
      <c r="L1630">
        <v>-84.419889999999995</v>
      </c>
      <c r="M1630" s="100" t="s">
        <v>38459</v>
      </c>
      <c r="N1630" t="s">
        <v>26343</v>
      </c>
      <c r="O1630" t="s">
        <v>42269</v>
      </c>
      <c r="P1630">
        <v>3</v>
      </c>
      <c r="Q1630" t="s">
        <v>26747</v>
      </c>
      <c r="R1630" t="s">
        <v>25825</v>
      </c>
      <c r="S1630" t="s">
        <v>26197</v>
      </c>
      <c r="T1630" t="s">
        <v>26636</v>
      </c>
      <c r="U1630" t="s">
        <v>26207</v>
      </c>
      <c r="V1630" t="s">
        <v>26204</v>
      </c>
      <c r="W1630" s="91" t="s">
        <v>34770</v>
      </c>
      <c r="X1630" s="91" t="s">
        <v>34771</v>
      </c>
      <c r="Y1630" s="97"/>
      <c r="AA1630" s="91" t="str">
        <v>CLINC011.0RO</v>
      </c>
    </row>
    <row r="1631" spans="1:27" s="91" customFormat="1" ht="15" customHeight="1" x14ac:dyDescent="0.35">
      <c r="A1631" s="310" t="s">
        <v>43528</v>
      </c>
      <c r="B1631" s="310" t="s">
        <v>43529</v>
      </c>
      <c r="C1631" s="310" t="s">
        <v>43530</v>
      </c>
      <c r="D1631" s="310" t="s">
        <v>43531</v>
      </c>
      <c r="E1631" s="310"/>
      <c r="F1631" s="310" t="s">
        <v>44</v>
      </c>
      <c r="G1631" s="310"/>
      <c r="H1631" s="314">
        <v>0.1</v>
      </c>
      <c r="I1631" s="314">
        <v>0.55000000000000004</v>
      </c>
      <c r="J1631" s="310" t="s">
        <v>878</v>
      </c>
      <c r="K1631" s="314">
        <v>35.934008509999998</v>
      </c>
      <c r="L1631" s="314">
        <v>-84.412353659999994</v>
      </c>
      <c r="M1631" s="314" t="s">
        <v>38459</v>
      </c>
      <c r="N1631" s="310" t="s">
        <v>26343</v>
      </c>
      <c r="O1631" s="310" t="s">
        <v>40499</v>
      </c>
      <c r="P1631" s="314">
        <v>3</v>
      </c>
      <c r="Q1631" s="310" t="s">
        <v>26747</v>
      </c>
      <c r="R1631" s="310" t="s">
        <v>25848</v>
      </c>
      <c r="S1631" s="310" t="s">
        <v>26197</v>
      </c>
      <c r="T1631" s="310" t="s">
        <v>43532</v>
      </c>
      <c r="U1631" s="310" t="s">
        <v>630</v>
      </c>
      <c r="V1631" s="310" t="s">
        <v>26204</v>
      </c>
      <c r="W1631" s="91" t="s">
        <v>43533</v>
      </c>
      <c r="X1631" s="91" t="s">
        <v>43534</v>
      </c>
      <c r="Y1631" s="97"/>
      <c r="AA1631" s="91" t="str">
        <v>CLINC011.4T0.1RO</v>
      </c>
    </row>
    <row r="1632" spans="1:27" s="91" customFormat="1" ht="15" customHeight="1" x14ac:dyDescent="0.35">
      <c r="A1632" t="s">
        <v>4783</v>
      </c>
      <c r="B1632" t="s">
        <v>4782</v>
      </c>
      <c r="C1632" t="s">
        <v>4759</v>
      </c>
      <c r="D1632" t="s">
        <v>4784</v>
      </c>
      <c r="E1632"/>
      <c r="F1632" t="s">
        <v>44</v>
      </c>
      <c r="G1632"/>
      <c r="H1632">
        <v>14.5</v>
      </c>
      <c r="I1632"/>
      <c r="J1632" t="s">
        <v>878</v>
      </c>
      <c r="K1632">
        <v>35.906599999999997</v>
      </c>
      <c r="L1632">
        <v>-84.392399999999995</v>
      </c>
      <c r="M1632" s="100" t="s">
        <v>38459</v>
      </c>
      <c r="N1632" t="s">
        <v>26343</v>
      </c>
      <c r="O1632" t="s">
        <v>42269</v>
      </c>
      <c r="P1632">
        <v>3</v>
      </c>
      <c r="Q1632" t="s">
        <v>26747</v>
      </c>
      <c r="R1632" t="s">
        <v>25825</v>
      </c>
      <c r="S1632" t="s">
        <v>26197</v>
      </c>
      <c r="T1632" t="s">
        <v>26636</v>
      </c>
      <c r="U1632" t="s">
        <v>26207</v>
      </c>
      <c r="V1632" t="s">
        <v>26204</v>
      </c>
      <c r="X1632" s="91" t="s">
        <v>34772</v>
      </c>
      <c r="Y1632" s="97"/>
      <c r="AA1632" s="91" t="str">
        <v>CLINC014.5RO</v>
      </c>
    </row>
    <row r="1633" spans="1:27" s="91" customFormat="1" ht="15" customHeight="1" x14ac:dyDescent="0.35">
      <c r="A1633" t="s">
        <v>4786</v>
      </c>
      <c r="B1633" t="s">
        <v>4785</v>
      </c>
      <c r="C1633" t="s">
        <v>4759</v>
      </c>
      <c r="D1633" t="s">
        <v>4787</v>
      </c>
      <c r="E1633"/>
      <c r="F1633" t="s">
        <v>44</v>
      </c>
      <c r="G1633"/>
      <c r="H1633">
        <v>17.899999999999999</v>
      </c>
      <c r="I1633"/>
      <c r="J1633" t="s">
        <v>878</v>
      </c>
      <c r="K1633">
        <v>35.896099999999997</v>
      </c>
      <c r="L1633">
        <v>-84.374200000000002</v>
      </c>
      <c r="M1633" s="100" t="s">
        <v>38459</v>
      </c>
      <c r="N1633" t="s">
        <v>26343</v>
      </c>
      <c r="O1633" t="s">
        <v>42269</v>
      </c>
      <c r="P1633">
        <v>3</v>
      </c>
      <c r="Q1633" t="s">
        <v>26747</v>
      </c>
      <c r="R1633" t="s">
        <v>25825</v>
      </c>
      <c r="S1633" t="s">
        <v>26197</v>
      </c>
      <c r="T1633" t="s">
        <v>26636</v>
      </c>
      <c r="U1633" t="s">
        <v>26207</v>
      </c>
      <c r="V1633" t="s">
        <v>26204</v>
      </c>
      <c r="W1633" s="91" t="s">
        <v>34773</v>
      </c>
      <c r="X1633" s="91" t="s">
        <v>34774</v>
      </c>
      <c r="Y1633" s="97"/>
      <c r="AA1633" s="91" t="str">
        <v>CLINC017.9RO</v>
      </c>
    </row>
    <row r="1634" spans="1:27" s="91" customFormat="1" ht="15" customHeight="1" x14ac:dyDescent="0.35">
      <c r="A1634" t="s">
        <v>4789</v>
      </c>
      <c r="B1634" t="s">
        <v>4788</v>
      </c>
      <c r="C1634" t="s">
        <v>4759</v>
      </c>
      <c r="D1634" t="s">
        <v>40917</v>
      </c>
      <c r="E1634"/>
      <c r="F1634" t="s">
        <v>28994</v>
      </c>
      <c r="G1634"/>
      <c r="H1634">
        <v>19</v>
      </c>
      <c r="I1634">
        <v>3356</v>
      </c>
      <c r="J1634" t="s">
        <v>878</v>
      </c>
      <c r="K1634">
        <v>35.899799999999999</v>
      </c>
      <c r="L1634">
        <v>-84.352800000000002</v>
      </c>
      <c r="M1634" s="100" t="s">
        <v>38459</v>
      </c>
      <c r="N1634" t="s">
        <v>26343</v>
      </c>
      <c r="O1634" t="s">
        <v>42269</v>
      </c>
      <c r="P1634">
        <v>3</v>
      </c>
      <c r="Q1634" t="s">
        <v>26747</v>
      </c>
      <c r="R1634" t="s">
        <v>25825</v>
      </c>
      <c r="S1634" t="s">
        <v>26197</v>
      </c>
      <c r="T1634" t="s">
        <v>26636</v>
      </c>
      <c r="U1634" t="s">
        <v>26207</v>
      </c>
      <c r="V1634" t="s">
        <v>26204</v>
      </c>
      <c r="W1634" s="91" t="s">
        <v>40918</v>
      </c>
      <c r="X1634" s="91" t="s">
        <v>40919</v>
      </c>
      <c r="Y1634" s="97"/>
      <c r="AA1634" s="91" t="str">
        <v>CLINC019.0RO</v>
      </c>
    </row>
    <row r="1635" spans="1:27" s="91" customFormat="1" ht="15" customHeight="1" x14ac:dyDescent="0.35">
      <c r="A1635" s="310" t="s">
        <v>43535</v>
      </c>
      <c r="B1635" s="310" t="s">
        <v>43536</v>
      </c>
      <c r="C1635" s="310" t="s">
        <v>4759</v>
      </c>
      <c r="D1635" s="310" t="s">
        <v>43537</v>
      </c>
      <c r="E1635" s="310"/>
      <c r="F1635" s="310" t="s">
        <v>44</v>
      </c>
      <c r="G1635" s="310"/>
      <c r="H1635" s="314">
        <v>20</v>
      </c>
      <c r="I1635" s="314">
        <v>3356</v>
      </c>
      <c r="J1635" s="310" t="s">
        <v>878</v>
      </c>
      <c r="K1635" s="314">
        <v>35.900278909999997</v>
      </c>
      <c r="L1635" s="314">
        <v>-84.340511340000006</v>
      </c>
      <c r="M1635" s="314" t="s">
        <v>38459</v>
      </c>
      <c r="N1635" s="310" t="s">
        <v>26343</v>
      </c>
      <c r="O1635" s="310" t="s">
        <v>40499</v>
      </c>
      <c r="P1635" s="314">
        <v>3</v>
      </c>
      <c r="Q1635" s="310" t="s">
        <v>26747</v>
      </c>
      <c r="R1635" s="310" t="s">
        <v>25848</v>
      </c>
      <c r="S1635" s="310" t="s">
        <v>26197</v>
      </c>
      <c r="T1635" s="310" t="s">
        <v>26636</v>
      </c>
      <c r="U1635" s="310" t="s">
        <v>26207</v>
      </c>
      <c r="V1635" s="310" t="s">
        <v>26204</v>
      </c>
      <c r="W1635" s="91" t="s">
        <v>43538</v>
      </c>
      <c r="X1635" s="91" t="s">
        <v>43527</v>
      </c>
      <c r="Y1635" s="97"/>
      <c r="AA1635" s="91" t="str">
        <v>CLINC020.0RO</v>
      </c>
    </row>
    <row r="1636" spans="1:27" s="91" customFormat="1" ht="15" customHeight="1" x14ac:dyDescent="0.35">
      <c r="A1636" t="s">
        <v>4791</v>
      </c>
      <c r="B1636" t="s">
        <v>4790</v>
      </c>
      <c r="C1636" t="s">
        <v>4759</v>
      </c>
      <c r="D1636" t="s">
        <v>4792</v>
      </c>
      <c r="E1636"/>
      <c r="F1636" t="s">
        <v>44</v>
      </c>
      <c r="G1636"/>
      <c r="H1636">
        <v>22</v>
      </c>
      <c r="I1636"/>
      <c r="J1636" t="s">
        <v>290</v>
      </c>
      <c r="K1636">
        <v>35.886429999999997</v>
      </c>
      <c r="L1636">
        <v>-84.318950000000001</v>
      </c>
      <c r="M1636" s="100" t="s">
        <v>38459</v>
      </c>
      <c r="N1636" t="s">
        <v>26343</v>
      </c>
      <c r="O1636" t="s">
        <v>42379</v>
      </c>
      <c r="P1636">
        <v>3</v>
      </c>
      <c r="Q1636" t="s">
        <v>26747</v>
      </c>
      <c r="R1636" t="s">
        <v>25825</v>
      </c>
      <c r="S1636" t="s">
        <v>26197</v>
      </c>
      <c r="T1636" t="s">
        <v>26636</v>
      </c>
      <c r="U1636" t="s">
        <v>26207</v>
      </c>
      <c r="V1636" t="s">
        <v>26204</v>
      </c>
      <c r="Y1636" s="97"/>
      <c r="AA1636" s="91" t="str">
        <v>CLINC022.0LO</v>
      </c>
    </row>
    <row r="1637" spans="1:27" s="91" customFormat="1" ht="15" customHeight="1" x14ac:dyDescent="0.35">
      <c r="A1637" t="s">
        <v>4794</v>
      </c>
      <c r="B1637" t="s">
        <v>4793</v>
      </c>
      <c r="C1637" t="s">
        <v>4759</v>
      </c>
      <c r="D1637" t="s">
        <v>40920</v>
      </c>
      <c r="E1637"/>
      <c r="F1637" t="s">
        <v>44</v>
      </c>
      <c r="G1637"/>
      <c r="H1637">
        <v>24</v>
      </c>
      <c r="I1637"/>
      <c r="J1637" t="s">
        <v>878</v>
      </c>
      <c r="K1637">
        <v>35.8767</v>
      </c>
      <c r="L1637">
        <v>-84.286799999999999</v>
      </c>
      <c r="M1637" s="100" t="s">
        <v>38459</v>
      </c>
      <c r="N1637" t="s">
        <v>26343</v>
      </c>
      <c r="O1637" t="s">
        <v>42379</v>
      </c>
      <c r="P1637">
        <v>3</v>
      </c>
      <c r="Q1637" t="s">
        <v>29161</v>
      </c>
      <c r="R1637" t="s">
        <v>25825</v>
      </c>
      <c r="S1637" t="s">
        <v>26197</v>
      </c>
      <c r="T1637" t="s">
        <v>26748</v>
      </c>
      <c r="U1637" t="s">
        <v>26207</v>
      </c>
      <c r="V1637" t="s">
        <v>26204</v>
      </c>
      <c r="W1637" s="91" t="s">
        <v>40921</v>
      </c>
      <c r="X1637" s="91" t="s">
        <v>34775</v>
      </c>
      <c r="Y1637" s="97"/>
      <c r="AA1637" s="91" t="str">
        <v>CLINC024.0RO</v>
      </c>
    </row>
    <row r="1638" spans="1:27" s="91" customFormat="1" ht="15" customHeight="1" x14ac:dyDescent="0.35">
      <c r="A1638" t="s">
        <v>4796</v>
      </c>
      <c r="B1638" t="s">
        <v>4795</v>
      </c>
      <c r="C1638" t="s">
        <v>4759</v>
      </c>
      <c r="D1638" t="s">
        <v>4797</v>
      </c>
      <c r="E1638"/>
      <c r="F1638" t="s">
        <v>44</v>
      </c>
      <c r="G1638"/>
      <c r="H1638">
        <v>35.5</v>
      </c>
      <c r="I1638"/>
      <c r="J1638" t="s">
        <v>950</v>
      </c>
      <c r="K1638">
        <v>35.933300000000003</v>
      </c>
      <c r="L1638">
        <v>-84.236400000000003</v>
      </c>
      <c r="M1638" s="100" t="s">
        <v>38459</v>
      </c>
      <c r="N1638" t="s">
        <v>26343</v>
      </c>
      <c r="O1638" t="s">
        <v>42379</v>
      </c>
      <c r="P1638">
        <v>3</v>
      </c>
      <c r="Q1638" t="s">
        <v>29161</v>
      </c>
      <c r="R1638" t="s">
        <v>25825</v>
      </c>
      <c r="S1638" t="s">
        <v>26197</v>
      </c>
      <c r="T1638" t="s">
        <v>26748</v>
      </c>
      <c r="U1638" t="s">
        <v>26207</v>
      </c>
      <c r="V1638" t="s">
        <v>26204</v>
      </c>
      <c r="W1638" s="91" t="s">
        <v>4798</v>
      </c>
      <c r="X1638" s="91" t="s">
        <v>34776</v>
      </c>
      <c r="Y1638" s="97"/>
      <c r="AA1638" s="91" t="str">
        <v>CLINC035.5AN</v>
      </c>
    </row>
    <row r="1639" spans="1:27" s="91" customFormat="1" ht="15" customHeight="1" x14ac:dyDescent="0.35">
      <c r="A1639" t="s">
        <v>4800</v>
      </c>
      <c r="B1639" t="s">
        <v>4799</v>
      </c>
      <c r="C1639" t="s">
        <v>4759</v>
      </c>
      <c r="D1639" t="s">
        <v>4801</v>
      </c>
      <c r="E1639"/>
      <c r="F1639" t="s">
        <v>44</v>
      </c>
      <c r="G1639"/>
      <c r="H1639">
        <v>41.2</v>
      </c>
      <c r="I1639"/>
      <c r="J1639" t="s">
        <v>950</v>
      </c>
      <c r="K1639">
        <v>35.969700000000003</v>
      </c>
      <c r="L1639">
        <v>-84.216099999999997</v>
      </c>
      <c r="M1639" s="100" t="s">
        <v>38459</v>
      </c>
      <c r="N1639" t="s">
        <v>26343</v>
      </c>
      <c r="O1639" t="s">
        <v>42379</v>
      </c>
      <c r="P1639">
        <v>3</v>
      </c>
      <c r="Q1639" t="s">
        <v>29161</v>
      </c>
      <c r="R1639" t="s">
        <v>25825</v>
      </c>
      <c r="S1639" t="s">
        <v>26197</v>
      </c>
      <c r="T1639" t="s">
        <v>26748</v>
      </c>
      <c r="U1639" t="s">
        <v>26207</v>
      </c>
      <c r="V1639" t="s">
        <v>26204</v>
      </c>
      <c r="W1639" s="91" t="s">
        <v>34777</v>
      </c>
      <c r="X1639" s="91" t="s">
        <v>34778</v>
      </c>
      <c r="Y1639" s="97"/>
      <c r="AA1639" s="91" t="str">
        <v>CLINC041.2AN</v>
      </c>
    </row>
    <row r="1640" spans="1:27" s="91" customFormat="1" ht="15" customHeight="1" x14ac:dyDescent="0.35">
      <c r="A1640" t="s">
        <v>4803</v>
      </c>
      <c r="B1640" t="s">
        <v>4802</v>
      </c>
      <c r="C1640" t="s">
        <v>4759</v>
      </c>
      <c r="D1640" t="s">
        <v>4804</v>
      </c>
      <c r="E1640"/>
      <c r="F1640" t="s">
        <v>44</v>
      </c>
      <c r="G1640"/>
      <c r="H1640">
        <v>43.5</v>
      </c>
      <c r="I1640"/>
      <c r="J1640" t="s">
        <v>950</v>
      </c>
      <c r="K1640">
        <v>35.993000000000002</v>
      </c>
      <c r="L1640">
        <v>-84.196749999999994</v>
      </c>
      <c r="M1640" s="100" t="s">
        <v>38459</v>
      </c>
      <c r="N1640" t="s">
        <v>26343</v>
      </c>
      <c r="O1640" t="s">
        <v>42379</v>
      </c>
      <c r="P1640">
        <v>3</v>
      </c>
      <c r="Q1640" t="s">
        <v>29161</v>
      </c>
      <c r="R1640" t="s">
        <v>25825</v>
      </c>
      <c r="S1640" t="s">
        <v>26197</v>
      </c>
      <c r="T1640" t="s">
        <v>26748</v>
      </c>
      <c r="U1640" t="s">
        <v>26207</v>
      </c>
      <c r="V1640" t="s">
        <v>26204</v>
      </c>
      <c r="X1640" s="91" t="s">
        <v>34418</v>
      </c>
      <c r="Y1640" s="97"/>
      <c r="AA1640" s="91" t="str">
        <v>CLINC043.5AN</v>
      </c>
    </row>
    <row r="1641" spans="1:27" s="91" customFormat="1" ht="15" customHeight="1" x14ac:dyDescent="0.35">
      <c r="A1641" t="s">
        <v>4806</v>
      </c>
      <c r="B1641" t="s">
        <v>4805</v>
      </c>
      <c r="C1641" t="s">
        <v>4759</v>
      </c>
      <c r="D1641" t="s">
        <v>4807</v>
      </c>
      <c r="E1641"/>
      <c r="F1641" t="s">
        <v>44</v>
      </c>
      <c r="G1641"/>
      <c r="H1641">
        <v>45</v>
      </c>
      <c r="I1641"/>
      <c r="J1641" t="s">
        <v>950</v>
      </c>
      <c r="K1641">
        <v>35.991900000000001</v>
      </c>
      <c r="L1641">
        <v>-84.177400000000006</v>
      </c>
      <c r="M1641" s="100" t="s">
        <v>38459</v>
      </c>
      <c r="N1641" t="s">
        <v>26343</v>
      </c>
      <c r="O1641" t="s">
        <v>42379</v>
      </c>
      <c r="P1641">
        <v>3</v>
      </c>
      <c r="Q1641" t="s">
        <v>29161</v>
      </c>
      <c r="R1641" t="s">
        <v>25825</v>
      </c>
      <c r="S1641" t="s">
        <v>26197</v>
      </c>
      <c r="T1641" t="s">
        <v>26748</v>
      </c>
      <c r="U1641" t="s">
        <v>26207</v>
      </c>
      <c r="V1641" t="s">
        <v>26204</v>
      </c>
      <c r="W1641" s="91" t="s">
        <v>40922</v>
      </c>
      <c r="X1641" s="91" t="s">
        <v>40923</v>
      </c>
      <c r="Y1641" s="97"/>
      <c r="AA1641" s="91" t="str">
        <v>CLINC045.0AN</v>
      </c>
    </row>
    <row r="1642" spans="1:27" s="91" customFormat="1" ht="15" customHeight="1" x14ac:dyDescent="0.35">
      <c r="A1642" t="s">
        <v>4809</v>
      </c>
      <c r="B1642" t="s">
        <v>4808</v>
      </c>
      <c r="C1642" t="s">
        <v>4759</v>
      </c>
      <c r="D1642" t="s">
        <v>4810</v>
      </c>
      <c r="E1642"/>
      <c r="F1642" t="s">
        <v>44</v>
      </c>
      <c r="G1642"/>
      <c r="H1642">
        <v>48</v>
      </c>
      <c r="I1642"/>
      <c r="J1642" t="s">
        <v>950</v>
      </c>
      <c r="K1642">
        <v>36.0169</v>
      </c>
      <c r="L1642">
        <v>-84.164199999999994</v>
      </c>
      <c r="M1642" s="100" t="s">
        <v>38459</v>
      </c>
      <c r="N1642" t="s">
        <v>26343</v>
      </c>
      <c r="O1642" t="s">
        <v>42601</v>
      </c>
      <c r="P1642">
        <v>3</v>
      </c>
      <c r="Q1642" t="s">
        <v>29161</v>
      </c>
      <c r="R1642" t="s">
        <v>25825</v>
      </c>
      <c r="S1642" t="s">
        <v>26197</v>
      </c>
      <c r="T1642" t="s">
        <v>26748</v>
      </c>
      <c r="U1642" t="s">
        <v>26207</v>
      </c>
      <c r="V1642" t="s">
        <v>26204</v>
      </c>
      <c r="W1642" s="91" t="s">
        <v>34780</v>
      </c>
      <c r="X1642" s="91" t="s">
        <v>34418</v>
      </c>
      <c r="Y1642" s="97"/>
      <c r="AA1642" s="91" t="str">
        <v>CLINC048.0AN</v>
      </c>
    </row>
    <row r="1643" spans="1:27" s="91" customFormat="1" ht="15" customHeight="1" x14ac:dyDescent="0.35">
      <c r="A1643" t="s">
        <v>4812</v>
      </c>
      <c r="B1643" t="s">
        <v>4811</v>
      </c>
      <c r="C1643" t="s">
        <v>4759</v>
      </c>
      <c r="D1643" t="s">
        <v>4813</v>
      </c>
      <c r="E1643"/>
      <c r="F1643" t="s">
        <v>44</v>
      </c>
      <c r="G1643"/>
      <c r="H1643">
        <v>48.7</v>
      </c>
      <c r="I1643"/>
      <c r="J1643" t="s">
        <v>950</v>
      </c>
      <c r="K1643">
        <v>36.026699999999998</v>
      </c>
      <c r="L1643">
        <v>-84.170299999999997</v>
      </c>
      <c r="M1643" s="100" t="s">
        <v>38459</v>
      </c>
      <c r="N1643" t="s">
        <v>26343</v>
      </c>
      <c r="O1643" t="s">
        <v>42601</v>
      </c>
      <c r="P1643">
        <v>3</v>
      </c>
      <c r="Q1643" t="s">
        <v>29161</v>
      </c>
      <c r="R1643" t="s">
        <v>25825</v>
      </c>
      <c r="S1643" t="s">
        <v>26197</v>
      </c>
      <c r="T1643" t="s">
        <v>26748</v>
      </c>
      <c r="U1643" t="s">
        <v>26207</v>
      </c>
      <c r="V1643" t="s">
        <v>26204</v>
      </c>
      <c r="W1643" s="91" t="s">
        <v>4814</v>
      </c>
      <c r="X1643" s="91" t="s">
        <v>34781</v>
      </c>
      <c r="Y1643" s="97"/>
      <c r="AA1643" s="91" t="str">
        <v>CLINC048.7AN</v>
      </c>
    </row>
    <row r="1644" spans="1:27" s="91" customFormat="1" ht="15" customHeight="1" x14ac:dyDescent="0.35">
      <c r="A1644" t="s">
        <v>4816</v>
      </c>
      <c r="B1644" t="s">
        <v>4815</v>
      </c>
      <c r="C1644" t="s">
        <v>4759</v>
      </c>
      <c r="D1644" t="s">
        <v>4817</v>
      </c>
      <c r="E1644"/>
      <c r="F1644" t="s">
        <v>44</v>
      </c>
      <c r="G1644"/>
      <c r="H1644">
        <v>52.6</v>
      </c>
      <c r="I1644"/>
      <c r="J1644" t="s">
        <v>950</v>
      </c>
      <c r="K1644">
        <v>36.063899999999997</v>
      </c>
      <c r="L1644">
        <v>-84.195599999999999</v>
      </c>
      <c r="M1644" s="100" t="s">
        <v>38459</v>
      </c>
      <c r="N1644" t="s">
        <v>26343</v>
      </c>
      <c r="O1644" t="s">
        <v>42601</v>
      </c>
      <c r="P1644">
        <v>3</v>
      </c>
      <c r="Q1644" t="s">
        <v>29161</v>
      </c>
      <c r="R1644" t="s">
        <v>25825</v>
      </c>
      <c r="S1644" t="s">
        <v>26197</v>
      </c>
      <c r="T1644" t="s">
        <v>26748</v>
      </c>
      <c r="U1644" t="s">
        <v>26207</v>
      </c>
      <c r="V1644" t="s">
        <v>26204</v>
      </c>
      <c r="W1644" s="91" t="s">
        <v>4818</v>
      </c>
      <c r="X1644" s="91" t="s">
        <v>34782</v>
      </c>
      <c r="Y1644" s="97"/>
      <c r="AA1644" s="91" t="str">
        <v>CLINC052.6AN</v>
      </c>
    </row>
    <row r="1645" spans="1:27" s="91" customFormat="1" ht="15" customHeight="1" x14ac:dyDescent="0.35">
      <c r="A1645" t="s">
        <v>4820</v>
      </c>
      <c r="B1645" t="s">
        <v>4819</v>
      </c>
      <c r="C1645" t="s">
        <v>4759</v>
      </c>
      <c r="D1645" t="s">
        <v>4821</v>
      </c>
      <c r="E1645"/>
      <c r="F1645" t="s">
        <v>44</v>
      </c>
      <c r="G1645"/>
      <c r="H1645">
        <v>66.3</v>
      </c>
      <c r="I1645"/>
      <c r="J1645" t="s">
        <v>950</v>
      </c>
      <c r="K1645">
        <v>36.123100000000001</v>
      </c>
      <c r="L1645">
        <v>-84.113389999999995</v>
      </c>
      <c r="M1645" s="100" t="s">
        <v>38459</v>
      </c>
      <c r="N1645" t="s">
        <v>26343</v>
      </c>
      <c r="O1645" t="s">
        <v>42601</v>
      </c>
      <c r="P1645">
        <v>3</v>
      </c>
      <c r="Q1645" t="s">
        <v>29162</v>
      </c>
      <c r="R1645" t="s">
        <v>25825</v>
      </c>
      <c r="S1645" t="s">
        <v>26197</v>
      </c>
      <c r="T1645"/>
      <c r="U1645" t="s">
        <v>26198</v>
      </c>
      <c r="V1645" t="s">
        <v>26204</v>
      </c>
      <c r="W1645" s="91" t="s">
        <v>4822</v>
      </c>
      <c r="X1645" s="91" t="s">
        <v>34783</v>
      </c>
      <c r="Y1645" s="97"/>
      <c r="AA1645" s="91" t="str">
        <v>CLINC066.3AN</v>
      </c>
    </row>
    <row r="1646" spans="1:27" s="91" customFormat="1" ht="15" customHeight="1" x14ac:dyDescent="0.35">
      <c r="A1646" t="s">
        <v>4824</v>
      </c>
      <c r="B1646" t="s">
        <v>4823</v>
      </c>
      <c r="C1646" t="s">
        <v>4759</v>
      </c>
      <c r="D1646" t="s">
        <v>4825</v>
      </c>
      <c r="E1646"/>
      <c r="F1646" t="s">
        <v>44</v>
      </c>
      <c r="G1646"/>
      <c r="H1646">
        <v>70.5</v>
      </c>
      <c r="I1646"/>
      <c r="J1646" t="s">
        <v>950</v>
      </c>
      <c r="K1646">
        <v>36.160400000000003</v>
      </c>
      <c r="L1646">
        <v>-84.122500000000002</v>
      </c>
      <c r="M1646" s="100" t="s">
        <v>38459</v>
      </c>
      <c r="N1646" t="s">
        <v>26343</v>
      </c>
      <c r="O1646" t="s">
        <v>42980</v>
      </c>
      <c r="P1646">
        <v>3</v>
      </c>
      <c r="Q1646" t="s">
        <v>29162</v>
      </c>
      <c r="R1646" t="s">
        <v>25825</v>
      </c>
      <c r="S1646" t="s">
        <v>26197</v>
      </c>
      <c r="T1646"/>
      <c r="U1646" t="s">
        <v>26198</v>
      </c>
      <c r="V1646" t="s">
        <v>26204</v>
      </c>
      <c r="X1646" s="91" t="s">
        <v>30549</v>
      </c>
      <c r="Y1646" s="97"/>
      <c r="AA1646" s="91" t="str">
        <v>CLINC070.5AN</v>
      </c>
    </row>
    <row r="1647" spans="1:27" s="91" customFormat="1" ht="15" customHeight="1" x14ac:dyDescent="0.35">
      <c r="A1647" t="s">
        <v>4827</v>
      </c>
      <c r="B1647" t="s">
        <v>4826</v>
      </c>
      <c r="C1647" t="s">
        <v>4759</v>
      </c>
      <c r="D1647" t="s">
        <v>4828</v>
      </c>
      <c r="E1647"/>
      <c r="F1647" t="s">
        <v>44</v>
      </c>
      <c r="G1647"/>
      <c r="H1647">
        <v>77</v>
      </c>
      <c r="I1647"/>
      <c r="J1647" t="s">
        <v>950</v>
      </c>
      <c r="K1647">
        <v>36.204700000000003</v>
      </c>
      <c r="L1647">
        <v>-84.090400000000002</v>
      </c>
      <c r="M1647" s="100" t="s">
        <v>38459</v>
      </c>
      <c r="N1647" t="s">
        <v>26343</v>
      </c>
      <c r="O1647" t="s">
        <v>42980</v>
      </c>
      <c r="P1647">
        <v>3</v>
      </c>
      <c r="Q1647" t="s">
        <v>29163</v>
      </c>
      <c r="R1647" t="s">
        <v>25825</v>
      </c>
      <c r="S1647" t="s">
        <v>26197</v>
      </c>
      <c r="T1647"/>
      <c r="U1647" t="s">
        <v>26198</v>
      </c>
      <c r="V1647" t="s">
        <v>26204</v>
      </c>
      <c r="X1647" s="91" t="s">
        <v>30549</v>
      </c>
      <c r="Y1647" s="97"/>
      <c r="AA1647" s="91" t="str">
        <v>CLINC077.0AN</v>
      </c>
    </row>
    <row r="1648" spans="1:27" s="91" customFormat="1" ht="15" customHeight="1" x14ac:dyDescent="0.35">
      <c r="A1648" t="s">
        <v>4830</v>
      </c>
      <c r="B1648" t="s">
        <v>4829</v>
      </c>
      <c r="C1648" t="s">
        <v>4759</v>
      </c>
      <c r="D1648" t="s">
        <v>4831</v>
      </c>
      <c r="E1648"/>
      <c r="F1648" t="s">
        <v>44</v>
      </c>
      <c r="G1648"/>
      <c r="H1648">
        <v>78.7</v>
      </c>
      <c r="I1648"/>
      <c r="J1648" t="s">
        <v>950</v>
      </c>
      <c r="K1648">
        <v>36.215000000000003</v>
      </c>
      <c r="L1648">
        <v>-84.083100000000002</v>
      </c>
      <c r="M1648" s="100" t="s">
        <v>38459</v>
      </c>
      <c r="N1648" t="s">
        <v>26343</v>
      </c>
      <c r="O1648" t="s">
        <v>42980</v>
      </c>
      <c r="P1648">
        <v>3</v>
      </c>
      <c r="Q1648" t="s">
        <v>29163</v>
      </c>
      <c r="R1648" t="s">
        <v>25825</v>
      </c>
      <c r="S1648" t="s">
        <v>26197</v>
      </c>
      <c r="T1648"/>
      <c r="U1648" t="s">
        <v>26198</v>
      </c>
      <c r="V1648" t="s">
        <v>26204</v>
      </c>
      <c r="W1648" s="91" t="s">
        <v>4832</v>
      </c>
      <c r="X1648" s="91" t="s">
        <v>34784</v>
      </c>
      <c r="Y1648" s="97"/>
      <c r="AA1648" s="91" t="str">
        <v>CLINC078.7AN</v>
      </c>
    </row>
    <row r="1649" spans="1:27" s="91" customFormat="1" ht="15" customHeight="1" x14ac:dyDescent="0.35">
      <c r="A1649" t="s">
        <v>4834</v>
      </c>
      <c r="B1649" t="s">
        <v>4833</v>
      </c>
      <c r="C1649" t="s">
        <v>4759</v>
      </c>
      <c r="D1649" t="s">
        <v>4835</v>
      </c>
      <c r="E1649"/>
      <c r="F1649" t="s">
        <v>44</v>
      </c>
      <c r="G1649"/>
      <c r="H1649">
        <v>80</v>
      </c>
      <c r="I1649"/>
      <c r="J1649" t="s">
        <v>1237</v>
      </c>
      <c r="K1649">
        <v>36.226900000000001</v>
      </c>
      <c r="L1649">
        <v>-84.093000000000004</v>
      </c>
      <c r="M1649" s="100" t="s">
        <v>38424</v>
      </c>
      <c r="N1649" t="s">
        <v>26272</v>
      </c>
      <c r="O1649" t="s">
        <v>43177</v>
      </c>
      <c r="P1649">
        <v>4</v>
      </c>
      <c r="Q1649" t="s">
        <v>30134</v>
      </c>
      <c r="R1649" t="s">
        <v>25825</v>
      </c>
      <c r="S1649" t="s">
        <v>26197</v>
      </c>
      <c r="T1649" t="s">
        <v>26426</v>
      </c>
      <c r="U1649" t="s">
        <v>26207</v>
      </c>
      <c r="V1649" t="s">
        <v>26204</v>
      </c>
      <c r="X1649" s="91" t="s">
        <v>30550</v>
      </c>
      <c r="Y1649" s="97"/>
      <c r="AA1649" s="91" t="str">
        <v>CLINC080.0CA</v>
      </c>
    </row>
    <row r="1650" spans="1:27" s="91" customFormat="1" ht="15" customHeight="1" x14ac:dyDescent="0.35">
      <c r="A1650" t="s">
        <v>4837</v>
      </c>
      <c r="B1650" t="s">
        <v>4836</v>
      </c>
      <c r="C1650" t="s">
        <v>4759</v>
      </c>
      <c r="D1650" t="s">
        <v>4838</v>
      </c>
      <c r="E1650"/>
      <c r="F1650" t="s">
        <v>28998</v>
      </c>
      <c r="G1650"/>
      <c r="H1650">
        <v>113.5</v>
      </c>
      <c r="I1650"/>
      <c r="J1650" t="s">
        <v>3025</v>
      </c>
      <c r="K1650">
        <v>36.311300000000003</v>
      </c>
      <c r="L1650">
        <v>-83.832999999999998</v>
      </c>
      <c r="M1650" s="100" t="s">
        <v>38424</v>
      </c>
      <c r="N1650" t="s">
        <v>26272</v>
      </c>
      <c r="O1650" t="s">
        <v>43059</v>
      </c>
      <c r="P1650">
        <v>4</v>
      </c>
      <c r="Q1650" t="s">
        <v>30134</v>
      </c>
      <c r="R1650" t="s">
        <v>25825</v>
      </c>
      <c r="S1650" t="s">
        <v>26197</v>
      </c>
      <c r="T1650" t="s">
        <v>26426</v>
      </c>
      <c r="U1650" t="s">
        <v>26207</v>
      </c>
      <c r="V1650" t="s">
        <v>26204</v>
      </c>
      <c r="X1650" s="91" t="s">
        <v>29581</v>
      </c>
      <c r="Y1650" s="97"/>
      <c r="AA1650" s="91" t="str">
        <v>CLINC113.5UN</v>
      </c>
    </row>
    <row r="1651" spans="1:27" s="91" customFormat="1" ht="15" customHeight="1" x14ac:dyDescent="0.35">
      <c r="A1651" t="s">
        <v>4840</v>
      </c>
      <c r="B1651" t="s">
        <v>4839</v>
      </c>
      <c r="C1651" t="s">
        <v>4759</v>
      </c>
      <c r="D1651" t="s">
        <v>634</v>
      </c>
      <c r="E1651"/>
      <c r="F1651" t="s">
        <v>28998</v>
      </c>
      <c r="G1651"/>
      <c r="H1651">
        <v>120.5</v>
      </c>
      <c r="I1651"/>
      <c r="J1651" t="s">
        <v>3025</v>
      </c>
      <c r="K1651">
        <v>36.334800000000001</v>
      </c>
      <c r="L1651">
        <v>-83.742500000000007</v>
      </c>
      <c r="M1651" s="100" t="s">
        <v>38424</v>
      </c>
      <c r="N1651" t="s">
        <v>26272</v>
      </c>
      <c r="O1651" t="s">
        <v>43178</v>
      </c>
      <c r="P1651">
        <v>4</v>
      </c>
      <c r="Q1651" t="s">
        <v>30134</v>
      </c>
      <c r="R1651" t="s">
        <v>25825</v>
      </c>
      <c r="S1651" t="s">
        <v>26197</v>
      </c>
      <c r="T1651" t="s">
        <v>26426</v>
      </c>
      <c r="U1651" t="s">
        <v>26207</v>
      </c>
      <c r="V1651" t="s">
        <v>26204</v>
      </c>
      <c r="X1651" s="91" t="s">
        <v>30178</v>
      </c>
      <c r="Y1651" s="97"/>
      <c r="AA1651" s="91" t="str">
        <v>CLINC120.5UN</v>
      </c>
    </row>
    <row r="1652" spans="1:27" s="91" customFormat="1" ht="15" customHeight="1" x14ac:dyDescent="0.35">
      <c r="A1652" s="310" t="s">
        <v>37870</v>
      </c>
      <c r="B1652" s="310" t="s">
        <v>37871</v>
      </c>
      <c r="C1652" s="310" t="s">
        <v>37872</v>
      </c>
      <c r="D1652" s="310" t="s">
        <v>37873</v>
      </c>
      <c r="E1652" s="310"/>
      <c r="F1652" s="310" t="s">
        <v>44</v>
      </c>
      <c r="G1652" s="310"/>
      <c r="H1652" s="314">
        <v>123.8</v>
      </c>
      <c r="I1652" s="314">
        <v>1675</v>
      </c>
      <c r="J1652" s="310" t="s">
        <v>398</v>
      </c>
      <c r="K1652" s="314">
        <v>36.360729999999997</v>
      </c>
      <c r="L1652" s="314">
        <v>-83.703720000000004</v>
      </c>
      <c r="M1652" s="314" t="s">
        <v>38424</v>
      </c>
      <c r="N1652" s="310" t="s">
        <v>26272</v>
      </c>
      <c r="O1652" s="310" t="s">
        <v>38449</v>
      </c>
      <c r="P1652" s="314">
        <v>4</v>
      </c>
      <c r="Q1652" s="310" t="s">
        <v>30134</v>
      </c>
      <c r="R1652" s="310" t="s">
        <v>25825</v>
      </c>
      <c r="S1652" s="310" t="s">
        <v>26197</v>
      </c>
      <c r="T1652" s="310" t="s">
        <v>26426</v>
      </c>
      <c r="U1652" s="310" t="s">
        <v>26207</v>
      </c>
      <c r="V1652" s="310" t="s">
        <v>26204</v>
      </c>
      <c r="Y1652" s="97"/>
      <c r="AA1652" s="91" t="str">
        <v>CLINC123.8CL</v>
      </c>
    </row>
    <row r="1653" spans="1:27" s="91" customFormat="1" ht="15" customHeight="1" x14ac:dyDescent="0.35">
      <c r="A1653" t="s">
        <v>4842</v>
      </c>
      <c r="B1653" t="s">
        <v>4841</v>
      </c>
      <c r="C1653" t="s">
        <v>4759</v>
      </c>
      <c r="D1653" t="s">
        <v>4843</v>
      </c>
      <c r="E1653"/>
      <c r="F1653" t="s">
        <v>44</v>
      </c>
      <c r="G1653"/>
      <c r="H1653">
        <v>125</v>
      </c>
      <c r="I1653"/>
      <c r="J1653" t="s">
        <v>398</v>
      </c>
      <c r="K1653">
        <v>36.362200000000001</v>
      </c>
      <c r="L1653">
        <v>-83.691299999999998</v>
      </c>
      <c r="M1653" s="100" t="s">
        <v>38424</v>
      </c>
      <c r="N1653" t="s">
        <v>26272</v>
      </c>
      <c r="O1653" t="s">
        <v>43178</v>
      </c>
      <c r="P1653">
        <v>4</v>
      </c>
      <c r="Q1653" t="s">
        <v>30134</v>
      </c>
      <c r="R1653" t="s">
        <v>25825</v>
      </c>
      <c r="S1653" t="s">
        <v>26197</v>
      </c>
      <c r="T1653" t="s">
        <v>26426</v>
      </c>
      <c r="U1653" t="s">
        <v>26207</v>
      </c>
      <c r="V1653" t="s">
        <v>26204</v>
      </c>
      <c r="W1653" s="91" t="s">
        <v>4844</v>
      </c>
      <c r="X1653" s="91" t="s">
        <v>29721</v>
      </c>
      <c r="Y1653" s="97"/>
      <c r="AA1653" s="91" t="str">
        <v>CLINC125.0CL</v>
      </c>
    </row>
    <row r="1654" spans="1:27" s="91" customFormat="1" ht="15" customHeight="1" x14ac:dyDescent="0.35">
      <c r="A1654" t="s">
        <v>4846</v>
      </c>
      <c r="B1654" t="s">
        <v>4845</v>
      </c>
      <c r="C1654" t="s">
        <v>4759</v>
      </c>
      <c r="D1654" t="s">
        <v>4847</v>
      </c>
      <c r="E1654"/>
      <c r="F1654" t="s">
        <v>44</v>
      </c>
      <c r="G1654"/>
      <c r="H1654">
        <v>128</v>
      </c>
      <c r="I1654"/>
      <c r="J1654" t="s">
        <v>398</v>
      </c>
      <c r="K1654">
        <v>36.332590000000003</v>
      </c>
      <c r="L1654">
        <v>-83.656019999999998</v>
      </c>
      <c r="M1654" s="100" t="s">
        <v>38424</v>
      </c>
      <c r="N1654" t="s">
        <v>26272</v>
      </c>
      <c r="O1654" t="s">
        <v>43021</v>
      </c>
      <c r="P1654">
        <v>4</v>
      </c>
      <c r="Q1654" t="s">
        <v>30134</v>
      </c>
      <c r="R1654" t="s">
        <v>25825</v>
      </c>
      <c r="S1654" t="s">
        <v>26197</v>
      </c>
      <c r="T1654" t="s">
        <v>26426</v>
      </c>
      <c r="U1654" t="s">
        <v>26207</v>
      </c>
      <c r="V1654" t="s">
        <v>26204</v>
      </c>
      <c r="X1654" s="91" t="s">
        <v>30551</v>
      </c>
      <c r="Y1654" s="97"/>
      <c r="AA1654" s="91" t="str">
        <v>CLINC128.0CL</v>
      </c>
    </row>
    <row r="1655" spans="1:27" s="91" customFormat="1" ht="15" customHeight="1" x14ac:dyDescent="0.35">
      <c r="A1655" t="s">
        <v>4849</v>
      </c>
      <c r="B1655" t="s">
        <v>4848</v>
      </c>
      <c r="C1655" t="s">
        <v>4759</v>
      </c>
      <c r="D1655" t="s">
        <v>36491</v>
      </c>
      <c r="E1655"/>
      <c r="F1655" t="s">
        <v>44</v>
      </c>
      <c r="G1655"/>
      <c r="H1655">
        <v>159.69999999999999</v>
      </c>
      <c r="I1655">
        <v>100</v>
      </c>
      <c r="J1655" t="s">
        <v>398</v>
      </c>
      <c r="K1655">
        <v>36.427599999999998</v>
      </c>
      <c r="L1655">
        <v>-83.396299999999997</v>
      </c>
      <c r="M1655" s="100" t="s">
        <v>38424</v>
      </c>
      <c r="N1655" t="s">
        <v>26272</v>
      </c>
      <c r="O1655" t="s">
        <v>38791</v>
      </c>
      <c r="P1655">
        <v>4</v>
      </c>
      <c r="Q1655" t="s">
        <v>26749</v>
      </c>
      <c r="R1655" t="s">
        <v>25825</v>
      </c>
      <c r="S1655" t="s">
        <v>26197</v>
      </c>
      <c r="T1655"/>
      <c r="U1655" t="s">
        <v>26198</v>
      </c>
      <c r="V1655" t="s">
        <v>26204</v>
      </c>
      <c r="W1655" s="91" t="s">
        <v>38792</v>
      </c>
      <c r="X1655" s="91" t="s">
        <v>25882</v>
      </c>
      <c r="Y1655" s="97"/>
      <c r="AA1655" s="91" t="str">
        <v>CLINC159.7CL</v>
      </c>
    </row>
    <row r="1656" spans="1:27" s="91" customFormat="1" ht="15" customHeight="1" x14ac:dyDescent="0.35">
      <c r="A1656" t="s">
        <v>4851</v>
      </c>
      <c r="B1656" t="s">
        <v>4850</v>
      </c>
      <c r="C1656" t="s">
        <v>4852</v>
      </c>
      <c r="D1656" t="s">
        <v>4853</v>
      </c>
      <c r="E1656"/>
      <c r="F1656" t="s">
        <v>44</v>
      </c>
      <c r="G1656"/>
      <c r="H1656">
        <v>0.2</v>
      </c>
      <c r="I1656">
        <v>0.41</v>
      </c>
      <c r="J1656" t="s">
        <v>68</v>
      </c>
      <c r="K1656">
        <v>36.424999999999997</v>
      </c>
      <c r="L1656">
        <v>-83.361000000000004</v>
      </c>
      <c r="M1656" s="100" t="s">
        <v>38424</v>
      </c>
      <c r="N1656" t="s">
        <v>26272</v>
      </c>
      <c r="O1656" t="s">
        <v>42392</v>
      </c>
      <c r="P1656">
        <v>4</v>
      </c>
      <c r="Q1656" t="s">
        <v>30552</v>
      </c>
      <c r="R1656" t="s">
        <v>25821</v>
      </c>
      <c r="S1656" t="s">
        <v>26197</v>
      </c>
      <c r="T1656"/>
      <c r="U1656" t="s">
        <v>26198</v>
      </c>
      <c r="V1656" t="s">
        <v>26204</v>
      </c>
      <c r="W1656" s="91" t="s">
        <v>4854</v>
      </c>
      <c r="X1656" s="91" t="s">
        <v>30553</v>
      </c>
      <c r="Y1656" s="97"/>
      <c r="AA1656" s="91" t="str">
        <v>CLINC164.0T0.2HK</v>
      </c>
    </row>
    <row r="1657" spans="1:27" s="91" customFormat="1" ht="15" customHeight="1" x14ac:dyDescent="0.35">
      <c r="A1657" t="s">
        <v>4856</v>
      </c>
      <c r="B1657" t="s">
        <v>4855</v>
      </c>
      <c r="C1657" t="s">
        <v>4852</v>
      </c>
      <c r="D1657" t="s">
        <v>4857</v>
      </c>
      <c r="E1657"/>
      <c r="F1657" t="s">
        <v>44</v>
      </c>
      <c r="G1657"/>
      <c r="H1657">
        <v>0.2</v>
      </c>
      <c r="I1657">
        <v>0.52</v>
      </c>
      <c r="J1657" t="s">
        <v>1612</v>
      </c>
      <c r="K1657">
        <v>36.445999999999998</v>
      </c>
      <c r="L1657">
        <v>-83.352000000000004</v>
      </c>
      <c r="M1657" s="100" t="s">
        <v>38424</v>
      </c>
      <c r="N1657" t="s">
        <v>26272</v>
      </c>
      <c r="O1657" t="s">
        <v>42392</v>
      </c>
      <c r="P1657">
        <v>4</v>
      </c>
      <c r="Q1657" t="s">
        <v>30554</v>
      </c>
      <c r="R1657" t="s">
        <v>25821</v>
      </c>
      <c r="S1657" t="s">
        <v>26197</v>
      </c>
      <c r="T1657"/>
      <c r="U1657" t="s">
        <v>26198</v>
      </c>
      <c r="V1657" t="s">
        <v>26204</v>
      </c>
      <c r="W1657" s="91" t="s">
        <v>4858</v>
      </c>
      <c r="X1657" s="91" t="s">
        <v>29606</v>
      </c>
      <c r="Y1657" s="97"/>
      <c r="AA1657" s="91" t="str">
        <v>CLINC166.5T0.2HK</v>
      </c>
    </row>
    <row r="1658" spans="1:27" s="91" customFormat="1" ht="15" customHeight="1" x14ac:dyDescent="0.35">
      <c r="A1658" t="s">
        <v>4860</v>
      </c>
      <c r="B1658" t="s">
        <v>4859</v>
      </c>
      <c r="C1658" t="s">
        <v>4852</v>
      </c>
      <c r="D1658" t="s">
        <v>4861</v>
      </c>
      <c r="E1658"/>
      <c r="F1658" t="s">
        <v>44</v>
      </c>
      <c r="G1658"/>
      <c r="H1658">
        <v>0.2</v>
      </c>
      <c r="I1658">
        <v>1.65</v>
      </c>
      <c r="J1658" t="s">
        <v>1612</v>
      </c>
      <c r="K1658">
        <v>36.451000000000001</v>
      </c>
      <c r="L1658">
        <v>-83.350999999999999</v>
      </c>
      <c r="M1658" s="100" t="s">
        <v>38424</v>
      </c>
      <c r="N1658" t="s">
        <v>26272</v>
      </c>
      <c r="O1658" t="s">
        <v>42392</v>
      </c>
      <c r="P1658">
        <v>4</v>
      </c>
      <c r="Q1658" t="s">
        <v>30555</v>
      </c>
      <c r="R1658" t="s">
        <v>25821</v>
      </c>
      <c r="S1658" t="s">
        <v>26197</v>
      </c>
      <c r="T1658"/>
      <c r="U1658" t="s">
        <v>26198</v>
      </c>
      <c r="V1658" t="s">
        <v>26204</v>
      </c>
      <c r="W1658" s="91" t="s">
        <v>4862</v>
      </c>
      <c r="X1658" s="91" t="s">
        <v>29606</v>
      </c>
      <c r="Y1658" s="97"/>
      <c r="AA1658" s="91" t="str">
        <v>CLINC166.6T0.2HK</v>
      </c>
    </row>
    <row r="1659" spans="1:27" s="91" customFormat="1" ht="15" customHeight="1" x14ac:dyDescent="0.35">
      <c r="A1659" t="s">
        <v>4864</v>
      </c>
      <c r="B1659" t="s">
        <v>4863</v>
      </c>
      <c r="C1659" t="s">
        <v>4865</v>
      </c>
      <c r="D1659" t="s">
        <v>4866</v>
      </c>
      <c r="E1659" t="s">
        <v>26424</v>
      </c>
      <c r="F1659" t="s">
        <v>44</v>
      </c>
      <c r="G1659"/>
      <c r="H1659">
        <v>0.2</v>
      </c>
      <c r="I1659">
        <v>0.55000000000000004</v>
      </c>
      <c r="J1659" t="s">
        <v>1612</v>
      </c>
      <c r="K1659">
        <v>36.46011</v>
      </c>
      <c r="L1659">
        <v>-83.30789</v>
      </c>
      <c r="M1659" s="100" t="s">
        <v>38424</v>
      </c>
      <c r="N1659" t="s">
        <v>26272</v>
      </c>
      <c r="O1659" t="s">
        <v>42392</v>
      </c>
      <c r="P1659">
        <v>4</v>
      </c>
      <c r="Q1659" t="s">
        <v>26749</v>
      </c>
      <c r="R1659" t="s">
        <v>25821</v>
      </c>
      <c r="S1659" t="s">
        <v>26197</v>
      </c>
      <c r="T1659"/>
      <c r="U1659" t="s">
        <v>26198</v>
      </c>
      <c r="V1659" t="s">
        <v>26204</v>
      </c>
      <c r="W1659" s="91" t="s">
        <v>4867</v>
      </c>
      <c r="X1659" s="91" t="s">
        <v>34785</v>
      </c>
      <c r="Y1659" s="97"/>
      <c r="AA1659" s="91" t="str">
        <v>CLINC169.2T0.2HK</v>
      </c>
    </row>
    <row r="1660" spans="1:27" s="91" customFormat="1" ht="15" customHeight="1" x14ac:dyDescent="0.35">
      <c r="A1660" t="s">
        <v>4869</v>
      </c>
      <c r="B1660" t="s">
        <v>4868</v>
      </c>
      <c r="C1660" t="s">
        <v>4759</v>
      </c>
      <c r="D1660" t="s">
        <v>4870</v>
      </c>
      <c r="E1660"/>
      <c r="F1660" t="s">
        <v>44</v>
      </c>
      <c r="G1660"/>
      <c r="H1660">
        <v>172.4</v>
      </c>
      <c r="I1660">
        <v>1400</v>
      </c>
      <c r="J1660" t="s">
        <v>1612</v>
      </c>
      <c r="K1660">
        <v>36.472410000000004</v>
      </c>
      <c r="L1660">
        <v>-83.290139999999994</v>
      </c>
      <c r="M1660" s="100" t="s">
        <v>38424</v>
      </c>
      <c r="N1660" t="s">
        <v>26272</v>
      </c>
      <c r="O1660" t="s">
        <v>42392</v>
      </c>
      <c r="P1660">
        <v>4</v>
      </c>
      <c r="Q1660" t="s">
        <v>26749</v>
      </c>
      <c r="R1660" t="s">
        <v>25821</v>
      </c>
      <c r="S1660" t="s">
        <v>26197</v>
      </c>
      <c r="T1660"/>
      <c r="U1660" t="s">
        <v>26198</v>
      </c>
      <c r="V1660" t="s">
        <v>26204</v>
      </c>
      <c r="W1660" s="91" t="s">
        <v>4871</v>
      </c>
      <c r="X1660" s="91" t="s">
        <v>30556</v>
      </c>
      <c r="Y1660" s="97"/>
      <c r="AA1660" s="91" t="str">
        <v>CLINC172.4HK</v>
      </c>
    </row>
    <row r="1661" spans="1:27" s="91" customFormat="1" ht="15" customHeight="1" x14ac:dyDescent="0.35">
      <c r="A1661" t="s">
        <v>4873</v>
      </c>
      <c r="B1661" t="s">
        <v>4872</v>
      </c>
      <c r="C1661" t="s">
        <v>4852</v>
      </c>
      <c r="D1661" t="s">
        <v>4874</v>
      </c>
      <c r="E1661"/>
      <c r="F1661" t="s">
        <v>44</v>
      </c>
      <c r="G1661"/>
      <c r="H1661">
        <v>0.3</v>
      </c>
      <c r="I1661">
        <v>0.24</v>
      </c>
      <c r="J1661" t="s">
        <v>1612</v>
      </c>
      <c r="K1661">
        <v>36.493000000000002</v>
      </c>
      <c r="L1661">
        <v>-83.274000000000001</v>
      </c>
      <c r="M1661" s="100" t="s">
        <v>38424</v>
      </c>
      <c r="N1661" t="s">
        <v>26272</v>
      </c>
      <c r="O1661" t="s">
        <v>42106</v>
      </c>
      <c r="P1661">
        <v>4</v>
      </c>
      <c r="Q1661" t="s">
        <v>30552</v>
      </c>
      <c r="R1661" t="s">
        <v>25821</v>
      </c>
      <c r="S1661" t="s">
        <v>26197</v>
      </c>
      <c r="T1661"/>
      <c r="U1661" t="s">
        <v>26198</v>
      </c>
      <c r="V1661" t="s">
        <v>26204</v>
      </c>
      <c r="W1661" s="91" t="s">
        <v>4875</v>
      </c>
      <c r="X1661" s="91" t="s">
        <v>30557</v>
      </c>
      <c r="Y1661" s="97"/>
      <c r="AA1661" s="91" t="str">
        <v>CLINC173.7T0.3HK</v>
      </c>
    </row>
    <row r="1662" spans="1:27" s="91" customFormat="1" ht="15" customHeight="1" x14ac:dyDescent="0.35">
      <c r="A1662" t="s">
        <v>34786</v>
      </c>
      <c r="B1662" t="s">
        <v>34787</v>
      </c>
      <c r="C1662" t="s">
        <v>4759</v>
      </c>
      <c r="D1662" t="s">
        <v>34788</v>
      </c>
      <c r="E1662"/>
      <c r="F1662" t="s">
        <v>44</v>
      </c>
      <c r="G1662"/>
      <c r="H1662">
        <v>175.8</v>
      </c>
      <c r="I1662">
        <v>1377.8</v>
      </c>
      <c r="J1662" t="s">
        <v>1612</v>
      </c>
      <c r="K1662">
        <v>36.505330000000001</v>
      </c>
      <c r="L1662">
        <v>-83.241849999999999</v>
      </c>
      <c r="M1662" s="100" t="s">
        <v>38424</v>
      </c>
      <c r="N1662" t="s">
        <v>26272</v>
      </c>
      <c r="O1662" t="s">
        <v>42106</v>
      </c>
      <c r="P1662">
        <v>4</v>
      </c>
      <c r="Q1662" t="s">
        <v>26749</v>
      </c>
      <c r="R1662" t="s">
        <v>25821</v>
      </c>
      <c r="S1662" t="s">
        <v>26197</v>
      </c>
      <c r="T1662"/>
      <c r="U1662" t="s">
        <v>26198</v>
      </c>
      <c r="V1662" t="s">
        <v>26204</v>
      </c>
      <c r="Y1662" s="97"/>
      <c r="AA1662" s="91" t="str">
        <v>CLINC175.8HK</v>
      </c>
    </row>
    <row r="1663" spans="1:27" s="91" customFormat="1" ht="15" customHeight="1" x14ac:dyDescent="0.35">
      <c r="A1663" t="s">
        <v>4877</v>
      </c>
      <c r="B1663" t="s">
        <v>4876</v>
      </c>
      <c r="C1663" t="s">
        <v>4852</v>
      </c>
      <c r="D1663" t="s">
        <v>4878</v>
      </c>
      <c r="E1663"/>
      <c r="F1663" t="s">
        <v>44</v>
      </c>
      <c r="G1663"/>
      <c r="H1663">
        <v>0.2</v>
      </c>
      <c r="I1663">
        <v>0.22</v>
      </c>
      <c r="J1663" t="s">
        <v>1612</v>
      </c>
      <c r="K1663">
        <v>36.555</v>
      </c>
      <c r="L1663">
        <v>-83.066000000000003</v>
      </c>
      <c r="M1663" s="100" t="s">
        <v>38424</v>
      </c>
      <c r="N1663" t="s">
        <v>26272</v>
      </c>
      <c r="O1663" t="s">
        <v>42662</v>
      </c>
      <c r="P1663">
        <v>4</v>
      </c>
      <c r="Q1663" t="s">
        <v>26750</v>
      </c>
      <c r="R1663" t="s">
        <v>25821</v>
      </c>
      <c r="S1663" t="s">
        <v>26197</v>
      </c>
      <c r="T1663"/>
      <c r="U1663" t="s">
        <v>26198</v>
      </c>
      <c r="V1663" t="s">
        <v>26204</v>
      </c>
      <c r="W1663" s="91" t="s">
        <v>4879</v>
      </c>
      <c r="X1663" s="91" t="s">
        <v>30558</v>
      </c>
      <c r="Y1663" s="97"/>
      <c r="AA1663" s="91" t="str">
        <v>CLINC187.2T0.2HK</v>
      </c>
    </row>
    <row r="1664" spans="1:27" s="91" customFormat="1" ht="15" customHeight="1" x14ac:dyDescent="0.35">
      <c r="A1664" t="s">
        <v>4881</v>
      </c>
      <c r="B1664" t="s">
        <v>4880</v>
      </c>
      <c r="C1664" t="s">
        <v>4852</v>
      </c>
      <c r="D1664" t="s">
        <v>4882</v>
      </c>
      <c r="E1664" t="s">
        <v>26424</v>
      </c>
      <c r="F1664" t="s">
        <v>44</v>
      </c>
      <c r="G1664"/>
      <c r="H1664">
        <v>0.2</v>
      </c>
      <c r="I1664">
        <v>0.21</v>
      </c>
      <c r="J1664" t="s">
        <v>1612</v>
      </c>
      <c r="K1664">
        <v>36.561999999999998</v>
      </c>
      <c r="L1664">
        <v>-83.043999999999997</v>
      </c>
      <c r="M1664" s="100" t="s">
        <v>38424</v>
      </c>
      <c r="N1664" t="s">
        <v>26272</v>
      </c>
      <c r="O1664" t="s">
        <v>42662</v>
      </c>
      <c r="P1664">
        <v>4</v>
      </c>
      <c r="Q1664" t="s">
        <v>26750</v>
      </c>
      <c r="R1664" t="s">
        <v>25821</v>
      </c>
      <c r="S1664" t="s">
        <v>26197</v>
      </c>
      <c r="T1664"/>
      <c r="U1664" t="s">
        <v>26198</v>
      </c>
      <c r="V1664" t="s">
        <v>26204</v>
      </c>
      <c r="W1664" s="91" t="s">
        <v>4883</v>
      </c>
      <c r="X1664" s="91" t="s">
        <v>30558</v>
      </c>
      <c r="Y1664" s="97"/>
      <c r="AA1664" s="91" t="str">
        <v>CLINC189.3T.02HK</v>
      </c>
    </row>
    <row r="1665" spans="1:27" s="91" customFormat="1" ht="15" customHeight="1" x14ac:dyDescent="0.35">
      <c r="A1665" t="s">
        <v>4885</v>
      </c>
      <c r="B1665" t="s">
        <v>4884</v>
      </c>
      <c r="C1665" t="s">
        <v>4852</v>
      </c>
      <c r="D1665" t="s">
        <v>4886</v>
      </c>
      <c r="E1665"/>
      <c r="F1665" t="s">
        <v>44</v>
      </c>
      <c r="G1665"/>
      <c r="H1665">
        <v>0.1</v>
      </c>
      <c r="I1665">
        <v>0.65</v>
      </c>
      <c r="J1665" t="s">
        <v>1612</v>
      </c>
      <c r="K1665">
        <v>36.569000000000003</v>
      </c>
      <c r="L1665">
        <v>-83.043000000000006</v>
      </c>
      <c r="M1665" s="100" t="s">
        <v>38424</v>
      </c>
      <c r="N1665" t="s">
        <v>26272</v>
      </c>
      <c r="O1665" t="s">
        <v>42662</v>
      </c>
      <c r="P1665">
        <v>4</v>
      </c>
      <c r="Q1665" t="s">
        <v>30559</v>
      </c>
      <c r="R1665" t="s">
        <v>25821</v>
      </c>
      <c r="S1665" t="s">
        <v>26197</v>
      </c>
      <c r="T1665"/>
      <c r="U1665" t="s">
        <v>26198</v>
      </c>
      <c r="V1665" t="s">
        <v>26204</v>
      </c>
      <c r="W1665" s="91" t="s">
        <v>4887</v>
      </c>
      <c r="X1665" s="91" t="s">
        <v>29606</v>
      </c>
      <c r="Y1665" s="97"/>
      <c r="AA1665" s="91" t="str">
        <v>CLINC189.7T0.1HK</v>
      </c>
    </row>
    <row r="1666" spans="1:27" s="91" customFormat="1" ht="15" customHeight="1" x14ac:dyDescent="0.35">
      <c r="A1666" t="s">
        <v>4889</v>
      </c>
      <c r="B1666" t="s">
        <v>4888</v>
      </c>
      <c r="C1666" t="s">
        <v>4759</v>
      </c>
      <c r="D1666" t="s">
        <v>4890</v>
      </c>
      <c r="E1666"/>
      <c r="F1666" t="s">
        <v>44</v>
      </c>
      <c r="G1666"/>
      <c r="H1666">
        <v>189.8</v>
      </c>
      <c r="I1666">
        <v>1267.5</v>
      </c>
      <c r="J1666" t="s">
        <v>1612</v>
      </c>
      <c r="K1666">
        <v>36.569400000000002</v>
      </c>
      <c r="L1666">
        <v>-83.041700000000006</v>
      </c>
      <c r="M1666" s="100" t="s">
        <v>38424</v>
      </c>
      <c r="N1666" t="s">
        <v>26272</v>
      </c>
      <c r="O1666" t="s">
        <v>42662</v>
      </c>
      <c r="P1666">
        <v>4</v>
      </c>
      <c r="Q1666" t="s">
        <v>26750</v>
      </c>
      <c r="R1666" t="s">
        <v>25821</v>
      </c>
      <c r="S1666" t="s">
        <v>26197</v>
      </c>
      <c r="T1666"/>
      <c r="U1666" t="s">
        <v>26198</v>
      </c>
      <c r="V1666" t="s">
        <v>26204</v>
      </c>
      <c r="W1666" s="91" t="s">
        <v>4891</v>
      </c>
      <c r="X1666" s="91" t="s">
        <v>34789</v>
      </c>
      <c r="Y1666" s="97"/>
      <c r="AA1666" s="91" t="str">
        <v>CLINC189.8HK</v>
      </c>
    </row>
    <row r="1667" spans="1:27" s="91" customFormat="1" ht="15" customHeight="1" x14ac:dyDescent="0.35">
      <c r="A1667" t="s">
        <v>4893</v>
      </c>
      <c r="B1667" t="s">
        <v>4892</v>
      </c>
      <c r="C1667" t="s">
        <v>4759</v>
      </c>
      <c r="D1667" t="s">
        <v>4894</v>
      </c>
      <c r="E1667"/>
      <c r="F1667" t="s">
        <v>44</v>
      </c>
      <c r="G1667"/>
      <c r="H1667">
        <v>193.9</v>
      </c>
      <c r="I1667"/>
      <c r="J1667" t="s">
        <v>1612</v>
      </c>
      <c r="K1667">
        <v>36.577840000000002</v>
      </c>
      <c r="L1667">
        <v>-82.979110000000006</v>
      </c>
      <c r="M1667" s="100" t="s">
        <v>38424</v>
      </c>
      <c r="N1667" t="s">
        <v>26272</v>
      </c>
      <c r="O1667" t="s">
        <v>42662</v>
      </c>
      <c r="P1667">
        <v>4</v>
      </c>
      <c r="Q1667" t="s">
        <v>26750</v>
      </c>
      <c r="R1667" t="s">
        <v>25821</v>
      </c>
      <c r="S1667" t="s">
        <v>26197</v>
      </c>
      <c r="T1667"/>
      <c r="U1667" t="s">
        <v>26198</v>
      </c>
      <c r="V1667" t="s">
        <v>26204</v>
      </c>
      <c r="X1667" s="91" t="s">
        <v>30560</v>
      </c>
      <c r="Y1667" s="97"/>
      <c r="AA1667" s="91" t="str">
        <v>CLINC193.9HK</v>
      </c>
    </row>
    <row r="1668" spans="1:27" s="91" customFormat="1" ht="15" customHeight="1" x14ac:dyDescent="0.35">
      <c r="A1668" t="s">
        <v>4896</v>
      </c>
      <c r="B1668" t="s">
        <v>4895</v>
      </c>
      <c r="C1668" t="s">
        <v>4759</v>
      </c>
      <c r="D1668" t="s">
        <v>4897</v>
      </c>
      <c r="E1668"/>
      <c r="F1668" t="s">
        <v>28996</v>
      </c>
      <c r="G1668"/>
      <c r="H1668">
        <v>199</v>
      </c>
      <c r="I1668"/>
      <c r="J1668" t="s">
        <v>1612</v>
      </c>
      <c r="K1668">
        <v>36.572499999999998</v>
      </c>
      <c r="L1668">
        <v>-82.937799999999996</v>
      </c>
      <c r="M1668" s="100" t="s">
        <v>38424</v>
      </c>
      <c r="N1668" t="s">
        <v>26272</v>
      </c>
      <c r="O1668" t="s">
        <v>38793</v>
      </c>
      <c r="P1668">
        <v>4</v>
      </c>
      <c r="Q1668" t="s">
        <v>26750</v>
      </c>
      <c r="R1668" t="s">
        <v>25821</v>
      </c>
      <c r="S1668" t="s">
        <v>26197</v>
      </c>
      <c r="T1668"/>
      <c r="U1668" t="s">
        <v>26198</v>
      </c>
      <c r="V1668" t="s">
        <v>26204</v>
      </c>
      <c r="W1668" s="91" t="s">
        <v>38794</v>
      </c>
      <c r="X1668" s="91" t="s">
        <v>43175</v>
      </c>
      <c r="Y1668" s="97"/>
      <c r="AA1668" s="91" t="str">
        <v>CLINC199.0HK</v>
      </c>
    </row>
    <row r="1669" spans="1:27" s="91" customFormat="1" ht="15" customHeight="1" x14ac:dyDescent="0.35">
      <c r="A1669" t="s">
        <v>4899</v>
      </c>
      <c r="B1669" t="s">
        <v>4898</v>
      </c>
      <c r="C1669" t="s">
        <v>4759</v>
      </c>
      <c r="D1669" t="s">
        <v>4900</v>
      </c>
      <c r="E1669"/>
      <c r="F1669" t="s">
        <v>44</v>
      </c>
      <c r="G1669"/>
      <c r="H1669">
        <v>202.1</v>
      </c>
      <c r="I1669"/>
      <c r="J1669" t="s">
        <v>1612</v>
      </c>
      <c r="K1669">
        <v>36.593330000000002</v>
      </c>
      <c r="L1669">
        <v>-82.889439999999993</v>
      </c>
      <c r="M1669" s="100" t="s">
        <v>38424</v>
      </c>
      <c r="N1669" t="s">
        <v>26272</v>
      </c>
      <c r="O1669" t="s">
        <v>42662</v>
      </c>
      <c r="P1669">
        <v>4</v>
      </c>
      <c r="Q1669" t="s">
        <v>26750</v>
      </c>
      <c r="R1669" t="s">
        <v>25821</v>
      </c>
      <c r="S1669" t="s">
        <v>26197</v>
      </c>
      <c r="T1669"/>
      <c r="U1669" t="s">
        <v>26198</v>
      </c>
      <c r="V1669" t="s">
        <v>26204</v>
      </c>
      <c r="W1669" s="91" t="s">
        <v>43171</v>
      </c>
      <c r="Y1669" s="97"/>
      <c r="AA1669" s="91" t="str">
        <v>CLINC202.1HK</v>
      </c>
    </row>
    <row r="1670" spans="1:27" s="91" customFormat="1" ht="15" customHeight="1" x14ac:dyDescent="0.35">
      <c r="A1670" t="s">
        <v>30561</v>
      </c>
      <c r="B1670" t="s">
        <v>30562</v>
      </c>
      <c r="C1670" t="s">
        <v>30563</v>
      </c>
      <c r="D1670" t="s">
        <v>30564</v>
      </c>
      <c r="E1670"/>
      <c r="F1670" t="s">
        <v>44</v>
      </c>
      <c r="G1670"/>
      <c r="H1670">
        <v>1.6</v>
      </c>
      <c r="I1670">
        <v>1.5</v>
      </c>
      <c r="J1670" t="s">
        <v>950</v>
      </c>
      <c r="K1670">
        <v>36.032960000000003</v>
      </c>
      <c r="L1670">
        <v>-84.223119999999994</v>
      </c>
      <c r="M1670" s="100" t="s">
        <v>38459</v>
      </c>
      <c r="N1670" t="s">
        <v>26343</v>
      </c>
      <c r="O1670" t="s">
        <v>42601</v>
      </c>
      <c r="P1670">
        <v>3</v>
      </c>
      <c r="Q1670" t="s">
        <v>30565</v>
      </c>
      <c r="R1670" t="s">
        <v>25825</v>
      </c>
      <c r="S1670" t="s">
        <v>26197</v>
      </c>
      <c r="T1670"/>
      <c r="U1670" t="s">
        <v>26198</v>
      </c>
      <c r="V1670" t="s">
        <v>26204</v>
      </c>
      <c r="Y1670" s="97"/>
      <c r="AA1670" s="91" t="str">
        <v>CLINC51.0T1.6AN</v>
      </c>
    </row>
    <row r="1671" spans="1:27" s="91" customFormat="1" ht="15" customHeight="1" x14ac:dyDescent="0.35">
      <c r="A1671" t="s">
        <v>4902</v>
      </c>
      <c r="B1671" t="s">
        <v>4901</v>
      </c>
      <c r="C1671" t="s">
        <v>4852</v>
      </c>
      <c r="D1671" t="s">
        <v>4903</v>
      </c>
      <c r="E1671"/>
      <c r="F1671" t="s">
        <v>44</v>
      </c>
      <c r="G1671"/>
      <c r="H1671">
        <v>0.7</v>
      </c>
      <c r="I1671">
        <v>2.1</v>
      </c>
      <c r="J1671" t="s">
        <v>950</v>
      </c>
      <c r="K1671">
        <v>36.094990000000003</v>
      </c>
      <c r="L1671">
        <v>-84.145189999999999</v>
      </c>
      <c r="M1671" s="100" t="s">
        <v>38459</v>
      </c>
      <c r="N1671" t="s">
        <v>26343</v>
      </c>
      <c r="O1671" t="s">
        <v>42601</v>
      </c>
      <c r="P1671">
        <v>3</v>
      </c>
      <c r="Q1671" t="s">
        <v>29199</v>
      </c>
      <c r="R1671" t="s">
        <v>25825</v>
      </c>
      <c r="S1671" t="s">
        <v>26197</v>
      </c>
      <c r="T1671"/>
      <c r="U1671" t="s">
        <v>26198</v>
      </c>
      <c r="V1671" t="s">
        <v>26204</v>
      </c>
      <c r="X1671" s="91" t="s">
        <v>30566</v>
      </c>
      <c r="Y1671" s="97"/>
      <c r="AA1671" s="91" t="str">
        <v>CLINC57.0T0.7AN</v>
      </c>
    </row>
    <row r="1672" spans="1:27" s="91" customFormat="1" ht="15" customHeight="1" x14ac:dyDescent="0.35">
      <c r="A1672" t="s">
        <v>4905</v>
      </c>
      <c r="B1672" t="s">
        <v>4904</v>
      </c>
      <c r="C1672" t="s">
        <v>4852</v>
      </c>
      <c r="D1672" t="s">
        <v>4906</v>
      </c>
      <c r="E1672"/>
      <c r="F1672" t="s">
        <v>44</v>
      </c>
      <c r="G1672"/>
      <c r="H1672">
        <v>1</v>
      </c>
      <c r="I1672">
        <v>1.8</v>
      </c>
      <c r="J1672" t="s">
        <v>950</v>
      </c>
      <c r="K1672">
        <v>36.098149999999997</v>
      </c>
      <c r="L1672">
        <v>-84.145960000000002</v>
      </c>
      <c r="M1672" s="100" t="s">
        <v>38459</v>
      </c>
      <c r="N1672" t="s">
        <v>26343</v>
      </c>
      <c r="O1672" t="s">
        <v>42601</v>
      </c>
      <c r="P1672">
        <v>3</v>
      </c>
      <c r="Q1672" t="s">
        <v>29199</v>
      </c>
      <c r="R1672" t="s">
        <v>25825</v>
      </c>
      <c r="S1672" t="s">
        <v>26197</v>
      </c>
      <c r="T1672"/>
      <c r="U1672" t="s">
        <v>26198</v>
      </c>
      <c r="V1672" t="s">
        <v>26204</v>
      </c>
      <c r="Y1672" s="97"/>
      <c r="AA1672" s="91" t="str">
        <v>CLINC57.0T1.0AN</v>
      </c>
    </row>
    <row r="1673" spans="1:27" s="91" customFormat="1" ht="15" customHeight="1" x14ac:dyDescent="0.35">
      <c r="A1673" t="s">
        <v>4908</v>
      </c>
      <c r="B1673" t="s">
        <v>4907</v>
      </c>
      <c r="C1673" t="s">
        <v>4909</v>
      </c>
      <c r="D1673" t="s">
        <v>4910</v>
      </c>
      <c r="E1673"/>
      <c r="F1673" t="s">
        <v>44</v>
      </c>
      <c r="G1673"/>
      <c r="H1673">
        <v>0.5</v>
      </c>
      <c r="I1673">
        <v>3.21</v>
      </c>
      <c r="J1673" t="s">
        <v>301</v>
      </c>
      <c r="K1673">
        <v>35.108690000000003</v>
      </c>
      <c r="L1673">
        <v>-84.658580000000001</v>
      </c>
      <c r="M1673" s="100" t="s">
        <v>38423</v>
      </c>
      <c r="N1673" t="s">
        <v>26269</v>
      </c>
      <c r="O1673" t="s">
        <v>42395</v>
      </c>
      <c r="P1673">
        <v>1</v>
      </c>
      <c r="Q1673" t="s">
        <v>26751</v>
      </c>
      <c r="R1673" t="s">
        <v>25802</v>
      </c>
      <c r="S1673" t="s">
        <v>26197</v>
      </c>
      <c r="T1673"/>
      <c r="U1673" t="s">
        <v>26198</v>
      </c>
      <c r="V1673" t="s">
        <v>26204</v>
      </c>
      <c r="X1673" s="91" t="s">
        <v>30567</v>
      </c>
      <c r="Y1673" s="97"/>
      <c r="AA1673" s="91" t="str">
        <v>CLOUD000.5PO</v>
      </c>
    </row>
    <row r="1674" spans="1:27" s="91" customFormat="1" ht="15" customHeight="1" x14ac:dyDescent="0.35">
      <c r="A1674" t="s">
        <v>4912</v>
      </c>
      <c r="B1674" t="s">
        <v>4911</v>
      </c>
      <c r="C1674" t="s">
        <v>4913</v>
      </c>
      <c r="D1674" t="s">
        <v>30568</v>
      </c>
      <c r="E1674"/>
      <c r="F1674" t="s">
        <v>44</v>
      </c>
      <c r="G1674"/>
      <c r="H1674">
        <v>2.7</v>
      </c>
      <c r="I1674">
        <v>5.0599999999999996</v>
      </c>
      <c r="J1674" t="s">
        <v>68</v>
      </c>
      <c r="K1674">
        <v>36.389400000000002</v>
      </c>
      <c r="L1674">
        <v>-83.118600000000001</v>
      </c>
      <c r="M1674" s="100" t="s">
        <v>38388</v>
      </c>
      <c r="N1674" t="s">
        <v>18813</v>
      </c>
      <c r="O1674" t="s">
        <v>42194</v>
      </c>
      <c r="P1674">
        <v>4</v>
      </c>
      <c r="Q1674" t="s">
        <v>26752</v>
      </c>
      <c r="R1674" t="s">
        <v>25821</v>
      </c>
      <c r="S1674" t="s">
        <v>26197</v>
      </c>
      <c r="T1674"/>
      <c r="U1674" t="s">
        <v>26198</v>
      </c>
      <c r="V1674" t="s">
        <v>26204</v>
      </c>
      <c r="Y1674" s="97"/>
      <c r="AA1674" s="91" t="str">
        <v>CLOUD002.7HS</v>
      </c>
    </row>
    <row r="1675" spans="1:27" s="91" customFormat="1" ht="15" customHeight="1" x14ac:dyDescent="0.35">
      <c r="A1675" t="s">
        <v>4915</v>
      </c>
      <c r="B1675" t="s">
        <v>4914</v>
      </c>
      <c r="C1675" t="s">
        <v>4916</v>
      </c>
      <c r="D1675" t="s">
        <v>4917</v>
      </c>
      <c r="E1675"/>
      <c r="F1675" t="s">
        <v>44</v>
      </c>
      <c r="G1675"/>
      <c r="H1675">
        <v>0.1</v>
      </c>
      <c r="I1675">
        <v>1.1499999999999999</v>
      </c>
      <c r="J1675" t="s">
        <v>68</v>
      </c>
      <c r="K1675">
        <v>36.396000000000001</v>
      </c>
      <c r="L1675">
        <v>-83.171999999999997</v>
      </c>
      <c r="M1675" s="100" t="s">
        <v>38388</v>
      </c>
      <c r="N1675" t="s">
        <v>18813</v>
      </c>
      <c r="O1675" t="s">
        <v>42194</v>
      </c>
      <c r="P1675">
        <v>4</v>
      </c>
      <c r="Q1675" t="s">
        <v>26752</v>
      </c>
      <c r="R1675" t="s">
        <v>25821</v>
      </c>
      <c r="S1675" t="s">
        <v>26197</v>
      </c>
      <c r="T1675"/>
      <c r="U1675" t="s">
        <v>26198</v>
      </c>
      <c r="V1675" t="s">
        <v>26204</v>
      </c>
      <c r="W1675" s="91" t="s">
        <v>4918</v>
      </c>
      <c r="X1675" s="91" t="s">
        <v>30569</v>
      </c>
      <c r="Y1675" s="97"/>
      <c r="AA1675" s="91" t="str">
        <v>CLOUD6.5T0.1HS</v>
      </c>
    </row>
    <row r="1676" spans="1:27" s="91" customFormat="1" ht="15" customHeight="1" x14ac:dyDescent="0.35">
      <c r="A1676" t="s">
        <v>4920</v>
      </c>
      <c r="B1676" t="s">
        <v>4919</v>
      </c>
      <c r="C1676" t="s">
        <v>4921</v>
      </c>
      <c r="D1676" t="s">
        <v>4922</v>
      </c>
      <c r="E1676"/>
      <c r="F1676" t="s">
        <v>29089</v>
      </c>
      <c r="G1676"/>
      <c r="H1676">
        <v>0.1</v>
      </c>
      <c r="I1676">
        <v>0.31</v>
      </c>
      <c r="J1676" t="s">
        <v>583</v>
      </c>
      <c r="K1676">
        <v>34.98912</v>
      </c>
      <c r="L1676">
        <v>-85.495859999999993</v>
      </c>
      <c r="M1676" s="100" t="s">
        <v>38386</v>
      </c>
      <c r="N1676" t="s">
        <v>29084</v>
      </c>
      <c r="O1676" t="s">
        <v>42448</v>
      </c>
      <c r="P1676">
        <v>4</v>
      </c>
      <c r="Q1676" t="s">
        <v>28332</v>
      </c>
      <c r="R1676" t="s">
        <v>25802</v>
      </c>
      <c r="S1676" t="s">
        <v>26197</v>
      </c>
      <c r="T1676"/>
      <c r="U1676" t="s">
        <v>26198</v>
      </c>
      <c r="V1676" t="s">
        <v>26199</v>
      </c>
      <c r="W1676" s="91" t="s">
        <v>4923</v>
      </c>
      <c r="X1676" s="91" t="s">
        <v>30570</v>
      </c>
      <c r="Y1676" s="97"/>
      <c r="AA1676" s="91" t="str">
        <v>CLOUS_G0.1MI</v>
      </c>
    </row>
    <row r="1677" spans="1:27" s="91" customFormat="1" ht="15" customHeight="1" x14ac:dyDescent="0.35">
      <c r="A1677" t="s">
        <v>4925</v>
      </c>
      <c r="B1677" t="s">
        <v>4924</v>
      </c>
      <c r="C1677" t="s">
        <v>4926</v>
      </c>
      <c r="D1677" t="s">
        <v>4927</v>
      </c>
      <c r="E1677"/>
      <c r="F1677" t="s">
        <v>28994</v>
      </c>
      <c r="G1677"/>
      <c r="H1677">
        <v>1.1000000000000001</v>
      </c>
      <c r="I1677">
        <v>2.5</v>
      </c>
      <c r="J1677" t="s">
        <v>15</v>
      </c>
      <c r="K1677">
        <v>35.704430000000002</v>
      </c>
      <c r="L1677">
        <v>-84.050060000000002</v>
      </c>
      <c r="M1677" s="100" t="s">
        <v>38378</v>
      </c>
      <c r="N1677" t="s">
        <v>26202</v>
      </c>
      <c r="O1677" t="s">
        <v>42652</v>
      </c>
      <c r="P1677">
        <v>3</v>
      </c>
      <c r="Q1677" t="s">
        <v>30571</v>
      </c>
      <c r="R1677" t="s">
        <v>25825</v>
      </c>
      <c r="S1677" t="s">
        <v>26197</v>
      </c>
      <c r="T1677"/>
      <c r="U1677" t="s">
        <v>26198</v>
      </c>
      <c r="V1677" t="s">
        <v>26204</v>
      </c>
      <c r="X1677" s="91" t="s">
        <v>30572</v>
      </c>
      <c r="Y1677" s="97"/>
      <c r="AA1677" s="91" t="str">
        <v>CLOVE001.1BT</v>
      </c>
    </row>
    <row r="1678" spans="1:27" s="91" customFormat="1" ht="15" customHeight="1" x14ac:dyDescent="0.35">
      <c r="A1678" t="s">
        <v>4929</v>
      </c>
      <c r="B1678" t="s">
        <v>4928</v>
      </c>
      <c r="C1678" t="s">
        <v>4930</v>
      </c>
      <c r="D1678" t="s">
        <v>4931</v>
      </c>
      <c r="E1678"/>
      <c r="F1678" t="s">
        <v>27</v>
      </c>
      <c r="G1678"/>
      <c r="H1678">
        <v>1.4</v>
      </c>
      <c r="I1678">
        <v>16.239999999999998</v>
      </c>
      <c r="J1678" t="s">
        <v>619</v>
      </c>
      <c r="K1678">
        <v>36.215400000000002</v>
      </c>
      <c r="L1678">
        <v>-89.273099999999999</v>
      </c>
      <c r="M1678" s="100" t="s">
        <v>38448</v>
      </c>
      <c r="N1678" t="s">
        <v>619</v>
      </c>
      <c r="O1678" t="s">
        <v>43167</v>
      </c>
      <c r="P1678">
        <v>5</v>
      </c>
      <c r="Q1678" t="s">
        <v>26753</v>
      </c>
      <c r="R1678" t="s">
        <v>25816</v>
      </c>
      <c r="S1678" t="s">
        <v>26197</v>
      </c>
      <c r="T1678"/>
      <c r="U1678" t="s">
        <v>26198</v>
      </c>
      <c r="V1678" t="s">
        <v>26199</v>
      </c>
      <c r="X1678" s="91" t="s">
        <v>30573</v>
      </c>
      <c r="Y1678" s="97"/>
      <c r="AA1678" s="91" t="str">
        <v>CLOVE001.4OB</v>
      </c>
    </row>
    <row r="1679" spans="1:27" s="91" customFormat="1" ht="15" customHeight="1" x14ac:dyDescent="0.35">
      <c r="A1679" t="s">
        <v>4933</v>
      </c>
      <c r="B1679" t="s">
        <v>4932</v>
      </c>
      <c r="C1679" t="s">
        <v>4934</v>
      </c>
      <c r="D1679" t="s">
        <v>4935</v>
      </c>
      <c r="E1679"/>
      <c r="F1679" t="s">
        <v>27</v>
      </c>
      <c r="G1679"/>
      <c r="H1679">
        <v>2</v>
      </c>
      <c r="I1679">
        <v>11.86</v>
      </c>
      <c r="J1679" t="s">
        <v>619</v>
      </c>
      <c r="K1679">
        <v>36.22045</v>
      </c>
      <c r="L1679">
        <v>-89.313509999999994</v>
      </c>
      <c r="M1679" s="100" t="s">
        <v>38448</v>
      </c>
      <c r="N1679" t="s">
        <v>619</v>
      </c>
      <c r="O1679" t="s">
        <v>42481</v>
      </c>
      <c r="P1679">
        <v>5</v>
      </c>
      <c r="Q1679" t="s">
        <v>26754</v>
      </c>
      <c r="R1679" t="s">
        <v>25816</v>
      </c>
      <c r="S1679" t="s">
        <v>26197</v>
      </c>
      <c r="T1679"/>
      <c r="U1679" t="s">
        <v>26198</v>
      </c>
      <c r="V1679" t="s">
        <v>26199</v>
      </c>
      <c r="W1679" s="91" t="s">
        <v>4936</v>
      </c>
      <c r="X1679" s="91" t="s">
        <v>34790</v>
      </c>
      <c r="Y1679" s="97"/>
      <c r="AA1679" s="91" t="str">
        <v>CLOVE002.0OB</v>
      </c>
    </row>
    <row r="1680" spans="1:27" s="91" customFormat="1" ht="15" customHeight="1" x14ac:dyDescent="0.35">
      <c r="A1680" t="s">
        <v>4938</v>
      </c>
      <c r="B1680" t="s">
        <v>4937</v>
      </c>
      <c r="C1680" t="s">
        <v>4930</v>
      </c>
      <c r="D1680" t="s">
        <v>4939</v>
      </c>
      <c r="E1680"/>
      <c r="F1680" t="s">
        <v>9</v>
      </c>
      <c r="G1680"/>
      <c r="H1680">
        <v>2.1</v>
      </c>
      <c r="I1680">
        <v>1.71</v>
      </c>
      <c r="J1680" t="s">
        <v>3832</v>
      </c>
      <c r="K1680">
        <v>35.387300000000003</v>
      </c>
      <c r="L1680">
        <v>-89.012600000000006</v>
      </c>
      <c r="M1680" s="100" t="s">
        <v>38450</v>
      </c>
      <c r="N1680" t="s">
        <v>26319</v>
      </c>
      <c r="O1680" t="s">
        <v>42446</v>
      </c>
      <c r="P1680">
        <v>4</v>
      </c>
      <c r="Q1680" t="s">
        <v>30574</v>
      </c>
      <c r="R1680" t="s">
        <v>25828</v>
      </c>
      <c r="S1680" t="s">
        <v>26197</v>
      </c>
      <c r="T1680"/>
      <c r="U1680" t="s">
        <v>26198</v>
      </c>
      <c r="V1680" t="s">
        <v>26199</v>
      </c>
      <c r="X1680" s="91" t="s">
        <v>30575</v>
      </c>
      <c r="Y1680" s="97"/>
      <c r="AA1680" s="91" t="str">
        <v>CLOVE002.1HR</v>
      </c>
    </row>
    <row r="1681" spans="1:27" s="91" customFormat="1" ht="15" customHeight="1" x14ac:dyDescent="0.35">
      <c r="A1681" t="s">
        <v>4941</v>
      </c>
      <c r="B1681" t="s">
        <v>4940</v>
      </c>
      <c r="C1681" t="s">
        <v>4930</v>
      </c>
      <c r="D1681" t="s">
        <v>4942</v>
      </c>
      <c r="E1681"/>
      <c r="F1681" t="s">
        <v>27</v>
      </c>
      <c r="G1681"/>
      <c r="H1681">
        <v>3</v>
      </c>
      <c r="I1681">
        <v>15.87</v>
      </c>
      <c r="J1681" t="s">
        <v>619</v>
      </c>
      <c r="K1681">
        <v>36.22522</v>
      </c>
      <c r="L1681">
        <v>-89.276390000000006</v>
      </c>
      <c r="M1681" s="100" t="s">
        <v>38448</v>
      </c>
      <c r="N1681" t="s">
        <v>619</v>
      </c>
      <c r="O1681" t="s">
        <v>43167</v>
      </c>
      <c r="P1681">
        <v>5</v>
      </c>
      <c r="Q1681" t="s">
        <v>26753</v>
      </c>
      <c r="R1681" t="s">
        <v>25816</v>
      </c>
      <c r="S1681" t="s">
        <v>26197</v>
      </c>
      <c r="T1681"/>
      <c r="U1681" t="s">
        <v>26198</v>
      </c>
      <c r="V1681" t="s">
        <v>26199</v>
      </c>
      <c r="Y1681" s="97"/>
      <c r="AA1681" s="91" t="str">
        <v>CLOVE003.0OB</v>
      </c>
    </row>
    <row r="1682" spans="1:27" s="91" customFormat="1" ht="15" customHeight="1" x14ac:dyDescent="0.35">
      <c r="A1682" t="s">
        <v>4944</v>
      </c>
      <c r="B1682" t="s">
        <v>4943</v>
      </c>
      <c r="C1682" t="s">
        <v>4945</v>
      </c>
      <c r="D1682" t="s">
        <v>4946</v>
      </c>
      <c r="E1682"/>
      <c r="F1682" t="s">
        <v>9</v>
      </c>
      <c r="G1682"/>
      <c r="H1682">
        <v>8</v>
      </c>
      <c r="I1682">
        <v>2.85</v>
      </c>
      <c r="J1682" t="s">
        <v>3832</v>
      </c>
      <c r="K1682">
        <v>35.413600000000002</v>
      </c>
      <c r="L1682">
        <v>-88.917900000000003</v>
      </c>
      <c r="M1682" s="100" t="s">
        <v>38450</v>
      </c>
      <c r="N1682" t="s">
        <v>26319</v>
      </c>
      <c r="O1682" t="s">
        <v>42446</v>
      </c>
      <c r="P1682">
        <v>4</v>
      </c>
      <c r="Q1682" t="s">
        <v>30574</v>
      </c>
      <c r="R1682" t="s">
        <v>25828</v>
      </c>
      <c r="S1682" t="s">
        <v>26197</v>
      </c>
      <c r="T1682"/>
      <c r="U1682" t="s">
        <v>26198</v>
      </c>
      <c r="V1682" t="s">
        <v>26199</v>
      </c>
      <c r="W1682" s="91" t="s">
        <v>4947</v>
      </c>
      <c r="X1682" s="91" t="s">
        <v>30576</v>
      </c>
      <c r="Y1682" s="97"/>
      <c r="AA1682" s="91" t="str">
        <v>CLOVE008.0HR</v>
      </c>
    </row>
    <row r="1683" spans="1:27" s="91" customFormat="1" ht="15" customHeight="1" x14ac:dyDescent="0.35">
      <c r="A1683" s="310" t="s">
        <v>38795</v>
      </c>
      <c r="B1683" s="310" t="s">
        <v>38796</v>
      </c>
      <c r="C1683" s="310" t="s">
        <v>38797</v>
      </c>
      <c r="D1683" s="310" t="s">
        <v>38798</v>
      </c>
      <c r="E1683" s="310"/>
      <c r="F1683" s="310" t="s">
        <v>9</v>
      </c>
      <c r="G1683" s="310"/>
      <c r="H1683" s="314">
        <v>0.1</v>
      </c>
      <c r="I1683" s="314">
        <v>0.1</v>
      </c>
      <c r="J1683" s="310" t="s">
        <v>3832</v>
      </c>
      <c r="K1683" s="314">
        <v>35.393695999999998</v>
      </c>
      <c r="L1683" s="314">
        <v>-88.945366000000007</v>
      </c>
      <c r="M1683" s="314" t="s">
        <v>38450</v>
      </c>
      <c r="N1683" s="310" t="s">
        <v>26319</v>
      </c>
      <c r="O1683" s="310" t="s">
        <v>38799</v>
      </c>
      <c r="P1683" s="314">
        <v>4</v>
      </c>
      <c r="Q1683" s="310" t="s">
        <v>38800</v>
      </c>
      <c r="R1683" s="310" t="s">
        <v>25828</v>
      </c>
      <c r="S1683" s="310" t="s">
        <v>26197</v>
      </c>
      <c r="T1683" s="310"/>
      <c r="U1683" s="310" t="s">
        <v>26198</v>
      </c>
      <c r="V1683" s="310" t="s">
        <v>26199</v>
      </c>
      <c r="X1683" s="91" t="s">
        <v>38801</v>
      </c>
      <c r="Y1683" s="97"/>
      <c r="AA1683" s="91" t="str">
        <v>CLOVE5.5T1.8T0.4HR</v>
      </c>
    </row>
    <row r="1684" spans="1:27" s="91" customFormat="1" ht="15" customHeight="1" x14ac:dyDescent="0.35">
      <c r="A1684" s="310" t="s">
        <v>38802</v>
      </c>
      <c r="B1684" s="310" t="s">
        <v>38803</v>
      </c>
      <c r="C1684" s="310" t="s">
        <v>4950</v>
      </c>
      <c r="D1684" s="310" t="s">
        <v>38804</v>
      </c>
      <c r="E1684" s="310"/>
      <c r="F1684" s="310" t="s">
        <v>9</v>
      </c>
      <c r="G1684" s="310"/>
      <c r="H1684" s="314">
        <v>2.2000000000000002</v>
      </c>
      <c r="I1684" s="314">
        <v>1.8</v>
      </c>
      <c r="J1684" s="310" t="s">
        <v>3832</v>
      </c>
      <c r="K1684" s="314">
        <v>35.387545000000003</v>
      </c>
      <c r="L1684" s="314">
        <v>-88.944130999999999</v>
      </c>
      <c r="M1684" s="314" t="s">
        <v>38450</v>
      </c>
      <c r="N1684" s="310" t="s">
        <v>26319</v>
      </c>
      <c r="O1684" s="310" t="s">
        <v>38799</v>
      </c>
      <c r="P1684" s="314">
        <v>4</v>
      </c>
      <c r="Q1684" s="310" t="s">
        <v>38800</v>
      </c>
      <c r="R1684" s="310" t="s">
        <v>25828</v>
      </c>
      <c r="S1684" s="310" t="s">
        <v>26197</v>
      </c>
      <c r="T1684" s="310"/>
      <c r="U1684" s="310" t="s">
        <v>26198</v>
      </c>
      <c r="V1684" s="310" t="s">
        <v>26199</v>
      </c>
      <c r="Y1684" s="97"/>
      <c r="AA1684" s="91" t="str">
        <v>CLOVE5.5T2.2HR</v>
      </c>
    </row>
    <row r="1685" spans="1:27" s="91" customFormat="1" ht="15" customHeight="1" x14ac:dyDescent="0.35">
      <c r="A1685" s="310" t="s">
        <v>38805</v>
      </c>
      <c r="B1685" s="310" t="s">
        <v>38806</v>
      </c>
      <c r="C1685" s="310" t="s">
        <v>38797</v>
      </c>
      <c r="D1685" s="310" t="s">
        <v>38807</v>
      </c>
      <c r="E1685" s="310"/>
      <c r="F1685" s="310" t="s">
        <v>9</v>
      </c>
      <c r="G1685" s="310"/>
      <c r="H1685" s="314">
        <v>0.1</v>
      </c>
      <c r="I1685" s="314">
        <v>0.6</v>
      </c>
      <c r="J1685" s="310" t="s">
        <v>3832</v>
      </c>
      <c r="K1685" s="314">
        <v>35.386285999999998</v>
      </c>
      <c r="L1685" s="314">
        <v>-88.941997999999998</v>
      </c>
      <c r="M1685" s="314" t="s">
        <v>38450</v>
      </c>
      <c r="N1685" s="310" t="s">
        <v>26319</v>
      </c>
      <c r="O1685" s="310" t="s">
        <v>38799</v>
      </c>
      <c r="P1685" s="314">
        <v>4</v>
      </c>
      <c r="Q1685" s="310" t="s">
        <v>38800</v>
      </c>
      <c r="R1685" s="310" t="s">
        <v>25828</v>
      </c>
      <c r="S1685" s="310" t="s">
        <v>26197</v>
      </c>
      <c r="T1685" s="310"/>
      <c r="U1685" s="310" t="s">
        <v>26198</v>
      </c>
      <c r="V1685" s="310" t="s">
        <v>26199</v>
      </c>
      <c r="X1685" s="91" t="s">
        <v>38808</v>
      </c>
      <c r="Y1685" s="97"/>
      <c r="AA1685" s="91" t="str">
        <v>CLOVE5.5T2.3T0.2HR</v>
      </c>
    </row>
    <row r="1686" spans="1:27" s="91" customFormat="1" ht="15" customHeight="1" x14ac:dyDescent="0.35">
      <c r="A1686" s="310" t="s">
        <v>38809</v>
      </c>
      <c r="B1686" s="310" t="s">
        <v>38810</v>
      </c>
      <c r="C1686" s="310" t="s">
        <v>38811</v>
      </c>
      <c r="D1686" s="310" t="s">
        <v>38812</v>
      </c>
      <c r="E1686" s="310"/>
      <c r="F1686" s="310" t="s">
        <v>9</v>
      </c>
      <c r="G1686" s="310"/>
      <c r="H1686" s="314">
        <v>0.1</v>
      </c>
      <c r="I1686" s="314">
        <v>0.1</v>
      </c>
      <c r="J1686" s="310" t="s">
        <v>3832</v>
      </c>
      <c r="K1686" s="314">
        <v>35.383920000000003</v>
      </c>
      <c r="L1686" s="314">
        <v>-88.939460999999994</v>
      </c>
      <c r="M1686" s="314" t="s">
        <v>38450</v>
      </c>
      <c r="N1686" s="310" t="s">
        <v>26319</v>
      </c>
      <c r="O1686" s="310" t="s">
        <v>38799</v>
      </c>
      <c r="P1686" s="314">
        <v>4</v>
      </c>
      <c r="Q1686" s="310" t="s">
        <v>38800</v>
      </c>
      <c r="R1686" s="310" t="s">
        <v>25828</v>
      </c>
      <c r="S1686" s="310" t="s">
        <v>26197</v>
      </c>
      <c r="T1686" s="310"/>
      <c r="U1686" s="310" t="s">
        <v>26198</v>
      </c>
      <c r="V1686" s="310" t="s">
        <v>26199</v>
      </c>
      <c r="X1686" s="91" t="s">
        <v>38813</v>
      </c>
      <c r="Y1686" s="97"/>
      <c r="AA1686" s="91" t="str">
        <v>CLOVE5.5T2.3T0.5T0.1HR</v>
      </c>
    </row>
    <row r="1687" spans="1:27" s="91" customFormat="1" ht="15" customHeight="1" x14ac:dyDescent="0.35">
      <c r="A1687" s="310" t="s">
        <v>38814</v>
      </c>
      <c r="B1687" s="310" t="s">
        <v>38815</v>
      </c>
      <c r="C1687" s="310" t="s">
        <v>38797</v>
      </c>
      <c r="D1687" s="310" t="s">
        <v>38816</v>
      </c>
      <c r="E1687" s="310"/>
      <c r="F1687" s="310" t="s">
        <v>9</v>
      </c>
      <c r="G1687" s="310"/>
      <c r="H1687" s="314">
        <v>0.2</v>
      </c>
      <c r="I1687" s="314">
        <v>0.1</v>
      </c>
      <c r="J1687" s="310" t="s">
        <v>3832</v>
      </c>
      <c r="K1687" s="314">
        <v>35.383222000000004</v>
      </c>
      <c r="L1687" s="314">
        <v>-88.943695000000005</v>
      </c>
      <c r="M1687" s="314" t="s">
        <v>38450</v>
      </c>
      <c r="N1687" s="310" t="s">
        <v>26319</v>
      </c>
      <c r="O1687" s="310" t="s">
        <v>38799</v>
      </c>
      <c r="P1687" s="314">
        <v>4</v>
      </c>
      <c r="Q1687" s="310" t="s">
        <v>38800</v>
      </c>
      <c r="R1687" s="310" t="s">
        <v>25828</v>
      </c>
      <c r="S1687" s="310" t="s">
        <v>26197</v>
      </c>
      <c r="T1687" s="310"/>
      <c r="U1687" s="310" t="s">
        <v>26198</v>
      </c>
      <c r="V1687" s="310" t="s">
        <v>26199</v>
      </c>
      <c r="X1687" s="91" t="s">
        <v>38817</v>
      </c>
      <c r="Y1687" s="97"/>
      <c r="AA1687" s="91" t="str">
        <v>CLOVE5.5T2.8T0.2HR</v>
      </c>
    </row>
    <row r="1688" spans="1:27" s="91" customFormat="1" ht="15" customHeight="1" x14ac:dyDescent="0.35">
      <c r="A1688" s="310" t="s">
        <v>38818</v>
      </c>
      <c r="B1688" s="310" t="s">
        <v>38819</v>
      </c>
      <c r="C1688" s="310" t="s">
        <v>38797</v>
      </c>
      <c r="D1688" s="310" t="s">
        <v>38820</v>
      </c>
      <c r="E1688" s="310"/>
      <c r="F1688" s="310" t="s">
        <v>9</v>
      </c>
      <c r="G1688" s="310"/>
      <c r="H1688" s="314">
        <v>0.1</v>
      </c>
      <c r="I1688" s="314">
        <v>0.1</v>
      </c>
      <c r="J1688" s="310" t="s">
        <v>3832</v>
      </c>
      <c r="K1688" s="314">
        <v>35.381174000000001</v>
      </c>
      <c r="L1688" s="314">
        <v>-88.947856999999999</v>
      </c>
      <c r="M1688" s="314" t="s">
        <v>38450</v>
      </c>
      <c r="N1688" s="310" t="s">
        <v>26319</v>
      </c>
      <c r="O1688" s="310" t="s">
        <v>38799</v>
      </c>
      <c r="P1688" s="314">
        <v>4</v>
      </c>
      <c r="Q1688" s="310" t="s">
        <v>38800</v>
      </c>
      <c r="R1688" s="310" t="s">
        <v>25828</v>
      </c>
      <c r="S1688" s="310" t="s">
        <v>26197</v>
      </c>
      <c r="T1688" s="310"/>
      <c r="U1688" s="310" t="s">
        <v>26198</v>
      </c>
      <c r="V1688" s="310" t="s">
        <v>26199</v>
      </c>
      <c r="X1688" s="91" t="s">
        <v>38821</v>
      </c>
      <c r="Y1688" s="97"/>
      <c r="AA1688" s="91" t="str">
        <v>CLOVE5.5T3.2T0.1HR</v>
      </c>
    </row>
    <row r="1689" spans="1:27" s="91" customFormat="1" ht="15" customHeight="1" x14ac:dyDescent="0.35">
      <c r="A1689" s="310" t="s">
        <v>38822</v>
      </c>
      <c r="B1689" s="310" t="s">
        <v>38823</v>
      </c>
      <c r="C1689" s="310" t="s">
        <v>38824</v>
      </c>
      <c r="D1689" s="310" t="s">
        <v>38825</v>
      </c>
      <c r="E1689" s="310"/>
      <c r="F1689" s="310" t="s">
        <v>9</v>
      </c>
      <c r="G1689" s="310"/>
      <c r="H1689" s="314">
        <v>0.6</v>
      </c>
      <c r="I1689" s="314">
        <v>0.1</v>
      </c>
      <c r="J1689" s="310" t="s">
        <v>3832</v>
      </c>
      <c r="K1689" s="314">
        <v>35.395539999999997</v>
      </c>
      <c r="L1689" s="314">
        <v>-88.946460999999999</v>
      </c>
      <c r="M1689" s="314" t="s">
        <v>38450</v>
      </c>
      <c r="N1689" s="310" t="s">
        <v>26319</v>
      </c>
      <c r="O1689" s="310" t="s">
        <v>38799</v>
      </c>
      <c r="P1689" s="314">
        <v>4</v>
      </c>
      <c r="Q1689" s="310" t="s">
        <v>38800</v>
      </c>
      <c r="R1689" s="310" t="s">
        <v>25828</v>
      </c>
      <c r="S1689" s="310" t="s">
        <v>26197</v>
      </c>
      <c r="T1689" s="310"/>
      <c r="U1689" s="310" t="s">
        <v>26198</v>
      </c>
      <c r="V1689" s="310" t="s">
        <v>26199</v>
      </c>
      <c r="X1689" s="91" t="s">
        <v>38826</v>
      </c>
      <c r="Y1689" s="97"/>
      <c r="AA1689" s="91" t="str">
        <v>CLOVE6.7T0.1HR</v>
      </c>
    </row>
    <row r="1690" spans="1:27" s="91" customFormat="1" ht="15" customHeight="1" x14ac:dyDescent="0.35">
      <c r="A1690" t="s">
        <v>4949</v>
      </c>
      <c r="B1690" t="s">
        <v>4948</v>
      </c>
      <c r="C1690" t="s">
        <v>4950</v>
      </c>
      <c r="D1690" t="s">
        <v>40924</v>
      </c>
      <c r="E1690"/>
      <c r="F1690" t="s">
        <v>27</v>
      </c>
      <c r="G1690" t="s">
        <v>929</v>
      </c>
      <c r="H1690">
        <v>0.5</v>
      </c>
      <c r="I1690">
        <v>1.45</v>
      </c>
      <c r="J1690" t="s">
        <v>619</v>
      </c>
      <c r="K1690">
        <v>36.277670000000001</v>
      </c>
      <c r="L1690">
        <v>-89.306049999999999</v>
      </c>
      <c r="M1690" s="100" t="s">
        <v>38448</v>
      </c>
      <c r="N1690" t="s">
        <v>619</v>
      </c>
      <c r="O1690" t="s">
        <v>43167</v>
      </c>
      <c r="P1690">
        <v>5</v>
      </c>
      <c r="Q1690" t="s">
        <v>26755</v>
      </c>
      <c r="R1690" t="s">
        <v>25816</v>
      </c>
      <c r="S1690" t="s">
        <v>26197</v>
      </c>
      <c r="T1690"/>
      <c r="U1690" t="s">
        <v>26198</v>
      </c>
      <c r="V1690" t="s">
        <v>26199</v>
      </c>
      <c r="W1690" s="91" t="s">
        <v>34791</v>
      </c>
      <c r="X1690" s="91" t="s">
        <v>43168</v>
      </c>
      <c r="Y1690" s="97"/>
      <c r="AA1690" s="91" t="str">
        <v>CLOVE6.7T0.5OB</v>
      </c>
    </row>
    <row r="1691" spans="1:27" s="91" customFormat="1" ht="15" customHeight="1" x14ac:dyDescent="0.35">
      <c r="A1691" s="310" t="s">
        <v>38827</v>
      </c>
      <c r="B1691" s="310" t="s">
        <v>38828</v>
      </c>
      <c r="C1691" s="310" t="s">
        <v>38829</v>
      </c>
      <c r="D1691" s="310" t="s">
        <v>38830</v>
      </c>
      <c r="E1691" s="310"/>
      <c r="F1691" s="310" t="s">
        <v>9</v>
      </c>
      <c r="G1691" s="310"/>
      <c r="H1691" s="314">
        <v>0.2</v>
      </c>
      <c r="I1691" s="314">
        <v>0.1</v>
      </c>
      <c r="J1691" s="310" t="s">
        <v>3832</v>
      </c>
      <c r="K1691" s="314">
        <v>35.397326</v>
      </c>
      <c r="L1691" s="314">
        <v>-88.941671999999997</v>
      </c>
      <c r="M1691" s="314" t="s">
        <v>38450</v>
      </c>
      <c r="N1691" s="310" t="s">
        <v>26319</v>
      </c>
      <c r="O1691" s="310" t="s">
        <v>38799</v>
      </c>
      <c r="P1691" s="314">
        <v>4</v>
      </c>
      <c r="Q1691" s="310" t="s">
        <v>38800</v>
      </c>
      <c r="R1691" s="310" t="s">
        <v>25828</v>
      </c>
      <c r="S1691" s="310" t="s">
        <v>26197</v>
      </c>
      <c r="T1691" s="310"/>
      <c r="U1691" s="310" t="s">
        <v>26198</v>
      </c>
      <c r="V1691" s="310" t="s">
        <v>26199</v>
      </c>
      <c r="X1691" s="91" t="s">
        <v>38831</v>
      </c>
      <c r="Y1691" s="97"/>
      <c r="AA1691" s="91" t="str">
        <v>CLOVE6.9T0.5T0.2HR</v>
      </c>
    </row>
    <row r="1692" spans="1:27" s="91" customFormat="1" ht="15" customHeight="1" x14ac:dyDescent="0.35">
      <c r="A1692" t="s">
        <v>4952</v>
      </c>
      <c r="B1692" t="s">
        <v>4951</v>
      </c>
      <c r="C1692" t="s">
        <v>4953</v>
      </c>
      <c r="D1692" t="s">
        <v>4954</v>
      </c>
      <c r="E1692"/>
      <c r="F1692" t="s">
        <v>44</v>
      </c>
      <c r="G1692"/>
      <c r="H1692">
        <v>1.5</v>
      </c>
      <c r="I1692">
        <v>8.43</v>
      </c>
      <c r="J1692" t="s">
        <v>290</v>
      </c>
      <c r="K1692">
        <v>35.741059999999997</v>
      </c>
      <c r="L1692">
        <v>-84.174599999999998</v>
      </c>
      <c r="M1692" s="100" t="s">
        <v>38415</v>
      </c>
      <c r="N1692" t="s">
        <v>26602</v>
      </c>
      <c r="O1692" t="s">
        <v>43118</v>
      </c>
      <c r="P1692">
        <v>2</v>
      </c>
      <c r="Q1692" t="s">
        <v>26756</v>
      </c>
      <c r="R1692" t="s">
        <v>25825</v>
      </c>
      <c r="S1692" t="s">
        <v>26197</v>
      </c>
      <c r="T1692"/>
      <c r="U1692" t="s">
        <v>26198</v>
      </c>
      <c r="V1692" t="s">
        <v>26204</v>
      </c>
      <c r="X1692" s="91" t="s">
        <v>30577</v>
      </c>
      <c r="Y1692" s="97"/>
      <c r="AA1692" s="91" t="str">
        <v>CLOYD001.5LO</v>
      </c>
    </row>
    <row r="1693" spans="1:27" s="91" customFormat="1" ht="15" customHeight="1" x14ac:dyDescent="0.35">
      <c r="A1693" t="s">
        <v>4956</v>
      </c>
      <c r="B1693" t="s">
        <v>4955</v>
      </c>
      <c r="C1693" t="s">
        <v>4953</v>
      </c>
      <c r="D1693" t="s">
        <v>4957</v>
      </c>
      <c r="E1693"/>
      <c r="F1693" t="s">
        <v>44</v>
      </c>
      <c r="G1693"/>
      <c r="H1693">
        <v>2.6</v>
      </c>
      <c r="I1693">
        <v>5.2</v>
      </c>
      <c r="J1693" t="s">
        <v>290</v>
      </c>
      <c r="K1693">
        <v>35.729799999999997</v>
      </c>
      <c r="L1693">
        <v>-84.179500000000004</v>
      </c>
      <c r="M1693" s="100" t="s">
        <v>38415</v>
      </c>
      <c r="N1693" t="s">
        <v>26602</v>
      </c>
      <c r="O1693" t="s">
        <v>43118</v>
      </c>
      <c r="P1693">
        <v>2</v>
      </c>
      <c r="Q1693" t="s">
        <v>26756</v>
      </c>
      <c r="R1693" t="s">
        <v>25825</v>
      </c>
      <c r="S1693" t="s">
        <v>26197</v>
      </c>
      <c r="T1693"/>
      <c r="U1693" t="s">
        <v>26198</v>
      </c>
      <c r="V1693" t="s">
        <v>26204</v>
      </c>
      <c r="W1693" s="91" t="s">
        <v>34792</v>
      </c>
      <c r="X1693" s="91" t="s">
        <v>30526</v>
      </c>
      <c r="Y1693" s="97"/>
      <c r="AA1693" s="91" t="str">
        <v>CLOYD002.6LO</v>
      </c>
    </row>
    <row r="1694" spans="1:27" s="91" customFormat="1" ht="15" customHeight="1" x14ac:dyDescent="0.35">
      <c r="A1694" t="s">
        <v>4959</v>
      </c>
      <c r="B1694" t="s">
        <v>4958</v>
      </c>
      <c r="C1694" t="s">
        <v>4953</v>
      </c>
      <c r="D1694" t="s">
        <v>4960</v>
      </c>
      <c r="E1694"/>
      <c r="F1694" t="s">
        <v>44</v>
      </c>
      <c r="G1694"/>
      <c r="H1694">
        <v>2.8</v>
      </c>
      <c r="I1694">
        <v>3.73</v>
      </c>
      <c r="J1694" t="s">
        <v>290</v>
      </c>
      <c r="K1694">
        <v>35.727440000000001</v>
      </c>
      <c r="L1694">
        <v>-84.179019999999994</v>
      </c>
      <c r="M1694" s="100" t="s">
        <v>38415</v>
      </c>
      <c r="N1694" t="s">
        <v>26602</v>
      </c>
      <c r="O1694" t="s">
        <v>43118</v>
      </c>
      <c r="P1694">
        <v>2</v>
      </c>
      <c r="Q1694" t="s">
        <v>26756</v>
      </c>
      <c r="R1694" t="s">
        <v>25825</v>
      </c>
      <c r="S1694" t="s">
        <v>26197</v>
      </c>
      <c r="T1694"/>
      <c r="U1694" t="s">
        <v>26198</v>
      </c>
      <c r="V1694" t="s">
        <v>26204</v>
      </c>
      <c r="X1694" s="91" t="s">
        <v>30578</v>
      </c>
      <c r="Y1694" s="97"/>
      <c r="AA1694" s="91" t="str">
        <v>CLOYD002.8LO</v>
      </c>
    </row>
    <row r="1695" spans="1:27" s="91" customFormat="1" ht="15" customHeight="1" x14ac:dyDescent="0.35">
      <c r="A1695" t="s">
        <v>4980</v>
      </c>
      <c r="B1695" t="s">
        <v>4979</v>
      </c>
      <c r="C1695" t="s">
        <v>4968</v>
      </c>
      <c r="D1695" t="s">
        <v>4964</v>
      </c>
      <c r="E1695"/>
      <c r="F1695" t="s">
        <v>29089</v>
      </c>
      <c r="G1695"/>
      <c r="H1695">
        <v>3.3</v>
      </c>
      <c r="I1695">
        <v>0.14000000000000001</v>
      </c>
      <c r="J1695" t="s">
        <v>583</v>
      </c>
      <c r="K1695">
        <v>35.010370000000002</v>
      </c>
      <c r="L1695">
        <v>-85.850560000000002</v>
      </c>
      <c r="M1695" s="100" t="s">
        <v>38430</v>
      </c>
      <c r="N1695" t="s">
        <v>26288</v>
      </c>
      <c r="O1695" t="s">
        <v>43143</v>
      </c>
      <c r="P1695">
        <v>5</v>
      </c>
      <c r="Q1695" t="s">
        <v>26757</v>
      </c>
      <c r="R1695" t="s">
        <v>25802</v>
      </c>
      <c r="S1695" t="s">
        <v>26197</v>
      </c>
      <c r="T1695"/>
      <c r="U1695" t="s">
        <v>26198</v>
      </c>
      <c r="V1695" t="s">
        <v>26199</v>
      </c>
      <c r="W1695" s="91" t="s">
        <v>4981</v>
      </c>
      <c r="X1695" s="91" t="s">
        <v>30579</v>
      </c>
      <c r="Y1695" s="97"/>
      <c r="AA1695" s="91" t="str">
        <v>CLUCK_G3.3MI</v>
      </c>
    </row>
    <row r="1696" spans="1:27" s="91" customFormat="1" ht="15" customHeight="1" x14ac:dyDescent="0.35">
      <c r="A1696" t="s">
        <v>4962</v>
      </c>
      <c r="B1696" t="s">
        <v>4961</v>
      </c>
      <c r="C1696" t="s">
        <v>4963</v>
      </c>
      <c r="D1696" t="s">
        <v>4964</v>
      </c>
      <c r="E1696"/>
      <c r="F1696" t="s">
        <v>29089</v>
      </c>
      <c r="G1696"/>
      <c r="H1696">
        <v>0.4</v>
      </c>
      <c r="I1696">
        <v>0.08</v>
      </c>
      <c r="J1696" t="s">
        <v>583</v>
      </c>
      <c r="K1696">
        <v>35.013649999999998</v>
      </c>
      <c r="L1696">
        <v>-85.843860000000006</v>
      </c>
      <c r="M1696" s="100" t="s">
        <v>38430</v>
      </c>
      <c r="N1696" t="s">
        <v>26288</v>
      </c>
      <c r="O1696" t="s">
        <v>43143</v>
      </c>
      <c r="P1696">
        <v>5</v>
      </c>
      <c r="Q1696" t="s">
        <v>26757</v>
      </c>
      <c r="R1696" t="s">
        <v>25802</v>
      </c>
      <c r="S1696" t="s">
        <v>26197</v>
      </c>
      <c r="T1696"/>
      <c r="U1696" t="s">
        <v>26198</v>
      </c>
      <c r="V1696" t="s">
        <v>26199</v>
      </c>
      <c r="W1696" s="91" t="s">
        <v>4965</v>
      </c>
      <c r="X1696" s="91" t="s">
        <v>29606</v>
      </c>
      <c r="Y1696" s="97"/>
      <c r="AA1696" s="91" t="str">
        <v>CLUCK3.0G0.4MI</v>
      </c>
    </row>
    <row r="1697" spans="1:27" s="91" customFormat="1" ht="15" customHeight="1" x14ac:dyDescent="0.35">
      <c r="A1697" t="s">
        <v>4967</v>
      </c>
      <c r="B1697" t="s">
        <v>4966</v>
      </c>
      <c r="C1697" t="s">
        <v>4968</v>
      </c>
      <c r="D1697" t="s">
        <v>4969</v>
      </c>
      <c r="E1697"/>
      <c r="F1697" t="s">
        <v>29089</v>
      </c>
      <c r="G1697"/>
      <c r="H1697">
        <v>0.2</v>
      </c>
      <c r="I1697">
        <v>0.21</v>
      </c>
      <c r="J1697" t="s">
        <v>583</v>
      </c>
      <c r="K1697">
        <v>35.008769999999998</v>
      </c>
      <c r="L1697">
        <v>-85.847520000000003</v>
      </c>
      <c r="M1697" s="100" t="s">
        <v>38430</v>
      </c>
      <c r="N1697" t="s">
        <v>26288</v>
      </c>
      <c r="O1697" t="s">
        <v>43143</v>
      </c>
      <c r="P1697">
        <v>5</v>
      </c>
      <c r="Q1697" t="s">
        <v>26757</v>
      </c>
      <c r="R1697" t="s">
        <v>25802</v>
      </c>
      <c r="S1697" t="s">
        <v>26197</v>
      </c>
      <c r="T1697"/>
      <c r="U1697" t="s">
        <v>26198</v>
      </c>
      <c r="V1697" t="s">
        <v>26199</v>
      </c>
      <c r="W1697" s="91" t="s">
        <v>4970</v>
      </c>
      <c r="X1697" s="91" t="s">
        <v>30579</v>
      </c>
      <c r="Y1697" s="97"/>
      <c r="AA1697" s="91" t="str">
        <v>CLUCK3.1G0.2MI</v>
      </c>
    </row>
    <row r="1698" spans="1:27" s="91" customFormat="1" ht="15" customHeight="1" x14ac:dyDescent="0.35">
      <c r="A1698" t="s">
        <v>4972</v>
      </c>
      <c r="B1698" t="s">
        <v>4971</v>
      </c>
      <c r="C1698" t="s">
        <v>4963</v>
      </c>
      <c r="D1698" t="s">
        <v>4973</v>
      </c>
      <c r="E1698"/>
      <c r="F1698" t="s">
        <v>29089</v>
      </c>
      <c r="G1698"/>
      <c r="H1698">
        <v>0.2</v>
      </c>
      <c r="I1698">
        <v>1</v>
      </c>
      <c r="J1698" t="s">
        <v>583</v>
      </c>
      <c r="K1698">
        <v>35.00797</v>
      </c>
      <c r="L1698">
        <v>-85.499799999999993</v>
      </c>
      <c r="M1698" s="100" t="s">
        <v>38386</v>
      </c>
      <c r="N1698" t="s">
        <v>29084</v>
      </c>
      <c r="O1698" t="s">
        <v>43143</v>
      </c>
      <c r="P1698">
        <v>4</v>
      </c>
      <c r="Q1698" t="s">
        <v>28332</v>
      </c>
      <c r="R1698" t="s">
        <v>25802</v>
      </c>
      <c r="S1698" t="s">
        <v>26197</v>
      </c>
      <c r="T1698"/>
      <c r="U1698" t="s">
        <v>26198</v>
      </c>
      <c r="V1698" t="s">
        <v>26199</v>
      </c>
      <c r="W1698" s="91" t="s">
        <v>4974</v>
      </c>
      <c r="X1698" s="91" t="s">
        <v>30580</v>
      </c>
      <c r="Y1698" s="97"/>
      <c r="AA1698" s="91" t="str">
        <v>CLUCK3.6G0.2MI</v>
      </c>
    </row>
    <row r="1699" spans="1:27" s="91" customFormat="1" ht="15" customHeight="1" x14ac:dyDescent="0.35">
      <c r="A1699" t="s">
        <v>4976</v>
      </c>
      <c r="B1699" t="s">
        <v>4975</v>
      </c>
      <c r="C1699" t="s">
        <v>4963</v>
      </c>
      <c r="D1699" t="s">
        <v>4977</v>
      </c>
      <c r="E1699"/>
      <c r="F1699" t="s">
        <v>29089</v>
      </c>
      <c r="G1699"/>
      <c r="H1699">
        <v>0.4</v>
      </c>
      <c r="I1699">
        <v>0.12</v>
      </c>
      <c r="J1699" t="s">
        <v>583</v>
      </c>
      <c r="K1699">
        <v>35.00797</v>
      </c>
      <c r="L1699">
        <v>-85.850520000000003</v>
      </c>
      <c r="M1699" s="100" t="s">
        <v>38430</v>
      </c>
      <c r="N1699" t="s">
        <v>26288</v>
      </c>
      <c r="O1699" t="s">
        <v>43143</v>
      </c>
      <c r="P1699">
        <v>5</v>
      </c>
      <c r="Q1699" t="s">
        <v>26757</v>
      </c>
      <c r="R1699" t="s">
        <v>25802</v>
      </c>
      <c r="S1699" t="s">
        <v>26197</v>
      </c>
      <c r="T1699"/>
      <c r="U1699" t="s">
        <v>26198</v>
      </c>
      <c r="V1699" t="s">
        <v>26199</v>
      </c>
      <c r="W1699" s="91" t="s">
        <v>4978</v>
      </c>
      <c r="X1699" s="91" t="s">
        <v>30581</v>
      </c>
      <c r="Y1699" s="97"/>
      <c r="AA1699" s="91" t="str">
        <v>CLUCK3.6G0.4MI</v>
      </c>
    </row>
    <row r="1700" spans="1:27" s="91" customFormat="1" ht="15" customHeight="1" x14ac:dyDescent="0.35">
      <c r="A1700" t="s">
        <v>29164</v>
      </c>
      <c r="B1700" t="s">
        <v>29165</v>
      </c>
      <c r="C1700" t="s">
        <v>29166</v>
      </c>
      <c r="D1700" t="s">
        <v>29167</v>
      </c>
      <c r="E1700"/>
      <c r="F1700" t="s">
        <v>33</v>
      </c>
      <c r="G1700"/>
      <c r="H1700">
        <v>0.5</v>
      </c>
      <c r="I1700">
        <v>1.2</v>
      </c>
      <c r="J1700" t="s">
        <v>1600</v>
      </c>
      <c r="K1700">
        <v>35.160769999999999</v>
      </c>
      <c r="L1700">
        <v>-86.56429</v>
      </c>
      <c r="M1700" s="100" t="s">
        <v>38457</v>
      </c>
      <c r="N1700" t="s">
        <v>26336</v>
      </c>
      <c r="O1700" t="s">
        <v>42576</v>
      </c>
      <c r="P1700">
        <v>2</v>
      </c>
      <c r="Q1700" t="s">
        <v>28047</v>
      </c>
      <c r="R1700" t="s">
        <v>25808</v>
      </c>
      <c r="S1700" t="s">
        <v>26197</v>
      </c>
      <c r="T1700"/>
      <c r="U1700" t="s">
        <v>26198</v>
      </c>
      <c r="V1700" t="s">
        <v>26199</v>
      </c>
      <c r="Y1700" s="97"/>
      <c r="AA1700" s="91" t="str">
        <v>CMILL000.5LI</v>
      </c>
    </row>
    <row r="1701" spans="1:27" s="91" customFormat="1" ht="15" customHeight="1" x14ac:dyDescent="0.35">
      <c r="A1701" t="s">
        <v>4983</v>
      </c>
      <c r="B1701" t="s">
        <v>4982</v>
      </c>
      <c r="C1701" t="s">
        <v>4984</v>
      </c>
      <c r="D1701" t="s">
        <v>4985</v>
      </c>
      <c r="E1701"/>
      <c r="F1701" t="s">
        <v>28994</v>
      </c>
      <c r="G1701"/>
      <c r="H1701">
        <v>0.3</v>
      </c>
      <c r="I1701">
        <v>0.62</v>
      </c>
      <c r="J1701" t="s">
        <v>64</v>
      </c>
      <c r="K1701">
        <v>36.26623</v>
      </c>
      <c r="L1701">
        <v>-82.998750000000001</v>
      </c>
      <c r="M1701" s="100" t="s">
        <v>38387</v>
      </c>
      <c r="N1701" t="s">
        <v>26214</v>
      </c>
      <c r="O1701" t="s">
        <v>42507</v>
      </c>
      <c r="P1701">
        <v>5</v>
      </c>
      <c r="Q1701" t="s">
        <v>30582</v>
      </c>
      <c r="R1701" t="s">
        <v>25821</v>
      </c>
      <c r="S1701" t="s">
        <v>26197</v>
      </c>
      <c r="T1701"/>
      <c r="U1701" t="s">
        <v>26198</v>
      </c>
      <c r="V1701" t="s">
        <v>26204</v>
      </c>
      <c r="Y1701" s="97"/>
      <c r="AA1701" s="91" t="str">
        <v>COACH000.3GE</v>
      </c>
    </row>
    <row r="1702" spans="1:27" s="91" customFormat="1" ht="15" customHeight="1" x14ac:dyDescent="0.35">
      <c r="A1702" t="s">
        <v>4987</v>
      </c>
      <c r="B1702" t="s">
        <v>4986</v>
      </c>
      <c r="C1702" t="s">
        <v>4988</v>
      </c>
      <c r="D1702" t="s">
        <v>4989</v>
      </c>
      <c r="E1702"/>
      <c r="F1702" t="s">
        <v>28994</v>
      </c>
      <c r="G1702"/>
      <c r="H1702">
        <v>30.2</v>
      </c>
      <c r="I1702">
        <v>49.33</v>
      </c>
      <c r="J1702" t="s">
        <v>285</v>
      </c>
      <c r="K1702">
        <v>34.985500000000002</v>
      </c>
      <c r="L1702">
        <v>-84.887410000000003</v>
      </c>
      <c r="M1702" s="100" t="s">
        <v>38558</v>
      </c>
      <c r="N1702" t="s">
        <v>26436</v>
      </c>
      <c r="O1702" t="s">
        <v>43156</v>
      </c>
      <c r="P1702">
        <v>1</v>
      </c>
      <c r="Q1702" t="s">
        <v>30583</v>
      </c>
      <c r="R1702" t="s">
        <v>25802</v>
      </c>
      <c r="S1702" t="s">
        <v>26197</v>
      </c>
      <c r="T1702"/>
      <c r="U1702" t="s">
        <v>26198</v>
      </c>
      <c r="V1702" t="s">
        <v>26204</v>
      </c>
      <c r="W1702" s="91" t="s">
        <v>4990</v>
      </c>
      <c r="X1702" s="91" t="s">
        <v>30584</v>
      </c>
      <c r="Y1702" s="97"/>
      <c r="AA1702" s="91" t="str">
        <v>COAHU030.2BR</v>
      </c>
    </row>
    <row r="1703" spans="1:27" s="91" customFormat="1" ht="15" customHeight="1" x14ac:dyDescent="0.35">
      <c r="A1703" t="s">
        <v>4992</v>
      </c>
      <c r="B1703" t="s">
        <v>4991</v>
      </c>
      <c r="C1703" t="s">
        <v>4988</v>
      </c>
      <c r="D1703" t="s">
        <v>4993</v>
      </c>
      <c r="E1703"/>
      <c r="F1703" t="s">
        <v>28994</v>
      </c>
      <c r="G1703"/>
      <c r="H1703">
        <v>36.799999999999997</v>
      </c>
      <c r="I1703">
        <v>30.12</v>
      </c>
      <c r="J1703" t="s">
        <v>285</v>
      </c>
      <c r="K1703">
        <v>35.028100000000002</v>
      </c>
      <c r="L1703">
        <v>-84.846999999999994</v>
      </c>
      <c r="M1703" s="100" t="s">
        <v>38558</v>
      </c>
      <c r="N1703" t="s">
        <v>26436</v>
      </c>
      <c r="O1703" t="s">
        <v>42353</v>
      </c>
      <c r="P1703">
        <v>1</v>
      </c>
      <c r="Q1703" t="s">
        <v>30583</v>
      </c>
      <c r="R1703" t="s">
        <v>25802</v>
      </c>
      <c r="S1703" t="s">
        <v>26197</v>
      </c>
      <c r="T1703"/>
      <c r="U1703" t="s">
        <v>26198</v>
      </c>
      <c r="V1703" t="s">
        <v>26204</v>
      </c>
      <c r="W1703" s="91" t="s">
        <v>4994</v>
      </c>
      <c r="X1703" s="91" t="s">
        <v>34793</v>
      </c>
      <c r="Y1703" s="97"/>
      <c r="AA1703" s="91" t="str">
        <v>COAHU036.8BR</v>
      </c>
    </row>
    <row r="1704" spans="1:27" s="91" customFormat="1" ht="15" customHeight="1" x14ac:dyDescent="0.35">
      <c r="A1704" t="s">
        <v>4996</v>
      </c>
      <c r="B1704" t="s">
        <v>4995</v>
      </c>
      <c r="C1704" t="s">
        <v>4988</v>
      </c>
      <c r="D1704" t="s">
        <v>4997</v>
      </c>
      <c r="E1704"/>
      <c r="F1704" t="s">
        <v>28994</v>
      </c>
      <c r="G1704"/>
      <c r="H1704">
        <v>43.9</v>
      </c>
      <c r="I1704">
        <v>15.29</v>
      </c>
      <c r="J1704" t="s">
        <v>285</v>
      </c>
      <c r="K1704">
        <v>35.082500000000003</v>
      </c>
      <c r="L1704">
        <v>-84.843699999999998</v>
      </c>
      <c r="M1704" s="100" t="s">
        <v>38558</v>
      </c>
      <c r="N1704" t="s">
        <v>26436</v>
      </c>
      <c r="O1704" t="s">
        <v>42353</v>
      </c>
      <c r="P1704">
        <v>1</v>
      </c>
      <c r="Q1704" t="s">
        <v>30585</v>
      </c>
      <c r="R1704" t="s">
        <v>25802</v>
      </c>
      <c r="S1704" t="s">
        <v>26197</v>
      </c>
      <c r="T1704"/>
      <c r="U1704" t="s">
        <v>26198</v>
      </c>
      <c r="V1704" t="s">
        <v>26204</v>
      </c>
      <c r="W1704" s="91" t="s">
        <v>4998</v>
      </c>
      <c r="X1704" s="91" t="s">
        <v>34794</v>
      </c>
      <c r="Y1704" s="97"/>
      <c r="AA1704" s="91" t="str">
        <v>COAHU043.9BR</v>
      </c>
    </row>
    <row r="1705" spans="1:27" s="91" customFormat="1" ht="15" customHeight="1" x14ac:dyDescent="0.35">
      <c r="A1705" t="s">
        <v>5000</v>
      </c>
      <c r="B1705" t="s">
        <v>4999</v>
      </c>
      <c r="C1705" t="s">
        <v>4988</v>
      </c>
      <c r="D1705" t="s">
        <v>5001</v>
      </c>
      <c r="E1705"/>
      <c r="F1705" t="s">
        <v>28994</v>
      </c>
      <c r="G1705"/>
      <c r="H1705">
        <v>48.3</v>
      </c>
      <c r="I1705">
        <v>3.05</v>
      </c>
      <c r="J1705" t="s">
        <v>285</v>
      </c>
      <c r="K1705">
        <v>35.127870000000001</v>
      </c>
      <c r="L1705">
        <v>-84.836500000000001</v>
      </c>
      <c r="M1705" s="100" t="s">
        <v>38558</v>
      </c>
      <c r="N1705" t="s">
        <v>26436</v>
      </c>
      <c r="O1705" t="s">
        <v>42353</v>
      </c>
      <c r="P1705">
        <v>1</v>
      </c>
      <c r="Q1705" t="s">
        <v>30585</v>
      </c>
      <c r="R1705" t="s">
        <v>25802</v>
      </c>
      <c r="S1705" t="s">
        <v>26197</v>
      </c>
      <c r="T1705"/>
      <c r="U1705" t="s">
        <v>26198</v>
      </c>
      <c r="V1705" t="s">
        <v>26204</v>
      </c>
      <c r="W1705" s="91" t="s">
        <v>5002</v>
      </c>
      <c r="X1705" s="91" t="s">
        <v>30586</v>
      </c>
      <c r="Y1705" s="97"/>
      <c r="AA1705" s="91" t="str">
        <v>COAHU048.3BR</v>
      </c>
    </row>
    <row r="1706" spans="1:27" s="91" customFormat="1" ht="15" customHeight="1" x14ac:dyDescent="0.35">
      <c r="A1706" t="s">
        <v>5004</v>
      </c>
      <c r="B1706" t="s">
        <v>5003</v>
      </c>
      <c r="C1706" t="s">
        <v>5005</v>
      </c>
      <c r="D1706" t="s">
        <v>5006</v>
      </c>
      <c r="E1706"/>
      <c r="F1706" t="s">
        <v>28994</v>
      </c>
      <c r="G1706"/>
      <c r="H1706">
        <v>0.6</v>
      </c>
      <c r="I1706">
        <v>1.38</v>
      </c>
      <c r="J1706" t="s">
        <v>285</v>
      </c>
      <c r="K1706">
        <v>35.005510000000001</v>
      </c>
      <c r="L1706">
        <v>-84.865229999999997</v>
      </c>
      <c r="M1706" s="100" t="s">
        <v>38558</v>
      </c>
      <c r="N1706" t="s">
        <v>26436</v>
      </c>
      <c r="O1706" t="s">
        <v>42353</v>
      </c>
      <c r="P1706">
        <v>1</v>
      </c>
      <c r="Q1706" t="s">
        <v>30104</v>
      </c>
      <c r="R1706" t="s">
        <v>25802</v>
      </c>
      <c r="S1706" t="s">
        <v>26197</v>
      </c>
      <c r="T1706"/>
      <c r="U1706" t="s">
        <v>26198</v>
      </c>
      <c r="V1706" t="s">
        <v>26204</v>
      </c>
      <c r="W1706" s="91" t="s">
        <v>5007</v>
      </c>
      <c r="X1706" s="91" t="s">
        <v>30587</v>
      </c>
      <c r="Y1706" s="97"/>
      <c r="AA1706" s="91" t="str">
        <v>COAHU33.9T0.6BR</v>
      </c>
    </row>
    <row r="1707" spans="1:27" s="91" customFormat="1" ht="15" customHeight="1" x14ac:dyDescent="0.35">
      <c r="A1707" t="s">
        <v>5009</v>
      </c>
      <c r="B1707" t="s">
        <v>5008</v>
      </c>
      <c r="C1707" t="s">
        <v>5005</v>
      </c>
      <c r="D1707" t="s">
        <v>5010</v>
      </c>
      <c r="E1707"/>
      <c r="F1707" t="s">
        <v>28994</v>
      </c>
      <c r="G1707"/>
      <c r="H1707">
        <v>0.8</v>
      </c>
      <c r="I1707">
        <v>1.26</v>
      </c>
      <c r="J1707" t="s">
        <v>285</v>
      </c>
      <c r="K1707">
        <v>35.069569999999999</v>
      </c>
      <c r="L1707">
        <v>-84.841520000000003</v>
      </c>
      <c r="M1707" s="100" t="s">
        <v>38558</v>
      </c>
      <c r="N1707" t="s">
        <v>26436</v>
      </c>
      <c r="O1707" t="s">
        <v>42353</v>
      </c>
      <c r="P1707">
        <v>1</v>
      </c>
      <c r="Q1707" t="s">
        <v>30588</v>
      </c>
      <c r="R1707" t="s">
        <v>25802</v>
      </c>
      <c r="S1707" t="s">
        <v>26197</v>
      </c>
      <c r="T1707"/>
      <c r="U1707" t="s">
        <v>26198</v>
      </c>
      <c r="V1707" t="s">
        <v>26204</v>
      </c>
      <c r="W1707" s="91" t="s">
        <v>5011</v>
      </c>
      <c r="X1707" s="91" t="s">
        <v>30587</v>
      </c>
      <c r="Y1707" s="97"/>
      <c r="AA1707" s="91" t="str">
        <v>COAHU41.9T0.8BR</v>
      </c>
    </row>
    <row r="1708" spans="1:27" s="91" customFormat="1" ht="15" customHeight="1" x14ac:dyDescent="0.35">
      <c r="A1708" t="s">
        <v>5013</v>
      </c>
      <c r="B1708" t="s">
        <v>5012</v>
      </c>
      <c r="C1708" t="s">
        <v>5014</v>
      </c>
      <c r="D1708" t="s">
        <v>5015</v>
      </c>
      <c r="E1708"/>
      <c r="F1708" t="s">
        <v>28994</v>
      </c>
      <c r="G1708"/>
      <c r="H1708">
        <v>0.2</v>
      </c>
      <c r="I1708">
        <v>1.58</v>
      </c>
      <c r="J1708" t="s">
        <v>285</v>
      </c>
      <c r="K1708">
        <v>35.096910000000001</v>
      </c>
      <c r="L1708">
        <v>-84.857950000000002</v>
      </c>
      <c r="M1708" s="100" t="s">
        <v>38558</v>
      </c>
      <c r="N1708" t="s">
        <v>26436</v>
      </c>
      <c r="O1708" t="s">
        <v>42353</v>
      </c>
      <c r="P1708">
        <v>1</v>
      </c>
      <c r="Q1708" t="s">
        <v>30589</v>
      </c>
      <c r="R1708" t="s">
        <v>25802</v>
      </c>
      <c r="S1708" t="s">
        <v>26197</v>
      </c>
      <c r="T1708"/>
      <c r="U1708" t="s">
        <v>26198</v>
      </c>
      <c r="V1708" t="s">
        <v>26204</v>
      </c>
      <c r="W1708" s="91" t="s">
        <v>5016</v>
      </c>
      <c r="X1708" s="91" t="s">
        <v>30587</v>
      </c>
      <c r="Y1708" s="97"/>
      <c r="AA1708" s="91" t="str">
        <v>COAHU45.4T0.4T0.2BR</v>
      </c>
    </row>
    <row r="1709" spans="1:27" s="91" customFormat="1" ht="15" customHeight="1" x14ac:dyDescent="0.35">
      <c r="A1709" t="s">
        <v>5018</v>
      </c>
      <c r="B1709" t="s">
        <v>5017</v>
      </c>
      <c r="C1709" t="s">
        <v>5005</v>
      </c>
      <c r="D1709" t="s">
        <v>5019</v>
      </c>
      <c r="E1709"/>
      <c r="F1709" t="s">
        <v>28994</v>
      </c>
      <c r="G1709"/>
      <c r="H1709">
        <v>0.7</v>
      </c>
      <c r="I1709">
        <v>1.26</v>
      </c>
      <c r="J1709" t="s">
        <v>285</v>
      </c>
      <c r="K1709">
        <v>35.097059999999999</v>
      </c>
      <c r="L1709">
        <v>-84.854320000000001</v>
      </c>
      <c r="M1709" s="100" t="s">
        <v>38558</v>
      </c>
      <c r="N1709" t="s">
        <v>26436</v>
      </c>
      <c r="O1709" t="s">
        <v>42353</v>
      </c>
      <c r="P1709">
        <v>1</v>
      </c>
      <c r="Q1709" t="s">
        <v>30589</v>
      </c>
      <c r="R1709" t="s">
        <v>25802</v>
      </c>
      <c r="S1709" t="s">
        <v>26197</v>
      </c>
      <c r="T1709"/>
      <c r="U1709" t="s">
        <v>26198</v>
      </c>
      <c r="V1709" t="s">
        <v>26204</v>
      </c>
      <c r="W1709" s="91" t="s">
        <v>5020</v>
      </c>
      <c r="X1709" s="91" t="s">
        <v>30587</v>
      </c>
      <c r="Y1709" s="97"/>
      <c r="AA1709" s="91" t="str">
        <v>COAHU45.4T0.7BR</v>
      </c>
    </row>
    <row r="1710" spans="1:27" s="91" customFormat="1" ht="15" customHeight="1" x14ac:dyDescent="0.35">
      <c r="A1710" t="s">
        <v>37045</v>
      </c>
      <c r="B1710" t="s">
        <v>37046</v>
      </c>
      <c r="C1710" t="s">
        <v>37047</v>
      </c>
      <c r="D1710" t="s">
        <v>37048</v>
      </c>
      <c r="E1710"/>
      <c r="F1710" t="s">
        <v>28994</v>
      </c>
      <c r="G1710"/>
      <c r="H1710">
        <v>0.8</v>
      </c>
      <c r="I1710">
        <v>0.6</v>
      </c>
      <c r="J1710" t="s">
        <v>285</v>
      </c>
      <c r="K1710">
        <v>35.14217</v>
      </c>
      <c r="L1710">
        <v>-84.835049999999995</v>
      </c>
      <c r="M1710" s="100" t="s">
        <v>38558</v>
      </c>
      <c r="N1710" t="s">
        <v>26436</v>
      </c>
      <c r="O1710" t="s">
        <v>42353</v>
      </c>
      <c r="P1710">
        <v>1</v>
      </c>
      <c r="Q1710" t="s">
        <v>30585</v>
      </c>
      <c r="R1710" t="s">
        <v>25802</v>
      </c>
      <c r="S1710" t="s">
        <v>26197</v>
      </c>
      <c r="T1710"/>
      <c r="U1710" t="s">
        <v>26198</v>
      </c>
      <c r="V1710" t="s">
        <v>26204</v>
      </c>
      <c r="Y1710" s="97"/>
      <c r="AA1710" s="91" t="str">
        <v>COAHU48.6T0.8BR</v>
      </c>
    </row>
    <row r="1711" spans="1:27" s="91" customFormat="1" ht="15" customHeight="1" x14ac:dyDescent="0.35">
      <c r="A1711" t="s">
        <v>5022</v>
      </c>
      <c r="B1711" t="s">
        <v>5021</v>
      </c>
      <c r="C1711" t="s">
        <v>5023</v>
      </c>
      <c r="D1711" t="s">
        <v>5024</v>
      </c>
      <c r="E1711"/>
      <c r="F1711" t="s">
        <v>44</v>
      </c>
      <c r="G1711"/>
      <c r="H1711">
        <v>1.2</v>
      </c>
      <c r="I1711">
        <v>40.6</v>
      </c>
      <c r="J1711" t="s">
        <v>950</v>
      </c>
      <c r="K1711">
        <v>36.215159999999997</v>
      </c>
      <c r="L1711">
        <v>-84.124759999999995</v>
      </c>
      <c r="M1711" s="100" t="s">
        <v>38459</v>
      </c>
      <c r="N1711" t="s">
        <v>26343</v>
      </c>
      <c r="O1711" t="s">
        <v>42980</v>
      </c>
      <c r="P1711">
        <v>3</v>
      </c>
      <c r="Q1711" t="s">
        <v>26758</v>
      </c>
      <c r="R1711" t="s">
        <v>25825</v>
      </c>
      <c r="S1711" t="s">
        <v>26197</v>
      </c>
      <c r="T1711"/>
      <c r="U1711" t="s">
        <v>26198</v>
      </c>
      <c r="V1711" t="s">
        <v>26204</v>
      </c>
      <c r="X1711" s="91" t="s">
        <v>30590</v>
      </c>
      <c r="Y1711" s="97"/>
      <c r="AA1711" s="91" t="str">
        <v>COAL001.2AN</v>
      </c>
    </row>
    <row r="1712" spans="1:27" s="91" customFormat="1" ht="15" customHeight="1" x14ac:dyDescent="0.35">
      <c r="A1712" t="s">
        <v>5026</v>
      </c>
      <c r="B1712" t="s">
        <v>5025</v>
      </c>
      <c r="C1712" t="s">
        <v>5023</v>
      </c>
      <c r="D1712" t="s">
        <v>38832</v>
      </c>
      <c r="E1712"/>
      <c r="F1712" t="s">
        <v>324</v>
      </c>
      <c r="G1712"/>
      <c r="H1712">
        <v>5.4</v>
      </c>
      <c r="I1712">
        <v>14.55</v>
      </c>
      <c r="J1712" t="s">
        <v>950</v>
      </c>
      <c r="K1712">
        <v>36.215696999999999</v>
      </c>
      <c r="L1712">
        <v>-84.166058000000007</v>
      </c>
      <c r="M1712" s="100" t="s">
        <v>38459</v>
      </c>
      <c r="N1712" t="s">
        <v>26343</v>
      </c>
      <c r="O1712" t="s">
        <v>42980</v>
      </c>
      <c r="P1712">
        <v>3</v>
      </c>
      <c r="Q1712" t="s">
        <v>26759</v>
      </c>
      <c r="R1712" t="s">
        <v>25825</v>
      </c>
      <c r="S1712" t="s">
        <v>26197</v>
      </c>
      <c r="T1712"/>
      <c r="U1712" t="s">
        <v>26198</v>
      </c>
      <c r="V1712" t="s">
        <v>26204</v>
      </c>
      <c r="W1712" s="91" t="s">
        <v>43157</v>
      </c>
      <c r="X1712" s="91" t="s">
        <v>38833</v>
      </c>
      <c r="Y1712" s="97"/>
      <c r="AA1712" s="91" t="str">
        <v>COAL005.4AN</v>
      </c>
    </row>
    <row r="1713" spans="1:27" s="91" customFormat="1" ht="15" customHeight="1" x14ac:dyDescent="0.35">
      <c r="A1713" t="s">
        <v>5028</v>
      </c>
      <c r="B1713" t="s">
        <v>5027</v>
      </c>
      <c r="C1713" t="s">
        <v>5023</v>
      </c>
      <c r="D1713" t="s">
        <v>5029</v>
      </c>
      <c r="E1713"/>
      <c r="F1713" t="s">
        <v>324</v>
      </c>
      <c r="G1713"/>
      <c r="H1713">
        <v>10.6</v>
      </c>
      <c r="I1713">
        <v>10.27</v>
      </c>
      <c r="J1713" t="s">
        <v>950</v>
      </c>
      <c r="K1713">
        <v>36.177129999999998</v>
      </c>
      <c r="L1713">
        <v>-84.182469999999995</v>
      </c>
      <c r="M1713" s="100" t="s">
        <v>38459</v>
      </c>
      <c r="N1713" t="s">
        <v>26343</v>
      </c>
      <c r="O1713" t="s">
        <v>42980</v>
      </c>
      <c r="P1713">
        <v>3</v>
      </c>
      <c r="Q1713" t="s">
        <v>26759</v>
      </c>
      <c r="R1713" t="s">
        <v>25825</v>
      </c>
      <c r="S1713" t="s">
        <v>26197</v>
      </c>
      <c r="T1713"/>
      <c r="U1713" t="s">
        <v>26198</v>
      </c>
      <c r="V1713" t="s">
        <v>26204</v>
      </c>
      <c r="Y1713" s="97"/>
      <c r="AA1713" s="91" t="str">
        <v>COAL010.6AN</v>
      </c>
    </row>
    <row r="1714" spans="1:27" s="91" customFormat="1" ht="15" customHeight="1" x14ac:dyDescent="0.35">
      <c r="A1714" t="s">
        <v>5031</v>
      </c>
      <c r="B1714" t="s">
        <v>5030</v>
      </c>
      <c r="C1714" t="s">
        <v>5032</v>
      </c>
      <c r="D1714" t="s">
        <v>5033</v>
      </c>
      <c r="E1714"/>
      <c r="F1714" t="s">
        <v>58</v>
      </c>
      <c r="G1714"/>
      <c r="H1714">
        <v>1.5</v>
      </c>
      <c r="I1714">
        <v>0.34</v>
      </c>
      <c r="J1714" t="s">
        <v>249</v>
      </c>
      <c r="K1714">
        <v>35.600459999999998</v>
      </c>
      <c r="L1714">
        <v>-85.113200000000006</v>
      </c>
      <c r="M1714" s="100" t="s">
        <v>38386</v>
      </c>
      <c r="N1714" t="s">
        <v>29084</v>
      </c>
      <c r="O1714" t="s">
        <v>42183</v>
      </c>
      <c r="P1714">
        <v>3</v>
      </c>
      <c r="Q1714" t="s">
        <v>30591</v>
      </c>
      <c r="R1714" t="s">
        <v>25802</v>
      </c>
      <c r="S1714" t="s">
        <v>26197</v>
      </c>
      <c r="T1714"/>
      <c r="U1714" t="s">
        <v>26198</v>
      </c>
      <c r="V1714" t="s">
        <v>26199</v>
      </c>
      <c r="X1714" s="91" t="s">
        <v>38834</v>
      </c>
      <c r="Y1714" s="97"/>
      <c r="AA1714" s="91" t="str">
        <v>COALB001.5BL</v>
      </c>
    </row>
    <row r="1715" spans="1:27" s="91" customFormat="1" ht="15" customHeight="1" x14ac:dyDescent="0.35">
      <c r="A1715" t="s">
        <v>5035</v>
      </c>
      <c r="B1715" t="s">
        <v>5034</v>
      </c>
      <c r="C1715" t="s">
        <v>5036</v>
      </c>
      <c r="D1715" t="s">
        <v>29168</v>
      </c>
      <c r="E1715"/>
      <c r="F1715" t="s">
        <v>28994</v>
      </c>
      <c r="G1715"/>
      <c r="H1715">
        <v>0.1</v>
      </c>
      <c r="I1715">
        <v>3.92</v>
      </c>
      <c r="J1715" t="s">
        <v>230</v>
      </c>
      <c r="K1715">
        <v>36.3767</v>
      </c>
      <c r="L1715">
        <v>-82.357799999999997</v>
      </c>
      <c r="M1715" s="100" t="s">
        <v>38455</v>
      </c>
      <c r="N1715" t="s">
        <v>26332</v>
      </c>
      <c r="O1715" t="s">
        <v>42721</v>
      </c>
      <c r="P1715">
        <v>1</v>
      </c>
      <c r="Q1715" t="s">
        <v>26760</v>
      </c>
      <c r="R1715" t="s">
        <v>25821</v>
      </c>
      <c r="S1715" t="s">
        <v>26197</v>
      </c>
      <c r="T1715"/>
      <c r="U1715" t="s">
        <v>26198</v>
      </c>
      <c r="V1715" t="s">
        <v>26204</v>
      </c>
      <c r="Y1715" s="97"/>
      <c r="AA1715" s="91" t="str">
        <v>COBB000.1WN</v>
      </c>
    </row>
    <row r="1716" spans="1:27" s="91" customFormat="1" ht="15" customHeight="1" x14ac:dyDescent="0.35">
      <c r="A1716" t="s">
        <v>5038</v>
      </c>
      <c r="B1716" t="s">
        <v>5037</v>
      </c>
      <c r="C1716" t="s">
        <v>5036</v>
      </c>
      <c r="D1716" t="s">
        <v>29169</v>
      </c>
      <c r="E1716"/>
      <c r="F1716" t="s">
        <v>28994</v>
      </c>
      <c r="G1716"/>
      <c r="H1716">
        <v>1</v>
      </c>
      <c r="I1716">
        <v>3.38</v>
      </c>
      <c r="J1716" t="s">
        <v>230</v>
      </c>
      <c r="K1716">
        <v>36.3673</v>
      </c>
      <c r="L1716">
        <v>-82.360600000000005</v>
      </c>
      <c r="M1716" s="100" t="s">
        <v>38455</v>
      </c>
      <c r="N1716" t="s">
        <v>26332</v>
      </c>
      <c r="O1716" t="s">
        <v>42721</v>
      </c>
      <c r="P1716">
        <v>1</v>
      </c>
      <c r="Q1716" t="s">
        <v>26760</v>
      </c>
      <c r="R1716" t="s">
        <v>25821</v>
      </c>
      <c r="S1716" t="s">
        <v>26197</v>
      </c>
      <c r="T1716"/>
      <c r="U1716" t="s">
        <v>26198</v>
      </c>
      <c r="V1716" t="s">
        <v>26204</v>
      </c>
      <c r="Y1716" s="97"/>
      <c r="AA1716" s="91" t="str">
        <v>COBB001.0WN</v>
      </c>
    </row>
    <row r="1717" spans="1:27" s="91" customFormat="1" ht="15" customHeight="1" x14ac:dyDescent="0.35">
      <c r="A1717" t="s">
        <v>5040</v>
      </c>
      <c r="B1717" t="s">
        <v>5039</v>
      </c>
      <c r="C1717" t="s">
        <v>5036</v>
      </c>
      <c r="D1717" t="s">
        <v>5041</v>
      </c>
      <c r="E1717"/>
      <c r="F1717" t="s">
        <v>28981</v>
      </c>
      <c r="G1717"/>
      <c r="H1717">
        <v>2.1</v>
      </c>
      <c r="I1717">
        <v>5.78</v>
      </c>
      <c r="J1717" t="s">
        <v>244</v>
      </c>
      <c r="K1717">
        <v>36.355800000000002</v>
      </c>
      <c r="L1717">
        <v>-82.012500000000003</v>
      </c>
      <c r="M1717" s="100" t="s">
        <v>38455</v>
      </c>
      <c r="N1717" t="s">
        <v>26332</v>
      </c>
      <c r="O1717" t="s">
        <v>42440</v>
      </c>
      <c r="P1717">
        <v>1</v>
      </c>
      <c r="Q1717" t="s">
        <v>26761</v>
      </c>
      <c r="R1717" t="s">
        <v>25821</v>
      </c>
      <c r="S1717" t="s">
        <v>26197</v>
      </c>
      <c r="T1717"/>
      <c r="U1717" t="s">
        <v>26198</v>
      </c>
      <c r="V1717" t="s">
        <v>26204</v>
      </c>
      <c r="Y1717" s="97"/>
      <c r="AA1717" s="91" t="str">
        <v>COBB002.1JO</v>
      </c>
    </row>
    <row r="1718" spans="1:27" s="91" customFormat="1" ht="15" customHeight="1" x14ac:dyDescent="0.35">
      <c r="A1718" t="s">
        <v>5043</v>
      </c>
      <c r="B1718" t="s">
        <v>5042</v>
      </c>
      <c r="C1718" t="s">
        <v>5044</v>
      </c>
      <c r="D1718" t="s">
        <v>5045</v>
      </c>
      <c r="E1718"/>
      <c r="F1718" t="s">
        <v>28994</v>
      </c>
      <c r="G1718"/>
      <c r="H1718">
        <v>0.5</v>
      </c>
      <c r="I1718">
        <v>0.15</v>
      </c>
      <c r="J1718" t="s">
        <v>230</v>
      </c>
      <c r="K1718">
        <v>36.3386</v>
      </c>
      <c r="L1718">
        <v>-82.358099999999993</v>
      </c>
      <c r="M1718" s="100" t="s">
        <v>38455</v>
      </c>
      <c r="N1718" t="s">
        <v>26332</v>
      </c>
      <c r="O1718" t="s">
        <v>42721</v>
      </c>
      <c r="P1718">
        <v>1</v>
      </c>
      <c r="Q1718" t="s">
        <v>26760</v>
      </c>
      <c r="R1718" t="s">
        <v>25821</v>
      </c>
      <c r="S1718" t="s">
        <v>26197</v>
      </c>
      <c r="T1718"/>
      <c r="U1718" t="s">
        <v>26198</v>
      </c>
      <c r="V1718" t="s">
        <v>26204</v>
      </c>
      <c r="W1718" s="91" t="s">
        <v>5046</v>
      </c>
      <c r="X1718" s="91" t="s">
        <v>30592</v>
      </c>
      <c r="Y1718" s="97"/>
      <c r="AA1718" s="91" t="str">
        <v>COBB2.5T0.5WN</v>
      </c>
    </row>
    <row r="1719" spans="1:27" s="91" customFormat="1" ht="15" customHeight="1" x14ac:dyDescent="0.35">
      <c r="A1719" t="s">
        <v>5048</v>
      </c>
      <c r="B1719" t="s">
        <v>5047</v>
      </c>
      <c r="C1719" t="s">
        <v>5049</v>
      </c>
      <c r="D1719" t="s">
        <v>5050</v>
      </c>
      <c r="E1719"/>
      <c r="F1719" t="s">
        <v>33</v>
      </c>
      <c r="G1719"/>
      <c r="H1719">
        <v>0.2</v>
      </c>
      <c r="I1719">
        <v>3.04</v>
      </c>
      <c r="J1719" t="s">
        <v>1391</v>
      </c>
      <c r="K1719">
        <v>35.318899999999999</v>
      </c>
      <c r="L1719">
        <v>-86.785700000000006</v>
      </c>
      <c r="M1719" s="100" t="s">
        <v>38385</v>
      </c>
      <c r="N1719" t="s">
        <v>26213</v>
      </c>
      <c r="O1719" t="s">
        <v>42254</v>
      </c>
      <c r="P1719">
        <v>2</v>
      </c>
      <c r="Q1719" t="s">
        <v>26762</v>
      </c>
      <c r="R1719" t="s">
        <v>25808</v>
      </c>
      <c r="S1719" t="s">
        <v>26197</v>
      </c>
      <c r="T1719"/>
      <c r="U1719" t="s">
        <v>26198</v>
      </c>
      <c r="V1719" t="s">
        <v>26199</v>
      </c>
      <c r="W1719" s="91" t="s">
        <v>5051</v>
      </c>
      <c r="X1719" s="91" t="s">
        <v>30593</v>
      </c>
      <c r="Y1719" s="97"/>
      <c r="AA1719" s="91" t="str">
        <v>COFFE000.2ML</v>
      </c>
    </row>
    <row r="1720" spans="1:27" s="91" customFormat="1" ht="15" customHeight="1" x14ac:dyDescent="0.35">
      <c r="A1720" t="s">
        <v>5053</v>
      </c>
      <c r="B1720" t="s">
        <v>5052</v>
      </c>
      <c r="C1720" t="s">
        <v>5054</v>
      </c>
      <c r="D1720" t="s">
        <v>5055</v>
      </c>
      <c r="E1720"/>
      <c r="F1720" t="s">
        <v>28985</v>
      </c>
      <c r="G1720"/>
      <c r="H1720">
        <v>0.1</v>
      </c>
      <c r="I1720">
        <v>24.38</v>
      </c>
      <c r="J1720" t="s">
        <v>301</v>
      </c>
      <c r="K1720">
        <v>35.179600000000001</v>
      </c>
      <c r="L1720">
        <v>-84.395200000000003</v>
      </c>
      <c r="M1720" s="100" t="s">
        <v>38384</v>
      </c>
      <c r="N1720" t="s">
        <v>26211</v>
      </c>
      <c r="O1720" t="s">
        <v>42856</v>
      </c>
      <c r="P1720">
        <v>2</v>
      </c>
      <c r="Q1720" t="s">
        <v>26764</v>
      </c>
      <c r="R1720" t="s">
        <v>25802</v>
      </c>
      <c r="S1720" t="s">
        <v>26197</v>
      </c>
      <c r="T1720"/>
      <c r="U1720" t="s">
        <v>26198</v>
      </c>
      <c r="V1720" t="s">
        <v>26204</v>
      </c>
      <c r="W1720" s="91" t="s">
        <v>5056</v>
      </c>
      <c r="X1720" s="91" t="s">
        <v>30594</v>
      </c>
      <c r="Y1720" s="97"/>
      <c r="AA1720" s="91" t="str">
        <v>COKER000.1PO</v>
      </c>
    </row>
    <row r="1721" spans="1:27" s="91" customFormat="1" ht="15" customHeight="1" x14ac:dyDescent="0.35">
      <c r="A1721" t="s">
        <v>30595</v>
      </c>
      <c r="B1721" t="s">
        <v>5057</v>
      </c>
      <c r="C1721" t="s">
        <v>5054</v>
      </c>
      <c r="D1721" t="s">
        <v>5059</v>
      </c>
      <c r="E1721"/>
      <c r="F1721" t="s">
        <v>28985</v>
      </c>
      <c r="G1721"/>
      <c r="H1721">
        <v>2.7</v>
      </c>
      <c r="I1721">
        <v>22.5</v>
      </c>
      <c r="J1721" t="s">
        <v>301</v>
      </c>
      <c r="K1721">
        <v>35.198450000000001</v>
      </c>
      <c r="L1721">
        <v>-84.373369999999994</v>
      </c>
      <c r="M1721" s="100" t="s">
        <v>38384</v>
      </c>
      <c r="N1721" t="s">
        <v>26211</v>
      </c>
      <c r="O1721" t="s">
        <v>42856</v>
      </c>
      <c r="P1721">
        <v>2</v>
      </c>
      <c r="Q1721" t="s">
        <v>26764</v>
      </c>
      <c r="R1721" t="s">
        <v>25802</v>
      </c>
      <c r="S1721" t="s">
        <v>26197</v>
      </c>
      <c r="T1721"/>
      <c r="U1721" t="s">
        <v>26198</v>
      </c>
      <c r="V1721" t="s">
        <v>26204</v>
      </c>
      <c r="W1721" s="91" t="s">
        <v>5058</v>
      </c>
      <c r="X1721" s="91" t="s">
        <v>30596</v>
      </c>
      <c r="Y1721" s="97"/>
      <c r="AA1721" s="91" t="str">
        <v>COKER002.7PO</v>
      </c>
    </row>
    <row r="1722" spans="1:27" s="91" customFormat="1" ht="15" customHeight="1" x14ac:dyDescent="0.35">
      <c r="A1722" t="s">
        <v>5061</v>
      </c>
      <c r="B1722" t="s">
        <v>5060</v>
      </c>
      <c r="C1722" t="s">
        <v>5054</v>
      </c>
      <c r="D1722" t="s">
        <v>5062</v>
      </c>
      <c r="E1722"/>
      <c r="F1722" t="s">
        <v>28985</v>
      </c>
      <c r="G1722"/>
      <c r="H1722">
        <v>5.4</v>
      </c>
      <c r="I1722">
        <v>13.47</v>
      </c>
      <c r="J1722" t="s">
        <v>409</v>
      </c>
      <c r="K1722">
        <v>35.23668</v>
      </c>
      <c r="L1722">
        <v>-84.323160000000001</v>
      </c>
      <c r="M1722" s="100" t="s">
        <v>38384</v>
      </c>
      <c r="N1722" t="s">
        <v>26211</v>
      </c>
      <c r="O1722" t="s">
        <v>42856</v>
      </c>
      <c r="P1722">
        <v>2</v>
      </c>
      <c r="Q1722" t="s">
        <v>26764</v>
      </c>
      <c r="R1722" t="s">
        <v>25825</v>
      </c>
      <c r="S1722" t="s">
        <v>26197</v>
      </c>
      <c r="T1722"/>
      <c r="U1722" t="s">
        <v>26198</v>
      </c>
      <c r="V1722" t="s">
        <v>26204</v>
      </c>
      <c r="X1722" s="91" t="s">
        <v>30597</v>
      </c>
      <c r="Y1722" s="97"/>
      <c r="AA1722" s="91" t="str">
        <v>COKER005.4MO</v>
      </c>
    </row>
    <row r="1723" spans="1:27" s="91" customFormat="1" ht="15" customHeight="1" x14ac:dyDescent="0.35">
      <c r="A1723" t="s">
        <v>5064</v>
      </c>
      <c r="B1723" t="s">
        <v>5063</v>
      </c>
      <c r="C1723" t="s">
        <v>5054</v>
      </c>
      <c r="D1723" t="s">
        <v>5065</v>
      </c>
      <c r="E1723"/>
      <c r="F1723" t="s">
        <v>28985</v>
      </c>
      <c r="G1723"/>
      <c r="H1723">
        <v>11.1</v>
      </c>
      <c r="I1723">
        <v>6.57</v>
      </c>
      <c r="J1723" t="s">
        <v>409</v>
      </c>
      <c r="K1723">
        <v>35.251139999999999</v>
      </c>
      <c r="L1723">
        <v>-84.293779999999998</v>
      </c>
      <c r="M1723" s="100" t="s">
        <v>38384</v>
      </c>
      <c r="N1723" t="s">
        <v>26211</v>
      </c>
      <c r="O1723" t="s">
        <v>42856</v>
      </c>
      <c r="P1723">
        <v>2</v>
      </c>
      <c r="Q1723" t="s">
        <v>26763</v>
      </c>
      <c r="R1723" t="s">
        <v>25825</v>
      </c>
      <c r="S1723" t="s">
        <v>26197</v>
      </c>
      <c r="T1723"/>
      <c r="U1723" t="s">
        <v>26198</v>
      </c>
      <c r="V1723" t="s">
        <v>26204</v>
      </c>
      <c r="Y1723" s="97"/>
      <c r="AA1723" s="91" t="str">
        <v>COKER011.1MO</v>
      </c>
    </row>
    <row r="1724" spans="1:27" s="91" customFormat="1" ht="15" customHeight="1" x14ac:dyDescent="0.35">
      <c r="A1724" t="s">
        <v>5067</v>
      </c>
      <c r="B1724" t="s">
        <v>5066</v>
      </c>
      <c r="C1724" t="s">
        <v>5054</v>
      </c>
      <c r="D1724" t="s">
        <v>30598</v>
      </c>
      <c r="E1724"/>
      <c r="F1724" t="s">
        <v>28985</v>
      </c>
      <c r="G1724"/>
      <c r="H1724">
        <v>11.3</v>
      </c>
      <c r="I1724">
        <v>6.42</v>
      </c>
      <c r="J1724" t="s">
        <v>409</v>
      </c>
      <c r="K1724">
        <v>35.252310000000001</v>
      </c>
      <c r="L1724">
        <v>-84.289959999999994</v>
      </c>
      <c r="M1724" s="100" t="s">
        <v>38384</v>
      </c>
      <c r="N1724" t="s">
        <v>26211</v>
      </c>
      <c r="O1724" t="s">
        <v>42856</v>
      </c>
      <c r="P1724">
        <v>2</v>
      </c>
      <c r="Q1724" t="s">
        <v>30599</v>
      </c>
      <c r="R1724" t="s">
        <v>25825</v>
      </c>
      <c r="S1724" t="s">
        <v>26197</v>
      </c>
      <c r="T1724"/>
      <c r="U1724" t="s">
        <v>26198</v>
      </c>
      <c r="V1724" t="s">
        <v>26204</v>
      </c>
      <c r="X1724" s="91" t="s">
        <v>34795</v>
      </c>
      <c r="Y1724" s="97"/>
      <c r="AA1724" s="91" t="str">
        <v>COKER011.3MO</v>
      </c>
    </row>
    <row r="1725" spans="1:27" s="91" customFormat="1" ht="15" customHeight="1" x14ac:dyDescent="0.35">
      <c r="A1725" t="s">
        <v>5069</v>
      </c>
      <c r="B1725" t="s">
        <v>5068</v>
      </c>
      <c r="C1725" t="s">
        <v>5054</v>
      </c>
      <c r="D1725" t="s">
        <v>30600</v>
      </c>
      <c r="E1725"/>
      <c r="F1725" t="s">
        <v>28985</v>
      </c>
      <c r="G1725"/>
      <c r="H1725">
        <v>11.5</v>
      </c>
      <c r="I1725">
        <v>5.07</v>
      </c>
      <c r="J1725" t="s">
        <v>409</v>
      </c>
      <c r="K1725">
        <v>35.256340000000002</v>
      </c>
      <c r="L1725">
        <v>-84.286529999999999</v>
      </c>
      <c r="M1725" s="100" t="s">
        <v>38384</v>
      </c>
      <c r="N1725" t="s">
        <v>26211</v>
      </c>
      <c r="O1725" t="s">
        <v>42856</v>
      </c>
      <c r="P1725">
        <v>2</v>
      </c>
      <c r="Q1725" t="s">
        <v>30599</v>
      </c>
      <c r="R1725" t="s">
        <v>25825</v>
      </c>
      <c r="S1725" t="s">
        <v>26197</v>
      </c>
      <c r="T1725"/>
      <c r="U1725" t="s">
        <v>26198</v>
      </c>
      <c r="V1725" t="s">
        <v>26204</v>
      </c>
      <c r="X1725" s="91" t="s">
        <v>34796</v>
      </c>
      <c r="Y1725" s="97"/>
      <c r="AA1725" s="91" t="str">
        <v>COKER011.5MO</v>
      </c>
    </row>
    <row r="1726" spans="1:27" s="91" customFormat="1" ht="15" customHeight="1" x14ac:dyDescent="0.35">
      <c r="A1726" t="s">
        <v>5071</v>
      </c>
      <c r="B1726" t="s">
        <v>5070</v>
      </c>
      <c r="C1726" t="s">
        <v>5054</v>
      </c>
      <c r="D1726" t="s">
        <v>5072</v>
      </c>
      <c r="E1726"/>
      <c r="F1726" t="s">
        <v>28985</v>
      </c>
      <c r="G1726"/>
      <c r="H1726">
        <v>12.1</v>
      </c>
      <c r="I1726">
        <v>4.1100000000000003</v>
      </c>
      <c r="J1726" t="s">
        <v>409</v>
      </c>
      <c r="K1726">
        <v>35.257440000000003</v>
      </c>
      <c r="L1726">
        <v>-84.277510000000007</v>
      </c>
      <c r="M1726" s="100" t="s">
        <v>38384</v>
      </c>
      <c r="N1726" t="s">
        <v>26211</v>
      </c>
      <c r="O1726" t="s">
        <v>42856</v>
      </c>
      <c r="P1726">
        <v>2</v>
      </c>
      <c r="Q1726" t="s">
        <v>30599</v>
      </c>
      <c r="R1726" t="s">
        <v>25825</v>
      </c>
      <c r="S1726" t="s">
        <v>26197</v>
      </c>
      <c r="T1726"/>
      <c r="U1726" t="s">
        <v>26198</v>
      </c>
      <c r="V1726" t="s">
        <v>26204</v>
      </c>
      <c r="X1726" s="91" t="s">
        <v>30601</v>
      </c>
      <c r="Y1726" s="97"/>
      <c r="AA1726" s="91" t="str">
        <v>COKER012.1MO</v>
      </c>
    </row>
    <row r="1727" spans="1:27" s="91" customFormat="1" ht="15" customHeight="1" x14ac:dyDescent="0.35">
      <c r="A1727" t="s">
        <v>5074</v>
      </c>
      <c r="B1727" t="s">
        <v>5073</v>
      </c>
      <c r="C1727" t="s">
        <v>5054</v>
      </c>
      <c r="D1727" t="s">
        <v>30602</v>
      </c>
      <c r="E1727"/>
      <c r="F1727" t="s">
        <v>28985</v>
      </c>
      <c r="G1727"/>
      <c r="H1727">
        <v>12.2</v>
      </c>
      <c r="I1727">
        <v>4.1100000000000003</v>
      </c>
      <c r="J1727" t="s">
        <v>409</v>
      </c>
      <c r="K1727">
        <v>35.258578999999997</v>
      </c>
      <c r="L1727">
        <v>-84.27619</v>
      </c>
      <c r="M1727" s="100" t="s">
        <v>38384</v>
      </c>
      <c r="N1727" t="s">
        <v>26211</v>
      </c>
      <c r="O1727" t="s">
        <v>42856</v>
      </c>
      <c r="P1727">
        <v>2</v>
      </c>
      <c r="Q1727" t="s">
        <v>30599</v>
      </c>
      <c r="R1727" t="s">
        <v>25825</v>
      </c>
      <c r="S1727" t="s">
        <v>26197</v>
      </c>
      <c r="T1727"/>
      <c r="U1727" t="s">
        <v>26198</v>
      </c>
      <c r="V1727" t="s">
        <v>26204</v>
      </c>
      <c r="X1727" s="91" t="s">
        <v>30603</v>
      </c>
      <c r="Y1727" s="97"/>
      <c r="AA1727" s="91" t="str">
        <v>COKER012.2MO</v>
      </c>
    </row>
    <row r="1728" spans="1:27" s="91" customFormat="1" ht="15" customHeight="1" x14ac:dyDescent="0.35">
      <c r="A1728" t="s">
        <v>5076</v>
      </c>
      <c r="B1728" t="s">
        <v>5075</v>
      </c>
      <c r="C1728" t="s">
        <v>5054</v>
      </c>
      <c r="D1728" t="s">
        <v>5077</v>
      </c>
      <c r="E1728"/>
      <c r="F1728" t="s">
        <v>28985</v>
      </c>
      <c r="G1728"/>
      <c r="H1728">
        <v>13.5</v>
      </c>
      <c r="I1728">
        <v>2.84</v>
      </c>
      <c r="J1728" t="s">
        <v>409</v>
      </c>
      <c r="K1728">
        <v>35.270150000000001</v>
      </c>
      <c r="L1728">
        <v>-84.262919999999994</v>
      </c>
      <c r="M1728" s="100" t="s">
        <v>38384</v>
      </c>
      <c r="N1728" t="s">
        <v>26211</v>
      </c>
      <c r="O1728" t="s">
        <v>42856</v>
      </c>
      <c r="P1728">
        <v>2</v>
      </c>
      <c r="Q1728" t="s">
        <v>30599</v>
      </c>
      <c r="R1728" t="s">
        <v>25825</v>
      </c>
      <c r="S1728" t="s">
        <v>26197</v>
      </c>
      <c r="T1728"/>
      <c r="U1728" t="s">
        <v>26198</v>
      </c>
      <c r="V1728" t="s">
        <v>26204</v>
      </c>
      <c r="X1728" s="91" t="s">
        <v>30604</v>
      </c>
      <c r="Y1728" s="97"/>
      <c r="AA1728" s="91" t="str">
        <v>COKER013.5MO</v>
      </c>
    </row>
    <row r="1729" spans="1:27" s="91" customFormat="1" ht="15" customHeight="1" x14ac:dyDescent="0.35">
      <c r="A1729" t="s">
        <v>5079</v>
      </c>
      <c r="B1729" t="s">
        <v>5078</v>
      </c>
      <c r="C1729" t="s">
        <v>5080</v>
      </c>
      <c r="D1729" t="s">
        <v>5081</v>
      </c>
      <c r="E1729"/>
      <c r="F1729" t="s">
        <v>403</v>
      </c>
      <c r="G1729"/>
      <c r="H1729">
        <v>4.7</v>
      </c>
      <c r="I1729"/>
      <c r="J1729" t="s">
        <v>3295</v>
      </c>
      <c r="K1729">
        <v>35.692599999999999</v>
      </c>
      <c r="L1729">
        <v>-89.804699999999997</v>
      </c>
      <c r="M1729" s="100" t="s">
        <v>38425</v>
      </c>
      <c r="N1729" t="s">
        <v>26273</v>
      </c>
      <c r="O1729" t="s">
        <v>42822</v>
      </c>
      <c r="P1729">
        <v>5</v>
      </c>
      <c r="Q1729" t="s">
        <v>27089</v>
      </c>
      <c r="R1729" t="s">
        <v>25816</v>
      </c>
      <c r="S1729" t="s">
        <v>26197</v>
      </c>
      <c r="T1729"/>
      <c r="U1729" t="s">
        <v>26198</v>
      </c>
      <c r="V1729" t="s">
        <v>26199</v>
      </c>
      <c r="X1729" s="91" t="s">
        <v>30605</v>
      </c>
      <c r="Y1729" s="97"/>
      <c r="AA1729" s="91" t="str">
        <v>COLD004.7LE</v>
      </c>
    </row>
    <row r="1730" spans="1:27" s="91" customFormat="1" ht="15" customHeight="1" x14ac:dyDescent="0.35">
      <c r="A1730" t="s">
        <v>5083</v>
      </c>
      <c r="B1730" t="s">
        <v>5082</v>
      </c>
      <c r="C1730" t="s">
        <v>5080</v>
      </c>
      <c r="D1730" t="s">
        <v>5084</v>
      </c>
      <c r="E1730"/>
      <c r="F1730" t="s">
        <v>929</v>
      </c>
      <c r="G1730"/>
      <c r="H1730">
        <v>6.3</v>
      </c>
      <c r="I1730">
        <v>9</v>
      </c>
      <c r="J1730" t="s">
        <v>3295</v>
      </c>
      <c r="K1730">
        <v>35.832549999999998</v>
      </c>
      <c r="L1730">
        <v>-89.565151</v>
      </c>
      <c r="M1730" s="100" t="s">
        <v>38425</v>
      </c>
      <c r="N1730" t="s">
        <v>26273</v>
      </c>
      <c r="O1730" t="s">
        <v>42725</v>
      </c>
      <c r="P1730">
        <v>5</v>
      </c>
      <c r="Q1730" t="s">
        <v>26766</v>
      </c>
      <c r="R1730" t="s">
        <v>25816</v>
      </c>
      <c r="S1730" t="s">
        <v>26197</v>
      </c>
      <c r="T1730"/>
      <c r="U1730" t="s">
        <v>26198</v>
      </c>
      <c r="V1730" t="s">
        <v>26199</v>
      </c>
      <c r="W1730" s="91" t="s">
        <v>34797</v>
      </c>
      <c r="X1730" s="91" t="s">
        <v>40925</v>
      </c>
      <c r="Y1730" s="97"/>
      <c r="AA1730" s="91" t="str">
        <v>COLD006.3LE</v>
      </c>
    </row>
    <row r="1731" spans="1:27" s="91" customFormat="1" ht="15" customHeight="1" x14ac:dyDescent="0.35">
      <c r="A1731" t="s">
        <v>42873</v>
      </c>
      <c r="B1731" t="s">
        <v>7626</v>
      </c>
      <c r="C1731" t="s">
        <v>5080</v>
      </c>
      <c r="D1731" t="s">
        <v>7627</v>
      </c>
      <c r="E1731" t="s">
        <v>27066</v>
      </c>
      <c r="F1731" t="s">
        <v>403</v>
      </c>
      <c r="G1731"/>
      <c r="H1731">
        <v>15</v>
      </c>
      <c r="I1731">
        <v>14.2</v>
      </c>
      <c r="J1731" t="s">
        <v>3295</v>
      </c>
      <c r="K1731">
        <v>35.7425</v>
      </c>
      <c r="L1731">
        <v>-89.699399999999997</v>
      </c>
      <c r="M1731" s="100" t="s">
        <v>38425</v>
      </c>
      <c r="N1731" t="s">
        <v>26273</v>
      </c>
      <c r="O1731" t="s">
        <v>42822</v>
      </c>
      <c r="P1731">
        <v>5</v>
      </c>
      <c r="Q1731" t="s">
        <v>31184</v>
      </c>
      <c r="R1731" t="s">
        <v>25816</v>
      </c>
      <c r="S1731" t="s">
        <v>26197</v>
      </c>
      <c r="T1731"/>
      <c r="U1731" t="s">
        <v>26198</v>
      </c>
      <c r="V1731" t="s">
        <v>26199</v>
      </c>
      <c r="W1731" s="91" t="s">
        <v>42874</v>
      </c>
      <c r="X1731" s="91" t="s">
        <v>35010</v>
      </c>
      <c r="Y1731" s="97"/>
      <c r="AA1731" s="91" t="str">
        <v>COLD015.0LE</v>
      </c>
    </row>
    <row r="1732" spans="1:27" s="91" customFormat="1" ht="15" customHeight="1" x14ac:dyDescent="0.35">
      <c r="A1732" t="s">
        <v>5086</v>
      </c>
      <c r="B1732" t="s">
        <v>5085</v>
      </c>
      <c r="C1732" t="s">
        <v>5087</v>
      </c>
      <c r="D1732" t="s">
        <v>5088</v>
      </c>
      <c r="E1732"/>
      <c r="F1732" t="s">
        <v>28994</v>
      </c>
      <c r="G1732"/>
      <c r="H1732">
        <v>0.3</v>
      </c>
      <c r="I1732">
        <v>0.23</v>
      </c>
      <c r="J1732" t="s">
        <v>68</v>
      </c>
      <c r="K1732">
        <v>36.250390000000003</v>
      </c>
      <c r="L1732">
        <v>-83.080250000000007</v>
      </c>
      <c r="M1732" s="100" t="s">
        <v>38387</v>
      </c>
      <c r="N1732" t="s">
        <v>26214</v>
      </c>
      <c r="O1732" t="s">
        <v>42264</v>
      </c>
      <c r="P1732">
        <v>5</v>
      </c>
      <c r="Q1732" t="s">
        <v>26767</v>
      </c>
      <c r="R1732" t="s">
        <v>25821</v>
      </c>
      <c r="S1732" t="s">
        <v>26197</v>
      </c>
      <c r="T1732"/>
      <c r="U1732" t="s">
        <v>26198</v>
      </c>
      <c r="V1732" t="s">
        <v>26204</v>
      </c>
      <c r="W1732" s="91" t="s">
        <v>5089</v>
      </c>
      <c r="X1732" s="91" t="s">
        <v>30606</v>
      </c>
      <c r="Y1732" s="97"/>
      <c r="AA1732" s="91" t="str">
        <v>COLDS000.3HS</v>
      </c>
    </row>
    <row r="1733" spans="1:27" s="91" customFormat="1" ht="15" customHeight="1" x14ac:dyDescent="0.35">
      <c r="A1733" t="s">
        <v>5091</v>
      </c>
      <c r="B1733" t="s">
        <v>5090</v>
      </c>
      <c r="C1733" t="s">
        <v>5092</v>
      </c>
      <c r="D1733" t="s">
        <v>5093</v>
      </c>
      <c r="E1733"/>
      <c r="F1733" t="s">
        <v>44</v>
      </c>
      <c r="G1733"/>
      <c r="H1733">
        <v>0.5</v>
      </c>
      <c r="I1733">
        <v>5.23</v>
      </c>
      <c r="J1733" t="s">
        <v>45</v>
      </c>
      <c r="K1733">
        <v>35.469259999999998</v>
      </c>
      <c r="L1733">
        <v>-84.822190000000006</v>
      </c>
      <c r="M1733" s="100" t="s">
        <v>38386</v>
      </c>
      <c r="N1733" t="s">
        <v>29084</v>
      </c>
      <c r="O1733" t="s">
        <v>42890</v>
      </c>
      <c r="P1733">
        <v>3</v>
      </c>
      <c r="Q1733" t="s">
        <v>30607</v>
      </c>
      <c r="R1733" t="s">
        <v>25802</v>
      </c>
      <c r="S1733" t="s">
        <v>26197</v>
      </c>
      <c r="T1733"/>
      <c r="U1733" t="s">
        <v>26198</v>
      </c>
      <c r="V1733" t="s">
        <v>26204</v>
      </c>
      <c r="Y1733" s="97"/>
      <c r="AA1733" s="91" t="str">
        <v>COLDW000.5ME</v>
      </c>
    </row>
    <row r="1734" spans="1:27" s="91" customFormat="1" ht="15" customHeight="1" x14ac:dyDescent="0.35">
      <c r="A1734" t="s">
        <v>5095</v>
      </c>
      <c r="B1734" t="s">
        <v>5094</v>
      </c>
      <c r="C1734" t="s">
        <v>5096</v>
      </c>
      <c r="D1734" t="s">
        <v>37874</v>
      </c>
      <c r="E1734"/>
      <c r="F1734" t="s">
        <v>33</v>
      </c>
      <c r="G1734"/>
      <c r="H1734">
        <v>1.3</v>
      </c>
      <c r="I1734">
        <v>27.89</v>
      </c>
      <c r="J1734" t="s">
        <v>1600</v>
      </c>
      <c r="K1734">
        <v>35.0839</v>
      </c>
      <c r="L1734">
        <v>-86.7333</v>
      </c>
      <c r="M1734" s="100" t="s">
        <v>38457</v>
      </c>
      <c r="N1734" t="s">
        <v>26336</v>
      </c>
      <c r="O1734" t="s">
        <v>43100</v>
      </c>
      <c r="P1734">
        <v>2</v>
      </c>
      <c r="Q1734" t="s">
        <v>26768</v>
      </c>
      <c r="R1734" t="s">
        <v>25808</v>
      </c>
      <c r="S1734" t="s">
        <v>26197</v>
      </c>
      <c r="T1734"/>
      <c r="U1734" t="s">
        <v>26198</v>
      </c>
      <c r="V1734" t="s">
        <v>26199</v>
      </c>
      <c r="W1734" s="91" t="s">
        <v>34798</v>
      </c>
      <c r="X1734" s="91" t="s">
        <v>30608</v>
      </c>
      <c r="Y1734" s="97"/>
      <c r="AA1734" s="91" t="str">
        <v>COLDW001.3LI</v>
      </c>
    </row>
    <row r="1735" spans="1:27" s="91" customFormat="1" ht="15" customHeight="1" x14ac:dyDescent="0.35">
      <c r="A1735" t="s">
        <v>30609</v>
      </c>
      <c r="B1735" t="s">
        <v>30610</v>
      </c>
      <c r="C1735" t="s">
        <v>30611</v>
      </c>
      <c r="D1735" t="s">
        <v>30612</v>
      </c>
      <c r="E1735"/>
      <c r="F1735" t="s">
        <v>27</v>
      </c>
      <c r="G1735"/>
      <c r="H1735">
        <v>2.7</v>
      </c>
      <c r="I1735">
        <v>5.54</v>
      </c>
      <c r="J1735" t="s">
        <v>404</v>
      </c>
      <c r="K1735">
        <v>35.414214999999999</v>
      </c>
      <c r="L1735">
        <v>-89.906131000000002</v>
      </c>
      <c r="M1735" s="100" t="s">
        <v>38427</v>
      </c>
      <c r="N1735" t="s">
        <v>26281</v>
      </c>
      <c r="O1735" t="s">
        <v>42708</v>
      </c>
      <c r="P1735">
        <v>2</v>
      </c>
      <c r="Q1735" t="s">
        <v>28317</v>
      </c>
      <c r="R1735" t="s">
        <v>25828</v>
      </c>
      <c r="S1735" t="s">
        <v>26197</v>
      </c>
      <c r="T1735"/>
      <c r="U1735" t="s">
        <v>26198</v>
      </c>
      <c r="V1735" t="s">
        <v>26199</v>
      </c>
      <c r="X1735" s="91" t="s">
        <v>30611</v>
      </c>
      <c r="Y1735" s="97"/>
      <c r="AA1735" s="91" t="str">
        <v>COLE002.7TI</v>
      </c>
    </row>
    <row r="1736" spans="1:27" s="91" customFormat="1" ht="15" customHeight="1" x14ac:dyDescent="0.35">
      <c r="A1736" t="s">
        <v>5098</v>
      </c>
      <c r="B1736" t="s">
        <v>5097</v>
      </c>
      <c r="C1736" t="s">
        <v>5099</v>
      </c>
      <c r="D1736" t="s">
        <v>5100</v>
      </c>
      <c r="E1736"/>
      <c r="F1736" t="s">
        <v>33</v>
      </c>
      <c r="G1736"/>
      <c r="H1736">
        <v>0.1</v>
      </c>
      <c r="I1736">
        <v>0.59</v>
      </c>
      <c r="J1736" t="s">
        <v>34</v>
      </c>
      <c r="K1736">
        <v>35.708469999999998</v>
      </c>
      <c r="L1736">
        <v>-86.995419999999996</v>
      </c>
      <c r="M1736" s="100" t="s">
        <v>38382</v>
      </c>
      <c r="N1736" t="s">
        <v>26210</v>
      </c>
      <c r="O1736" t="s">
        <v>42766</v>
      </c>
      <c r="P1736">
        <v>3</v>
      </c>
      <c r="Q1736" t="s">
        <v>26769</v>
      </c>
      <c r="R1736" t="s">
        <v>25808</v>
      </c>
      <c r="S1736" t="s">
        <v>26197</v>
      </c>
      <c r="T1736"/>
      <c r="U1736" t="s">
        <v>26198</v>
      </c>
      <c r="V1736" t="s">
        <v>26199</v>
      </c>
      <c r="X1736" s="91" t="s">
        <v>30613</v>
      </c>
      <c r="Y1736" s="97"/>
      <c r="AA1736" s="91" t="str">
        <v>COLEM000.1MY</v>
      </c>
    </row>
    <row r="1737" spans="1:27" s="91" customFormat="1" ht="15" customHeight="1" x14ac:dyDescent="0.35">
      <c r="A1737" t="s">
        <v>5102</v>
      </c>
      <c r="B1737" t="s">
        <v>5101</v>
      </c>
      <c r="C1737" t="s">
        <v>5103</v>
      </c>
      <c r="D1737" t="s">
        <v>5104</v>
      </c>
      <c r="E1737"/>
      <c r="F1737" t="s">
        <v>33</v>
      </c>
      <c r="G1737"/>
      <c r="H1737">
        <v>0.2</v>
      </c>
      <c r="I1737">
        <v>5.91</v>
      </c>
      <c r="J1737" t="s">
        <v>76</v>
      </c>
      <c r="K1737">
        <v>35.386659999999999</v>
      </c>
      <c r="L1737">
        <v>-86.410939999999997</v>
      </c>
      <c r="M1737" s="100" t="s">
        <v>38389</v>
      </c>
      <c r="N1737" t="s">
        <v>26217</v>
      </c>
      <c r="O1737" t="s">
        <v>42494</v>
      </c>
      <c r="P1737">
        <v>4</v>
      </c>
      <c r="Q1737" t="s">
        <v>30614</v>
      </c>
      <c r="R1737" t="s">
        <v>25808</v>
      </c>
      <c r="S1737" t="s">
        <v>26197</v>
      </c>
      <c r="T1737"/>
      <c r="U1737" t="s">
        <v>26198</v>
      </c>
      <c r="V1737" t="s">
        <v>26199</v>
      </c>
      <c r="X1737" s="91" t="s">
        <v>29982</v>
      </c>
      <c r="Y1737" s="97"/>
      <c r="AA1737" s="91" t="str">
        <v>COLEM000.2BE</v>
      </c>
    </row>
    <row r="1738" spans="1:27" s="91" customFormat="1" ht="15" customHeight="1" x14ac:dyDescent="0.35">
      <c r="A1738" t="s">
        <v>5106</v>
      </c>
      <c r="B1738" t="s">
        <v>5105</v>
      </c>
      <c r="C1738" t="s">
        <v>5107</v>
      </c>
      <c r="D1738" t="s">
        <v>5108</v>
      </c>
      <c r="E1738"/>
      <c r="F1738" t="s">
        <v>9</v>
      </c>
      <c r="G1738"/>
      <c r="H1738">
        <v>0.1</v>
      </c>
      <c r="I1738">
        <v>2.58</v>
      </c>
      <c r="J1738" t="s">
        <v>207</v>
      </c>
      <c r="K1738">
        <v>36.251829999999998</v>
      </c>
      <c r="L1738">
        <v>-88.654340000000005</v>
      </c>
      <c r="M1738" s="100" t="s">
        <v>38404</v>
      </c>
      <c r="N1738" t="s">
        <v>26243</v>
      </c>
      <c r="O1738" t="s">
        <v>42686</v>
      </c>
      <c r="P1738">
        <v>5</v>
      </c>
      <c r="Q1738" t="s">
        <v>30615</v>
      </c>
      <c r="R1738" t="s">
        <v>25816</v>
      </c>
      <c r="S1738" t="s">
        <v>26197</v>
      </c>
      <c r="T1738"/>
      <c r="U1738" t="s">
        <v>26198</v>
      </c>
      <c r="V1738" t="s">
        <v>26199</v>
      </c>
      <c r="Y1738" s="97"/>
      <c r="AA1738" s="91" t="str">
        <v>COLEY000.1WY</v>
      </c>
    </row>
    <row r="1739" spans="1:27" s="91" customFormat="1" ht="15" customHeight="1" x14ac:dyDescent="0.35">
      <c r="A1739" t="s">
        <v>5110</v>
      </c>
      <c r="B1739" t="s">
        <v>5109</v>
      </c>
      <c r="C1739" t="s">
        <v>5111</v>
      </c>
      <c r="D1739" t="s">
        <v>5112</v>
      </c>
      <c r="E1739"/>
      <c r="F1739" t="s">
        <v>44</v>
      </c>
      <c r="G1739"/>
      <c r="H1739">
        <v>0.3</v>
      </c>
      <c r="I1739">
        <v>4.1900000000000004</v>
      </c>
      <c r="J1739" t="s">
        <v>64</v>
      </c>
      <c r="K1739">
        <v>36.153910000000003</v>
      </c>
      <c r="L1739">
        <v>-82.743930000000006</v>
      </c>
      <c r="M1739" s="100" t="s">
        <v>38387</v>
      </c>
      <c r="N1739" t="s">
        <v>26214</v>
      </c>
      <c r="O1739" t="s">
        <v>42262</v>
      </c>
      <c r="P1739">
        <v>5</v>
      </c>
      <c r="Q1739" t="s">
        <v>26770</v>
      </c>
      <c r="R1739" t="s">
        <v>25821</v>
      </c>
      <c r="S1739" t="s">
        <v>26197</v>
      </c>
      <c r="T1739"/>
      <c r="U1739" t="s">
        <v>26198</v>
      </c>
      <c r="V1739" t="s">
        <v>26204</v>
      </c>
      <c r="Y1739" s="97"/>
      <c r="AA1739" s="91" t="str">
        <v>COLLE000.3GE</v>
      </c>
    </row>
    <row r="1740" spans="1:27" s="91" customFormat="1" ht="15" customHeight="1" x14ac:dyDescent="0.35">
      <c r="A1740" t="s">
        <v>5114</v>
      </c>
      <c r="B1740" t="s">
        <v>5113</v>
      </c>
      <c r="C1740" t="s">
        <v>5115</v>
      </c>
      <c r="D1740" t="s">
        <v>5116</v>
      </c>
      <c r="E1740"/>
      <c r="F1740" t="s">
        <v>44</v>
      </c>
      <c r="G1740"/>
      <c r="H1740">
        <v>0.1</v>
      </c>
      <c r="I1740">
        <v>2.0699999999999998</v>
      </c>
      <c r="J1740" t="s">
        <v>1514</v>
      </c>
      <c r="K1740">
        <v>35.583680000000001</v>
      </c>
      <c r="L1740">
        <v>-84.673019999999994</v>
      </c>
      <c r="M1740" s="100" t="s">
        <v>38386</v>
      </c>
      <c r="N1740" t="s">
        <v>29084</v>
      </c>
      <c r="O1740" t="s">
        <v>42534</v>
      </c>
      <c r="P1740">
        <v>3</v>
      </c>
      <c r="Q1740" t="s">
        <v>30616</v>
      </c>
      <c r="R1740" t="s">
        <v>25802</v>
      </c>
      <c r="S1740" t="s">
        <v>26197</v>
      </c>
      <c r="T1740"/>
      <c r="U1740" t="s">
        <v>26198</v>
      </c>
      <c r="V1740" t="s">
        <v>26204</v>
      </c>
      <c r="Y1740" s="97"/>
      <c r="AA1740" s="91" t="str">
        <v>COLLI000.1MM</v>
      </c>
    </row>
    <row r="1741" spans="1:27" s="91" customFormat="1" ht="15" customHeight="1" x14ac:dyDescent="0.35">
      <c r="A1741" t="s">
        <v>5118</v>
      </c>
      <c r="B1741" t="s">
        <v>5117</v>
      </c>
      <c r="C1741" t="s">
        <v>5119</v>
      </c>
      <c r="D1741" t="s">
        <v>5120</v>
      </c>
      <c r="E1741"/>
      <c r="F1741" t="s">
        <v>29083</v>
      </c>
      <c r="G1741"/>
      <c r="H1741">
        <v>0.2</v>
      </c>
      <c r="I1741">
        <v>0.72</v>
      </c>
      <c r="J1741" t="s">
        <v>194</v>
      </c>
      <c r="K1741">
        <v>35.709600000000002</v>
      </c>
      <c r="L1741">
        <v>-88.112390000000005</v>
      </c>
      <c r="M1741" s="100" t="s">
        <v>38402</v>
      </c>
      <c r="N1741" t="s">
        <v>26242</v>
      </c>
      <c r="O1741" t="s">
        <v>42234</v>
      </c>
      <c r="P1741">
        <v>3</v>
      </c>
      <c r="Q1741" t="s">
        <v>30617</v>
      </c>
      <c r="R1741" t="s">
        <v>25816</v>
      </c>
      <c r="S1741" t="s">
        <v>26197</v>
      </c>
      <c r="T1741"/>
      <c r="U1741" t="s">
        <v>26198</v>
      </c>
      <c r="V1741" t="s">
        <v>26199</v>
      </c>
      <c r="Y1741" s="97"/>
      <c r="AA1741" s="91" t="str">
        <v>COLLI000.2DE</v>
      </c>
    </row>
    <row r="1742" spans="1:27" s="91" customFormat="1" ht="15" customHeight="1" x14ac:dyDescent="0.35">
      <c r="A1742" t="s">
        <v>5122</v>
      </c>
      <c r="B1742" t="s">
        <v>5121</v>
      </c>
      <c r="C1742" t="s">
        <v>5123</v>
      </c>
      <c r="D1742" t="s">
        <v>5124</v>
      </c>
      <c r="E1742"/>
      <c r="F1742" t="s">
        <v>33</v>
      </c>
      <c r="G1742"/>
      <c r="H1742">
        <v>0.4</v>
      </c>
      <c r="I1742">
        <v>4.4400000000000004</v>
      </c>
      <c r="J1742" t="s">
        <v>277</v>
      </c>
      <c r="K1742">
        <v>36.047778000000001</v>
      </c>
      <c r="L1742">
        <v>-86.665278000000001</v>
      </c>
      <c r="M1742" s="100" t="s">
        <v>38414</v>
      </c>
      <c r="N1742" t="s">
        <v>26254</v>
      </c>
      <c r="O1742" t="s">
        <v>42610</v>
      </c>
      <c r="P1742">
        <v>5</v>
      </c>
      <c r="Q1742" t="s">
        <v>26771</v>
      </c>
      <c r="R1742" t="s">
        <v>25829</v>
      </c>
      <c r="S1742" t="s">
        <v>26197</v>
      </c>
      <c r="T1742"/>
      <c r="U1742" t="s">
        <v>26198</v>
      </c>
      <c r="V1742" t="s">
        <v>26199</v>
      </c>
      <c r="Y1742" s="97"/>
      <c r="AA1742" s="91" t="str">
        <v>COLLI000.4DA</v>
      </c>
    </row>
    <row r="1743" spans="1:27" s="91" customFormat="1" ht="15" customHeight="1" x14ac:dyDescent="0.35">
      <c r="A1743" t="s">
        <v>26773</v>
      </c>
      <c r="B1743" t="s">
        <v>26772</v>
      </c>
      <c r="C1743" t="s">
        <v>5119</v>
      </c>
      <c r="D1743" t="s">
        <v>26774</v>
      </c>
      <c r="E1743"/>
      <c r="F1743" t="s">
        <v>29086</v>
      </c>
      <c r="G1743"/>
      <c r="H1743">
        <v>0.8</v>
      </c>
      <c r="I1743">
        <v>2.15</v>
      </c>
      <c r="J1743" t="s">
        <v>826</v>
      </c>
      <c r="K1743">
        <v>36.347790000000003</v>
      </c>
      <c r="L1743">
        <v>-85.308708999999993</v>
      </c>
      <c r="M1743" s="100" t="s">
        <v>38458</v>
      </c>
      <c r="N1743" t="s">
        <v>26340</v>
      </c>
      <c r="O1743" t="s">
        <v>42176</v>
      </c>
      <c r="P1743">
        <v>5</v>
      </c>
      <c r="Q1743" t="s">
        <v>30343</v>
      </c>
      <c r="R1743" t="s">
        <v>25812</v>
      </c>
      <c r="S1743" t="s">
        <v>26197</v>
      </c>
      <c r="T1743"/>
      <c r="U1743" t="s">
        <v>26198</v>
      </c>
      <c r="V1743" t="s">
        <v>26199</v>
      </c>
      <c r="Y1743" s="97"/>
      <c r="AA1743" s="91" t="str">
        <v>COLLI000.8OV</v>
      </c>
    </row>
    <row r="1744" spans="1:27" s="91" customFormat="1" ht="15" customHeight="1" x14ac:dyDescent="0.35">
      <c r="A1744" t="s">
        <v>5126</v>
      </c>
      <c r="B1744" t="s">
        <v>5125</v>
      </c>
      <c r="C1744" t="s">
        <v>5123</v>
      </c>
      <c r="D1744" t="s">
        <v>5127</v>
      </c>
      <c r="E1744"/>
      <c r="F1744" t="s">
        <v>75</v>
      </c>
      <c r="G1744"/>
      <c r="H1744">
        <v>1.1000000000000001</v>
      </c>
      <c r="I1744">
        <v>4.28</v>
      </c>
      <c r="J1744" t="s">
        <v>1391</v>
      </c>
      <c r="K1744">
        <v>35.433610000000002</v>
      </c>
      <c r="L1744">
        <v>-86.778660000000002</v>
      </c>
      <c r="M1744" s="100" t="s">
        <v>38389</v>
      </c>
      <c r="N1744" t="s">
        <v>26217</v>
      </c>
      <c r="O1744" t="s">
        <v>42162</v>
      </c>
      <c r="P1744">
        <v>4</v>
      </c>
      <c r="Q1744" t="s">
        <v>26775</v>
      </c>
      <c r="R1744" t="s">
        <v>25808</v>
      </c>
      <c r="S1744" t="s">
        <v>26197</v>
      </c>
      <c r="T1744"/>
      <c r="U1744" t="s">
        <v>26198</v>
      </c>
      <c r="V1744" t="s">
        <v>26199</v>
      </c>
      <c r="X1744" s="91" t="s">
        <v>29982</v>
      </c>
      <c r="Y1744" s="97"/>
      <c r="AA1744" s="91" t="str">
        <v>COLLI001.1ML</v>
      </c>
    </row>
    <row r="1745" spans="1:27" s="91" customFormat="1" ht="15" customHeight="1" x14ac:dyDescent="0.35">
      <c r="A1745" t="s">
        <v>5129</v>
      </c>
      <c r="B1745" t="s">
        <v>5128</v>
      </c>
      <c r="C1745" t="s">
        <v>5119</v>
      </c>
      <c r="D1745" t="s">
        <v>5130</v>
      </c>
      <c r="E1745"/>
      <c r="F1745" t="s">
        <v>29083</v>
      </c>
      <c r="G1745"/>
      <c r="H1745">
        <v>1.5</v>
      </c>
      <c r="I1745">
        <v>0.19</v>
      </c>
      <c r="J1745" t="s">
        <v>194</v>
      </c>
      <c r="K1745">
        <v>35.699280000000002</v>
      </c>
      <c r="L1745">
        <v>-88.109800000000007</v>
      </c>
      <c r="M1745" s="100" t="s">
        <v>38402</v>
      </c>
      <c r="N1745" t="s">
        <v>26242</v>
      </c>
      <c r="O1745" t="s">
        <v>42234</v>
      </c>
      <c r="P1745">
        <v>3</v>
      </c>
      <c r="Q1745" t="s">
        <v>30617</v>
      </c>
      <c r="R1745" t="s">
        <v>25816</v>
      </c>
      <c r="S1745" t="s">
        <v>26197</v>
      </c>
      <c r="T1745"/>
      <c r="U1745" t="s">
        <v>26198</v>
      </c>
      <c r="V1745" t="s">
        <v>26199</v>
      </c>
      <c r="Y1745" s="97"/>
      <c r="AA1745" s="91" t="str">
        <v>COLLI001.5DE</v>
      </c>
    </row>
    <row r="1746" spans="1:27" s="91" customFormat="1" ht="15" customHeight="1" x14ac:dyDescent="0.35">
      <c r="A1746" t="s">
        <v>34799</v>
      </c>
      <c r="B1746" t="s">
        <v>34800</v>
      </c>
      <c r="C1746" t="s">
        <v>5123</v>
      </c>
      <c r="D1746" t="s">
        <v>34801</v>
      </c>
      <c r="E1746"/>
      <c r="F1746" t="s">
        <v>33</v>
      </c>
      <c r="G1746"/>
      <c r="H1746">
        <v>2.8</v>
      </c>
      <c r="I1746">
        <v>0.4</v>
      </c>
      <c r="J1746" t="s">
        <v>277</v>
      </c>
      <c r="K1746">
        <v>36.032780000000002</v>
      </c>
      <c r="L1746">
        <v>-86.631820000000005</v>
      </c>
      <c r="M1746" s="100" t="s">
        <v>38414</v>
      </c>
      <c r="N1746" t="s">
        <v>26254</v>
      </c>
      <c r="O1746" t="s">
        <v>42610</v>
      </c>
      <c r="P1746">
        <v>5</v>
      </c>
      <c r="Q1746" t="s">
        <v>26771</v>
      </c>
      <c r="R1746" t="s">
        <v>25829</v>
      </c>
      <c r="S1746" t="s">
        <v>26197</v>
      </c>
      <c r="T1746"/>
      <c r="U1746" t="s">
        <v>26198</v>
      </c>
      <c r="V1746" t="s">
        <v>26199</v>
      </c>
      <c r="Y1746" s="97"/>
      <c r="AA1746" s="91" t="str">
        <v>COLLI002.8DA</v>
      </c>
    </row>
    <row r="1747" spans="1:27" s="91" customFormat="1" ht="15" customHeight="1" x14ac:dyDescent="0.35">
      <c r="A1747" t="s">
        <v>5132</v>
      </c>
      <c r="B1747" t="s">
        <v>5131</v>
      </c>
      <c r="C1747" t="s">
        <v>5133</v>
      </c>
      <c r="D1747" t="s">
        <v>5134</v>
      </c>
      <c r="E1747"/>
      <c r="F1747" t="s">
        <v>29086</v>
      </c>
      <c r="G1747"/>
      <c r="H1747">
        <v>13.6</v>
      </c>
      <c r="I1747">
        <v>695.66</v>
      </c>
      <c r="J1747" t="s">
        <v>470</v>
      </c>
      <c r="K1747">
        <v>35.74644</v>
      </c>
      <c r="L1747">
        <v>-85.699079999999995</v>
      </c>
      <c r="M1747" s="100" t="s">
        <v>38403</v>
      </c>
      <c r="N1747" t="s">
        <v>26290</v>
      </c>
      <c r="O1747" t="s">
        <v>43110</v>
      </c>
      <c r="P1747">
        <v>3</v>
      </c>
      <c r="Q1747" t="s">
        <v>30618</v>
      </c>
      <c r="R1747" t="s">
        <v>25812</v>
      </c>
      <c r="S1747" t="s">
        <v>26197</v>
      </c>
      <c r="T1747"/>
      <c r="U1747" t="s">
        <v>26198</v>
      </c>
      <c r="V1747" t="s">
        <v>26199</v>
      </c>
      <c r="W1747" s="91" t="s">
        <v>5135</v>
      </c>
      <c r="X1747" s="91" t="s">
        <v>30619</v>
      </c>
      <c r="Y1747" s="97"/>
      <c r="AA1747" s="91" t="str">
        <v>COLLI013.6WA</v>
      </c>
    </row>
    <row r="1748" spans="1:27" s="91" customFormat="1" ht="15" customHeight="1" x14ac:dyDescent="0.35">
      <c r="A1748" t="s">
        <v>5137</v>
      </c>
      <c r="B1748" t="s">
        <v>5136</v>
      </c>
      <c r="C1748" t="s">
        <v>5133</v>
      </c>
      <c r="D1748" t="s">
        <v>5138</v>
      </c>
      <c r="E1748"/>
      <c r="F1748" t="s">
        <v>29086</v>
      </c>
      <c r="G1748"/>
      <c r="H1748">
        <v>20</v>
      </c>
      <c r="I1748">
        <v>641.59</v>
      </c>
      <c r="J1748" t="s">
        <v>470</v>
      </c>
      <c r="K1748">
        <v>35.7072</v>
      </c>
      <c r="L1748">
        <v>-85.731899999999996</v>
      </c>
      <c r="M1748" s="100" t="s">
        <v>38403</v>
      </c>
      <c r="N1748" t="s">
        <v>26290</v>
      </c>
      <c r="O1748" t="s">
        <v>38835</v>
      </c>
      <c r="P1748">
        <v>3</v>
      </c>
      <c r="Q1748" t="s">
        <v>30618</v>
      </c>
      <c r="R1748" t="s">
        <v>25812</v>
      </c>
      <c r="S1748" t="s">
        <v>26197</v>
      </c>
      <c r="T1748"/>
      <c r="U1748" t="s">
        <v>26198</v>
      </c>
      <c r="V1748" t="s">
        <v>26199</v>
      </c>
      <c r="W1748" s="91" t="s">
        <v>40926</v>
      </c>
      <c r="X1748" s="91" t="s">
        <v>43141</v>
      </c>
      <c r="Y1748" s="97"/>
      <c r="AA1748" s="91" t="str">
        <v>COLLI020.0WA</v>
      </c>
    </row>
    <row r="1749" spans="1:27" s="91" customFormat="1" ht="15" customHeight="1" x14ac:dyDescent="0.35">
      <c r="A1749" t="s">
        <v>5140</v>
      </c>
      <c r="B1749" t="s">
        <v>5139</v>
      </c>
      <c r="C1749" t="s">
        <v>5133</v>
      </c>
      <c r="D1749" t="s">
        <v>5141</v>
      </c>
      <c r="E1749"/>
      <c r="F1749" t="s">
        <v>29086</v>
      </c>
      <c r="G1749"/>
      <c r="H1749">
        <v>25.8</v>
      </c>
      <c r="I1749">
        <v>323.23</v>
      </c>
      <c r="J1749" t="s">
        <v>470</v>
      </c>
      <c r="K1749">
        <v>35.674939999999999</v>
      </c>
      <c r="L1749">
        <v>-85.701639999999998</v>
      </c>
      <c r="M1749" s="100" t="s">
        <v>38403</v>
      </c>
      <c r="N1749" t="s">
        <v>26290</v>
      </c>
      <c r="O1749" t="s">
        <v>42803</v>
      </c>
      <c r="P1749">
        <v>3</v>
      </c>
      <c r="Q1749" t="s">
        <v>30618</v>
      </c>
      <c r="R1749" t="s">
        <v>25812</v>
      </c>
      <c r="S1749" t="s">
        <v>26197</v>
      </c>
      <c r="T1749"/>
      <c r="U1749" t="s">
        <v>26198</v>
      </c>
      <c r="V1749" t="s">
        <v>26199</v>
      </c>
      <c r="Y1749" s="97"/>
      <c r="AA1749" s="91" t="str">
        <v>COLLI025.8WA</v>
      </c>
    </row>
    <row r="1750" spans="1:27" s="91" customFormat="1" ht="15" customHeight="1" x14ac:dyDescent="0.35">
      <c r="A1750" t="s">
        <v>5143</v>
      </c>
      <c r="B1750" t="s">
        <v>5142</v>
      </c>
      <c r="C1750" t="s">
        <v>5133</v>
      </c>
      <c r="D1750" t="s">
        <v>5144</v>
      </c>
      <c r="E1750"/>
      <c r="F1750" t="s">
        <v>29086</v>
      </c>
      <c r="G1750"/>
      <c r="H1750">
        <v>28.8</v>
      </c>
      <c r="I1750">
        <v>310.87</v>
      </c>
      <c r="J1750" t="s">
        <v>470</v>
      </c>
      <c r="K1750">
        <v>35.644910000000003</v>
      </c>
      <c r="L1750">
        <v>-85.687719999999999</v>
      </c>
      <c r="M1750" s="100" t="s">
        <v>38403</v>
      </c>
      <c r="N1750" t="s">
        <v>26290</v>
      </c>
      <c r="O1750" t="s">
        <v>42803</v>
      </c>
      <c r="P1750">
        <v>3</v>
      </c>
      <c r="Q1750" t="s">
        <v>30618</v>
      </c>
      <c r="R1750" t="s">
        <v>25812</v>
      </c>
      <c r="S1750" t="s">
        <v>26197</v>
      </c>
      <c r="T1750"/>
      <c r="U1750" t="s">
        <v>26198</v>
      </c>
      <c r="V1750" t="s">
        <v>26199</v>
      </c>
      <c r="X1750" s="91" t="s">
        <v>30620</v>
      </c>
      <c r="Y1750" s="97"/>
      <c r="AA1750" s="91" t="str">
        <v>COLLI028.8WA</v>
      </c>
    </row>
    <row r="1751" spans="1:27" s="91" customFormat="1" ht="15" customHeight="1" x14ac:dyDescent="0.35">
      <c r="A1751" t="s">
        <v>5146</v>
      </c>
      <c r="B1751" t="s">
        <v>5145</v>
      </c>
      <c r="C1751" t="s">
        <v>5133</v>
      </c>
      <c r="D1751" t="s">
        <v>5147</v>
      </c>
      <c r="E1751"/>
      <c r="F1751" t="s">
        <v>29086</v>
      </c>
      <c r="G1751"/>
      <c r="H1751">
        <v>39.200000000000003</v>
      </c>
      <c r="I1751">
        <v>290.79000000000002</v>
      </c>
      <c r="J1751" t="s">
        <v>470</v>
      </c>
      <c r="K1751">
        <v>35.587499999999999</v>
      </c>
      <c r="L1751">
        <v>-85.699399999999997</v>
      </c>
      <c r="M1751" s="100" t="s">
        <v>38403</v>
      </c>
      <c r="N1751" t="s">
        <v>26290</v>
      </c>
      <c r="O1751" t="s">
        <v>42803</v>
      </c>
      <c r="P1751">
        <v>3</v>
      </c>
      <c r="Q1751" t="s">
        <v>30618</v>
      </c>
      <c r="R1751" t="s">
        <v>25812</v>
      </c>
      <c r="S1751" t="s">
        <v>26197</v>
      </c>
      <c r="T1751"/>
      <c r="U1751" t="s">
        <v>26198</v>
      </c>
      <c r="V1751" t="s">
        <v>26199</v>
      </c>
      <c r="W1751" s="91" t="s">
        <v>5148</v>
      </c>
      <c r="X1751" s="91" t="s">
        <v>30621</v>
      </c>
      <c r="Y1751" s="97"/>
      <c r="AA1751" s="91" t="str">
        <v>COLLI039.2WA</v>
      </c>
    </row>
    <row r="1752" spans="1:27" s="91" customFormat="1" ht="15" customHeight="1" x14ac:dyDescent="0.35">
      <c r="A1752" t="s">
        <v>30622</v>
      </c>
      <c r="B1752" t="s">
        <v>30623</v>
      </c>
      <c r="C1752" t="s">
        <v>5133</v>
      </c>
      <c r="D1752" t="s">
        <v>30624</v>
      </c>
      <c r="E1752"/>
      <c r="F1752" t="s">
        <v>29086</v>
      </c>
      <c r="G1752"/>
      <c r="H1752">
        <v>47</v>
      </c>
      <c r="I1752">
        <v>187</v>
      </c>
      <c r="J1752" t="s">
        <v>470</v>
      </c>
      <c r="K1752">
        <v>35.528660000000002</v>
      </c>
      <c r="L1752">
        <v>-85.694320000000005</v>
      </c>
      <c r="M1752" s="100" t="s">
        <v>38403</v>
      </c>
      <c r="N1752" t="s">
        <v>26290</v>
      </c>
      <c r="O1752" t="s">
        <v>42338</v>
      </c>
      <c r="P1752">
        <v>3</v>
      </c>
      <c r="Q1752" t="s">
        <v>26776</v>
      </c>
      <c r="R1752" t="s">
        <v>25812</v>
      </c>
      <c r="S1752" t="s">
        <v>26197</v>
      </c>
      <c r="T1752"/>
      <c r="U1752" t="s">
        <v>26198</v>
      </c>
      <c r="V1752" t="s">
        <v>26199</v>
      </c>
      <c r="Y1752" s="97"/>
      <c r="AA1752" s="91" t="str">
        <v>COLLI047.0WA</v>
      </c>
    </row>
    <row r="1753" spans="1:27" s="91" customFormat="1" ht="15" customHeight="1" x14ac:dyDescent="0.35">
      <c r="A1753" t="s">
        <v>5150</v>
      </c>
      <c r="B1753" t="s">
        <v>5149</v>
      </c>
      <c r="C1753" t="s">
        <v>5133</v>
      </c>
      <c r="D1753" t="s">
        <v>5151</v>
      </c>
      <c r="E1753"/>
      <c r="F1753" t="s">
        <v>58</v>
      </c>
      <c r="G1753"/>
      <c r="H1753">
        <v>61.7</v>
      </c>
      <c r="I1753">
        <v>20.88</v>
      </c>
      <c r="J1753" t="s">
        <v>1480</v>
      </c>
      <c r="K1753">
        <v>35.392499999999998</v>
      </c>
      <c r="L1753">
        <v>-85.566111000000006</v>
      </c>
      <c r="M1753" s="100" t="s">
        <v>38403</v>
      </c>
      <c r="N1753" t="s">
        <v>26290</v>
      </c>
      <c r="O1753" t="s">
        <v>42217</v>
      </c>
      <c r="P1753">
        <v>3</v>
      </c>
      <c r="Q1753" t="s">
        <v>26777</v>
      </c>
      <c r="R1753" t="s">
        <v>25802</v>
      </c>
      <c r="S1753" t="s">
        <v>26197</v>
      </c>
      <c r="T1753"/>
      <c r="U1753" t="s">
        <v>26198</v>
      </c>
      <c r="V1753" t="s">
        <v>26199</v>
      </c>
      <c r="X1753" s="91" t="s">
        <v>30625</v>
      </c>
      <c r="Y1753" s="97"/>
      <c r="AA1753" s="91" t="str">
        <v>COLLI061.7GY</v>
      </c>
    </row>
    <row r="1754" spans="1:27" s="91" customFormat="1" ht="15" customHeight="1" x14ac:dyDescent="0.35">
      <c r="A1754" t="s">
        <v>5153</v>
      </c>
      <c r="B1754" t="s">
        <v>5152</v>
      </c>
      <c r="C1754" t="s">
        <v>5133</v>
      </c>
      <c r="D1754" t="s">
        <v>5154</v>
      </c>
      <c r="E1754"/>
      <c r="F1754" t="s">
        <v>58</v>
      </c>
      <c r="G1754"/>
      <c r="H1754">
        <v>62.5</v>
      </c>
      <c r="I1754">
        <v>20.010000000000002</v>
      </c>
      <c r="J1754" t="s">
        <v>1480</v>
      </c>
      <c r="K1754">
        <v>35.387810000000002</v>
      </c>
      <c r="L1754">
        <v>-85.556110000000004</v>
      </c>
      <c r="M1754" s="100" t="s">
        <v>38403</v>
      </c>
      <c r="N1754" t="s">
        <v>26290</v>
      </c>
      <c r="O1754" t="s">
        <v>42217</v>
      </c>
      <c r="P1754">
        <v>3</v>
      </c>
      <c r="Q1754" t="s">
        <v>26777</v>
      </c>
      <c r="R1754" t="s">
        <v>25802</v>
      </c>
      <c r="S1754" t="s">
        <v>26197</v>
      </c>
      <c r="T1754"/>
      <c r="U1754" t="s">
        <v>26198</v>
      </c>
      <c r="V1754" t="s">
        <v>26199</v>
      </c>
      <c r="Y1754" s="97"/>
      <c r="AA1754" s="91" t="str">
        <v>COLLI062.5GY</v>
      </c>
    </row>
    <row r="1755" spans="1:27" s="91" customFormat="1" ht="15" customHeight="1" x14ac:dyDescent="0.35">
      <c r="A1755" t="s">
        <v>5156</v>
      </c>
      <c r="B1755" t="s">
        <v>5155</v>
      </c>
      <c r="C1755" t="s">
        <v>5157</v>
      </c>
      <c r="D1755" t="s">
        <v>5158</v>
      </c>
      <c r="E1755"/>
      <c r="F1755" t="s">
        <v>29086</v>
      </c>
      <c r="G1755"/>
      <c r="H1755">
        <v>0.7</v>
      </c>
      <c r="I1755">
        <v>1.26</v>
      </c>
      <c r="J1755" t="s">
        <v>470</v>
      </c>
      <c r="K1755">
        <v>35.769199999999998</v>
      </c>
      <c r="L1755">
        <v>-85.640600000000006</v>
      </c>
      <c r="M1755" s="100" t="s">
        <v>38403</v>
      </c>
      <c r="N1755" t="s">
        <v>26290</v>
      </c>
      <c r="O1755" t="s">
        <v>42670</v>
      </c>
      <c r="P1755">
        <v>3</v>
      </c>
      <c r="Q1755" t="s">
        <v>30626</v>
      </c>
      <c r="R1755" t="s">
        <v>25812</v>
      </c>
      <c r="S1755" t="s">
        <v>26197</v>
      </c>
      <c r="T1755"/>
      <c r="U1755" t="s">
        <v>26198</v>
      </c>
      <c r="V1755" t="s">
        <v>26199</v>
      </c>
      <c r="W1755" s="91" t="s">
        <v>5159</v>
      </c>
      <c r="X1755" s="91" t="s">
        <v>30627</v>
      </c>
      <c r="Y1755" s="97"/>
      <c r="AA1755" s="91" t="str">
        <v>COLLI4.7T0.7T0.7WA</v>
      </c>
    </row>
    <row r="1756" spans="1:27" s="91" customFormat="1" ht="15" customHeight="1" x14ac:dyDescent="0.35">
      <c r="A1756" t="s">
        <v>5161</v>
      </c>
      <c r="B1756" t="s">
        <v>5160</v>
      </c>
      <c r="C1756" t="s">
        <v>5162</v>
      </c>
      <c r="D1756" t="s">
        <v>5163</v>
      </c>
      <c r="E1756"/>
      <c r="F1756" t="s">
        <v>29086</v>
      </c>
      <c r="G1756"/>
      <c r="H1756">
        <v>0.9</v>
      </c>
      <c r="I1756">
        <v>0.03</v>
      </c>
      <c r="J1756" t="s">
        <v>470</v>
      </c>
      <c r="K1756">
        <v>35.765560000000001</v>
      </c>
      <c r="L1756">
        <v>-85.638890000000004</v>
      </c>
      <c r="M1756" s="100" t="s">
        <v>38403</v>
      </c>
      <c r="N1756" t="s">
        <v>26290</v>
      </c>
      <c r="O1756" t="s">
        <v>42670</v>
      </c>
      <c r="P1756">
        <v>3</v>
      </c>
      <c r="Q1756" t="s">
        <v>30626</v>
      </c>
      <c r="R1756" t="s">
        <v>25812</v>
      </c>
      <c r="S1756" t="s">
        <v>26197</v>
      </c>
      <c r="T1756"/>
      <c r="U1756" t="s">
        <v>26198</v>
      </c>
      <c r="V1756" t="s">
        <v>26199</v>
      </c>
      <c r="W1756" s="91" t="s">
        <v>5164</v>
      </c>
      <c r="X1756" s="91" t="s">
        <v>34803</v>
      </c>
      <c r="Y1756" s="97"/>
      <c r="AA1756" s="91" t="str">
        <v>COLLI4.7T0.7T0.9WA</v>
      </c>
    </row>
    <row r="1757" spans="1:27" s="91" customFormat="1" ht="15" customHeight="1" x14ac:dyDescent="0.35">
      <c r="A1757" t="s">
        <v>5166</v>
      </c>
      <c r="B1757" t="s">
        <v>5165</v>
      </c>
      <c r="C1757" t="s">
        <v>5167</v>
      </c>
      <c r="D1757" t="s">
        <v>5168</v>
      </c>
      <c r="E1757"/>
      <c r="F1757" t="s">
        <v>28971</v>
      </c>
      <c r="G1757"/>
      <c r="H1757">
        <v>1.8</v>
      </c>
      <c r="I1757">
        <v>5.35</v>
      </c>
      <c r="J1757" t="s">
        <v>3832</v>
      </c>
      <c r="K1757">
        <v>35.014699999999998</v>
      </c>
      <c r="L1757">
        <v>-88.869</v>
      </c>
      <c r="M1757" s="100" t="s">
        <v>38377</v>
      </c>
      <c r="N1757" t="s">
        <v>26200</v>
      </c>
      <c r="O1757" t="s">
        <v>42459</v>
      </c>
      <c r="P1757">
        <v>4</v>
      </c>
      <c r="Q1757" t="s">
        <v>26778</v>
      </c>
      <c r="R1757" t="s">
        <v>25828</v>
      </c>
      <c r="S1757" t="s">
        <v>26197</v>
      </c>
      <c r="T1757"/>
      <c r="U1757" t="s">
        <v>26198</v>
      </c>
      <c r="V1757" t="s">
        <v>26199</v>
      </c>
      <c r="Y1757" s="97"/>
      <c r="AA1757" s="91" t="str">
        <v>COLON001.8HR</v>
      </c>
    </row>
    <row r="1758" spans="1:27" s="91" customFormat="1" ht="15" customHeight="1" x14ac:dyDescent="0.35">
      <c r="A1758" t="s">
        <v>5170</v>
      </c>
      <c r="B1758" t="s">
        <v>5169</v>
      </c>
      <c r="C1758" t="s">
        <v>5171</v>
      </c>
      <c r="D1758" t="s">
        <v>5172</v>
      </c>
      <c r="E1758"/>
      <c r="F1758" t="s">
        <v>28971</v>
      </c>
      <c r="G1758"/>
      <c r="H1758">
        <v>0.2</v>
      </c>
      <c r="I1758">
        <v>0.66</v>
      </c>
      <c r="J1758" t="s">
        <v>3832</v>
      </c>
      <c r="K1758">
        <v>35.004300000000001</v>
      </c>
      <c r="L1758">
        <v>-88.894400000000005</v>
      </c>
      <c r="M1758" s="100" t="s">
        <v>38377</v>
      </c>
      <c r="N1758" t="s">
        <v>26200</v>
      </c>
      <c r="O1758" t="s">
        <v>42459</v>
      </c>
      <c r="P1758">
        <v>4</v>
      </c>
      <c r="Q1758" t="s">
        <v>26778</v>
      </c>
      <c r="R1758" t="s">
        <v>25828</v>
      </c>
      <c r="S1758" t="s">
        <v>26197</v>
      </c>
      <c r="T1758"/>
      <c r="U1758" t="s">
        <v>26198</v>
      </c>
      <c r="V1758" t="s">
        <v>26199</v>
      </c>
      <c r="W1758" s="91" t="s">
        <v>5173</v>
      </c>
      <c r="X1758" s="91" t="s">
        <v>29542</v>
      </c>
      <c r="Y1758" s="97"/>
      <c r="AA1758" s="91" t="str">
        <v>COLON3.1T0.2HR</v>
      </c>
    </row>
    <row r="1759" spans="1:27" s="91" customFormat="1" ht="15" customHeight="1" x14ac:dyDescent="0.35">
      <c r="A1759" t="s">
        <v>5175</v>
      </c>
      <c r="B1759" t="s">
        <v>5174</v>
      </c>
      <c r="C1759" t="s">
        <v>5171</v>
      </c>
      <c r="D1759" t="s">
        <v>5176</v>
      </c>
      <c r="E1759"/>
      <c r="F1759" t="s">
        <v>28971</v>
      </c>
      <c r="G1759"/>
      <c r="H1759">
        <v>0.5</v>
      </c>
      <c r="I1759">
        <v>1.21</v>
      </c>
      <c r="J1759" t="s">
        <v>3832</v>
      </c>
      <c r="K1759">
        <v>35.013399999999997</v>
      </c>
      <c r="L1759">
        <v>-88.911519999999996</v>
      </c>
      <c r="M1759" s="100" t="s">
        <v>38377</v>
      </c>
      <c r="N1759" t="s">
        <v>26200</v>
      </c>
      <c r="O1759" t="s">
        <v>42459</v>
      </c>
      <c r="P1759">
        <v>4</v>
      </c>
      <c r="Q1759" t="s">
        <v>30628</v>
      </c>
      <c r="R1759" t="s">
        <v>25828</v>
      </c>
      <c r="S1759" t="s">
        <v>26197</v>
      </c>
      <c r="T1759"/>
      <c r="U1759" t="s">
        <v>26198</v>
      </c>
      <c r="V1759" t="s">
        <v>26199</v>
      </c>
      <c r="X1759" s="91" t="s">
        <v>30629</v>
      </c>
      <c r="Y1759" s="97"/>
      <c r="AA1759" s="91" t="str">
        <v>COLON4.1T0.5HR</v>
      </c>
    </row>
    <row r="1760" spans="1:27" s="91" customFormat="1" ht="15" customHeight="1" x14ac:dyDescent="0.35">
      <c r="A1760" t="s">
        <v>5178</v>
      </c>
      <c r="B1760" t="s">
        <v>5177</v>
      </c>
      <c r="C1760" t="s">
        <v>5179</v>
      </c>
      <c r="D1760" t="s">
        <v>2131</v>
      </c>
      <c r="E1760"/>
      <c r="F1760" t="s">
        <v>75</v>
      </c>
      <c r="G1760"/>
      <c r="H1760">
        <v>0.6</v>
      </c>
      <c r="I1760">
        <v>0.06</v>
      </c>
      <c r="J1760" t="s">
        <v>95</v>
      </c>
      <c r="K1760">
        <v>35.711469999999998</v>
      </c>
      <c r="L1760">
        <v>-86.793210000000002</v>
      </c>
      <c r="M1760" s="100" t="s">
        <v>38389</v>
      </c>
      <c r="N1760" t="s">
        <v>26217</v>
      </c>
      <c r="O1760" t="s">
        <v>42200</v>
      </c>
      <c r="P1760">
        <v>4</v>
      </c>
      <c r="Q1760" t="s">
        <v>30630</v>
      </c>
      <c r="R1760" t="s">
        <v>25829</v>
      </c>
      <c r="S1760" t="s">
        <v>26197</v>
      </c>
      <c r="T1760"/>
      <c r="U1760" t="s">
        <v>26198</v>
      </c>
      <c r="V1760" t="s">
        <v>26199</v>
      </c>
      <c r="X1760" s="91" t="s">
        <v>30631</v>
      </c>
      <c r="Y1760" s="97"/>
      <c r="AA1760" s="91" t="str">
        <v>COMST000.6WI</v>
      </c>
    </row>
    <row r="1761" spans="1:27" s="91" customFormat="1" ht="15" customHeight="1" x14ac:dyDescent="0.35">
      <c r="A1761" t="s">
        <v>36492</v>
      </c>
      <c r="B1761" t="s">
        <v>5251</v>
      </c>
      <c r="C1761" t="s">
        <v>5182</v>
      </c>
      <c r="D1761" t="s">
        <v>5252</v>
      </c>
      <c r="E1761"/>
      <c r="F1761" t="s">
        <v>44</v>
      </c>
      <c r="G1761"/>
      <c r="H1761">
        <v>0.7</v>
      </c>
      <c r="I1761">
        <v>103</v>
      </c>
      <c r="J1761" t="s">
        <v>301</v>
      </c>
      <c r="K1761">
        <v>35.227699999999999</v>
      </c>
      <c r="L1761">
        <v>-84.612499999999997</v>
      </c>
      <c r="M1761" s="100" t="s">
        <v>38384</v>
      </c>
      <c r="N1761" t="s">
        <v>26211</v>
      </c>
      <c r="O1761" t="s">
        <v>43209</v>
      </c>
      <c r="P1761">
        <v>2</v>
      </c>
      <c r="Q1761" t="s">
        <v>26779</v>
      </c>
      <c r="R1761" t="s">
        <v>25802</v>
      </c>
      <c r="S1761" t="s">
        <v>26197</v>
      </c>
      <c r="T1761"/>
      <c r="U1761" t="s">
        <v>26198</v>
      </c>
      <c r="V1761" t="s">
        <v>26204</v>
      </c>
      <c r="Y1761" s="97"/>
      <c r="AA1761" s="91" t="str">
        <v>CONAS000.7PO</v>
      </c>
    </row>
    <row r="1762" spans="1:27" s="91" customFormat="1" ht="15" customHeight="1" x14ac:dyDescent="0.35">
      <c r="A1762" t="s">
        <v>29170</v>
      </c>
      <c r="B1762" t="s">
        <v>29171</v>
      </c>
      <c r="C1762" t="s">
        <v>5182</v>
      </c>
      <c r="D1762" t="s">
        <v>29172</v>
      </c>
      <c r="E1762"/>
      <c r="F1762" t="s">
        <v>44</v>
      </c>
      <c r="G1762"/>
      <c r="H1762">
        <v>6.8</v>
      </c>
      <c r="I1762">
        <v>96.56</v>
      </c>
      <c r="J1762" t="s">
        <v>1514</v>
      </c>
      <c r="K1762">
        <v>35.275109999999998</v>
      </c>
      <c r="L1762">
        <v>-84.568129999999996</v>
      </c>
      <c r="M1762" s="100" t="s">
        <v>38384</v>
      </c>
      <c r="N1762" t="s">
        <v>26211</v>
      </c>
      <c r="O1762" t="s">
        <v>43209</v>
      </c>
      <c r="P1762">
        <v>2</v>
      </c>
      <c r="Q1762" t="s">
        <v>26779</v>
      </c>
      <c r="R1762" t="s">
        <v>25802</v>
      </c>
      <c r="S1762" t="s">
        <v>26197</v>
      </c>
      <c r="T1762"/>
      <c r="U1762" t="s">
        <v>26198</v>
      </c>
      <c r="V1762" t="s">
        <v>26204</v>
      </c>
      <c r="X1762" s="91" t="s">
        <v>30632</v>
      </c>
      <c r="Y1762" s="97"/>
      <c r="AA1762" s="91" t="str">
        <v>CONAS006.8MM</v>
      </c>
    </row>
    <row r="1763" spans="1:27" s="91" customFormat="1" ht="15" customHeight="1" x14ac:dyDescent="0.35">
      <c r="A1763" t="s">
        <v>5181</v>
      </c>
      <c r="B1763" t="s">
        <v>5180</v>
      </c>
      <c r="C1763" t="s">
        <v>5182</v>
      </c>
      <c r="D1763" t="s">
        <v>5183</v>
      </c>
      <c r="E1763"/>
      <c r="F1763" t="s">
        <v>44</v>
      </c>
      <c r="G1763"/>
      <c r="H1763">
        <v>8.1</v>
      </c>
      <c r="I1763">
        <v>95.87</v>
      </c>
      <c r="J1763" t="s">
        <v>1514</v>
      </c>
      <c r="K1763">
        <v>35.28</v>
      </c>
      <c r="L1763">
        <v>-84.557500000000005</v>
      </c>
      <c r="M1763" s="100" t="s">
        <v>38384</v>
      </c>
      <c r="N1763" t="s">
        <v>26211</v>
      </c>
      <c r="O1763" t="s">
        <v>43209</v>
      </c>
      <c r="P1763">
        <v>2</v>
      </c>
      <c r="Q1763" t="s">
        <v>26779</v>
      </c>
      <c r="R1763" t="s">
        <v>25802</v>
      </c>
      <c r="S1763" t="s">
        <v>26197</v>
      </c>
      <c r="T1763"/>
      <c r="U1763" t="s">
        <v>26198</v>
      </c>
      <c r="V1763" t="s">
        <v>26204</v>
      </c>
      <c r="W1763" s="91" t="s">
        <v>5184</v>
      </c>
      <c r="X1763" s="91" t="s">
        <v>30633</v>
      </c>
      <c r="Y1763" s="97"/>
      <c r="AA1763" s="91" t="str">
        <v>CONAS008.1MM</v>
      </c>
    </row>
    <row r="1764" spans="1:27" s="91" customFormat="1" ht="15" customHeight="1" x14ac:dyDescent="0.35">
      <c r="A1764" t="s">
        <v>5186</v>
      </c>
      <c r="B1764" t="s">
        <v>5185</v>
      </c>
      <c r="C1764" t="s">
        <v>5182</v>
      </c>
      <c r="D1764" t="s">
        <v>5187</v>
      </c>
      <c r="E1764"/>
      <c r="F1764" t="s">
        <v>44</v>
      </c>
      <c r="G1764"/>
      <c r="H1764">
        <v>9.8000000000000007</v>
      </c>
      <c r="I1764">
        <v>79.91</v>
      </c>
      <c r="J1764" t="s">
        <v>1514</v>
      </c>
      <c r="K1764">
        <v>35.284399999999998</v>
      </c>
      <c r="L1764">
        <v>-84.545299999999997</v>
      </c>
      <c r="M1764" s="100" t="s">
        <v>38384</v>
      </c>
      <c r="N1764" t="s">
        <v>26211</v>
      </c>
      <c r="O1764" t="s">
        <v>43209</v>
      </c>
      <c r="P1764">
        <v>2</v>
      </c>
      <c r="Q1764" t="s">
        <v>26779</v>
      </c>
      <c r="R1764" t="s">
        <v>25802</v>
      </c>
      <c r="S1764" t="s">
        <v>26197</v>
      </c>
      <c r="T1764"/>
      <c r="U1764" t="s">
        <v>26198</v>
      </c>
      <c r="V1764" t="s">
        <v>26204</v>
      </c>
      <c r="W1764" s="91" t="s">
        <v>5188</v>
      </c>
      <c r="X1764" s="91" t="s">
        <v>30634</v>
      </c>
      <c r="Y1764" s="97"/>
      <c r="AA1764" s="91" t="str">
        <v>CONAS009.8MM</v>
      </c>
    </row>
    <row r="1765" spans="1:27" s="91" customFormat="1" ht="15" customHeight="1" x14ac:dyDescent="0.35">
      <c r="A1765" t="s">
        <v>5190</v>
      </c>
      <c r="B1765" t="s">
        <v>5189</v>
      </c>
      <c r="C1765" t="s">
        <v>5182</v>
      </c>
      <c r="D1765" t="s">
        <v>5191</v>
      </c>
      <c r="E1765"/>
      <c r="F1765" t="s">
        <v>44</v>
      </c>
      <c r="G1765"/>
      <c r="H1765">
        <v>10.4</v>
      </c>
      <c r="I1765">
        <v>79.48</v>
      </c>
      <c r="J1765" t="s">
        <v>1514</v>
      </c>
      <c r="K1765">
        <v>35.288200000000003</v>
      </c>
      <c r="L1765">
        <v>-84.540599999999998</v>
      </c>
      <c r="M1765" s="100" t="s">
        <v>38384</v>
      </c>
      <c r="N1765" t="s">
        <v>26211</v>
      </c>
      <c r="O1765" t="s">
        <v>43209</v>
      </c>
      <c r="P1765">
        <v>2</v>
      </c>
      <c r="Q1765" t="s">
        <v>26779</v>
      </c>
      <c r="R1765" t="s">
        <v>25802</v>
      </c>
      <c r="S1765" t="s">
        <v>26197</v>
      </c>
      <c r="T1765"/>
      <c r="U1765" t="s">
        <v>26198</v>
      </c>
      <c r="V1765" t="s">
        <v>26204</v>
      </c>
      <c r="W1765" s="91" t="s">
        <v>5192</v>
      </c>
      <c r="X1765" s="91" t="s">
        <v>30635</v>
      </c>
      <c r="Y1765" s="97"/>
      <c r="AA1765" s="91" t="str">
        <v>CONAS010.4MM</v>
      </c>
    </row>
    <row r="1766" spans="1:27" s="91" customFormat="1" ht="15" customHeight="1" x14ac:dyDescent="0.35">
      <c r="A1766" t="s">
        <v>5194</v>
      </c>
      <c r="B1766" t="s">
        <v>5193</v>
      </c>
      <c r="C1766" t="s">
        <v>5182</v>
      </c>
      <c r="D1766" t="s">
        <v>5195</v>
      </c>
      <c r="E1766"/>
      <c r="F1766" t="s">
        <v>44</v>
      </c>
      <c r="G1766"/>
      <c r="H1766">
        <v>10.5</v>
      </c>
      <c r="I1766">
        <v>79.44</v>
      </c>
      <c r="J1766" t="s">
        <v>1514</v>
      </c>
      <c r="K1766">
        <v>35.286999999999999</v>
      </c>
      <c r="L1766">
        <v>-84.538300000000007</v>
      </c>
      <c r="M1766" s="100" t="s">
        <v>38384</v>
      </c>
      <c r="N1766" t="s">
        <v>26211</v>
      </c>
      <c r="O1766" t="s">
        <v>43209</v>
      </c>
      <c r="P1766">
        <v>2</v>
      </c>
      <c r="Q1766" t="s">
        <v>26779</v>
      </c>
      <c r="R1766" t="s">
        <v>25802</v>
      </c>
      <c r="S1766" t="s">
        <v>26197</v>
      </c>
      <c r="T1766"/>
      <c r="U1766" t="s">
        <v>26198</v>
      </c>
      <c r="V1766" t="s">
        <v>26204</v>
      </c>
      <c r="W1766" s="91" t="s">
        <v>5196</v>
      </c>
      <c r="X1766" s="91" t="s">
        <v>30636</v>
      </c>
      <c r="Y1766" s="97"/>
      <c r="AA1766" s="91" t="str">
        <v>CONAS010.5MM</v>
      </c>
    </row>
    <row r="1767" spans="1:27" s="91" customFormat="1" ht="15" customHeight="1" x14ac:dyDescent="0.35">
      <c r="A1767" t="s">
        <v>5198</v>
      </c>
      <c r="B1767" t="s">
        <v>5197</v>
      </c>
      <c r="C1767" t="s">
        <v>5182</v>
      </c>
      <c r="D1767" t="s">
        <v>5199</v>
      </c>
      <c r="E1767"/>
      <c r="F1767" t="s">
        <v>44</v>
      </c>
      <c r="G1767"/>
      <c r="H1767">
        <v>11</v>
      </c>
      <c r="I1767">
        <v>78.66</v>
      </c>
      <c r="J1767" t="s">
        <v>1514</v>
      </c>
      <c r="K1767">
        <v>35.290999999999997</v>
      </c>
      <c r="L1767">
        <v>-84.536500000000004</v>
      </c>
      <c r="M1767" s="100" t="s">
        <v>38384</v>
      </c>
      <c r="N1767" t="s">
        <v>26211</v>
      </c>
      <c r="O1767" t="s">
        <v>43209</v>
      </c>
      <c r="P1767">
        <v>2</v>
      </c>
      <c r="Q1767" t="s">
        <v>26779</v>
      </c>
      <c r="R1767" t="s">
        <v>25802</v>
      </c>
      <c r="S1767" t="s">
        <v>26197</v>
      </c>
      <c r="T1767"/>
      <c r="U1767" t="s">
        <v>26198</v>
      </c>
      <c r="V1767" t="s">
        <v>26204</v>
      </c>
      <c r="W1767" s="91" t="s">
        <v>5200</v>
      </c>
      <c r="X1767" s="91" t="s">
        <v>30636</v>
      </c>
      <c r="Y1767" s="97"/>
      <c r="AA1767" s="91" t="str">
        <v>CONAS011.0MM</v>
      </c>
    </row>
    <row r="1768" spans="1:27" s="91" customFormat="1" ht="15" customHeight="1" x14ac:dyDescent="0.35">
      <c r="A1768" t="s">
        <v>30637</v>
      </c>
      <c r="B1768" t="s">
        <v>5201</v>
      </c>
      <c r="C1768" t="s">
        <v>5182</v>
      </c>
      <c r="D1768" t="s">
        <v>5202</v>
      </c>
      <c r="E1768"/>
      <c r="F1768" t="s">
        <v>44</v>
      </c>
      <c r="G1768"/>
      <c r="H1768">
        <v>32.4</v>
      </c>
      <c r="I1768">
        <v>29.5</v>
      </c>
      <c r="J1768" t="s">
        <v>409</v>
      </c>
      <c r="K1768">
        <v>35.328609999999998</v>
      </c>
      <c r="L1768">
        <v>-84.379720000000006</v>
      </c>
      <c r="M1768" s="100" t="s">
        <v>38384</v>
      </c>
      <c r="N1768" t="s">
        <v>26211</v>
      </c>
      <c r="O1768" t="s">
        <v>43124</v>
      </c>
      <c r="P1768">
        <v>2</v>
      </c>
      <c r="Q1768" t="s">
        <v>30642</v>
      </c>
      <c r="R1768" t="s">
        <v>25825</v>
      </c>
      <c r="S1768" t="s">
        <v>26197</v>
      </c>
      <c r="T1768"/>
      <c r="U1768" t="s">
        <v>26198</v>
      </c>
      <c r="V1768" t="s">
        <v>26204</v>
      </c>
      <c r="W1768" s="91" t="s">
        <v>30638</v>
      </c>
      <c r="X1768" s="91" t="s">
        <v>34804</v>
      </c>
      <c r="Y1768" s="97"/>
      <c r="AA1768" s="91" t="str">
        <v>CONAS032.4MO</v>
      </c>
    </row>
    <row r="1769" spans="1:27" s="91" customFormat="1" ht="15" customHeight="1" x14ac:dyDescent="0.35">
      <c r="A1769" t="s">
        <v>30639</v>
      </c>
      <c r="B1769" t="s">
        <v>30640</v>
      </c>
      <c r="C1769" t="s">
        <v>5182</v>
      </c>
      <c r="D1769" t="s">
        <v>30641</v>
      </c>
      <c r="E1769"/>
      <c r="F1769" t="s">
        <v>28985</v>
      </c>
      <c r="G1769"/>
      <c r="H1769">
        <v>37.200000000000003</v>
      </c>
      <c r="I1769">
        <v>12.9</v>
      </c>
      <c r="J1769" t="s">
        <v>409</v>
      </c>
      <c r="K1769">
        <v>35.31127</v>
      </c>
      <c r="L1769">
        <v>-84.339100000000002</v>
      </c>
      <c r="M1769" s="100" t="s">
        <v>38384</v>
      </c>
      <c r="N1769" t="s">
        <v>26211</v>
      </c>
      <c r="O1769" t="s">
        <v>43124</v>
      </c>
      <c r="P1769">
        <v>2</v>
      </c>
      <c r="Q1769" t="s">
        <v>30642</v>
      </c>
      <c r="R1769" t="s">
        <v>25825</v>
      </c>
      <c r="S1769" t="s">
        <v>26197</v>
      </c>
      <c r="T1769"/>
      <c r="U1769" t="s">
        <v>26198</v>
      </c>
      <c r="V1769" t="s">
        <v>26204</v>
      </c>
      <c r="Y1769" s="97"/>
      <c r="AA1769" s="91" t="str">
        <v>CONAS037.2MO</v>
      </c>
    </row>
    <row r="1770" spans="1:27" s="91" customFormat="1" ht="15" customHeight="1" x14ac:dyDescent="0.35">
      <c r="A1770" t="s">
        <v>5204</v>
      </c>
      <c r="B1770" t="s">
        <v>5203</v>
      </c>
      <c r="C1770" t="s">
        <v>5205</v>
      </c>
      <c r="D1770" t="s">
        <v>5206</v>
      </c>
      <c r="E1770"/>
      <c r="F1770" t="s">
        <v>44</v>
      </c>
      <c r="G1770"/>
      <c r="H1770">
        <v>54.4</v>
      </c>
      <c r="I1770">
        <v>115.94</v>
      </c>
      <c r="J1770" t="s">
        <v>301</v>
      </c>
      <c r="K1770">
        <v>34.990600000000001</v>
      </c>
      <c r="L1770">
        <v>-84.774699999999996</v>
      </c>
      <c r="M1770" s="100" t="s">
        <v>38558</v>
      </c>
      <c r="N1770" t="s">
        <v>26436</v>
      </c>
      <c r="O1770" t="s">
        <v>42582</v>
      </c>
      <c r="P1770">
        <v>1</v>
      </c>
      <c r="Q1770" t="s">
        <v>30643</v>
      </c>
      <c r="R1770" t="s">
        <v>25802</v>
      </c>
      <c r="S1770" t="s">
        <v>26197</v>
      </c>
      <c r="T1770"/>
      <c r="U1770" t="s">
        <v>26198</v>
      </c>
      <c r="V1770" t="s">
        <v>26204</v>
      </c>
      <c r="W1770" s="91" t="s">
        <v>5207</v>
      </c>
      <c r="X1770" s="91" t="s">
        <v>34805</v>
      </c>
      <c r="Y1770" s="97"/>
      <c r="AA1770" s="91" t="str">
        <v>CONAS054.4PO</v>
      </c>
    </row>
    <row r="1771" spans="1:27" s="91" customFormat="1" ht="15" customHeight="1" x14ac:dyDescent="0.35">
      <c r="A1771" t="s">
        <v>5209</v>
      </c>
      <c r="B1771" t="s">
        <v>5208</v>
      </c>
      <c r="C1771" t="s">
        <v>5205</v>
      </c>
      <c r="D1771" t="s">
        <v>5210</v>
      </c>
      <c r="E1771"/>
      <c r="F1771" t="s">
        <v>28985</v>
      </c>
      <c r="G1771"/>
      <c r="H1771">
        <v>61.4</v>
      </c>
      <c r="I1771">
        <v>87.26</v>
      </c>
      <c r="J1771" t="s">
        <v>301</v>
      </c>
      <c r="K1771">
        <v>34.995600000000003</v>
      </c>
      <c r="L1771">
        <v>-84.642799999999994</v>
      </c>
      <c r="M1771" s="100" t="s">
        <v>38558</v>
      </c>
      <c r="N1771" t="s">
        <v>26436</v>
      </c>
      <c r="O1771" t="s">
        <v>42582</v>
      </c>
      <c r="P1771">
        <v>1</v>
      </c>
      <c r="Q1771" t="s">
        <v>30644</v>
      </c>
      <c r="R1771" t="s">
        <v>25802</v>
      </c>
      <c r="S1771" t="s">
        <v>26197</v>
      </c>
      <c r="T1771"/>
      <c r="U1771" t="s">
        <v>26198</v>
      </c>
      <c r="V1771" t="s">
        <v>26204</v>
      </c>
      <c r="W1771" s="91" t="s">
        <v>5211</v>
      </c>
      <c r="X1771" s="91" t="s">
        <v>30645</v>
      </c>
      <c r="Y1771" s="97"/>
      <c r="AA1771" s="91" t="str">
        <v>CONAS061.4PO</v>
      </c>
    </row>
    <row r="1772" spans="1:27" s="91" customFormat="1" ht="15" customHeight="1" x14ac:dyDescent="0.35">
      <c r="A1772" t="s">
        <v>5213</v>
      </c>
      <c r="B1772" t="s">
        <v>5212</v>
      </c>
      <c r="C1772" t="s">
        <v>5205</v>
      </c>
      <c r="D1772" t="s">
        <v>5214</v>
      </c>
      <c r="E1772"/>
      <c r="F1772" t="s">
        <v>28985</v>
      </c>
      <c r="G1772"/>
      <c r="H1772">
        <v>61.9</v>
      </c>
      <c r="I1772">
        <v>86.17</v>
      </c>
      <c r="J1772" t="s">
        <v>301</v>
      </c>
      <c r="K1772">
        <v>34.99091</v>
      </c>
      <c r="L1772">
        <v>-84.637730000000005</v>
      </c>
      <c r="M1772" s="100" t="s">
        <v>38558</v>
      </c>
      <c r="N1772" t="s">
        <v>26436</v>
      </c>
      <c r="O1772" t="s">
        <v>42582</v>
      </c>
      <c r="P1772">
        <v>1</v>
      </c>
      <c r="Q1772" t="s">
        <v>30644</v>
      </c>
      <c r="R1772" t="s">
        <v>25802</v>
      </c>
      <c r="S1772" t="s">
        <v>26197</v>
      </c>
      <c r="T1772"/>
      <c r="U1772" t="s">
        <v>26198</v>
      </c>
      <c r="V1772" t="s">
        <v>26204</v>
      </c>
      <c r="X1772" s="91" t="s">
        <v>30646</v>
      </c>
      <c r="Y1772" s="97"/>
      <c r="AA1772" s="91" t="str">
        <v>CONAS061.9PO</v>
      </c>
    </row>
    <row r="1773" spans="1:27" s="91" customFormat="1" ht="15" customHeight="1" x14ac:dyDescent="0.35">
      <c r="A1773" t="s">
        <v>5216</v>
      </c>
      <c r="B1773" t="s">
        <v>5215</v>
      </c>
      <c r="C1773" t="s">
        <v>5217</v>
      </c>
      <c r="D1773" t="s">
        <v>5218</v>
      </c>
      <c r="E1773"/>
      <c r="F1773" t="s">
        <v>75</v>
      </c>
      <c r="G1773"/>
      <c r="H1773">
        <v>0.5</v>
      </c>
      <c r="I1773">
        <v>0.97</v>
      </c>
      <c r="J1773" t="s">
        <v>148</v>
      </c>
      <c r="K1773">
        <v>35.750556000000003</v>
      </c>
      <c r="L1773">
        <v>-86.614166999999995</v>
      </c>
      <c r="M1773" s="100" t="s">
        <v>38379</v>
      </c>
      <c r="N1773" t="s">
        <v>26205</v>
      </c>
      <c r="O1773" t="s">
        <v>42774</v>
      </c>
      <c r="P1773">
        <v>1</v>
      </c>
      <c r="Q1773" t="s">
        <v>30647</v>
      </c>
      <c r="R1773" t="s">
        <v>25829</v>
      </c>
      <c r="S1773" t="s">
        <v>26197</v>
      </c>
      <c r="T1773"/>
      <c r="U1773" t="s">
        <v>26198</v>
      </c>
      <c r="V1773" t="s">
        <v>26199</v>
      </c>
      <c r="X1773" s="91" t="s">
        <v>34806</v>
      </c>
      <c r="Y1773" s="97"/>
      <c r="AA1773" s="91" t="str">
        <v>CONCO0.2T0.5RU</v>
      </c>
    </row>
    <row r="1774" spans="1:27" s="91" customFormat="1" ht="15" customHeight="1" x14ac:dyDescent="0.35">
      <c r="A1774" t="s">
        <v>5220</v>
      </c>
      <c r="B1774" t="s">
        <v>5219</v>
      </c>
      <c r="C1774" t="s">
        <v>5221</v>
      </c>
      <c r="D1774" t="s">
        <v>5222</v>
      </c>
      <c r="E1774"/>
      <c r="F1774" t="s">
        <v>75</v>
      </c>
      <c r="G1774"/>
      <c r="H1774">
        <v>2.1</v>
      </c>
      <c r="I1774">
        <v>11.47</v>
      </c>
      <c r="J1774" t="s">
        <v>148</v>
      </c>
      <c r="K1774">
        <v>35.743960999999999</v>
      </c>
      <c r="L1774">
        <v>-86.593890000000002</v>
      </c>
      <c r="M1774" s="100" t="s">
        <v>38379</v>
      </c>
      <c r="N1774" t="s">
        <v>26205</v>
      </c>
      <c r="O1774" t="s">
        <v>42774</v>
      </c>
      <c r="P1774">
        <v>1</v>
      </c>
      <c r="Q1774" t="s">
        <v>26780</v>
      </c>
      <c r="R1774" t="s">
        <v>25829</v>
      </c>
      <c r="S1774" t="s">
        <v>26197</v>
      </c>
      <c r="T1774"/>
      <c r="U1774" t="s">
        <v>26198</v>
      </c>
      <c r="V1774" t="s">
        <v>26199</v>
      </c>
      <c r="Y1774" s="97"/>
      <c r="AA1774" s="91" t="str">
        <v>CONCO002.1RU</v>
      </c>
    </row>
    <row r="1775" spans="1:27" s="91" customFormat="1" ht="15" customHeight="1" x14ac:dyDescent="0.35">
      <c r="A1775" t="s">
        <v>5224</v>
      </c>
      <c r="B1775" t="s">
        <v>5223</v>
      </c>
      <c r="C1775" t="s">
        <v>5221</v>
      </c>
      <c r="D1775" t="s">
        <v>5225</v>
      </c>
      <c r="E1775"/>
      <c r="F1775" t="s">
        <v>75</v>
      </c>
      <c r="G1775"/>
      <c r="H1775">
        <v>3.1</v>
      </c>
      <c r="I1775">
        <v>6.3</v>
      </c>
      <c r="J1775" t="s">
        <v>148</v>
      </c>
      <c r="K1775">
        <v>35.744439999999997</v>
      </c>
      <c r="L1775">
        <v>-86.576667</v>
      </c>
      <c r="M1775" s="100" t="s">
        <v>38379</v>
      </c>
      <c r="N1775" t="s">
        <v>26205</v>
      </c>
      <c r="O1775" t="s">
        <v>42774</v>
      </c>
      <c r="P1775">
        <v>1</v>
      </c>
      <c r="Q1775" t="s">
        <v>26780</v>
      </c>
      <c r="R1775" t="s">
        <v>25829</v>
      </c>
      <c r="S1775" t="s">
        <v>26197</v>
      </c>
      <c r="T1775"/>
      <c r="U1775" t="s">
        <v>26198</v>
      </c>
      <c r="V1775" t="s">
        <v>26199</v>
      </c>
      <c r="W1775" s="91" t="s">
        <v>5226</v>
      </c>
      <c r="Y1775" s="97"/>
      <c r="AA1775" s="91" t="str">
        <v>CONCO003.1RU</v>
      </c>
    </row>
    <row r="1776" spans="1:27" s="91" customFormat="1" ht="15" customHeight="1" x14ac:dyDescent="0.35">
      <c r="A1776" t="s">
        <v>5228</v>
      </c>
      <c r="B1776" t="s">
        <v>5227</v>
      </c>
      <c r="C1776" t="s">
        <v>5229</v>
      </c>
      <c r="D1776" t="s">
        <v>5230</v>
      </c>
      <c r="E1776"/>
      <c r="F1776" t="s">
        <v>29083</v>
      </c>
      <c r="G1776"/>
      <c r="H1776">
        <v>0.1</v>
      </c>
      <c r="I1776">
        <v>2.71</v>
      </c>
      <c r="J1776" t="s">
        <v>423</v>
      </c>
      <c r="K1776">
        <v>36.114747000000001</v>
      </c>
      <c r="L1776">
        <v>-87.696098000000006</v>
      </c>
      <c r="M1776" s="100" t="s">
        <v>38392</v>
      </c>
      <c r="N1776" t="s">
        <v>26221</v>
      </c>
      <c r="O1776" t="s">
        <v>43286</v>
      </c>
      <c r="P1776">
        <v>3</v>
      </c>
      <c r="Q1776" t="s">
        <v>37049</v>
      </c>
      <c r="R1776" t="s">
        <v>25829</v>
      </c>
      <c r="S1776" t="s">
        <v>26197</v>
      </c>
      <c r="T1776"/>
      <c r="U1776" t="s">
        <v>26198</v>
      </c>
      <c r="V1776" t="s">
        <v>26199</v>
      </c>
      <c r="Y1776" s="97"/>
      <c r="AA1776" s="91" t="str">
        <v>CONLE000.1HU</v>
      </c>
    </row>
    <row r="1777" spans="1:27" s="91" customFormat="1" ht="15" customHeight="1" x14ac:dyDescent="0.35">
      <c r="A1777" t="s">
        <v>5232</v>
      </c>
      <c r="B1777" t="s">
        <v>5231</v>
      </c>
      <c r="C1777" t="s">
        <v>5233</v>
      </c>
      <c r="D1777" t="s">
        <v>5234</v>
      </c>
      <c r="E1777"/>
      <c r="F1777" t="s">
        <v>33</v>
      </c>
      <c r="G1777"/>
      <c r="H1777">
        <v>0.1</v>
      </c>
      <c r="I1777">
        <v>6</v>
      </c>
      <c r="J1777" t="s">
        <v>2030</v>
      </c>
      <c r="K1777">
        <v>35.939050000000002</v>
      </c>
      <c r="L1777">
        <v>-85.997619999999998</v>
      </c>
      <c r="M1777" s="100" t="s">
        <v>38383</v>
      </c>
      <c r="N1777" t="s">
        <v>3589</v>
      </c>
      <c r="O1777" t="s">
        <v>42899</v>
      </c>
      <c r="P1777">
        <v>2</v>
      </c>
      <c r="Q1777" t="s">
        <v>30648</v>
      </c>
      <c r="R1777" t="s">
        <v>25812</v>
      </c>
      <c r="S1777" t="s">
        <v>26197</v>
      </c>
      <c r="T1777"/>
      <c r="U1777" t="s">
        <v>26198</v>
      </c>
      <c r="V1777" t="s">
        <v>26199</v>
      </c>
      <c r="Y1777" s="97"/>
      <c r="AA1777" s="91" t="str">
        <v>CONNE000.1CN</v>
      </c>
    </row>
    <row r="1778" spans="1:27" s="91" customFormat="1" ht="15" customHeight="1" x14ac:dyDescent="0.35">
      <c r="A1778" t="s">
        <v>34807</v>
      </c>
      <c r="B1778" t="s">
        <v>34808</v>
      </c>
      <c r="C1778" t="s">
        <v>5237</v>
      </c>
      <c r="D1778" t="s">
        <v>34809</v>
      </c>
      <c r="E1778"/>
      <c r="F1778" t="s">
        <v>44</v>
      </c>
      <c r="G1778"/>
      <c r="H1778">
        <v>0.9</v>
      </c>
      <c r="I1778">
        <v>6.1</v>
      </c>
      <c r="J1778" t="s">
        <v>359</v>
      </c>
      <c r="K1778">
        <v>35.930199999999999</v>
      </c>
      <c r="L1778">
        <v>-84.221800000000002</v>
      </c>
      <c r="M1778" s="100" t="s">
        <v>38459</v>
      </c>
      <c r="N1778" t="s">
        <v>26343</v>
      </c>
      <c r="O1778" t="s">
        <v>42379</v>
      </c>
      <c r="P1778">
        <v>3</v>
      </c>
      <c r="Q1778" t="s">
        <v>34810</v>
      </c>
      <c r="R1778" t="s">
        <v>25825</v>
      </c>
      <c r="S1778" t="s">
        <v>26197</v>
      </c>
      <c r="T1778"/>
      <c r="U1778" t="s">
        <v>26198</v>
      </c>
      <c r="V1778" t="s">
        <v>26204</v>
      </c>
      <c r="Y1778" s="97"/>
      <c r="AA1778" s="91" t="str">
        <v>CONNE000.9KN</v>
      </c>
    </row>
    <row r="1779" spans="1:27" s="91" customFormat="1" ht="15" customHeight="1" x14ac:dyDescent="0.35">
      <c r="A1779" t="s">
        <v>5236</v>
      </c>
      <c r="B1779" t="s">
        <v>5235</v>
      </c>
      <c r="C1779" t="s">
        <v>5237</v>
      </c>
      <c r="D1779" t="s">
        <v>5238</v>
      </c>
      <c r="E1779"/>
      <c r="F1779" t="s">
        <v>58</v>
      </c>
      <c r="G1779"/>
      <c r="H1779">
        <v>1.6</v>
      </c>
      <c r="I1779">
        <v>1.82</v>
      </c>
      <c r="J1779" t="s">
        <v>766</v>
      </c>
      <c r="K1779">
        <v>35.165909999999997</v>
      </c>
      <c r="L1779">
        <v>-85.366140000000001</v>
      </c>
      <c r="M1779" s="100" t="s">
        <v>38386</v>
      </c>
      <c r="N1779" t="s">
        <v>29084</v>
      </c>
      <c r="O1779" t="s">
        <v>42396</v>
      </c>
      <c r="P1779">
        <v>4</v>
      </c>
      <c r="Q1779" t="s">
        <v>26781</v>
      </c>
      <c r="R1779" t="s">
        <v>25802</v>
      </c>
      <c r="S1779" t="s">
        <v>26197</v>
      </c>
      <c r="T1779"/>
      <c r="U1779" t="s">
        <v>26198</v>
      </c>
      <c r="V1779" t="s">
        <v>26204</v>
      </c>
      <c r="X1779" s="91" t="s">
        <v>29794</v>
      </c>
      <c r="Y1779" s="97"/>
      <c r="AA1779" s="91" t="str">
        <v>CONNE001.6HM</v>
      </c>
    </row>
    <row r="1780" spans="1:27" s="91" customFormat="1" ht="15" customHeight="1" x14ac:dyDescent="0.35">
      <c r="A1780" s="310" t="s">
        <v>38836</v>
      </c>
      <c r="B1780" s="310" t="s">
        <v>38837</v>
      </c>
      <c r="C1780" s="310" t="s">
        <v>5237</v>
      </c>
      <c r="D1780" s="310" t="s">
        <v>38838</v>
      </c>
      <c r="E1780" s="310"/>
      <c r="F1780" s="310" t="s">
        <v>44</v>
      </c>
      <c r="G1780" s="310"/>
      <c r="H1780" s="314">
        <v>1.8</v>
      </c>
      <c r="I1780" s="314">
        <v>5.3</v>
      </c>
      <c r="J1780" s="310" t="s">
        <v>359</v>
      </c>
      <c r="K1780" s="314">
        <v>35.920361</v>
      </c>
      <c r="L1780" s="314">
        <v>-84.216694000000004</v>
      </c>
      <c r="M1780" s="314" t="s">
        <v>38459</v>
      </c>
      <c r="N1780" s="310" t="s">
        <v>26343</v>
      </c>
      <c r="O1780" s="310" t="s">
        <v>38839</v>
      </c>
      <c r="P1780" s="314">
        <v>3</v>
      </c>
      <c r="Q1780" s="310" t="s">
        <v>34810</v>
      </c>
      <c r="R1780" s="310" t="s">
        <v>25825</v>
      </c>
      <c r="S1780" s="310" t="s">
        <v>26197</v>
      </c>
      <c r="T1780" s="310"/>
      <c r="U1780" s="310" t="s">
        <v>26198</v>
      </c>
      <c r="V1780" s="310" t="s">
        <v>26204</v>
      </c>
      <c r="W1780" s="91" t="s">
        <v>38840</v>
      </c>
      <c r="X1780" s="91" t="s">
        <v>38440</v>
      </c>
      <c r="Y1780" s="97"/>
      <c r="AA1780" s="91" t="str">
        <v>CONNE001.8KN</v>
      </c>
    </row>
    <row r="1781" spans="1:27" s="91" customFormat="1" ht="15" customHeight="1" x14ac:dyDescent="0.35">
      <c r="A1781" t="s">
        <v>5240</v>
      </c>
      <c r="B1781" t="s">
        <v>5239</v>
      </c>
      <c r="C1781" t="s">
        <v>5237</v>
      </c>
      <c r="D1781" t="s">
        <v>5241</v>
      </c>
      <c r="E1781"/>
      <c r="F1781" t="s">
        <v>58</v>
      </c>
      <c r="G1781"/>
      <c r="H1781">
        <v>2.2000000000000002</v>
      </c>
      <c r="I1781">
        <v>1.1200000000000001</v>
      </c>
      <c r="J1781" t="s">
        <v>766</v>
      </c>
      <c r="K1781">
        <v>35.169919999999998</v>
      </c>
      <c r="L1781">
        <v>-85.35821</v>
      </c>
      <c r="M1781" s="100" t="s">
        <v>38386</v>
      </c>
      <c r="N1781" t="s">
        <v>29084</v>
      </c>
      <c r="O1781" t="s">
        <v>42396</v>
      </c>
      <c r="P1781">
        <v>4</v>
      </c>
      <c r="Q1781" t="s">
        <v>26781</v>
      </c>
      <c r="R1781" t="s">
        <v>25802</v>
      </c>
      <c r="S1781" t="s">
        <v>26197</v>
      </c>
      <c r="T1781"/>
      <c r="U1781" t="s">
        <v>26198</v>
      </c>
      <c r="V1781" t="s">
        <v>26204</v>
      </c>
      <c r="Y1781" s="97"/>
      <c r="AA1781" s="91" t="str">
        <v>CONNE002.2HM</v>
      </c>
    </row>
    <row r="1782" spans="1:27" s="91" customFormat="1" ht="15" customHeight="1" x14ac:dyDescent="0.35">
      <c r="A1782" t="s">
        <v>5243</v>
      </c>
      <c r="B1782" t="s">
        <v>5242</v>
      </c>
      <c r="C1782" t="s">
        <v>5244</v>
      </c>
      <c r="D1782" t="s">
        <v>5245</v>
      </c>
      <c r="E1782"/>
      <c r="F1782" t="s">
        <v>27</v>
      </c>
      <c r="G1782"/>
      <c r="H1782">
        <v>2.4</v>
      </c>
      <c r="I1782">
        <v>6.26</v>
      </c>
      <c r="J1782" t="s">
        <v>28</v>
      </c>
      <c r="K1782">
        <v>35.691479999999999</v>
      </c>
      <c r="L1782">
        <v>-88.997020000000006</v>
      </c>
      <c r="M1782" s="100" t="s">
        <v>38381</v>
      </c>
      <c r="N1782" t="s">
        <v>26209</v>
      </c>
      <c r="O1782" t="s">
        <v>42197</v>
      </c>
      <c r="P1782">
        <v>1</v>
      </c>
      <c r="Q1782" t="s">
        <v>30649</v>
      </c>
      <c r="R1782" t="s">
        <v>25816</v>
      </c>
      <c r="S1782" t="s">
        <v>26197</v>
      </c>
      <c r="T1782"/>
      <c r="U1782" t="s">
        <v>26198</v>
      </c>
      <c r="V1782" t="s">
        <v>26199</v>
      </c>
      <c r="Y1782" s="97"/>
      <c r="AA1782" s="91" t="str">
        <v>CONNE002.4MN</v>
      </c>
    </row>
    <row r="1783" spans="1:27" s="91" customFormat="1" ht="15" customHeight="1" x14ac:dyDescent="0.35">
      <c r="A1783" t="s">
        <v>5247</v>
      </c>
      <c r="B1783" t="s">
        <v>5246</v>
      </c>
      <c r="C1783" t="s">
        <v>5248</v>
      </c>
      <c r="D1783" t="s">
        <v>5249</v>
      </c>
      <c r="E1783"/>
      <c r="F1783" t="s">
        <v>58</v>
      </c>
      <c r="G1783"/>
      <c r="H1783">
        <v>0.4</v>
      </c>
      <c r="I1783">
        <v>0.16</v>
      </c>
      <c r="J1783" t="s">
        <v>766</v>
      </c>
      <c r="K1783">
        <v>35.161299999999997</v>
      </c>
      <c r="L1783">
        <v>-85.362750000000005</v>
      </c>
      <c r="M1783" s="100" t="s">
        <v>38386</v>
      </c>
      <c r="N1783" t="s">
        <v>29084</v>
      </c>
      <c r="O1783" t="s">
        <v>42396</v>
      </c>
      <c r="P1783">
        <v>4</v>
      </c>
      <c r="Q1783" t="s">
        <v>26781</v>
      </c>
      <c r="R1783" t="s">
        <v>25802</v>
      </c>
      <c r="S1783" t="s">
        <v>26197</v>
      </c>
      <c r="T1783"/>
      <c r="U1783" t="s">
        <v>26198</v>
      </c>
      <c r="V1783" t="s">
        <v>26204</v>
      </c>
      <c r="W1783" s="91" t="s">
        <v>5250</v>
      </c>
      <c r="X1783" s="91" t="s">
        <v>30650</v>
      </c>
      <c r="Y1783" s="97"/>
      <c r="AA1783" s="91" t="str">
        <v>CONNE1.7T0.4HM</v>
      </c>
    </row>
    <row r="1784" spans="1:27" s="91" customFormat="1" ht="15" customHeight="1" x14ac:dyDescent="0.35">
      <c r="A1784" t="s">
        <v>5254</v>
      </c>
      <c r="B1784" t="s">
        <v>5253</v>
      </c>
      <c r="C1784" t="s">
        <v>5255</v>
      </c>
      <c r="D1784" t="s">
        <v>5256</v>
      </c>
      <c r="E1784"/>
      <c r="F1784" t="s">
        <v>58</v>
      </c>
      <c r="G1784"/>
      <c r="H1784">
        <v>0.1</v>
      </c>
      <c r="I1784">
        <v>19.510000000000002</v>
      </c>
      <c r="J1784" t="s">
        <v>775</v>
      </c>
      <c r="K1784">
        <v>36.178800000000003</v>
      </c>
      <c r="L1784">
        <v>-84.801100000000005</v>
      </c>
      <c r="M1784" s="100" t="s">
        <v>38416</v>
      </c>
      <c r="N1784" t="s">
        <v>26258</v>
      </c>
      <c r="O1784" t="s">
        <v>42986</v>
      </c>
      <c r="P1784">
        <v>1</v>
      </c>
      <c r="Q1784" t="s">
        <v>30651</v>
      </c>
      <c r="R1784" t="s">
        <v>25825</v>
      </c>
      <c r="S1784" t="s">
        <v>26197</v>
      </c>
      <c r="T1784"/>
      <c r="U1784" t="s">
        <v>26198</v>
      </c>
      <c r="V1784" t="s">
        <v>26204</v>
      </c>
      <c r="X1784" s="91" t="s">
        <v>30652</v>
      </c>
      <c r="Y1784" s="97"/>
      <c r="AA1784" s="91" t="str">
        <v>COOK000.1MG</v>
      </c>
    </row>
    <row r="1785" spans="1:27" s="91" customFormat="1" ht="15" customHeight="1" x14ac:dyDescent="0.35">
      <c r="A1785" t="s">
        <v>5258</v>
      </c>
      <c r="B1785" t="s">
        <v>5257</v>
      </c>
      <c r="C1785" t="s">
        <v>5259</v>
      </c>
      <c r="D1785" t="s">
        <v>5260</v>
      </c>
      <c r="E1785"/>
      <c r="F1785" t="s">
        <v>44</v>
      </c>
      <c r="G1785"/>
      <c r="H1785">
        <v>1.3</v>
      </c>
      <c r="I1785">
        <v>8.2100000000000009</v>
      </c>
      <c r="J1785" t="s">
        <v>301</v>
      </c>
      <c r="K1785">
        <v>35.088889999999999</v>
      </c>
      <c r="L1785">
        <v>-84.668610000000001</v>
      </c>
      <c r="M1785" s="100" t="s">
        <v>38423</v>
      </c>
      <c r="N1785" t="s">
        <v>26269</v>
      </c>
      <c r="O1785" t="s">
        <v>42395</v>
      </c>
      <c r="P1785">
        <v>1</v>
      </c>
      <c r="Q1785" t="s">
        <v>30653</v>
      </c>
      <c r="R1785" t="s">
        <v>25802</v>
      </c>
      <c r="S1785" t="s">
        <v>26197</v>
      </c>
      <c r="T1785"/>
      <c r="U1785" t="s">
        <v>26198</v>
      </c>
      <c r="V1785" t="s">
        <v>26204</v>
      </c>
      <c r="W1785" s="91" t="s">
        <v>5261</v>
      </c>
      <c r="X1785" s="91" t="s">
        <v>30654</v>
      </c>
      <c r="Y1785" s="97"/>
      <c r="AA1785" s="91" t="str">
        <v>COOKS001.3PO</v>
      </c>
    </row>
    <row r="1786" spans="1:27" s="91" customFormat="1" ht="15" customHeight="1" x14ac:dyDescent="0.35">
      <c r="A1786" t="s">
        <v>5263</v>
      </c>
      <c r="B1786" t="s">
        <v>5262</v>
      </c>
      <c r="C1786" t="s">
        <v>5264</v>
      </c>
      <c r="D1786" t="s">
        <v>5265</v>
      </c>
      <c r="E1786"/>
      <c r="F1786" t="s">
        <v>29088</v>
      </c>
      <c r="G1786"/>
      <c r="H1786">
        <v>0.1</v>
      </c>
      <c r="I1786">
        <v>4.5199999999999996</v>
      </c>
      <c r="J1786" t="s">
        <v>166</v>
      </c>
      <c r="K1786">
        <v>36.529600000000002</v>
      </c>
      <c r="L1786">
        <v>-87.178619999999995</v>
      </c>
      <c r="M1786" s="100" t="s">
        <v>38413</v>
      </c>
      <c r="N1786" t="s">
        <v>26250</v>
      </c>
      <c r="O1786" t="s">
        <v>42391</v>
      </c>
      <c r="P1786">
        <v>4</v>
      </c>
      <c r="Q1786" t="s">
        <v>30655</v>
      </c>
      <c r="R1786" t="s">
        <v>25829</v>
      </c>
      <c r="S1786" t="s">
        <v>26197</v>
      </c>
      <c r="T1786"/>
      <c r="U1786" t="s">
        <v>26198</v>
      </c>
      <c r="V1786" t="s">
        <v>26199</v>
      </c>
      <c r="Y1786" s="97"/>
      <c r="AA1786" s="91" t="str">
        <v>COON000.1MT</v>
      </c>
    </row>
    <row r="1787" spans="1:27" s="91" customFormat="1" ht="15" customHeight="1" x14ac:dyDescent="0.35">
      <c r="A1787" t="s">
        <v>5267</v>
      </c>
      <c r="B1787" t="s">
        <v>5266</v>
      </c>
      <c r="C1787" t="s">
        <v>5264</v>
      </c>
      <c r="D1787" t="s">
        <v>5268</v>
      </c>
      <c r="E1787"/>
      <c r="F1787" t="s">
        <v>28985</v>
      </c>
      <c r="G1787"/>
      <c r="H1787">
        <v>0.1</v>
      </c>
      <c r="I1787">
        <v>3.45</v>
      </c>
      <c r="J1787" t="s">
        <v>301</v>
      </c>
      <c r="K1787">
        <v>35.122500000000002</v>
      </c>
      <c r="L1787">
        <v>-84.559219999999996</v>
      </c>
      <c r="M1787" s="100" t="s">
        <v>38423</v>
      </c>
      <c r="N1787" t="s">
        <v>26269</v>
      </c>
      <c r="O1787" t="s">
        <v>42147</v>
      </c>
      <c r="P1787">
        <v>1</v>
      </c>
      <c r="Q1787" t="s">
        <v>30656</v>
      </c>
      <c r="R1787" t="s">
        <v>25802</v>
      </c>
      <c r="S1787" t="s">
        <v>26197</v>
      </c>
      <c r="T1787"/>
      <c r="U1787" t="s">
        <v>26198</v>
      </c>
      <c r="V1787" t="s">
        <v>26204</v>
      </c>
      <c r="Y1787" s="97"/>
      <c r="AA1787" s="91" t="str">
        <v>COON000.1PO</v>
      </c>
    </row>
    <row r="1788" spans="1:27" s="91" customFormat="1" ht="15" customHeight="1" x14ac:dyDescent="0.35">
      <c r="A1788" t="s">
        <v>5270</v>
      </c>
      <c r="B1788" t="s">
        <v>5269</v>
      </c>
      <c r="C1788" t="s">
        <v>5264</v>
      </c>
      <c r="D1788" t="s">
        <v>5271</v>
      </c>
      <c r="E1788"/>
      <c r="F1788" t="s">
        <v>29083</v>
      </c>
      <c r="G1788"/>
      <c r="H1788">
        <v>1</v>
      </c>
      <c r="I1788">
        <v>21.04</v>
      </c>
      <c r="J1788" t="s">
        <v>2522</v>
      </c>
      <c r="K1788">
        <v>35.637222000000001</v>
      </c>
      <c r="L1788">
        <v>-87.808610000000002</v>
      </c>
      <c r="M1788" s="100" t="s">
        <v>38391</v>
      </c>
      <c r="N1788" t="s">
        <v>26220</v>
      </c>
      <c r="O1788" t="s">
        <v>43163</v>
      </c>
      <c r="P1788">
        <v>5</v>
      </c>
      <c r="Q1788" t="s">
        <v>26783</v>
      </c>
      <c r="R1788" t="s">
        <v>25808</v>
      </c>
      <c r="S1788" t="s">
        <v>26197</v>
      </c>
      <c r="T1788"/>
      <c r="U1788" t="s">
        <v>26198</v>
      </c>
      <c r="V1788" t="s">
        <v>26199</v>
      </c>
      <c r="Y1788" s="97"/>
      <c r="AA1788" s="91" t="str">
        <v>COON001.0PE</v>
      </c>
    </row>
    <row r="1789" spans="1:27" s="91" customFormat="1" ht="15" customHeight="1" x14ac:dyDescent="0.35">
      <c r="A1789" t="s">
        <v>5273</v>
      </c>
      <c r="B1789" t="s">
        <v>5272</v>
      </c>
      <c r="C1789" t="s">
        <v>5264</v>
      </c>
      <c r="D1789" t="s">
        <v>5274</v>
      </c>
      <c r="E1789"/>
      <c r="F1789" t="s">
        <v>29083</v>
      </c>
      <c r="G1789"/>
      <c r="H1789">
        <v>1.3</v>
      </c>
      <c r="I1789">
        <v>19.100000000000001</v>
      </c>
      <c r="J1789" t="s">
        <v>2522</v>
      </c>
      <c r="K1789">
        <v>35.634729999999998</v>
      </c>
      <c r="L1789">
        <v>-87.804150000000007</v>
      </c>
      <c r="M1789" s="100" t="s">
        <v>38391</v>
      </c>
      <c r="N1789" t="s">
        <v>26220</v>
      </c>
      <c r="O1789" t="s">
        <v>43163</v>
      </c>
      <c r="P1789">
        <v>5</v>
      </c>
      <c r="Q1789" t="s">
        <v>26783</v>
      </c>
      <c r="R1789" t="s">
        <v>25808</v>
      </c>
      <c r="S1789" t="s">
        <v>26197</v>
      </c>
      <c r="T1789"/>
      <c r="U1789" t="s">
        <v>26198</v>
      </c>
      <c r="V1789" t="s">
        <v>26199</v>
      </c>
      <c r="W1789" s="91" t="s">
        <v>34811</v>
      </c>
      <c r="Y1789" s="97"/>
      <c r="AA1789" s="91" t="str">
        <v>COON001.3PE</v>
      </c>
    </row>
    <row r="1790" spans="1:27" s="91" customFormat="1" ht="15" customHeight="1" x14ac:dyDescent="0.35">
      <c r="A1790" t="s">
        <v>5276</v>
      </c>
      <c r="B1790" t="s">
        <v>5275</v>
      </c>
      <c r="C1790" t="s">
        <v>5264</v>
      </c>
      <c r="D1790" t="s">
        <v>5277</v>
      </c>
      <c r="E1790"/>
      <c r="F1790" t="s">
        <v>29088</v>
      </c>
      <c r="G1790"/>
      <c r="H1790">
        <v>1.7</v>
      </c>
      <c r="I1790">
        <v>0.91500000000000004</v>
      </c>
      <c r="J1790" t="s">
        <v>166</v>
      </c>
      <c r="K1790">
        <v>36.507541000000003</v>
      </c>
      <c r="L1790">
        <v>-87.173289999999994</v>
      </c>
      <c r="M1790" s="100" t="s">
        <v>38413</v>
      </c>
      <c r="N1790" t="s">
        <v>26250</v>
      </c>
      <c r="O1790" t="s">
        <v>42391</v>
      </c>
      <c r="P1790">
        <v>4</v>
      </c>
      <c r="Q1790" t="s">
        <v>30655</v>
      </c>
      <c r="R1790" t="s">
        <v>25829</v>
      </c>
      <c r="S1790" t="s">
        <v>26197</v>
      </c>
      <c r="T1790"/>
      <c r="U1790" t="s">
        <v>26198</v>
      </c>
      <c r="V1790" t="s">
        <v>26199</v>
      </c>
      <c r="X1790" s="91" t="s">
        <v>30657</v>
      </c>
      <c r="Y1790" s="97"/>
      <c r="AA1790" s="91" t="str">
        <v>COON001.7MT</v>
      </c>
    </row>
    <row r="1791" spans="1:27" s="91" customFormat="1" ht="15" customHeight="1" x14ac:dyDescent="0.35">
      <c r="A1791" t="s">
        <v>5279</v>
      </c>
      <c r="B1791" t="s">
        <v>5278</v>
      </c>
      <c r="C1791" t="s">
        <v>5280</v>
      </c>
      <c r="D1791" t="s">
        <v>5281</v>
      </c>
      <c r="E1791"/>
      <c r="F1791" t="s">
        <v>28994</v>
      </c>
      <c r="G1791"/>
      <c r="H1791">
        <v>0.1</v>
      </c>
      <c r="I1791">
        <v>0.22</v>
      </c>
      <c r="J1791" t="s">
        <v>64</v>
      </c>
      <c r="K1791">
        <v>36.1783</v>
      </c>
      <c r="L1791">
        <v>-83.162800000000004</v>
      </c>
      <c r="M1791" s="100" t="s">
        <v>38387</v>
      </c>
      <c r="N1791" t="s">
        <v>26214</v>
      </c>
      <c r="O1791" t="s">
        <v>42273</v>
      </c>
      <c r="P1791">
        <v>5</v>
      </c>
      <c r="Q1791" t="s">
        <v>30658</v>
      </c>
      <c r="R1791" t="s">
        <v>25821</v>
      </c>
      <c r="S1791" t="s">
        <v>26197</v>
      </c>
      <c r="T1791"/>
      <c r="U1791" t="s">
        <v>26198</v>
      </c>
      <c r="V1791" t="s">
        <v>26204</v>
      </c>
      <c r="Y1791" s="97"/>
      <c r="AA1791" s="91" t="str">
        <v>COOPE000.1GE</v>
      </c>
    </row>
    <row r="1792" spans="1:27" s="91" customFormat="1" ht="15" customHeight="1" x14ac:dyDescent="0.35">
      <c r="A1792" t="s">
        <v>36493</v>
      </c>
      <c r="B1792" t="s">
        <v>36494</v>
      </c>
      <c r="C1792" t="s">
        <v>5284</v>
      </c>
      <c r="D1792" t="s">
        <v>36495</v>
      </c>
      <c r="E1792"/>
      <c r="F1792" t="s">
        <v>58</v>
      </c>
      <c r="G1792"/>
      <c r="H1792">
        <v>0.1</v>
      </c>
      <c r="I1792">
        <v>8.5</v>
      </c>
      <c r="J1792" t="s">
        <v>766</v>
      </c>
      <c r="K1792">
        <v>35.267470000000003</v>
      </c>
      <c r="L1792">
        <v>-85.26437</v>
      </c>
      <c r="M1792" s="100" t="s">
        <v>38386</v>
      </c>
      <c r="N1792" t="s">
        <v>29084</v>
      </c>
      <c r="O1792" t="s">
        <v>42519</v>
      </c>
      <c r="P1792">
        <v>4</v>
      </c>
      <c r="Q1792" t="s">
        <v>30659</v>
      </c>
      <c r="R1792" t="s">
        <v>25802</v>
      </c>
      <c r="S1792" t="s">
        <v>26197</v>
      </c>
      <c r="T1792"/>
      <c r="U1792" t="s">
        <v>26198</v>
      </c>
      <c r="V1792" t="s">
        <v>26204</v>
      </c>
      <c r="Y1792" s="97"/>
      <c r="AA1792" s="91" t="str">
        <v>COOPE000.1HM</v>
      </c>
    </row>
    <row r="1793" spans="1:27" s="91" customFormat="1" ht="15" customHeight="1" x14ac:dyDescent="0.35">
      <c r="A1793" t="s">
        <v>5283</v>
      </c>
      <c r="B1793" t="s">
        <v>5282</v>
      </c>
      <c r="C1793" t="s">
        <v>5284</v>
      </c>
      <c r="D1793" t="s">
        <v>5285</v>
      </c>
      <c r="E1793"/>
      <c r="F1793" t="s">
        <v>29089</v>
      </c>
      <c r="G1793"/>
      <c r="H1793">
        <v>0.3</v>
      </c>
      <c r="I1793">
        <v>8.34</v>
      </c>
      <c r="J1793" t="s">
        <v>766</v>
      </c>
      <c r="K1793">
        <v>35.27122</v>
      </c>
      <c r="L1793">
        <v>-85.264979999999994</v>
      </c>
      <c r="M1793" s="100" t="s">
        <v>38386</v>
      </c>
      <c r="N1793" t="s">
        <v>29084</v>
      </c>
      <c r="O1793" t="s">
        <v>42519</v>
      </c>
      <c r="P1793">
        <v>4</v>
      </c>
      <c r="Q1793" t="s">
        <v>30659</v>
      </c>
      <c r="R1793" t="s">
        <v>25802</v>
      </c>
      <c r="S1793" t="s">
        <v>26197</v>
      </c>
      <c r="T1793"/>
      <c r="U1793" t="s">
        <v>26198</v>
      </c>
      <c r="V1793" t="s">
        <v>26204</v>
      </c>
      <c r="X1793" s="91" t="s">
        <v>34812</v>
      </c>
      <c r="Y1793" s="97"/>
      <c r="AA1793" s="91" t="str">
        <v>COOPE000.3HM</v>
      </c>
    </row>
    <row r="1794" spans="1:27" s="91" customFormat="1" ht="15" customHeight="1" x14ac:dyDescent="0.35">
      <c r="A1794" s="310" t="s">
        <v>37875</v>
      </c>
      <c r="B1794" s="310" t="s">
        <v>37876</v>
      </c>
      <c r="C1794" s="310" t="s">
        <v>5280</v>
      </c>
      <c r="D1794" s="310" t="s">
        <v>37877</v>
      </c>
      <c r="E1794" s="310"/>
      <c r="F1794" s="310" t="s">
        <v>28977</v>
      </c>
      <c r="G1794" s="310"/>
      <c r="H1794" s="314">
        <v>0.5</v>
      </c>
      <c r="I1794" s="314">
        <v>5.5</v>
      </c>
      <c r="J1794" s="310" t="s">
        <v>942</v>
      </c>
      <c r="K1794" s="314">
        <v>35.006970000000003</v>
      </c>
      <c r="L1794" s="314">
        <v>-87.821550000000002</v>
      </c>
      <c r="M1794" s="314" t="s">
        <v>38376</v>
      </c>
      <c r="N1794" s="310" t="s">
        <v>26196</v>
      </c>
      <c r="O1794" s="310" t="s">
        <v>38841</v>
      </c>
      <c r="P1794" s="314">
        <v>1</v>
      </c>
      <c r="Q1794" s="310" t="s">
        <v>37878</v>
      </c>
      <c r="R1794" s="310" t="s">
        <v>25808</v>
      </c>
      <c r="S1794" s="310" t="s">
        <v>26197</v>
      </c>
      <c r="T1794" s="310"/>
      <c r="U1794" s="310" t="s">
        <v>26198</v>
      </c>
      <c r="V1794" s="310" t="s">
        <v>26199</v>
      </c>
      <c r="Y1794" s="97"/>
      <c r="AA1794" s="91" t="str">
        <v>COOPE000.5WE</v>
      </c>
    </row>
    <row r="1795" spans="1:27" s="91" customFormat="1" ht="15" customHeight="1" x14ac:dyDescent="0.35">
      <c r="A1795" t="s">
        <v>5287</v>
      </c>
      <c r="B1795" t="s">
        <v>5286</v>
      </c>
      <c r="C1795" t="s">
        <v>5284</v>
      </c>
      <c r="D1795" t="s">
        <v>5288</v>
      </c>
      <c r="E1795"/>
      <c r="F1795" t="s">
        <v>33</v>
      </c>
      <c r="G1795"/>
      <c r="H1795">
        <v>1.5</v>
      </c>
      <c r="I1795">
        <v>1.42</v>
      </c>
      <c r="J1795" t="s">
        <v>277</v>
      </c>
      <c r="K1795">
        <v>36.208888999999999</v>
      </c>
      <c r="L1795">
        <v>-86.713888999999995</v>
      </c>
      <c r="M1795" s="100" t="s">
        <v>38414</v>
      </c>
      <c r="N1795" t="s">
        <v>26254</v>
      </c>
      <c r="O1795" t="s">
        <v>43193</v>
      </c>
      <c r="P1795">
        <v>5</v>
      </c>
      <c r="Q1795" t="s">
        <v>26785</v>
      </c>
      <c r="R1795" t="s">
        <v>25829</v>
      </c>
      <c r="S1795" t="s">
        <v>26197</v>
      </c>
      <c r="T1795"/>
      <c r="U1795" t="s">
        <v>26198</v>
      </c>
      <c r="V1795" t="s">
        <v>26199</v>
      </c>
      <c r="Y1795" s="97"/>
      <c r="AA1795" s="91" t="str">
        <v>COOPE001.5DA</v>
      </c>
    </row>
    <row r="1796" spans="1:27" s="91" customFormat="1" ht="15" customHeight="1" x14ac:dyDescent="0.35">
      <c r="A1796" t="s">
        <v>5290</v>
      </c>
      <c r="B1796" t="s">
        <v>5289</v>
      </c>
      <c r="C1796" t="s">
        <v>5284</v>
      </c>
      <c r="D1796" t="s">
        <v>30660</v>
      </c>
      <c r="E1796"/>
      <c r="F1796" t="s">
        <v>58</v>
      </c>
      <c r="G1796"/>
      <c r="H1796">
        <v>1.7</v>
      </c>
      <c r="I1796">
        <v>7.42</v>
      </c>
      <c r="J1796" t="s">
        <v>766</v>
      </c>
      <c r="K1796">
        <v>35.283000000000001</v>
      </c>
      <c r="L1796">
        <v>-85.272499999999994</v>
      </c>
      <c r="M1796" s="100" t="s">
        <v>38386</v>
      </c>
      <c r="N1796" t="s">
        <v>29084</v>
      </c>
      <c r="O1796" t="s">
        <v>42519</v>
      </c>
      <c r="P1796">
        <v>4</v>
      </c>
      <c r="Q1796" t="s">
        <v>30659</v>
      </c>
      <c r="R1796" t="s">
        <v>25802</v>
      </c>
      <c r="S1796" t="s">
        <v>26197</v>
      </c>
      <c r="T1796"/>
      <c r="U1796" t="s">
        <v>26198</v>
      </c>
      <c r="V1796" t="s">
        <v>26204</v>
      </c>
      <c r="W1796" s="91" t="s">
        <v>5291</v>
      </c>
      <c r="X1796" s="91" t="s">
        <v>30661</v>
      </c>
      <c r="Y1796" s="97"/>
      <c r="AA1796" s="91" t="str">
        <v>COOPE001.7HM</v>
      </c>
    </row>
    <row r="1797" spans="1:27" s="91" customFormat="1" ht="15" customHeight="1" x14ac:dyDescent="0.35">
      <c r="A1797" t="s">
        <v>5293</v>
      </c>
      <c r="B1797" t="s">
        <v>5292</v>
      </c>
      <c r="C1797" t="s">
        <v>5294</v>
      </c>
      <c r="D1797" t="s">
        <v>5295</v>
      </c>
      <c r="E1797"/>
      <c r="F1797" t="s">
        <v>115</v>
      </c>
      <c r="G1797"/>
      <c r="H1797">
        <v>0.5</v>
      </c>
      <c r="I1797">
        <v>7.7</v>
      </c>
      <c r="J1797" t="s">
        <v>59</v>
      </c>
      <c r="K1797">
        <v>35.362499999999997</v>
      </c>
      <c r="L1797">
        <v>-85.381600000000006</v>
      </c>
      <c r="M1797" s="100" t="s">
        <v>38393</v>
      </c>
      <c r="N1797" t="s">
        <v>59</v>
      </c>
      <c r="O1797" t="s">
        <v>42302</v>
      </c>
      <c r="P1797">
        <v>5</v>
      </c>
      <c r="Q1797" t="s">
        <v>30662</v>
      </c>
      <c r="R1797" t="s">
        <v>25802</v>
      </c>
      <c r="S1797" t="s">
        <v>26197</v>
      </c>
      <c r="T1797"/>
      <c r="U1797" t="s">
        <v>26198</v>
      </c>
      <c r="V1797" t="s">
        <v>26199</v>
      </c>
      <c r="W1797" s="91" t="s">
        <v>34813</v>
      </c>
      <c r="X1797" s="91" t="s">
        <v>30203</v>
      </c>
      <c r="Y1797" s="97"/>
      <c r="AA1797" s="91" t="str">
        <v>COOPS000.5SE</v>
      </c>
    </row>
    <row r="1798" spans="1:27" s="91" customFormat="1" ht="15" customHeight="1" x14ac:dyDescent="0.35">
      <c r="A1798" t="s">
        <v>5297</v>
      </c>
      <c r="B1798" t="s">
        <v>5296</v>
      </c>
      <c r="C1798" t="s">
        <v>5294</v>
      </c>
      <c r="D1798" t="s">
        <v>5298</v>
      </c>
      <c r="E1798"/>
      <c r="F1798" t="s">
        <v>115</v>
      </c>
      <c r="G1798"/>
      <c r="H1798">
        <v>1</v>
      </c>
      <c r="I1798">
        <v>7.17</v>
      </c>
      <c r="J1798" t="s">
        <v>59</v>
      </c>
      <c r="K1798">
        <v>35.366500000000002</v>
      </c>
      <c r="L1798">
        <v>-85.382900000000006</v>
      </c>
      <c r="M1798" s="100" t="s">
        <v>38393</v>
      </c>
      <c r="N1798" t="s">
        <v>59</v>
      </c>
      <c r="O1798" t="s">
        <v>42302</v>
      </c>
      <c r="P1798">
        <v>5</v>
      </c>
      <c r="Q1798" t="s">
        <v>30662</v>
      </c>
      <c r="R1798" t="s">
        <v>25802</v>
      </c>
      <c r="S1798" t="s">
        <v>26197</v>
      </c>
      <c r="T1798"/>
      <c r="U1798" t="s">
        <v>26198</v>
      </c>
      <c r="V1798" t="s">
        <v>26199</v>
      </c>
      <c r="W1798" s="91" t="s">
        <v>5299</v>
      </c>
      <c r="X1798" s="91" t="s">
        <v>30663</v>
      </c>
      <c r="Y1798" s="97"/>
      <c r="AA1798" s="91" t="str">
        <v>COOPS001.0SE</v>
      </c>
    </row>
    <row r="1799" spans="1:27" s="91" customFormat="1" ht="15" customHeight="1" x14ac:dyDescent="0.35">
      <c r="A1799" t="s">
        <v>5301</v>
      </c>
      <c r="B1799" t="s">
        <v>5300</v>
      </c>
      <c r="C1799" t="s">
        <v>5294</v>
      </c>
      <c r="D1799" t="s">
        <v>5302</v>
      </c>
      <c r="E1799"/>
      <c r="F1799" t="s">
        <v>115</v>
      </c>
      <c r="G1799"/>
      <c r="H1799">
        <v>1.7</v>
      </c>
      <c r="I1799">
        <v>3.59</v>
      </c>
      <c r="J1799" t="s">
        <v>59</v>
      </c>
      <c r="K1799">
        <v>35.367420000000003</v>
      </c>
      <c r="L1799">
        <v>-85.393749999999997</v>
      </c>
      <c r="M1799" s="100" t="s">
        <v>38393</v>
      </c>
      <c r="N1799" t="s">
        <v>59</v>
      </c>
      <c r="O1799" t="s">
        <v>42302</v>
      </c>
      <c r="P1799">
        <v>5</v>
      </c>
      <c r="Q1799" t="s">
        <v>30662</v>
      </c>
      <c r="R1799" t="s">
        <v>25802</v>
      </c>
      <c r="S1799" t="s">
        <v>26197</v>
      </c>
      <c r="T1799"/>
      <c r="U1799" t="s">
        <v>26198</v>
      </c>
      <c r="V1799" t="s">
        <v>26199</v>
      </c>
      <c r="W1799" s="91" t="s">
        <v>5303</v>
      </c>
      <c r="X1799" s="91" t="s">
        <v>30664</v>
      </c>
      <c r="Y1799" s="97"/>
      <c r="AA1799" s="91" t="str">
        <v>COOPS001.7SE</v>
      </c>
    </row>
    <row r="1800" spans="1:27" s="91" customFormat="1" ht="15" customHeight="1" x14ac:dyDescent="0.35">
      <c r="A1800" t="s">
        <v>5305</v>
      </c>
      <c r="B1800" t="s">
        <v>5304</v>
      </c>
      <c r="C1800" t="s">
        <v>5306</v>
      </c>
      <c r="D1800" t="s">
        <v>5307</v>
      </c>
      <c r="E1800"/>
      <c r="F1800" t="s">
        <v>115</v>
      </c>
      <c r="G1800"/>
      <c r="H1800">
        <v>0.4</v>
      </c>
      <c r="I1800">
        <v>0.15</v>
      </c>
      <c r="J1800" t="s">
        <v>59</v>
      </c>
      <c r="K1800">
        <v>35.369579999999999</v>
      </c>
      <c r="L1800">
        <v>-85.40222</v>
      </c>
      <c r="M1800" s="100" t="s">
        <v>38393</v>
      </c>
      <c r="N1800" t="s">
        <v>59</v>
      </c>
      <c r="O1800" t="s">
        <v>42302</v>
      </c>
      <c r="P1800">
        <v>5</v>
      </c>
      <c r="Q1800" t="s">
        <v>30662</v>
      </c>
      <c r="R1800" t="s">
        <v>25802</v>
      </c>
      <c r="S1800" t="s">
        <v>26197</v>
      </c>
      <c r="T1800"/>
      <c r="U1800" t="s">
        <v>26198</v>
      </c>
      <c r="V1800" t="s">
        <v>26199</v>
      </c>
      <c r="W1800" s="91" t="s">
        <v>5308</v>
      </c>
      <c r="X1800" s="91" t="s">
        <v>29606</v>
      </c>
      <c r="Y1800" s="97"/>
      <c r="AA1800" s="91" t="str">
        <v>COOPS2.0T0.4SE</v>
      </c>
    </row>
    <row r="1801" spans="1:27" s="91" customFormat="1" ht="15" customHeight="1" x14ac:dyDescent="0.35">
      <c r="A1801" t="s">
        <v>5310</v>
      </c>
      <c r="B1801" t="s">
        <v>5309</v>
      </c>
      <c r="C1801" t="s">
        <v>5311</v>
      </c>
      <c r="D1801" t="s">
        <v>5312</v>
      </c>
      <c r="E1801"/>
      <c r="F1801" t="s">
        <v>58</v>
      </c>
      <c r="G1801"/>
      <c r="H1801">
        <v>0.5</v>
      </c>
      <c r="I1801">
        <v>10.7</v>
      </c>
      <c r="J1801" t="s">
        <v>313</v>
      </c>
      <c r="K1801">
        <v>36.007939999999998</v>
      </c>
      <c r="L1801">
        <v>-85.075869999999995</v>
      </c>
      <c r="M1801" s="100" t="s">
        <v>38416</v>
      </c>
      <c r="N1801" t="s">
        <v>26258</v>
      </c>
      <c r="O1801" t="s">
        <v>42742</v>
      </c>
      <c r="P1801">
        <v>1</v>
      </c>
      <c r="Q1801" t="s">
        <v>30666</v>
      </c>
      <c r="R1801" t="s">
        <v>25812</v>
      </c>
      <c r="S1801" t="s">
        <v>26197</v>
      </c>
      <c r="T1801"/>
      <c r="U1801" t="s">
        <v>26198</v>
      </c>
      <c r="V1801" t="s">
        <v>26199</v>
      </c>
      <c r="X1801" s="91" t="s">
        <v>30667</v>
      </c>
      <c r="Y1801" s="97"/>
      <c r="AA1801" s="91" t="str">
        <v>COPEL000.5CU</v>
      </c>
    </row>
    <row r="1802" spans="1:27" s="91" customFormat="1" ht="15" customHeight="1" x14ac:dyDescent="0.35">
      <c r="A1802" s="310" t="s">
        <v>43781</v>
      </c>
      <c r="B1802" s="310" t="s">
        <v>43782</v>
      </c>
      <c r="C1802" s="310" t="s">
        <v>5311</v>
      </c>
      <c r="D1802" s="310" t="s">
        <v>43783</v>
      </c>
      <c r="E1802" s="310"/>
      <c r="F1802" s="310" t="s">
        <v>58</v>
      </c>
      <c r="G1802" s="310"/>
      <c r="H1802" s="314">
        <v>3.5</v>
      </c>
      <c r="I1802" s="314">
        <v>1.22</v>
      </c>
      <c r="J1802" s="310" t="s">
        <v>313</v>
      </c>
      <c r="K1802" s="314">
        <v>36.006160000000001</v>
      </c>
      <c r="L1802" s="314">
        <v>-85.120679999999993</v>
      </c>
      <c r="M1802" s="314" t="s">
        <v>38416</v>
      </c>
      <c r="N1802" s="310" t="s">
        <v>29001</v>
      </c>
      <c r="O1802" s="310" t="s">
        <v>43784</v>
      </c>
      <c r="P1802" s="314">
        <v>1</v>
      </c>
      <c r="Q1802" s="310" t="s">
        <v>30666</v>
      </c>
      <c r="R1802" s="310" t="s">
        <v>25812</v>
      </c>
      <c r="S1802" s="310" t="s">
        <v>26197</v>
      </c>
      <c r="T1802" s="310"/>
      <c r="U1802" s="310" t="s">
        <v>26198</v>
      </c>
      <c r="V1802" s="310" t="s">
        <v>26199</v>
      </c>
      <c r="W1802" s="91" t="s">
        <v>43785</v>
      </c>
      <c r="X1802" s="91" t="s">
        <v>43761</v>
      </c>
      <c r="Y1802" s="97"/>
      <c r="AA1802" s="91" t="str">
        <v>COPEL003.5CU</v>
      </c>
    </row>
    <row r="1803" spans="1:27" s="91" customFormat="1" ht="15" customHeight="1" x14ac:dyDescent="0.35">
      <c r="A1803" t="s">
        <v>5314</v>
      </c>
      <c r="B1803" t="s">
        <v>5313</v>
      </c>
      <c r="C1803" t="s">
        <v>5315</v>
      </c>
      <c r="D1803" t="s">
        <v>5316</v>
      </c>
      <c r="E1803"/>
      <c r="F1803" t="s">
        <v>28981</v>
      </c>
      <c r="G1803"/>
      <c r="H1803">
        <v>1.4</v>
      </c>
      <c r="I1803">
        <v>1.77</v>
      </c>
      <c r="J1803" t="s">
        <v>244</v>
      </c>
      <c r="K1803">
        <v>36.361899999999999</v>
      </c>
      <c r="L1803">
        <v>-82.0261</v>
      </c>
      <c r="M1803" s="100" t="s">
        <v>38455</v>
      </c>
      <c r="N1803" t="s">
        <v>26332</v>
      </c>
      <c r="O1803" t="s">
        <v>42440</v>
      </c>
      <c r="P1803">
        <v>1</v>
      </c>
      <c r="Q1803" t="s">
        <v>26786</v>
      </c>
      <c r="R1803" t="s">
        <v>25821</v>
      </c>
      <c r="S1803" t="s">
        <v>26197</v>
      </c>
      <c r="T1803"/>
      <c r="U1803" t="s">
        <v>26198</v>
      </c>
      <c r="V1803" t="s">
        <v>26204</v>
      </c>
      <c r="W1803" s="91" t="s">
        <v>5317</v>
      </c>
      <c r="X1803" s="91" t="s">
        <v>30668</v>
      </c>
      <c r="Y1803" s="97"/>
      <c r="AA1803" s="91" t="str">
        <v>COPLE001.4JO</v>
      </c>
    </row>
    <row r="1804" spans="1:27" s="91" customFormat="1" ht="15" customHeight="1" x14ac:dyDescent="0.35">
      <c r="A1804" t="s">
        <v>5319</v>
      </c>
      <c r="B1804" t="s">
        <v>5318</v>
      </c>
      <c r="C1804" t="s">
        <v>5320</v>
      </c>
      <c r="D1804" t="s">
        <v>5321</v>
      </c>
      <c r="E1804"/>
      <c r="F1804" t="s">
        <v>29083</v>
      </c>
      <c r="G1804"/>
      <c r="H1804">
        <v>1.8</v>
      </c>
      <c r="I1804">
        <v>0.22</v>
      </c>
      <c r="J1804" t="s">
        <v>95</v>
      </c>
      <c r="K1804">
        <v>35.891399999999997</v>
      </c>
      <c r="L1804">
        <v>-87.120199999999997</v>
      </c>
      <c r="M1804" s="100" t="s">
        <v>38379</v>
      </c>
      <c r="N1804" t="s">
        <v>26205</v>
      </c>
      <c r="O1804" t="s">
        <v>42747</v>
      </c>
      <c r="P1804">
        <v>1</v>
      </c>
      <c r="Q1804" t="s">
        <v>30669</v>
      </c>
      <c r="R1804" t="s">
        <v>25829</v>
      </c>
      <c r="S1804" t="s">
        <v>26197</v>
      </c>
      <c r="T1804"/>
      <c r="U1804" t="s">
        <v>26198</v>
      </c>
      <c r="V1804" t="s">
        <v>26199</v>
      </c>
      <c r="W1804" s="91" t="s">
        <v>5322</v>
      </c>
      <c r="X1804" s="91" t="s">
        <v>30670</v>
      </c>
      <c r="Y1804" s="97"/>
      <c r="AA1804" s="91" t="str">
        <v>COPPE001.8WI</v>
      </c>
    </row>
    <row r="1805" spans="1:27" s="91" customFormat="1" ht="15" customHeight="1" x14ac:dyDescent="0.35">
      <c r="A1805" t="s">
        <v>5324</v>
      </c>
      <c r="B1805" t="s">
        <v>5323</v>
      </c>
      <c r="C1805" t="s">
        <v>5325</v>
      </c>
      <c r="D1805" t="s">
        <v>5326</v>
      </c>
      <c r="E1805"/>
      <c r="F1805" t="s">
        <v>58</v>
      </c>
      <c r="G1805"/>
      <c r="H1805">
        <v>0.2</v>
      </c>
      <c r="I1805">
        <v>49.96</v>
      </c>
      <c r="J1805" t="s">
        <v>775</v>
      </c>
      <c r="K1805">
        <v>36.020800000000001</v>
      </c>
      <c r="L1805">
        <v>-84.5822</v>
      </c>
      <c r="M1805" s="100" t="s">
        <v>38416</v>
      </c>
      <c r="N1805" t="s">
        <v>26258</v>
      </c>
      <c r="O1805" t="s">
        <v>42239</v>
      </c>
      <c r="P1805">
        <v>1</v>
      </c>
      <c r="Q1805" t="s">
        <v>26787</v>
      </c>
      <c r="R1805" t="s">
        <v>25825</v>
      </c>
      <c r="S1805" t="s">
        <v>26197</v>
      </c>
      <c r="T1805"/>
      <c r="U1805" t="s">
        <v>26198</v>
      </c>
      <c r="V1805" t="s">
        <v>26204</v>
      </c>
      <c r="Y1805" s="97"/>
      <c r="AA1805" s="91" t="str">
        <v>CORCH000.2MG</v>
      </c>
    </row>
    <row r="1806" spans="1:27" s="91" customFormat="1" ht="15" customHeight="1" x14ac:dyDescent="0.35">
      <c r="A1806" t="s">
        <v>5328</v>
      </c>
      <c r="B1806" t="s">
        <v>5327</v>
      </c>
      <c r="C1806" t="s">
        <v>5325</v>
      </c>
      <c r="D1806" t="s">
        <v>5329</v>
      </c>
      <c r="E1806"/>
      <c r="F1806" t="s">
        <v>58</v>
      </c>
      <c r="G1806"/>
      <c r="H1806">
        <v>2.1</v>
      </c>
      <c r="I1806">
        <v>37.299999999999997</v>
      </c>
      <c r="J1806" t="s">
        <v>775</v>
      </c>
      <c r="K1806">
        <v>36.013399999999997</v>
      </c>
      <c r="L1806">
        <v>-84.600899999999996</v>
      </c>
      <c r="M1806" s="100" t="s">
        <v>38416</v>
      </c>
      <c r="N1806" t="s">
        <v>26258</v>
      </c>
      <c r="O1806" t="s">
        <v>42239</v>
      </c>
      <c r="P1806">
        <v>1</v>
      </c>
      <c r="Q1806" t="s">
        <v>26788</v>
      </c>
      <c r="R1806" t="s">
        <v>25825</v>
      </c>
      <c r="S1806" t="s">
        <v>26197</v>
      </c>
      <c r="T1806"/>
      <c r="U1806" t="s">
        <v>26198</v>
      </c>
      <c r="V1806" t="s">
        <v>26204</v>
      </c>
      <c r="W1806" s="91" t="s">
        <v>34814</v>
      </c>
      <c r="X1806" s="91" t="s">
        <v>30671</v>
      </c>
      <c r="Y1806" s="97"/>
      <c r="AA1806" s="91" t="str">
        <v>CORCH002.1MG</v>
      </c>
    </row>
    <row r="1807" spans="1:27" s="91" customFormat="1" ht="15" customHeight="1" x14ac:dyDescent="0.35">
      <c r="A1807" t="s">
        <v>5331</v>
      </c>
      <c r="B1807" t="s">
        <v>5330</v>
      </c>
      <c r="C1807" t="s">
        <v>5325</v>
      </c>
      <c r="D1807" t="s">
        <v>5332</v>
      </c>
      <c r="E1807"/>
      <c r="F1807" t="s">
        <v>58</v>
      </c>
      <c r="G1807"/>
      <c r="H1807">
        <v>3.1</v>
      </c>
      <c r="I1807">
        <v>33.53</v>
      </c>
      <c r="J1807" t="s">
        <v>775</v>
      </c>
      <c r="K1807">
        <v>36.011099999999999</v>
      </c>
      <c r="L1807">
        <v>-84.610600000000005</v>
      </c>
      <c r="M1807" s="100" t="s">
        <v>38416</v>
      </c>
      <c r="N1807" t="s">
        <v>26258</v>
      </c>
      <c r="O1807" t="s">
        <v>42239</v>
      </c>
      <c r="P1807">
        <v>1</v>
      </c>
      <c r="Q1807" t="s">
        <v>26789</v>
      </c>
      <c r="R1807" t="s">
        <v>25825</v>
      </c>
      <c r="S1807" t="s">
        <v>26197</v>
      </c>
      <c r="T1807"/>
      <c r="U1807" t="s">
        <v>26198</v>
      </c>
      <c r="V1807" t="s">
        <v>26204</v>
      </c>
      <c r="W1807" s="91" t="s">
        <v>34792</v>
      </c>
      <c r="X1807" s="91" t="s">
        <v>38422</v>
      </c>
      <c r="Y1807" s="97"/>
      <c r="AA1807" s="91" t="str">
        <v>CORCH003.1MG</v>
      </c>
    </row>
    <row r="1808" spans="1:27" s="91" customFormat="1" ht="15" customHeight="1" x14ac:dyDescent="0.35">
      <c r="A1808" t="s">
        <v>5334</v>
      </c>
      <c r="B1808" t="s">
        <v>5333</v>
      </c>
      <c r="C1808" t="s">
        <v>5325</v>
      </c>
      <c r="D1808" t="s">
        <v>5335</v>
      </c>
      <c r="E1808"/>
      <c r="F1808" t="s">
        <v>58</v>
      </c>
      <c r="G1808"/>
      <c r="H1808">
        <v>7.1</v>
      </c>
      <c r="I1808">
        <v>30.22</v>
      </c>
      <c r="J1808" t="s">
        <v>775</v>
      </c>
      <c r="K1808">
        <v>36.003900000000002</v>
      </c>
      <c r="L1808">
        <v>-84.655000000000001</v>
      </c>
      <c r="M1808" s="100" t="s">
        <v>38416</v>
      </c>
      <c r="N1808" t="s">
        <v>26258</v>
      </c>
      <c r="O1808" t="s">
        <v>42239</v>
      </c>
      <c r="P1808">
        <v>1</v>
      </c>
      <c r="Q1808" t="s">
        <v>26789</v>
      </c>
      <c r="R1808" t="s">
        <v>25825</v>
      </c>
      <c r="S1808" t="s">
        <v>26197</v>
      </c>
      <c r="T1808"/>
      <c r="U1808" t="s">
        <v>26198</v>
      </c>
      <c r="V1808" t="s">
        <v>26204</v>
      </c>
      <c r="X1808" s="91" t="s">
        <v>38842</v>
      </c>
      <c r="Y1808" s="97"/>
      <c r="AA1808" s="91" t="str">
        <v>CORCH007.1MG</v>
      </c>
    </row>
    <row r="1809" spans="1:27" s="91" customFormat="1" ht="15" customHeight="1" x14ac:dyDescent="0.35">
      <c r="A1809" t="s">
        <v>5337</v>
      </c>
      <c r="B1809" t="s">
        <v>5336</v>
      </c>
      <c r="C1809" t="s">
        <v>5325</v>
      </c>
      <c r="D1809" t="s">
        <v>5338</v>
      </c>
      <c r="E1809"/>
      <c r="F1809" t="s">
        <v>58</v>
      </c>
      <c r="G1809"/>
      <c r="H1809">
        <v>10.3</v>
      </c>
      <c r="I1809">
        <v>18.89</v>
      </c>
      <c r="J1809" t="s">
        <v>775</v>
      </c>
      <c r="K1809">
        <v>35.9694</v>
      </c>
      <c r="L1809">
        <v>-84.670599999999993</v>
      </c>
      <c r="M1809" s="100" t="s">
        <v>38416</v>
      </c>
      <c r="N1809" t="s">
        <v>26258</v>
      </c>
      <c r="O1809" t="s">
        <v>42239</v>
      </c>
      <c r="P1809">
        <v>1</v>
      </c>
      <c r="Q1809" t="s">
        <v>30672</v>
      </c>
      <c r="R1809" t="s">
        <v>25825</v>
      </c>
      <c r="S1809" t="s">
        <v>26197</v>
      </c>
      <c r="T1809"/>
      <c r="U1809" t="s">
        <v>26198</v>
      </c>
      <c r="V1809" t="s">
        <v>26204</v>
      </c>
      <c r="X1809" s="91" t="s">
        <v>30673</v>
      </c>
      <c r="Y1809" s="97"/>
      <c r="AA1809" s="91" t="str">
        <v>CORCH010.3MG</v>
      </c>
    </row>
    <row r="1810" spans="1:27" s="91" customFormat="1" ht="15" customHeight="1" x14ac:dyDescent="0.35">
      <c r="A1810" t="s">
        <v>5340</v>
      </c>
      <c r="B1810" t="s">
        <v>5339</v>
      </c>
      <c r="C1810" t="s">
        <v>5325</v>
      </c>
      <c r="D1810" t="s">
        <v>30674</v>
      </c>
      <c r="E1810"/>
      <c r="F1810" t="s">
        <v>58</v>
      </c>
      <c r="G1810"/>
      <c r="H1810">
        <v>12.6</v>
      </c>
      <c r="I1810">
        <v>15.48</v>
      </c>
      <c r="J1810" t="s">
        <v>313</v>
      </c>
      <c r="K1810">
        <v>35.956510000000002</v>
      </c>
      <c r="L1810">
        <v>-84.686949999999996</v>
      </c>
      <c r="M1810" s="100" t="s">
        <v>38416</v>
      </c>
      <c r="N1810" t="s">
        <v>26258</v>
      </c>
      <c r="O1810" t="s">
        <v>42239</v>
      </c>
      <c r="P1810">
        <v>1</v>
      </c>
      <c r="Q1810" t="s">
        <v>30672</v>
      </c>
      <c r="R1810" t="s">
        <v>25812</v>
      </c>
      <c r="S1810" t="s">
        <v>26197</v>
      </c>
      <c r="T1810"/>
      <c r="U1810" t="s">
        <v>26198</v>
      </c>
      <c r="V1810" t="s">
        <v>26199</v>
      </c>
      <c r="W1810" s="91" t="s">
        <v>5341</v>
      </c>
      <c r="X1810" s="91" t="s">
        <v>30675</v>
      </c>
      <c r="Y1810" s="97"/>
      <c r="AA1810" s="91" t="str">
        <v>CORCH012.6CU</v>
      </c>
    </row>
    <row r="1811" spans="1:27" s="91" customFormat="1" ht="15" customHeight="1" x14ac:dyDescent="0.35">
      <c r="A1811" t="s">
        <v>29173</v>
      </c>
      <c r="B1811" t="s">
        <v>29174</v>
      </c>
      <c r="C1811" t="s">
        <v>5325</v>
      </c>
      <c r="D1811" t="s">
        <v>29175</v>
      </c>
      <c r="E1811"/>
      <c r="F1811" t="s">
        <v>58</v>
      </c>
      <c r="G1811"/>
      <c r="H1811">
        <v>13</v>
      </c>
      <c r="I1811">
        <v>15.3</v>
      </c>
      <c r="J1811" t="s">
        <v>775</v>
      </c>
      <c r="K1811">
        <v>35.951593000000003</v>
      </c>
      <c r="L1811">
        <v>-84.691879</v>
      </c>
      <c r="M1811" s="100" t="s">
        <v>38416</v>
      </c>
      <c r="N1811" t="s">
        <v>26258</v>
      </c>
      <c r="O1811" t="s">
        <v>42239</v>
      </c>
      <c r="P1811">
        <v>1</v>
      </c>
      <c r="Q1811" t="s">
        <v>30672</v>
      </c>
      <c r="R1811" t="s">
        <v>25825</v>
      </c>
      <c r="S1811" t="s">
        <v>26197</v>
      </c>
      <c r="T1811"/>
      <c r="U1811" t="s">
        <v>26198</v>
      </c>
      <c r="V1811" t="s">
        <v>26199</v>
      </c>
      <c r="Y1811" s="97"/>
      <c r="AA1811" s="91" t="str">
        <v>CORCH013.0MG</v>
      </c>
    </row>
    <row r="1812" spans="1:27" s="91" customFormat="1" ht="15" customHeight="1" x14ac:dyDescent="0.35">
      <c r="A1812" t="s">
        <v>26791</v>
      </c>
      <c r="B1812" t="s">
        <v>26790</v>
      </c>
      <c r="C1812" t="s">
        <v>26792</v>
      </c>
      <c r="D1812" t="s">
        <v>26793</v>
      </c>
      <c r="E1812"/>
      <c r="F1812" t="s">
        <v>33</v>
      </c>
      <c r="G1812" t="s">
        <v>75</v>
      </c>
      <c r="H1812">
        <v>0.3</v>
      </c>
      <c r="I1812">
        <v>7.0000000000000007E-2</v>
      </c>
      <c r="J1812" t="s">
        <v>153</v>
      </c>
      <c r="K1812">
        <v>36.086036</v>
      </c>
      <c r="L1812">
        <v>-86.484736999999996</v>
      </c>
      <c r="M1812" s="100" t="s">
        <v>38401</v>
      </c>
      <c r="N1812" t="s">
        <v>26226</v>
      </c>
      <c r="O1812" t="s">
        <v>42414</v>
      </c>
      <c r="P1812">
        <v>2</v>
      </c>
      <c r="Q1812" t="s">
        <v>26794</v>
      </c>
      <c r="R1812" t="s">
        <v>25829</v>
      </c>
      <c r="S1812" t="s">
        <v>26197</v>
      </c>
      <c r="T1812"/>
      <c r="U1812" t="s">
        <v>26198</v>
      </c>
      <c r="V1812" t="s">
        <v>26199</v>
      </c>
      <c r="Y1812" s="97"/>
      <c r="AA1812" s="91" t="str">
        <v>CORIN1.8T0.3WS</v>
      </c>
    </row>
    <row r="1813" spans="1:27" s="91" customFormat="1" ht="15" customHeight="1" x14ac:dyDescent="0.35">
      <c r="A1813" t="s">
        <v>5343</v>
      </c>
      <c r="B1813" t="s">
        <v>5342</v>
      </c>
      <c r="C1813" t="s">
        <v>5344</v>
      </c>
      <c r="D1813" t="s">
        <v>5345</v>
      </c>
      <c r="E1813"/>
      <c r="F1813" t="s">
        <v>28983</v>
      </c>
      <c r="G1813"/>
      <c r="H1813">
        <v>0.1</v>
      </c>
      <c r="I1813">
        <v>5.35</v>
      </c>
      <c r="J1813" t="s">
        <v>244</v>
      </c>
      <c r="K1813">
        <v>36.489899999999999</v>
      </c>
      <c r="L1813">
        <v>-81.811099999999996</v>
      </c>
      <c r="M1813" s="100" t="s">
        <v>38455</v>
      </c>
      <c r="N1813" t="s">
        <v>26332</v>
      </c>
      <c r="O1813" t="s">
        <v>43017</v>
      </c>
      <c r="P1813">
        <v>1</v>
      </c>
      <c r="Q1813" t="s">
        <v>26795</v>
      </c>
      <c r="R1813" t="s">
        <v>25821</v>
      </c>
      <c r="S1813" t="s">
        <v>26197</v>
      </c>
      <c r="T1813"/>
      <c r="U1813" t="s">
        <v>26198</v>
      </c>
      <c r="V1813" t="s">
        <v>26204</v>
      </c>
      <c r="Y1813" s="97"/>
      <c r="AA1813" s="91" t="str">
        <v>CORN000.1JO</v>
      </c>
    </row>
    <row r="1814" spans="1:27" s="91" customFormat="1" ht="15" customHeight="1" x14ac:dyDescent="0.35">
      <c r="A1814" t="s">
        <v>5347</v>
      </c>
      <c r="B1814" t="s">
        <v>5346</v>
      </c>
      <c r="C1814" t="s">
        <v>5344</v>
      </c>
      <c r="D1814" t="s">
        <v>5348</v>
      </c>
      <c r="E1814"/>
      <c r="F1814" t="s">
        <v>33</v>
      </c>
      <c r="G1814"/>
      <c r="H1814">
        <v>0.1</v>
      </c>
      <c r="I1814">
        <v>4.7300000000000004</v>
      </c>
      <c r="J1814" t="s">
        <v>1391</v>
      </c>
      <c r="K1814">
        <v>35.322099999999999</v>
      </c>
      <c r="L1814">
        <v>-86.870199999999997</v>
      </c>
      <c r="M1814" s="100" t="s">
        <v>38385</v>
      </c>
      <c r="N1814" t="s">
        <v>26213</v>
      </c>
      <c r="O1814" t="s">
        <v>42254</v>
      </c>
      <c r="P1814">
        <v>2</v>
      </c>
      <c r="Q1814" t="s">
        <v>26796</v>
      </c>
      <c r="R1814" t="s">
        <v>25808</v>
      </c>
      <c r="S1814" t="s">
        <v>26197</v>
      </c>
      <c r="T1814"/>
      <c r="U1814" t="s">
        <v>26198</v>
      </c>
      <c r="V1814" t="s">
        <v>26199</v>
      </c>
      <c r="X1814" s="91" t="s">
        <v>30676</v>
      </c>
      <c r="Y1814" s="97"/>
      <c r="AA1814" s="91" t="str">
        <v>CORN000.1ML</v>
      </c>
    </row>
    <row r="1815" spans="1:27" s="91" customFormat="1" ht="15" customHeight="1" x14ac:dyDescent="0.35">
      <c r="A1815" t="s">
        <v>5350</v>
      </c>
      <c r="B1815" t="s">
        <v>5349</v>
      </c>
      <c r="C1815" t="s">
        <v>5344</v>
      </c>
      <c r="D1815" t="s">
        <v>5351</v>
      </c>
      <c r="E1815"/>
      <c r="F1815" t="s">
        <v>33</v>
      </c>
      <c r="G1815"/>
      <c r="H1815">
        <v>0.4</v>
      </c>
      <c r="I1815">
        <v>4.58</v>
      </c>
      <c r="J1815" t="s">
        <v>1391</v>
      </c>
      <c r="K1815">
        <v>35.3245</v>
      </c>
      <c r="L1815">
        <v>-86.869299999999996</v>
      </c>
      <c r="M1815" s="100" t="s">
        <v>38385</v>
      </c>
      <c r="N1815" t="s">
        <v>26213</v>
      </c>
      <c r="O1815" t="s">
        <v>42254</v>
      </c>
      <c r="P1815">
        <v>2</v>
      </c>
      <c r="Q1815" t="s">
        <v>26796</v>
      </c>
      <c r="R1815" t="s">
        <v>25808</v>
      </c>
      <c r="S1815" t="s">
        <v>26197</v>
      </c>
      <c r="T1815"/>
      <c r="U1815" t="s">
        <v>26198</v>
      </c>
      <c r="V1815" t="s">
        <v>26199</v>
      </c>
      <c r="X1815" s="91" t="s">
        <v>34815</v>
      </c>
      <c r="Y1815" s="97"/>
      <c r="AA1815" s="91" t="str">
        <v>CORN000.4ML</v>
      </c>
    </row>
    <row r="1816" spans="1:27" s="91" customFormat="1" ht="15" customHeight="1" x14ac:dyDescent="0.35">
      <c r="A1816" t="s">
        <v>5353</v>
      </c>
      <c r="B1816" t="s">
        <v>5352</v>
      </c>
      <c r="C1816" t="s">
        <v>5344</v>
      </c>
      <c r="D1816" t="s">
        <v>5354</v>
      </c>
      <c r="E1816"/>
      <c r="F1816" t="s">
        <v>33</v>
      </c>
      <c r="G1816"/>
      <c r="H1816">
        <v>1.3</v>
      </c>
      <c r="I1816">
        <v>1.97</v>
      </c>
      <c r="J1816" t="s">
        <v>1391</v>
      </c>
      <c r="K1816">
        <v>35.335500000000003</v>
      </c>
      <c r="L1816">
        <v>-86.869600000000005</v>
      </c>
      <c r="M1816" s="100" t="s">
        <v>38385</v>
      </c>
      <c r="N1816" t="s">
        <v>26213</v>
      </c>
      <c r="O1816" t="s">
        <v>42254</v>
      </c>
      <c r="P1816">
        <v>2</v>
      </c>
      <c r="Q1816" t="s">
        <v>30677</v>
      </c>
      <c r="R1816" t="s">
        <v>25808</v>
      </c>
      <c r="S1816" t="s">
        <v>26197</v>
      </c>
      <c r="T1816"/>
      <c r="U1816" t="s">
        <v>26198</v>
      </c>
      <c r="V1816" t="s">
        <v>26199</v>
      </c>
      <c r="Y1816" s="97"/>
      <c r="AA1816" s="91" t="str">
        <v>CORN001.3ML</v>
      </c>
    </row>
    <row r="1817" spans="1:27" s="91" customFormat="1" ht="15" customHeight="1" x14ac:dyDescent="0.35">
      <c r="A1817" t="s">
        <v>5356</v>
      </c>
      <c r="B1817" t="s">
        <v>5355</v>
      </c>
      <c r="C1817" t="s">
        <v>5344</v>
      </c>
      <c r="D1817" t="s">
        <v>5357</v>
      </c>
      <c r="E1817"/>
      <c r="F1817" t="s">
        <v>28983</v>
      </c>
      <c r="G1817" t="s">
        <v>28981</v>
      </c>
      <c r="H1817">
        <v>2.5</v>
      </c>
      <c r="I1817">
        <v>1.08</v>
      </c>
      <c r="J1817" t="s">
        <v>244</v>
      </c>
      <c r="K1817">
        <v>36.490415249999998</v>
      </c>
      <c r="L1817">
        <v>-81.850858149999993</v>
      </c>
      <c r="M1817" s="100" t="s">
        <v>38455</v>
      </c>
      <c r="N1817" t="s">
        <v>26332</v>
      </c>
      <c r="O1817" t="s">
        <v>43017</v>
      </c>
      <c r="P1817">
        <v>1</v>
      </c>
      <c r="Q1817" t="s">
        <v>26795</v>
      </c>
      <c r="R1817" t="s">
        <v>25821</v>
      </c>
      <c r="S1817" t="s">
        <v>26197</v>
      </c>
      <c r="T1817"/>
      <c r="U1817" t="s">
        <v>26198</v>
      </c>
      <c r="V1817" t="s">
        <v>26204</v>
      </c>
      <c r="W1817" s="91" t="s">
        <v>34816</v>
      </c>
      <c r="X1817" s="91" t="s">
        <v>43264</v>
      </c>
      <c r="Y1817" s="97"/>
      <c r="AA1817" s="91" t="str">
        <v>CORN002.5JO</v>
      </c>
    </row>
    <row r="1818" spans="1:27" s="91" customFormat="1" ht="15" customHeight="1" x14ac:dyDescent="0.35">
      <c r="A1818" t="s">
        <v>5359</v>
      </c>
      <c r="B1818" t="s">
        <v>5358</v>
      </c>
      <c r="C1818" t="s">
        <v>5360</v>
      </c>
      <c r="D1818" t="s">
        <v>5361</v>
      </c>
      <c r="E1818"/>
      <c r="F1818" t="s">
        <v>58</v>
      </c>
      <c r="G1818"/>
      <c r="H1818">
        <v>2.7</v>
      </c>
      <c r="I1818">
        <v>1.1200000000000001</v>
      </c>
      <c r="J1818" t="s">
        <v>1480</v>
      </c>
      <c r="K1818">
        <v>35.328589999999998</v>
      </c>
      <c r="L1818">
        <v>-85.739919999999998</v>
      </c>
      <c r="M1818" s="100" t="s">
        <v>38457</v>
      </c>
      <c r="N1818" t="s">
        <v>26336</v>
      </c>
      <c r="O1818" t="s">
        <v>42867</v>
      </c>
      <c r="P1818">
        <v>2</v>
      </c>
      <c r="Q1818" t="s">
        <v>26797</v>
      </c>
      <c r="R1818" t="s">
        <v>25802</v>
      </c>
      <c r="S1818" t="s">
        <v>26197</v>
      </c>
      <c r="T1818"/>
      <c r="U1818" t="s">
        <v>26198</v>
      </c>
      <c r="V1818" t="s">
        <v>26199</v>
      </c>
      <c r="X1818" s="91" t="s">
        <v>30678</v>
      </c>
      <c r="Y1818" s="97"/>
      <c r="AA1818" s="91" t="str">
        <v>CORN002.7GY</v>
      </c>
    </row>
    <row r="1819" spans="1:27" s="91" customFormat="1" ht="15" customHeight="1" x14ac:dyDescent="0.35">
      <c r="A1819" t="s">
        <v>5363</v>
      </c>
      <c r="B1819" t="s">
        <v>5362</v>
      </c>
      <c r="C1819" t="s">
        <v>5364</v>
      </c>
      <c r="D1819" t="s">
        <v>5365</v>
      </c>
      <c r="E1819"/>
      <c r="F1819" t="s">
        <v>28983</v>
      </c>
      <c r="G1819"/>
      <c r="H1819">
        <v>0.1</v>
      </c>
      <c r="I1819">
        <v>0.89</v>
      </c>
      <c r="J1819" t="s">
        <v>244</v>
      </c>
      <c r="K1819">
        <v>36.524630000000002</v>
      </c>
      <c r="L1819">
        <v>-81.805660000000003</v>
      </c>
      <c r="M1819" s="100" t="s">
        <v>38412</v>
      </c>
      <c r="N1819" t="s">
        <v>29031</v>
      </c>
      <c r="O1819" t="s">
        <v>42671</v>
      </c>
      <c r="P1819">
        <v>2</v>
      </c>
      <c r="Q1819" t="s">
        <v>27221</v>
      </c>
      <c r="R1819" t="s">
        <v>25821</v>
      </c>
      <c r="S1819" t="s">
        <v>26197</v>
      </c>
      <c r="T1819"/>
      <c r="U1819" t="s">
        <v>26198</v>
      </c>
      <c r="V1819" t="s">
        <v>26204</v>
      </c>
      <c r="Y1819" s="97"/>
      <c r="AA1819" s="91" t="str">
        <v>CORUM000.1JO</v>
      </c>
    </row>
    <row r="1820" spans="1:27" s="91" customFormat="1" ht="15" customHeight="1" x14ac:dyDescent="0.35">
      <c r="A1820" t="s">
        <v>5367</v>
      </c>
      <c r="B1820" t="s">
        <v>5366</v>
      </c>
      <c r="C1820" t="s">
        <v>5368</v>
      </c>
      <c r="D1820" t="s">
        <v>5369</v>
      </c>
      <c r="E1820"/>
      <c r="F1820" t="s">
        <v>44</v>
      </c>
      <c r="G1820"/>
      <c r="H1820">
        <v>1</v>
      </c>
      <c r="I1820">
        <v>56.8</v>
      </c>
      <c r="J1820" t="s">
        <v>346</v>
      </c>
      <c r="K1820">
        <v>35.879800000000003</v>
      </c>
      <c r="L1820">
        <v>-83.212599999999995</v>
      </c>
      <c r="M1820" s="100" t="s">
        <v>38569</v>
      </c>
      <c r="N1820" t="s">
        <v>26799</v>
      </c>
      <c r="O1820" t="s">
        <v>43265</v>
      </c>
      <c r="P1820">
        <v>5</v>
      </c>
      <c r="Q1820" t="s">
        <v>26800</v>
      </c>
      <c r="R1820" t="s">
        <v>25825</v>
      </c>
      <c r="S1820" t="s">
        <v>26197</v>
      </c>
      <c r="T1820"/>
      <c r="U1820" t="s">
        <v>26198</v>
      </c>
      <c r="V1820" t="s">
        <v>26204</v>
      </c>
      <c r="W1820" s="91" t="s">
        <v>40927</v>
      </c>
      <c r="X1820" s="91" t="s">
        <v>30203</v>
      </c>
      <c r="Y1820" s="97"/>
      <c r="AA1820" s="91" t="str">
        <v>COSBY001.0CO</v>
      </c>
    </row>
    <row r="1821" spans="1:27" s="91" customFormat="1" ht="15" customHeight="1" x14ac:dyDescent="0.35">
      <c r="A1821" t="s">
        <v>5371</v>
      </c>
      <c r="B1821" t="s">
        <v>5370</v>
      </c>
      <c r="C1821" t="s">
        <v>5368</v>
      </c>
      <c r="D1821" t="s">
        <v>5372</v>
      </c>
      <c r="E1821"/>
      <c r="F1821" t="s">
        <v>44</v>
      </c>
      <c r="G1821"/>
      <c r="H1821">
        <v>1.8</v>
      </c>
      <c r="I1821">
        <v>55.4</v>
      </c>
      <c r="J1821" t="s">
        <v>346</v>
      </c>
      <c r="K1821">
        <v>35.873399999999997</v>
      </c>
      <c r="L1821">
        <v>-83.223299999999995</v>
      </c>
      <c r="M1821" s="100" t="s">
        <v>38569</v>
      </c>
      <c r="N1821" t="s">
        <v>26799</v>
      </c>
      <c r="O1821" t="s">
        <v>43265</v>
      </c>
      <c r="P1821">
        <v>5</v>
      </c>
      <c r="Q1821" t="s">
        <v>26800</v>
      </c>
      <c r="R1821" t="s">
        <v>25825</v>
      </c>
      <c r="S1821" t="s">
        <v>26197</v>
      </c>
      <c r="T1821"/>
      <c r="U1821" t="s">
        <v>26198</v>
      </c>
      <c r="V1821" t="s">
        <v>26204</v>
      </c>
      <c r="X1821" s="91" t="s">
        <v>34817</v>
      </c>
      <c r="Y1821" s="97"/>
      <c r="AA1821" s="91" t="str">
        <v>COSBY001.8CO</v>
      </c>
    </row>
    <row r="1822" spans="1:27" s="91" customFormat="1" ht="15" customHeight="1" x14ac:dyDescent="0.35">
      <c r="A1822" t="s">
        <v>5374</v>
      </c>
      <c r="B1822" t="s">
        <v>5373</v>
      </c>
      <c r="C1822" t="s">
        <v>5368</v>
      </c>
      <c r="D1822" t="s">
        <v>5375</v>
      </c>
      <c r="E1822"/>
      <c r="F1822" t="s">
        <v>28985</v>
      </c>
      <c r="G1822"/>
      <c r="H1822">
        <v>8</v>
      </c>
      <c r="I1822">
        <v>30.12</v>
      </c>
      <c r="J1822" t="s">
        <v>346</v>
      </c>
      <c r="K1822">
        <v>35.806399999999996</v>
      </c>
      <c r="L1822">
        <v>-83.249399999999994</v>
      </c>
      <c r="M1822" s="100" t="s">
        <v>38569</v>
      </c>
      <c r="N1822" t="s">
        <v>26799</v>
      </c>
      <c r="O1822" t="s">
        <v>43265</v>
      </c>
      <c r="P1822">
        <v>5</v>
      </c>
      <c r="Q1822" t="s">
        <v>26800</v>
      </c>
      <c r="R1822" t="s">
        <v>25825</v>
      </c>
      <c r="S1822" t="s">
        <v>26197</v>
      </c>
      <c r="T1822"/>
      <c r="U1822" t="s">
        <v>26198</v>
      </c>
      <c r="V1822" t="s">
        <v>26204</v>
      </c>
      <c r="X1822" s="91" t="s">
        <v>34818</v>
      </c>
      <c r="Y1822" s="97"/>
      <c r="AA1822" s="91" t="str">
        <v>COSBY008.0CO</v>
      </c>
    </row>
    <row r="1823" spans="1:27" s="91" customFormat="1" ht="15" customHeight="1" x14ac:dyDescent="0.35">
      <c r="A1823" t="s">
        <v>5377</v>
      </c>
      <c r="B1823" t="s">
        <v>5376</v>
      </c>
      <c r="C1823" t="s">
        <v>5368</v>
      </c>
      <c r="D1823" t="s">
        <v>40928</v>
      </c>
      <c r="E1823"/>
      <c r="F1823" t="s">
        <v>28985</v>
      </c>
      <c r="G1823"/>
      <c r="H1823">
        <v>12.2</v>
      </c>
      <c r="I1823">
        <v>6.79</v>
      </c>
      <c r="J1823" t="s">
        <v>346</v>
      </c>
      <c r="K1823">
        <v>35.763680000000001</v>
      </c>
      <c r="L1823">
        <v>-83.211578000000003</v>
      </c>
      <c r="M1823" s="100" t="s">
        <v>38569</v>
      </c>
      <c r="N1823" t="s">
        <v>26799</v>
      </c>
      <c r="O1823" t="s">
        <v>43265</v>
      </c>
      <c r="P1823">
        <v>5</v>
      </c>
      <c r="Q1823" t="s">
        <v>26801</v>
      </c>
      <c r="R1823" t="s">
        <v>25825</v>
      </c>
      <c r="S1823" t="s">
        <v>26197</v>
      </c>
      <c r="T1823"/>
      <c r="U1823" t="s">
        <v>26198</v>
      </c>
      <c r="V1823" t="s">
        <v>26204</v>
      </c>
      <c r="W1823" s="91" t="s">
        <v>40929</v>
      </c>
      <c r="X1823" s="91" t="s">
        <v>43266</v>
      </c>
      <c r="Y1823" s="97"/>
      <c r="AA1823" s="91" t="str">
        <v>COSBY012.2CO</v>
      </c>
    </row>
    <row r="1824" spans="1:27" s="91" customFormat="1" ht="15" customHeight="1" x14ac:dyDescent="0.35">
      <c r="A1824" t="s">
        <v>37050</v>
      </c>
      <c r="B1824" t="s">
        <v>37051</v>
      </c>
      <c r="C1824" t="s">
        <v>37052</v>
      </c>
      <c r="D1824" t="s">
        <v>37053</v>
      </c>
      <c r="E1824"/>
      <c r="F1824" t="s">
        <v>44</v>
      </c>
      <c r="G1824" t="s">
        <v>28981</v>
      </c>
      <c r="H1824">
        <v>0.1</v>
      </c>
      <c r="I1824">
        <v>0.6</v>
      </c>
      <c r="J1824" t="s">
        <v>346</v>
      </c>
      <c r="K1824">
        <v>35.820099999999996</v>
      </c>
      <c r="L1824">
        <v>-83.246399999999994</v>
      </c>
      <c r="M1824" s="100" t="s">
        <v>38569</v>
      </c>
      <c r="N1824" t="s">
        <v>26799</v>
      </c>
      <c r="O1824" t="s">
        <v>43265</v>
      </c>
      <c r="P1824">
        <v>5</v>
      </c>
      <c r="Q1824" t="s">
        <v>38843</v>
      </c>
      <c r="R1824" t="s">
        <v>25825</v>
      </c>
      <c r="S1824" t="s">
        <v>26197</v>
      </c>
      <c r="T1824"/>
      <c r="U1824" t="s">
        <v>26198</v>
      </c>
      <c r="V1824" t="s">
        <v>26204</v>
      </c>
      <c r="W1824" s="91" t="s">
        <v>37054</v>
      </c>
      <c r="X1824" s="91" t="s">
        <v>38844</v>
      </c>
      <c r="Y1824" s="97"/>
      <c r="AA1824" s="91" t="str">
        <v>COSBY6.9T0.1CO</v>
      </c>
    </row>
    <row r="1825" spans="1:27" s="91" customFormat="1" ht="15" customHeight="1" x14ac:dyDescent="0.35">
      <c r="A1825" t="s">
        <v>37055</v>
      </c>
      <c r="B1825" t="s">
        <v>37056</v>
      </c>
      <c r="C1825" t="s">
        <v>37057</v>
      </c>
      <c r="D1825" t="s">
        <v>37058</v>
      </c>
      <c r="E1825"/>
      <c r="F1825" t="s">
        <v>44</v>
      </c>
      <c r="G1825" t="s">
        <v>28981</v>
      </c>
      <c r="H1825">
        <v>0.2</v>
      </c>
      <c r="I1825">
        <v>0.3</v>
      </c>
      <c r="J1825" t="s">
        <v>346</v>
      </c>
      <c r="K1825">
        <v>35.817</v>
      </c>
      <c r="L1825">
        <v>-83.245400000000004</v>
      </c>
      <c r="M1825" s="100" t="s">
        <v>38569</v>
      </c>
      <c r="N1825" t="s">
        <v>26799</v>
      </c>
      <c r="O1825" t="s">
        <v>43265</v>
      </c>
      <c r="P1825">
        <v>5</v>
      </c>
      <c r="Q1825" t="s">
        <v>38843</v>
      </c>
      <c r="R1825" t="s">
        <v>25825</v>
      </c>
      <c r="S1825" t="s">
        <v>26197</v>
      </c>
      <c r="T1825"/>
      <c r="U1825" t="s">
        <v>26198</v>
      </c>
      <c r="V1825" t="s">
        <v>26204</v>
      </c>
      <c r="W1825" s="91" t="s">
        <v>37059</v>
      </c>
      <c r="X1825" s="91" t="s">
        <v>38845</v>
      </c>
      <c r="Y1825" s="97"/>
      <c r="AA1825" s="91" t="str">
        <v>COSBY6.9T0.1T0.2CO</v>
      </c>
    </row>
    <row r="1826" spans="1:27" s="91" customFormat="1" ht="15" customHeight="1" x14ac:dyDescent="0.35">
      <c r="A1826" t="s">
        <v>5379</v>
      </c>
      <c r="B1826" t="s">
        <v>5378</v>
      </c>
      <c r="C1826" t="s">
        <v>5380</v>
      </c>
      <c r="D1826" t="s">
        <v>922</v>
      </c>
      <c r="E1826"/>
      <c r="F1826" t="s">
        <v>9</v>
      </c>
      <c r="G1826"/>
      <c r="H1826">
        <v>0.8</v>
      </c>
      <c r="I1826">
        <v>0.8</v>
      </c>
      <c r="J1826" t="s">
        <v>207</v>
      </c>
      <c r="K1826">
        <v>36.124499999999998</v>
      </c>
      <c r="L1826">
        <v>-88.782399999999996</v>
      </c>
      <c r="M1826" s="100" t="s">
        <v>38404</v>
      </c>
      <c r="N1826" t="s">
        <v>26243</v>
      </c>
      <c r="O1826" t="s">
        <v>42516</v>
      </c>
      <c r="P1826">
        <v>5</v>
      </c>
      <c r="Q1826" t="s">
        <v>30679</v>
      </c>
      <c r="R1826" t="s">
        <v>25816</v>
      </c>
      <c r="S1826" t="s">
        <v>26197</v>
      </c>
      <c r="T1826"/>
      <c r="U1826" t="s">
        <v>26198</v>
      </c>
      <c r="V1826" t="s">
        <v>26199</v>
      </c>
      <c r="Y1826" s="97"/>
      <c r="AA1826" s="91" t="str">
        <v>COTTN000.8WY</v>
      </c>
    </row>
    <row r="1827" spans="1:27" s="91" customFormat="1" ht="15" customHeight="1" x14ac:dyDescent="0.35">
      <c r="A1827" t="s">
        <v>5382</v>
      </c>
      <c r="B1827" t="s">
        <v>5381</v>
      </c>
      <c r="C1827" t="s">
        <v>5383</v>
      </c>
      <c r="D1827" t="s">
        <v>5384</v>
      </c>
      <c r="E1827"/>
      <c r="F1827" t="s">
        <v>27</v>
      </c>
      <c r="G1827"/>
      <c r="H1827">
        <v>0.6</v>
      </c>
      <c r="I1827">
        <v>7.07</v>
      </c>
      <c r="J1827" t="s">
        <v>207</v>
      </c>
      <c r="K1827">
        <v>36.17183</v>
      </c>
      <c r="L1827">
        <v>-88.690709999999996</v>
      </c>
      <c r="M1827" s="100" t="s">
        <v>38404</v>
      </c>
      <c r="N1827" t="s">
        <v>26243</v>
      </c>
      <c r="O1827" t="s">
        <v>42367</v>
      </c>
      <c r="P1827">
        <v>5</v>
      </c>
      <c r="Q1827" t="s">
        <v>26596</v>
      </c>
      <c r="R1827" t="s">
        <v>25816</v>
      </c>
      <c r="S1827" t="s">
        <v>26197</v>
      </c>
      <c r="T1827"/>
      <c r="U1827" t="s">
        <v>26198</v>
      </c>
      <c r="V1827" t="s">
        <v>26199</v>
      </c>
      <c r="Y1827" s="97"/>
      <c r="AA1827" s="91" t="str">
        <v>COTTO000.6WY</v>
      </c>
    </row>
    <row r="1828" spans="1:27" s="91" customFormat="1" ht="15" customHeight="1" x14ac:dyDescent="0.35">
      <c r="A1828" t="s">
        <v>30680</v>
      </c>
      <c r="B1828" t="s">
        <v>30681</v>
      </c>
      <c r="C1828" t="s">
        <v>5383</v>
      </c>
      <c r="D1828" t="s">
        <v>30682</v>
      </c>
      <c r="E1828"/>
      <c r="F1828" t="s">
        <v>9</v>
      </c>
      <c r="G1828"/>
      <c r="H1828">
        <v>2</v>
      </c>
      <c r="I1828">
        <v>10.1</v>
      </c>
      <c r="J1828" t="s">
        <v>104</v>
      </c>
      <c r="K1828">
        <v>35.995849999999997</v>
      </c>
      <c r="L1828">
        <v>-88.218850000000003</v>
      </c>
      <c r="M1828" s="100" t="s">
        <v>38392</v>
      </c>
      <c r="N1828" t="s">
        <v>26221</v>
      </c>
      <c r="O1828" t="s">
        <v>42249</v>
      </c>
      <c r="P1828">
        <v>3</v>
      </c>
      <c r="Q1828" t="s">
        <v>30683</v>
      </c>
      <c r="R1828" t="s">
        <v>25816</v>
      </c>
      <c r="S1828" t="s">
        <v>26197</v>
      </c>
      <c r="T1828"/>
      <c r="U1828" t="s">
        <v>26198</v>
      </c>
      <c r="V1828" t="s">
        <v>26199</v>
      </c>
      <c r="X1828" s="91" t="s">
        <v>30684</v>
      </c>
      <c r="Y1828" s="97"/>
      <c r="AA1828" s="91" t="str">
        <v>COTTO002.0CR</v>
      </c>
    </row>
    <row r="1829" spans="1:27" s="91" customFormat="1" ht="15" customHeight="1" x14ac:dyDescent="0.35">
      <c r="A1829" t="s">
        <v>5386</v>
      </c>
      <c r="B1829" t="s">
        <v>5385</v>
      </c>
      <c r="C1829" t="s">
        <v>5387</v>
      </c>
      <c r="D1829" t="s">
        <v>5388</v>
      </c>
      <c r="E1829"/>
      <c r="F1829" t="s">
        <v>29083</v>
      </c>
      <c r="G1829"/>
      <c r="H1829">
        <v>3.4</v>
      </c>
      <c r="I1829">
        <v>5.89</v>
      </c>
      <c r="J1829" t="s">
        <v>4</v>
      </c>
      <c r="K1829">
        <v>35.006599999999999</v>
      </c>
      <c r="L1829">
        <v>-87.311499999999995</v>
      </c>
      <c r="M1829" s="100" t="s">
        <v>38525</v>
      </c>
      <c r="N1829" t="s">
        <v>26419</v>
      </c>
      <c r="O1829" t="s">
        <v>42344</v>
      </c>
      <c r="P1829">
        <v>1</v>
      </c>
      <c r="Q1829" t="s">
        <v>30685</v>
      </c>
      <c r="R1829" t="s">
        <v>25808</v>
      </c>
      <c r="S1829" t="s">
        <v>26197</v>
      </c>
      <c r="T1829"/>
      <c r="U1829" t="s">
        <v>26198</v>
      </c>
      <c r="V1829" t="s">
        <v>26199</v>
      </c>
      <c r="Y1829" s="97"/>
      <c r="AA1829" s="91" t="str">
        <v>COTTS003.4LW</v>
      </c>
    </row>
    <row r="1830" spans="1:27" s="91" customFormat="1" ht="15" customHeight="1" x14ac:dyDescent="0.35">
      <c r="A1830" s="310" t="s">
        <v>38846</v>
      </c>
      <c r="B1830" s="310" t="s">
        <v>38847</v>
      </c>
      <c r="C1830" s="310" t="s">
        <v>38848</v>
      </c>
      <c r="D1830" s="310" t="s">
        <v>38849</v>
      </c>
      <c r="E1830" s="310"/>
      <c r="F1830" s="310" t="s">
        <v>75</v>
      </c>
      <c r="G1830" s="310"/>
      <c r="H1830" s="314">
        <v>0</v>
      </c>
      <c r="I1830" s="314">
        <v>2</v>
      </c>
      <c r="J1830" s="310" t="s">
        <v>277</v>
      </c>
      <c r="K1830" s="314">
        <v>36.095399999999998</v>
      </c>
      <c r="L1830" s="314">
        <v>-86.541749999999993</v>
      </c>
      <c r="M1830" s="314" t="s">
        <v>38401</v>
      </c>
      <c r="N1830" s="310" t="s">
        <v>26226</v>
      </c>
      <c r="O1830" s="310" t="s">
        <v>38850</v>
      </c>
      <c r="P1830" s="314">
        <v>2</v>
      </c>
      <c r="Q1830" s="310" t="s">
        <v>38851</v>
      </c>
      <c r="R1830" s="310" t="s">
        <v>25829</v>
      </c>
      <c r="S1830" s="310" t="s">
        <v>26197</v>
      </c>
      <c r="T1830" s="310" t="s">
        <v>40930</v>
      </c>
      <c r="U1830" s="310" t="s">
        <v>26207</v>
      </c>
      <c r="V1830" s="310" t="s">
        <v>26199</v>
      </c>
      <c r="W1830" s="91" t="s">
        <v>38852</v>
      </c>
      <c r="X1830" s="91" t="s">
        <v>30106</v>
      </c>
      <c r="Y1830" s="97"/>
      <c r="AA1830" s="91" t="str">
        <v>COUCHS01DA</v>
      </c>
    </row>
    <row r="1831" spans="1:27" s="91" customFormat="1" ht="15" customHeight="1" x14ac:dyDescent="0.35">
      <c r="A1831" t="s">
        <v>29176</v>
      </c>
      <c r="B1831" t="s">
        <v>8569</v>
      </c>
      <c r="C1831" t="s">
        <v>8571</v>
      </c>
      <c r="D1831" t="s">
        <v>8572</v>
      </c>
      <c r="E1831" t="s">
        <v>26424</v>
      </c>
      <c r="F1831" t="s">
        <v>44</v>
      </c>
      <c r="G1831"/>
      <c r="H1831"/>
      <c r="I1831">
        <v>0.02</v>
      </c>
      <c r="J1831" t="s">
        <v>285</v>
      </c>
      <c r="K1831">
        <v>34.991729999999997</v>
      </c>
      <c r="L1831">
        <v>-84.946010000000001</v>
      </c>
      <c r="M1831" s="100" t="s">
        <v>38558</v>
      </c>
      <c r="N1831" t="s">
        <v>26436</v>
      </c>
      <c r="O1831" t="s">
        <v>42581</v>
      </c>
      <c r="P1831">
        <v>1</v>
      </c>
      <c r="Q1831" t="s">
        <v>30686</v>
      </c>
      <c r="R1831" t="s">
        <v>25802</v>
      </c>
      <c r="S1831" t="s">
        <v>26197</v>
      </c>
      <c r="T1831"/>
      <c r="U1831" t="s">
        <v>26198</v>
      </c>
      <c r="V1831" t="s">
        <v>26204</v>
      </c>
      <c r="W1831" s="91" t="s">
        <v>8570</v>
      </c>
      <c r="X1831" s="91" t="s">
        <v>30687</v>
      </c>
      <c r="Y1831" s="97"/>
      <c r="AA1831" s="91" t="str">
        <v>COUNC000.3BR</v>
      </c>
    </row>
    <row r="1832" spans="1:27" s="91" customFormat="1" ht="15" customHeight="1" x14ac:dyDescent="0.35">
      <c r="A1832" t="s">
        <v>5390</v>
      </c>
      <c r="B1832" t="s">
        <v>5389</v>
      </c>
      <c r="C1832" t="s">
        <v>5391</v>
      </c>
      <c r="D1832" t="s">
        <v>5392</v>
      </c>
      <c r="E1832"/>
      <c r="F1832" t="s">
        <v>9</v>
      </c>
      <c r="G1832"/>
      <c r="H1832">
        <v>0.9</v>
      </c>
      <c r="I1832">
        <v>2.0699999999999998</v>
      </c>
      <c r="J1832" t="s">
        <v>641</v>
      </c>
      <c r="K1832">
        <v>35.708039999999997</v>
      </c>
      <c r="L1832">
        <v>-88.548270000000002</v>
      </c>
      <c r="M1832" s="100" t="s">
        <v>38429</v>
      </c>
      <c r="N1832" t="s">
        <v>26286</v>
      </c>
      <c r="O1832" t="s">
        <v>42437</v>
      </c>
      <c r="P1832">
        <v>2</v>
      </c>
      <c r="Q1832" t="s">
        <v>26802</v>
      </c>
      <c r="R1832" t="s">
        <v>25816</v>
      </c>
      <c r="S1832" t="s">
        <v>26197</v>
      </c>
      <c r="T1832"/>
      <c r="U1832" t="s">
        <v>26198</v>
      </c>
      <c r="V1832" t="s">
        <v>26199</v>
      </c>
      <c r="Y1832" s="97"/>
      <c r="AA1832" s="91" t="str">
        <v>COURT000.9HE</v>
      </c>
    </row>
    <row r="1833" spans="1:27" s="91" customFormat="1" ht="15" customHeight="1" x14ac:dyDescent="0.35">
      <c r="A1833" t="s">
        <v>5394</v>
      </c>
      <c r="B1833" t="s">
        <v>5393</v>
      </c>
      <c r="C1833" t="s">
        <v>5395</v>
      </c>
      <c r="D1833" t="s">
        <v>5396</v>
      </c>
      <c r="E1833"/>
      <c r="F1833" t="s">
        <v>28985</v>
      </c>
      <c r="G1833"/>
      <c r="H1833">
        <v>0.5</v>
      </c>
      <c r="I1833">
        <v>18.899999999999999</v>
      </c>
      <c r="J1833" t="s">
        <v>553</v>
      </c>
      <c r="K1833">
        <v>35.781100000000002</v>
      </c>
      <c r="L1833">
        <v>-83.630700000000004</v>
      </c>
      <c r="M1833" s="100" t="s">
        <v>38394</v>
      </c>
      <c r="N1833" t="s">
        <v>26308</v>
      </c>
      <c r="O1833" t="s">
        <v>42620</v>
      </c>
      <c r="P1833">
        <v>5</v>
      </c>
      <c r="Q1833" t="s">
        <v>30688</v>
      </c>
      <c r="R1833" t="s">
        <v>25825</v>
      </c>
      <c r="S1833" t="s">
        <v>26197</v>
      </c>
      <c r="T1833"/>
      <c r="U1833" t="s">
        <v>26198</v>
      </c>
      <c r="V1833" t="s">
        <v>26204</v>
      </c>
      <c r="Y1833" s="97"/>
      <c r="AA1833" s="91" t="str">
        <v>COVE000.5SV</v>
      </c>
    </row>
    <row r="1834" spans="1:27" s="91" customFormat="1" ht="15" customHeight="1" x14ac:dyDescent="0.35">
      <c r="A1834" t="s">
        <v>5398</v>
      </c>
      <c r="B1834" t="s">
        <v>5397</v>
      </c>
      <c r="C1834" t="s">
        <v>5395</v>
      </c>
      <c r="D1834" t="s">
        <v>5399</v>
      </c>
      <c r="E1834"/>
      <c r="F1834" t="s">
        <v>44</v>
      </c>
      <c r="G1834"/>
      <c r="H1834">
        <v>1</v>
      </c>
      <c r="I1834">
        <v>29.32</v>
      </c>
      <c r="J1834" t="s">
        <v>64</v>
      </c>
      <c r="K1834">
        <v>36.048920000000003</v>
      </c>
      <c r="L1834">
        <v>-82.889629999999997</v>
      </c>
      <c r="M1834" s="100" t="s">
        <v>38387</v>
      </c>
      <c r="N1834" t="s">
        <v>26214</v>
      </c>
      <c r="O1834" t="s">
        <v>42748</v>
      </c>
      <c r="P1834">
        <v>5</v>
      </c>
      <c r="Q1834" t="s">
        <v>26803</v>
      </c>
      <c r="R1834" t="s">
        <v>25821</v>
      </c>
      <c r="S1834" t="s">
        <v>26197</v>
      </c>
      <c r="T1834"/>
      <c r="U1834" t="s">
        <v>26198</v>
      </c>
      <c r="V1834" t="s">
        <v>26204</v>
      </c>
      <c r="Y1834" s="97"/>
      <c r="AA1834" s="91" t="str">
        <v>COVE001.0GE</v>
      </c>
    </row>
    <row r="1835" spans="1:27" s="91" customFormat="1" ht="15" customHeight="1" x14ac:dyDescent="0.35">
      <c r="A1835" t="s">
        <v>5401</v>
      </c>
      <c r="B1835" t="s">
        <v>5400</v>
      </c>
      <c r="C1835" t="s">
        <v>5395</v>
      </c>
      <c r="D1835" t="s">
        <v>5402</v>
      </c>
      <c r="E1835"/>
      <c r="F1835" t="s">
        <v>28985</v>
      </c>
      <c r="G1835"/>
      <c r="H1835">
        <v>1.4</v>
      </c>
      <c r="I1835">
        <v>16.989999999999998</v>
      </c>
      <c r="J1835" t="s">
        <v>553</v>
      </c>
      <c r="K1835">
        <v>35.773099999999999</v>
      </c>
      <c r="L1835">
        <v>-83.621700000000004</v>
      </c>
      <c r="M1835" s="100" t="s">
        <v>38394</v>
      </c>
      <c r="N1835" t="s">
        <v>26308</v>
      </c>
      <c r="O1835" t="s">
        <v>42620</v>
      </c>
      <c r="P1835">
        <v>5</v>
      </c>
      <c r="Q1835" t="s">
        <v>30688</v>
      </c>
      <c r="R1835" t="s">
        <v>25825</v>
      </c>
      <c r="S1835" t="s">
        <v>26197</v>
      </c>
      <c r="T1835"/>
      <c r="U1835" t="s">
        <v>26198</v>
      </c>
      <c r="V1835" t="s">
        <v>26204</v>
      </c>
      <c r="Y1835" s="97"/>
      <c r="AA1835" s="91" t="str">
        <v>COVE001.4SV</v>
      </c>
    </row>
    <row r="1836" spans="1:27" s="91" customFormat="1" ht="15" customHeight="1" x14ac:dyDescent="0.35">
      <c r="A1836" t="s">
        <v>5404</v>
      </c>
      <c r="B1836" t="s">
        <v>5403</v>
      </c>
      <c r="C1836" t="s">
        <v>5395</v>
      </c>
      <c r="D1836" t="s">
        <v>5405</v>
      </c>
      <c r="E1836"/>
      <c r="F1836" t="s">
        <v>28985</v>
      </c>
      <c r="G1836"/>
      <c r="H1836">
        <v>2.5</v>
      </c>
      <c r="I1836">
        <v>16.600000000000001</v>
      </c>
      <c r="J1836" t="s">
        <v>553</v>
      </c>
      <c r="K1836">
        <v>35.766857000000002</v>
      </c>
      <c r="L1836">
        <v>-83.622699999999995</v>
      </c>
      <c r="M1836" s="100" t="s">
        <v>38394</v>
      </c>
      <c r="N1836" t="s">
        <v>26308</v>
      </c>
      <c r="O1836" t="s">
        <v>42620</v>
      </c>
      <c r="P1836">
        <v>5</v>
      </c>
      <c r="Q1836" t="s">
        <v>30688</v>
      </c>
      <c r="R1836" t="s">
        <v>25825</v>
      </c>
      <c r="S1836" t="s">
        <v>26197</v>
      </c>
      <c r="T1836"/>
      <c r="U1836" t="s">
        <v>26198</v>
      </c>
      <c r="V1836" t="s">
        <v>26204</v>
      </c>
      <c r="X1836" s="91" t="s">
        <v>30689</v>
      </c>
      <c r="Y1836" s="97"/>
      <c r="AA1836" s="91" t="str">
        <v>COVE002.5SV</v>
      </c>
    </row>
    <row r="1837" spans="1:27" s="91" customFormat="1" ht="15" customHeight="1" x14ac:dyDescent="0.35">
      <c r="A1837" t="s">
        <v>5407</v>
      </c>
      <c r="B1837" t="s">
        <v>5406</v>
      </c>
      <c r="C1837" t="s">
        <v>5395</v>
      </c>
      <c r="D1837" t="s">
        <v>5408</v>
      </c>
      <c r="E1837"/>
      <c r="F1837" t="s">
        <v>28985</v>
      </c>
      <c r="G1837"/>
      <c r="H1837">
        <v>3.2</v>
      </c>
      <c r="I1837">
        <v>0.23</v>
      </c>
      <c r="J1837" t="s">
        <v>553</v>
      </c>
      <c r="K1837">
        <v>35.760916999999999</v>
      </c>
      <c r="L1837">
        <v>-83.620444000000006</v>
      </c>
      <c r="M1837" s="100" t="s">
        <v>38394</v>
      </c>
      <c r="N1837" t="s">
        <v>26308</v>
      </c>
      <c r="O1837" t="s">
        <v>42620</v>
      </c>
      <c r="P1837">
        <v>5</v>
      </c>
      <c r="Q1837" t="s">
        <v>30688</v>
      </c>
      <c r="R1837" t="s">
        <v>25825</v>
      </c>
      <c r="S1837" t="s">
        <v>26197</v>
      </c>
      <c r="T1837"/>
      <c r="U1837" t="s">
        <v>26198</v>
      </c>
      <c r="V1837" t="s">
        <v>26204</v>
      </c>
      <c r="X1837" s="91" t="s">
        <v>30203</v>
      </c>
      <c r="Y1837" s="97"/>
      <c r="AA1837" s="91" t="str">
        <v>COVE003.2SV</v>
      </c>
    </row>
    <row r="1838" spans="1:27" s="91" customFormat="1" ht="15" customHeight="1" x14ac:dyDescent="0.35">
      <c r="A1838" t="s">
        <v>5410</v>
      </c>
      <c r="B1838" t="s">
        <v>5409</v>
      </c>
      <c r="C1838" t="s">
        <v>5395</v>
      </c>
      <c r="D1838" t="s">
        <v>30690</v>
      </c>
      <c r="E1838"/>
      <c r="F1838" t="s">
        <v>44</v>
      </c>
      <c r="G1838"/>
      <c r="H1838">
        <v>3.4</v>
      </c>
      <c r="I1838">
        <v>21.7</v>
      </c>
      <c r="J1838" t="s">
        <v>64</v>
      </c>
      <c r="K1838">
        <v>36.040599999999998</v>
      </c>
      <c r="L1838">
        <v>-82.869100000000003</v>
      </c>
      <c r="M1838" s="100" t="s">
        <v>38387</v>
      </c>
      <c r="N1838" t="s">
        <v>26214</v>
      </c>
      <c r="O1838" t="s">
        <v>42748</v>
      </c>
      <c r="P1838">
        <v>5</v>
      </c>
      <c r="Q1838" t="s">
        <v>26803</v>
      </c>
      <c r="R1838" t="s">
        <v>25821</v>
      </c>
      <c r="S1838" t="s">
        <v>26197</v>
      </c>
      <c r="T1838"/>
      <c r="U1838" t="s">
        <v>26198</v>
      </c>
      <c r="V1838" t="s">
        <v>26204</v>
      </c>
      <c r="W1838" s="91" t="s">
        <v>34819</v>
      </c>
      <c r="X1838" s="91" t="s">
        <v>30691</v>
      </c>
      <c r="Y1838" s="97"/>
      <c r="AA1838" s="91" t="str">
        <v>COVE003.4GE</v>
      </c>
    </row>
    <row r="1839" spans="1:27" s="91" customFormat="1" ht="15" customHeight="1" x14ac:dyDescent="0.35">
      <c r="A1839" t="s">
        <v>5412</v>
      </c>
      <c r="B1839" t="s">
        <v>5411</v>
      </c>
      <c r="C1839" t="s">
        <v>5395</v>
      </c>
      <c r="D1839" t="s">
        <v>40931</v>
      </c>
      <c r="E1839"/>
      <c r="F1839" t="s">
        <v>28985</v>
      </c>
      <c r="G1839" t="s">
        <v>28983</v>
      </c>
      <c r="H1839">
        <v>3.8</v>
      </c>
      <c r="I1839">
        <v>15.72</v>
      </c>
      <c r="J1839" t="s">
        <v>553</v>
      </c>
      <c r="K1839">
        <v>35.756467000000001</v>
      </c>
      <c r="L1839">
        <v>-83.622238999999993</v>
      </c>
      <c r="M1839" s="100" t="s">
        <v>38394</v>
      </c>
      <c r="N1839" t="s">
        <v>26308</v>
      </c>
      <c r="O1839" t="s">
        <v>42620</v>
      </c>
      <c r="P1839">
        <v>5</v>
      </c>
      <c r="Q1839" t="s">
        <v>30688</v>
      </c>
      <c r="R1839" t="s">
        <v>25825</v>
      </c>
      <c r="S1839" t="s">
        <v>26197</v>
      </c>
      <c r="T1839"/>
      <c r="U1839" t="s">
        <v>26198</v>
      </c>
      <c r="V1839" t="s">
        <v>26204</v>
      </c>
      <c r="W1839" s="91" t="s">
        <v>34820</v>
      </c>
      <c r="X1839" s="91" t="s">
        <v>43267</v>
      </c>
      <c r="Y1839" s="97"/>
      <c r="AA1839" s="91" t="str">
        <v>COVE003.8SV</v>
      </c>
    </row>
    <row r="1840" spans="1:27" s="91" customFormat="1" ht="15" customHeight="1" x14ac:dyDescent="0.35">
      <c r="A1840" t="s">
        <v>5414</v>
      </c>
      <c r="B1840" t="s">
        <v>5413</v>
      </c>
      <c r="C1840" t="s">
        <v>5395</v>
      </c>
      <c r="D1840" t="s">
        <v>5415</v>
      </c>
      <c r="E1840"/>
      <c r="F1840" t="s">
        <v>28983</v>
      </c>
      <c r="G1840" t="s">
        <v>28985</v>
      </c>
      <c r="H1840">
        <v>4.7</v>
      </c>
      <c r="I1840">
        <v>9.5</v>
      </c>
      <c r="J1840" t="s">
        <v>553</v>
      </c>
      <c r="K1840">
        <v>35.735840000000003</v>
      </c>
      <c r="L1840">
        <v>-83.629390000000001</v>
      </c>
      <c r="M1840" s="100" t="s">
        <v>38394</v>
      </c>
      <c r="N1840" t="s">
        <v>26308</v>
      </c>
      <c r="O1840" t="s">
        <v>42620</v>
      </c>
      <c r="P1840">
        <v>5</v>
      </c>
      <c r="Q1840" t="s">
        <v>30692</v>
      </c>
      <c r="R1840" t="s">
        <v>25825</v>
      </c>
      <c r="S1840" t="s">
        <v>26197</v>
      </c>
      <c r="T1840"/>
      <c r="U1840" t="s">
        <v>26198</v>
      </c>
      <c r="V1840" t="s">
        <v>26204</v>
      </c>
      <c r="Y1840" s="97"/>
      <c r="AA1840" s="91" t="str">
        <v>COVE004.7SV</v>
      </c>
    </row>
    <row r="1841" spans="1:27" s="91" customFormat="1" ht="15" customHeight="1" x14ac:dyDescent="0.35">
      <c r="A1841" t="s">
        <v>5417</v>
      </c>
      <c r="B1841" t="s">
        <v>5416</v>
      </c>
      <c r="C1841" t="s">
        <v>5395</v>
      </c>
      <c r="D1841" t="s">
        <v>5418</v>
      </c>
      <c r="E1841"/>
      <c r="F1841" t="s">
        <v>28985</v>
      </c>
      <c r="G1841"/>
      <c r="H1841">
        <v>7.9</v>
      </c>
      <c r="I1841">
        <v>0.36</v>
      </c>
      <c r="J1841" t="s">
        <v>553</v>
      </c>
      <c r="K1841">
        <v>35.698</v>
      </c>
      <c r="L1841">
        <v>-83.677700000000002</v>
      </c>
      <c r="M1841" s="100" t="s">
        <v>38394</v>
      </c>
      <c r="N1841" t="s">
        <v>26308</v>
      </c>
      <c r="O1841" t="s">
        <v>42620</v>
      </c>
      <c r="P1841">
        <v>5</v>
      </c>
      <c r="Q1841" t="s">
        <v>30692</v>
      </c>
      <c r="R1841" t="s">
        <v>25825</v>
      </c>
      <c r="S1841" t="s">
        <v>26197</v>
      </c>
      <c r="T1841"/>
      <c r="U1841" t="s">
        <v>26198</v>
      </c>
      <c r="V1841" t="s">
        <v>26204</v>
      </c>
      <c r="X1841" s="91" t="s">
        <v>34821</v>
      </c>
      <c r="Y1841" s="97"/>
      <c r="AA1841" s="91" t="str">
        <v>COVE007.9SV</v>
      </c>
    </row>
    <row r="1842" spans="1:27" s="91" customFormat="1" ht="15" customHeight="1" x14ac:dyDescent="0.35">
      <c r="A1842" t="s">
        <v>5420</v>
      </c>
      <c r="B1842" t="s">
        <v>5419</v>
      </c>
      <c r="C1842" t="s">
        <v>5421</v>
      </c>
      <c r="D1842" t="s">
        <v>5422</v>
      </c>
      <c r="E1842"/>
      <c r="F1842" t="s">
        <v>44</v>
      </c>
      <c r="G1842"/>
      <c r="H1842">
        <v>17</v>
      </c>
      <c r="I1842"/>
      <c r="J1842" t="s">
        <v>1237</v>
      </c>
      <c r="K1842">
        <v>36.303100000000001</v>
      </c>
      <c r="L1842">
        <v>-84.218000000000004</v>
      </c>
      <c r="M1842" s="100" t="s">
        <v>38424</v>
      </c>
      <c r="N1842" t="s">
        <v>26272</v>
      </c>
      <c r="O1842" t="s">
        <v>42979</v>
      </c>
      <c r="P1842">
        <v>4</v>
      </c>
      <c r="Q1842" t="s">
        <v>30693</v>
      </c>
      <c r="R1842" t="s">
        <v>25825</v>
      </c>
      <c r="S1842" t="s">
        <v>26197</v>
      </c>
      <c r="T1842" t="s">
        <v>30694</v>
      </c>
      <c r="U1842" t="s">
        <v>26207</v>
      </c>
      <c r="V1842" t="s">
        <v>26204</v>
      </c>
      <c r="Y1842" s="97"/>
      <c r="AA1842" s="91" t="str">
        <v>COVE017.0CA</v>
      </c>
    </row>
    <row r="1843" spans="1:27" s="91" customFormat="1" ht="15" customHeight="1" x14ac:dyDescent="0.35">
      <c r="A1843" t="s">
        <v>5424</v>
      </c>
      <c r="B1843" t="s">
        <v>5423</v>
      </c>
      <c r="C1843" t="s">
        <v>5395</v>
      </c>
      <c r="D1843" t="s">
        <v>30695</v>
      </c>
      <c r="E1843"/>
      <c r="F1843" t="s">
        <v>324</v>
      </c>
      <c r="G1843"/>
      <c r="H1843">
        <v>18</v>
      </c>
      <c r="I1843">
        <v>22.06</v>
      </c>
      <c r="J1843" t="s">
        <v>1237</v>
      </c>
      <c r="K1843">
        <v>36.307400000000001</v>
      </c>
      <c r="L1843">
        <v>-84.233620000000002</v>
      </c>
      <c r="M1843" s="100" t="s">
        <v>38424</v>
      </c>
      <c r="N1843" t="s">
        <v>26272</v>
      </c>
      <c r="O1843" t="s">
        <v>42979</v>
      </c>
      <c r="P1843">
        <v>4</v>
      </c>
      <c r="Q1843" t="s">
        <v>26805</v>
      </c>
      <c r="R1843" t="s">
        <v>25825</v>
      </c>
      <c r="S1843" t="s">
        <v>26197</v>
      </c>
      <c r="T1843"/>
      <c r="U1843" t="s">
        <v>26198</v>
      </c>
      <c r="V1843" t="s">
        <v>26204</v>
      </c>
      <c r="W1843" s="91" t="s">
        <v>40932</v>
      </c>
      <c r="X1843" s="91" t="s">
        <v>34822</v>
      </c>
      <c r="Y1843" s="97"/>
      <c r="AA1843" s="91" t="str">
        <v>COVE018.0CA</v>
      </c>
    </row>
    <row r="1844" spans="1:27" s="91" customFormat="1" ht="15" customHeight="1" x14ac:dyDescent="0.35">
      <c r="A1844" t="s">
        <v>5426</v>
      </c>
      <c r="B1844" t="s">
        <v>5425</v>
      </c>
      <c r="C1844" t="s">
        <v>5395</v>
      </c>
      <c r="D1844" t="s">
        <v>5427</v>
      </c>
      <c r="E1844"/>
      <c r="F1844" t="s">
        <v>29010</v>
      </c>
      <c r="G1844"/>
      <c r="H1844">
        <v>19.100000000000001</v>
      </c>
      <c r="I1844">
        <v>15.9</v>
      </c>
      <c r="J1844" t="s">
        <v>1237</v>
      </c>
      <c r="K1844">
        <v>36.357689999999998</v>
      </c>
      <c r="L1844">
        <v>-84.264859999999999</v>
      </c>
      <c r="M1844" s="100" t="s">
        <v>38424</v>
      </c>
      <c r="N1844" t="s">
        <v>26272</v>
      </c>
      <c r="O1844" t="s">
        <v>42979</v>
      </c>
      <c r="P1844">
        <v>4</v>
      </c>
      <c r="Q1844" t="s">
        <v>26805</v>
      </c>
      <c r="R1844" t="s">
        <v>25825</v>
      </c>
      <c r="S1844" t="s">
        <v>26197</v>
      </c>
      <c r="T1844"/>
      <c r="U1844" t="s">
        <v>26198</v>
      </c>
      <c r="V1844" t="s">
        <v>26204</v>
      </c>
      <c r="Y1844" s="97"/>
      <c r="AA1844" s="91" t="str">
        <v>COVE019.1CA</v>
      </c>
    </row>
    <row r="1845" spans="1:27" s="91" customFormat="1" ht="15" customHeight="1" x14ac:dyDescent="0.35">
      <c r="A1845" t="s">
        <v>5429</v>
      </c>
      <c r="B1845" t="s">
        <v>5428</v>
      </c>
      <c r="C1845" t="s">
        <v>5395</v>
      </c>
      <c r="D1845" t="s">
        <v>5430</v>
      </c>
      <c r="E1845"/>
      <c r="F1845" t="s">
        <v>29010</v>
      </c>
      <c r="G1845"/>
      <c r="H1845">
        <v>21.4</v>
      </c>
      <c r="I1845">
        <v>13.24</v>
      </c>
      <c r="J1845" t="s">
        <v>1237</v>
      </c>
      <c r="K1845">
        <v>36.388060000000003</v>
      </c>
      <c r="L1845">
        <v>-84.278310000000005</v>
      </c>
      <c r="M1845" s="100" t="s">
        <v>38424</v>
      </c>
      <c r="N1845" t="s">
        <v>26272</v>
      </c>
      <c r="O1845" t="s">
        <v>42979</v>
      </c>
      <c r="P1845">
        <v>4</v>
      </c>
      <c r="Q1845" t="s">
        <v>26805</v>
      </c>
      <c r="R1845" t="s">
        <v>25825</v>
      </c>
      <c r="S1845" t="s">
        <v>26197</v>
      </c>
      <c r="T1845"/>
      <c r="U1845" t="s">
        <v>26198</v>
      </c>
      <c r="V1845" t="s">
        <v>26204</v>
      </c>
      <c r="Y1845" s="97"/>
      <c r="AA1845" s="91" t="str">
        <v>COVE021.4CA</v>
      </c>
    </row>
    <row r="1846" spans="1:27" s="91" customFormat="1" ht="15" customHeight="1" x14ac:dyDescent="0.35">
      <c r="A1846" t="s">
        <v>5432</v>
      </c>
      <c r="B1846" t="s">
        <v>5431</v>
      </c>
      <c r="C1846" t="s">
        <v>5433</v>
      </c>
      <c r="D1846" t="s">
        <v>5434</v>
      </c>
      <c r="E1846"/>
      <c r="F1846" t="s">
        <v>9</v>
      </c>
      <c r="G1846"/>
      <c r="H1846">
        <v>0.2</v>
      </c>
      <c r="I1846">
        <v>2.46</v>
      </c>
      <c r="J1846" t="s">
        <v>3832</v>
      </c>
      <c r="K1846">
        <v>35.134619999999998</v>
      </c>
      <c r="L1846">
        <v>-89.028899999999993</v>
      </c>
      <c r="M1846" s="100" t="s">
        <v>38450</v>
      </c>
      <c r="N1846" t="s">
        <v>26319</v>
      </c>
      <c r="O1846" t="s">
        <v>42163</v>
      </c>
      <c r="P1846">
        <v>4</v>
      </c>
      <c r="Q1846" t="s">
        <v>26806</v>
      </c>
      <c r="R1846" t="s">
        <v>25828</v>
      </c>
      <c r="S1846" t="s">
        <v>26197</v>
      </c>
      <c r="T1846"/>
      <c r="U1846" t="s">
        <v>26198</v>
      </c>
      <c r="V1846" t="s">
        <v>26199</v>
      </c>
      <c r="Y1846" s="97"/>
      <c r="AA1846" s="91" t="str">
        <v>COVIN000.2HR</v>
      </c>
    </row>
    <row r="1847" spans="1:27" s="91" customFormat="1" ht="15" customHeight="1" x14ac:dyDescent="0.35">
      <c r="A1847" t="s">
        <v>5436</v>
      </c>
      <c r="B1847" t="s">
        <v>5435</v>
      </c>
      <c r="C1847" t="s">
        <v>5437</v>
      </c>
      <c r="D1847" t="s">
        <v>5438</v>
      </c>
      <c r="E1847"/>
      <c r="F1847" t="s">
        <v>27</v>
      </c>
      <c r="G1847"/>
      <c r="H1847">
        <v>0.4</v>
      </c>
      <c r="I1847">
        <v>10.1</v>
      </c>
      <c r="J1847" t="s">
        <v>448</v>
      </c>
      <c r="K1847">
        <v>36.067900000000002</v>
      </c>
      <c r="L1847">
        <v>-89.048900000000003</v>
      </c>
      <c r="M1847" s="100" t="s">
        <v>38429</v>
      </c>
      <c r="N1847" t="s">
        <v>26286</v>
      </c>
      <c r="O1847" t="s">
        <v>42471</v>
      </c>
      <c r="P1847">
        <v>2</v>
      </c>
      <c r="Q1847" t="s">
        <v>26807</v>
      </c>
      <c r="R1847" t="s">
        <v>25816</v>
      </c>
      <c r="S1847" t="s">
        <v>26197</v>
      </c>
      <c r="T1847"/>
      <c r="U1847" t="s">
        <v>26198</v>
      </c>
      <c r="V1847" t="s">
        <v>26199</v>
      </c>
      <c r="Y1847" s="97"/>
      <c r="AA1847" s="91" t="str">
        <v>COW000.4GI</v>
      </c>
    </row>
    <row r="1848" spans="1:27" s="91" customFormat="1" ht="15" customHeight="1" x14ac:dyDescent="0.35">
      <c r="A1848" t="s">
        <v>5440</v>
      </c>
      <c r="B1848" t="s">
        <v>5439</v>
      </c>
      <c r="C1848" t="s">
        <v>5437</v>
      </c>
      <c r="D1848" t="s">
        <v>5441</v>
      </c>
      <c r="E1848"/>
      <c r="F1848" t="s">
        <v>324</v>
      </c>
      <c r="G1848"/>
      <c r="H1848">
        <v>1.4</v>
      </c>
      <c r="I1848">
        <v>2.56</v>
      </c>
      <c r="J1848" t="s">
        <v>950</v>
      </c>
      <c r="K1848">
        <v>36.068660000000001</v>
      </c>
      <c r="L1848">
        <v>-84.321910000000003</v>
      </c>
      <c r="M1848" s="100" t="s">
        <v>38459</v>
      </c>
      <c r="N1848" t="s">
        <v>26343</v>
      </c>
      <c r="O1848" t="s">
        <v>42100</v>
      </c>
      <c r="P1848">
        <v>3</v>
      </c>
      <c r="Q1848" t="s">
        <v>26808</v>
      </c>
      <c r="R1848" t="s">
        <v>25825</v>
      </c>
      <c r="S1848" t="s">
        <v>26197</v>
      </c>
      <c r="T1848"/>
      <c r="U1848" t="s">
        <v>26198</v>
      </c>
      <c r="V1848" t="s">
        <v>26204</v>
      </c>
      <c r="X1848" s="91" t="s">
        <v>30696</v>
      </c>
      <c r="Y1848" s="97"/>
      <c r="AA1848" s="91" t="str">
        <v>COW001.4AN</v>
      </c>
    </row>
    <row r="1849" spans="1:27" s="91" customFormat="1" ht="15" customHeight="1" x14ac:dyDescent="0.35">
      <c r="A1849" t="s">
        <v>5443</v>
      </c>
      <c r="B1849" t="s">
        <v>5442</v>
      </c>
      <c r="C1849" t="s">
        <v>5444</v>
      </c>
      <c r="D1849" t="s">
        <v>5445</v>
      </c>
      <c r="E1849"/>
      <c r="F1849" t="s">
        <v>29086</v>
      </c>
      <c r="G1849"/>
      <c r="H1849">
        <v>0.1</v>
      </c>
      <c r="I1849">
        <v>4.45</v>
      </c>
      <c r="J1849" t="s">
        <v>826</v>
      </c>
      <c r="K1849">
        <v>36.396667000000001</v>
      </c>
      <c r="L1849">
        <v>-85.173889000000003</v>
      </c>
      <c r="M1849" s="100" t="s">
        <v>38411</v>
      </c>
      <c r="N1849" t="s">
        <v>26248</v>
      </c>
      <c r="O1849" t="s">
        <v>42778</v>
      </c>
      <c r="P1849">
        <v>4</v>
      </c>
      <c r="Q1849" t="s">
        <v>30697</v>
      </c>
      <c r="R1849" t="s">
        <v>25812</v>
      </c>
      <c r="S1849" t="s">
        <v>26197</v>
      </c>
      <c r="T1849"/>
      <c r="U1849" t="s">
        <v>26198</v>
      </c>
      <c r="V1849" t="s">
        <v>26199</v>
      </c>
      <c r="Y1849" s="97"/>
      <c r="AA1849" s="91" t="str">
        <v>COWAN000.1OV</v>
      </c>
    </row>
    <row r="1850" spans="1:27" s="91" customFormat="1" ht="15" customHeight="1" x14ac:dyDescent="0.35">
      <c r="A1850" t="s">
        <v>5451</v>
      </c>
      <c r="B1850" t="s">
        <v>5450</v>
      </c>
      <c r="C1850" t="s">
        <v>5452</v>
      </c>
      <c r="D1850" t="s">
        <v>5453</v>
      </c>
      <c r="E1850"/>
      <c r="F1850" t="s">
        <v>33</v>
      </c>
      <c r="G1850"/>
      <c r="H1850">
        <v>0.1</v>
      </c>
      <c r="I1850">
        <v>0.6</v>
      </c>
      <c r="J1850" t="s">
        <v>34</v>
      </c>
      <c r="K1850">
        <v>35.564570000000003</v>
      </c>
      <c r="L1850">
        <v>-87.293080000000003</v>
      </c>
      <c r="M1850" s="100" t="s">
        <v>38382</v>
      </c>
      <c r="N1850" t="s">
        <v>26210</v>
      </c>
      <c r="O1850" t="s">
        <v>42594</v>
      </c>
      <c r="P1850">
        <v>3</v>
      </c>
      <c r="Q1850" t="s">
        <v>26284</v>
      </c>
      <c r="R1850" t="s">
        <v>25808</v>
      </c>
      <c r="S1850" t="s">
        <v>26197</v>
      </c>
      <c r="T1850"/>
      <c r="U1850" t="s">
        <v>26198</v>
      </c>
      <c r="V1850" t="s">
        <v>26199</v>
      </c>
      <c r="Y1850" s="97"/>
      <c r="AA1850" s="91" t="str">
        <v>COX_G0.1MY</v>
      </c>
    </row>
    <row r="1851" spans="1:27" s="91" customFormat="1" ht="15" customHeight="1" x14ac:dyDescent="0.35">
      <c r="A1851" t="s">
        <v>5447</v>
      </c>
      <c r="B1851" t="s">
        <v>5446</v>
      </c>
      <c r="C1851" t="s">
        <v>5448</v>
      </c>
      <c r="D1851" t="s">
        <v>5449</v>
      </c>
      <c r="E1851"/>
      <c r="F1851" t="s">
        <v>28998</v>
      </c>
      <c r="G1851" t="s">
        <v>44</v>
      </c>
      <c r="H1851">
        <v>0.2</v>
      </c>
      <c r="I1851">
        <v>2.2000000000000002</v>
      </c>
      <c r="J1851" t="s">
        <v>359</v>
      </c>
      <c r="K1851">
        <v>36.078400000000002</v>
      </c>
      <c r="L1851">
        <v>-83.898300000000006</v>
      </c>
      <c r="M1851" s="100" t="s">
        <v>38459</v>
      </c>
      <c r="N1851" t="s">
        <v>26343</v>
      </c>
      <c r="O1851" t="s">
        <v>42730</v>
      </c>
      <c r="P1851">
        <v>3</v>
      </c>
      <c r="Q1851" t="s">
        <v>26809</v>
      </c>
      <c r="R1851" t="s">
        <v>25825</v>
      </c>
      <c r="S1851" t="s">
        <v>26197</v>
      </c>
      <c r="T1851"/>
      <c r="U1851" t="s">
        <v>26198</v>
      </c>
      <c r="V1851" t="s">
        <v>26204</v>
      </c>
      <c r="W1851" s="91" t="s">
        <v>34823</v>
      </c>
      <c r="X1851" s="91" t="s">
        <v>30698</v>
      </c>
      <c r="Y1851" s="97"/>
      <c r="AA1851" s="91" t="str">
        <v>COX000.2KN</v>
      </c>
    </row>
    <row r="1852" spans="1:27" s="91" customFormat="1" ht="15" customHeight="1" x14ac:dyDescent="0.35">
      <c r="A1852" t="s">
        <v>5455</v>
      </c>
      <c r="B1852" t="s">
        <v>5454</v>
      </c>
      <c r="C1852" t="s">
        <v>5456</v>
      </c>
      <c r="D1852" t="s">
        <v>5457</v>
      </c>
      <c r="E1852"/>
      <c r="F1852" t="s">
        <v>33</v>
      </c>
      <c r="G1852"/>
      <c r="H1852">
        <v>0.4</v>
      </c>
      <c r="I1852">
        <v>2.46</v>
      </c>
      <c r="J1852" t="s">
        <v>253</v>
      </c>
      <c r="K1852">
        <v>36.313679999999998</v>
      </c>
      <c r="L1852">
        <v>-86.665779999999998</v>
      </c>
      <c r="M1852" s="100" t="s">
        <v>38414</v>
      </c>
      <c r="N1852" t="s">
        <v>26254</v>
      </c>
      <c r="O1852" t="s">
        <v>42274</v>
      </c>
      <c r="P1852">
        <v>5</v>
      </c>
      <c r="Q1852" t="s">
        <v>30699</v>
      </c>
      <c r="R1852" t="s">
        <v>25829</v>
      </c>
      <c r="S1852" t="s">
        <v>26197</v>
      </c>
      <c r="T1852"/>
      <c r="U1852" t="s">
        <v>26198</v>
      </c>
      <c r="V1852" t="s">
        <v>26199</v>
      </c>
      <c r="Y1852" s="97"/>
      <c r="AA1852" s="91" t="str">
        <v>CPOIN000.4SR</v>
      </c>
    </row>
    <row r="1853" spans="1:27" s="91" customFormat="1" ht="15" customHeight="1" x14ac:dyDescent="0.35">
      <c r="A1853" s="310" t="s">
        <v>37879</v>
      </c>
      <c r="B1853" s="310" t="s">
        <v>37880</v>
      </c>
      <c r="C1853" s="310" t="s">
        <v>8629</v>
      </c>
      <c r="D1853" s="310" t="s">
        <v>5757</v>
      </c>
      <c r="E1853" s="310"/>
      <c r="F1853" s="310" t="s">
        <v>58</v>
      </c>
      <c r="G1853" s="310"/>
      <c r="H1853" s="314">
        <v>0.2</v>
      </c>
      <c r="I1853" s="314">
        <v>5.0999999999999996</v>
      </c>
      <c r="J1853" s="310" t="s">
        <v>313</v>
      </c>
      <c r="K1853" s="314">
        <v>35.995699999999999</v>
      </c>
      <c r="L1853" s="314">
        <v>-84.820800000000006</v>
      </c>
      <c r="M1853" s="314" t="s">
        <v>38416</v>
      </c>
      <c r="N1853" s="310" t="s">
        <v>26258</v>
      </c>
      <c r="O1853" s="310" t="s">
        <v>38853</v>
      </c>
      <c r="P1853" s="314">
        <v>1</v>
      </c>
      <c r="Q1853" s="310" t="s">
        <v>30700</v>
      </c>
      <c r="R1853" s="310" t="s">
        <v>25812</v>
      </c>
      <c r="S1853" s="310" t="s">
        <v>26197</v>
      </c>
      <c r="T1853" s="310"/>
      <c r="U1853" s="310" t="s">
        <v>26198</v>
      </c>
      <c r="V1853" s="310" t="s">
        <v>26199</v>
      </c>
      <c r="Y1853" s="97"/>
      <c r="AA1853" s="91" t="str">
        <v>CRABA000.2CU</v>
      </c>
    </row>
    <row r="1854" spans="1:27" s="91" customFormat="1" ht="15" customHeight="1" x14ac:dyDescent="0.35">
      <c r="A1854" t="s">
        <v>29177</v>
      </c>
      <c r="B1854" t="s">
        <v>8627</v>
      </c>
      <c r="C1854" t="s">
        <v>8629</v>
      </c>
      <c r="D1854" t="s">
        <v>8630</v>
      </c>
      <c r="E1854" t="s">
        <v>26424</v>
      </c>
      <c r="F1854" t="s">
        <v>58</v>
      </c>
      <c r="G1854"/>
      <c r="H1854">
        <v>2.2000000000000002</v>
      </c>
      <c r="I1854">
        <v>2</v>
      </c>
      <c r="J1854" t="s">
        <v>313</v>
      </c>
      <c r="K1854">
        <v>35.9895</v>
      </c>
      <c r="L1854">
        <v>-84.819500000000005</v>
      </c>
      <c r="M1854" s="100" t="s">
        <v>38416</v>
      </c>
      <c r="N1854" t="s">
        <v>26258</v>
      </c>
      <c r="O1854" t="s">
        <v>42525</v>
      </c>
      <c r="P1854">
        <v>1</v>
      </c>
      <c r="Q1854" t="s">
        <v>30700</v>
      </c>
      <c r="R1854" t="s">
        <v>25812</v>
      </c>
      <c r="S1854" t="s">
        <v>26197</v>
      </c>
      <c r="T1854"/>
      <c r="U1854" t="s">
        <v>26198</v>
      </c>
      <c r="V1854" t="s">
        <v>26199</v>
      </c>
      <c r="W1854" s="91" t="s">
        <v>8628</v>
      </c>
      <c r="X1854" s="91" t="s">
        <v>30701</v>
      </c>
      <c r="Y1854" s="97"/>
      <c r="AA1854" s="91" t="str">
        <v>CRABA002.2CU</v>
      </c>
    </row>
    <row r="1855" spans="1:27" s="91" customFormat="1" ht="15" customHeight="1" x14ac:dyDescent="0.35">
      <c r="A1855" t="s">
        <v>5459</v>
      </c>
      <c r="B1855" t="s">
        <v>5458</v>
      </c>
      <c r="C1855" t="s">
        <v>5460</v>
      </c>
      <c r="D1855" t="s">
        <v>5461</v>
      </c>
      <c r="E1855"/>
      <c r="F1855" t="s">
        <v>44</v>
      </c>
      <c r="G1855"/>
      <c r="H1855">
        <v>0.1</v>
      </c>
      <c r="I1855">
        <v>5.36</v>
      </c>
      <c r="J1855" t="s">
        <v>64</v>
      </c>
      <c r="K1855">
        <v>36.301879999999997</v>
      </c>
      <c r="L1855">
        <v>-82.760149999999996</v>
      </c>
      <c r="M1855" s="100" t="s">
        <v>38387</v>
      </c>
      <c r="N1855" t="s">
        <v>26214</v>
      </c>
      <c r="O1855" t="s">
        <v>42666</v>
      </c>
      <c r="P1855">
        <v>5</v>
      </c>
      <c r="Q1855" t="s">
        <v>28682</v>
      </c>
      <c r="R1855" t="s">
        <v>25821</v>
      </c>
      <c r="S1855" t="s">
        <v>26197</v>
      </c>
      <c r="T1855"/>
      <c r="U1855" t="s">
        <v>26198</v>
      </c>
      <c r="V1855" t="s">
        <v>26204</v>
      </c>
      <c r="Y1855" s="97"/>
      <c r="AA1855" s="91" t="str">
        <v>CRABT000.1GE</v>
      </c>
    </row>
    <row r="1856" spans="1:27" s="91" customFormat="1" ht="15" customHeight="1" x14ac:dyDescent="0.35">
      <c r="A1856" t="s">
        <v>5463</v>
      </c>
      <c r="B1856" t="s">
        <v>5462</v>
      </c>
      <c r="C1856" t="s">
        <v>5460</v>
      </c>
      <c r="D1856" t="s">
        <v>5464</v>
      </c>
      <c r="E1856"/>
      <c r="F1856" t="s">
        <v>44</v>
      </c>
      <c r="G1856"/>
      <c r="H1856">
        <v>0.6</v>
      </c>
      <c r="I1856">
        <v>3.36</v>
      </c>
      <c r="J1856" t="s">
        <v>64</v>
      </c>
      <c r="K1856">
        <v>36.3065</v>
      </c>
      <c r="L1856">
        <v>-82.753860000000003</v>
      </c>
      <c r="M1856" s="100" t="s">
        <v>38387</v>
      </c>
      <c r="N1856" t="s">
        <v>26214</v>
      </c>
      <c r="O1856" t="s">
        <v>42666</v>
      </c>
      <c r="P1856">
        <v>5</v>
      </c>
      <c r="Q1856" t="s">
        <v>28682</v>
      </c>
      <c r="R1856" t="s">
        <v>25821</v>
      </c>
      <c r="S1856" t="s">
        <v>26197</v>
      </c>
      <c r="T1856"/>
      <c r="U1856" t="s">
        <v>26198</v>
      </c>
      <c r="V1856" t="s">
        <v>26204</v>
      </c>
      <c r="W1856" s="91" t="s">
        <v>5465</v>
      </c>
      <c r="X1856" s="91" t="s">
        <v>34824</v>
      </c>
      <c r="Y1856" s="97"/>
      <c r="AA1856" s="91" t="str">
        <v>CRABT000.6GE</v>
      </c>
    </row>
    <row r="1857" spans="1:27" s="91" customFormat="1" ht="15" customHeight="1" x14ac:dyDescent="0.35">
      <c r="A1857" t="s">
        <v>5467</v>
      </c>
      <c r="B1857" t="s">
        <v>5466</v>
      </c>
      <c r="C1857" t="s">
        <v>5468</v>
      </c>
      <c r="D1857" t="s">
        <v>5469</v>
      </c>
      <c r="E1857"/>
      <c r="F1857" t="s">
        <v>44</v>
      </c>
      <c r="G1857"/>
      <c r="H1857">
        <v>0.6</v>
      </c>
      <c r="I1857">
        <v>1.1000000000000001</v>
      </c>
      <c r="J1857" t="s">
        <v>2535</v>
      </c>
      <c r="K1857">
        <v>35.650970000000001</v>
      </c>
      <c r="L1857">
        <v>-84.849320000000006</v>
      </c>
      <c r="M1857" s="100" t="s">
        <v>38415</v>
      </c>
      <c r="N1857" t="s">
        <v>26602</v>
      </c>
      <c r="O1857" t="s">
        <v>42267</v>
      </c>
      <c r="P1857">
        <v>1</v>
      </c>
      <c r="Q1857" t="s">
        <v>28796</v>
      </c>
      <c r="R1857" t="s">
        <v>25802</v>
      </c>
      <c r="S1857" t="s">
        <v>26197</v>
      </c>
      <c r="T1857"/>
      <c r="U1857" t="s">
        <v>26198</v>
      </c>
      <c r="V1857" t="s">
        <v>26204</v>
      </c>
      <c r="Y1857" s="97"/>
      <c r="AA1857" s="91" t="str">
        <v>CRACK000.6RH</v>
      </c>
    </row>
    <row r="1858" spans="1:27" s="91" customFormat="1" ht="15" customHeight="1" x14ac:dyDescent="0.35">
      <c r="A1858" t="s">
        <v>5471</v>
      </c>
      <c r="B1858" t="s">
        <v>5470</v>
      </c>
      <c r="C1858" t="s">
        <v>5468</v>
      </c>
      <c r="D1858" t="s">
        <v>5472</v>
      </c>
      <c r="E1858"/>
      <c r="F1858" t="s">
        <v>44</v>
      </c>
      <c r="G1858"/>
      <c r="H1858">
        <v>0.8</v>
      </c>
      <c r="I1858">
        <v>4.6100000000000003</v>
      </c>
      <c r="J1858" t="s">
        <v>2163</v>
      </c>
      <c r="K1858">
        <v>36.342730000000003</v>
      </c>
      <c r="L1858">
        <v>-83.537390000000002</v>
      </c>
      <c r="M1858" s="100" t="s">
        <v>38424</v>
      </c>
      <c r="N1858" t="s">
        <v>26272</v>
      </c>
      <c r="O1858" t="s">
        <v>42359</v>
      </c>
      <c r="P1858">
        <v>4</v>
      </c>
      <c r="Q1858" t="s">
        <v>27019</v>
      </c>
      <c r="R1858" t="s">
        <v>25825</v>
      </c>
      <c r="S1858" t="s">
        <v>26197</v>
      </c>
      <c r="T1858"/>
      <c r="U1858" t="s">
        <v>26198</v>
      </c>
      <c r="V1858" t="s">
        <v>26204</v>
      </c>
      <c r="X1858" s="91" t="s">
        <v>30702</v>
      </c>
      <c r="Y1858" s="97"/>
      <c r="AA1858" s="91" t="str">
        <v>CRACK000.8GR</v>
      </c>
    </row>
    <row r="1859" spans="1:27" s="91" customFormat="1" ht="15" customHeight="1" x14ac:dyDescent="0.35">
      <c r="A1859" t="s">
        <v>5474</v>
      </c>
      <c r="B1859" t="s">
        <v>5473</v>
      </c>
      <c r="C1859" t="s">
        <v>5475</v>
      </c>
      <c r="D1859" t="s">
        <v>5476</v>
      </c>
      <c r="E1859"/>
      <c r="F1859" t="s">
        <v>28998</v>
      </c>
      <c r="G1859"/>
      <c r="H1859">
        <v>1.2</v>
      </c>
      <c r="I1859">
        <v>11.33</v>
      </c>
      <c r="J1859" t="s">
        <v>409</v>
      </c>
      <c r="K1859">
        <v>35.556100000000001</v>
      </c>
      <c r="L1859">
        <v>-84.374750000000006</v>
      </c>
      <c r="M1859" s="100" t="s">
        <v>38378</v>
      </c>
      <c r="N1859" t="s">
        <v>26202</v>
      </c>
      <c r="O1859" t="s">
        <v>43256</v>
      </c>
      <c r="P1859">
        <v>3</v>
      </c>
      <c r="Q1859" t="s">
        <v>30703</v>
      </c>
      <c r="R1859" t="s">
        <v>25825</v>
      </c>
      <c r="S1859" t="s">
        <v>26197</v>
      </c>
      <c r="T1859"/>
      <c r="U1859" t="s">
        <v>26198</v>
      </c>
      <c r="V1859" t="s">
        <v>26204</v>
      </c>
      <c r="X1859" s="91" t="s">
        <v>30704</v>
      </c>
      <c r="Y1859" s="97"/>
      <c r="AA1859" s="91" t="str">
        <v>CRAIG001.2MO</v>
      </c>
    </row>
    <row r="1860" spans="1:27" s="91" customFormat="1" ht="15" customHeight="1" x14ac:dyDescent="0.35">
      <c r="A1860" t="s">
        <v>5478</v>
      </c>
      <c r="B1860" t="s">
        <v>5477</v>
      </c>
      <c r="C1860" t="s">
        <v>5475</v>
      </c>
      <c r="D1860" t="s">
        <v>5479</v>
      </c>
      <c r="E1860"/>
      <c r="F1860" t="s">
        <v>33</v>
      </c>
      <c r="G1860"/>
      <c r="H1860">
        <v>1.3</v>
      </c>
      <c r="I1860">
        <v>5.47</v>
      </c>
      <c r="J1860" t="s">
        <v>1600</v>
      </c>
      <c r="K1860">
        <v>35.220832999999999</v>
      </c>
      <c r="L1860">
        <v>-86.645832999999996</v>
      </c>
      <c r="M1860" s="100" t="s">
        <v>38457</v>
      </c>
      <c r="N1860" t="s">
        <v>26336</v>
      </c>
      <c r="O1860" t="s">
        <v>43201</v>
      </c>
      <c r="P1860">
        <v>2</v>
      </c>
      <c r="Q1860" t="s">
        <v>30705</v>
      </c>
      <c r="R1860" t="s">
        <v>25808</v>
      </c>
      <c r="S1860" t="s">
        <v>26197</v>
      </c>
      <c r="T1860"/>
      <c r="U1860" t="s">
        <v>26198</v>
      </c>
      <c r="V1860" t="s">
        <v>26199</v>
      </c>
      <c r="X1860" s="91" t="s">
        <v>30706</v>
      </c>
      <c r="Y1860" s="97"/>
      <c r="AA1860" s="91" t="str">
        <v>CRAIG001.3LI</v>
      </c>
    </row>
    <row r="1861" spans="1:27" s="91" customFormat="1" ht="15" customHeight="1" x14ac:dyDescent="0.35">
      <c r="A1861" t="s">
        <v>5481</v>
      </c>
      <c r="B1861" t="s">
        <v>5480</v>
      </c>
      <c r="C1861" t="s">
        <v>5482</v>
      </c>
      <c r="D1861" t="s">
        <v>5483</v>
      </c>
      <c r="E1861"/>
      <c r="F1861" t="s">
        <v>29088</v>
      </c>
      <c r="G1861"/>
      <c r="H1861">
        <v>0.1</v>
      </c>
      <c r="I1861">
        <v>1.49</v>
      </c>
      <c r="J1861" t="s">
        <v>793</v>
      </c>
      <c r="K1861">
        <v>36.455289999999998</v>
      </c>
      <c r="L1861">
        <v>-86.869159999999994</v>
      </c>
      <c r="M1861" s="100" t="s">
        <v>38413</v>
      </c>
      <c r="N1861" t="s">
        <v>26250</v>
      </c>
      <c r="O1861" t="s">
        <v>42141</v>
      </c>
      <c r="P1861">
        <v>4</v>
      </c>
      <c r="Q1861" t="s">
        <v>30707</v>
      </c>
      <c r="R1861" t="s">
        <v>25829</v>
      </c>
      <c r="S1861" t="s">
        <v>26197</v>
      </c>
      <c r="T1861"/>
      <c r="U1861" t="s">
        <v>26198</v>
      </c>
      <c r="V1861" t="s">
        <v>26199</v>
      </c>
      <c r="Y1861" s="97"/>
      <c r="AA1861" s="91" t="str">
        <v>CRAWF000.1RN</v>
      </c>
    </row>
    <row r="1862" spans="1:27" s="91" customFormat="1" ht="15" customHeight="1" x14ac:dyDescent="0.35">
      <c r="A1862" t="s">
        <v>5485</v>
      </c>
      <c r="B1862" t="s">
        <v>5484</v>
      </c>
      <c r="C1862" t="s">
        <v>5486</v>
      </c>
      <c r="D1862" t="s">
        <v>5487</v>
      </c>
      <c r="E1862"/>
      <c r="F1862" t="s">
        <v>29083</v>
      </c>
      <c r="G1862"/>
      <c r="H1862">
        <v>1.3</v>
      </c>
      <c r="I1862">
        <v>7.5</v>
      </c>
      <c r="J1862" t="s">
        <v>4</v>
      </c>
      <c r="K1862">
        <v>35.281500000000001</v>
      </c>
      <c r="L1862">
        <v>-87.3643</v>
      </c>
      <c r="M1862" s="100" t="s">
        <v>38376</v>
      </c>
      <c r="N1862" t="s">
        <v>26196</v>
      </c>
      <c r="O1862" t="s">
        <v>42536</v>
      </c>
      <c r="P1862">
        <v>1</v>
      </c>
      <c r="Q1862" t="s">
        <v>30708</v>
      </c>
      <c r="R1862" t="s">
        <v>25808</v>
      </c>
      <c r="S1862" t="s">
        <v>26197</v>
      </c>
      <c r="T1862"/>
      <c r="U1862" t="s">
        <v>26198</v>
      </c>
      <c r="V1862" t="s">
        <v>26199</v>
      </c>
      <c r="Y1862" s="97"/>
      <c r="AA1862" s="91" t="str">
        <v>CRAWF001.3LW</v>
      </c>
    </row>
    <row r="1863" spans="1:27" s="91" customFormat="1" ht="15" customHeight="1" x14ac:dyDescent="0.35">
      <c r="A1863" t="s">
        <v>5489</v>
      </c>
      <c r="B1863" t="s">
        <v>5488</v>
      </c>
      <c r="C1863" t="s">
        <v>5490</v>
      </c>
      <c r="D1863" t="s">
        <v>5491</v>
      </c>
      <c r="E1863"/>
      <c r="F1863" t="s">
        <v>44</v>
      </c>
      <c r="G1863"/>
      <c r="H1863">
        <v>0.3</v>
      </c>
      <c r="I1863">
        <v>0.32</v>
      </c>
      <c r="J1863" t="s">
        <v>64</v>
      </c>
      <c r="K1863">
        <v>36.169420000000002</v>
      </c>
      <c r="L1863">
        <v>-82.859089999999995</v>
      </c>
      <c r="M1863" s="100" t="s">
        <v>38387</v>
      </c>
      <c r="N1863" t="s">
        <v>26214</v>
      </c>
      <c r="O1863" t="s">
        <v>42150</v>
      </c>
      <c r="P1863">
        <v>5</v>
      </c>
      <c r="Q1863" t="s">
        <v>30709</v>
      </c>
      <c r="R1863" t="s">
        <v>25821</v>
      </c>
      <c r="S1863" t="s">
        <v>26197</v>
      </c>
      <c r="T1863"/>
      <c r="U1863" t="s">
        <v>26198</v>
      </c>
      <c r="V1863" t="s">
        <v>26204</v>
      </c>
      <c r="W1863" s="91" t="s">
        <v>5492</v>
      </c>
      <c r="X1863" s="91" t="s">
        <v>30710</v>
      </c>
      <c r="Y1863" s="97"/>
      <c r="AA1863" s="91" t="str">
        <v>CRAZY_S1.4T0.3GE</v>
      </c>
    </row>
    <row r="1864" spans="1:27" s="91" customFormat="1" ht="15" customHeight="1" x14ac:dyDescent="0.35">
      <c r="A1864" t="s">
        <v>5494</v>
      </c>
      <c r="B1864" t="s">
        <v>5493</v>
      </c>
      <c r="C1864" t="s">
        <v>5495</v>
      </c>
      <c r="D1864" t="s">
        <v>5496</v>
      </c>
      <c r="E1864"/>
      <c r="F1864" t="s">
        <v>29083</v>
      </c>
      <c r="G1864"/>
      <c r="H1864">
        <v>0.1</v>
      </c>
      <c r="I1864">
        <v>3.73</v>
      </c>
      <c r="J1864" t="s">
        <v>19</v>
      </c>
      <c r="K1864">
        <v>36.10716</v>
      </c>
      <c r="L1864">
        <v>-87.291179999999997</v>
      </c>
      <c r="M1864" s="100" t="s">
        <v>38379</v>
      </c>
      <c r="N1864" t="s">
        <v>26205</v>
      </c>
      <c r="O1864" t="s">
        <v>42111</v>
      </c>
      <c r="P1864">
        <v>1</v>
      </c>
      <c r="Q1864" t="s">
        <v>26811</v>
      </c>
      <c r="R1864" t="s">
        <v>25829</v>
      </c>
      <c r="S1864" t="s">
        <v>26197</v>
      </c>
      <c r="T1864"/>
      <c r="U1864" t="s">
        <v>26198</v>
      </c>
      <c r="V1864" t="s">
        <v>26199</v>
      </c>
      <c r="W1864" s="91" t="s">
        <v>5497</v>
      </c>
      <c r="X1864" s="91" t="s">
        <v>34825</v>
      </c>
      <c r="Y1864" s="97"/>
      <c r="AA1864" s="91" t="str">
        <v>CREEC_G0.1DI</v>
      </c>
    </row>
    <row r="1865" spans="1:27" s="91" customFormat="1" ht="15" customHeight="1" x14ac:dyDescent="0.35">
      <c r="A1865" t="s">
        <v>5499</v>
      </c>
      <c r="B1865" t="s">
        <v>5498</v>
      </c>
      <c r="C1865" t="s">
        <v>5495</v>
      </c>
      <c r="D1865" t="s">
        <v>5500</v>
      </c>
      <c r="E1865"/>
      <c r="F1865" t="s">
        <v>29083</v>
      </c>
      <c r="G1865"/>
      <c r="H1865">
        <v>0.5</v>
      </c>
      <c r="I1865">
        <v>3.52</v>
      </c>
      <c r="J1865" t="s">
        <v>19</v>
      </c>
      <c r="K1865">
        <v>36.103360000000002</v>
      </c>
      <c r="L1865">
        <v>-87.286349999999999</v>
      </c>
      <c r="M1865" s="100" t="s">
        <v>38379</v>
      </c>
      <c r="N1865" t="s">
        <v>26205</v>
      </c>
      <c r="O1865" t="s">
        <v>42111</v>
      </c>
      <c r="P1865">
        <v>1</v>
      </c>
      <c r="Q1865" t="s">
        <v>26811</v>
      </c>
      <c r="R1865" t="s">
        <v>25829</v>
      </c>
      <c r="S1865" t="s">
        <v>26197</v>
      </c>
      <c r="T1865"/>
      <c r="U1865" t="s">
        <v>26198</v>
      </c>
      <c r="V1865" t="s">
        <v>26199</v>
      </c>
      <c r="W1865" s="91" t="s">
        <v>5501</v>
      </c>
      <c r="X1865" s="91" t="s">
        <v>34826</v>
      </c>
      <c r="Y1865" s="97"/>
      <c r="AA1865" s="91" t="str">
        <v>CREEC_G0.5DI</v>
      </c>
    </row>
    <row r="1866" spans="1:27" s="91" customFormat="1" ht="15" customHeight="1" x14ac:dyDescent="0.35">
      <c r="A1866" t="s">
        <v>5503</v>
      </c>
      <c r="B1866" t="s">
        <v>5502</v>
      </c>
      <c r="C1866" t="s">
        <v>5495</v>
      </c>
      <c r="D1866" t="s">
        <v>5504</v>
      </c>
      <c r="E1866"/>
      <c r="F1866" t="s">
        <v>29083</v>
      </c>
      <c r="G1866"/>
      <c r="H1866">
        <v>0.7</v>
      </c>
      <c r="I1866">
        <v>3.48</v>
      </c>
      <c r="J1866" t="s">
        <v>19</v>
      </c>
      <c r="K1866">
        <v>36.101388999999998</v>
      </c>
      <c r="L1866">
        <v>-87.284722000000002</v>
      </c>
      <c r="M1866" s="100" t="s">
        <v>38379</v>
      </c>
      <c r="N1866" t="s">
        <v>26205</v>
      </c>
      <c r="O1866" t="s">
        <v>42111</v>
      </c>
      <c r="P1866">
        <v>1</v>
      </c>
      <c r="Q1866" t="s">
        <v>30711</v>
      </c>
      <c r="R1866" t="s">
        <v>25829</v>
      </c>
      <c r="S1866" t="s">
        <v>26197</v>
      </c>
      <c r="T1866"/>
      <c r="U1866" t="s">
        <v>26198</v>
      </c>
      <c r="V1866" t="s">
        <v>26199</v>
      </c>
      <c r="W1866" s="91" t="s">
        <v>5505</v>
      </c>
      <c r="X1866" s="91" t="s">
        <v>34827</v>
      </c>
      <c r="Y1866" s="97"/>
      <c r="AA1866" s="91" t="str">
        <v>CREEC_G0.7DI</v>
      </c>
    </row>
    <row r="1867" spans="1:27" s="91" customFormat="1" ht="15" customHeight="1" x14ac:dyDescent="0.35">
      <c r="A1867" s="310" t="s">
        <v>43817</v>
      </c>
      <c r="B1867" s="310" t="s">
        <v>43818</v>
      </c>
      <c r="C1867" s="310" t="s">
        <v>43819</v>
      </c>
      <c r="D1867" s="310" t="s">
        <v>43820</v>
      </c>
      <c r="E1867" s="310"/>
      <c r="F1867" s="310" t="s">
        <v>29083</v>
      </c>
      <c r="G1867" s="310"/>
      <c r="H1867" s="314">
        <v>1.9</v>
      </c>
      <c r="I1867" s="314">
        <v>1.39</v>
      </c>
      <c r="J1867" s="310" t="s">
        <v>19</v>
      </c>
      <c r="K1867" s="314">
        <v>36.100405000000002</v>
      </c>
      <c r="L1867" s="314">
        <v>-87.275677000000002</v>
      </c>
      <c r="M1867" s="314" t="s">
        <v>38379</v>
      </c>
      <c r="N1867" s="310" t="s">
        <v>26205</v>
      </c>
      <c r="O1867" s="310" t="s">
        <v>41319</v>
      </c>
      <c r="P1867" s="314">
        <v>1</v>
      </c>
      <c r="Q1867" s="310" t="s">
        <v>29524</v>
      </c>
      <c r="R1867" s="310" t="s">
        <v>25829</v>
      </c>
      <c r="S1867" s="310" t="s">
        <v>26197</v>
      </c>
      <c r="T1867" s="310" t="s">
        <v>43821</v>
      </c>
      <c r="U1867" s="310" t="s">
        <v>26207</v>
      </c>
      <c r="V1867" s="310" t="s">
        <v>26199</v>
      </c>
      <c r="Y1867" s="97"/>
      <c r="AA1867" s="91" t="str">
        <v>CREEC_G1.9DI</v>
      </c>
    </row>
    <row r="1868" spans="1:27" s="91" customFormat="1" ht="15" customHeight="1" x14ac:dyDescent="0.35">
      <c r="A1868" t="s">
        <v>5507</v>
      </c>
      <c r="B1868" t="s">
        <v>5506</v>
      </c>
      <c r="C1868" t="s">
        <v>5508</v>
      </c>
      <c r="D1868" t="s">
        <v>5509</v>
      </c>
      <c r="E1868"/>
      <c r="F1868" t="s">
        <v>44</v>
      </c>
      <c r="G1868"/>
      <c r="H1868">
        <v>0.2</v>
      </c>
      <c r="I1868">
        <v>3.05</v>
      </c>
      <c r="J1868" t="s">
        <v>1015</v>
      </c>
      <c r="K1868">
        <v>36.094360000000002</v>
      </c>
      <c r="L1868">
        <v>-83.33663</v>
      </c>
      <c r="M1868" s="100" t="s">
        <v>38387</v>
      </c>
      <c r="N1868" t="s">
        <v>26214</v>
      </c>
      <c r="O1868" t="s">
        <v>42374</v>
      </c>
      <c r="P1868">
        <v>5</v>
      </c>
      <c r="Q1868" t="s">
        <v>26812</v>
      </c>
      <c r="R1868" t="s">
        <v>25825</v>
      </c>
      <c r="S1868" t="s">
        <v>26197</v>
      </c>
      <c r="T1868"/>
      <c r="U1868" t="s">
        <v>26198</v>
      </c>
      <c r="V1868" t="s">
        <v>26204</v>
      </c>
      <c r="X1868" s="91" t="s">
        <v>30712</v>
      </c>
      <c r="Y1868" s="97"/>
      <c r="AA1868" s="91" t="str">
        <v>CRIDE000.2JE</v>
      </c>
    </row>
    <row r="1869" spans="1:27" s="91" customFormat="1" ht="15" customHeight="1" x14ac:dyDescent="0.35">
      <c r="A1869" t="s">
        <v>5511</v>
      </c>
      <c r="B1869" t="s">
        <v>5510</v>
      </c>
      <c r="C1869" t="s">
        <v>5512</v>
      </c>
      <c r="D1869" t="s">
        <v>5513</v>
      </c>
      <c r="E1869"/>
      <c r="F1869" t="s">
        <v>29090</v>
      </c>
      <c r="G1869"/>
      <c r="H1869">
        <v>1</v>
      </c>
      <c r="I1869">
        <v>5.17</v>
      </c>
      <c r="J1869" t="s">
        <v>625</v>
      </c>
      <c r="K1869">
        <v>36.04419</v>
      </c>
      <c r="L1869">
        <v>-82.50891</v>
      </c>
      <c r="M1869" s="100" t="s">
        <v>38387</v>
      </c>
      <c r="N1869" t="s">
        <v>26214</v>
      </c>
      <c r="O1869" t="s">
        <v>42096</v>
      </c>
      <c r="P1869">
        <v>5</v>
      </c>
      <c r="Q1869" t="s">
        <v>29675</v>
      </c>
      <c r="R1869" t="s">
        <v>25821</v>
      </c>
      <c r="S1869" t="s">
        <v>26197</v>
      </c>
      <c r="T1869"/>
      <c r="U1869" t="s">
        <v>26198</v>
      </c>
      <c r="V1869" t="s">
        <v>26204</v>
      </c>
      <c r="Y1869" s="97"/>
      <c r="AA1869" s="91" t="str">
        <v>CRIDG001.0UC</v>
      </c>
    </row>
    <row r="1870" spans="1:27" s="91" customFormat="1" ht="15" customHeight="1" x14ac:dyDescent="0.35">
      <c r="A1870" t="s">
        <v>5515</v>
      </c>
      <c r="B1870" t="s">
        <v>5514</v>
      </c>
      <c r="C1870" t="s">
        <v>5516</v>
      </c>
      <c r="D1870" t="s">
        <v>5517</v>
      </c>
      <c r="E1870"/>
      <c r="F1870" t="s">
        <v>75</v>
      </c>
      <c r="G1870"/>
      <c r="H1870">
        <v>0.4</v>
      </c>
      <c r="I1870">
        <v>48.33</v>
      </c>
      <c r="J1870" t="s">
        <v>148</v>
      </c>
      <c r="K1870">
        <v>35.876069999999999</v>
      </c>
      <c r="L1870">
        <v>-86.263580000000005</v>
      </c>
      <c r="M1870" s="100" t="s">
        <v>38401</v>
      </c>
      <c r="N1870" t="s">
        <v>26226</v>
      </c>
      <c r="O1870" t="s">
        <v>42761</v>
      </c>
      <c r="P1870">
        <v>2</v>
      </c>
      <c r="Q1870" t="s">
        <v>30713</v>
      </c>
      <c r="R1870" t="s">
        <v>25829</v>
      </c>
      <c r="S1870" t="s">
        <v>26197</v>
      </c>
      <c r="T1870"/>
      <c r="U1870" t="s">
        <v>26198</v>
      </c>
      <c r="V1870" t="s">
        <v>26199</v>
      </c>
      <c r="W1870" s="91" t="s">
        <v>5518</v>
      </c>
      <c r="X1870" s="91" t="s">
        <v>30714</v>
      </c>
      <c r="Y1870" s="97"/>
      <c r="AA1870" s="91" t="str">
        <v>CRIPP000.4RU</v>
      </c>
    </row>
    <row r="1871" spans="1:27" s="91" customFormat="1" ht="15" customHeight="1" x14ac:dyDescent="0.35">
      <c r="A1871" t="s">
        <v>5520</v>
      </c>
      <c r="B1871" t="s">
        <v>5519</v>
      </c>
      <c r="C1871" t="s">
        <v>5516</v>
      </c>
      <c r="D1871" t="s">
        <v>5521</v>
      </c>
      <c r="E1871"/>
      <c r="F1871" t="s">
        <v>75</v>
      </c>
      <c r="G1871"/>
      <c r="H1871">
        <v>0.7</v>
      </c>
      <c r="I1871">
        <v>48.26</v>
      </c>
      <c r="J1871" t="s">
        <v>148</v>
      </c>
      <c r="K1871">
        <v>35.874167</v>
      </c>
      <c r="L1871">
        <v>-86.268056000000001</v>
      </c>
      <c r="M1871" s="100" t="s">
        <v>38401</v>
      </c>
      <c r="N1871" t="s">
        <v>26226</v>
      </c>
      <c r="O1871" t="s">
        <v>42761</v>
      </c>
      <c r="P1871">
        <v>2</v>
      </c>
      <c r="Q1871" t="s">
        <v>30713</v>
      </c>
      <c r="R1871" t="s">
        <v>25829</v>
      </c>
      <c r="S1871" t="s">
        <v>26197</v>
      </c>
      <c r="T1871"/>
      <c r="U1871" t="s">
        <v>26198</v>
      </c>
      <c r="V1871" t="s">
        <v>26199</v>
      </c>
      <c r="Y1871" s="97"/>
      <c r="AA1871" s="91" t="str">
        <v>CRIPP000.7RU</v>
      </c>
    </row>
    <row r="1872" spans="1:27" s="91" customFormat="1" ht="15" customHeight="1" x14ac:dyDescent="0.35">
      <c r="A1872" t="s">
        <v>5523</v>
      </c>
      <c r="B1872" t="s">
        <v>5522</v>
      </c>
      <c r="C1872" t="s">
        <v>5516</v>
      </c>
      <c r="D1872" t="s">
        <v>5524</v>
      </c>
      <c r="E1872"/>
      <c r="F1872" t="s">
        <v>75</v>
      </c>
      <c r="G1872"/>
      <c r="H1872">
        <v>3</v>
      </c>
      <c r="I1872">
        <v>37.15</v>
      </c>
      <c r="J1872" t="s">
        <v>148</v>
      </c>
      <c r="K1872">
        <v>35.849919999999997</v>
      </c>
      <c r="L1872">
        <v>-86.26173</v>
      </c>
      <c r="M1872" s="100" t="s">
        <v>38401</v>
      </c>
      <c r="N1872" t="s">
        <v>26226</v>
      </c>
      <c r="O1872" t="s">
        <v>42761</v>
      </c>
      <c r="P1872">
        <v>2</v>
      </c>
      <c r="Q1872" t="s">
        <v>26813</v>
      </c>
      <c r="R1872" t="s">
        <v>25829</v>
      </c>
      <c r="S1872" t="s">
        <v>26197</v>
      </c>
      <c r="T1872"/>
      <c r="U1872" t="s">
        <v>26198</v>
      </c>
      <c r="V1872" t="s">
        <v>26199</v>
      </c>
      <c r="W1872" s="91" t="s">
        <v>5525</v>
      </c>
      <c r="X1872" s="91" t="s">
        <v>30715</v>
      </c>
      <c r="Y1872" s="97"/>
      <c r="AA1872" s="91" t="str">
        <v>CRIPP003.0RU</v>
      </c>
    </row>
    <row r="1873" spans="1:27" s="91" customFormat="1" ht="15" customHeight="1" x14ac:dyDescent="0.35">
      <c r="A1873" t="s">
        <v>5527</v>
      </c>
      <c r="B1873" t="s">
        <v>5526</v>
      </c>
      <c r="C1873" t="s">
        <v>5516</v>
      </c>
      <c r="D1873" t="s">
        <v>5528</v>
      </c>
      <c r="E1873"/>
      <c r="F1873" t="s">
        <v>75</v>
      </c>
      <c r="G1873"/>
      <c r="H1873">
        <v>8.6</v>
      </c>
      <c r="I1873">
        <v>15</v>
      </c>
      <c r="J1873" t="s">
        <v>148</v>
      </c>
      <c r="K1873">
        <v>35.801949999999998</v>
      </c>
      <c r="L1873">
        <v>-86.212040000000002</v>
      </c>
      <c r="M1873" s="100" t="s">
        <v>38401</v>
      </c>
      <c r="N1873" t="s">
        <v>26226</v>
      </c>
      <c r="O1873" t="s">
        <v>42761</v>
      </c>
      <c r="P1873">
        <v>2</v>
      </c>
      <c r="Q1873" t="s">
        <v>30716</v>
      </c>
      <c r="R1873" t="s">
        <v>25829</v>
      </c>
      <c r="S1873" t="s">
        <v>26197</v>
      </c>
      <c r="T1873"/>
      <c r="U1873" t="s">
        <v>26198</v>
      </c>
      <c r="V1873" t="s">
        <v>26199</v>
      </c>
      <c r="Y1873" s="97"/>
      <c r="AA1873" s="91" t="str">
        <v>CRIPP008.6RU</v>
      </c>
    </row>
    <row r="1874" spans="1:27" s="91" customFormat="1" ht="15" customHeight="1" x14ac:dyDescent="0.35">
      <c r="A1874" t="s">
        <v>5530</v>
      </c>
      <c r="B1874" t="s">
        <v>5529</v>
      </c>
      <c r="C1874" t="s">
        <v>5531</v>
      </c>
      <c r="D1874" t="s">
        <v>5532</v>
      </c>
      <c r="E1874"/>
      <c r="F1874" t="s">
        <v>44</v>
      </c>
      <c r="G1874"/>
      <c r="H1874">
        <v>1.1000000000000001</v>
      </c>
      <c r="I1874">
        <v>4.74</v>
      </c>
      <c r="J1874" t="s">
        <v>68</v>
      </c>
      <c r="K1874">
        <v>36.380000000000003</v>
      </c>
      <c r="L1874">
        <v>-83.046000000000006</v>
      </c>
      <c r="M1874" s="100" t="s">
        <v>38388</v>
      </c>
      <c r="N1874" t="s">
        <v>18813</v>
      </c>
      <c r="O1874" t="s">
        <v>42591</v>
      </c>
      <c r="P1874">
        <v>4</v>
      </c>
      <c r="Q1874" t="s">
        <v>26814</v>
      </c>
      <c r="R1874" t="s">
        <v>25821</v>
      </c>
      <c r="S1874" t="s">
        <v>26197</v>
      </c>
      <c r="T1874"/>
      <c r="U1874" t="s">
        <v>26198</v>
      </c>
      <c r="V1874" t="s">
        <v>26204</v>
      </c>
      <c r="W1874" s="91" t="s">
        <v>5533</v>
      </c>
      <c r="X1874" s="91" t="s">
        <v>30717</v>
      </c>
      <c r="Y1874" s="97"/>
      <c r="AA1874" s="91" t="str">
        <v>CROCK001.1HS</v>
      </c>
    </row>
    <row r="1875" spans="1:27" s="91" customFormat="1" ht="15" customHeight="1" x14ac:dyDescent="0.35">
      <c r="A1875" t="s">
        <v>5535</v>
      </c>
      <c r="B1875" t="s">
        <v>5534</v>
      </c>
      <c r="C1875" t="s">
        <v>5531</v>
      </c>
      <c r="D1875" t="s">
        <v>5536</v>
      </c>
      <c r="E1875"/>
      <c r="F1875" t="s">
        <v>29083</v>
      </c>
      <c r="G1875"/>
      <c r="H1875">
        <v>1.4</v>
      </c>
      <c r="I1875">
        <v>1.35</v>
      </c>
      <c r="J1875" t="s">
        <v>22</v>
      </c>
      <c r="K1875">
        <v>36.652810000000002</v>
      </c>
      <c r="L1875">
        <v>-87.932100000000005</v>
      </c>
      <c r="M1875" s="100" t="s">
        <v>38380</v>
      </c>
      <c r="N1875" t="s">
        <v>26208</v>
      </c>
      <c r="O1875" t="s">
        <v>43225</v>
      </c>
      <c r="P1875">
        <v>5</v>
      </c>
      <c r="Q1875" t="s">
        <v>30718</v>
      </c>
      <c r="R1875" t="s">
        <v>25829</v>
      </c>
      <c r="S1875" t="s">
        <v>26197</v>
      </c>
      <c r="T1875"/>
      <c r="U1875" t="s">
        <v>26198</v>
      </c>
      <c r="V1875" t="s">
        <v>26199</v>
      </c>
      <c r="Y1875" s="97"/>
      <c r="AA1875" s="91" t="str">
        <v>CROCK001.4ST</v>
      </c>
    </row>
    <row r="1876" spans="1:27" s="91" customFormat="1" ht="15" customHeight="1" x14ac:dyDescent="0.35">
      <c r="A1876" s="310" t="s">
        <v>38854</v>
      </c>
      <c r="B1876" s="310" t="s">
        <v>38855</v>
      </c>
      <c r="C1876" s="310" t="s">
        <v>5531</v>
      </c>
      <c r="D1876" s="310" t="s">
        <v>38856</v>
      </c>
      <c r="E1876" s="310"/>
      <c r="F1876" s="310" t="s">
        <v>44</v>
      </c>
      <c r="G1876" s="310"/>
      <c r="H1876" s="314">
        <v>1.7</v>
      </c>
      <c r="I1876" s="314">
        <v>4.47</v>
      </c>
      <c r="J1876" s="310" t="s">
        <v>68</v>
      </c>
      <c r="K1876" s="314">
        <v>36.379817000000003</v>
      </c>
      <c r="L1876" s="314">
        <v>-83.046554</v>
      </c>
      <c r="M1876" s="314" t="s">
        <v>38388</v>
      </c>
      <c r="N1876" s="310" t="s">
        <v>18813</v>
      </c>
      <c r="O1876" s="310" t="s">
        <v>38857</v>
      </c>
      <c r="P1876" s="314">
        <v>4</v>
      </c>
      <c r="Q1876" s="310" t="s">
        <v>26814</v>
      </c>
      <c r="R1876" s="310" t="s">
        <v>25821</v>
      </c>
      <c r="S1876" s="310" t="s">
        <v>26197</v>
      </c>
      <c r="T1876" s="310"/>
      <c r="U1876" s="310" t="s">
        <v>26198</v>
      </c>
      <c r="V1876" s="310" t="s">
        <v>26204</v>
      </c>
      <c r="W1876" s="91" t="s">
        <v>38858</v>
      </c>
      <c r="X1876" s="91" t="s">
        <v>43486</v>
      </c>
      <c r="Y1876" s="97"/>
      <c r="AA1876" s="91" t="str">
        <v>CROCK001.7HS</v>
      </c>
    </row>
    <row r="1877" spans="1:27" s="91" customFormat="1" ht="15" customHeight="1" x14ac:dyDescent="0.35">
      <c r="A1877" t="s">
        <v>5538</v>
      </c>
      <c r="B1877" t="s">
        <v>5537</v>
      </c>
      <c r="C1877" t="s">
        <v>5531</v>
      </c>
      <c r="D1877" t="s">
        <v>5539</v>
      </c>
      <c r="E1877"/>
      <c r="F1877" t="s">
        <v>44</v>
      </c>
      <c r="G1877"/>
      <c r="H1877">
        <v>3.4</v>
      </c>
      <c r="I1877">
        <v>2.62</v>
      </c>
      <c r="J1877" t="s">
        <v>68</v>
      </c>
      <c r="K1877">
        <v>36.397039999999997</v>
      </c>
      <c r="L1877">
        <v>-83.013900000000007</v>
      </c>
      <c r="M1877" s="100" t="s">
        <v>38388</v>
      </c>
      <c r="N1877" t="s">
        <v>18813</v>
      </c>
      <c r="O1877" t="s">
        <v>42591</v>
      </c>
      <c r="P1877">
        <v>4</v>
      </c>
      <c r="Q1877" t="s">
        <v>26814</v>
      </c>
      <c r="R1877" t="s">
        <v>25821</v>
      </c>
      <c r="S1877" t="s">
        <v>26197</v>
      </c>
      <c r="T1877"/>
      <c r="U1877" t="s">
        <v>26198</v>
      </c>
      <c r="V1877" t="s">
        <v>26204</v>
      </c>
      <c r="X1877" s="91" t="s">
        <v>34828</v>
      </c>
      <c r="Y1877" s="97"/>
      <c r="AA1877" s="91" t="str">
        <v>CROCK003.4HS</v>
      </c>
    </row>
    <row r="1878" spans="1:27" s="91" customFormat="1" ht="15" customHeight="1" x14ac:dyDescent="0.35">
      <c r="A1878" t="s">
        <v>5541</v>
      </c>
      <c r="B1878" t="s">
        <v>5540</v>
      </c>
      <c r="C1878" t="s">
        <v>5531</v>
      </c>
      <c r="D1878" t="s">
        <v>5542</v>
      </c>
      <c r="E1878"/>
      <c r="F1878" t="s">
        <v>44</v>
      </c>
      <c r="G1878"/>
      <c r="H1878">
        <v>4.3</v>
      </c>
      <c r="I1878">
        <v>0.19</v>
      </c>
      <c r="J1878" t="s">
        <v>68</v>
      </c>
      <c r="K1878">
        <v>36.406999999999996</v>
      </c>
      <c r="L1878">
        <v>-83.001999999999995</v>
      </c>
      <c r="M1878" s="100" t="s">
        <v>38388</v>
      </c>
      <c r="N1878" t="s">
        <v>18813</v>
      </c>
      <c r="O1878" t="s">
        <v>42591</v>
      </c>
      <c r="P1878">
        <v>4</v>
      </c>
      <c r="Q1878" t="s">
        <v>26814</v>
      </c>
      <c r="R1878" t="s">
        <v>25821</v>
      </c>
      <c r="S1878" t="s">
        <v>26197</v>
      </c>
      <c r="T1878"/>
      <c r="U1878" t="s">
        <v>26198</v>
      </c>
      <c r="V1878" t="s">
        <v>26204</v>
      </c>
      <c r="Y1878" s="97"/>
      <c r="AA1878" s="91" t="str">
        <v>CROCK004.3HS</v>
      </c>
    </row>
    <row r="1879" spans="1:27" s="91" customFormat="1" ht="15" customHeight="1" x14ac:dyDescent="0.35">
      <c r="A1879" t="s">
        <v>5544</v>
      </c>
      <c r="B1879" t="s">
        <v>5543</v>
      </c>
      <c r="C1879" t="s">
        <v>5545</v>
      </c>
      <c r="D1879" t="s">
        <v>5546</v>
      </c>
      <c r="E1879"/>
      <c r="F1879" t="s">
        <v>58</v>
      </c>
      <c r="G1879"/>
      <c r="H1879">
        <v>0.1</v>
      </c>
      <c r="I1879">
        <v>32.11</v>
      </c>
      <c r="J1879" t="s">
        <v>814</v>
      </c>
      <c r="K1879">
        <v>36.324444999999997</v>
      </c>
      <c r="L1879">
        <v>-84.787499999999994</v>
      </c>
      <c r="M1879" s="100" t="s">
        <v>38426</v>
      </c>
      <c r="N1879" t="s">
        <v>26325</v>
      </c>
      <c r="O1879" t="s">
        <v>42823</v>
      </c>
      <c r="P1879">
        <v>4</v>
      </c>
      <c r="Q1879" t="s">
        <v>28110</v>
      </c>
      <c r="R1879" t="s">
        <v>25812</v>
      </c>
      <c r="S1879" t="s">
        <v>26197</v>
      </c>
      <c r="T1879"/>
      <c r="U1879" t="s">
        <v>26198</v>
      </c>
      <c r="V1879" t="s">
        <v>26199</v>
      </c>
      <c r="Y1879" s="97"/>
      <c r="AA1879" s="91" t="str">
        <v>CROOK000.1FE</v>
      </c>
    </row>
    <row r="1880" spans="1:27" s="91" customFormat="1" ht="15" customHeight="1" x14ac:dyDescent="0.35">
      <c r="A1880" t="s">
        <v>5548</v>
      </c>
      <c r="B1880" t="s">
        <v>5547</v>
      </c>
      <c r="C1880" t="s">
        <v>5549</v>
      </c>
      <c r="D1880" t="s">
        <v>5550</v>
      </c>
      <c r="E1880"/>
      <c r="F1880" t="s">
        <v>28983</v>
      </c>
      <c r="G1880"/>
      <c r="H1880">
        <v>0.2</v>
      </c>
      <c r="I1880">
        <v>2.58</v>
      </c>
      <c r="J1880" t="s">
        <v>244</v>
      </c>
      <c r="K1880">
        <v>36.478000000000002</v>
      </c>
      <c r="L1880">
        <v>-81.813000000000002</v>
      </c>
      <c r="M1880" s="100" t="s">
        <v>38455</v>
      </c>
      <c r="N1880" t="s">
        <v>26332</v>
      </c>
      <c r="O1880" t="s">
        <v>43017</v>
      </c>
      <c r="P1880">
        <v>1</v>
      </c>
      <c r="Q1880" t="s">
        <v>26815</v>
      </c>
      <c r="R1880" t="s">
        <v>25821</v>
      </c>
      <c r="S1880" t="s">
        <v>26197</v>
      </c>
      <c r="T1880"/>
      <c r="U1880" t="s">
        <v>26198</v>
      </c>
      <c r="V1880" t="s">
        <v>26204</v>
      </c>
      <c r="X1880" s="91" t="s">
        <v>30719</v>
      </c>
      <c r="Y1880" s="97"/>
      <c r="AA1880" s="91" t="str">
        <v>CROOK000.2JO</v>
      </c>
    </row>
    <row r="1881" spans="1:27" s="91" customFormat="1" ht="15" customHeight="1" x14ac:dyDescent="0.35">
      <c r="A1881" t="s">
        <v>5552</v>
      </c>
      <c r="B1881" t="s">
        <v>5551</v>
      </c>
      <c r="C1881" t="s">
        <v>5545</v>
      </c>
      <c r="D1881" t="s">
        <v>5553</v>
      </c>
      <c r="E1881"/>
      <c r="F1881" t="s">
        <v>75</v>
      </c>
      <c r="G1881"/>
      <c r="H1881">
        <v>0.2</v>
      </c>
      <c r="I1881">
        <v>2.99</v>
      </c>
      <c r="J1881" t="s">
        <v>34</v>
      </c>
      <c r="K1881">
        <v>35.709400000000002</v>
      </c>
      <c r="L1881">
        <v>-86.896699999999996</v>
      </c>
      <c r="M1881" s="100" t="s">
        <v>38382</v>
      </c>
      <c r="N1881" t="s">
        <v>26210</v>
      </c>
      <c r="O1881" t="s">
        <v>42760</v>
      </c>
      <c r="P1881">
        <v>3</v>
      </c>
      <c r="Q1881" t="s">
        <v>26816</v>
      </c>
      <c r="R1881" t="s">
        <v>25808</v>
      </c>
      <c r="S1881" t="s">
        <v>26197</v>
      </c>
      <c r="T1881"/>
      <c r="U1881" t="s">
        <v>26198</v>
      </c>
      <c r="V1881" t="s">
        <v>26199</v>
      </c>
      <c r="X1881" s="91" t="s">
        <v>34829</v>
      </c>
      <c r="Y1881" s="97"/>
      <c r="AA1881" s="91" t="str">
        <v>CROOK000.2MY</v>
      </c>
    </row>
    <row r="1882" spans="1:27" s="91" customFormat="1" ht="15" customHeight="1" x14ac:dyDescent="0.35">
      <c r="A1882" t="s">
        <v>30720</v>
      </c>
      <c r="B1882" t="s">
        <v>30721</v>
      </c>
      <c r="C1882" t="s">
        <v>5556</v>
      </c>
      <c r="D1882" t="s">
        <v>30722</v>
      </c>
      <c r="E1882"/>
      <c r="F1882" t="s">
        <v>44</v>
      </c>
      <c r="G1882" t="s">
        <v>28996</v>
      </c>
      <c r="H1882">
        <v>0.2</v>
      </c>
      <c r="I1882">
        <v>1.1000000000000001</v>
      </c>
      <c r="J1882" t="s">
        <v>3025</v>
      </c>
      <c r="K1882">
        <v>36.193820000000002</v>
      </c>
      <c r="L1882">
        <v>-83.745249999999999</v>
      </c>
      <c r="M1882" s="100" t="s">
        <v>38388</v>
      </c>
      <c r="N1882" t="s">
        <v>18813</v>
      </c>
      <c r="O1882" t="s">
        <v>42505</v>
      </c>
      <c r="P1882">
        <v>4</v>
      </c>
      <c r="Q1882" t="s">
        <v>30723</v>
      </c>
      <c r="R1882" t="s">
        <v>25825</v>
      </c>
      <c r="S1882" t="s">
        <v>26197</v>
      </c>
      <c r="T1882"/>
      <c r="U1882" t="s">
        <v>26198</v>
      </c>
      <c r="V1882" t="s">
        <v>26204</v>
      </c>
      <c r="Y1882" s="97"/>
      <c r="AA1882" s="91" t="str">
        <v>CROOK000.2UN</v>
      </c>
    </row>
    <row r="1883" spans="1:27" s="91" customFormat="1" ht="15" customHeight="1" x14ac:dyDescent="0.35">
      <c r="A1883" t="s">
        <v>5555</v>
      </c>
      <c r="B1883" t="s">
        <v>5554</v>
      </c>
      <c r="C1883" t="s">
        <v>5556</v>
      </c>
      <c r="D1883" t="s">
        <v>5557</v>
      </c>
      <c r="E1883"/>
      <c r="F1883" t="s">
        <v>75</v>
      </c>
      <c r="G1883"/>
      <c r="H1883">
        <v>0.8</v>
      </c>
      <c r="I1883">
        <v>1.88</v>
      </c>
      <c r="J1883" t="s">
        <v>76</v>
      </c>
      <c r="K1883">
        <v>35.402999999999999</v>
      </c>
      <c r="L1883">
        <v>-86.438599999999994</v>
      </c>
      <c r="M1883" s="100" t="s">
        <v>38389</v>
      </c>
      <c r="N1883" t="s">
        <v>26217</v>
      </c>
      <c r="O1883" t="s">
        <v>42494</v>
      </c>
      <c r="P1883">
        <v>4</v>
      </c>
      <c r="Q1883" t="s">
        <v>30724</v>
      </c>
      <c r="R1883" t="s">
        <v>25808</v>
      </c>
      <c r="S1883" t="s">
        <v>26197</v>
      </c>
      <c r="T1883"/>
      <c r="U1883" t="s">
        <v>26198</v>
      </c>
      <c r="V1883" t="s">
        <v>26199</v>
      </c>
      <c r="X1883" s="91" t="s">
        <v>30725</v>
      </c>
      <c r="Y1883" s="97"/>
      <c r="AA1883" s="91" t="str">
        <v>CROOK000.8BE</v>
      </c>
    </row>
    <row r="1884" spans="1:27" s="91" customFormat="1" ht="15" customHeight="1" x14ac:dyDescent="0.35">
      <c r="A1884" t="s">
        <v>5559</v>
      </c>
      <c r="B1884" t="s">
        <v>5558</v>
      </c>
      <c r="C1884" t="s">
        <v>5545</v>
      </c>
      <c r="D1884" t="s">
        <v>5560</v>
      </c>
      <c r="E1884"/>
      <c r="F1884" t="s">
        <v>9</v>
      </c>
      <c r="G1884"/>
      <c r="H1884">
        <v>0.8</v>
      </c>
      <c r="I1884">
        <v>0.74</v>
      </c>
      <c r="J1884" t="s">
        <v>28</v>
      </c>
      <c r="K1884">
        <v>35.76229</v>
      </c>
      <c r="L1884">
        <v>-88.711619999999996</v>
      </c>
      <c r="M1884" s="100" t="s">
        <v>38429</v>
      </c>
      <c r="N1884" t="s">
        <v>26286</v>
      </c>
      <c r="O1884" t="s">
        <v>42683</v>
      </c>
      <c r="P1884">
        <v>2</v>
      </c>
      <c r="Q1884" t="s">
        <v>26817</v>
      </c>
      <c r="R1884" t="s">
        <v>25816</v>
      </c>
      <c r="S1884" t="s">
        <v>26197</v>
      </c>
      <c r="T1884"/>
      <c r="U1884" t="s">
        <v>26198</v>
      </c>
      <c r="V1884" t="s">
        <v>26199</v>
      </c>
      <c r="Y1884" s="97"/>
      <c r="AA1884" s="91" t="str">
        <v>CROOK000.8MN</v>
      </c>
    </row>
    <row r="1885" spans="1:27" s="91" customFormat="1" ht="15" customHeight="1" x14ac:dyDescent="0.35">
      <c r="A1885" s="310" t="s">
        <v>38859</v>
      </c>
      <c r="B1885" s="310" t="s">
        <v>38860</v>
      </c>
      <c r="C1885" s="310" t="s">
        <v>5545</v>
      </c>
      <c r="D1885" s="310" t="s">
        <v>38861</v>
      </c>
      <c r="E1885" s="310"/>
      <c r="F1885" s="310" t="s">
        <v>9</v>
      </c>
      <c r="G1885" s="310"/>
      <c r="H1885" s="314">
        <v>1</v>
      </c>
      <c r="I1885" s="314">
        <v>10.9</v>
      </c>
      <c r="J1885" s="310" t="s">
        <v>10</v>
      </c>
      <c r="K1885" s="314">
        <v>35.159149999999997</v>
      </c>
      <c r="L1885" s="314">
        <v>-88.579719999999995</v>
      </c>
      <c r="M1885" s="314" t="s">
        <v>38377</v>
      </c>
      <c r="N1885" s="310" t="s">
        <v>26200</v>
      </c>
      <c r="O1885" s="310" t="s">
        <v>38862</v>
      </c>
      <c r="P1885" s="314">
        <v>4</v>
      </c>
      <c r="Q1885" s="310" t="s">
        <v>26822</v>
      </c>
      <c r="R1885" s="310" t="s">
        <v>25816</v>
      </c>
      <c r="S1885" s="310" t="s">
        <v>26197</v>
      </c>
      <c r="T1885" s="310"/>
      <c r="U1885" s="310" t="s">
        <v>26198</v>
      </c>
      <c r="V1885" s="310" t="s">
        <v>26199</v>
      </c>
      <c r="Y1885" s="97"/>
      <c r="AA1885" s="91" t="str">
        <v>CROOK001.0MC</v>
      </c>
    </row>
    <row r="1886" spans="1:27" s="91" customFormat="1" ht="15" customHeight="1" x14ac:dyDescent="0.35">
      <c r="A1886" t="s">
        <v>5562</v>
      </c>
      <c r="B1886" t="s">
        <v>5561</v>
      </c>
      <c r="C1886" t="s">
        <v>5545</v>
      </c>
      <c r="D1886" t="s">
        <v>5563</v>
      </c>
      <c r="E1886"/>
      <c r="F1886" t="s">
        <v>44</v>
      </c>
      <c r="G1886"/>
      <c r="H1886">
        <v>1.1000000000000001</v>
      </c>
      <c r="I1886">
        <v>31.4</v>
      </c>
      <c r="J1886" t="s">
        <v>15</v>
      </c>
      <c r="K1886">
        <v>35.770740000000004</v>
      </c>
      <c r="L1886">
        <v>-83.879440000000002</v>
      </c>
      <c r="M1886" s="100" t="s">
        <v>38415</v>
      </c>
      <c r="N1886" t="s">
        <v>26602</v>
      </c>
      <c r="O1886" t="s">
        <v>42233</v>
      </c>
      <c r="P1886">
        <v>2</v>
      </c>
      <c r="Q1886" t="s">
        <v>26823</v>
      </c>
      <c r="R1886" t="s">
        <v>25825</v>
      </c>
      <c r="S1886" t="s">
        <v>26197</v>
      </c>
      <c r="T1886"/>
      <c r="U1886" t="s">
        <v>26198</v>
      </c>
      <c r="V1886" t="s">
        <v>26204</v>
      </c>
      <c r="W1886" s="91" t="s">
        <v>5564</v>
      </c>
      <c r="X1886" s="91" t="s">
        <v>30726</v>
      </c>
      <c r="Y1886" s="97"/>
      <c r="AA1886" s="91" t="str">
        <v>CROOK001.1BT</v>
      </c>
    </row>
    <row r="1887" spans="1:27" s="91" customFormat="1" ht="15" customHeight="1" x14ac:dyDescent="0.35">
      <c r="A1887" t="s">
        <v>5566</v>
      </c>
      <c r="B1887" t="s">
        <v>5565</v>
      </c>
      <c r="C1887" t="s">
        <v>5567</v>
      </c>
      <c r="D1887" t="s">
        <v>5568</v>
      </c>
      <c r="E1887"/>
      <c r="F1887" t="s">
        <v>44</v>
      </c>
      <c r="G1887"/>
      <c r="H1887">
        <v>1.2</v>
      </c>
      <c r="I1887">
        <v>0.63</v>
      </c>
      <c r="J1887" t="s">
        <v>3025</v>
      </c>
      <c r="K1887">
        <v>36.281350000000003</v>
      </c>
      <c r="L1887">
        <v>-83.817369999999997</v>
      </c>
      <c r="M1887" s="100" t="s">
        <v>38424</v>
      </c>
      <c r="N1887" t="s">
        <v>26272</v>
      </c>
      <c r="O1887" t="s">
        <v>43059</v>
      </c>
      <c r="P1887">
        <v>4</v>
      </c>
      <c r="Q1887" t="s">
        <v>30727</v>
      </c>
      <c r="R1887" t="s">
        <v>25825</v>
      </c>
      <c r="S1887" t="s">
        <v>26197</v>
      </c>
      <c r="T1887"/>
      <c r="U1887" t="s">
        <v>26198</v>
      </c>
      <c r="V1887" t="s">
        <v>26204</v>
      </c>
      <c r="X1887" s="91" t="s">
        <v>29607</v>
      </c>
      <c r="Y1887" s="97"/>
      <c r="AA1887" s="91" t="str">
        <v>CROOK001.2UN</v>
      </c>
    </row>
    <row r="1888" spans="1:27" s="91" customFormat="1" ht="15" customHeight="1" x14ac:dyDescent="0.35">
      <c r="A1888" t="s">
        <v>5570</v>
      </c>
      <c r="B1888" t="s">
        <v>5569</v>
      </c>
      <c r="C1888" t="s">
        <v>5545</v>
      </c>
      <c r="D1888" t="s">
        <v>5571</v>
      </c>
      <c r="E1888"/>
      <c r="F1888" t="s">
        <v>29083</v>
      </c>
      <c r="G1888"/>
      <c r="H1888">
        <v>1.4</v>
      </c>
      <c r="I1888">
        <v>8.51</v>
      </c>
      <c r="J1888" t="s">
        <v>121</v>
      </c>
      <c r="K1888">
        <v>36.264800000000001</v>
      </c>
      <c r="L1888">
        <v>-87.980490000000003</v>
      </c>
      <c r="M1888" s="100" t="s">
        <v>38392</v>
      </c>
      <c r="N1888" t="s">
        <v>26221</v>
      </c>
      <c r="O1888" t="s">
        <v>42399</v>
      </c>
      <c r="P1888">
        <v>3</v>
      </c>
      <c r="Q1888" t="s">
        <v>28585</v>
      </c>
      <c r="R1888" t="s">
        <v>25816</v>
      </c>
      <c r="S1888" t="s">
        <v>26197</v>
      </c>
      <c r="T1888" t="s">
        <v>26375</v>
      </c>
      <c r="U1888" t="s">
        <v>26207</v>
      </c>
      <c r="V1888" t="s">
        <v>26199</v>
      </c>
      <c r="Y1888" s="97"/>
      <c r="AA1888" s="91" t="str">
        <v>CROOK001.4BN</v>
      </c>
    </row>
    <row r="1889" spans="1:27" s="91" customFormat="1" ht="15" customHeight="1" x14ac:dyDescent="0.35">
      <c r="A1889" t="s">
        <v>5573</v>
      </c>
      <c r="B1889" t="s">
        <v>5572</v>
      </c>
      <c r="C1889" t="s">
        <v>5545</v>
      </c>
      <c r="D1889" t="s">
        <v>5574</v>
      </c>
      <c r="E1889"/>
      <c r="F1889" t="s">
        <v>44</v>
      </c>
      <c r="G1889"/>
      <c r="H1889">
        <v>2.1</v>
      </c>
      <c r="I1889">
        <v>30</v>
      </c>
      <c r="J1889" t="s">
        <v>15</v>
      </c>
      <c r="K1889">
        <v>35.767200000000003</v>
      </c>
      <c r="L1889">
        <v>-83.888800000000003</v>
      </c>
      <c r="M1889" s="100" t="s">
        <v>38415</v>
      </c>
      <c r="N1889" t="s">
        <v>26602</v>
      </c>
      <c r="O1889" t="s">
        <v>42233</v>
      </c>
      <c r="P1889">
        <v>2</v>
      </c>
      <c r="Q1889" t="s">
        <v>26823</v>
      </c>
      <c r="R1889" t="s">
        <v>25825</v>
      </c>
      <c r="S1889" t="s">
        <v>26197</v>
      </c>
      <c r="T1889"/>
      <c r="U1889" t="s">
        <v>26198</v>
      </c>
      <c r="V1889" t="s">
        <v>26204</v>
      </c>
      <c r="W1889" s="91" t="s">
        <v>34830</v>
      </c>
      <c r="X1889" s="91" t="s">
        <v>30526</v>
      </c>
      <c r="Y1889" s="97"/>
      <c r="AA1889" s="91" t="str">
        <v>CROOK002.1BT</v>
      </c>
    </row>
    <row r="1890" spans="1:27" s="91" customFormat="1" ht="15" customHeight="1" x14ac:dyDescent="0.35">
      <c r="A1890" t="s">
        <v>5576</v>
      </c>
      <c r="B1890" t="s">
        <v>5575</v>
      </c>
      <c r="C1890" t="s">
        <v>5545</v>
      </c>
      <c r="D1890" t="s">
        <v>5577</v>
      </c>
      <c r="E1890"/>
      <c r="F1890" t="s">
        <v>324</v>
      </c>
      <c r="G1890"/>
      <c r="H1890">
        <v>2.2000000000000002</v>
      </c>
      <c r="I1890">
        <v>1.93</v>
      </c>
      <c r="J1890" t="s">
        <v>1237</v>
      </c>
      <c r="K1890">
        <v>36.576362000000003</v>
      </c>
      <c r="L1890">
        <v>-84.187189000000004</v>
      </c>
      <c r="M1890" s="100" t="s">
        <v>38417</v>
      </c>
      <c r="N1890" t="s">
        <v>26260</v>
      </c>
      <c r="O1890" t="s">
        <v>42557</v>
      </c>
      <c r="P1890">
        <v>4</v>
      </c>
      <c r="Q1890" t="s">
        <v>30728</v>
      </c>
      <c r="R1890" t="s">
        <v>25825</v>
      </c>
      <c r="S1890" t="s">
        <v>26197</v>
      </c>
      <c r="T1890"/>
      <c r="U1890" t="s">
        <v>26198</v>
      </c>
      <c r="V1890" t="s">
        <v>26204</v>
      </c>
      <c r="W1890" s="91" t="s">
        <v>5578</v>
      </c>
      <c r="X1890" s="91" t="s">
        <v>34831</v>
      </c>
      <c r="Y1890" s="97"/>
      <c r="AA1890" s="91" t="str">
        <v>CROOK002.2CA</v>
      </c>
    </row>
    <row r="1891" spans="1:27" s="91" customFormat="1" ht="15" customHeight="1" x14ac:dyDescent="0.35">
      <c r="A1891" t="s">
        <v>5580</v>
      </c>
      <c r="B1891" t="s">
        <v>5579</v>
      </c>
      <c r="C1891" t="s">
        <v>5545</v>
      </c>
      <c r="D1891" t="s">
        <v>5581</v>
      </c>
      <c r="E1891"/>
      <c r="F1891" t="s">
        <v>9</v>
      </c>
      <c r="G1891"/>
      <c r="H1891">
        <v>2.6</v>
      </c>
      <c r="I1891">
        <v>90.44</v>
      </c>
      <c r="J1891" t="s">
        <v>104</v>
      </c>
      <c r="K1891">
        <v>36.054699999999997</v>
      </c>
      <c r="L1891">
        <v>-88.457999999999998</v>
      </c>
      <c r="M1891" s="100" t="s">
        <v>38404</v>
      </c>
      <c r="N1891" t="s">
        <v>26243</v>
      </c>
      <c r="O1891" t="s">
        <v>43160</v>
      </c>
      <c r="P1891">
        <v>5</v>
      </c>
      <c r="Q1891" t="s">
        <v>26819</v>
      </c>
      <c r="R1891" t="s">
        <v>25816</v>
      </c>
      <c r="S1891" t="s">
        <v>26197</v>
      </c>
      <c r="T1891"/>
      <c r="U1891" t="s">
        <v>26198</v>
      </c>
      <c r="V1891" t="s">
        <v>26199</v>
      </c>
      <c r="W1891" s="91" t="s">
        <v>5582</v>
      </c>
      <c r="X1891" s="91" t="s">
        <v>30729</v>
      </c>
      <c r="Y1891" s="97"/>
      <c r="AA1891" s="91" t="str">
        <v>CROOK002.6CR</v>
      </c>
    </row>
    <row r="1892" spans="1:27" s="91" customFormat="1" ht="15" customHeight="1" x14ac:dyDescent="0.35">
      <c r="A1892" t="s">
        <v>5584</v>
      </c>
      <c r="B1892" t="s">
        <v>5583</v>
      </c>
      <c r="C1892" t="s">
        <v>5545</v>
      </c>
      <c r="D1892" t="s">
        <v>5585</v>
      </c>
      <c r="E1892"/>
      <c r="F1892" t="s">
        <v>29083</v>
      </c>
      <c r="G1892"/>
      <c r="H1892">
        <v>2.7</v>
      </c>
      <c r="I1892">
        <v>15.2</v>
      </c>
      <c r="J1892" t="s">
        <v>2522</v>
      </c>
      <c r="K1892">
        <v>35.810555999999998</v>
      </c>
      <c r="L1892">
        <v>-87.938056000000003</v>
      </c>
      <c r="M1892" s="100" t="s">
        <v>38402</v>
      </c>
      <c r="N1892" t="s">
        <v>26242</v>
      </c>
      <c r="O1892" t="s">
        <v>42218</v>
      </c>
      <c r="P1892">
        <v>3</v>
      </c>
      <c r="Q1892" t="s">
        <v>26820</v>
      </c>
      <c r="R1892" t="s">
        <v>25808</v>
      </c>
      <c r="S1892" t="s">
        <v>26197</v>
      </c>
      <c r="T1892"/>
      <c r="U1892" t="s">
        <v>26198</v>
      </c>
      <c r="V1892" t="s">
        <v>26199</v>
      </c>
      <c r="W1892" s="91" t="s">
        <v>34832</v>
      </c>
      <c r="Y1892" s="97"/>
      <c r="AA1892" s="91" t="str">
        <v>CROOK002.7PE</v>
      </c>
    </row>
    <row r="1893" spans="1:27" s="91" customFormat="1" ht="15" customHeight="1" x14ac:dyDescent="0.35">
      <c r="A1893" t="s">
        <v>5587</v>
      </c>
      <c r="B1893" t="s">
        <v>5586</v>
      </c>
      <c r="C1893" t="s">
        <v>5545</v>
      </c>
      <c r="D1893" t="s">
        <v>5588</v>
      </c>
      <c r="E1893"/>
      <c r="F1893" t="s">
        <v>29083</v>
      </c>
      <c r="G1893"/>
      <c r="H1893">
        <v>2.9</v>
      </c>
      <c r="I1893">
        <v>1.21</v>
      </c>
      <c r="J1893" t="s">
        <v>121</v>
      </c>
      <c r="K1893">
        <v>36.256070000000001</v>
      </c>
      <c r="L1893">
        <v>-88.025499999999994</v>
      </c>
      <c r="M1893" s="100" t="s">
        <v>38392</v>
      </c>
      <c r="N1893" t="s">
        <v>26221</v>
      </c>
      <c r="O1893" t="s">
        <v>42399</v>
      </c>
      <c r="P1893">
        <v>3</v>
      </c>
      <c r="Q1893" t="s">
        <v>29178</v>
      </c>
      <c r="R1893" t="s">
        <v>25816</v>
      </c>
      <c r="S1893" t="s">
        <v>26197</v>
      </c>
      <c r="T1893"/>
      <c r="U1893" t="s">
        <v>26198</v>
      </c>
      <c r="V1893" t="s">
        <v>26199</v>
      </c>
      <c r="X1893" s="91" t="s">
        <v>30730</v>
      </c>
      <c r="Y1893" s="97"/>
      <c r="AA1893" s="91" t="str">
        <v>CROOK002.9BN</v>
      </c>
    </row>
    <row r="1894" spans="1:27" s="91" customFormat="1" ht="15" customHeight="1" x14ac:dyDescent="0.35">
      <c r="A1894" t="s">
        <v>5590</v>
      </c>
      <c r="B1894" t="s">
        <v>5589</v>
      </c>
      <c r="C1894" t="s">
        <v>5591</v>
      </c>
      <c r="D1894" t="s">
        <v>5592</v>
      </c>
      <c r="E1894"/>
      <c r="F1894" t="s">
        <v>58</v>
      </c>
      <c r="G1894"/>
      <c r="H1894">
        <v>4.2</v>
      </c>
      <c r="I1894">
        <v>54.41</v>
      </c>
      <c r="J1894" t="s">
        <v>775</v>
      </c>
      <c r="K1894">
        <v>36.0822</v>
      </c>
      <c r="L1894">
        <v>-84.576099999999997</v>
      </c>
      <c r="M1894" s="100" t="s">
        <v>38416</v>
      </c>
      <c r="N1894" t="s">
        <v>26258</v>
      </c>
      <c r="O1894" t="s">
        <v>42469</v>
      </c>
      <c r="P1894">
        <v>1</v>
      </c>
      <c r="Q1894" t="s">
        <v>26821</v>
      </c>
      <c r="R1894" t="s">
        <v>25825</v>
      </c>
      <c r="S1894" t="s">
        <v>26197</v>
      </c>
      <c r="T1894"/>
      <c r="U1894" t="s">
        <v>26198</v>
      </c>
      <c r="V1894" t="s">
        <v>26204</v>
      </c>
      <c r="W1894" s="91" t="s">
        <v>34833</v>
      </c>
      <c r="X1894" s="91" t="s">
        <v>30731</v>
      </c>
      <c r="Y1894" s="97"/>
      <c r="AA1894" s="91" t="str">
        <v>CROOK004.2MG</v>
      </c>
    </row>
    <row r="1895" spans="1:27" s="91" customFormat="1" ht="15" customHeight="1" x14ac:dyDescent="0.35">
      <c r="A1895" t="s">
        <v>5594</v>
      </c>
      <c r="B1895" t="s">
        <v>5593</v>
      </c>
      <c r="C1895" t="s">
        <v>5545</v>
      </c>
      <c r="D1895" t="s">
        <v>40933</v>
      </c>
      <c r="E1895"/>
      <c r="F1895" t="s">
        <v>9</v>
      </c>
      <c r="G1895"/>
      <c r="H1895">
        <v>5</v>
      </c>
      <c r="I1895">
        <v>3.47</v>
      </c>
      <c r="J1895" t="s">
        <v>10</v>
      </c>
      <c r="K1895">
        <v>35.185199599999997</v>
      </c>
      <c r="L1895">
        <v>-88.526052530000001</v>
      </c>
      <c r="M1895" s="100" t="s">
        <v>38377</v>
      </c>
      <c r="N1895" t="s">
        <v>26200</v>
      </c>
      <c r="O1895" t="s">
        <v>42438</v>
      </c>
      <c r="P1895">
        <v>4</v>
      </c>
      <c r="Q1895" t="s">
        <v>26822</v>
      </c>
      <c r="R1895" t="s">
        <v>25816</v>
      </c>
      <c r="S1895" t="s">
        <v>26197</v>
      </c>
      <c r="T1895"/>
      <c r="U1895" t="s">
        <v>26198</v>
      </c>
      <c r="V1895" t="s">
        <v>26199</v>
      </c>
      <c r="W1895" s="91" t="s">
        <v>34834</v>
      </c>
      <c r="Y1895" s="97"/>
      <c r="AA1895" s="91" t="str">
        <v>CROOK005.0MC</v>
      </c>
    </row>
    <row r="1896" spans="1:27" s="91" customFormat="1" ht="15" customHeight="1" x14ac:dyDescent="0.35">
      <c r="A1896" t="s">
        <v>5596</v>
      </c>
      <c r="B1896" t="s">
        <v>5595</v>
      </c>
      <c r="C1896" t="s">
        <v>5545</v>
      </c>
      <c r="D1896" t="s">
        <v>5597</v>
      </c>
      <c r="E1896"/>
      <c r="F1896" t="s">
        <v>28994</v>
      </c>
      <c r="G1896"/>
      <c r="H1896">
        <v>5.3</v>
      </c>
      <c r="I1896">
        <v>23.35</v>
      </c>
      <c r="J1896" t="s">
        <v>15</v>
      </c>
      <c r="K1896">
        <v>35.756079999999997</v>
      </c>
      <c r="L1896">
        <v>-83.862189999999998</v>
      </c>
      <c r="M1896" s="100" t="s">
        <v>38415</v>
      </c>
      <c r="N1896" t="s">
        <v>26602</v>
      </c>
      <c r="O1896" t="s">
        <v>42233</v>
      </c>
      <c r="P1896">
        <v>2</v>
      </c>
      <c r="Q1896" t="s">
        <v>26823</v>
      </c>
      <c r="R1896" t="s">
        <v>25825</v>
      </c>
      <c r="S1896" t="s">
        <v>26197</v>
      </c>
      <c r="T1896"/>
      <c r="U1896" t="s">
        <v>26198</v>
      </c>
      <c r="V1896" t="s">
        <v>26204</v>
      </c>
      <c r="Y1896" s="97"/>
      <c r="AA1896" s="91" t="str">
        <v>CROOK005.3BT</v>
      </c>
    </row>
    <row r="1897" spans="1:27" s="91" customFormat="1" ht="15" customHeight="1" x14ac:dyDescent="0.35">
      <c r="A1897" s="310" t="s">
        <v>38863</v>
      </c>
      <c r="B1897" s="310" t="s">
        <v>38864</v>
      </c>
      <c r="C1897" s="310" t="s">
        <v>5545</v>
      </c>
      <c r="D1897" s="310" t="s">
        <v>38865</v>
      </c>
      <c r="E1897" s="310"/>
      <c r="F1897" s="310" t="s">
        <v>9</v>
      </c>
      <c r="G1897" s="310"/>
      <c r="H1897" s="314">
        <v>5.7</v>
      </c>
      <c r="I1897" s="314">
        <v>26.5</v>
      </c>
      <c r="J1897" s="310" t="s">
        <v>104</v>
      </c>
      <c r="K1897" s="314">
        <v>36.064506000000002</v>
      </c>
      <c r="L1897" s="314">
        <v>-88.404770999999997</v>
      </c>
      <c r="M1897" s="314" t="s">
        <v>38404</v>
      </c>
      <c r="N1897" s="310" t="s">
        <v>26243</v>
      </c>
      <c r="O1897" s="310" t="s">
        <v>38866</v>
      </c>
      <c r="P1897" s="314">
        <v>5</v>
      </c>
      <c r="Q1897" s="310" t="s">
        <v>26824</v>
      </c>
      <c r="R1897" s="310" t="s">
        <v>25816</v>
      </c>
      <c r="S1897" s="310" t="s">
        <v>26197</v>
      </c>
      <c r="T1897" s="310"/>
      <c r="U1897" s="310" t="s">
        <v>26198</v>
      </c>
      <c r="V1897" s="310" t="s">
        <v>26199</v>
      </c>
      <c r="W1897" s="91" t="s">
        <v>38867</v>
      </c>
      <c r="X1897" s="91" t="s">
        <v>43488</v>
      </c>
      <c r="Y1897" s="97"/>
      <c r="AA1897" s="91" t="str">
        <v>CROOK005.7CR</v>
      </c>
    </row>
    <row r="1898" spans="1:27" s="91" customFormat="1" ht="15" customHeight="1" x14ac:dyDescent="0.35">
      <c r="A1898" t="s">
        <v>5599</v>
      </c>
      <c r="B1898" t="s">
        <v>5598</v>
      </c>
      <c r="C1898" t="s">
        <v>5545</v>
      </c>
      <c r="D1898" t="s">
        <v>5600</v>
      </c>
      <c r="E1898"/>
      <c r="F1898" t="s">
        <v>9</v>
      </c>
      <c r="G1898"/>
      <c r="H1898">
        <v>5.6</v>
      </c>
      <c r="I1898">
        <v>32.18</v>
      </c>
      <c r="J1898" t="s">
        <v>104</v>
      </c>
      <c r="K1898">
        <v>36.060200000000002</v>
      </c>
      <c r="L1898">
        <v>-88.422799999999995</v>
      </c>
      <c r="M1898" s="100" t="s">
        <v>38404</v>
      </c>
      <c r="N1898" t="s">
        <v>26243</v>
      </c>
      <c r="O1898" t="s">
        <v>43160</v>
      </c>
      <c r="P1898">
        <v>5</v>
      </c>
      <c r="Q1898" t="s">
        <v>26824</v>
      </c>
      <c r="R1898" t="s">
        <v>25816</v>
      </c>
      <c r="S1898" t="s">
        <v>26197</v>
      </c>
      <c r="T1898"/>
      <c r="U1898" t="s">
        <v>26198</v>
      </c>
      <c r="V1898" t="s">
        <v>26199</v>
      </c>
      <c r="W1898" s="91" t="s">
        <v>5601</v>
      </c>
      <c r="X1898" s="91" t="s">
        <v>34835</v>
      </c>
      <c r="Y1898" s="97"/>
      <c r="AA1898" s="91" t="str">
        <v>CROOK005.8CR</v>
      </c>
    </row>
    <row r="1899" spans="1:27" s="91" customFormat="1" ht="15" customHeight="1" x14ac:dyDescent="0.35">
      <c r="A1899" t="s">
        <v>5603</v>
      </c>
      <c r="B1899" t="s">
        <v>5602</v>
      </c>
      <c r="C1899" t="s">
        <v>5591</v>
      </c>
      <c r="D1899" t="s">
        <v>5604</v>
      </c>
      <c r="E1899"/>
      <c r="F1899" t="s">
        <v>58</v>
      </c>
      <c r="G1899"/>
      <c r="H1899">
        <v>6.2</v>
      </c>
      <c r="I1899">
        <v>49.91</v>
      </c>
      <c r="J1899" t="s">
        <v>775</v>
      </c>
      <c r="K1899">
        <v>36.083199999999998</v>
      </c>
      <c r="L1899">
        <v>-84.556399999999996</v>
      </c>
      <c r="M1899" s="100" t="s">
        <v>38416</v>
      </c>
      <c r="N1899" t="s">
        <v>26258</v>
      </c>
      <c r="O1899" t="s">
        <v>42469</v>
      </c>
      <c r="P1899">
        <v>1</v>
      </c>
      <c r="Q1899" t="s">
        <v>26821</v>
      </c>
      <c r="R1899" t="s">
        <v>25825</v>
      </c>
      <c r="S1899" t="s">
        <v>26197</v>
      </c>
      <c r="T1899"/>
      <c r="U1899" t="s">
        <v>26198</v>
      </c>
      <c r="V1899" t="s">
        <v>26204</v>
      </c>
      <c r="X1899" s="91" t="s">
        <v>30732</v>
      </c>
      <c r="Y1899" s="97"/>
      <c r="AA1899" s="91" t="str">
        <v>CROOK006.2MG</v>
      </c>
    </row>
    <row r="1900" spans="1:27" s="91" customFormat="1" ht="15" customHeight="1" x14ac:dyDescent="0.35">
      <c r="A1900" t="s">
        <v>26826</v>
      </c>
      <c r="B1900" t="s">
        <v>26825</v>
      </c>
      <c r="C1900" t="s">
        <v>5545</v>
      </c>
      <c r="D1900" t="s">
        <v>25003</v>
      </c>
      <c r="E1900"/>
      <c r="F1900" t="s">
        <v>58</v>
      </c>
      <c r="G1900" t="s">
        <v>324</v>
      </c>
      <c r="H1900">
        <v>6.3</v>
      </c>
      <c r="I1900">
        <v>50.3</v>
      </c>
      <c r="J1900" t="s">
        <v>775</v>
      </c>
      <c r="K1900">
        <v>36.084890000000001</v>
      </c>
      <c r="L1900">
        <v>-84.555030000000002</v>
      </c>
      <c r="M1900" s="100" t="s">
        <v>38416</v>
      </c>
      <c r="N1900" t="s">
        <v>26258</v>
      </c>
      <c r="O1900" t="s">
        <v>42469</v>
      </c>
      <c r="P1900">
        <v>1</v>
      </c>
      <c r="Q1900" t="s">
        <v>26821</v>
      </c>
      <c r="R1900" t="s">
        <v>25825</v>
      </c>
      <c r="S1900" t="s">
        <v>26197</v>
      </c>
      <c r="T1900"/>
      <c r="U1900" t="s">
        <v>26198</v>
      </c>
      <c r="V1900" t="s">
        <v>26199</v>
      </c>
      <c r="W1900" s="91" t="s">
        <v>29179</v>
      </c>
      <c r="X1900" s="91" t="s">
        <v>30733</v>
      </c>
      <c r="Y1900" s="97"/>
      <c r="AA1900" s="91" t="str">
        <v>CROOK006.3MG</v>
      </c>
    </row>
    <row r="1901" spans="1:27" s="91" customFormat="1" ht="15" customHeight="1" x14ac:dyDescent="0.35">
      <c r="A1901" t="s">
        <v>5606</v>
      </c>
      <c r="B1901" t="s">
        <v>5605</v>
      </c>
      <c r="C1901" t="s">
        <v>5545</v>
      </c>
      <c r="D1901" t="s">
        <v>5600</v>
      </c>
      <c r="E1901"/>
      <c r="F1901" t="s">
        <v>9</v>
      </c>
      <c r="G1901"/>
      <c r="H1901">
        <v>5.6</v>
      </c>
      <c r="I1901">
        <v>32.18</v>
      </c>
      <c r="J1901" t="s">
        <v>104</v>
      </c>
      <c r="K1901">
        <v>36.060200999999999</v>
      </c>
      <c r="L1901">
        <v>-88.422799999999995</v>
      </c>
      <c r="M1901" s="100" t="s">
        <v>38404</v>
      </c>
      <c r="N1901" t="s">
        <v>26243</v>
      </c>
      <c r="O1901" t="s">
        <v>43160</v>
      </c>
      <c r="P1901">
        <v>5</v>
      </c>
      <c r="Q1901" t="s">
        <v>26824</v>
      </c>
      <c r="R1901" t="s">
        <v>25816</v>
      </c>
      <c r="S1901" t="s">
        <v>26197</v>
      </c>
      <c r="T1901"/>
      <c r="U1901" t="s">
        <v>26198</v>
      </c>
      <c r="V1901" t="s">
        <v>26199</v>
      </c>
      <c r="W1901" s="91" t="s">
        <v>5606</v>
      </c>
      <c r="X1901" s="91" t="s">
        <v>34836</v>
      </c>
      <c r="Y1901" s="97"/>
      <c r="AA1901" s="91" t="str">
        <v>CROOK006.6CR</v>
      </c>
    </row>
    <row r="1902" spans="1:27" s="91" customFormat="1" ht="15" customHeight="1" x14ac:dyDescent="0.35">
      <c r="A1902" t="s">
        <v>26828</v>
      </c>
      <c r="B1902" t="s">
        <v>26827</v>
      </c>
      <c r="C1902" t="s">
        <v>5591</v>
      </c>
      <c r="D1902" t="s">
        <v>26829</v>
      </c>
      <c r="E1902"/>
      <c r="F1902" t="s">
        <v>58</v>
      </c>
      <c r="G1902" t="s">
        <v>324</v>
      </c>
      <c r="H1902">
        <v>6.8</v>
      </c>
      <c r="I1902">
        <v>31.5</v>
      </c>
      <c r="J1902" t="s">
        <v>775</v>
      </c>
      <c r="K1902">
        <v>36.08578</v>
      </c>
      <c r="L1902">
        <v>-84.54965</v>
      </c>
      <c r="M1902" s="100" t="s">
        <v>38416</v>
      </c>
      <c r="N1902" t="s">
        <v>26258</v>
      </c>
      <c r="O1902" t="s">
        <v>42469</v>
      </c>
      <c r="P1902">
        <v>1</v>
      </c>
      <c r="Q1902" t="s">
        <v>26830</v>
      </c>
      <c r="R1902" t="s">
        <v>25825</v>
      </c>
      <c r="S1902" t="s">
        <v>26197</v>
      </c>
      <c r="T1902"/>
      <c r="U1902" t="s">
        <v>26198</v>
      </c>
      <c r="V1902" t="s">
        <v>26204</v>
      </c>
      <c r="Y1902" s="97"/>
      <c r="AA1902" s="91" t="str">
        <v>CROOK006.8MG</v>
      </c>
    </row>
    <row r="1903" spans="1:27" s="91" customFormat="1" ht="15" customHeight="1" x14ac:dyDescent="0.35">
      <c r="A1903" t="s">
        <v>5608</v>
      </c>
      <c r="B1903" t="s">
        <v>5607</v>
      </c>
      <c r="C1903" t="s">
        <v>5545</v>
      </c>
      <c r="D1903" t="s">
        <v>5609</v>
      </c>
      <c r="E1903"/>
      <c r="F1903" t="s">
        <v>28994</v>
      </c>
      <c r="G1903"/>
      <c r="H1903">
        <v>7.2</v>
      </c>
      <c r="I1903">
        <v>19.399999999999999</v>
      </c>
      <c r="J1903" t="s">
        <v>15</v>
      </c>
      <c r="K1903">
        <v>35.731720000000003</v>
      </c>
      <c r="L1903">
        <v>-83.88409</v>
      </c>
      <c r="M1903" s="100" t="s">
        <v>38415</v>
      </c>
      <c r="N1903" t="s">
        <v>26602</v>
      </c>
      <c r="O1903" t="s">
        <v>42233</v>
      </c>
      <c r="P1903">
        <v>2</v>
      </c>
      <c r="Q1903" t="s">
        <v>26823</v>
      </c>
      <c r="R1903" t="s">
        <v>25825</v>
      </c>
      <c r="S1903" t="s">
        <v>26197</v>
      </c>
      <c r="T1903"/>
      <c r="U1903" t="s">
        <v>26198</v>
      </c>
      <c r="V1903" t="s">
        <v>26204</v>
      </c>
      <c r="Y1903" s="97"/>
      <c r="AA1903" s="91" t="str">
        <v>CROOK007.2BT</v>
      </c>
    </row>
    <row r="1904" spans="1:27" s="91" customFormat="1" ht="15" customHeight="1" x14ac:dyDescent="0.35">
      <c r="A1904" t="s">
        <v>5611</v>
      </c>
      <c r="B1904" t="s">
        <v>5610</v>
      </c>
      <c r="C1904" t="s">
        <v>5612</v>
      </c>
      <c r="D1904" t="s">
        <v>30734</v>
      </c>
      <c r="E1904"/>
      <c r="F1904" t="s">
        <v>58</v>
      </c>
      <c r="G1904"/>
      <c r="H1904">
        <v>8.4</v>
      </c>
      <c r="I1904">
        <v>30.08</v>
      </c>
      <c r="J1904" t="s">
        <v>775</v>
      </c>
      <c r="K1904">
        <v>36.081899999999997</v>
      </c>
      <c r="L1904">
        <v>-84.539699999999996</v>
      </c>
      <c r="M1904" s="100" t="s">
        <v>38416</v>
      </c>
      <c r="N1904" t="s">
        <v>26258</v>
      </c>
      <c r="O1904" t="s">
        <v>42469</v>
      </c>
      <c r="P1904">
        <v>1</v>
      </c>
      <c r="Q1904" t="s">
        <v>26830</v>
      </c>
      <c r="R1904" t="s">
        <v>25825</v>
      </c>
      <c r="S1904" t="s">
        <v>26197</v>
      </c>
      <c r="T1904"/>
      <c r="U1904" t="s">
        <v>26198</v>
      </c>
      <c r="V1904" t="s">
        <v>26204</v>
      </c>
      <c r="W1904" s="91" t="s">
        <v>34837</v>
      </c>
      <c r="X1904" s="91" t="s">
        <v>34838</v>
      </c>
      <c r="Y1904" s="97"/>
      <c r="AA1904" s="91" t="str">
        <v>CROOK008.4MG</v>
      </c>
    </row>
    <row r="1905" spans="1:27" s="91" customFormat="1" ht="15" customHeight="1" x14ac:dyDescent="0.35">
      <c r="A1905" t="s">
        <v>5614</v>
      </c>
      <c r="B1905" t="s">
        <v>5613</v>
      </c>
      <c r="C1905" t="s">
        <v>5545</v>
      </c>
      <c r="D1905" t="s">
        <v>5615</v>
      </c>
      <c r="E1905"/>
      <c r="F1905" t="s">
        <v>58</v>
      </c>
      <c r="G1905"/>
      <c r="H1905">
        <v>9.6999999999999993</v>
      </c>
      <c r="I1905">
        <v>1.96</v>
      </c>
      <c r="J1905" t="s">
        <v>814</v>
      </c>
      <c r="K1905">
        <v>36.339444</v>
      </c>
      <c r="L1905">
        <v>-84.875550000000004</v>
      </c>
      <c r="M1905" s="100" t="s">
        <v>38426</v>
      </c>
      <c r="N1905" t="s">
        <v>26325</v>
      </c>
      <c r="O1905" t="s">
        <v>42823</v>
      </c>
      <c r="P1905">
        <v>4</v>
      </c>
      <c r="Q1905" t="s">
        <v>28110</v>
      </c>
      <c r="R1905" t="s">
        <v>25812</v>
      </c>
      <c r="S1905" t="s">
        <v>26197</v>
      </c>
      <c r="T1905"/>
      <c r="U1905" t="s">
        <v>26198</v>
      </c>
      <c r="V1905" t="s">
        <v>26199</v>
      </c>
      <c r="X1905" s="91" t="s">
        <v>34839</v>
      </c>
      <c r="Y1905" s="97"/>
      <c r="AA1905" s="91" t="str">
        <v>CROOK009.7FE</v>
      </c>
    </row>
    <row r="1906" spans="1:27" s="91" customFormat="1" ht="15" customHeight="1" x14ac:dyDescent="0.35">
      <c r="A1906" t="s">
        <v>5617</v>
      </c>
      <c r="B1906" t="s">
        <v>5616</v>
      </c>
      <c r="C1906" t="s">
        <v>5545</v>
      </c>
      <c r="D1906" t="s">
        <v>5618</v>
      </c>
      <c r="E1906"/>
      <c r="F1906" t="s">
        <v>9</v>
      </c>
      <c r="G1906"/>
      <c r="H1906">
        <v>10</v>
      </c>
      <c r="I1906">
        <v>13.35</v>
      </c>
      <c r="J1906" t="s">
        <v>104</v>
      </c>
      <c r="K1906">
        <v>36.073880000000003</v>
      </c>
      <c r="L1906">
        <v>-88.34666</v>
      </c>
      <c r="M1906" s="100" t="s">
        <v>38404</v>
      </c>
      <c r="N1906" t="s">
        <v>26243</v>
      </c>
      <c r="O1906" t="s">
        <v>43160</v>
      </c>
      <c r="P1906">
        <v>5</v>
      </c>
      <c r="Q1906" t="s">
        <v>26824</v>
      </c>
      <c r="R1906" t="s">
        <v>25816</v>
      </c>
      <c r="S1906" t="s">
        <v>26197</v>
      </c>
      <c r="T1906"/>
      <c r="U1906" t="s">
        <v>26198</v>
      </c>
      <c r="V1906" t="s">
        <v>26199</v>
      </c>
      <c r="W1906" s="91" t="s">
        <v>5619</v>
      </c>
      <c r="X1906" s="91" t="s">
        <v>30735</v>
      </c>
      <c r="Y1906" s="97"/>
      <c r="AA1906" s="91" t="str">
        <v>CROOK010.0CR</v>
      </c>
    </row>
    <row r="1907" spans="1:27" s="91" customFormat="1" ht="15" customHeight="1" x14ac:dyDescent="0.35">
      <c r="A1907" t="s">
        <v>5621</v>
      </c>
      <c r="B1907" t="s">
        <v>5620</v>
      </c>
      <c r="C1907" t="s">
        <v>5545</v>
      </c>
      <c r="D1907" t="s">
        <v>5622</v>
      </c>
      <c r="E1907"/>
      <c r="F1907" t="s">
        <v>58</v>
      </c>
      <c r="G1907"/>
      <c r="H1907">
        <v>10.1</v>
      </c>
      <c r="I1907">
        <v>16.399999999999999</v>
      </c>
      <c r="J1907" t="s">
        <v>814</v>
      </c>
      <c r="K1907">
        <v>36.340000000000003</v>
      </c>
      <c r="L1907">
        <v>-84.881110000000007</v>
      </c>
      <c r="M1907" s="100" t="s">
        <v>38426</v>
      </c>
      <c r="N1907" t="s">
        <v>26325</v>
      </c>
      <c r="O1907" t="s">
        <v>42823</v>
      </c>
      <c r="P1907">
        <v>4</v>
      </c>
      <c r="Q1907" t="s">
        <v>28110</v>
      </c>
      <c r="R1907" t="s">
        <v>25812</v>
      </c>
      <c r="S1907" t="s">
        <v>26197</v>
      </c>
      <c r="T1907"/>
      <c r="U1907" t="s">
        <v>26198</v>
      </c>
      <c r="V1907" t="s">
        <v>26199</v>
      </c>
      <c r="X1907" s="91" t="s">
        <v>34418</v>
      </c>
      <c r="Y1907" s="97"/>
      <c r="AA1907" s="91" t="str">
        <v>CROOK010.1FE</v>
      </c>
    </row>
    <row r="1908" spans="1:27" s="91" customFormat="1" ht="15" customHeight="1" x14ac:dyDescent="0.35">
      <c r="A1908" t="s">
        <v>5624</v>
      </c>
      <c r="B1908" t="s">
        <v>5623</v>
      </c>
      <c r="C1908" t="s">
        <v>5612</v>
      </c>
      <c r="D1908" t="s">
        <v>5625</v>
      </c>
      <c r="E1908"/>
      <c r="F1908" t="s">
        <v>58</v>
      </c>
      <c r="G1908"/>
      <c r="H1908">
        <v>11.5</v>
      </c>
      <c r="I1908">
        <v>26.08</v>
      </c>
      <c r="J1908" t="s">
        <v>775</v>
      </c>
      <c r="K1908">
        <v>36.069200000000002</v>
      </c>
      <c r="L1908">
        <v>-84.525000000000006</v>
      </c>
      <c r="M1908" s="100" t="s">
        <v>38416</v>
      </c>
      <c r="N1908" t="s">
        <v>26258</v>
      </c>
      <c r="O1908" t="s">
        <v>42469</v>
      </c>
      <c r="P1908">
        <v>1</v>
      </c>
      <c r="Q1908" t="s">
        <v>26830</v>
      </c>
      <c r="R1908" t="s">
        <v>25825</v>
      </c>
      <c r="S1908" t="s">
        <v>26197</v>
      </c>
      <c r="T1908"/>
      <c r="U1908" t="s">
        <v>26198</v>
      </c>
      <c r="V1908" t="s">
        <v>26204</v>
      </c>
      <c r="W1908" s="91" t="s">
        <v>34840</v>
      </c>
      <c r="X1908" s="91" t="s">
        <v>30736</v>
      </c>
      <c r="Y1908" s="97"/>
      <c r="AA1908" s="91" t="str">
        <v>CROOK011.5MG</v>
      </c>
    </row>
    <row r="1909" spans="1:27" s="91" customFormat="1" ht="15" customHeight="1" x14ac:dyDescent="0.35">
      <c r="A1909" t="s">
        <v>5627</v>
      </c>
      <c r="B1909" t="s">
        <v>5626</v>
      </c>
      <c r="C1909" t="s">
        <v>5612</v>
      </c>
      <c r="D1909" t="s">
        <v>5628</v>
      </c>
      <c r="E1909"/>
      <c r="F1909" t="s">
        <v>58</v>
      </c>
      <c r="G1909"/>
      <c r="H1909">
        <v>14.5</v>
      </c>
      <c r="I1909">
        <v>15.24</v>
      </c>
      <c r="J1909" t="s">
        <v>775</v>
      </c>
      <c r="K1909">
        <v>36.055599999999998</v>
      </c>
      <c r="L1909">
        <v>-84.487499999999997</v>
      </c>
      <c r="M1909" s="100" t="s">
        <v>38416</v>
      </c>
      <c r="N1909" t="s">
        <v>26258</v>
      </c>
      <c r="O1909" t="s">
        <v>42469</v>
      </c>
      <c r="P1909">
        <v>1</v>
      </c>
      <c r="Q1909" t="s">
        <v>30737</v>
      </c>
      <c r="R1909" t="s">
        <v>25825</v>
      </c>
      <c r="S1909" t="s">
        <v>26197</v>
      </c>
      <c r="T1909"/>
      <c r="U1909" t="s">
        <v>26198</v>
      </c>
      <c r="V1909" t="s">
        <v>26204</v>
      </c>
      <c r="W1909" s="91" t="s">
        <v>34841</v>
      </c>
      <c r="X1909" s="91" t="s">
        <v>34842</v>
      </c>
      <c r="Y1909" s="97"/>
      <c r="AA1909" s="91" t="str">
        <v>CROOK014.5MG</v>
      </c>
    </row>
    <row r="1910" spans="1:27" s="91" customFormat="1" ht="15" customHeight="1" x14ac:dyDescent="0.35">
      <c r="A1910" t="s">
        <v>5630</v>
      </c>
      <c r="B1910" t="s">
        <v>5629</v>
      </c>
      <c r="C1910" t="s">
        <v>5612</v>
      </c>
      <c r="D1910" t="s">
        <v>5631</v>
      </c>
      <c r="E1910"/>
      <c r="F1910" t="s">
        <v>58</v>
      </c>
      <c r="G1910"/>
      <c r="H1910">
        <v>16.899999999999999</v>
      </c>
      <c r="I1910">
        <v>11.83</v>
      </c>
      <c r="J1910" t="s">
        <v>775</v>
      </c>
      <c r="K1910">
        <v>36.0672</v>
      </c>
      <c r="L1910">
        <v>-84.453599999999994</v>
      </c>
      <c r="M1910" s="100" t="s">
        <v>38416</v>
      </c>
      <c r="N1910" t="s">
        <v>26258</v>
      </c>
      <c r="O1910" t="s">
        <v>42469</v>
      </c>
      <c r="P1910">
        <v>1</v>
      </c>
      <c r="Q1910" t="s">
        <v>26830</v>
      </c>
      <c r="R1910" t="s">
        <v>25825</v>
      </c>
      <c r="S1910" t="s">
        <v>26197</v>
      </c>
      <c r="T1910"/>
      <c r="U1910" t="s">
        <v>26198</v>
      </c>
      <c r="V1910" t="s">
        <v>26204</v>
      </c>
      <c r="W1910" s="91" t="s">
        <v>34843</v>
      </c>
      <c r="X1910" s="91" t="s">
        <v>30738</v>
      </c>
      <c r="Y1910" s="97"/>
      <c r="AA1910" s="91" t="str">
        <v>CROOK016.9MG</v>
      </c>
    </row>
    <row r="1911" spans="1:27" s="91" customFormat="1" ht="15" customHeight="1" x14ac:dyDescent="0.35">
      <c r="A1911" t="s">
        <v>5633</v>
      </c>
      <c r="B1911" t="s">
        <v>5632</v>
      </c>
      <c r="C1911" t="s">
        <v>5612</v>
      </c>
      <c r="D1911" t="s">
        <v>5634</v>
      </c>
      <c r="E1911"/>
      <c r="F1911" t="s">
        <v>324</v>
      </c>
      <c r="G1911"/>
      <c r="H1911">
        <v>20.7</v>
      </c>
      <c r="I1911">
        <v>3.93</v>
      </c>
      <c r="J1911" t="s">
        <v>775</v>
      </c>
      <c r="K1911">
        <v>36.093600000000002</v>
      </c>
      <c r="L1911">
        <v>-84.423299999999998</v>
      </c>
      <c r="M1911" s="100" t="s">
        <v>38416</v>
      </c>
      <c r="N1911" t="s">
        <v>26258</v>
      </c>
      <c r="O1911" t="s">
        <v>42469</v>
      </c>
      <c r="P1911">
        <v>1</v>
      </c>
      <c r="Q1911" t="s">
        <v>30739</v>
      </c>
      <c r="R1911" t="s">
        <v>25825</v>
      </c>
      <c r="S1911" t="s">
        <v>26197</v>
      </c>
      <c r="T1911"/>
      <c r="U1911" t="s">
        <v>26198</v>
      </c>
      <c r="V1911" t="s">
        <v>26204</v>
      </c>
      <c r="W1911" s="91" t="s">
        <v>34844</v>
      </c>
      <c r="X1911" s="91" t="s">
        <v>34845</v>
      </c>
      <c r="Y1911" s="97"/>
      <c r="AA1911" s="91" t="str">
        <v>CROOK020.7MG</v>
      </c>
    </row>
    <row r="1912" spans="1:27" s="91" customFormat="1" ht="15" customHeight="1" x14ac:dyDescent="0.35">
      <c r="A1912" t="s">
        <v>5636</v>
      </c>
      <c r="B1912" t="s">
        <v>5635</v>
      </c>
      <c r="C1912" t="s">
        <v>5637</v>
      </c>
      <c r="D1912" t="s">
        <v>5638</v>
      </c>
      <c r="E1912"/>
      <c r="F1912" t="s">
        <v>27</v>
      </c>
      <c r="G1912"/>
      <c r="H1912">
        <v>1.3</v>
      </c>
      <c r="I1912">
        <v>14.81</v>
      </c>
      <c r="J1912" t="s">
        <v>919</v>
      </c>
      <c r="K1912">
        <v>35.323340000000002</v>
      </c>
      <c r="L1912">
        <v>-89.790270000000007</v>
      </c>
      <c r="M1912" s="100" t="s">
        <v>38427</v>
      </c>
      <c r="N1912" t="s">
        <v>26281</v>
      </c>
      <c r="O1912" t="s">
        <v>43241</v>
      </c>
      <c r="P1912">
        <v>2</v>
      </c>
      <c r="Q1912" t="s">
        <v>26831</v>
      </c>
      <c r="R1912" t="s">
        <v>25828</v>
      </c>
      <c r="S1912" t="s">
        <v>26197</v>
      </c>
      <c r="T1912"/>
      <c r="U1912" t="s">
        <v>26198</v>
      </c>
      <c r="V1912" t="s">
        <v>26199</v>
      </c>
      <c r="X1912" s="91" t="s">
        <v>34846</v>
      </c>
      <c r="Y1912" s="97"/>
      <c r="AA1912" s="91" t="str">
        <v>CROOK1C1.3SH</v>
      </c>
    </row>
    <row r="1913" spans="1:27" s="91" customFormat="1" ht="15" customHeight="1" x14ac:dyDescent="0.35">
      <c r="A1913" t="s">
        <v>5640</v>
      </c>
      <c r="B1913" t="s">
        <v>5639</v>
      </c>
      <c r="C1913" t="s">
        <v>5641</v>
      </c>
      <c r="D1913" t="s">
        <v>5642</v>
      </c>
      <c r="E1913"/>
      <c r="F1913" t="s">
        <v>27</v>
      </c>
      <c r="G1913"/>
      <c r="H1913">
        <v>2.2999999999999998</v>
      </c>
      <c r="I1913">
        <v>0.15</v>
      </c>
      <c r="J1913" t="s">
        <v>919</v>
      </c>
      <c r="K1913">
        <v>35.324888999999999</v>
      </c>
      <c r="L1913">
        <v>-89.728080000000006</v>
      </c>
      <c r="M1913" s="100" t="s">
        <v>38427</v>
      </c>
      <c r="N1913" t="s">
        <v>26281</v>
      </c>
      <c r="O1913" t="s">
        <v>43241</v>
      </c>
      <c r="P1913">
        <v>2</v>
      </c>
      <c r="Q1913" t="s">
        <v>26831</v>
      </c>
      <c r="R1913" t="s">
        <v>25828</v>
      </c>
      <c r="S1913" t="s">
        <v>26197</v>
      </c>
      <c r="T1913"/>
      <c r="U1913" t="s">
        <v>26198</v>
      </c>
      <c r="V1913" t="s">
        <v>26199</v>
      </c>
      <c r="W1913" s="91" t="s">
        <v>5643</v>
      </c>
      <c r="X1913" s="91" t="s">
        <v>29542</v>
      </c>
      <c r="Y1913" s="97"/>
      <c r="AA1913" s="91" t="str">
        <v>CROOK2.8T2.3SH</v>
      </c>
    </row>
    <row r="1914" spans="1:27" s="91" customFormat="1" ht="15" customHeight="1" x14ac:dyDescent="0.35">
      <c r="A1914" t="s">
        <v>5645</v>
      </c>
      <c r="B1914" t="s">
        <v>5644</v>
      </c>
      <c r="C1914" t="s">
        <v>5646</v>
      </c>
      <c r="D1914" t="s">
        <v>5647</v>
      </c>
      <c r="E1914"/>
      <c r="F1914" t="s">
        <v>29089</v>
      </c>
      <c r="G1914"/>
      <c r="H1914">
        <v>1.2</v>
      </c>
      <c r="I1914">
        <v>10.39</v>
      </c>
      <c r="J1914" t="s">
        <v>583</v>
      </c>
      <c r="K1914">
        <v>35.048585000000003</v>
      </c>
      <c r="L1914">
        <v>-85.902958999999996</v>
      </c>
      <c r="M1914" s="100" t="s">
        <v>38430</v>
      </c>
      <c r="N1914" t="s">
        <v>28588</v>
      </c>
      <c r="O1914" t="s">
        <v>40131</v>
      </c>
      <c r="P1914">
        <v>5</v>
      </c>
      <c r="Q1914" t="s">
        <v>27409</v>
      </c>
      <c r="R1914" t="s">
        <v>25802</v>
      </c>
      <c r="S1914" t="s">
        <v>26197</v>
      </c>
      <c r="T1914"/>
      <c r="U1914" t="s">
        <v>26198</v>
      </c>
      <c r="V1914" t="s">
        <v>26199</v>
      </c>
      <c r="Y1914" s="97"/>
      <c r="AA1914" s="91" t="str">
        <v>CROSS001.2FR</v>
      </c>
    </row>
    <row r="1915" spans="1:27" s="91" customFormat="1" ht="15" customHeight="1" x14ac:dyDescent="0.35">
      <c r="A1915" t="s">
        <v>5649</v>
      </c>
      <c r="B1915" t="s">
        <v>5648</v>
      </c>
      <c r="C1915" t="s">
        <v>5650</v>
      </c>
      <c r="D1915" t="s">
        <v>5651</v>
      </c>
      <c r="E1915"/>
      <c r="F1915" t="s">
        <v>29089</v>
      </c>
      <c r="G1915"/>
      <c r="H1915">
        <v>20.5</v>
      </c>
      <c r="I1915">
        <v>78.2</v>
      </c>
      <c r="J1915" t="s">
        <v>454</v>
      </c>
      <c r="K1915">
        <v>34.992109999999997</v>
      </c>
      <c r="L1915">
        <v>-85.902249999999995</v>
      </c>
      <c r="M1915" s="100" t="s">
        <v>38430</v>
      </c>
      <c r="N1915" t="s">
        <v>26288</v>
      </c>
      <c r="O1915" t="s">
        <v>43077</v>
      </c>
      <c r="P1915">
        <v>5</v>
      </c>
      <c r="Q1915" t="s">
        <v>27067</v>
      </c>
      <c r="R1915" t="s">
        <v>25808</v>
      </c>
      <c r="S1915" t="s">
        <v>26197</v>
      </c>
      <c r="T1915"/>
      <c r="U1915" t="s">
        <v>26198</v>
      </c>
      <c r="V1915" t="s">
        <v>26199</v>
      </c>
      <c r="W1915" s="91" t="s">
        <v>34847</v>
      </c>
      <c r="X1915" s="91" t="s">
        <v>34848</v>
      </c>
      <c r="Y1915" s="97"/>
      <c r="AA1915" s="91" t="str">
        <v>CROW020.5FR</v>
      </c>
    </row>
    <row r="1916" spans="1:27" s="91" customFormat="1" ht="15" customHeight="1" x14ac:dyDescent="0.35">
      <c r="A1916" t="s">
        <v>5653</v>
      </c>
      <c r="B1916" t="s">
        <v>5652</v>
      </c>
      <c r="C1916" t="s">
        <v>5650</v>
      </c>
      <c r="D1916" t="s">
        <v>5654</v>
      </c>
      <c r="E1916"/>
      <c r="F1916" t="s">
        <v>29089</v>
      </c>
      <c r="G1916"/>
      <c r="H1916">
        <v>20.7</v>
      </c>
      <c r="I1916">
        <v>78.2</v>
      </c>
      <c r="J1916" t="s">
        <v>454</v>
      </c>
      <c r="K1916">
        <v>34.994529999999997</v>
      </c>
      <c r="L1916">
        <v>-85.902199999999993</v>
      </c>
      <c r="M1916" s="100" t="s">
        <v>38430</v>
      </c>
      <c r="N1916" t="s">
        <v>26288</v>
      </c>
      <c r="O1916" t="s">
        <v>43077</v>
      </c>
      <c r="P1916">
        <v>5</v>
      </c>
      <c r="Q1916" t="s">
        <v>27067</v>
      </c>
      <c r="R1916" t="s">
        <v>25808</v>
      </c>
      <c r="S1916" t="s">
        <v>26197</v>
      </c>
      <c r="T1916"/>
      <c r="U1916" t="s">
        <v>26198</v>
      </c>
      <c r="V1916" t="s">
        <v>26199</v>
      </c>
      <c r="Y1916" s="97"/>
      <c r="AA1916" s="91" t="str">
        <v>CROW020.7FR</v>
      </c>
    </row>
    <row r="1917" spans="1:27" s="91" customFormat="1" ht="15" customHeight="1" x14ac:dyDescent="0.35">
      <c r="A1917" t="s">
        <v>5656</v>
      </c>
      <c r="B1917" t="s">
        <v>5655</v>
      </c>
      <c r="C1917" t="s">
        <v>5650</v>
      </c>
      <c r="D1917" t="s">
        <v>5657</v>
      </c>
      <c r="E1917"/>
      <c r="F1917" t="s">
        <v>29089</v>
      </c>
      <c r="G1917"/>
      <c r="H1917">
        <v>26.9</v>
      </c>
      <c r="I1917">
        <v>67.2</v>
      </c>
      <c r="J1917" t="s">
        <v>454</v>
      </c>
      <c r="K1917">
        <v>35.018369999999997</v>
      </c>
      <c r="L1917">
        <v>-85.91319</v>
      </c>
      <c r="M1917" s="100" t="s">
        <v>38430</v>
      </c>
      <c r="N1917" t="s">
        <v>26288</v>
      </c>
      <c r="O1917" t="s">
        <v>43077</v>
      </c>
      <c r="P1917">
        <v>5</v>
      </c>
      <c r="Q1917" t="s">
        <v>27067</v>
      </c>
      <c r="R1917" t="s">
        <v>25808</v>
      </c>
      <c r="S1917" t="s">
        <v>26197</v>
      </c>
      <c r="T1917"/>
      <c r="U1917" t="s">
        <v>26198</v>
      </c>
      <c r="V1917" t="s">
        <v>26199</v>
      </c>
      <c r="W1917" s="91" t="s">
        <v>5658</v>
      </c>
      <c r="X1917" s="91" t="s">
        <v>30740</v>
      </c>
      <c r="Y1917" s="97"/>
      <c r="AA1917" s="91" t="str">
        <v>CROW026.9FR</v>
      </c>
    </row>
    <row r="1918" spans="1:27" s="91" customFormat="1" ht="15" customHeight="1" x14ac:dyDescent="0.35">
      <c r="A1918" t="s">
        <v>37060</v>
      </c>
      <c r="B1918" t="s">
        <v>37061</v>
      </c>
      <c r="C1918" t="s">
        <v>5650</v>
      </c>
      <c r="D1918" t="s">
        <v>37062</v>
      </c>
      <c r="E1918"/>
      <c r="F1918" t="s">
        <v>29089</v>
      </c>
      <c r="G1918"/>
      <c r="H1918">
        <v>32.5</v>
      </c>
      <c r="I1918">
        <v>36</v>
      </c>
      <c r="J1918" t="s">
        <v>454</v>
      </c>
      <c r="K1918">
        <v>35.088729999999998</v>
      </c>
      <c r="L1918">
        <v>-85.932329999999993</v>
      </c>
      <c r="M1918" s="100" t="s">
        <v>38430</v>
      </c>
      <c r="N1918" t="s">
        <v>26288</v>
      </c>
      <c r="O1918" t="s">
        <v>42834</v>
      </c>
      <c r="P1918">
        <v>5</v>
      </c>
      <c r="Q1918" t="s">
        <v>27067</v>
      </c>
      <c r="R1918" t="s">
        <v>25808</v>
      </c>
      <c r="S1918" t="s">
        <v>26197</v>
      </c>
      <c r="T1918"/>
      <c r="U1918" t="s">
        <v>26198</v>
      </c>
      <c r="V1918" t="s">
        <v>26199</v>
      </c>
      <c r="Y1918" s="97"/>
      <c r="AA1918" s="91" t="str">
        <v>CROW032.5FR</v>
      </c>
    </row>
    <row r="1919" spans="1:27" s="91" customFormat="1" ht="15" customHeight="1" x14ac:dyDescent="0.35">
      <c r="A1919" t="s">
        <v>42965</v>
      </c>
      <c r="B1919" t="s">
        <v>7510</v>
      </c>
      <c r="C1919" t="s">
        <v>5650</v>
      </c>
      <c r="D1919" t="s">
        <v>7512</v>
      </c>
      <c r="E1919" t="s">
        <v>26424</v>
      </c>
      <c r="F1919" t="s">
        <v>29089</v>
      </c>
      <c r="G1919"/>
      <c r="H1919">
        <v>34.700000000000003</v>
      </c>
      <c r="I1919">
        <v>21.7</v>
      </c>
      <c r="J1919" t="s">
        <v>454</v>
      </c>
      <c r="K1919">
        <v>35.113900000000001</v>
      </c>
      <c r="L1919">
        <v>-85.912800000000004</v>
      </c>
      <c r="M1919" s="100" t="s">
        <v>38430</v>
      </c>
      <c r="N1919" t="s">
        <v>26288</v>
      </c>
      <c r="O1919" t="s">
        <v>42834</v>
      </c>
      <c r="P1919">
        <v>5</v>
      </c>
      <c r="Q1919" t="s">
        <v>27067</v>
      </c>
      <c r="R1919" t="s">
        <v>25808</v>
      </c>
      <c r="S1919" t="s">
        <v>26197</v>
      </c>
      <c r="T1919"/>
      <c r="U1919" t="s">
        <v>26198</v>
      </c>
      <c r="V1919" t="s">
        <v>26199</v>
      </c>
      <c r="W1919" s="91" t="s">
        <v>7511</v>
      </c>
      <c r="X1919" s="91" t="s">
        <v>42966</v>
      </c>
      <c r="Y1919" s="97"/>
      <c r="AA1919" s="91" t="str">
        <v>CROW034.7FR</v>
      </c>
    </row>
    <row r="1920" spans="1:27" s="91" customFormat="1" ht="15" customHeight="1" x14ac:dyDescent="0.35">
      <c r="A1920" t="s">
        <v>30741</v>
      </c>
      <c r="B1920" t="s">
        <v>30742</v>
      </c>
      <c r="C1920" t="s">
        <v>30743</v>
      </c>
      <c r="D1920" t="s">
        <v>30744</v>
      </c>
      <c r="E1920"/>
      <c r="F1920" t="s">
        <v>29086</v>
      </c>
      <c r="G1920"/>
      <c r="H1920">
        <v>1.4</v>
      </c>
      <c r="I1920">
        <v>3.6</v>
      </c>
      <c r="J1920" t="s">
        <v>470</v>
      </c>
      <c r="K1920">
        <v>35.621119999999998</v>
      </c>
      <c r="L1920">
        <v>-85.853399999999993</v>
      </c>
      <c r="M1920" s="100" t="s">
        <v>38403</v>
      </c>
      <c r="N1920" t="s">
        <v>26290</v>
      </c>
      <c r="O1920" t="s">
        <v>42693</v>
      </c>
      <c r="P1920">
        <v>3</v>
      </c>
      <c r="Q1920" t="s">
        <v>30745</v>
      </c>
      <c r="R1920" t="s">
        <v>25812</v>
      </c>
      <c r="S1920" t="s">
        <v>26197</v>
      </c>
      <c r="T1920"/>
      <c r="U1920" t="s">
        <v>26198</v>
      </c>
      <c r="V1920" t="s">
        <v>26199</v>
      </c>
      <c r="Y1920" s="97"/>
      <c r="AA1920" s="91" t="str">
        <v>CROWF001.4WA</v>
      </c>
    </row>
    <row r="1921" spans="1:27" s="91" customFormat="1" ht="15" customHeight="1" x14ac:dyDescent="0.35">
      <c r="A1921" t="s">
        <v>5660</v>
      </c>
      <c r="B1921" t="s">
        <v>5659</v>
      </c>
      <c r="C1921" t="s">
        <v>5661</v>
      </c>
      <c r="D1921" t="s">
        <v>5662</v>
      </c>
      <c r="E1921"/>
      <c r="F1921" t="s">
        <v>29083</v>
      </c>
      <c r="G1921"/>
      <c r="H1921">
        <v>0.4</v>
      </c>
      <c r="I1921">
        <v>18.41</v>
      </c>
      <c r="J1921" t="s">
        <v>4</v>
      </c>
      <c r="K1921">
        <v>35.244500000000002</v>
      </c>
      <c r="L1921">
        <v>-87.356099999999998</v>
      </c>
      <c r="M1921" s="100" t="s">
        <v>38376</v>
      </c>
      <c r="N1921" t="s">
        <v>26196</v>
      </c>
      <c r="O1921" t="s">
        <v>43242</v>
      </c>
      <c r="P1921">
        <v>1</v>
      </c>
      <c r="Q1921" t="s">
        <v>30746</v>
      </c>
      <c r="R1921" t="s">
        <v>25808</v>
      </c>
      <c r="S1921" t="s">
        <v>26197</v>
      </c>
      <c r="T1921"/>
      <c r="U1921" t="s">
        <v>26198</v>
      </c>
      <c r="V1921" t="s">
        <v>26199</v>
      </c>
      <c r="Y1921" s="97"/>
      <c r="AA1921" s="91" t="str">
        <v>CROWS000.4LW</v>
      </c>
    </row>
    <row r="1922" spans="1:27" s="91" customFormat="1" ht="15" customHeight="1" x14ac:dyDescent="0.35">
      <c r="A1922" t="s">
        <v>5664</v>
      </c>
      <c r="B1922" t="s">
        <v>5663</v>
      </c>
      <c r="C1922" t="s">
        <v>5665</v>
      </c>
      <c r="D1922" t="s">
        <v>5666</v>
      </c>
      <c r="E1922"/>
      <c r="F1922" t="s">
        <v>33</v>
      </c>
      <c r="G1922"/>
      <c r="H1922">
        <v>0.4</v>
      </c>
      <c r="I1922">
        <v>29.77</v>
      </c>
      <c r="J1922" t="s">
        <v>545</v>
      </c>
      <c r="K1922">
        <v>35.436190000000003</v>
      </c>
      <c r="L1922">
        <v>-86.158069999999995</v>
      </c>
      <c r="M1922" s="100" t="s">
        <v>38389</v>
      </c>
      <c r="N1922" t="s">
        <v>26217</v>
      </c>
      <c r="O1922" t="s">
        <v>43243</v>
      </c>
      <c r="P1922">
        <v>4</v>
      </c>
      <c r="Q1922" t="s">
        <v>30348</v>
      </c>
      <c r="R1922" t="s">
        <v>25808</v>
      </c>
      <c r="S1922" t="s">
        <v>26197</v>
      </c>
      <c r="T1922" t="s">
        <v>26468</v>
      </c>
      <c r="U1922" t="s">
        <v>26207</v>
      </c>
      <c r="V1922" t="s">
        <v>26199</v>
      </c>
      <c r="W1922" s="91" t="s">
        <v>5667</v>
      </c>
      <c r="X1922" s="91" t="s">
        <v>30747</v>
      </c>
      <c r="Y1922" s="97"/>
      <c r="AA1922" s="91" t="str">
        <v>CRUMP000.4CE</v>
      </c>
    </row>
    <row r="1923" spans="1:27" s="91" customFormat="1" ht="15" customHeight="1" x14ac:dyDescent="0.35">
      <c r="A1923" t="s">
        <v>5669</v>
      </c>
      <c r="B1923" t="s">
        <v>5668</v>
      </c>
      <c r="C1923" t="s">
        <v>5670</v>
      </c>
      <c r="D1923" t="s">
        <v>5671</v>
      </c>
      <c r="E1923"/>
      <c r="F1923" t="s">
        <v>33</v>
      </c>
      <c r="G1923"/>
      <c r="H1923">
        <v>3</v>
      </c>
      <c r="I1923">
        <v>23.03</v>
      </c>
      <c r="J1923" t="s">
        <v>545</v>
      </c>
      <c r="K1923">
        <v>35.422199999999997</v>
      </c>
      <c r="L1923">
        <v>-86.136380000000003</v>
      </c>
      <c r="M1923" s="100" t="s">
        <v>38389</v>
      </c>
      <c r="N1923" t="s">
        <v>26217</v>
      </c>
      <c r="O1923" t="s">
        <v>43243</v>
      </c>
      <c r="P1923">
        <v>4</v>
      </c>
      <c r="Q1923" t="s">
        <v>30748</v>
      </c>
      <c r="R1923" t="s">
        <v>25808</v>
      </c>
      <c r="S1923" t="s">
        <v>26197</v>
      </c>
      <c r="T1923"/>
      <c r="U1923" t="s">
        <v>26198</v>
      </c>
      <c r="V1923" t="s">
        <v>26199</v>
      </c>
      <c r="W1923" s="91" t="s">
        <v>5672</v>
      </c>
      <c r="X1923" s="91" t="s">
        <v>34849</v>
      </c>
      <c r="Y1923" s="97"/>
      <c r="AA1923" s="91" t="str">
        <v>CRUMP003.0CE</v>
      </c>
    </row>
    <row r="1924" spans="1:27" s="91" customFormat="1" ht="15" customHeight="1" x14ac:dyDescent="0.35">
      <c r="A1924" t="s">
        <v>5674</v>
      </c>
      <c r="B1924" t="s">
        <v>5673</v>
      </c>
      <c r="C1924" t="s">
        <v>5675</v>
      </c>
      <c r="D1924" t="s">
        <v>5676</v>
      </c>
      <c r="E1924"/>
      <c r="F1924" t="s">
        <v>115</v>
      </c>
      <c r="G1924"/>
      <c r="H1924">
        <v>0.1</v>
      </c>
      <c r="I1924">
        <v>0.26</v>
      </c>
      <c r="J1924" t="s">
        <v>249</v>
      </c>
      <c r="K1924">
        <v>35.553699999999999</v>
      </c>
      <c r="L1924">
        <v>-85.207800000000006</v>
      </c>
      <c r="M1924" s="100" t="s">
        <v>38393</v>
      </c>
      <c r="N1924" t="s">
        <v>59</v>
      </c>
      <c r="O1924" t="s">
        <v>42282</v>
      </c>
      <c r="P1924">
        <v>5</v>
      </c>
      <c r="Q1924" t="s">
        <v>27063</v>
      </c>
      <c r="R1924" t="s">
        <v>25802</v>
      </c>
      <c r="S1924" t="s">
        <v>26197</v>
      </c>
      <c r="T1924"/>
      <c r="U1924" t="s">
        <v>26198</v>
      </c>
      <c r="V1924" t="s">
        <v>26199</v>
      </c>
      <c r="W1924" s="91" t="s">
        <v>5677</v>
      </c>
      <c r="X1924" s="91" t="s">
        <v>30749</v>
      </c>
      <c r="Y1924" s="97"/>
      <c r="AA1924" s="91" t="str">
        <v>CRYST0.5T1.9T0.1BL</v>
      </c>
    </row>
    <row r="1925" spans="1:27" s="91" customFormat="1" ht="15" customHeight="1" x14ac:dyDescent="0.35">
      <c r="A1925" t="s">
        <v>5679</v>
      </c>
      <c r="B1925" t="s">
        <v>5678</v>
      </c>
      <c r="C1925" t="s">
        <v>5680</v>
      </c>
      <c r="D1925" t="s">
        <v>5681</v>
      </c>
      <c r="E1925"/>
      <c r="F1925" t="s">
        <v>115</v>
      </c>
      <c r="G1925"/>
      <c r="H1925">
        <v>0.4</v>
      </c>
      <c r="I1925">
        <v>0.14000000000000001</v>
      </c>
      <c r="J1925" t="s">
        <v>249</v>
      </c>
      <c r="K1925">
        <v>35.536900000000003</v>
      </c>
      <c r="L1925">
        <v>-85.216700000000003</v>
      </c>
      <c r="M1925" s="100" t="s">
        <v>38393</v>
      </c>
      <c r="N1925" t="s">
        <v>59</v>
      </c>
      <c r="O1925" t="s">
        <v>42282</v>
      </c>
      <c r="P1925">
        <v>5</v>
      </c>
      <c r="Q1925" t="s">
        <v>27063</v>
      </c>
      <c r="R1925" t="s">
        <v>25802</v>
      </c>
      <c r="S1925" t="s">
        <v>26197</v>
      </c>
      <c r="T1925"/>
      <c r="U1925" t="s">
        <v>26198</v>
      </c>
      <c r="V1925" t="s">
        <v>26199</v>
      </c>
      <c r="W1925" s="91" t="s">
        <v>5682</v>
      </c>
      <c r="X1925" s="91" t="s">
        <v>30750</v>
      </c>
      <c r="Y1925" s="97"/>
      <c r="AA1925" s="91" t="str">
        <v>CRYST1.0T0.4BL</v>
      </c>
    </row>
    <row r="1926" spans="1:27" s="91" customFormat="1" ht="15" customHeight="1" x14ac:dyDescent="0.35">
      <c r="A1926" t="s">
        <v>5684</v>
      </c>
      <c r="B1926" t="s">
        <v>5683</v>
      </c>
      <c r="C1926" t="s">
        <v>5685</v>
      </c>
      <c r="D1926" t="s">
        <v>5686</v>
      </c>
      <c r="E1926"/>
      <c r="F1926" t="s">
        <v>115</v>
      </c>
      <c r="G1926"/>
      <c r="H1926">
        <v>0.5</v>
      </c>
      <c r="I1926">
        <v>3.31</v>
      </c>
      <c r="J1926" t="s">
        <v>249</v>
      </c>
      <c r="K1926">
        <v>35.656399999999998</v>
      </c>
      <c r="L1926">
        <v>-85.144300000000001</v>
      </c>
      <c r="M1926" s="100" t="s">
        <v>38393</v>
      </c>
      <c r="N1926" t="s">
        <v>59</v>
      </c>
      <c r="O1926" t="s">
        <v>42283</v>
      </c>
      <c r="P1926">
        <v>5</v>
      </c>
      <c r="Q1926" t="s">
        <v>30751</v>
      </c>
      <c r="R1926" t="s">
        <v>25802</v>
      </c>
      <c r="S1926" t="s">
        <v>26197</v>
      </c>
      <c r="T1926"/>
      <c r="U1926" t="s">
        <v>26198</v>
      </c>
      <c r="V1926" t="s">
        <v>26199</v>
      </c>
      <c r="X1926" s="91" t="s">
        <v>30752</v>
      </c>
      <c r="Y1926" s="97"/>
      <c r="AA1926" s="91" t="str">
        <v>CSCOV000.5BL</v>
      </c>
    </row>
    <row r="1927" spans="1:27" s="91" customFormat="1" ht="15" customHeight="1" x14ac:dyDescent="0.35">
      <c r="A1927" t="s">
        <v>5688</v>
      </c>
      <c r="B1927" t="s">
        <v>5687</v>
      </c>
      <c r="C1927" t="s">
        <v>5685</v>
      </c>
      <c r="D1927" t="s">
        <v>5689</v>
      </c>
      <c r="E1927"/>
      <c r="F1927" t="s">
        <v>115</v>
      </c>
      <c r="G1927"/>
      <c r="H1927">
        <v>0.9</v>
      </c>
      <c r="I1927">
        <v>2.2999999999999998</v>
      </c>
      <c r="J1927" t="s">
        <v>249</v>
      </c>
      <c r="K1927">
        <v>35.660829999999997</v>
      </c>
      <c r="L1927">
        <v>-85.146109999999993</v>
      </c>
      <c r="M1927" s="100" t="s">
        <v>38393</v>
      </c>
      <c r="N1927" t="s">
        <v>59</v>
      </c>
      <c r="O1927" t="s">
        <v>42283</v>
      </c>
      <c r="P1927">
        <v>5</v>
      </c>
      <c r="Q1927" t="s">
        <v>30751</v>
      </c>
      <c r="R1927" t="s">
        <v>25802</v>
      </c>
      <c r="S1927" t="s">
        <v>26197</v>
      </c>
      <c r="T1927"/>
      <c r="U1927" t="s">
        <v>26198</v>
      </c>
      <c r="V1927" t="s">
        <v>26199</v>
      </c>
      <c r="W1927" s="91" t="s">
        <v>5690</v>
      </c>
      <c r="X1927" s="91" t="s">
        <v>30753</v>
      </c>
      <c r="Y1927" s="97"/>
      <c r="AA1927" s="91" t="str">
        <v>CSCOV000.9BL</v>
      </c>
    </row>
    <row r="1928" spans="1:27" s="91" customFormat="1" ht="15" customHeight="1" x14ac:dyDescent="0.35">
      <c r="A1928" t="s">
        <v>5692</v>
      </c>
      <c r="B1928" t="s">
        <v>5691</v>
      </c>
      <c r="C1928" t="s">
        <v>5693</v>
      </c>
      <c r="D1928" t="s">
        <v>5694</v>
      </c>
      <c r="E1928"/>
      <c r="F1928" t="s">
        <v>44</v>
      </c>
      <c r="G1928"/>
      <c r="H1928">
        <v>0.1</v>
      </c>
      <c r="I1928">
        <v>0.59</v>
      </c>
      <c r="J1928" t="s">
        <v>1514</v>
      </c>
      <c r="K1928">
        <v>35.417009999999998</v>
      </c>
      <c r="L1928">
        <v>-84.617999999999995</v>
      </c>
      <c r="M1928" s="100" t="s">
        <v>38384</v>
      </c>
      <c r="N1928" t="s">
        <v>26211</v>
      </c>
      <c r="O1928" t="s">
        <v>42149</v>
      </c>
      <c r="P1928">
        <v>2</v>
      </c>
      <c r="Q1928" t="s">
        <v>30387</v>
      </c>
      <c r="R1928" t="s">
        <v>25802</v>
      </c>
      <c r="S1928" t="s">
        <v>26197</v>
      </c>
      <c r="T1928"/>
      <c r="U1928" t="s">
        <v>26198</v>
      </c>
      <c r="V1928" t="s">
        <v>26204</v>
      </c>
      <c r="X1928" s="91" t="s">
        <v>30754</v>
      </c>
      <c r="Y1928" s="97"/>
      <c r="AA1928" s="91" t="str">
        <v>CSPRI0.5T0.1MM</v>
      </c>
    </row>
    <row r="1929" spans="1:27" s="91" customFormat="1" ht="15" customHeight="1" x14ac:dyDescent="0.35">
      <c r="A1929" t="s">
        <v>37063</v>
      </c>
      <c r="B1929" t="s">
        <v>37064</v>
      </c>
      <c r="C1929" t="s">
        <v>37065</v>
      </c>
      <c r="D1929" t="s">
        <v>37066</v>
      </c>
      <c r="E1929"/>
      <c r="F1929" t="s">
        <v>44</v>
      </c>
      <c r="G1929"/>
      <c r="H1929">
        <v>0.1</v>
      </c>
      <c r="I1929">
        <v>0.1</v>
      </c>
      <c r="J1929" t="s">
        <v>878</v>
      </c>
      <c r="K1929">
        <v>35.801139999999997</v>
      </c>
      <c r="L1929">
        <v>-84.439189999999996</v>
      </c>
      <c r="M1929" s="100" t="s">
        <v>38415</v>
      </c>
      <c r="N1929" t="s">
        <v>26602</v>
      </c>
      <c r="O1929" t="s">
        <v>42186</v>
      </c>
      <c r="P1929">
        <v>1</v>
      </c>
      <c r="Q1929" t="s">
        <v>31351</v>
      </c>
      <c r="R1929" t="s">
        <v>25825</v>
      </c>
      <c r="S1929" t="s">
        <v>26197</v>
      </c>
      <c r="T1929"/>
      <c r="U1929" t="s">
        <v>26198</v>
      </c>
      <c r="V1929" t="s">
        <v>26204</v>
      </c>
      <c r="Y1929" s="97"/>
      <c r="AA1929" s="91" t="str">
        <v>CSPRI0.6T0.1RO</v>
      </c>
    </row>
    <row r="1930" spans="1:27" s="91" customFormat="1" ht="15" customHeight="1" x14ac:dyDescent="0.35">
      <c r="A1930" t="s">
        <v>5696</v>
      </c>
      <c r="B1930" t="s">
        <v>5695</v>
      </c>
      <c r="C1930" t="s">
        <v>3961</v>
      </c>
      <c r="D1930" t="s">
        <v>29180</v>
      </c>
      <c r="E1930"/>
      <c r="F1930" t="s">
        <v>44</v>
      </c>
      <c r="G1930"/>
      <c r="H1930">
        <v>0.1</v>
      </c>
      <c r="I1930">
        <v>3.78</v>
      </c>
      <c r="J1930" t="s">
        <v>1514</v>
      </c>
      <c r="K1930">
        <v>35.411963</v>
      </c>
      <c r="L1930">
        <v>-84.613890999999995</v>
      </c>
      <c r="M1930" s="100" t="s">
        <v>38384</v>
      </c>
      <c r="N1930" t="s">
        <v>26211</v>
      </c>
      <c r="O1930" t="s">
        <v>42149</v>
      </c>
      <c r="P1930">
        <v>2</v>
      </c>
      <c r="Q1930" t="s">
        <v>30387</v>
      </c>
      <c r="R1930" t="s">
        <v>25802</v>
      </c>
      <c r="S1930" t="s">
        <v>26197</v>
      </c>
      <c r="T1930"/>
      <c r="U1930" t="s">
        <v>26198</v>
      </c>
      <c r="V1930" t="s">
        <v>26204</v>
      </c>
      <c r="W1930" s="91" t="s">
        <v>29181</v>
      </c>
      <c r="X1930" s="91" t="s">
        <v>30755</v>
      </c>
      <c r="Y1930" s="97"/>
      <c r="AA1930" s="91" t="str">
        <v>CSPRI000.1MM</v>
      </c>
    </row>
    <row r="1931" spans="1:27" s="91" customFormat="1" ht="15" customHeight="1" x14ac:dyDescent="0.35">
      <c r="A1931" t="s">
        <v>37067</v>
      </c>
      <c r="B1931" t="s">
        <v>37068</v>
      </c>
      <c r="C1931" t="s">
        <v>5713</v>
      </c>
      <c r="D1931" t="s">
        <v>37069</v>
      </c>
      <c r="E1931"/>
      <c r="F1931" t="s">
        <v>44</v>
      </c>
      <c r="G1931"/>
      <c r="H1931">
        <v>0.2</v>
      </c>
      <c r="I1931">
        <v>0.4</v>
      </c>
      <c r="J1931" t="s">
        <v>878</v>
      </c>
      <c r="K1931">
        <v>35.794640000000001</v>
      </c>
      <c r="L1931">
        <v>-84.44041</v>
      </c>
      <c r="M1931" s="100" t="s">
        <v>38415</v>
      </c>
      <c r="N1931" t="s">
        <v>26602</v>
      </c>
      <c r="O1931" t="s">
        <v>42186</v>
      </c>
      <c r="P1931">
        <v>1</v>
      </c>
      <c r="Q1931" t="s">
        <v>31351</v>
      </c>
      <c r="R1931" t="s">
        <v>25825</v>
      </c>
      <c r="S1931" t="s">
        <v>26197</v>
      </c>
      <c r="T1931"/>
      <c r="U1931" t="s">
        <v>26198</v>
      </c>
      <c r="V1931" t="s">
        <v>26204</v>
      </c>
      <c r="Y1931" s="97"/>
      <c r="AA1931" s="91" t="str">
        <v>CSPRI000.2RO</v>
      </c>
    </row>
    <row r="1932" spans="1:27" s="91" customFormat="1" ht="15" customHeight="1" x14ac:dyDescent="0.35">
      <c r="A1932" t="s">
        <v>5698</v>
      </c>
      <c r="B1932" t="s">
        <v>5697</v>
      </c>
      <c r="C1932" t="s">
        <v>5699</v>
      </c>
      <c r="D1932" t="s">
        <v>5700</v>
      </c>
      <c r="E1932"/>
      <c r="F1932" t="s">
        <v>29086</v>
      </c>
      <c r="G1932"/>
      <c r="H1932">
        <v>0.3</v>
      </c>
      <c r="I1932">
        <v>3.22</v>
      </c>
      <c r="J1932" t="s">
        <v>1600</v>
      </c>
      <c r="K1932">
        <v>34.996299999999998</v>
      </c>
      <c r="L1932">
        <v>-86.521600000000007</v>
      </c>
      <c r="M1932" s="100" t="s">
        <v>38525</v>
      </c>
      <c r="N1932" t="s">
        <v>26419</v>
      </c>
      <c r="O1932" t="s">
        <v>42486</v>
      </c>
      <c r="P1932">
        <v>1</v>
      </c>
      <c r="Q1932" t="s">
        <v>26832</v>
      </c>
      <c r="R1932" t="s">
        <v>25808</v>
      </c>
      <c r="S1932" t="s">
        <v>26197</v>
      </c>
      <c r="T1932"/>
      <c r="U1932" t="s">
        <v>26198</v>
      </c>
      <c r="V1932" t="s">
        <v>26199</v>
      </c>
      <c r="Y1932" s="97"/>
      <c r="AA1932" s="91" t="str">
        <v>CSPRI000.3LI</v>
      </c>
    </row>
    <row r="1933" spans="1:27" s="91" customFormat="1" ht="15" customHeight="1" x14ac:dyDescent="0.35">
      <c r="A1933" t="s">
        <v>37070</v>
      </c>
      <c r="B1933" t="s">
        <v>37071</v>
      </c>
      <c r="C1933" t="s">
        <v>5713</v>
      </c>
      <c r="D1933" t="s">
        <v>37072</v>
      </c>
      <c r="E1933"/>
      <c r="F1933" t="s">
        <v>44</v>
      </c>
      <c r="G1933"/>
      <c r="H1933">
        <v>0.4</v>
      </c>
      <c r="I1933">
        <v>0.3</v>
      </c>
      <c r="J1933" t="s">
        <v>878</v>
      </c>
      <c r="K1933">
        <v>35.797469999999997</v>
      </c>
      <c r="L1933">
        <v>-84.439599999999999</v>
      </c>
      <c r="M1933" s="100" t="s">
        <v>38415</v>
      </c>
      <c r="N1933" t="s">
        <v>26602</v>
      </c>
      <c r="O1933" t="s">
        <v>42186</v>
      </c>
      <c r="P1933">
        <v>1</v>
      </c>
      <c r="Q1933" t="s">
        <v>31351</v>
      </c>
      <c r="R1933" t="s">
        <v>25825</v>
      </c>
      <c r="S1933" t="s">
        <v>26197</v>
      </c>
      <c r="T1933"/>
      <c r="U1933" t="s">
        <v>26198</v>
      </c>
      <c r="V1933" t="s">
        <v>26204</v>
      </c>
      <c r="Y1933" s="97"/>
      <c r="AA1933" s="91" t="str">
        <v>CSPRI000.4RO</v>
      </c>
    </row>
    <row r="1934" spans="1:27" s="91" customFormat="1" ht="15" customHeight="1" x14ac:dyDescent="0.35">
      <c r="A1934" t="s">
        <v>5702</v>
      </c>
      <c r="B1934" t="s">
        <v>5701</v>
      </c>
      <c r="C1934" t="s">
        <v>5703</v>
      </c>
      <c r="D1934" t="s">
        <v>30756</v>
      </c>
      <c r="E1934"/>
      <c r="F1934" t="s">
        <v>44</v>
      </c>
      <c r="G1934"/>
      <c r="H1934">
        <v>0.5</v>
      </c>
      <c r="I1934">
        <v>3.85</v>
      </c>
      <c r="J1934" t="s">
        <v>2163</v>
      </c>
      <c r="K1934">
        <v>36.39669</v>
      </c>
      <c r="L1934">
        <v>-83.386170000000007</v>
      </c>
      <c r="M1934" s="100" t="s">
        <v>38424</v>
      </c>
      <c r="N1934" t="s">
        <v>26272</v>
      </c>
      <c r="O1934" t="s">
        <v>42984</v>
      </c>
      <c r="P1934">
        <v>4</v>
      </c>
      <c r="Q1934" t="s">
        <v>26833</v>
      </c>
      <c r="R1934" t="s">
        <v>25825</v>
      </c>
      <c r="S1934" t="s">
        <v>26197</v>
      </c>
      <c r="T1934"/>
      <c r="U1934" t="s">
        <v>26198</v>
      </c>
      <c r="V1934" t="s">
        <v>26204</v>
      </c>
      <c r="X1934" s="91" t="s">
        <v>30757</v>
      </c>
      <c r="Y1934" s="97"/>
      <c r="AA1934" s="91" t="str">
        <v>CSPRI000.5GR</v>
      </c>
    </row>
    <row r="1935" spans="1:27" s="91" customFormat="1" ht="15" customHeight="1" x14ac:dyDescent="0.35">
      <c r="A1935" t="s">
        <v>5705</v>
      </c>
      <c r="B1935" t="s">
        <v>5704</v>
      </c>
      <c r="C1935" t="s">
        <v>5706</v>
      </c>
      <c r="D1935" t="s">
        <v>5707</v>
      </c>
      <c r="E1935"/>
      <c r="F1935" t="s">
        <v>44</v>
      </c>
      <c r="G1935"/>
      <c r="H1935">
        <v>0.5</v>
      </c>
      <c r="I1935">
        <v>2.3199999999999998</v>
      </c>
      <c r="J1935" t="s">
        <v>1514</v>
      </c>
      <c r="K1935">
        <v>35.416849999999997</v>
      </c>
      <c r="L1935">
        <v>-84.617930000000001</v>
      </c>
      <c r="M1935" s="100" t="s">
        <v>38384</v>
      </c>
      <c r="N1935" t="s">
        <v>26211</v>
      </c>
      <c r="O1935" t="s">
        <v>42149</v>
      </c>
      <c r="P1935">
        <v>2</v>
      </c>
      <c r="Q1935" t="s">
        <v>30387</v>
      </c>
      <c r="R1935" t="s">
        <v>25802</v>
      </c>
      <c r="S1935" t="s">
        <v>26197</v>
      </c>
      <c r="T1935"/>
      <c r="U1935" t="s">
        <v>26198</v>
      </c>
      <c r="V1935" t="s">
        <v>26204</v>
      </c>
      <c r="X1935" s="91" t="s">
        <v>30754</v>
      </c>
      <c r="Y1935" s="97"/>
      <c r="AA1935" s="91" t="str">
        <v>CSPRI000.5MM</v>
      </c>
    </row>
    <row r="1936" spans="1:27" s="91" customFormat="1" ht="15" customHeight="1" x14ac:dyDescent="0.35">
      <c r="A1936" t="s">
        <v>37073</v>
      </c>
      <c r="B1936" t="s">
        <v>37074</v>
      </c>
      <c r="C1936" t="s">
        <v>5713</v>
      </c>
      <c r="D1936" t="s">
        <v>37075</v>
      </c>
      <c r="E1936"/>
      <c r="F1936" t="s">
        <v>44</v>
      </c>
      <c r="G1936"/>
      <c r="H1936">
        <v>0.5</v>
      </c>
      <c r="I1936">
        <v>0.3</v>
      </c>
      <c r="J1936" t="s">
        <v>878</v>
      </c>
      <c r="K1936">
        <v>35.798990000000003</v>
      </c>
      <c r="L1936">
        <v>-84.439089999999993</v>
      </c>
      <c r="M1936" s="100" t="s">
        <v>38415</v>
      </c>
      <c r="N1936" t="s">
        <v>26602</v>
      </c>
      <c r="O1936" t="s">
        <v>42186</v>
      </c>
      <c r="P1936">
        <v>1</v>
      </c>
      <c r="Q1936" t="s">
        <v>31351</v>
      </c>
      <c r="R1936" t="s">
        <v>25825</v>
      </c>
      <c r="S1936" t="s">
        <v>26197</v>
      </c>
      <c r="T1936"/>
      <c r="U1936" t="s">
        <v>26198</v>
      </c>
      <c r="V1936" t="s">
        <v>26204</v>
      </c>
      <c r="Y1936" s="97"/>
      <c r="AA1936" s="91" t="str">
        <v>CSPRI000.5RO</v>
      </c>
    </row>
    <row r="1937" spans="1:27" s="91" customFormat="1" ht="15" customHeight="1" x14ac:dyDescent="0.35">
      <c r="A1937" t="s">
        <v>5709</v>
      </c>
      <c r="B1937" t="s">
        <v>5708</v>
      </c>
      <c r="C1937" t="s">
        <v>5699</v>
      </c>
      <c r="D1937" t="s">
        <v>5710</v>
      </c>
      <c r="E1937"/>
      <c r="F1937" t="s">
        <v>29086</v>
      </c>
      <c r="G1937"/>
      <c r="H1937">
        <v>0.6</v>
      </c>
      <c r="I1937">
        <v>3.42</v>
      </c>
      <c r="J1937" t="s">
        <v>1600</v>
      </c>
      <c r="K1937">
        <v>35.002899999999997</v>
      </c>
      <c r="L1937">
        <v>-86.516499999999994</v>
      </c>
      <c r="M1937" s="100" t="s">
        <v>38525</v>
      </c>
      <c r="N1937" t="s">
        <v>26419</v>
      </c>
      <c r="O1937" t="s">
        <v>42486</v>
      </c>
      <c r="P1937">
        <v>1</v>
      </c>
      <c r="Q1937" t="s">
        <v>26832</v>
      </c>
      <c r="R1937" t="s">
        <v>25808</v>
      </c>
      <c r="S1937" t="s">
        <v>26197</v>
      </c>
      <c r="T1937"/>
      <c r="U1937" t="s">
        <v>26198</v>
      </c>
      <c r="V1937" t="s">
        <v>26199</v>
      </c>
      <c r="Y1937" s="97"/>
      <c r="AA1937" s="91" t="str">
        <v>CSPRI000.6LI</v>
      </c>
    </row>
    <row r="1938" spans="1:27" s="91" customFormat="1" ht="15" customHeight="1" x14ac:dyDescent="0.35">
      <c r="A1938" t="s">
        <v>5712</v>
      </c>
      <c r="B1938" t="s">
        <v>5711</v>
      </c>
      <c r="C1938" t="s">
        <v>5713</v>
      </c>
      <c r="D1938" t="s">
        <v>5714</v>
      </c>
      <c r="E1938"/>
      <c r="F1938" t="s">
        <v>28994</v>
      </c>
      <c r="G1938"/>
      <c r="H1938">
        <v>0.6</v>
      </c>
      <c r="I1938">
        <v>0.34</v>
      </c>
      <c r="J1938" t="s">
        <v>409</v>
      </c>
      <c r="K1938">
        <v>35.462530000000001</v>
      </c>
      <c r="L1938">
        <v>-84.425640000000001</v>
      </c>
      <c r="M1938" s="100" t="s">
        <v>38384</v>
      </c>
      <c r="N1938" t="s">
        <v>26211</v>
      </c>
      <c r="O1938" t="s">
        <v>43158</v>
      </c>
      <c r="P1938">
        <v>2</v>
      </c>
      <c r="Q1938" t="s">
        <v>30758</v>
      </c>
      <c r="R1938" t="s">
        <v>25825</v>
      </c>
      <c r="S1938" t="s">
        <v>26197</v>
      </c>
      <c r="T1938"/>
      <c r="U1938" t="s">
        <v>26198</v>
      </c>
      <c r="V1938" t="s">
        <v>26204</v>
      </c>
      <c r="X1938" s="91" t="s">
        <v>30759</v>
      </c>
      <c r="Y1938" s="97"/>
      <c r="AA1938" s="91" t="str">
        <v>CSPRI000.6MO</v>
      </c>
    </row>
    <row r="1939" spans="1:27" s="91" customFormat="1" ht="15" customHeight="1" x14ac:dyDescent="0.35">
      <c r="A1939" t="s">
        <v>37076</v>
      </c>
      <c r="B1939" t="s">
        <v>37077</v>
      </c>
      <c r="C1939" t="s">
        <v>5713</v>
      </c>
      <c r="D1939" t="s">
        <v>37078</v>
      </c>
      <c r="E1939"/>
      <c r="F1939" t="s">
        <v>44</v>
      </c>
      <c r="G1939"/>
      <c r="H1939">
        <v>0.6</v>
      </c>
      <c r="I1939">
        <v>0.3</v>
      </c>
      <c r="J1939" t="s">
        <v>878</v>
      </c>
      <c r="K1939">
        <v>35.800060000000002</v>
      </c>
      <c r="L1939">
        <v>-84.438999999999993</v>
      </c>
      <c r="M1939" s="100" t="s">
        <v>38415</v>
      </c>
      <c r="N1939" t="s">
        <v>26602</v>
      </c>
      <c r="O1939" t="s">
        <v>42186</v>
      </c>
      <c r="P1939">
        <v>1</v>
      </c>
      <c r="Q1939" t="s">
        <v>31351</v>
      </c>
      <c r="R1939" t="s">
        <v>25825</v>
      </c>
      <c r="S1939" t="s">
        <v>26197</v>
      </c>
      <c r="T1939"/>
      <c r="U1939" t="s">
        <v>26198</v>
      </c>
      <c r="V1939" t="s">
        <v>26204</v>
      </c>
      <c r="Y1939" s="97"/>
      <c r="AA1939" s="91" t="str">
        <v>CSPRI000.6RO</v>
      </c>
    </row>
    <row r="1940" spans="1:27" s="91" customFormat="1" ht="15" customHeight="1" x14ac:dyDescent="0.35">
      <c r="A1940" t="s">
        <v>37079</v>
      </c>
      <c r="B1940" t="s">
        <v>37080</v>
      </c>
      <c r="C1940" t="s">
        <v>5713</v>
      </c>
      <c r="D1940" t="s">
        <v>37081</v>
      </c>
      <c r="E1940"/>
      <c r="F1940" t="s">
        <v>44</v>
      </c>
      <c r="G1940"/>
      <c r="H1940">
        <v>0.7</v>
      </c>
      <c r="I1940">
        <v>0.2</v>
      </c>
      <c r="J1940" t="s">
        <v>878</v>
      </c>
      <c r="K1940">
        <v>35.8005</v>
      </c>
      <c r="L1940">
        <v>-84.438580000000002</v>
      </c>
      <c r="M1940" s="100" t="s">
        <v>38415</v>
      </c>
      <c r="N1940" t="s">
        <v>26602</v>
      </c>
      <c r="O1940" t="s">
        <v>42186</v>
      </c>
      <c r="P1940">
        <v>1</v>
      </c>
      <c r="Q1940" t="s">
        <v>31351</v>
      </c>
      <c r="R1940" t="s">
        <v>25825</v>
      </c>
      <c r="S1940" t="s">
        <v>26197</v>
      </c>
      <c r="T1940"/>
      <c r="U1940" t="s">
        <v>26198</v>
      </c>
      <c r="V1940" t="s">
        <v>26204</v>
      </c>
      <c r="Y1940" s="97"/>
      <c r="AA1940" s="91" t="str">
        <v>CSPRI000.7RO</v>
      </c>
    </row>
    <row r="1941" spans="1:27" s="91" customFormat="1" ht="15" customHeight="1" x14ac:dyDescent="0.35">
      <c r="A1941" t="s">
        <v>5716</v>
      </c>
      <c r="B1941" t="s">
        <v>5715</v>
      </c>
      <c r="C1941" t="s">
        <v>5717</v>
      </c>
      <c r="D1941" t="s">
        <v>34850</v>
      </c>
      <c r="E1941"/>
      <c r="F1941" t="s">
        <v>28971</v>
      </c>
      <c r="G1941"/>
      <c r="H1941">
        <v>0.8</v>
      </c>
      <c r="I1941">
        <v>1.01</v>
      </c>
      <c r="J1941" t="s">
        <v>3832</v>
      </c>
      <c r="K1941">
        <v>35.042430000000003</v>
      </c>
      <c r="L1941">
        <v>-88.900589999999994</v>
      </c>
      <c r="M1941" s="100" t="s">
        <v>38377</v>
      </c>
      <c r="N1941" t="s">
        <v>26200</v>
      </c>
      <c r="O1941" t="s">
        <v>42294</v>
      </c>
      <c r="P1941">
        <v>4</v>
      </c>
      <c r="Q1941" t="s">
        <v>30760</v>
      </c>
      <c r="R1941" t="s">
        <v>25828</v>
      </c>
      <c r="S1941" t="s">
        <v>26197</v>
      </c>
      <c r="T1941"/>
      <c r="U1941" t="s">
        <v>26198</v>
      </c>
      <c r="V1941" t="s">
        <v>26199</v>
      </c>
      <c r="Y1941" s="97"/>
      <c r="AA1941" s="91" t="str">
        <v>CSPRI000.8HR</v>
      </c>
    </row>
    <row r="1942" spans="1:27" s="91" customFormat="1" ht="15" customHeight="1" x14ac:dyDescent="0.35">
      <c r="A1942" t="s">
        <v>5719</v>
      </c>
      <c r="B1942" t="s">
        <v>5718</v>
      </c>
      <c r="C1942" t="s">
        <v>5720</v>
      </c>
      <c r="D1942" t="s">
        <v>5721</v>
      </c>
      <c r="E1942"/>
      <c r="F1942" t="s">
        <v>27</v>
      </c>
      <c r="G1942"/>
      <c r="H1942">
        <v>1</v>
      </c>
      <c r="I1942">
        <v>15.33</v>
      </c>
      <c r="J1942" t="s">
        <v>1463</v>
      </c>
      <c r="K1942">
        <v>36.187449999999998</v>
      </c>
      <c r="L1942">
        <v>-89.209019999999995</v>
      </c>
      <c r="M1942" s="100" t="s">
        <v>38448</v>
      </c>
      <c r="N1942" t="s">
        <v>619</v>
      </c>
      <c r="O1942" t="s">
        <v>42407</v>
      </c>
      <c r="P1942">
        <v>5</v>
      </c>
      <c r="Q1942" t="s">
        <v>26834</v>
      </c>
      <c r="R1942" t="s">
        <v>25816</v>
      </c>
      <c r="S1942" t="s">
        <v>26197</v>
      </c>
      <c r="T1942"/>
      <c r="U1942" t="s">
        <v>26198</v>
      </c>
      <c r="V1942" t="s">
        <v>26199</v>
      </c>
      <c r="Y1942" s="97"/>
      <c r="AA1942" s="91" t="str">
        <v>CSPRI001.0DY</v>
      </c>
    </row>
    <row r="1943" spans="1:27" s="91" customFormat="1" ht="15" customHeight="1" x14ac:dyDescent="0.35">
      <c r="A1943" t="s">
        <v>5723</v>
      </c>
      <c r="B1943" t="s">
        <v>5722</v>
      </c>
      <c r="C1943" t="s">
        <v>5724</v>
      </c>
      <c r="D1943" t="s">
        <v>5725</v>
      </c>
      <c r="E1943"/>
      <c r="F1943" t="s">
        <v>115</v>
      </c>
      <c r="G1943"/>
      <c r="H1943">
        <v>1</v>
      </c>
      <c r="I1943">
        <v>0.99</v>
      </c>
      <c r="J1943" t="s">
        <v>583</v>
      </c>
      <c r="K1943">
        <v>35.104100000000003</v>
      </c>
      <c r="L1943">
        <v>-85.590999999999994</v>
      </c>
      <c r="M1943" s="100" t="s">
        <v>38393</v>
      </c>
      <c r="N1943" t="s">
        <v>59</v>
      </c>
      <c r="O1943" t="s">
        <v>42453</v>
      </c>
      <c r="P1943">
        <v>5</v>
      </c>
      <c r="Q1943" t="s">
        <v>30761</v>
      </c>
      <c r="R1943" t="s">
        <v>25802</v>
      </c>
      <c r="S1943" t="s">
        <v>26197</v>
      </c>
      <c r="T1943"/>
      <c r="U1943" t="s">
        <v>26198</v>
      </c>
      <c r="V1943" t="s">
        <v>26199</v>
      </c>
      <c r="W1943" s="91" t="s">
        <v>5726</v>
      </c>
      <c r="X1943" s="91" t="s">
        <v>30762</v>
      </c>
      <c r="Y1943" s="97"/>
      <c r="AA1943" s="91" t="str">
        <v>CSPRI001.0MI</v>
      </c>
    </row>
    <row r="1944" spans="1:27" s="91" customFormat="1" ht="15" customHeight="1" x14ac:dyDescent="0.35">
      <c r="A1944" t="s">
        <v>5728</v>
      </c>
      <c r="B1944" t="s">
        <v>5727</v>
      </c>
      <c r="C1944" t="s">
        <v>5729</v>
      </c>
      <c r="D1944" t="s">
        <v>5730</v>
      </c>
      <c r="E1944"/>
      <c r="F1944" t="s">
        <v>29088</v>
      </c>
      <c r="G1944"/>
      <c r="H1944">
        <v>1.4</v>
      </c>
      <c r="I1944">
        <v>2.81</v>
      </c>
      <c r="J1944" t="s">
        <v>793</v>
      </c>
      <c r="K1944">
        <v>36.54251</v>
      </c>
      <c r="L1944">
        <v>-87.060289999999995</v>
      </c>
      <c r="M1944" s="100" t="s">
        <v>38413</v>
      </c>
      <c r="N1944" t="s">
        <v>26250</v>
      </c>
      <c r="O1944" t="s">
        <v>42397</v>
      </c>
      <c r="P1944">
        <v>4</v>
      </c>
      <c r="Q1944" t="s">
        <v>26835</v>
      </c>
      <c r="R1944" t="s">
        <v>25829</v>
      </c>
      <c r="S1944" t="s">
        <v>26197</v>
      </c>
      <c r="T1944"/>
      <c r="U1944" t="s">
        <v>26198</v>
      </c>
      <c r="V1944" t="s">
        <v>26199</v>
      </c>
      <c r="W1944" s="91" t="s">
        <v>5731</v>
      </c>
      <c r="Y1944" s="97"/>
      <c r="AA1944" s="91" t="str">
        <v>CSPRI001.4RN</v>
      </c>
    </row>
    <row r="1945" spans="1:27" s="91" customFormat="1" ht="15" customHeight="1" x14ac:dyDescent="0.35">
      <c r="A1945" t="s">
        <v>30763</v>
      </c>
      <c r="B1945" t="s">
        <v>8638</v>
      </c>
      <c r="C1945" t="s">
        <v>5724</v>
      </c>
      <c r="D1945" t="s">
        <v>8640</v>
      </c>
      <c r="E1945" t="s">
        <v>26424</v>
      </c>
      <c r="F1945" t="s">
        <v>115</v>
      </c>
      <c r="G1945"/>
      <c r="H1945">
        <v>1.8</v>
      </c>
      <c r="I1945">
        <v>0.22</v>
      </c>
      <c r="J1945" t="s">
        <v>583</v>
      </c>
      <c r="K1945">
        <v>35.102730000000001</v>
      </c>
      <c r="L1945">
        <v>-85.602490000000003</v>
      </c>
      <c r="M1945" s="100" t="s">
        <v>38393</v>
      </c>
      <c r="N1945" t="s">
        <v>59</v>
      </c>
      <c r="O1945" t="s">
        <v>42453</v>
      </c>
      <c r="P1945">
        <v>5</v>
      </c>
      <c r="Q1945" t="s">
        <v>30761</v>
      </c>
      <c r="R1945" t="s">
        <v>25802</v>
      </c>
      <c r="S1945" t="s">
        <v>26197</v>
      </c>
      <c r="T1945"/>
      <c r="U1945" t="s">
        <v>26198</v>
      </c>
      <c r="V1945" t="s">
        <v>26199</v>
      </c>
      <c r="W1945" s="91" t="s">
        <v>8639</v>
      </c>
      <c r="X1945" s="91" t="s">
        <v>30764</v>
      </c>
      <c r="Y1945" s="97"/>
      <c r="AA1945" s="91" t="str">
        <v>CSPRI001.8MI</v>
      </c>
    </row>
    <row r="1946" spans="1:27" s="91" customFormat="1" ht="15" customHeight="1" x14ac:dyDescent="0.35">
      <c r="A1946" t="s">
        <v>5733</v>
      </c>
      <c r="B1946" t="s">
        <v>5732</v>
      </c>
      <c r="C1946" t="s">
        <v>5734</v>
      </c>
      <c r="D1946" t="s">
        <v>5735</v>
      </c>
      <c r="E1946"/>
      <c r="F1946" t="s">
        <v>27</v>
      </c>
      <c r="G1946"/>
      <c r="H1946">
        <v>2.2999999999999998</v>
      </c>
      <c r="I1946">
        <v>6.53</v>
      </c>
      <c r="J1946" t="s">
        <v>3295</v>
      </c>
      <c r="K1946">
        <v>35.67</v>
      </c>
      <c r="L1946">
        <v>-89.633250000000004</v>
      </c>
      <c r="M1946" s="100" t="s">
        <v>38450</v>
      </c>
      <c r="N1946" t="s">
        <v>26319</v>
      </c>
      <c r="O1946" t="s">
        <v>43088</v>
      </c>
      <c r="P1946">
        <v>4</v>
      </c>
      <c r="Q1946" t="s">
        <v>26836</v>
      </c>
      <c r="R1946" t="s">
        <v>25816</v>
      </c>
      <c r="S1946" t="s">
        <v>26197</v>
      </c>
      <c r="T1946"/>
      <c r="U1946" t="s">
        <v>26198</v>
      </c>
      <c r="V1946" t="s">
        <v>26199</v>
      </c>
      <c r="W1946" s="91" t="s">
        <v>5736</v>
      </c>
      <c r="X1946" s="91" t="s">
        <v>30765</v>
      </c>
      <c r="Y1946" s="97"/>
      <c r="AA1946" s="91" t="str">
        <v>CSPRI002.3LE</v>
      </c>
    </row>
    <row r="1947" spans="1:27" s="91" customFormat="1" ht="15" customHeight="1" x14ac:dyDescent="0.35">
      <c r="A1947" t="s">
        <v>5738</v>
      </c>
      <c r="B1947" t="s">
        <v>5737</v>
      </c>
      <c r="C1947" t="s">
        <v>5720</v>
      </c>
      <c r="D1947" t="s">
        <v>5739</v>
      </c>
      <c r="E1947"/>
      <c r="F1947" t="s">
        <v>27</v>
      </c>
      <c r="G1947"/>
      <c r="H1947">
        <v>2.4</v>
      </c>
      <c r="I1947">
        <v>10.73</v>
      </c>
      <c r="J1947" t="s">
        <v>1463</v>
      </c>
      <c r="K1947">
        <v>36.1875</v>
      </c>
      <c r="L1947">
        <v>-89.184100000000001</v>
      </c>
      <c r="M1947" s="100" t="s">
        <v>38448</v>
      </c>
      <c r="N1947" t="s">
        <v>619</v>
      </c>
      <c r="O1947" t="s">
        <v>42407</v>
      </c>
      <c r="P1947">
        <v>5</v>
      </c>
      <c r="Q1947" t="s">
        <v>26834</v>
      </c>
      <c r="R1947" t="s">
        <v>25816</v>
      </c>
      <c r="S1947" t="s">
        <v>26197</v>
      </c>
      <c r="T1947"/>
      <c r="U1947" t="s">
        <v>26198</v>
      </c>
      <c r="V1947" t="s">
        <v>26199</v>
      </c>
      <c r="Y1947" s="97"/>
      <c r="AA1947" s="91" t="str">
        <v>CSPRI002.4DY</v>
      </c>
    </row>
    <row r="1948" spans="1:27" s="91" customFormat="1" ht="15" customHeight="1" x14ac:dyDescent="0.35">
      <c r="A1948" s="310" t="s">
        <v>38868</v>
      </c>
      <c r="B1948" s="310" t="s">
        <v>38869</v>
      </c>
      <c r="C1948" s="310" t="s">
        <v>38870</v>
      </c>
      <c r="D1948" s="310" t="s">
        <v>38871</v>
      </c>
      <c r="E1948" s="310"/>
      <c r="F1948" s="310" t="s">
        <v>29088</v>
      </c>
      <c r="G1948" s="310"/>
      <c r="H1948" s="314">
        <v>4.0999999999999996</v>
      </c>
      <c r="I1948" s="314">
        <v>0.33</v>
      </c>
      <c r="J1948" s="310" t="s">
        <v>793</v>
      </c>
      <c r="K1948" s="314">
        <v>36.551943999999999</v>
      </c>
      <c r="L1948" s="314">
        <v>-87.029443999999998</v>
      </c>
      <c r="M1948" s="314" t="s">
        <v>38413</v>
      </c>
      <c r="N1948" s="310" t="s">
        <v>26250</v>
      </c>
      <c r="O1948" s="310" t="s">
        <v>38872</v>
      </c>
      <c r="P1948" s="314">
        <v>4</v>
      </c>
      <c r="Q1948" s="310" t="s">
        <v>26835</v>
      </c>
      <c r="R1948" s="310" t="s">
        <v>25829</v>
      </c>
      <c r="S1948" s="310" t="s">
        <v>26197</v>
      </c>
      <c r="T1948" s="310"/>
      <c r="U1948" s="310" t="s">
        <v>26198</v>
      </c>
      <c r="V1948" s="310" t="s">
        <v>26199</v>
      </c>
      <c r="X1948" s="91" t="s">
        <v>38873</v>
      </c>
      <c r="Y1948" s="97"/>
      <c r="AA1948" s="91" t="str">
        <v>CSPRI004.1RN</v>
      </c>
    </row>
    <row r="1949" spans="1:27" s="91" customFormat="1" ht="15" customHeight="1" x14ac:dyDescent="0.35">
      <c r="A1949" s="310" t="s">
        <v>38874</v>
      </c>
      <c r="B1949" s="310" t="s">
        <v>38875</v>
      </c>
      <c r="C1949" s="310" t="s">
        <v>38876</v>
      </c>
      <c r="D1949" s="310" t="s">
        <v>38877</v>
      </c>
      <c r="E1949" s="310"/>
      <c r="F1949" s="310" t="s">
        <v>29088</v>
      </c>
      <c r="G1949" s="310"/>
      <c r="H1949" s="314">
        <v>0.1</v>
      </c>
      <c r="I1949" s="314">
        <v>0.13</v>
      </c>
      <c r="J1949" s="310" t="s">
        <v>793</v>
      </c>
      <c r="K1949" s="314">
        <v>36.551000000000002</v>
      </c>
      <c r="L1949" s="314">
        <v>-87.028999999999996</v>
      </c>
      <c r="M1949" s="314" t="s">
        <v>38413</v>
      </c>
      <c r="N1949" s="310" t="s">
        <v>26250</v>
      </c>
      <c r="O1949" s="310" t="s">
        <v>38872</v>
      </c>
      <c r="P1949" s="314">
        <v>4</v>
      </c>
      <c r="Q1949" s="310" t="s">
        <v>26835</v>
      </c>
      <c r="R1949" s="310" t="s">
        <v>25829</v>
      </c>
      <c r="S1949" s="310" t="s">
        <v>26197</v>
      </c>
      <c r="T1949" s="310"/>
      <c r="U1949" s="310" t="s">
        <v>26198</v>
      </c>
      <c r="V1949" s="310" t="s">
        <v>26199</v>
      </c>
      <c r="X1949" s="91" t="s">
        <v>38878</v>
      </c>
      <c r="Y1949" s="97"/>
      <c r="AA1949" s="91" t="str">
        <v>CSPRI4.1T0.1RN</v>
      </c>
    </row>
    <row r="1950" spans="1:27" s="91" customFormat="1" ht="15" customHeight="1" x14ac:dyDescent="0.35">
      <c r="A1950" s="310" t="s">
        <v>38879</v>
      </c>
      <c r="B1950" s="310" t="s">
        <v>38880</v>
      </c>
      <c r="C1950" s="310" t="s">
        <v>38881</v>
      </c>
      <c r="D1950" s="310" t="s">
        <v>38882</v>
      </c>
      <c r="E1950" s="310"/>
      <c r="F1950" s="310" t="s">
        <v>29088</v>
      </c>
      <c r="G1950" s="310"/>
      <c r="H1950" s="314">
        <v>0.1</v>
      </c>
      <c r="I1950" s="314">
        <v>0.24</v>
      </c>
      <c r="J1950" s="310" t="s">
        <v>793</v>
      </c>
      <c r="K1950" s="314">
        <v>36.551000000000002</v>
      </c>
      <c r="L1950" s="314">
        <v>-87.027500000000003</v>
      </c>
      <c r="M1950" s="314" t="s">
        <v>38413</v>
      </c>
      <c r="N1950" s="310" t="s">
        <v>26250</v>
      </c>
      <c r="O1950" s="310" t="s">
        <v>38872</v>
      </c>
      <c r="P1950" s="314">
        <v>4</v>
      </c>
      <c r="Q1950" s="310" t="s">
        <v>26835</v>
      </c>
      <c r="R1950" s="310" t="s">
        <v>25829</v>
      </c>
      <c r="S1950" s="310" t="s">
        <v>26197</v>
      </c>
      <c r="T1950" s="310"/>
      <c r="U1950" s="310" t="s">
        <v>26198</v>
      </c>
      <c r="V1950" s="310" t="s">
        <v>26199</v>
      </c>
      <c r="X1950" s="91" t="s">
        <v>38883</v>
      </c>
      <c r="Y1950" s="97"/>
      <c r="AA1950" s="91" t="str">
        <v>CSPRI4.2T0.1RN</v>
      </c>
    </row>
    <row r="1951" spans="1:27" s="91" customFormat="1" ht="15" customHeight="1" x14ac:dyDescent="0.35">
      <c r="A1951" s="310" t="s">
        <v>38884</v>
      </c>
      <c r="B1951" s="310" t="s">
        <v>38885</v>
      </c>
      <c r="C1951" s="310" t="s">
        <v>38886</v>
      </c>
      <c r="D1951" s="310" t="s">
        <v>38887</v>
      </c>
      <c r="E1951" s="310"/>
      <c r="F1951" s="310" t="s">
        <v>29088</v>
      </c>
      <c r="G1951" s="310"/>
      <c r="H1951" s="314">
        <v>0.1</v>
      </c>
      <c r="I1951" s="314">
        <v>0.23</v>
      </c>
      <c r="J1951" s="310" t="s">
        <v>793</v>
      </c>
      <c r="K1951" s="314">
        <v>36.551000000000002</v>
      </c>
      <c r="L1951" s="314">
        <v>-87.025000000000006</v>
      </c>
      <c r="M1951" s="314" t="s">
        <v>38413</v>
      </c>
      <c r="N1951" s="310" t="s">
        <v>26250</v>
      </c>
      <c r="O1951" s="310" t="s">
        <v>38872</v>
      </c>
      <c r="P1951" s="314">
        <v>4</v>
      </c>
      <c r="Q1951" s="310" t="s">
        <v>26835</v>
      </c>
      <c r="R1951" s="310" t="s">
        <v>25829</v>
      </c>
      <c r="S1951" s="310" t="s">
        <v>26197</v>
      </c>
      <c r="T1951" s="310"/>
      <c r="U1951" s="310" t="s">
        <v>26198</v>
      </c>
      <c r="V1951" s="310" t="s">
        <v>26199</v>
      </c>
      <c r="X1951" s="91" t="s">
        <v>38878</v>
      </c>
      <c r="Y1951" s="97"/>
      <c r="AA1951" s="91" t="str">
        <v>CSPRI4.3T0.1RN</v>
      </c>
    </row>
    <row r="1952" spans="1:27" s="91" customFormat="1" ht="15" customHeight="1" x14ac:dyDescent="0.35">
      <c r="A1952" t="s">
        <v>5741</v>
      </c>
      <c r="B1952" t="s">
        <v>5740</v>
      </c>
      <c r="C1952" t="s">
        <v>5742</v>
      </c>
      <c r="D1952" t="s">
        <v>5743</v>
      </c>
      <c r="E1952"/>
      <c r="F1952" t="s">
        <v>29086</v>
      </c>
      <c r="G1952"/>
      <c r="H1952">
        <v>0.4</v>
      </c>
      <c r="I1952">
        <v>0.04</v>
      </c>
      <c r="J1952" t="s">
        <v>4110</v>
      </c>
      <c r="K1952">
        <v>35.901499999999999</v>
      </c>
      <c r="L1952">
        <v>-85.81223</v>
      </c>
      <c r="M1952" s="100" t="s">
        <v>38383</v>
      </c>
      <c r="N1952" t="s">
        <v>3589</v>
      </c>
      <c r="O1952" t="s">
        <v>42288</v>
      </c>
      <c r="P1952">
        <v>2</v>
      </c>
      <c r="Q1952" t="s">
        <v>26837</v>
      </c>
      <c r="R1952" t="s">
        <v>25812</v>
      </c>
      <c r="S1952" t="s">
        <v>26197</v>
      </c>
      <c r="T1952"/>
      <c r="U1952" t="s">
        <v>26198</v>
      </c>
      <c r="V1952" t="s">
        <v>26199</v>
      </c>
      <c r="Y1952" s="97"/>
      <c r="AA1952" s="91" t="str">
        <v>CSPRIN000.4DB</v>
      </c>
    </row>
    <row r="1953" spans="1:27" s="91" customFormat="1" ht="15" customHeight="1" x14ac:dyDescent="0.35">
      <c r="A1953" t="s">
        <v>5745</v>
      </c>
      <c r="B1953" t="s">
        <v>5744</v>
      </c>
      <c r="C1953" t="s">
        <v>5746</v>
      </c>
      <c r="D1953" t="s">
        <v>5747</v>
      </c>
      <c r="E1953"/>
      <c r="F1953" t="s">
        <v>29089</v>
      </c>
      <c r="G1953" t="s">
        <v>58</v>
      </c>
      <c r="H1953">
        <v>0.7</v>
      </c>
      <c r="I1953">
        <v>3.72</v>
      </c>
      <c r="J1953" t="s">
        <v>826</v>
      </c>
      <c r="K1953">
        <v>36.306649</v>
      </c>
      <c r="L1953">
        <v>-85.175409999999999</v>
      </c>
      <c r="M1953" s="100" t="s">
        <v>38411</v>
      </c>
      <c r="N1953" t="s">
        <v>26248</v>
      </c>
      <c r="O1953" t="s">
        <v>42358</v>
      </c>
      <c r="P1953">
        <v>4</v>
      </c>
      <c r="Q1953" t="s">
        <v>26838</v>
      </c>
      <c r="R1953" t="s">
        <v>25812</v>
      </c>
      <c r="S1953" t="s">
        <v>26197</v>
      </c>
      <c r="T1953"/>
      <c r="U1953" t="s">
        <v>26198</v>
      </c>
      <c r="V1953" t="s">
        <v>26199</v>
      </c>
      <c r="Y1953" s="97"/>
      <c r="AA1953" s="91" t="str">
        <v>CUB000.7OV</v>
      </c>
    </row>
    <row r="1954" spans="1:27" s="91" customFormat="1" ht="15" customHeight="1" x14ac:dyDescent="0.35">
      <c r="A1954" t="s">
        <v>5749</v>
      </c>
      <c r="B1954" t="s">
        <v>5748</v>
      </c>
      <c r="C1954" t="s">
        <v>5746</v>
      </c>
      <c r="D1954" t="s">
        <v>5750</v>
      </c>
      <c r="E1954"/>
      <c r="F1954" t="s">
        <v>27</v>
      </c>
      <c r="G1954"/>
      <c r="H1954">
        <v>1.2</v>
      </c>
      <c r="I1954">
        <v>14.28</v>
      </c>
      <c r="J1954" t="s">
        <v>28</v>
      </c>
      <c r="K1954">
        <v>35.636000000000003</v>
      </c>
      <c r="L1954">
        <v>-88.936000000000007</v>
      </c>
      <c r="M1954" s="100" t="s">
        <v>38381</v>
      </c>
      <c r="N1954" t="s">
        <v>26209</v>
      </c>
      <c r="O1954" t="s">
        <v>43232</v>
      </c>
      <c r="P1954">
        <v>1</v>
      </c>
      <c r="Q1954" t="s">
        <v>26841</v>
      </c>
      <c r="R1954" t="s">
        <v>25816</v>
      </c>
      <c r="S1954" t="s">
        <v>26197</v>
      </c>
      <c r="T1954"/>
      <c r="U1954" t="s">
        <v>26198</v>
      </c>
      <c r="V1954" t="s">
        <v>26199</v>
      </c>
      <c r="W1954" s="91" t="s">
        <v>5751</v>
      </c>
      <c r="X1954" s="91" t="s">
        <v>34851</v>
      </c>
      <c r="Y1954" s="97"/>
      <c r="AA1954" s="91" t="str">
        <v>CUB001.2MN</v>
      </c>
    </row>
    <row r="1955" spans="1:27" s="91" customFormat="1" ht="15" customHeight="1" x14ac:dyDescent="0.35">
      <c r="A1955" t="s">
        <v>5753</v>
      </c>
      <c r="B1955" t="s">
        <v>5752</v>
      </c>
      <c r="C1955" t="s">
        <v>5746</v>
      </c>
      <c r="D1955" t="s">
        <v>5754</v>
      </c>
      <c r="E1955"/>
      <c r="F1955" t="s">
        <v>33</v>
      </c>
      <c r="G1955"/>
      <c r="H1955">
        <v>1.4</v>
      </c>
      <c r="I1955">
        <v>2.0499999999999998</v>
      </c>
      <c r="J1955" t="s">
        <v>277</v>
      </c>
      <c r="K1955">
        <v>36.192689999999999</v>
      </c>
      <c r="L1955">
        <v>-86.960400000000007</v>
      </c>
      <c r="M1955" s="100" t="s">
        <v>38414</v>
      </c>
      <c r="N1955" t="s">
        <v>26254</v>
      </c>
      <c r="O1955" t="s">
        <v>42400</v>
      </c>
      <c r="P1955">
        <v>5</v>
      </c>
      <c r="Q1955" t="s">
        <v>30766</v>
      </c>
      <c r="R1955" t="s">
        <v>25829</v>
      </c>
      <c r="S1955" t="s">
        <v>26197</v>
      </c>
      <c r="T1955"/>
      <c r="U1955" t="s">
        <v>26198</v>
      </c>
      <c r="V1955" t="s">
        <v>26199</v>
      </c>
      <c r="Y1955" s="97"/>
      <c r="AA1955" s="91" t="str">
        <v>CUB001.4DA</v>
      </c>
    </row>
    <row r="1956" spans="1:27" s="91" customFormat="1" ht="15" customHeight="1" x14ac:dyDescent="0.35">
      <c r="A1956" t="s">
        <v>5756</v>
      </c>
      <c r="B1956" t="s">
        <v>5755</v>
      </c>
      <c r="C1956" t="s">
        <v>5746</v>
      </c>
      <c r="D1956" t="s">
        <v>5757</v>
      </c>
      <c r="E1956"/>
      <c r="F1956" t="s">
        <v>9</v>
      </c>
      <c r="G1956"/>
      <c r="H1956">
        <v>1.5</v>
      </c>
      <c r="I1956">
        <v>15.23</v>
      </c>
      <c r="J1956" t="s">
        <v>3832</v>
      </c>
      <c r="K1956">
        <v>35.174700000000001</v>
      </c>
      <c r="L1956">
        <v>-88.914100000000005</v>
      </c>
      <c r="M1956" s="100" t="s">
        <v>38450</v>
      </c>
      <c r="N1956" t="s">
        <v>26319</v>
      </c>
      <c r="O1956" t="s">
        <v>43233</v>
      </c>
      <c r="P1956">
        <v>4</v>
      </c>
      <c r="Q1956" t="s">
        <v>26840</v>
      </c>
      <c r="R1956" t="s">
        <v>25828</v>
      </c>
      <c r="S1956" t="s">
        <v>26197</v>
      </c>
      <c r="T1956"/>
      <c r="U1956" t="s">
        <v>26198</v>
      </c>
      <c r="V1956" t="s">
        <v>26199</v>
      </c>
      <c r="X1956" s="91" t="s">
        <v>30360</v>
      </c>
      <c r="Y1956" s="97"/>
      <c r="AA1956" s="91" t="str">
        <v>CUB001.5HR</v>
      </c>
    </row>
    <row r="1957" spans="1:27" s="91" customFormat="1" ht="15" customHeight="1" x14ac:dyDescent="0.35">
      <c r="A1957" t="s">
        <v>5759</v>
      </c>
      <c r="B1957" t="s">
        <v>5758</v>
      </c>
      <c r="C1957" t="s">
        <v>5746</v>
      </c>
      <c r="D1957" t="s">
        <v>5760</v>
      </c>
      <c r="E1957"/>
      <c r="F1957" t="s">
        <v>27</v>
      </c>
      <c r="G1957"/>
      <c r="H1957">
        <v>2</v>
      </c>
      <c r="I1957">
        <v>14.06</v>
      </c>
      <c r="J1957" t="s">
        <v>28</v>
      </c>
      <c r="K1957">
        <v>35.630800000000001</v>
      </c>
      <c r="L1957">
        <v>-88.934299999999993</v>
      </c>
      <c r="M1957" s="100" t="s">
        <v>38381</v>
      </c>
      <c r="N1957" t="s">
        <v>26209</v>
      </c>
      <c r="O1957" t="s">
        <v>43232</v>
      </c>
      <c r="P1957">
        <v>1</v>
      </c>
      <c r="Q1957" t="s">
        <v>26841</v>
      </c>
      <c r="R1957" t="s">
        <v>25816</v>
      </c>
      <c r="S1957" t="s">
        <v>26197</v>
      </c>
      <c r="T1957"/>
      <c r="U1957" t="s">
        <v>26198</v>
      </c>
      <c r="V1957" t="s">
        <v>26199</v>
      </c>
      <c r="W1957" s="91" t="s">
        <v>5751</v>
      </c>
      <c r="X1957" s="91" t="s">
        <v>30767</v>
      </c>
      <c r="Y1957" s="97"/>
      <c r="AA1957" s="91" t="str">
        <v>CUB002.0MN</v>
      </c>
    </row>
    <row r="1958" spans="1:27" s="91" customFormat="1" ht="15" customHeight="1" x14ac:dyDescent="0.35">
      <c r="A1958" t="s">
        <v>5762</v>
      </c>
      <c r="B1958" t="s">
        <v>5761</v>
      </c>
      <c r="C1958" t="s">
        <v>5746</v>
      </c>
      <c r="D1958" t="s">
        <v>5763</v>
      </c>
      <c r="E1958"/>
      <c r="F1958" t="s">
        <v>29083</v>
      </c>
      <c r="G1958"/>
      <c r="H1958">
        <v>2.6</v>
      </c>
      <c r="I1958">
        <v>4.7699999999999996</v>
      </c>
      <c r="J1958" t="s">
        <v>22</v>
      </c>
      <c r="K1958">
        <v>36.521549999999998</v>
      </c>
      <c r="L1958">
        <v>-87.734219999999993</v>
      </c>
      <c r="M1958" s="100" t="s">
        <v>38380</v>
      </c>
      <c r="N1958" t="s">
        <v>26208</v>
      </c>
      <c r="O1958" t="s">
        <v>42340</v>
      </c>
      <c r="P1958">
        <v>5</v>
      </c>
      <c r="Q1958" t="s">
        <v>26842</v>
      </c>
      <c r="R1958" t="s">
        <v>25829</v>
      </c>
      <c r="S1958" t="s">
        <v>26197</v>
      </c>
      <c r="T1958"/>
      <c r="U1958" t="s">
        <v>26198</v>
      </c>
      <c r="V1958" t="s">
        <v>26199</v>
      </c>
      <c r="Y1958" s="97"/>
      <c r="AA1958" s="91" t="str">
        <v>CUB002.6ST</v>
      </c>
    </row>
    <row r="1959" spans="1:27" s="91" customFormat="1" ht="15" customHeight="1" x14ac:dyDescent="0.35">
      <c r="A1959" t="s">
        <v>5765</v>
      </c>
      <c r="B1959" t="s">
        <v>5764</v>
      </c>
      <c r="C1959" t="s">
        <v>5746</v>
      </c>
      <c r="D1959" t="s">
        <v>5766</v>
      </c>
      <c r="E1959"/>
      <c r="F1959" t="s">
        <v>9</v>
      </c>
      <c r="G1959"/>
      <c r="H1959">
        <v>4.2</v>
      </c>
      <c r="I1959">
        <v>45</v>
      </c>
      <c r="J1959" t="s">
        <v>194</v>
      </c>
      <c r="K1959">
        <v>35.711399999999998</v>
      </c>
      <c r="L1959">
        <v>-88.137600000000006</v>
      </c>
      <c r="M1959" s="100" t="s">
        <v>38402</v>
      </c>
      <c r="N1959" t="s">
        <v>26242</v>
      </c>
      <c r="O1959" t="s">
        <v>43029</v>
      </c>
      <c r="P1959">
        <v>3</v>
      </c>
      <c r="Q1959" t="s">
        <v>28382</v>
      </c>
      <c r="R1959" t="s">
        <v>25816</v>
      </c>
      <c r="S1959" t="s">
        <v>26197</v>
      </c>
      <c r="T1959"/>
      <c r="U1959" t="s">
        <v>26198</v>
      </c>
      <c r="V1959" t="s">
        <v>26199</v>
      </c>
      <c r="W1959" s="91" t="s">
        <v>34852</v>
      </c>
      <c r="Y1959" s="97"/>
      <c r="AA1959" s="91" t="str">
        <v>CUB004.2DE</v>
      </c>
    </row>
    <row r="1960" spans="1:27" s="91" customFormat="1" ht="15" customHeight="1" x14ac:dyDescent="0.35">
      <c r="A1960" t="s">
        <v>5768</v>
      </c>
      <c r="B1960" t="s">
        <v>5767</v>
      </c>
      <c r="C1960" t="s">
        <v>5746</v>
      </c>
      <c r="D1960" t="s">
        <v>37082</v>
      </c>
      <c r="E1960"/>
      <c r="F1960" t="s">
        <v>9</v>
      </c>
      <c r="G1960"/>
      <c r="H1960">
        <v>5.3</v>
      </c>
      <c r="I1960">
        <v>6.6</v>
      </c>
      <c r="J1960" t="s">
        <v>3832</v>
      </c>
      <c r="K1960">
        <v>35.138959999999997</v>
      </c>
      <c r="L1960">
        <v>-88.955629999999999</v>
      </c>
      <c r="M1960" s="100" t="s">
        <v>38450</v>
      </c>
      <c r="N1960" t="s">
        <v>26319</v>
      </c>
      <c r="O1960" t="s">
        <v>43233</v>
      </c>
      <c r="P1960">
        <v>4</v>
      </c>
      <c r="Q1960" t="s">
        <v>26843</v>
      </c>
      <c r="R1960" t="s">
        <v>25828</v>
      </c>
      <c r="S1960" t="s">
        <v>26197</v>
      </c>
      <c r="T1960"/>
      <c r="U1960" t="s">
        <v>26198</v>
      </c>
      <c r="V1960" t="s">
        <v>26199</v>
      </c>
      <c r="W1960" s="91" t="s">
        <v>5769</v>
      </c>
      <c r="X1960" s="91" t="s">
        <v>30768</v>
      </c>
      <c r="Y1960" s="97"/>
      <c r="AA1960" s="91" t="str">
        <v>CUB005.3HR</v>
      </c>
    </row>
    <row r="1961" spans="1:27" s="91" customFormat="1" ht="15" customHeight="1" x14ac:dyDescent="0.35">
      <c r="A1961" t="s">
        <v>5771</v>
      </c>
      <c r="B1961" t="s">
        <v>5770</v>
      </c>
      <c r="C1961" t="s">
        <v>5772</v>
      </c>
      <c r="D1961" t="s">
        <v>5773</v>
      </c>
      <c r="E1961"/>
      <c r="F1961" t="s">
        <v>9</v>
      </c>
      <c r="G1961"/>
      <c r="H1961">
        <v>23.8</v>
      </c>
      <c r="I1961">
        <v>2.78</v>
      </c>
      <c r="J1961" t="s">
        <v>641</v>
      </c>
      <c r="K1961">
        <v>35.783329999999999</v>
      </c>
      <c r="L1961">
        <v>-88.247500000000002</v>
      </c>
      <c r="M1961" s="100" t="s">
        <v>38402</v>
      </c>
      <c r="N1961" t="s">
        <v>26242</v>
      </c>
      <c r="O1961" t="s">
        <v>43029</v>
      </c>
      <c r="P1961">
        <v>3</v>
      </c>
      <c r="Q1961" t="s">
        <v>30769</v>
      </c>
      <c r="R1961" t="s">
        <v>25816</v>
      </c>
      <c r="S1961" t="s">
        <v>26197</v>
      </c>
      <c r="T1961" t="s">
        <v>5746</v>
      </c>
      <c r="U1961" t="s">
        <v>26207</v>
      </c>
      <c r="V1961" t="s">
        <v>26199</v>
      </c>
      <c r="W1961" s="91" t="s">
        <v>5774</v>
      </c>
      <c r="X1961" s="91" t="s">
        <v>34853</v>
      </c>
      <c r="Y1961" s="97"/>
      <c r="AA1961" s="91" t="str">
        <v>CUB023.8HE</v>
      </c>
    </row>
    <row r="1962" spans="1:27" s="91" customFormat="1" ht="15" customHeight="1" x14ac:dyDescent="0.35">
      <c r="A1962" t="s">
        <v>5776</v>
      </c>
      <c r="B1962" t="s">
        <v>5775</v>
      </c>
      <c r="C1962" t="s">
        <v>5777</v>
      </c>
      <c r="D1962" t="s">
        <v>5778</v>
      </c>
      <c r="E1962"/>
      <c r="F1962" t="s">
        <v>9</v>
      </c>
      <c r="G1962"/>
      <c r="H1962">
        <v>1.2</v>
      </c>
      <c r="I1962">
        <v>0.49</v>
      </c>
      <c r="J1962" t="s">
        <v>3832</v>
      </c>
      <c r="K1962">
        <v>35.140050000000002</v>
      </c>
      <c r="L1962">
        <v>-88.946209999999994</v>
      </c>
      <c r="M1962" s="100" t="s">
        <v>38450</v>
      </c>
      <c r="N1962" t="s">
        <v>26319</v>
      </c>
      <c r="O1962" t="s">
        <v>43233</v>
      </c>
      <c r="P1962">
        <v>4</v>
      </c>
      <c r="Q1962" t="s">
        <v>30770</v>
      </c>
      <c r="R1962" t="s">
        <v>25828</v>
      </c>
      <c r="S1962" t="s">
        <v>26197</v>
      </c>
      <c r="T1962"/>
      <c r="U1962" t="s">
        <v>26198</v>
      </c>
      <c r="V1962" t="s">
        <v>26199</v>
      </c>
      <c r="W1962" s="91" t="s">
        <v>5779</v>
      </c>
      <c r="X1962" s="91" t="s">
        <v>34854</v>
      </c>
      <c r="Y1962" s="97"/>
      <c r="AA1962" s="91" t="str">
        <v>CUB3.6T1.2HR</v>
      </c>
    </row>
    <row r="1963" spans="1:27" s="91" customFormat="1" ht="15" customHeight="1" x14ac:dyDescent="0.35">
      <c r="A1963" t="s">
        <v>37083</v>
      </c>
      <c r="B1963" t="s">
        <v>37084</v>
      </c>
      <c r="C1963" t="s">
        <v>37085</v>
      </c>
      <c r="D1963" t="s">
        <v>37086</v>
      </c>
      <c r="E1963"/>
      <c r="F1963" t="s">
        <v>9</v>
      </c>
      <c r="G1963"/>
      <c r="H1963">
        <v>0.1</v>
      </c>
      <c r="I1963">
        <v>0.27</v>
      </c>
      <c r="J1963" t="s">
        <v>3832</v>
      </c>
      <c r="K1963">
        <v>35.137214</v>
      </c>
      <c r="L1963">
        <v>-88.964406999999994</v>
      </c>
      <c r="M1963" s="100" t="s">
        <v>38450</v>
      </c>
      <c r="N1963" t="s">
        <v>26319</v>
      </c>
      <c r="O1963" t="s">
        <v>43233</v>
      </c>
      <c r="P1963">
        <v>4</v>
      </c>
      <c r="Q1963" t="s">
        <v>26843</v>
      </c>
      <c r="R1963" t="s">
        <v>25828</v>
      </c>
      <c r="S1963" t="s">
        <v>26197</v>
      </c>
      <c r="T1963"/>
      <c r="U1963" t="s">
        <v>26198</v>
      </c>
      <c r="V1963" t="s">
        <v>26199</v>
      </c>
      <c r="W1963" s="91" t="s">
        <v>37087</v>
      </c>
      <c r="X1963" s="91" t="s">
        <v>37088</v>
      </c>
      <c r="Y1963" s="97"/>
      <c r="AA1963" s="91" t="str">
        <v>CUB5.6T0.2T0.1HR</v>
      </c>
    </row>
    <row r="1964" spans="1:27" s="91" customFormat="1" ht="15" customHeight="1" x14ac:dyDescent="0.35">
      <c r="A1964" t="s">
        <v>37089</v>
      </c>
      <c r="B1964" t="s">
        <v>37090</v>
      </c>
      <c r="C1964" t="s">
        <v>37091</v>
      </c>
      <c r="D1964" t="s">
        <v>37092</v>
      </c>
      <c r="E1964"/>
      <c r="F1964" t="s">
        <v>9</v>
      </c>
      <c r="G1964"/>
      <c r="H1964">
        <v>0.4</v>
      </c>
      <c r="I1964">
        <v>1.51</v>
      </c>
      <c r="J1964" t="s">
        <v>3832</v>
      </c>
      <c r="K1964">
        <v>35.138592000000003</v>
      </c>
      <c r="L1964">
        <v>-88.965885</v>
      </c>
      <c r="M1964" s="100" t="s">
        <v>38450</v>
      </c>
      <c r="N1964" t="s">
        <v>26319</v>
      </c>
      <c r="O1964" t="s">
        <v>43233</v>
      </c>
      <c r="P1964">
        <v>4</v>
      </c>
      <c r="Q1964" t="s">
        <v>26843</v>
      </c>
      <c r="R1964" t="s">
        <v>25828</v>
      </c>
      <c r="S1964" t="s">
        <v>26197</v>
      </c>
      <c r="T1964"/>
      <c r="U1964" t="s">
        <v>26198</v>
      </c>
      <c r="V1964" t="s">
        <v>26199</v>
      </c>
      <c r="W1964" s="91" t="s">
        <v>37093</v>
      </c>
      <c r="X1964" s="91" t="s">
        <v>37088</v>
      </c>
      <c r="Y1964" s="97"/>
      <c r="AA1964" s="91" t="str">
        <v>CUB5.6T0.4HR</v>
      </c>
    </row>
    <row r="1965" spans="1:27" s="91" customFormat="1" ht="15" customHeight="1" x14ac:dyDescent="0.35">
      <c r="A1965" t="s">
        <v>37094</v>
      </c>
      <c r="B1965" t="s">
        <v>37095</v>
      </c>
      <c r="C1965" t="s">
        <v>37085</v>
      </c>
      <c r="D1965" t="s">
        <v>37096</v>
      </c>
      <c r="E1965"/>
      <c r="F1965" t="s">
        <v>9</v>
      </c>
      <c r="G1965"/>
      <c r="H1965">
        <v>0.1</v>
      </c>
      <c r="I1965">
        <v>0.28999999999999998</v>
      </c>
      <c r="J1965" t="s">
        <v>3832</v>
      </c>
      <c r="K1965">
        <v>35.143514000000003</v>
      </c>
      <c r="L1965">
        <v>-88.972537000000003</v>
      </c>
      <c r="M1965" s="100" t="s">
        <v>38450</v>
      </c>
      <c r="N1965" t="s">
        <v>26319</v>
      </c>
      <c r="O1965" t="s">
        <v>43233</v>
      </c>
      <c r="P1965">
        <v>4</v>
      </c>
      <c r="Q1965" t="s">
        <v>26843</v>
      </c>
      <c r="R1965" t="s">
        <v>25828</v>
      </c>
      <c r="S1965" t="s">
        <v>26197</v>
      </c>
      <c r="T1965"/>
      <c r="U1965" t="s">
        <v>26198</v>
      </c>
      <c r="V1965" t="s">
        <v>26199</v>
      </c>
      <c r="W1965" s="91" t="s">
        <v>37097</v>
      </c>
      <c r="X1965" s="91" t="s">
        <v>37098</v>
      </c>
      <c r="Y1965" s="97"/>
      <c r="AA1965" s="91" t="str">
        <v>CUB5.6T1.2T0.1HR</v>
      </c>
    </row>
    <row r="1966" spans="1:27" s="91" customFormat="1" ht="15" customHeight="1" x14ac:dyDescent="0.35">
      <c r="A1966" t="s">
        <v>5781</v>
      </c>
      <c r="B1966" t="s">
        <v>5780</v>
      </c>
      <c r="C1966" t="s">
        <v>5777</v>
      </c>
      <c r="D1966" t="s">
        <v>5130</v>
      </c>
      <c r="E1966"/>
      <c r="F1966" t="s">
        <v>29083</v>
      </c>
      <c r="G1966"/>
      <c r="H1966">
        <v>0.5</v>
      </c>
      <c r="I1966">
        <v>0.24</v>
      </c>
      <c r="J1966" t="s">
        <v>194</v>
      </c>
      <c r="K1966">
        <v>35.721899999999998</v>
      </c>
      <c r="L1966">
        <v>-88.103700000000003</v>
      </c>
      <c r="M1966" s="100" t="s">
        <v>38402</v>
      </c>
      <c r="N1966" t="s">
        <v>26242</v>
      </c>
      <c r="O1966" t="s">
        <v>42234</v>
      </c>
      <c r="P1966">
        <v>3</v>
      </c>
      <c r="Q1966" t="s">
        <v>30771</v>
      </c>
      <c r="R1966" t="s">
        <v>25816</v>
      </c>
      <c r="S1966" t="s">
        <v>26197</v>
      </c>
      <c r="T1966"/>
      <c r="U1966" t="s">
        <v>26198</v>
      </c>
      <c r="V1966" t="s">
        <v>26199</v>
      </c>
      <c r="W1966" s="91" t="s">
        <v>5782</v>
      </c>
      <c r="X1966" s="91" t="s">
        <v>29606</v>
      </c>
      <c r="Y1966" s="97"/>
      <c r="AA1966" s="91" t="str">
        <v>CUB8.1T0.5DE</v>
      </c>
    </row>
    <row r="1967" spans="1:27" s="91" customFormat="1" ht="15" customHeight="1" x14ac:dyDescent="0.35">
      <c r="A1967" t="s">
        <v>5784</v>
      </c>
      <c r="B1967" t="s">
        <v>5783</v>
      </c>
      <c r="C1967" t="s">
        <v>5785</v>
      </c>
      <c r="D1967" t="s">
        <v>30772</v>
      </c>
      <c r="E1967"/>
      <c r="F1967" t="s">
        <v>44</v>
      </c>
      <c r="G1967"/>
      <c r="H1967">
        <v>1.7</v>
      </c>
      <c r="I1967">
        <v>2.78</v>
      </c>
      <c r="J1967" t="s">
        <v>1237</v>
      </c>
      <c r="K1967">
        <v>36.327388999999997</v>
      </c>
      <c r="L1967">
        <v>-84.146190000000004</v>
      </c>
      <c r="M1967" s="100" t="s">
        <v>38424</v>
      </c>
      <c r="N1967" t="s">
        <v>26272</v>
      </c>
      <c r="O1967" t="s">
        <v>42826</v>
      </c>
      <c r="P1967">
        <v>4</v>
      </c>
      <c r="Q1967" t="s">
        <v>26844</v>
      </c>
      <c r="R1967" t="s">
        <v>25825</v>
      </c>
      <c r="S1967" t="s">
        <v>26197</v>
      </c>
      <c r="T1967"/>
      <c r="U1967" t="s">
        <v>26198</v>
      </c>
      <c r="V1967" t="s">
        <v>26204</v>
      </c>
      <c r="X1967" s="91" t="s">
        <v>38422</v>
      </c>
      <c r="Y1967" s="97"/>
      <c r="AA1967" s="91" t="str">
        <v>CUCKL001.7CA</v>
      </c>
    </row>
    <row r="1968" spans="1:27" s="91" customFormat="1" ht="15" customHeight="1" x14ac:dyDescent="0.35">
      <c r="A1968" t="s">
        <v>5787</v>
      </c>
      <c r="B1968" t="s">
        <v>5786</v>
      </c>
      <c r="C1968" t="s">
        <v>5788</v>
      </c>
      <c r="D1968" t="s">
        <v>5789</v>
      </c>
      <c r="E1968"/>
      <c r="F1968" t="s">
        <v>44</v>
      </c>
      <c r="G1968"/>
      <c r="H1968">
        <v>0.1</v>
      </c>
      <c r="I1968">
        <v>12.97</v>
      </c>
      <c r="J1968" t="s">
        <v>15</v>
      </c>
      <c r="K1968">
        <v>35.779409999999999</v>
      </c>
      <c r="L1968">
        <v>-83.989429999999999</v>
      </c>
      <c r="M1968" s="100" t="s">
        <v>38415</v>
      </c>
      <c r="N1968" t="s">
        <v>26602</v>
      </c>
      <c r="O1968" t="s">
        <v>42119</v>
      </c>
      <c r="P1968">
        <v>2</v>
      </c>
      <c r="Q1968" t="s">
        <v>26846</v>
      </c>
      <c r="R1968" t="s">
        <v>25825</v>
      </c>
      <c r="S1968" t="s">
        <v>26197</v>
      </c>
      <c r="T1968"/>
      <c r="U1968" t="s">
        <v>26198</v>
      </c>
      <c r="V1968" t="s">
        <v>26204</v>
      </c>
      <c r="Y1968" s="97"/>
      <c r="AA1968" s="91" t="str">
        <v>CULTO000.1BT</v>
      </c>
    </row>
    <row r="1969" spans="1:27" s="91" customFormat="1" ht="15" customHeight="1" x14ac:dyDescent="0.35">
      <c r="A1969" t="s">
        <v>5791</v>
      </c>
      <c r="B1969" t="s">
        <v>5790</v>
      </c>
      <c r="C1969" t="s">
        <v>5788</v>
      </c>
      <c r="D1969" t="s">
        <v>5792</v>
      </c>
      <c r="E1969"/>
      <c r="F1969" t="s">
        <v>28994</v>
      </c>
      <c r="G1969"/>
      <c r="H1969">
        <v>1.1000000000000001</v>
      </c>
      <c r="I1969">
        <v>3.1</v>
      </c>
      <c r="J1969" t="s">
        <v>15</v>
      </c>
      <c r="K1969">
        <v>35.773949999999999</v>
      </c>
      <c r="L1969">
        <v>-84.004689999999997</v>
      </c>
      <c r="M1969" s="100" t="s">
        <v>38415</v>
      </c>
      <c r="N1969" t="s">
        <v>26602</v>
      </c>
      <c r="O1969" t="s">
        <v>42119</v>
      </c>
      <c r="P1969">
        <v>2</v>
      </c>
      <c r="Q1969" t="s">
        <v>26846</v>
      </c>
      <c r="R1969" t="s">
        <v>25825</v>
      </c>
      <c r="S1969" t="s">
        <v>26197</v>
      </c>
      <c r="T1969"/>
      <c r="U1969" t="s">
        <v>26198</v>
      </c>
      <c r="V1969" t="s">
        <v>26204</v>
      </c>
      <c r="W1969" s="91" t="s">
        <v>5793</v>
      </c>
      <c r="X1969" s="91" t="s">
        <v>34855</v>
      </c>
      <c r="Y1969" s="97"/>
      <c r="AA1969" s="91" t="str">
        <v>CULTO001.1BT</v>
      </c>
    </row>
    <row r="1970" spans="1:27" s="91" customFormat="1" ht="15" customHeight="1" x14ac:dyDescent="0.35">
      <c r="A1970" t="s">
        <v>5795</v>
      </c>
      <c r="B1970" t="s">
        <v>5794</v>
      </c>
      <c r="C1970" t="s">
        <v>5796</v>
      </c>
      <c r="D1970" t="s">
        <v>30773</v>
      </c>
      <c r="E1970"/>
      <c r="F1970" t="s">
        <v>29083</v>
      </c>
      <c r="G1970"/>
      <c r="H1970">
        <v>75</v>
      </c>
      <c r="I1970"/>
      <c r="J1970" t="s">
        <v>22</v>
      </c>
      <c r="K1970">
        <v>36.662219999999998</v>
      </c>
      <c r="L1970">
        <v>-87.901939999999996</v>
      </c>
      <c r="M1970" s="100" t="s">
        <v>38380</v>
      </c>
      <c r="N1970" t="s">
        <v>26208</v>
      </c>
      <c r="O1970" t="s">
        <v>43225</v>
      </c>
      <c r="P1970">
        <v>5</v>
      </c>
      <c r="Q1970" t="s">
        <v>26850</v>
      </c>
      <c r="R1970" t="s">
        <v>25829</v>
      </c>
      <c r="S1970" t="s">
        <v>26197</v>
      </c>
      <c r="T1970" t="s">
        <v>26847</v>
      </c>
      <c r="U1970" t="s">
        <v>26207</v>
      </c>
      <c r="V1970" t="s">
        <v>26199</v>
      </c>
      <c r="W1970" s="91" t="s">
        <v>5797</v>
      </c>
      <c r="Y1970" s="97"/>
      <c r="AA1970" s="91" t="str">
        <v>CUMBE075.0ST</v>
      </c>
    </row>
    <row r="1971" spans="1:27" s="91" customFormat="1" ht="15" customHeight="1" x14ac:dyDescent="0.35">
      <c r="A1971" t="s">
        <v>5799</v>
      </c>
      <c r="B1971" t="s">
        <v>5798</v>
      </c>
      <c r="C1971" t="s">
        <v>5796</v>
      </c>
      <c r="D1971" t="s">
        <v>5800</v>
      </c>
      <c r="E1971"/>
      <c r="F1971" t="s">
        <v>29083</v>
      </c>
      <c r="G1971"/>
      <c r="H1971">
        <v>76.5</v>
      </c>
      <c r="I1971"/>
      <c r="J1971" t="s">
        <v>22</v>
      </c>
      <c r="K1971">
        <v>36.638330000000003</v>
      </c>
      <c r="L1971">
        <v>-87.892219999999995</v>
      </c>
      <c r="M1971" s="100" t="s">
        <v>38380</v>
      </c>
      <c r="N1971" t="s">
        <v>26208</v>
      </c>
      <c r="O1971" t="s">
        <v>43225</v>
      </c>
      <c r="P1971">
        <v>5</v>
      </c>
      <c r="Q1971" t="s">
        <v>26850</v>
      </c>
      <c r="R1971" t="s">
        <v>25829</v>
      </c>
      <c r="S1971" t="s">
        <v>26197</v>
      </c>
      <c r="T1971" t="s">
        <v>26847</v>
      </c>
      <c r="U1971" t="s">
        <v>26207</v>
      </c>
      <c r="V1971" t="s">
        <v>26199</v>
      </c>
      <c r="X1971" s="91" t="s">
        <v>34856</v>
      </c>
      <c r="Y1971" s="97"/>
      <c r="AA1971" s="91" t="str">
        <v>CUMBE076.5ST</v>
      </c>
    </row>
    <row r="1972" spans="1:27" s="91" customFormat="1" ht="15" customHeight="1" x14ac:dyDescent="0.35">
      <c r="A1972" t="s">
        <v>5802</v>
      </c>
      <c r="B1972" t="s">
        <v>5801</v>
      </c>
      <c r="C1972" t="s">
        <v>5796</v>
      </c>
      <c r="D1972" t="s">
        <v>5803</v>
      </c>
      <c r="E1972"/>
      <c r="F1972" t="s">
        <v>29083</v>
      </c>
      <c r="G1972"/>
      <c r="H1972">
        <v>77.2</v>
      </c>
      <c r="I1972"/>
      <c r="J1972" t="s">
        <v>22</v>
      </c>
      <c r="K1972">
        <v>36.640990000000002</v>
      </c>
      <c r="L1972">
        <v>-87.892480000000006</v>
      </c>
      <c r="M1972" s="100" t="s">
        <v>38380</v>
      </c>
      <c r="N1972" t="s">
        <v>26208</v>
      </c>
      <c r="O1972" t="s">
        <v>43225</v>
      </c>
      <c r="P1972">
        <v>5</v>
      </c>
      <c r="Q1972" t="s">
        <v>26850</v>
      </c>
      <c r="R1972" t="s">
        <v>25829</v>
      </c>
      <c r="S1972" t="s">
        <v>26197</v>
      </c>
      <c r="T1972" t="s">
        <v>26847</v>
      </c>
      <c r="U1972" t="s">
        <v>26207</v>
      </c>
      <c r="V1972" t="s">
        <v>26199</v>
      </c>
      <c r="X1972" s="91" t="s">
        <v>30774</v>
      </c>
      <c r="Y1972" s="97"/>
      <c r="AA1972" s="91" t="str">
        <v>CUMBE077.2ST</v>
      </c>
    </row>
    <row r="1973" spans="1:27" s="91" customFormat="1" ht="15" customHeight="1" x14ac:dyDescent="0.35">
      <c r="A1973" t="s">
        <v>30775</v>
      </c>
      <c r="B1973" t="s">
        <v>26848</v>
      </c>
      <c r="C1973" t="s">
        <v>5796</v>
      </c>
      <c r="D1973" t="s">
        <v>26849</v>
      </c>
      <c r="E1973"/>
      <c r="F1973" t="s">
        <v>29083</v>
      </c>
      <c r="G1973" t="s">
        <v>29088</v>
      </c>
      <c r="H1973">
        <v>88.7</v>
      </c>
      <c r="I1973"/>
      <c r="J1973" t="s">
        <v>22</v>
      </c>
      <c r="K1973">
        <v>36.490830000000003</v>
      </c>
      <c r="L1973">
        <v>-87.838890000000006</v>
      </c>
      <c r="M1973" s="100" t="s">
        <v>38380</v>
      </c>
      <c r="N1973" t="s">
        <v>26208</v>
      </c>
      <c r="O1973" t="s">
        <v>43346</v>
      </c>
      <c r="P1973">
        <v>5</v>
      </c>
      <c r="Q1973" t="s">
        <v>26850</v>
      </c>
      <c r="R1973" t="s">
        <v>25829</v>
      </c>
      <c r="S1973" t="s">
        <v>26197</v>
      </c>
      <c r="T1973" t="s">
        <v>26847</v>
      </c>
      <c r="U1973" t="s">
        <v>26207</v>
      </c>
      <c r="V1973" t="s">
        <v>26199</v>
      </c>
      <c r="W1973" s="91" t="s">
        <v>30776</v>
      </c>
      <c r="X1973" s="91" t="s">
        <v>30777</v>
      </c>
      <c r="Y1973" s="97"/>
      <c r="AA1973" s="91" t="str">
        <v>CUMBE088.7ST</v>
      </c>
    </row>
    <row r="1974" spans="1:27" s="91" customFormat="1" ht="15" customHeight="1" x14ac:dyDescent="0.35">
      <c r="A1974" t="s">
        <v>5805</v>
      </c>
      <c r="B1974" t="s">
        <v>5804</v>
      </c>
      <c r="C1974" t="s">
        <v>5796</v>
      </c>
      <c r="D1974" t="s">
        <v>5806</v>
      </c>
      <c r="E1974"/>
      <c r="F1974" t="s">
        <v>29083</v>
      </c>
      <c r="G1974"/>
      <c r="H1974">
        <v>102.5</v>
      </c>
      <c r="I1974"/>
      <c r="J1974" t="s">
        <v>22</v>
      </c>
      <c r="K1974">
        <v>36.402630000000002</v>
      </c>
      <c r="L1974">
        <v>-87.662599999999998</v>
      </c>
      <c r="M1974" s="100" t="s">
        <v>38380</v>
      </c>
      <c r="N1974" t="s">
        <v>26208</v>
      </c>
      <c r="O1974" t="s">
        <v>43226</v>
      </c>
      <c r="P1974">
        <v>5</v>
      </c>
      <c r="Q1974" t="s">
        <v>26850</v>
      </c>
      <c r="R1974" t="s">
        <v>25829</v>
      </c>
      <c r="S1974" t="s">
        <v>26197</v>
      </c>
      <c r="T1974" t="s">
        <v>26847</v>
      </c>
      <c r="U1974" t="s">
        <v>26207</v>
      </c>
      <c r="V1974" t="s">
        <v>26199</v>
      </c>
      <c r="X1974" s="91" t="s">
        <v>30341</v>
      </c>
      <c r="Y1974" s="97"/>
      <c r="AA1974" s="91" t="str">
        <v>CUMBE102.5ST</v>
      </c>
    </row>
    <row r="1975" spans="1:27" s="91" customFormat="1" ht="15" customHeight="1" x14ac:dyDescent="0.35">
      <c r="A1975" t="s">
        <v>30778</v>
      </c>
      <c r="B1975" t="s">
        <v>5807</v>
      </c>
      <c r="C1975" t="s">
        <v>5796</v>
      </c>
      <c r="D1975" t="s">
        <v>5808</v>
      </c>
      <c r="E1975"/>
      <c r="F1975" t="s">
        <v>29083</v>
      </c>
      <c r="G1975"/>
      <c r="H1975">
        <v>102.5</v>
      </c>
      <c r="I1975"/>
      <c r="J1975" t="s">
        <v>22</v>
      </c>
      <c r="K1975">
        <v>36.403269999999999</v>
      </c>
      <c r="L1975">
        <v>-87.664069999999995</v>
      </c>
      <c r="M1975" s="100" t="s">
        <v>38380</v>
      </c>
      <c r="N1975" t="s">
        <v>26208</v>
      </c>
      <c r="O1975" t="s">
        <v>43226</v>
      </c>
      <c r="P1975">
        <v>5</v>
      </c>
      <c r="Q1975" t="s">
        <v>26850</v>
      </c>
      <c r="R1975" t="s">
        <v>25829</v>
      </c>
      <c r="S1975" t="s">
        <v>26197</v>
      </c>
      <c r="T1975" t="s">
        <v>26847</v>
      </c>
      <c r="U1975" t="s">
        <v>26207</v>
      </c>
      <c r="V1975" t="s">
        <v>26199</v>
      </c>
      <c r="W1975" s="91" t="s">
        <v>5805</v>
      </c>
      <c r="X1975" s="91" t="s">
        <v>34857</v>
      </c>
      <c r="Y1975" s="97"/>
      <c r="AA1975" s="91" t="str">
        <v>CUMBE102.5ST-LDB</v>
      </c>
    </row>
    <row r="1976" spans="1:27" s="91" customFormat="1" ht="15" customHeight="1" x14ac:dyDescent="0.35">
      <c r="A1976" t="s">
        <v>30779</v>
      </c>
      <c r="B1976" t="s">
        <v>5809</v>
      </c>
      <c r="C1976" t="s">
        <v>5796</v>
      </c>
      <c r="D1976" t="s">
        <v>30780</v>
      </c>
      <c r="E1976"/>
      <c r="F1976" t="s">
        <v>29083</v>
      </c>
      <c r="G1976"/>
      <c r="H1976">
        <v>102.5</v>
      </c>
      <c r="I1976"/>
      <c r="J1976" t="s">
        <v>22</v>
      </c>
      <c r="K1976">
        <v>36.40361</v>
      </c>
      <c r="L1976">
        <v>-87.66283</v>
      </c>
      <c r="M1976" s="100" t="s">
        <v>38380</v>
      </c>
      <c r="N1976" t="s">
        <v>26208</v>
      </c>
      <c r="O1976" t="s">
        <v>43226</v>
      </c>
      <c r="P1976">
        <v>5</v>
      </c>
      <c r="Q1976" t="s">
        <v>26850</v>
      </c>
      <c r="R1976" t="s">
        <v>25829</v>
      </c>
      <c r="S1976" t="s">
        <v>26197</v>
      </c>
      <c r="T1976" t="s">
        <v>26847</v>
      </c>
      <c r="U1976" t="s">
        <v>26207</v>
      </c>
      <c r="V1976" t="s">
        <v>26199</v>
      </c>
      <c r="W1976" s="91" t="s">
        <v>5810</v>
      </c>
      <c r="X1976" s="91" t="s">
        <v>34858</v>
      </c>
      <c r="Y1976" s="97"/>
      <c r="AA1976" s="91" t="str">
        <v>CUMBE102.5ST-MC</v>
      </c>
    </row>
    <row r="1977" spans="1:27" s="91" customFormat="1" ht="15" customHeight="1" x14ac:dyDescent="0.35">
      <c r="A1977" t="s">
        <v>30781</v>
      </c>
      <c r="B1977" t="s">
        <v>5811</v>
      </c>
      <c r="C1977" t="s">
        <v>5796</v>
      </c>
      <c r="D1977" t="s">
        <v>5812</v>
      </c>
      <c r="E1977"/>
      <c r="F1977" t="s">
        <v>29083</v>
      </c>
      <c r="G1977"/>
      <c r="H1977">
        <v>102.5</v>
      </c>
      <c r="I1977"/>
      <c r="J1977" t="s">
        <v>22</v>
      </c>
      <c r="K1977">
        <v>36.404029999999999</v>
      </c>
      <c r="L1977">
        <v>-87.661869999999993</v>
      </c>
      <c r="M1977" s="100" t="s">
        <v>38380</v>
      </c>
      <c r="N1977" t="s">
        <v>26208</v>
      </c>
      <c r="O1977" t="s">
        <v>43226</v>
      </c>
      <c r="P1977">
        <v>5</v>
      </c>
      <c r="Q1977" t="s">
        <v>26850</v>
      </c>
      <c r="R1977" t="s">
        <v>25829</v>
      </c>
      <c r="S1977" t="s">
        <v>26197</v>
      </c>
      <c r="T1977" t="s">
        <v>26847</v>
      </c>
      <c r="U1977" t="s">
        <v>26207</v>
      </c>
      <c r="V1977" t="s">
        <v>26199</v>
      </c>
      <c r="W1977" s="91" t="s">
        <v>5813</v>
      </c>
      <c r="X1977" s="91" t="s">
        <v>34859</v>
      </c>
      <c r="Y1977" s="97"/>
      <c r="AA1977" s="91" t="str">
        <v>CUMBE102.5ST-RDB</v>
      </c>
    </row>
    <row r="1978" spans="1:27" s="91" customFormat="1" ht="15" customHeight="1" x14ac:dyDescent="0.35">
      <c r="A1978" t="s">
        <v>34860</v>
      </c>
      <c r="B1978" t="s">
        <v>34861</v>
      </c>
      <c r="C1978" t="s">
        <v>5796</v>
      </c>
      <c r="D1978" t="s">
        <v>34862</v>
      </c>
      <c r="E1978"/>
      <c r="F1978" t="s">
        <v>29083</v>
      </c>
      <c r="G1978"/>
      <c r="H1978">
        <v>124</v>
      </c>
      <c r="I1978">
        <v>15898</v>
      </c>
      <c r="J1978" t="s">
        <v>166</v>
      </c>
      <c r="K1978">
        <v>36.53763</v>
      </c>
      <c r="L1978">
        <v>-87.395129999999995</v>
      </c>
      <c r="M1978" s="100" t="s">
        <v>38380</v>
      </c>
      <c r="N1978" t="s">
        <v>26208</v>
      </c>
      <c r="O1978" t="s">
        <v>43026</v>
      </c>
      <c r="P1978">
        <v>5</v>
      </c>
      <c r="Q1978" t="s">
        <v>26851</v>
      </c>
      <c r="R1978" t="s">
        <v>25829</v>
      </c>
      <c r="S1978" t="s">
        <v>26197</v>
      </c>
      <c r="T1978" t="s">
        <v>26847</v>
      </c>
      <c r="U1978" t="s">
        <v>26207</v>
      </c>
      <c r="V1978" t="s">
        <v>26199</v>
      </c>
      <c r="W1978" s="91" t="s">
        <v>38888</v>
      </c>
      <c r="Y1978" s="97"/>
      <c r="AA1978" s="91" t="str">
        <v>CUMBE124.0MT</v>
      </c>
    </row>
    <row r="1979" spans="1:27" s="91" customFormat="1" ht="15" customHeight="1" x14ac:dyDescent="0.35">
      <c r="A1979" t="s">
        <v>5815</v>
      </c>
      <c r="B1979" t="s">
        <v>5814</v>
      </c>
      <c r="C1979" t="s">
        <v>5796</v>
      </c>
      <c r="D1979" t="s">
        <v>5816</v>
      </c>
      <c r="E1979"/>
      <c r="F1979" t="s">
        <v>29083</v>
      </c>
      <c r="G1979"/>
      <c r="H1979">
        <v>124.8</v>
      </c>
      <c r="I1979"/>
      <c r="J1979" t="s">
        <v>166</v>
      </c>
      <c r="K1979">
        <v>36.533999999999999</v>
      </c>
      <c r="L1979">
        <v>-87.381</v>
      </c>
      <c r="M1979" s="100" t="s">
        <v>38380</v>
      </c>
      <c r="N1979" t="s">
        <v>26208</v>
      </c>
      <c r="O1979" t="s">
        <v>43026</v>
      </c>
      <c r="P1979">
        <v>5</v>
      </c>
      <c r="Q1979" t="s">
        <v>26851</v>
      </c>
      <c r="R1979" t="s">
        <v>25829</v>
      </c>
      <c r="S1979" t="s">
        <v>26197</v>
      </c>
      <c r="T1979" t="s">
        <v>26847</v>
      </c>
      <c r="U1979" t="s">
        <v>26207</v>
      </c>
      <c r="V1979" t="s">
        <v>26199</v>
      </c>
      <c r="Y1979" s="97"/>
      <c r="AA1979" s="91" t="str">
        <v>CUMBE124.8MT</v>
      </c>
    </row>
    <row r="1980" spans="1:27" s="91" customFormat="1" ht="15" customHeight="1" x14ac:dyDescent="0.35">
      <c r="A1980" t="s">
        <v>30782</v>
      </c>
      <c r="B1980" t="s">
        <v>5817</v>
      </c>
      <c r="C1980" t="s">
        <v>5796</v>
      </c>
      <c r="D1980" t="s">
        <v>5818</v>
      </c>
      <c r="E1980"/>
      <c r="F1980" t="s">
        <v>29083</v>
      </c>
      <c r="G1980"/>
      <c r="H1980">
        <v>124.8</v>
      </c>
      <c r="I1980"/>
      <c r="J1980" t="s">
        <v>166</v>
      </c>
      <c r="K1980">
        <v>36.539110000000001</v>
      </c>
      <c r="L1980">
        <v>-87.38194</v>
      </c>
      <c r="M1980" s="100" t="s">
        <v>38380</v>
      </c>
      <c r="N1980" t="s">
        <v>26208</v>
      </c>
      <c r="O1980" t="s">
        <v>43026</v>
      </c>
      <c r="P1980">
        <v>5</v>
      </c>
      <c r="Q1980" t="s">
        <v>26851</v>
      </c>
      <c r="R1980" t="s">
        <v>25829</v>
      </c>
      <c r="S1980" t="s">
        <v>26197</v>
      </c>
      <c r="T1980" t="s">
        <v>26847</v>
      </c>
      <c r="U1980" t="s">
        <v>26207</v>
      </c>
      <c r="V1980" t="s">
        <v>26199</v>
      </c>
      <c r="W1980" s="91" t="s">
        <v>5819</v>
      </c>
      <c r="X1980" s="91" t="s">
        <v>34863</v>
      </c>
      <c r="Y1980" s="97"/>
      <c r="AA1980" s="91" t="str">
        <v>CUMBE124.8MT-LDB</v>
      </c>
    </row>
    <row r="1981" spans="1:27" s="91" customFormat="1" ht="15" customHeight="1" x14ac:dyDescent="0.35">
      <c r="A1981" t="s">
        <v>30783</v>
      </c>
      <c r="B1981" t="s">
        <v>5820</v>
      </c>
      <c r="C1981" t="s">
        <v>5796</v>
      </c>
      <c r="D1981" t="s">
        <v>30784</v>
      </c>
      <c r="E1981"/>
      <c r="F1981" t="s">
        <v>29083</v>
      </c>
      <c r="G1981"/>
      <c r="H1981">
        <v>124.8</v>
      </c>
      <c r="I1981"/>
      <c r="J1981" t="s">
        <v>166</v>
      </c>
      <c r="K1981">
        <v>36.539909999999999</v>
      </c>
      <c r="L1981">
        <v>-87.381479999999996</v>
      </c>
      <c r="M1981" s="100" t="s">
        <v>38380</v>
      </c>
      <c r="N1981" t="s">
        <v>26208</v>
      </c>
      <c r="O1981" t="s">
        <v>43026</v>
      </c>
      <c r="P1981">
        <v>5</v>
      </c>
      <c r="Q1981" t="s">
        <v>26851</v>
      </c>
      <c r="R1981" t="s">
        <v>25829</v>
      </c>
      <c r="S1981" t="s">
        <v>26197</v>
      </c>
      <c r="T1981" t="s">
        <v>26847</v>
      </c>
      <c r="U1981" t="s">
        <v>26207</v>
      </c>
      <c r="V1981" t="s">
        <v>26199</v>
      </c>
      <c r="W1981" s="91" t="s">
        <v>5821</v>
      </c>
      <c r="X1981" s="91" t="s">
        <v>34864</v>
      </c>
      <c r="Y1981" s="97"/>
      <c r="AA1981" s="91" t="str">
        <v>CUMBE124.8MT-MC</v>
      </c>
    </row>
    <row r="1982" spans="1:27" s="91" customFormat="1" ht="15" customHeight="1" x14ac:dyDescent="0.35">
      <c r="A1982" t="s">
        <v>30785</v>
      </c>
      <c r="B1982" t="s">
        <v>5822</v>
      </c>
      <c r="C1982" t="s">
        <v>5796</v>
      </c>
      <c r="D1982" t="s">
        <v>5823</v>
      </c>
      <c r="E1982"/>
      <c r="F1982" t="s">
        <v>29083</v>
      </c>
      <c r="G1982"/>
      <c r="H1982">
        <v>124.8</v>
      </c>
      <c r="I1982"/>
      <c r="J1982" t="s">
        <v>166</v>
      </c>
      <c r="K1982">
        <v>36.540529999999997</v>
      </c>
      <c r="L1982">
        <v>-87.381110000000007</v>
      </c>
      <c r="M1982" s="100" t="s">
        <v>38380</v>
      </c>
      <c r="N1982" t="s">
        <v>26208</v>
      </c>
      <c r="O1982" t="s">
        <v>43026</v>
      </c>
      <c r="P1982">
        <v>5</v>
      </c>
      <c r="Q1982" t="s">
        <v>26851</v>
      </c>
      <c r="R1982" t="s">
        <v>25829</v>
      </c>
      <c r="S1982" t="s">
        <v>26197</v>
      </c>
      <c r="T1982" t="s">
        <v>26847</v>
      </c>
      <c r="U1982" t="s">
        <v>26207</v>
      </c>
      <c r="V1982" t="s">
        <v>26199</v>
      </c>
      <c r="W1982" s="91" t="s">
        <v>5824</v>
      </c>
      <c r="X1982" s="91" t="s">
        <v>34865</v>
      </c>
      <c r="Y1982" s="97"/>
      <c r="AA1982" s="91" t="str">
        <v>CUMBE124.8MT-RDB</v>
      </c>
    </row>
    <row r="1983" spans="1:27" s="91" customFormat="1" ht="15" customHeight="1" x14ac:dyDescent="0.35">
      <c r="A1983" t="s">
        <v>5826</v>
      </c>
      <c r="B1983" t="s">
        <v>5825</v>
      </c>
      <c r="C1983" t="s">
        <v>5796</v>
      </c>
      <c r="D1983" t="s">
        <v>5827</v>
      </c>
      <c r="E1983"/>
      <c r="F1983" t="s">
        <v>29088</v>
      </c>
      <c r="G1983"/>
      <c r="H1983">
        <v>125.5</v>
      </c>
      <c r="I1983"/>
      <c r="J1983" t="s">
        <v>166</v>
      </c>
      <c r="K1983">
        <v>36.530679999999997</v>
      </c>
      <c r="L1983">
        <v>-87.366079999999997</v>
      </c>
      <c r="M1983" s="100" t="s">
        <v>38380</v>
      </c>
      <c r="N1983" t="s">
        <v>26208</v>
      </c>
      <c r="O1983" t="s">
        <v>43223</v>
      </c>
      <c r="P1983">
        <v>5</v>
      </c>
      <c r="Q1983" t="s">
        <v>26851</v>
      </c>
      <c r="R1983" t="s">
        <v>25829</v>
      </c>
      <c r="S1983" t="s">
        <v>26197</v>
      </c>
      <c r="T1983" t="s">
        <v>26847</v>
      </c>
      <c r="U1983" t="s">
        <v>26207</v>
      </c>
      <c r="V1983" t="s">
        <v>26199</v>
      </c>
      <c r="X1983" s="91" t="s">
        <v>30341</v>
      </c>
      <c r="Y1983" s="97"/>
      <c r="AA1983" s="91" t="str">
        <v>CUMBE125.5MT</v>
      </c>
    </row>
    <row r="1984" spans="1:27" s="91" customFormat="1" ht="15" customHeight="1" x14ac:dyDescent="0.35">
      <c r="A1984" t="s">
        <v>26853</v>
      </c>
      <c r="B1984" t="s">
        <v>26852</v>
      </c>
      <c r="C1984" t="s">
        <v>5843</v>
      </c>
      <c r="D1984" t="s">
        <v>4256</v>
      </c>
      <c r="E1984"/>
      <c r="F1984" t="s">
        <v>29083</v>
      </c>
      <c r="G1984"/>
      <c r="H1984">
        <v>0.6</v>
      </c>
      <c r="I1984">
        <v>1.1599999999999999</v>
      </c>
      <c r="J1984" t="s">
        <v>166</v>
      </c>
      <c r="K1984">
        <v>36.480423000000002</v>
      </c>
      <c r="L1984">
        <v>-87.387459000000007</v>
      </c>
      <c r="M1984" s="100" t="s">
        <v>38380</v>
      </c>
      <c r="N1984" t="s">
        <v>26208</v>
      </c>
      <c r="O1984" t="s">
        <v>43223</v>
      </c>
      <c r="P1984">
        <v>5</v>
      </c>
      <c r="Q1984" t="s">
        <v>30786</v>
      </c>
      <c r="R1984" t="s">
        <v>25829</v>
      </c>
      <c r="S1984" t="s">
        <v>26197</v>
      </c>
      <c r="T1984"/>
      <c r="U1984" t="s">
        <v>26198</v>
      </c>
      <c r="V1984" t="s">
        <v>26199</v>
      </c>
      <c r="X1984" s="91" t="s">
        <v>25737</v>
      </c>
      <c r="Y1984" s="97"/>
      <c r="AA1984" s="91" t="str">
        <v>CUMBE129.4T0.6MT</v>
      </c>
    </row>
    <row r="1985" spans="1:27" s="91" customFormat="1" ht="15" customHeight="1" x14ac:dyDescent="0.35">
      <c r="A1985" s="310" t="s">
        <v>43831</v>
      </c>
      <c r="B1985" s="310" t="s">
        <v>43832</v>
      </c>
      <c r="C1985" s="310" t="s">
        <v>5796</v>
      </c>
      <c r="D1985" s="310" t="s">
        <v>43833</v>
      </c>
      <c r="E1985" s="310"/>
      <c r="F1985" s="310" t="s">
        <v>29083</v>
      </c>
      <c r="G1985" s="310"/>
      <c r="H1985" s="314">
        <v>142</v>
      </c>
      <c r="I1985" s="314">
        <v>14347</v>
      </c>
      <c r="J1985" s="310" t="s">
        <v>166</v>
      </c>
      <c r="K1985" s="314">
        <v>36.403869</v>
      </c>
      <c r="L1985" s="314">
        <v>-87.269558000000004</v>
      </c>
      <c r="M1985" s="314" t="s">
        <v>38380</v>
      </c>
      <c r="N1985" s="310" t="s">
        <v>26208</v>
      </c>
      <c r="O1985" s="310" t="s">
        <v>43834</v>
      </c>
      <c r="P1985" s="314">
        <v>5</v>
      </c>
      <c r="Q1985" s="310" t="s">
        <v>26851</v>
      </c>
      <c r="R1985" s="310" t="s">
        <v>25829</v>
      </c>
      <c r="S1985" s="310" t="s">
        <v>26197</v>
      </c>
      <c r="T1985" s="310" t="s">
        <v>26847</v>
      </c>
      <c r="U1985" s="310" t="s">
        <v>26207</v>
      </c>
      <c r="V1985" s="310" t="s">
        <v>26199</v>
      </c>
      <c r="X1985" s="91" t="s">
        <v>43856</v>
      </c>
      <c r="Y1985" s="97"/>
      <c r="AA1985" s="91" t="str">
        <v>CUMBE142.0MT</v>
      </c>
    </row>
    <row r="1986" spans="1:27" s="91" customFormat="1" ht="15" customHeight="1" x14ac:dyDescent="0.35">
      <c r="A1986" t="s">
        <v>5829</v>
      </c>
      <c r="B1986" t="s">
        <v>5828</v>
      </c>
      <c r="C1986" t="s">
        <v>5796</v>
      </c>
      <c r="D1986" t="s">
        <v>40934</v>
      </c>
      <c r="E1986"/>
      <c r="F1986" t="s">
        <v>29083</v>
      </c>
      <c r="G1986"/>
      <c r="H1986">
        <v>146.19999999999999</v>
      </c>
      <c r="I1986"/>
      <c r="J1986" t="s">
        <v>690</v>
      </c>
      <c r="K1986">
        <v>36.344439999999999</v>
      </c>
      <c r="L1986">
        <v>-87.245829999999998</v>
      </c>
      <c r="M1986" s="100" t="s">
        <v>38380</v>
      </c>
      <c r="N1986" t="s">
        <v>26208</v>
      </c>
      <c r="O1986" t="s">
        <v>42810</v>
      </c>
      <c r="P1986">
        <v>5</v>
      </c>
      <c r="Q1986" t="s">
        <v>26851</v>
      </c>
      <c r="R1986" t="s">
        <v>25829</v>
      </c>
      <c r="S1986" t="s">
        <v>26197</v>
      </c>
      <c r="T1986" t="s">
        <v>26847</v>
      </c>
      <c r="U1986" t="s">
        <v>26207</v>
      </c>
      <c r="V1986" t="s">
        <v>26199</v>
      </c>
      <c r="Y1986" s="97"/>
      <c r="AA1986" s="91" t="str">
        <v>CUMBE146.2CH</v>
      </c>
    </row>
    <row r="1987" spans="1:27" s="91" customFormat="1" ht="15" customHeight="1" x14ac:dyDescent="0.35">
      <c r="A1987" s="310" t="s">
        <v>38889</v>
      </c>
      <c r="B1987" s="310" t="s">
        <v>38890</v>
      </c>
      <c r="C1987" s="310" t="s">
        <v>5796</v>
      </c>
      <c r="D1987" s="310" t="s">
        <v>38891</v>
      </c>
      <c r="E1987" s="310"/>
      <c r="F1987" s="310" t="s">
        <v>29083</v>
      </c>
      <c r="G1987" s="310"/>
      <c r="H1987" s="314">
        <v>152</v>
      </c>
      <c r="I1987" s="314">
        <v>14040</v>
      </c>
      <c r="J1987" s="310" t="s">
        <v>690</v>
      </c>
      <c r="K1987" s="314">
        <v>36.31391</v>
      </c>
      <c r="L1987" s="314">
        <v>-87.180549999999997</v>
      </c>
      <c r="M1987" s="314" t="s">
        <v>38414</v>
      </c>
      <c r="N1987" s="310" t="s">
        <v>26254</v>
      </c>
      <c r="O1987" s="310" t="s">
        <v>38892</v>
      </c>
      <c r="P1987" s="314">
        <v>5</v>
      </c>
      <c r="Q1987" s="310" t="s">
        <v>26854</v>
      </c>
      <c r="R1987" s="310" t="s">
        <v>25829</v>
      </c>
      <c r="S1987" s="310" t="s">
        <v>26197</v>
      </c>
      <c r="T1987" s="310" t="s">
        <v>690</v>
      </c>
      <c r="U1987" s="310" t="s">
        <v>26207</v>
      </c>
      <c r="V1987" s="310" t="s">
        <v>26199</v>
      </c>
      <c r="W1987" s="91" t="s">
        <v>38893</v>
      </c>
      <c r="X1987" s="91" t="s">
        <v>30106</v>
      </c>
      <c r="Y1987" s="97"/>
      <c r="AA1987" s="91" t="str">
        <v>CUMBE152.0CH</v>
      </c>
    </row>
    <row r="1988" spans="1:27" s="91" customFormat="1" ht="15" customHeight="1" x14ac:dyDescent="0.35">
      <c r="A1988" t="s">
        <v>30787</v>
      </c>
      <c r="B1988" t="s">
        <v>5830</v>
      </c>
      <c r="C1988" t="s">
        <v>5796</v>
      </c>
      <c r="D1988" t="s">
        <v>5831</v>
      </c>
      <c r="E1988"/>
      <c r="F1988" t="s">
        <v>33</v>
      </c>
      <c r="G1988"/>
      <c r="H1988">
        <v>157.80000000000001</v>
      </c>
      <c r="I1988"/>
      <c r="J1988" t="s">
        <v>690</v>
      </c>
      <c r="K1988">
        <v>36.275060000000003</v>
      </c>
      <c r="L1988">
        <v>-87.07929</v>
      </c>
      <c r="M1988" s="100" t="s">
        <v>38414</v>
      </c>
      <c r="N1988" t="s">
        <v>26254</v>
      </c>
      <c r="O1988" t="s">
        <v>42801</v>
      </c>
      <c r="P1988">
        <v>5</v>
      </c>
      <c r="Q1988" t="s">
        <v>26854</v>
      </c>
      <c r="R1988" t="s">
        <v>25829</v>
      </c>
      <c r="S1988" t="s">
        <v>26197</v>
      </c>
      <c r="T1988"/>
      <c r="U1988" t="s">
        <v>26198</v>
      </c>
      <c r="V1988" t="s">
        <v>26199</v>
      </c>
      <c r="W1988" s="91" t="s">
        <v>5832</v>
      </c>
      <c r="X1988" s="91" t="s">
        <v>34866</v>
      </c>
      <c r="Y1988" s="97"/>
      <c r="AA1988" s="91" t="str">
        <v>CUMBE157.8CH-LDB</v>
      </c>
    </row>
    <row r="1989" spans="1:27" s="91" customFormat="1" ht="15" customHeight="1" x14ac:dyDescent="0.35">
      <c r="A1989" t="s">
        <v>30788</v>
      </c>
      <c r="B1989" t="s">
        <v>5833</v>
      </c>
      <c r="C1989" t="s">
        <v>5796</v>
      </c>
      <c r="D1989" t="s">
        <v>30789</v>
      </c>
      <c r="E1989"/>
      <c r="F1989" t="s">
        <v>33</v>
      </c>
      <c r="G1989"/>
      <c r="H1989">
        <v>157.80000000000001</v>
      </c>
      <c r="I1989"/>
      <c r="J1989" t="s">
        <v>690</v>
      </c>
      <c r="K1989">
        <v>36.275230000000001</v>
      </c>
      <c r="L1989">
        <v>-87.078220000000002</v>
      </c>
      <c r="M1989" s="100" t="s">
        <v>38414</v>
      </c>
      <c r="N1989" t="s">
        <v>26254</v>
      </c>
      <c r="O1989" t="s">
        <v>42801</v>
      </c>
      <c r="P1989">
        <v>5</v>
      </c>
      <c r="Q1989" t="s">
        <v>26854</v>
      </c>
      <c r="R1989" t="s">
        <v>25829</v>
      </c>
      <c r="S1989" t="s">
        <v>26197</v>
      </c>
      <c r="T1989"/>
      <c r="U1989" t="s">
        <v>26198</v>
      </c>
      <c r="V1989" t="s">
        <v>26199</v>
      </c>
      <c r="W1989" s="91" t="s">
        <v>5834</v>
      </c>
      <c r="X1989" s="91" t="s">
        <v>34867</v>
      </c>
      <c r="Y1989" s="97"/>
      <c r="AA1989" s="91" t="str">
        <v>CUMBE157.8CH-MC</v>
      </c>
    </row>
    <row r="1990" spans="1:27" s="91" customFormat="1" ht="15" customHeight="1" x14ac:dyDescent="0.35">
      <c r="A1990" t="s">
        <v>30790</v>
      </c>
      <c r="B1990" t="s">
        <v>5835</v>
      </c>
      <c r="C1990" t="s">
        <v>5796</v>
      </c>
      <c r="D1990" t="s">
        <v>5836</v>
      </c>
      <c r="E1990"/>
      <c r="F1990" t="s">
        <v>33</v>
      </c>
      <c r="G1990"/>
      <c r="H1990">
        <v>157.80000000000001</v>
      </c>
      <c r="I1990"/>
      <c r="J1990" t="s">
        <v>690</v>
      </c>
      <c r="K1990">
        <v>36.275559999999999</v>
      </c>
      <c r="L1990">
        <v>-87.077340000000007</v>
      </c>
      <c r="M1990" s="100" t="s">
        <v>38414</v>
      </c>
      <c r="N1990" t="s">
        <v>26254</v>
      </c>
      <c r="O1990" t="s">
        <v>42801</v>
      </c>
      <c r="P1990">
        <v>5</v>
      </c>
      <c r="Q1990" t="s">
        <v>26854</v>
      </c>
      <c r="R1990" t="s">
        <v>25829</v>
      </c>
      <c r="S1990" t="s">
        <v>26197</v>
      </c>
      <c r="T1990"/>
      <c r="U1990" t="s">
        <v>26198</v>
      </c>
      <c r="V1990" t="s">
        <v>26199</v>
      </c>
      <c r="W1990" s="91" t="s">
        <v>5837</v>
      </c>
      <c r="X1990" s="91" t="s">
        <v>34868</v>
      </c>
      <c r="Y1990" s="97"/>
      <c r="AA1990" s="91" t="str">
        <v>CUMBE157.8CH-RDB</v>
      </c>
    </row>
    <row r="1991" spans="1:27" s="91" customFormat="1" ht="15" customHeight="1" x14ac:dyDescent="0.35">
      <c r="A1991" t="s">
        <v>26856</v>
      </c>
      <c r="B1991" t="s">
        <v>26855</v>
      </c>
      <c r="C1991" t="s">
        <v>5796</v>
      </c>
      <c r="D1991" t="s">
        <v>26857</v>
      </c>
      <c r="E1991"/>
      <c r="F1991" t="s">
        <v>33</v>
      </c>
      <c r="G1991"/>
      <c r="H1991">
        <v>158</v>
      </c>
      <c r="I1991"/>
      <c r="J1991" t="s">
        <v>690</v>
      </c>
      <c r="K1991">
        <v>36.271940000000001</v>
      </c>
      <c r="L1991">
        <v>-87.076120000000003</v>
      </c>
      <c r="M1991" s="100" t="s">
        <v>38414</v>
      </c>
      <c r="N1991" t="s">
        <v>26254</v>
      </c>
      <c r="O1991" t="s">
        <v>42801</v>
      </c>
      <c r="P1991">
        <v>5</v>
      </c>
      <c r="Q1991" t="s">
        <v>26854</v>
      </c>
      <c r="R1991" t="s">
        <v>25829</v>
      </c>
      <c r="S1991" t="s">
        <v>26197</v>
      </c>
      <c r="T1991"/>
      <c r="U1991" t="s">
        <v>26198</v>
      </c>
      <c r="V1991" t="s">
        <v>26199</v>
      </c>
      <c r="W1991" s="91" t="s">
        <v>26858</v>
      </c>
      <c r="X1991" s="91" t="s">
        <v>30791</v>
      </c>
      <c r="Y1991" s="97"/>
      <c r="AA1991" s="91" t="str">
        <v>CUMBE158.0CH</v>
      </c>
    </row>
    <row r="1992" spans="1:27" s="91" customFormat="1" ht="15" customHeight="1" x14ac:dyDescent="0.35">
      <c r="A1992" s="310" t="s">
        <v>38894</v>
      </c>
      <c r="B1992" s="310" t="s">
        <v>38895</v>
      </c>
      <c r="C1992" s="310" t="s">
        <v>5796</v>
      </c>
      <c r="D1992" s="310" t="s">
        <v>38896</v>
      </c>
      <c r="E1992" s="310"/>
      <c r="F1992" s="310" t="s">
        <v>29083</v>
      </c>
      <c r="G1992" s="310"/>
      <c r="H1992" s="314">
        <v>158.1</v>
      </c>
      <c r="I1992" s="314">
        <v>13117.2</v>
      </c>
      <c r="J1992" s="310" t="s">
        <v>690</v>
      </c>
      <c r="K1992" s="314">
        <v>36.270555999999999</v>
      </c>
      <c r="L1992" s="314">
        <v>-87.076110999999997</v>
      </c>
      <c r="M1992" s="314" t="s">
        <v>38414</v>
      </c>
      <c r="N1992" s="310" t="s">
        <v>26254</v>
      </c>
      <c r="O1992" s="310" t="s">
        <v>38892</v>
      </c>
      <c r="P1992" s="314">
        <v>5</v>
      </c>
      <c r="Q1992" s="310" t="s">
        <v>26854</v>
      </c>
      <c r="R1992" s="310" t="s">
        <v>25829</v>
      </c>
      <c r="S1992" s="310" t="s">
        <v>26197</v>
      </c>
      <c r="T1992" s="310"/>
      <c r="U1992" s="310" t="s">
        <v>26198</v>
      </c>
      <c r="V1992" s="310" t="s">
        <v>26199</v>
      </c>
      <c r="W1992" s="91" t="s">
        <v>38897</v>
      </c>
      <c r="X1992" s="91" t="s">
        <v>43483</v>
      </c>
      <c r="Y1992" s="97"/>
      <c r="AA1992" s="91" t="str">
        <v>CUMBE158.1CH</v>
      </c>
    </row>
    <row r="1993" spans="1:27" s="91" customFormat="1" ht="15" customHeight="1" x14ac:dyDescent="0.35">
      <c r="A1993" t="s">
        <v>5839</v>
      </c>
      <c r="B1993" t="s">
        <v>5838</v>
      </c>
      <c r="C1993" t="s">
        <v>5796</v>
      </c>
      <c r="D1993" t="s">
        <v>5840</v>
      </c>
      <c r="E1993"/>
      <c r="F1993" t="s">
        <v>33</v>
      </c>
      <c r="G1993"/>
      <c r="H1993">
        <v>158.19999999999999</v>
      </c>
      <c r="I1993"/>
      <c r="J1993" t="s">
        <v>690</v>
      </c>
      <c r="K1993">
        <v>36.26932</v>
      </c>
      <c r="L1993">
        <v>-87.075630000000004</v>
      </c>
      <c r="M1993" s="100" t="s">
        <v>38414</v>
      </c>
      <c r="N1993" t="s">
        <v>26254</v>
      </c>
      <c r="O1993" t="s">
        <v>42801</v>
      </c>
      <c r="P1993">
        <v>5</v>
      </c>
      <c r="Q1993" t="s">
        <v>26854</v>
      </c>
      <c r="R1993" t="s">
        <v>25829</v>
      </c>
      <c r="S1993" t="s">
        <v>26197</v>
      </c>
      <c r="T1993" t="s">
        <v>690</v>
      </c>
      <c r="U1993" t="s">
        <v>26207</v>
      </c>
      <c r="V1993" t="s">
        <v>26199</v>
      </c>
      <c r="X1993" s="91" t="s">
        <v>34869</v>
      </c>
      <c r="Y1993" s="97"/>
      <c r="AA1993" s="91" t="str">
        <v>CUMBE158.2CH</v>
      </c>
    </row>
    <row r="1994" spans="1:27" s="91" customFormat="1" ht="15" customHeight="1" x14ac:dyDescent="0.35">
      <c r="A1994" t="s">
        <v>5842</v>
      </c>
      <c r="B1994" t="s">
        <v>5841</v>
      </c>
      <c r="C1994" t="s">
        <v>5843</v>
      </c>
      <c r="D1994" t="s">
        <v>5844</v>
      </c>
      <c r="E1994"/>
      <c r="F1994" t="s">
        <v>29083</v>
      </c>
      <c r="G1994"/>
      <c r="H1994">
        <v>0.4</v>
      </c>
      <c r="I1994">
        <v>0.76</v>
      </c>
      <c r="J1994" t="s">
        <v>690</v>
      </c>
      <c r="K1994">
        <v>36.271110999999998</v>
      </c>
      <c r="L1994">
        <v>-87.069444000000004</v>
      </c>
      <c r="M1994" s="100" t="s">
        <v>38414</v>
      </c>
      <c r="N1994" t="s">
        <v>26254</v>
      </c>
      <c r="O1994" t="s">
        <v>42801</v>
      </c>
      <c r="P1994">
        <v>5</v>
      </c>
      <c r="Q1994" t="s">
        <v>30792</v>
      </c>
      <c r="R1994" t="s">
        <v>25829</v>
      </c>
      <c r="S1994" t="s">
        <v>26197</v>
      </c>
      <c r="T1994"/>
      <c r="U1994" t="s">
        <v>26198</v>
      </c>
      <c r="V1994" t="s">
        <v>26199</v>
      </c>
      <c r="W1994" s="91" t="s">
        <v>5845</v>
      </c>
      <c r="X1994" s="91" t="s">
        <v>30793</v>
      </c>
      <c r="Y1994" s="97"/>
      <c r="AA1994" s="91" t="str">
        <v>CUMBE158.3T0.4CH</v>
      </c>
    </row>
    <row r="1995" spans="1:27" s="91" customFormat="1" ht="15" customHeight="1" x14ac:dyDescent="0.35">
      <c r="A1995" t="s">
        <v>26860</v>
      </c>
      <c r="B1995" t="s">
        <v>26859</v>
      </c>
      <c r="C1995" t="s">
        <v>5796</v>
      </c>
      <c r="D1995" t="s">
        <v>26861</v>
      </c>
      <c r="E1995"/>
      <c r="F1995" t="s">
        <v>33</v>
      </c>
      <c r="G1995"/>
      <c r="H1995">
        <v>172.4</v>
      </c>
      <c r="I1995"/>
      <c r="J1995" t="s">
        <v>277</v>
      </c>
      <c r="K1995">
        <v>36.137779999999999</v>
      </c>
      <c r="L1995">
        <v>-86.921120000000002</v>
      </c>
      <c r="M1995" s="100" t="s">
        <v>38414</v>
      </c>
      <c r="N1995" t="s">
        <v>26254</v>
      </c>
      <c r="O1995" t="s">
        <v>42400</v>
      </c>
      <c r="P1995">
        <v>5</v>
      </c>
      <c r="Q1995" t="s">
        <v>26863</v>
      </c>
      <c r="R1995" t="s">
        <v>25829</v>
      </c>
      <c r="S1995" t="s">
        <v>26197</v>
      </c>
      <c r="T1995"/>
      <c r="U1995" t="s">
        <v>26198</v>
      </c>
      <c r="V1995" t="s">
        <v>26199</v>
      </c>
      <c r="W1995" s="91" t="s">
        <v>26862</v>
      </c>
      <c r="X1995" s="91" t="s">
        <v>30791</v>
      </c>
      <c r="Y1995" s="97"/>
      <c r="AA1995" s="91" t="str">
        <v>CUMBE172.5DA</v>
      </c>
    </row>
    <row r="1996" spans="1:27" s="91" customFormat="1" ht="15" customHeight="1" x14ac:dyDescent="0.35">
      <c r="A1996" t="s">
        <v>30794</v>
      </c>
      <c r="B1996" t="s">
        <v>5848</v>
      </c>
      <c r="C1996" t="s">
        <v>5796</v>
      </c>
      <c r="D1996" t="s">
        <v>30795</v>
      </c>
      <c r="E1996"/>
      <c r="F1996" t="s">
        <v>33</v>
      </c>
      <c r="G1996"/>
      <c r="H1996">
        <v>174.2</v>
      </c>
      <c r="I1996"/>
      <c r="J1996" t="s">
        <v>277</v>
      </c>
      <c r="K1996">
        <v>36.143900000000002</v>
      </c>
      <c r="L1996">
        <v>-86.891689999999997</v>
      </c>
      <c r="M1996" s="100" t="s">
        <v>38414</v>
      </c>
      <c r="N1996" t="s">
        <v>26254</v>
      </c>
      <c r="O1996" t="s">
        <v>42400</v>
      </c>
      <c r="P1996">
        <v>5</v>
      </c>
      <c r="Q1996" t="s">
        <v>26863</v>
      </c>
      <c r="R1996" t="s">
        <v>25829</v>
      </c>
      <c r="S1996" t="s">
        <v>26197</v>
      </c>
      <c r="T1996" t="s">
        <v>690</v>
      </c>
      <c r="U1996" t="s">
        <v>26207</v>
      </c>
      <c r="V1996" t="s">
        <v>26199</v>
      </c>
      <c r="W1996" s="91" t="s">
        <v>5849</v>
      </c>
      <c r="X1996" s="91" t="s">
        <v>34870</v>
      </c>
      <c r="Y1996" s="97"/>
      <c r="AA1996" s="91" t="str">
        <v>CUMBE174.2DA-MC</v>
      </c>
    </row>
    <row r="1997" spans="1:27" s="91" customFormat="1" ht="15" customHeight="1" x14ac:dyDescent="0.35">
      <c r="A1997" t="s">
        <v>40935</v>
      </c>
      <c r="B1997" t="s">
        <v>5855</v>
      </c>
      <c r="C1997" t="s">
        <v>5796</v>
      </c>
      <c r="D1997" t="s">
        <v>5856</v>
      </c>
      <c r="E1997"/>
      <c r="F1997" t="s">
        <v>33</v>
      </c>
      <c r="G1997"/>
      <c r="H1997">
        <v>175</v>
      </c>
      <c r="I1997"/>
      <c r="J1997" t="s">
        <v>277</v>
      </c>
      <c r="K1997">
        <v>36.154200000000003</v>
      </c>
      <c r="L1997">
        <v>-86.888499999999993</v>
      </c>
      <c r="M1997" s="100" t="s">
        <v>38414</v>
      </c>
      <c r="N1997" t="s">
        <v>26254</v>
      </c>
      <c r="O1997" t="s">
        <v>42400</v>
      </c>
      <c r="P1997">
        <v>5</v>
      </c>
      <c r="Q1997" t="s">
        <v>26863</v>
      </c>
      <c r="R1997" t="s">
        <v>25829</v>
      </c>
      <c r="S1997" t="s">
        <v>26197</v>
      </c>
      <c r="T1997" t="s">
        <v>690</v>
      </c>
      <c r="U1997" t="s">
        <v>26207</v>
      </c>
      <c r="V1997" t="s">
        <v>26199</v>
      </c>
      <c r="W1997" s="91" t="s">
        <v>40936</v>
      </c>
      <c r="X1997" s="91" t="s">
        <v>40937</v>
      </c>
      <c r="Y1997" s="97"/>
      <c r="AA1997" s="91" t="str">
        <v>CUMBE174.51DA</v>
      </c>
    </row>
    <row r="1998" spans="1:27" s="91" customFormat="1" ht="15" customHeight="1" x14ac:dyDescent="0.35">
      <c r="A1998" t="s">
        <v>5853</v>
      </c>
      <c r="B1998" t="s">
        <v>5852</v>
      </c>
      <c r="C1998" t="s">
        <v>5796</v>
      </c>
      <c r="D1998" t="s">
        <v>5854</v>
      </c>
      <c r="E1998"/>
      <c r="F1998" t="s">
        <v>33</v>
      </c>
      <c r="G1998"/>
      <c r="H1998">
        <v>174.5</v>
      </c>
      <c r="I1998"/>
      <c r="J1998" t="s">
        <v>277</v>
      </c>
      <c r="K1998">
        <v>36.145119999999999</v>
      </c>
      <c r="L1998">
        <v>-86.891080000000002</v>
      </c>
      <c r="M1998" s="100" t="s">
        <v>38414</v>
      </c>
      <c r="N1998" t="s">
        <v>26254</v>
      </c>
      <c r="O1998" t="s">
        <v>42400</v>
      </c>
      <c r="P1998">
        <v>5</v>
      </c>
      <c r="Q1998" t="s">
        <v>26863</v>
      </c>
      <c r="R1998" t="s">
        <v>25829</v>
      </c>
      <c r="S1998" t="s">
        <v>26197</v>
      </c>
      <c r="T1998" t="s">
        <v>690</v>
      </c>
      <c r="U1998" t="s">
        <v>26207</v>
      </c>
      <c r="V1998" t="s">
        <v>26199</v>
      </c>
      <c r="W1998" s="91" t="s">
        <v>40938</v>
      </c>
      <c r="X1998" s="91" t="s">
        <v>40939</v>
      </c>
      <c r="Y1998" s="97"/>
      <c r="AA1998" s="91" t="str">
        <v>CUMBE174.5DA</v>
      </c>
    </row>
    <row r="1999" spans="1:27" s="91" customFormat="1" ht="15" customHeight="1" x14ac:dyDescent="0.35">
      <c r="A1999" t="s">
        <v>34871</v>
      </c>
      <c r="B1999" t="s">
        <v>5846</v>
      </c>
      <c r="C1999" t="s">
        <v>5796</v>
      </c>
      <c r="D1999" t="s">
        <v>5847</v>
      </c>
      <c r="E1999"/>
      <c r="F1999" t="s">
        <v>33</v>
      </c>
      <c r="G1999"/>
      <c r="H1999">
        <v>174.5</v>
      </c>
      <c r="I1999"/>
      <c r="J1999" t="s">
        <v>277</v>
      </c>
      <c r="K1999">
        <v>36.145009999999999</v>
      </c>
      <c r="L1999">
        <v>-86.890420000000006</v>
      </c>
      <c r="M1999" s="100" t="s">
        <v>38414</v>
      </c>
      <c r="N1999" t="s">
        <v>26254</v>
      </c>
      <c r="O1999" t="s">
        <v>42400</v>
      </c>
      <c r="P1999">
        <v>5</v>
      </c>
      <c r="Q1999" t="s">
        <v>26863</v>
      </c>
      <c r="R1999" t="s">
        <v>25829</v>
      </c>
      <c r="S1999" t="s">
        <v>26197</v>
      </c>
      <c r="T1999" t="s">
        <v>690</v>
      </c>
      <c r="U1999" t="s">
        <v>26207</v>
      </c>
      <c r="V1999" t="s">
        <v>26199</v>
      </c>
      <c r="W1999" s="91" t="s">
        <v>34872</v>
      </c>
      <c r="X1999" s="91" t="s">
        <v>34873</v>
      </c>
      <c r="Y1999" s="97"/>
      <c r="AA1999" s="91" t="str">
        <v>CUMBE174.5DA-LDB</v>
      </c>
    </row>
    <row r="2000" spans="1:27" s="91" customFormat="1" ht="15" customHeight="1" x14ac:dyDescent="0.35">
      <c r="A2000" t="s">
        <v>34874</v>
      </c>
      <c r="B2000" t="s">
        <v>5850</v>
      </c>
      <c r="C2000" t="s">
        <v>5796</v>
      </c>
      <c r="D2000" t="s">
        <v>5851</v>
      </c>
      <c r="E2000"/>
      <c r="F2000" t="s">
        <v>33</v>
      </c>
      <c r="G2000"/>
      <c r="H2000">
        <v>174.5</v>
      </c>
      <c r="I2000"/>
      <c r="J2000" t="s">
        <v>277</v>
      </c>
      <c r="K2000">
        <v>36.145449999999997</v>
      </c>
      <c r="L2000">
        <v>-86.891900000000007</v>
      </c>
      <c r="M2000" s="100" t="s">
        <v>38414</v>
      </c>
      <c r="N2000" t="s">
        <v>26254</v>
      </c>
      <c r="O2000" t="s">
        <v>42400</v>
      </c>
      <c r="P2000">
        <v>5</v>
      </c>
      <c r="Q2000" t="s">
        <v>26863</v>
      </c>
      <c r="R2000" t="s">
        <v>25829</v>
      </c>
      <c r="S2000" t="s">
        <v>26197</v>
      </c>
      <c r="T2000" t="s">
        <v>690</v>
      </c>
      <c r="U2000" t="s">
        <v>26207</v>
      </c>
      <c r="V2000" t="s">
        <v>26199</v>
      </c>
      <c r="W2000" s="91" t="s">
        <v>34875</v>
      </c>
      <c r="X2000" s="91" t="s">
        <v>34876</v>
      </c>
      <c r="Y2000" s="97"/>
      <c r="AA2000" s="91" t="str">
        <v>CUMBE174.5DA-RDB</v>
      </c>
    </row>
    <row r="2001" spans="1:27" s="91" customFormat="1" ht="15" customHeight="1" x14ac:dyDescent="0.35">
      <c r="A2001" t="s">
        <v>37099</v>
      </c>
      <c r="B2001" t="s">
        <v>37100</v>
      </c>
      <c r="C2001" t="s">
        <v>37101</v>
      </c>
      <c r="D2001" t="s">
        <v>37102</v>
      </c>
      <c r="E2001"/>
      <c r="F2001" t="s">
        <v>33</v>
      </c>
      <c r="G2001"/>
      <c r="H2001">
        <v>0.5</v>
      </c>
      <c r="I2001">
        <v>0.1</v>
      </c>
      <c r="J2001" t="s">
        <v>277</v>
      </c>
      <c r="K2001">
        <v>36.200940000000003</v>
      </c>
      <c r="L2001">
        <v>-86.872559999999993</v>
      </c>
      <c r="M2001" s="100" t="s">
        <v>38414</v>
      </c>
      <c r="N2001" t="s">
        <v>26254</v>
      </c>
      <c r="O2001" t="s">
        <v>42400</v>
      </c>
      <c r="P2001">
        <v>5</v>
      </c>
      <c r="Q2001" t="s">
        <v>26839</v>
      </c>
      <c r="R2001" t="s">
        <v>25829</v>
      </c>
      <c r="S2001" t="s">
        <v>26197</v>
      </c>
      <c r="T2001"/>
      <c r="U2001" t="s">
        <v>26198</v>
      </c>
      <c r="V2001" t="s">
        <v>26199</v>
      </c>
      <c r="X2001" s="91" t="s">
        <v>37103</v>
      </c>
      <c r="Y2001" s="97"/>
      <c r="AA2001" s="91" t="str">
        <v>CUMBE181.3T0.2T0.5DA</v>
      </c>
    </row>
    <row r="2002" spans="1:27" s="91" customFormat="1" ht="15" customHeight="1" x14ac:dyDescent="0.35">
      <c r="A2002" t="s">
        <v>37104</v>
      </c>
      <c r="B2002" t="s">
        <v>37105</v>
      </c>
      <c r="C2002" t="s">
        <v>37106</v>
      </c>
      <c r="D2002" t="s">
        <v>37107</v>
      </c>
      <c r="E2002"/>
      <c r="F2002" t="s">
        <v>33</v>
      </c>
      <c r="G2002"/>
      <c r="H2002">
        <v>0.1</v>
      </c>
      <c r="I2002">
        <v>0.1</v>
      </c>
      <c r="J2002" t="s">
        <v>277</v>
      </c>
      <c r="K2002">
        <v>36.201990000000002</v>
      </c>
      <c r="L2002">
        <v>-86.872169999999997</v>
      </c>
      <c r="M2002" s="100" t="s">
        <v>38414</v>
      </c>
      <c r="N2002" t="s">
        <v>26254</v>
      </c>
      <c r="O2002" t="s">
        <v>42400</v>
      </c>
      <c r="P2002">
        <v>5</v>
      </c>
      <c r="Q2002" t="s">
        <v>26839</v>
      </c>
      <c r="R2002" t="s">
        <v>25829</v>
      </c>
      <c r="S2002" t="s">
        <v>26197</v>
      </c>
      <c r="T2002"/>
      <c r="U2002" t="s">
        <v>26198</v>
      </c>
      <c r="V2002" t="s">
        <v>26199</v>
      </c>
      <c r="X2002" s="91" t="s">
        <v>37108</v>
      </c>
      <c r="Y2002" s="97"/>
      <c r="AA2002" s="91" t="str">
        <v>CUMBE181.3T0.2T0.6T0.1DA</v>
      </c>
    </row>
    <row r="2003" spans="1:27" s="91" customFormat="1" ht="15" customHeight="1" x14ac:dyDescent="0.35">
      <c r="A2003" t="s">
        <v>37109</v>
      </c>
      <c r="B2003" t="s">
        <v>37110</v>
      </c>
      <c r="C2003" t="s">
        <v>37101</v>
      </c>
      <c r="D2003" t="s">
        <v>37111</v>
      </c>
      <c r="E2003"/>
      <c r="F2003" t="s">
        <v>33</v>
      </c>
      <c r="G2003"/>
      <c r="H2003">
        <v>0.7</v>
      </c>
      <c r="I2003">
        <v>0.1</v>
      </c>
      <c r="J2003" t="s">
        <v>277</v>
      </c>
      <c r="K2003">
        <v>36.204509999999999</v>
      </c>
      <c r="L2003">
        <v>-86.872140000000002</v>
      </c>
      <c r="M2003" s="100" t="s">
        <v>38414</v>
      </c>
      <c r="N2003" t="s">
        <v>26254</v>
      </c>
      <c r="O2003" t="s">
        <v>42400</v>
      </c>
      <c r="P2003">
        <v>5</v>
      </c>
      <c r="Q2003" t="s">
        <v>26839</v>
      </c>
      <c r="R2003" t="s">
        <v>25829</v>
      </c>
      <c r="S2003" t="s">
        <v>26197</v>
      </c>
      <c r="T2003"/>
      <c r="U2003" t="s">
        <v>26198</v>
      </c>
      <c r="V2003" t="s">
        <v>26199</v>
      </c>
      <c r="X2003" s="91" t="s">
        <v>37112</v>
      </c>
      <c r="Y2003" s="97"/>
      <c r="AA2003" s="91" t="str">
        <v>CUMBE181.3T0.2T0.7DA</v>
      </c>
    </row>
    <row r="2004" spans="1:27" s="91" customFormat="1" ht="15" customHeight="1" x14ac:dyDescent="0.35">
      <c r="A2004" t="s">
        <v>5858</v>
      </c>
      <c r="B2004" t="s">
        <v>5857</v>
      </c>
      <c r="C2004" t="s">
        <v>5796</v>
      </c>
      <c r="D2004" t="s">
        <v>5859</v>
      </c>
      <c r="E2004"/>
      <c r="F2004" t="s">
        <v>33</v>
      </c>
      <c r="G2004"/>
      <c r="H2004">
        <v>183</v>
      </c>
      <c r="I2004"/>
      <c r="J2004" t="s">
        <v>277</v>
      </c>
      <c r="K2004">
        <v>36.171799999999998</v>
      </c>
      <c r="L2004">
        <v>-86.856300000000005</v>
      </c>
      <c r="M2004" s="100" t="s">
        <v>38414</v>
      </c>
      <c r="N2004" t="s">
        <v>26254</v>
      </c>
      <c r="O2004" t="s">
        <v>42709</v>
      </c>
      <c r="P2004">
        <v>5</v>
      </c>
      <c r="Q2004" t="s">
        <v>26863</v>
      </c>
      <c r="R2004" t="s">
        <v>25829</v>
      </c>
      <c r="S2004" t="s">
        <v>26197</v>
      </c>
      <c r="T2004" t="s">
        <v>690</v>
      </c>
      <c r="U2004" t="s">
        <v>26207</v>
      </c>
      <c r="V2004" t="s">
        <v>26199</v>
      </c>
      <c r="X2004" s="91" t="s">
        <v>34877</v>
      </c>
      <c r="Y2004" s="97"/>
      <c r="AA2004" s="91" t="str">
        <v>CUMBE183.0DA</v>
      </c>
    </row>
    <row r="2005" spans="1:27" s="91" customFormat="1" ht="15" customHeight="1" x14ac:dyDescent="0.35">
      <c r="A2005" t="s">
        <v>5861</v>
      </c>
      <c r="B2005" t="s">
        <v>5860</v>
      </c>
      <c r="C2005" t="s">
        <v>5796</v>
      </c>
      <c r="D2005" t="s">
        <v>5862</v>
      </c>
      <c r="E2005"/>
      <c r="F2005" t="s">
        <v>33</v>
      </c>
      <c r="G2005"/>
      <c r="H2005">
        <v>185.7</v>
      </c>
      <c r="I2005"/>
      <c r="J2005" t="s">
        <v>277</v>
      </c>
      <c r="K2005">
        <v>36.191699999999997</v>
      </c>
      <c r="L2005">
        <v>-86.827500000000001</v>
      </c>
      <c r="M2005" s="100" t="s">
        <v>38414</v>
      </c>
      <c r="N2005" t="s">
        <v>26254</v>
      </c>
      <c r="O2005" t="s">
        <v>42709</v>
      </c>
      <c r="P2005">
        <v>5</v>
      </c>
      <c r="Q2005" t="s">
        <v>26864</v>
      </c>
      <c r="R2005" t="s">
        <v>25829</v>
      </c>
      <c r="S2005" t="s">
        <v>26197</v>
      </c>
      <c r="T2005" t="s">
        <v>690</v>
      </c>
      <c r="U2005" t="s">
        <v>26207</v>
      </c>
      <c r="V2005" t="s">
        <v>26199</v>
      </c>
      <c r="W2005" s="91" t="s">
        <v>34878</v>
      </c>
      <c r="X2005" s="91" t="s">
        <v>34879</v>
      </c>
      <c r="Y2005" s="97"/>
      <c r="AA2005" s="91" t="str">
        <v>CUMBE185.7DA</v>
      </c>
    </row>
    <row r="2006" spans="1:27" s="91" customFormat="1" ht="15" customHeight="1" x14ac:dyDescent="0.35">
      <c r="A2006" t="s">
        <v>30796</v>
      </c>
      <c r="B2006" t="s">
        <v>5865</v>
      </c>
      <c r="C2006" t="s">
        <v>5796</v>
      </c>
      <c r="D2006" t="s">
        <v>30797</v>
      </c>
      <c r="E2006"/>
      <c r="F2006" t="s">
        <v>33</v>
      </c>
      <c r="G2006"/>
      <c r="H2006">
        <v>189</v>
      </c>
      <c r="I2006"/>
      <c r="J2006" t="s">
        <v>277</v>
      </c>
      <c r="K2006">
        <v>36.19341</v>
      </c>
      <c r="L2006">
        <v>-86.783259999999999</v>
      </c>
      <c r="M2006" s="100" t="s">
        <v>38414</v>
      </c>
      <c r="N2006" t="s">
        <v>26254</v>
      </c>
      <c r="O2006" t="s">
        <v>42709</v>
      </c>
      <c r="P2006">
        <v>5</v>
      </c>
      <c r="Q2006" t="s">
        <v>26864</v>
      </c>
      <c r="R2006" t="s">
        <v>25829</v>
      </c>
      <c r="S2006" t="s">
        <v>26197</v>
      </c>
      <c r="T2006" t="s">
        <v>690</v>
      </c>
      <c r="U2006" t="s">
        <v>26207</v>
      </c>
      <c r="V2006" t="s">
        <v>26199</v>
      </c>
      <c r="W2006" s="91" t="s">
        <v>34880</v>
      </c>
      <c r="X2006" s="91" t="s">
        <v>37881</v>
      </c>
      <c r="Y2006" s="97"/>
      <c r="AA2006" s="91" t="str">
        <v>CUMBE189.0DA</v>
      </c>
    </row>
    <row r="2007" spans="1:27" s="91" customFormat="1" ht="15" customHeight="1" x14ac:dyDescent="0.35">
      <c r="A2007" t="s">
        <v>30798</v>
      </c>
      <c r="B2007" t="s">
        <v>5863</v>
      </c>
      <c r="C2007" t="s">
        <v>5796</v>
      </c>
      <c r="D2007" t="s">
        <v>30799</v>
      </c>
      <c r="E2007"/>
      <c r="F2007" t="s">
        <v>33</v>
      </c>
      <c r="G2007"/>
      <c r="H2007">
        <v>189</v>
      </c>
      <c r="I2007"/>
      <c r="J2007" t="s">
        <v>277</v>
      </c>
      <c r="K2007">
        <v>36.193069999999999</v>
      </c>
      <c r="L2007">
        <v>-86.784189999999995</v>
      </c>
      <c r="M2007" s="100" t="s">
        <v>38414</v>
      </c>
      <c r="N2007" t="s">
        <v>26254</v>
      </c>
      <c r="O2007" t="s">
        <v>42709</v>
      </c>
      <c r="P2007">
        <v>5</v>
      </c>
      <c r="Q2007" t="s">
        <v>26864</v>
      </c>
      <c r="R2007" t="s">
        <v>25829</v>
      </c>
      <c r="S2007" t="s">
        <v>26197</v>
      </c>
      <c r="T2007" t="s">
        <v>690</v>
      </c>
      <c r="U2007" t="s">
        <v>26207</v>
      </c>
      <c r="V2007" t="s">
        <v>26199</v>
      </c>
      <c r="W2007" s="91" t="s">
        <v>5864</v>
      </c>
      <c r="X2007" s="91" t="s">
        <v>34881</v>
      </c>
      <c r="Y2007" s="97"/>
      <c r="AA2007" s="91" t="str">
        <v>CUMBE189.0DA-LDB</v>
      </c>
    </row>
    <row r="2008" spans="1:27" s="91" customFormat="1" ht="15" customHeight="1" x14ac:dyDescent="0.35">
      <c r="A2008" t="s">
        <v>30800</v>
      </c>
      <c r="B2008" t="s">
        <v>5866</v>
      </c>
      <c r="C2008" t="s">
        <v>5796</v>
      </c>
      <c r="D2008" t="s">
        <v>30801</v>
      </c>
      <c r="E2008"/>
      <c r="F2008" t="s">
        <v>33</v>
      </c>
      <c r="G2008"/>
      <c r="H2008">
        <v>189</v>
      </c>
      <c r="I2008"/>
      <c r="J2008" t="s">
        <v>277</v>
      </c>
      <c r="K2008">
        <v>36.193339999999999</v>
      </c>
      <c r="L2008">
        <v>-86.782619999999994</v>
      </c>
      <c r="M2008" s="100" t="s">
        <v>38414</v>
      </c>
      <c r="N2008" t="s">
        <v>26254</v>
      </c>
      <c r="O2008" t="s">
        <v>42709</v>
      </c>
      <c r="P2008">
        <v>5</v>
      </c>
      <c r="Q2008" t="s">
        <v>26864</v>
      </c>
      <c r="R2008" t="s">
        <v>25829</v>
      </c>
      <c r="S2008" t="s">
        <v>26197</v>
      </c>
      <c r="T2008" t="s">
        <v>690</v>
      </c>
      <c r="U2008" t="s">
        <v>26207</v>
      </c>
      <c r="V2008" t="s">
        <v>26199</v>
      </c>
      <c r="W2008" s="91" t="s">
        <v>5867</v>
      </c>
      <c r="X2008" s="91" t="s">
        <v>34882</v>
      </c>
      <c r="Y2008" s="97"/>
      <c r="AA2008" s="91" t="str">
        <v>CUMBE189.0DA-RDB</v>
      </c>
    </row>
    <row r="2009" spans="1:27" s="91" customFormat="1" ht="15" customHeight="1" x14ac:dyDescent="0.35">
      <c r="A2009" t="s">
        <v>5869</v>
      </c>
      <c r="B2009" t="s">
        <v>5868</v>
      </c>
      <c r="C2009" t="s">
        <v>5796</v>
      </c>
      <c r="D2009" t="s">
        <v>5870</v>
      </c>
      <c r="E2009"/>
      <c r="F2009" t="s">
        <v>33</v>
      </c>
      <c r="G2009"/>
      <c r="H2009">
        <v>191</v>
      </c>
      <c r="I2009"/>
      <c r="J2009" t="s">
        <v>277</v>
      </c>
      <c r="K2009">
        <v>36.163400000000003</v>
      </c>
      <c r="L2009">
        <v>-86.773300000000006</v>
      </c>
      <c r="M2009" s="100" t="s">
        <v>38414</v>
      </c>
      <c r="N2009" t="s">
        <v>26254</v>
      </c>
      <c r="O2009" t="s">
        <v>42709</v>
      </c>
      <c r="P2009">
        <v>5</v>
      </c>
      <c r="Q2009" t="s">
        <v>26869</v>
      </c>
      <c r="R2009" t="s">
        <v>25829</v>
      </c>
      <c r="S2009" t="s">
        <v>26197</v>
      </c>
      <c r="T2009" t="s">
        <v>690</v>
      </c>
      <c r="U2009" t="s">
        <v>26207</v>
      </c>
      <c r="V2009" t="s">
        <v>26199</v>
      </c>
      <c r="X2009" s="91" t="s">
        <v>30802</v>
      </c>
      <c r="Y2009" s="97"/>
      <c r="AA2009" s="91" t="str">
        <v>CUMBE191.0DA</v>
      </c>
    </row>
    <row r="2010" spans="1:27" s="91" customFormat="1" ht="15" customHeight="1" x14ac:dyDescent="0.35">
      <c r="A2010" t="s">
        <v>5872</v>
      </c>
      <c r="B2010" t="s">
        <v>5871</v>
      </c>
      <c r="C2010" t="s">
        <v>5796</v>
      </c>
      <c r="D2010" t="s">
        <v>5873</v>
      </c>
      <c r="E2010"/>
      <c r="F2010" t="s">
        <v>33</v>
      </c>
      <c r="G2010"/>
      <c r="H2010">
        <v>191.1</v>
      </c>
      <c r="I2010"/>
      <c r="J2010" t="s">
        <v>277</v>
      </c>
      <c r="K2010">
        <v>36.162100000000002</v>
      </c>
      <c r="L2010">
        <v>-86.772199999999998</v>
      </c>
      <c r="M2010" s="100" t="s">
        <v>38414</v>
      </c>
      <c r="N2010" t="s">
        <v>26254</v>
      </c>
      <c r="O2010" t="s">
        <v>38623</v>
      </c>
      <c r="P2010">
        <v>5</v>
      </c>
      <c r="Q2010" t="s">
        <v>26869</v>
      </c>
      <c r="R2010" t="s">
        <v>25829</v>
      </c>
      <c r="S2010" t="s">
        <v>26197</v>
      </c>
      <c r="T2010" t="s">
        <v>690</v>
      </c>
      <c r="U2010" t="s">
        <v>26207</v>
      </c>
      <c r="V2010" t="s">
        <v>26199</v>
      </c>
      <c r="W2010" s="91" t="s">
        <v>38898</v>
      </c>
      <c r="Y2010" s="97"/>
      <c r="AA2010" s="91" t="str">
        <v>CUMBE191.1DA</v>
      </c>
    </row>
    <row r="2011" spans="1:27" s="91" customFormat="1" ht="15" customHeight="1" x14ac:dyDescent="0.35">
      <c r="A2011" t="s">
        <v>5875</v>
      </c>
      <c r="B2011" t="s">
        <v>5874</v>
      </c>
      <c r="C2011" t="s">
        <v>5843</v>
      </c>
      <c r="D2011" t="s">
        <v>5876</v>
      </c>
      <c r="E2011"/>
      <c r="F2011" t="s">
        <v>33</v>
      </c>
      <c r="G2011"/>
      <c r="H2011">
        <v>0.2</v>
      </c>
      <c r="I2011">
        <v>0.15</v>
      </c>
      <c r="J2011" t="s">
        <v>277</v>
      </c>
      <c r="K2011">
        <v>36.161700000000003</v>
      </c>
      <c r="L2011">
        <v>-86.727999999999994</v>
      </c>
      <c r="M2011" s="100" t="s">
        <v>38414</v>
      </c>
      <c r="N2011" t="s">
        <v>26254</v>
      </c>
      <c r="O2011" t="s">
        <v>42709</v>
      </c>
      <c r="P2011">
        <v>5</v>
      </c>
      <c r="Q2011" t="s">
        <v>30803</v>
      </c>
      <c r="R2011" t="s">
        <v>25829</v>
      </c>
      <c r="S2011" t="s">
        <v>26197</v>
      </c>
      <c r="T2011"/>
      <c r="U2011" t="s">
        <v>26198</v>
      </c>
      <c r="V2011" t="s">
        <v>26199</v>
      </c>
      <c r="W2011" s="91" t="s">
        <v>5877</v>
      </c>
      <c r="X2011" s="91" t="s">
        <v>30804</v>
      </c>
      <c r="Y2011" s="97"/>
      <c r="AA2011" s="91" t="str">
        <v>CUMBE193.4T0.2DA</v>
      </c>
    </row>
    <row r="2012" spans="1:27" s="91" customFormat="1" ht="15" customHeight="1" x14ac:dyDescent="0.35">
      <c r="A2012" t="s">
        <v>26867</v>
      </c>
      <c r="B2012" t="s">
        <v>26866</v>
      </c>
      <c r="C2012" t="s">
        <v>5843</v>
      </c>
      <c r="D2012" t="s">
        <v>26868</v>
      </c>
      <c r="E2012"/>
      <c r="F2012" t="s">
        <v>33</v>
      </c>
      <c r="G2012"/>
      <c r="H2012">
        <v>0.4</v>
      </c>
      <c r="I2012">
        <v>0.11</v>
      </c>
      <c r="J2012" t="s">
        <v>277</v>
      </c>
      <c r="K2012">
        <v>36.159869999999998</v>
      </c>
      <c r="L2012">
        <v>-86.726759999999999</v>
      </c>
      <c r="M2012" s="100" t="s">
        <v>38414</v>
      </c>
      <c r="N2012" t="s">
        <v>26254</v>
      </c>
      <c r="O2012" t="s">
        <v>42709</v>
      </c>
      <c r="P2012">
        <v>5</v>
      </c>
      <c r="Q2012" t="s">
        <v>30803</v>
      </c>
      <c r="R2012" t="s">
        <v>25829</v>
      </c>
      <c r="S2012" t="s">
        <v>26197</v>
      </c>
      <c r="T2012"/>
      <c r="U2012" t="s">
        <v>26198</v>
      </c>
      <c r="V2012" t="s">
        <v>26199</v>
      </c>
      <c r="Y2012" s="97"/>
      <c r="AA2012" s="91" t="str">
        <v>CUMBE193.4T0.4DA</v>
      </c>
    </row>
    <row r="2013" spans="1:27" s="91" customFormat="1" ht="15" customHeight="1" x14ac:dyDescent="0.35">
      <c r="A2013" s="310" t="s">
        <v>38899</v>
      </c>
      <c r="B2013" s="310" t="s">
        <v>38900</v>
      </c>
      <c r="C2013" s="310" t="s">
        <v>38901</v>
      </c>
      <c r="D2013" s="310" t="s">
        <v>38902</v>
      </c>
      <c r="E2013" s="310"/>
      <c r="F2013" s="310" t="s">
        <v>33</v>
      </c>
      <c r="G2013" s="310"/>
      <c r="H2013" s="314">
        <v>0.5</v>
      </c>
      <c r="I2013" s="314">
        <v>1</v>
      </c>
      <c r="J2013" s="310" t="s">
        <v>277</v>
      </c>
      <c r="K2013" s="314">
        <v>36.172075</v>
      </c>
      <c r="L2013" s="314">
        <v>-86.730962000000005</v>
      </c>
      <c r="M2013" s="314" t="s">
        <v>38414</v>
      </c>
      <c r="N2013" s="310" t="s">
        <v>26254</v>
      </c>
      <c r="O2013" s="310" t="s">
        <v>38623</v>
      </c>
      <c r="P2013" s="314">
        <v>5</v>
      </c>
      <c r="Q2013" s="310" t="s">
        <v>26839</v>
      </c>
      <c r="R2013" s="310" t="s">
        <v>25829</v>
      </c>
      <c r="S2013" s="310" t="s">
        <v>26197</v>
      </c>
      <c r="T2013" s="310"/>
      <c r="U2013" s="310" t="s">
        <v>26198</v>
      </c>
      <c r="V2013" s="310" t="s">
        <v>26199</v>
      </c>
      <c r="X2013" s="91" t="s">
        <v>38903</v>
      </c>
      <c r="Y2013" s="97"/>
      <c r="AA2013" s="91" t="str">
        <v>CUMBE193.5T0.5DA</v>
      </c>
    </row>
    <row r="2014" spans="1:27" s="91" customFormat="1" ht="15" customHeight="1" x14ac:dyDescent="0.35">
      <c r="A2014" t="s">
        <v>30805</v>
      </c>
      <c r="B2014" t="s">
        <v>5878</v>
      </c>
      <c r="C2014" t="s">
        <v>5796</v>
      </c>
      <c r="D2014" t="s">
        <v>5879</v>
      </c>
      <c r="E2014"/>
      <c r="F2014" t="s">
        <v>33</v>
      </c>
      <c r="G2014"/>
      <c r="H2014">
        <v>193.7</v>
      </c>
      <c r="I2014"/>
      <c r="J2014" t="s">
        <v>277</v>
      </c>
      <c r="K2014">
        <v>36.163240000000002</v>
      </c>
      <c r="L2014">
        <v>-86.726759999999999</v>
      </c>
      <c r="M2014" s="100" t="s">
        <v>38414</v>
      </c>
      <c r="N2014" t="s">
        <v>26254</v>
      </c>
      <c r="O2014" t="s">
        <v>42709</v>
      </c>
      <c r="P2014">
        <v>5</v>
      </c>
      <c r="Q2014" t="s">
        <v>26869</v>
      </c>
      <c r="R2014" t="s">
        <v>25829</v>
      </c>
      <c r="S2014" t="s">
        <v>26197</v>
      </c>
      <c r="T2014"/>
      <c r="U2014" t="s">
        <v>26198</v>
      </c>
      <c r="V2014" t="s">
        <v>26199</v>
      </c>
      <c r="W2014" s="91" t="s">
        <v>5880</v>
      </c>
      <c r="X2014" s="91" t="s">
        <v>30806</v>
      </c>
      <c r="Y2014" s="97"/>
      <c r="AA2014" s="91" t="str">
        <v>CUMBE193.7DA-LDB</v>
      </c>
    </row>
    <row r="2015" spans="1:27" s="91" customFormat="1" ht="15" customHeight="1" x14ac:dyDescent="0.35">
      <c r="A2015" t="s">
        <v>30807</v>
      </c>
      <c r="B2015" t="s">
        <v>5881</v>
      </c>
      <c r="C2015" t="s">
        <v>5796</v>
      </c>
      <c r="D2015" t="s">
        <v>30808</v>
      </c>
      <c r="E2015"/>
      <c r="F2015" t="s">
        <v>33</v>
      </c>
      <c r="G2015"/>
      <c r="H2015">
        <v>193.7</v>
      </c>
      <c r="I2015"/>
      <c r="J2015" t="s">
        <v>277</v>
      </c>
      <c r="K2015">
        <v>36.16366</v>
      </c>
      <c r="L2015">
        <v>-86.726740000000007</v>
      </c>
      <c r="M2015" s="100" t="s">
        <v>38414</v>
      </c>
      <c r="N2015" t="s">
        <v>26254</v>
      </c>
      <c r="O2015" t="s">
        <v>42709</v>
      </c>
      <c r="P2015">
        <v>5</v>
      </c>
      <c r="Q2015" t="s">
        <v>26869</v>
      </c>
      <c r="R2015" t="s">
        <v>25829</v>
      </c>
      <c r="S2015" t="s">
        <v>26197</v>
      </c>
      <c r="T2015"/>
      <c r="U2015" t="s">
        <v>26198</v>
      </c>
      <c r="V2015" t="s">
        <v>26199</v>
      </c>
      <c r="W2015" s="91" t="s">
        <v>5882</v>
      </c>
      <c r="X2015" s="91" t="s">
        <v>30809</v>
      </c>
      <c r="Y2015" s="97"/>
      <c r="AA2015" s="91" t="str">
        <v>CUMBE193.7DA-MC</v>
      </c>
    </row>
    <row r="2016" spans="1:27" s="91" customFormat="1" ht="15" customHeight="1" x14ac:dyDescent="0.35">
      <c r="A2016" t="s">
        <v>30810</v>
      </c>
      <c r="B2016" t="s">
        <v>5883</v>
      </c>
      <c r="C2016" t="s">
        <v>5796</v>
      </c>
      <c r="D2016" t="s">
        <v>5884</v>
      </c>
      <c r="E2016"/>
      <c r="F2016" t="s">
        <v>33</v>
      </c>
      <c r="G2016"/>
      <c r="H2016">
        <v>193.7</v>
      </c>
      <c r="I2016"/>
      <c r="J2016" t="s">
        <v>277</v>
      </c>
      <c r="K2016">
        <v>36.16516</v>
      </c>
      <c r="L2016">
        <v>-86.726879999999994</v>
      </c>
      <c r="M2016" s="100" t="s">
        <v>38414</v>
      </c>
      <c r="N2016" t="s">
        <v>26254</v>
      </c>
      <c r="O2016" t="s">
        <v>42709</v>
      </c>
      <c r="P2016">
        <v>5</v>
      </c>
      <c r="Q2016" t="s">
        <v>26869</v>
      </c>
      <c r="R2016" t="s">
        <v>25829</v>
      </c>
      <c r="S2016" t="s">
        <v>26197</v>
      </c>
      <c r="T2016"/>
      <c r="U2016" t="s">
        <v>26198</v>
      </c>
      <c r="V2016" t="s">
        <v>26199</v>
      </c>
      <c r="W2016" s="91" t="s">
        <v>5885</v>
      </c>
      <c r="X2016" s="91" t="s">
        <v>30809</v>
      </c>
      <c r="Y2016" s="97"/>
      <c r="AA2016" s="91" t="str">
        <v>CUMBE193.7DA-RDB</v>
      </c>
    </row>
    <row r="2017" spans="1:27" s="91" customFormat="1" ht="15" customHeight="1" x14ac:dyDescent="0.35">
      <c r="A2017" t="s">
        <v>26871</v>
      </c>
      <c r="B2017" t="s">
        <v>26870</v>
      </c>
      <c r="C2017" t="s">
        <v>5796</v>
      </c>
      <c r="D2017" t="s">
        <v>30811</v>
      </c>
      <c r="E2017"/>
      <c r="F2017" t="s">
        <v>33</v>
      </c>
      <c r="G2017"/>
      <c r="H2017">
        <v>194</v>
      </c>
      <c r="I2017"/>
      <c r="J2017" t="s">
        <v>277</v>
      </c>
      <c r="K2017">
        <v>36.164990000000003</v>
      </c>
      <c r="L2017">
        <v>-86.72</v>
      </c>
      <c r="M2017" s="100" t="s">
        <v>38414</v>
      </c>
      <c r="N2017" t="s">
        <v>26254</v>
      </c>
      <c r="O2017" t="s">
        <v>42709</v>
      </c>
      <c r="P2017">
        <v>5</v>
      </c>
      <c r="Q2017" t="s">
        <v>26869</v>
      </c>
      <c r="R2017" t="s">
        <v>25829</v>
      </c>
      <c r="S2017" t="s">
        <v>26197</v>
      </c>
      <c r="T2017"/>
      <c r="U2017" t="s">
        <v>26198</v>
      </c>
      <c r="V2017" t="s">
        <v>26199</v>
      </c>
      <c r="W2017" s="91" t="s">
        <v>26872</v>
      </c>
      <c r="X2017" s="91" t="s">
        <v>30791</v>
      </c>
      <c r="Y2017" s="97"/>
      <c r="AA2017" s="91" t="str">
        <v>CUMBE194.0DA</v>
      </c>
    </row>
    <row r="2018" spans="1:27" s="91" customFormat="1" ht="15" customHeight="1" x14ac:dyDescent="0.35">
      <c r="A2018" t="s">
        <v>26874</v>
      </c>
      <c r="B2018" t="s">
        <v>26873</v>
      </c>
      <c r="C2018" t="s">
        <v>5796</v>
      </c>
      <c r="D2018" t="s">
        <v>37882</v>
      </c>
      <c r="E2018"/>
      <c r="F2018" t="s">
        <v>33</v>
      </c>
      <c r="G2018"/>
      <c r="H2018">
        <v>206.7</v>
      </c>
      <c r="I2018"/>
      <c r="J2018" t="s">
        <v>277</v>
      </c>
      <c r="K2018">
        <v>36.193330000000003</v>
      </c>
      <c r="L2018">
        <v>-86.660839999999993</v>
      </c>
      <c r="M2018" s="100" t="s">
        <v>38414</v>
      </c>
      <c r="N2018" t="s">
        <v>26254</v>
      </c>
      <c r="O2018" t="s">
        <v>43193</v>
      </c>
      <c r="P2018">
        <v>5</v>
      </c>
      <c r="Q2018" t="s">
        <v>26876</v>
      </c>
      <c r="R2018" t="s">
        <v>25829</v>
      </c>
      <c r="S2018" t="s">
        <v>26197</v>
      </c>
      <c r="T2018" t="s">
        <v>690</v>
      </c>
      <c r="U2018" t="s">
        <v>26207</v>
      </c>
      <c r="V2018" t="s">
        <v>26199</v>
      </c>
      <c r="W2018" s="91" t="s">
        <v>26875</v>
      </c>
      <c r="X2018" s="91" t="s">
        <v>30791</v>
      </c>
      <c r="Y2018" s="97"/>
      <c r="AA2018" s="91" t="str">
        <v>CUMBE206.7DA</v>
      </c>
    </row>
    <row r="2019" spans="1:27" s="91" customFormat="1" ht="15" customHeight="1" x14ac:dyDescent="0.35">
      <c r="A2019" t="s">
        <v>5887</v>
      </c>
      <c r="B2019" t="s">
        <v>5886</v>
      </c>
      <c r="C2019" t="s">
        <v>5888</v>
      </c>
      <c r="D2019" t="s">
        <v>5889</v>
      </c>
      <c r="E2019"/>
      <c r="F2019" t="s">
        <v>33</v>
      </c>
      <c r="G2019"/>
      <c r="H2019">
        <v>0.9</v>
      </c>
      <c r="I2019">
        <v>0.5</v>
      </c>
      <c r="J2019" t="s">
        <v>277</v>
      </c>
      <c r="K2019">
        <v>36.294800000000002</v>
      </c>
      <c r="L2019">
        <v>-86.664699999999996</v>
      </c>
      <c r="M2019" s="100" t="s">
        <v>38414</v>
      </c>
      <c r="N2019" t="s">
        <v>26254</v>
      </c>
      <c r="O2019" t="s">
        <v>43193</v>
      </c>
      <c r="P2019">
        <v>5</v>
      </c>
      <c r="Q2019" t="s">
        <v>26839</v>
      </c>
      <c r="R2019" t="s">
        <v>25829</v>
      </c>
      <c r="S2019" t="s">
        <v>26197</v>
      </c>
      <c r="T2019"/>
      <c r="U2019" t="s">
        <v>26198</v>
      </c>
      <c r="V2019" t="s">
        <v>26199</v>
      </c>
      <c r="X2019" s="91" t="s">
        <v>38422</v>
      </c>
      <c r="Y2019" s="97"/>
      <c r="AA2019" s="91" t="str">
        <v>CUMBE214.9T0.9DA</v>
      </c>
    </row>
    <row r="2020" spans="1:27" s="91" customFormat="1" ht="15" customHeight="1" x14ac:dyDescent="0.35">
      <c r="A2020" t="s">
        <v>5891</v>
      </c>
      <c r="B2020" t="s">
        <v>5890</v>
      </c>
      <c r="C2020" t="s">
        <v>5843</v>
      </c>
      <c r="D2020" t="s">
        <v>5892</v>
      </c>
      <c r="E2020"/>
      <c r="F2020" t="s">
        <v>33</v>
      </c>
      <c r="G2020"/>
      <c r="H2020">
        <v>1.4</v>
      </c>
      <c r="I2020">
        <v>0.5</v>
      </c>
      <c r="J2020" t="s">
        <v>277</v>
      </c>
      <c r="K2020">
        <v>36.288600000000002</v>
      </c>
      <c r="L2020">
        <v>-86.666300000000007</v>
      </c>
      <c r="M2020" s="100" t="s">
        <v>38414</v>
      </c>
      <c r="N2020" t="s">
        <v>26254</v>
      </c>
      <c r="O2020" t="s">
        <v>42242</v>
      </c>
      <c r="P2020">
        <v>5</v>
      </c>
      <c r="Q2020" t="s">
        <v>26839</v>
      </c>
      <c r="R2020" t="s">
        <v>25829</v>
      </c>
      <c r="S2020" t="s">
        <v>26197</v>
      </c>
      <c r="T2020"/>
      <c r="U2020" t="s">
        <v>26198</v>
      </c>
      <c r="V2020" t="s">
        <v>26199</v>
      </c>
      <c r="X2020" s="91" t="s">
        <v>38422</v>
      </c>
      <c r="Y2020" s="97"/>
      <c r="AA2020" s="91" t="str">
        <v>CUMBE214.9T1.4DA</v>
      </c>
    </row>
    <row r="2021" spans="1:27" s="91" customFormat="1" ht="15" customHeight="1" x14ac:dyDescent="0.35">
      <c r="A2021" t="s">
        <v>5894</v>
      </c>
      <c r="B2021" t="s">
        <v>5893</v>
      </c>
      <c r="C2021" t="s">
        <v>5796</v>
      </c>
      <c r="D2021" t="s">
        <v>5895</v>
      </c>
      <c r="E2021"/>
      <c r="F2021" t="s">
        <v>33</v>
      </c>
      <c r="G2021"/>
      <c r="H2021">
        <v>215.5</v>
      </c>
      <c r="I2021"/>
      <c r="J2021" t="s">
        <v>277</v>
      </c>
      <c r="K2021">
        <v>36.299166999999997</v>
      </c>
      <c r="L2021">
        <v>-86.663889999999995</v>
      </c>
      <c r="M2021" s="100" t="s">
        <v>38414</v>
      </c>
      <c r="N2021" t="s">
        <v>26254</v>
      </c>
      <c r="O2021" t="s">
        <v>43193</v>
      </c>
      <c r="P2021">
        <v>5</v>
      </c>
      <c r="Q2021" t="s">
        <v>26876</v>
      </c>
      <c r="R2021" t="s">
        <v>25829</v>
      </c>
      <c r="S2021" t="s">
        <v>26197</v>
      </c>
      <c r="T2021"/>
      <c r="U2021" t="s">
        <v>26198</v>
      </c>
      <c r="V2021" t="s">
        <v>26199</v>
      </c>
      <c r="W2021" s="91" t="s">
        <v>5896</v>
      </c>
      <c r="X2021" s="91" t="s">
        <v>34644</v>
      </c>
      <c r="Y2021" s="97"/>
      <c r="AA2021" s="91" t="str">
        <v>CUMBE215.5DA</v>
      </c>
    </row>
    <row r="2022" spans="1:27" s="91" customFormat="1" ht="15" customHeight="1" x14ac:dyDescent="0.35">
      <c r="A2022" t="s">
        <v>30812</v>
      </c>
      <c r="B2022" t="s">
        <v>5897</v>
      </c>
      <c r="C2022" t="s">
        <v>5796</v>
      </c>
      <c r="D2022" t="s">
        <v>5898</v>
      </c>
      <c r="E2022"/>
      <c r="F2022" t="s">
        <v>33</v>
      </c>
      <c r="G2022"/>
      <c r="H2022">
        <v>215.5</v>
      </c>
      <c r="I2022"/>
      <c r="J2022" t="s">
        <v>277</v>
      </c>
      <c r="K2022">
        <v>36.299819999999997</v>
      </c>
      <c r="L2022">
        <v>-86.667540000000002</v>
      </c>
      <c r="M2022" s="100" t="s">
        <v>38414</v>
      </c>
      <c r="N2022" t="s">
        <v>26254</v>
      </c>
      <c r="O2022" t="s">
        <v>43193</v>
      </c>
      <c r="P2022">
        <v>5</v>
      </c>
      <c r="Q2022" t="s">
        <v>26876</v>
      </c>
      <c r="R2022" t="s">
        <v>25829</v>
      </c>
      <c r="S2022" t="s">
        <v>26197</v>
      </c>
      <c r="T2022"/>
      <c r="U2022" t="s">
        <v>26198</v>
      </c>
      <c r="V2022" t="s">
        <v>26199</v>
      </c>
      <c r="W2022" s="91" t="s">
        <v>5899</v>
      </c>
      <c r="X2022" s="91" t="s">
        <v>30813</v>
      </c>
      <c r="Y2022" s="97"/>
      <c r="AA2022" s="91" t="str">
        <v>CUMBE215.5DA-LDB</v>
      </c>
    </row>
    <row r="2023" spans="1:27" s="91" customFormat="1" ht="15" customHeight="1" x14ac:dyDescent="0.35">
      <c r="A2023" t="s">
        <v>30814</v>
      </c>
      <c r="B2023" t="s">
        <v>5900</v>
      </c>
      <c r="C2023" t="s">
        <v>5796</v>
      </c>
      <c r="D2023" t="s">
        <v>30815</v>
      </c>
      <c r="E2023"/>
      <c r="F2023" t="s">
        <v>33</v>
      </c>
      <c r="G2023"/>
      <c r="H2023">
        <v>215.5</v>
      </c>
      <c r="I2023"/>
      <c r="J2023" t="s">
        <v>277</v>
      </c>
      <c r="K2023">
        <v>36.300660000000001</v>
      </c>
      <c r="L2023">
        <v>-86.667199999999994</v>
      </c>
      <c r="M2023" s="100" t="s">
        <v>38414</v>
      </c>
      <c r="N2023" t="s">
        <v>26254</v>
      </c>
      <c r="O2023" t="s">
        <v>43193</v>
      </c>
      <c r="P2023">
        <v>5</v>
      </c>
      <c r="Q2023" t="s">
        <v>26876</v>
      </c>
      <c r="R2023" t="s">
        <v>25829</v>
      </c>
      <c r="S2023" t="s">
        <v>26197</v>
      </c>
      <c r="T2023"/>
      <c r="U2023" t="s">
        <v>26198</v>
      </c>
      <c r="V2023" t="s">
        <v>26199</v>
      </c>
      <c r="W2023" s="91" t="s">
        <v>5901</v>
      </c>
      <c r="X2023" s="91" t="s">
        <v>30816</v>
      </c>
      <c r="Y2023" s="97"/>
      <c r="AA2023" s="91" t="str">
        <v>CUMBE215.5DA-MC</v>
      </c>
    </row>
    <row r="2024" spans="1:27" s="91" customFormat="1" ht="15" customHeight="1" x14ac:dyDescent="0.35">
      <c r="A2024" t="s">
        <v>30817</v>
      </c>
      <c r="B2024" t="s">
        <v>5902</v>
      </c>
      <c r="C2024" t="s">
        <v>5796</v>
      </c>
      <c r="D2024" t="s">
        <v>5903</v>
      </c>
      <c r="E2024"/>
      <c r="F2024" t="s">
        <v>33</v>
      </c>
      <c r="G2024"/>
      <c r="H2024">
        <v>215.5</v>
      </c>
      <c r="I2024"/>
      <c r="J2024" t="s">
        <v>277</v>
      </c>
      <c r="K2024">
        <v>36.301119999999997</v>
      </c>
      <c r="L2024">
        <v>-86.666830000000004</v>
      </c>
      <c r="M2024" s="100" t="s">
        <v>38414</v>
      </c>
      <c r="N2024" t="s">
        <v>26254</v>
      </c>
      <c r="O2024" t="s">
        <v>43193</v>
      </c>
      <c r="P2024">
        <v>5</v>
      </c>
      <c r="Q2024" t="s">
        <v>26876</v>
      </c>
      <c r="R2024" t="s">
        <v>25829</v>
      </c>
      <c r="S2024" t="s">
        <v>26197</v>
      </c>
      <c r="T2024"/>
      <c r="U2024" t="s">
        <v>26198</v>
      </c>
      <c r="V2024" t="s">
        <v>26199</v>
      </c>
      <c r="W2024" s="91" t="s">
        <v>5904</v>
      </c>
      <c r="X2024" s="91" t="s">
        <v>34883</v>
      </c>
      <c r="Y2024" s="97"/>
      <c r="AA2024" s="91" t="str">
        <v>CUMBE215.5DA-RDB</v>
      </c>
    </row>
    <row r="2025" spans="1:27" s="91" customFormat="1" ht="15" customHeight="1" x14ac:dyDescent="0.35">
      <c r="A2025" t="s">
        <v>5906</v>
      </c>
      <c r="B2025" t="s">
        <v>5905</v>
      </c>
      <c r="C2025" t="s">
        <v>5843</v>
      </c>
      <c r="D2025" t="s">
        <v>5907</v>
      </c>
      <c r="E2025"/>
      <c r="F2025" t="s">
        <v>33</v>
      </c>
      <c r="G2025"/>
      <c r="H2025">
        <v>0.3</v>
      </c>
      <c r="I2025">
        <v>0.27</v>
      </c>
      <c r="J2025" t="s">
        <v>253</v>
      </c>
      <c r="K2025">
        <v>36.301560000000002</v>
      </c>
      <c r="L2025">
        <v>-86.658690000000007</v>
      </c>
      <c r="M2025" s="100" t="s">
        <v>38414</v>
      </c>
      <c r="N2025" t="s">
        <v>26254</v>
      </c>
      <c r="O2025" t="s">
        <v>43193</v>
      </c>
      <c r="P2025">
        <v>5</v>
      </c>
      <c r="Q2025" t="s">
        <v>26865</v>
      </c>
      <c r="R2025" t="s">
        <v>25829</v>
      </c>
      <c r="S2025" t="s">
        <v>26197</v>
      </c>
      <c r="T2025"/>
      <c r="U2025" t="s">
        <v>26198</v>
      </c>
      <c r="V2025" t="s">
        <v>26199</v>
      </c>
      <c r="W2025" s="91" t="s">
        <v>5908</v>
      </c>
      <c r="X2025" s="91" t="s">
        <v>30804</v>
      </c>
      <c r="Y2025" s="97"/>
      <c r="AA2025" s="91" t="str">
        <v>CUMBE215.7T0.3SR</v>
      </c>
    </row>
    <row r="2026" spans="1:27" s="91" customFormat="1" ht="15" customHeight="1" x14ac:dyDescent="0.35">
      <c r="A2026" t="s">
        <v>5910</v>
      </c>
      <c r="B2026" t="s">
        <v>5909</v>
      </c>
      <c r="C2026" t="s">
        <v>5796</v>
      </c>
      <c r="D2026" t="s">
        <v>5911</v>
      </c>
      <c r="E2026"/>
      <c r="F2026" t="s">
        <v>33</v>
      </c>
      <c r="G2026"/>
      <c r="H2026">
        <v>216.4</v>
      </c>
      <c r="I2026">
        <v>11674</v>
      </c>
      <c r="J2026" t="s">
        <v>277</v>
      </c>
      <c r="K2026">
        <v>36.296700000000001</v>
      </c>
      <c r="L2026">
        <v>-86.655799999999999</v>
      </c>
      <c r="M2026" s="100" t="s">
        <v>38431</v>
      </c>
      <c r="N2026" t="s">
        <v>26295</v>
      </c>
      <c r="O2026" t="s">
        <v>42242</v>
      </c>
      <c r="P2026">
        <v>4</v>
      </c>
      <c r="Q2026" t="s">
        <v>29955</v>
      </c>
      <c r="R2026" t="s">
        <v>25829</v>
      </c>
      <c r="S2026" t="s">
        <v>26197</v>
      </c>
      <c r="T2026" t="s">
        <v>26451</v>
      </c>
      <c r="U2026" t="s">
        <v>26207</v>
      </c>
      <c r="V2026" t="s">
        <v>26199</v>
      </c>
      <c r="W2026" s="91" t="s">
        <v>5912</v>
      </c>
      <c r="X2026" s="91" t="s">
        <v>34884</v>
      </c>
      <c r="Y2026" s="97"/>
      <c r="AA2026" s="91" t="str">
        <v>CUMBE216.4DA</v>
      </c>
    </row>
    <row r="2027" spans="1:27" s="91" customFormat="1" ht="15" customHeight="1" x14ac:dyDescent="0.35">
      <c r="A2027" t="s">
        <v>36496</v>
      </c>
      <c r="B2027" t="s">
        <v>36497</v>
      </c>
      <c r="C2027" t="s">
        <v>5796</v>
      </c>
      <c r="D2027" t="s">
        <v>36498</v>
      </c>
      <c r="E2027"/>
      <c r="F2027" t="s">
        <v>33</v>
      </c>
      <c r="G2027"/>
      <c r="H2027">
        <v>241</v>
      </c>
      <c r="I2027">
        <v>11700</v>
      </c>
      <c r="J2027" t="s">
        <v>153</v>
      </c>
      <c r="K2027">
        <v>36.328029000000001</v>
      </c>
      <c r="L2027">
        <v>-86.417576999999994</v>
      </c>
      <c r="M2027" s="100" t="s">
        <v>38431</v>
      </c>
      <c r="N2027" t="s">
        <v>26295</v>
      </c>
      <c r="O2027" t="s">
        <v>42824</v>
      </c>
      <c r="P2027">
        <v>4</v>
      </c>
      <c r="Q2027" t="s">
        <v>29955</v>
      </c>
      <c r="R2027" t="s">
        <v>25829</v>
      </c>
      <c r="S2027" t="s">
        <v>26197</v>
      </c>
      <c r="T2027" t="s">
        <v>26451</v>
      </c>
      <c r="U2027" t="s">
        <v>26207</v>
      </c>
      <c r="V2027" t="s">
        <v>26199</v>
      </c>
      <c r="Y2027" s="97"/>
      <c r="AA2027" s="91" t="str">
        <v>CUMBE241.0WS</v>
      </c>
    </row>
    <row r="2028" spans="1:27" s="91" customFormat="1" ht="15" customHeight="1" x14ac:dyDescent="0.35">
      <c r="A2028" t="s">
        <v>29182</v>
      </c>
      <c r="B2028" t="s">
        <v>29183</v>
      </c>
      <c r="C2028" t="s">
        <v>5796</v>
      </c>
      <c r="D2028" t="s">
        <v>29184</v>
      </c>
      <c r="E2028"/>
      <c r="F2028" t="s">
        <v>33</v>
      </c>
      <c r="G2028"/>
      <c r="H2028">
        <v>245</v>
      </c>
      <c r="I2028">
        <v>11700</v>
      </c>
      <c r="J2028" t="s">
        <v>153</v>
      </c>
      <c r="K2028">
        <v>36.327809999999999</v>
      </c>
      <c r="L2028">
        <v>-86.383489999999995</v>
      </c>
      <c r="M2028" s="100" t="s">
        <v>38431</v>
      </c>
      <c r="N2028" t="s">
        <v>26295</v>
      </c>
      <c r="O2028" t="s">
        <v>42824</v>
      </c>
      <c r="P2028">
        <v>4</v>
      </c>
      <c r="Q2028" t="s">
        <v>29955</v>
      </c>
      <c r="R2028" t="s">
        <v>25829</v>
      </c>
      <c r="S2028" t="s">
        <v>26197</v>
      </c>
      <c r="T2028" t="s">
        <v>26451</v>
      </c>
      <c r="U2028" t="s">
        <v>26207</v>
      </c>
      <c r="V2028" t="s">
        <v>26199</v>
      </c>
      <c r="W2028" s="91" t="s">
        <v>29185</v>
      </c>
      <c r="X2028" s="91" t="s">
        <v>30818</v>
      </c>
      <c r="Y2028" s="97"/>
      <c r="AA2028" s="91" t="str">
        <v>CUMBE245.0WS</v>
      </c>
    </row>
    <row r="2029" spans="1:27" s="91" customFormat="1" ht="15" customHeight="1" x14ac:dyDescent="0.35">
      <c r="A2029" t="s">
        <v>5914</v>
      </c>
      <c r="B2029" t="s">
        <v>5913</v>
      </c>
      <c r="C2029" t="s">
        <v>5843</v>
      </c>
      <c r="D2029" t="s">
        <v>5915</v>
      </c>
      <c r="E2029"/>
      <c r="F2029" t="s">
        <v>33</v>
      </c>
      <c r="G2029"/>
      <c r="H2029">
        <v>0.9</v>
      </c>
      <c r="I2029">
        <v>2.2799999999999998</v>
      </c>
      <c r="J2029" t="s">
        <v>253</v>
      </c>
      <c r="K2029">
        <v>36.359444000000003</v>
      </c>
      <c r="L2029">
        <v>-86.408889000000002</v>
      </c>
      <c r="M2029" s="100" t="s">
        <v>38431</v>
      </c>
      <c r="N2029" t="s">
        <v>26295</v>
      </c>
      <c r="O2029" t="s">
        <v>42824</v>
      </c>
      <c r="P2029">
        <v>4</v>
      </c>
      <c r="Q2029" t="s">
        <v>30819</v>
      </c>
      <c r="R2029" t="s">
        <v>25829</v>
      </c>
      <c r="S2029" t="s">
        <v>26197</v>
      </c>
      <c r="T2029"/>
      <c r="U2029" t="s">
        <v>26198</v>
      </c>
      <c r="V2029" t="s">
        <v>26199</v>
      </c>
      <c r="W2029" s="91" t="s">
        <v>5916</v>
      </c>
      <c r="X2029" s="91" t="s">
        <v>30804</v>
      </c>
      <c r="Y2029" s="97"/>
      <c r="AA2029" s="91" t="str">
        <v>CUMBE245.5T0.9SR</v>
      </c>
    </row>
    <row r="2030" spans="1:27" s="91" customFormat="1" ht="15" customHeight="1" x14ac:dyDescent="0.35">
      <c r="A2030" t="s">
        <v>5918</v>
      </c>
      <c r="B2030" t="s">
        <v>5917</v>
      </c>
      <c r="C2030" t="s">
        <v>5919</v>
      </c>
      <c r="D2030" t="s">
        <v>5920</v>
      </c>
      <c r="E2030"/>
      <c r="F2030" t="s">
        <v>33</v>
      </c>
      <c r="G2030"/>
      <c r="H2030">
        <v>0.1</v>
      </c>
      <c r="I2030">
        <v>2.2799999999999998</v>
      </c>
      <c r="J2030" t="s">
        <v>253</v>
      </c>
      <c r="K2030">
        <v>36.359639999999999</v>
      </c>
      <c r="L2030">
        <v>-86.409319999999994</v>
      </c>
      <c r="M2030" s="100" t="s">
        <v>38431</v>
      </c>
      <c r="N2030" t="s">
        <v>26295</v>
      </c>
      <c r="O2030" t="s">
        <v>42824</v>
      </c>
      <c r="P2030">
        <v>4</v>
      </c>
      <c r="Q2030" t="s">
        <v>30820</v>
      </c>
      <c r="R2030" t="s">
        <v>25829</v>
      </c>
      <c r="S2030" t="s">
        <v>26197</v>
      </c>
      <c r="T2030"/>
      <c r="U2030" t="s">
        <v>26198</v>
      </c>
      <c r="V2030" t="s">
        <v>26199</v>
      </c>
      <c r="Y2030" s="97"/>
      <c r="AA2030" s="91" t="str">
        <v>CUMBE245.5T0.9T0.1SR</v>
      </c>
    </row>
    <row r="2031" spans="1:27" s="91" customFormat="1" ht="15" customHeight="1" x14ac:dyDescent="0.35">
      <c r="A2031" t="s">
        <v>5922</v>
      </c>
      <c r="B2031" t="s">
        <v>5921</v>
      </c>
      <c r="C2031" t="s">
        <v>5843</v>
      </c>
      <c r="D2031" t="s">
        <v>5923</v>
      </c>
      <c r="E2031"/>
      <c r="F2031" t="s">
        <v>33</v>
      </c>
      <c r="G2031"/>
      <c r="H2031">
        <v>1.5</v>
      </c>
      <c r="I2031">
        <v>2.37</v>
      </c>
      <c r="J2031" t="s">
        <v>253</v>
      </c>
      <c r="K2031">
        <v>36.36889</v>
      </c>
      <c r="L2031">
        <v>-86.391108000000003</v>
      </c>
      <c r="M2031" s="100" t="s">
        <v>38431</v>
      </c>
      <c r="N2031" t="s">
        <v>26295</v>
      </c>
      <c r="O2031" t="s">
        <v>42824</v>
      </c>
      <c r="P2031">
        <v>4</v>
      </c>
      <c r="Q2031" t="s">
        <v>30821</v>
      </c>
      <c r="R2031" t="s">
        <v>25829</v>
      </c>
      <c r="S2031" t="s">
        <v>26197</v>
      </c>
      <c r="T2031"/>
      <c r="U2031" t="s">
        <v>26198</v>
      </c>
      <c r="V2031" t="s">
        <v>26199</v>
      </c>
      <c r="W2031" s="91" t="s">
        <v>5924</v>
      </c>
      <c r="X2031" s="91" t="s">
        <v>30804</v>
      </c>
      <c r="Y2031" s="97"/>
      <c r="AA2031" s="91" t="str">
        <v>CUMBE246.5T1.5SR</v>
      </c>
    </row>
    <row r="2032" spans="1:27" s="91" customFormat="1" ht="15" customHeight="1" x14ac:dyDescent="0.35">
      <c r="A2032" t="s">
        <v>5926</v>
      </c>
      <c r="B2032" t="s">
        <v>5925</v>
      </c>
      <c r="C2032" t="s">
        <v>5796</v>
      </c>
      <c r="D2032" t="s">
        <v>5927</v>
      </c>
      <c r="E2032"/>
      <c r="F2032" t="s">
        <v>33</v>
      </c>
      <c r="G2032"/>
      <c r="H2032">
        <v>262.89999999999998</v>
      </c>
      <c r="I2032"/>
      <c r="J2032" t="s">
        <v>153</v>
      </c>
      <c r="K2032">
        <v>36.299160000000001</v>
      </c>
      <c r="L2032">
        <v>-86.263050000000007</v>
      </c>
      <c r="M2032" s="100" t="s">
        <v>38431</v>
      </c>
      <c r="N2032" t="s">
        <v>26295</v>
      </c>
      <c r="O2032" t="s">
        <v>43161</v>
      </c>
      <c r="P2032">
        <v>4</v>
      </c>
      <c r="Q2032" t="s">
        <v>29955</v>
      </c>
      <c r="R2032" t="s">
        <v>25829</v>
      </c>
      <c r="S2032" t="s">
        <v>26197</v>
      </c>
      <c r="T2032" t="s">
        <v>26451</v>
      </c>
      <c r="U2032" t="s">
        <v>26207</v>
      </c>
      <c r="V2032" t="s">
        <v>26199</v>
      </c>
      <c r="W2032" s="91" t="s">
        <v>43196</v>
      </c>
      <c r="X2032" s="91" t="s">
        <v>30822</v>
      </c>
      <c r="Y2032" s="97"/>
      <c r="AA2032" s="91" t="str">
        <v>CUMBE262.9WS</v>
      </c>
    </row>
    <row r="2033" spans="1:27" s="91" customFormat="1" ht="15" customHeight="1" x14ac:dyDescent="0.35">
      <c r="A2033" t="s">
        <v>5929</v>
      </c>
      <c r="B2033" t="s">
        <v>5928</v>
      </c>
      <c r="C2033" t="s">
        <v>5796</v>
      </c>
      <c r="D2033" t="s">
        <v>5930</v>
      </c>
      <c r="E2033"/>
      <c r="F2033" t="s">
        <v>33</v>
      </c>
      <c r="G2033"/>
      <c r="H2033">
        <v>308.25</v>
      </c>
      <c r="I2033"/>
      <c r="J2033" t="s">
        <v>39</v>
      </c>
      <c r="K2033">
        <v>36.248100000000001</v>
      </c>
      <c r="L2033">
        <v>-85.956100000000006</v>
      </c>
      <c r="M2033" s="100" t="s">
        <v>38431</v>
      </c>
      <c r="N2033" t="s">
        <v>26295</v>
      </c>
      <c r="O2033" t="s">
        <v>42215</v>
      </c>
      <c r="P2033">
        <v>4</v>
      </c>
      <c r="Q2033" t="s">
        <v>29955</v>
      </c>
      <c r="R2033" t="s">
        <v>25812</v>
      </c>
      <c r="S2033" t="s">
        <v>26197</v>
      </c>
      <c r="T2033"/>
      <c r="U2033" t="s">
        <v>26198</v>
      </c>
      <c r="V2033" t="s">
        <v>26199</v>
      </c>
      <c r="W2033" s="91" t="s">
        <v>43197</v>
      </c>
      <c r="Y2033" s="97"/>
      <c r="AA2033" s="91" t="str">
        <v>CUMBE308.25SM</v>
      </c>
    </row>
    <row r="2034" spans="1:27" s="91" customFormat="1" ht="15" customHeight="1" x14ac:dyDescent="0.35">
      <c r="A2034" t="s">
        <v>5932</v>
      </c>
      <c r="B2034" t="s">
        <v>5931</v>
      </c>
      <c r="C2034" t="s">
        <v>5796</v>
      </c>
      <c r="D2034" t="s">
        <v>5933</v>
      </c>
      <c r="E2034"/>
      <c r="F2034" t="s">
        <v>29083</v>
      </c>
      <c r="G2034"/>
      <c r="H2034">
        <v>310</v>
      </c>
      <c r="I2034"/>
      <c r="J2034" t="s">
        <v>39</v>
      </c>
      <c r="K2034">
        <v>36.246670000000002</v>
      </c>
      <c r="L2034">
        <v>-85.929169999999999</v>
      </c>
      <c r="M2034" s="100" t="s">
        <v>38458</v>
      </c>
      <c r="N2034" t="s">
        <v>26340</v>
      </c>
      <c r="O2034" t="s">
        <v>43198</v>
      </c>
      <c r="P2034">
        <v>5</v>
      </c>
      <c r="Q2034" t="s">
        <v>43199</v>
      </c>
      <c r="R2034" t="s">
        <v>25812</v>
      </c>
      <c r="S2034" t="s">
        <v>26197</v>
      </c>
      <c r="T2034"/>
      <c r="U2034" t="s">
        <v>26198</v>
      </c>
      <c r="V2034" t="s">
        <v>26199</v>
      </c>
      <c r="X2034" s="91" t="s">
        <v>34885</v>
      </c>
      <c r="Y2034" s="97"/>
      <c r="AA2034" s="91" t="str">
        <v>CUMBE310.0SM</v>
      </c>
    </row>
    <row r="2035" spans="1:27" s="91" customFormat="1" ht="15" customHeight="1" x14ac:dyDescent="0.35">
      <c r="A2035" t="s">
        <v>5935</v>
      </c>
      <c r="B2035" t="s">
        <v>5934</v>
      </c>
      <c r="C2035" t="s">
        <v>5796</v>
      </c>
      <c r="D2035" t="s">
        <v>40940</v>
      </c>
      <c r="E2035"/>
      <c r="F2035" t="s">
        <v>33</v>
      </c>
      <c r="G2035"/>
      <c r="H2035">
        <v>314</v>
      </c>
      <c r="I2035">
        <v>8098</v>
      </c>
      <c r="J2035" t="s">
        <v>39</v>
      </c>
      <c r="K2035">
        <v>36.296388999999998</v>
      </c>
      <c r="L2035">
        <v>-85.949444</v>
      </c>
      <c r="M2035" s="100" t="s">
        <v>38458</v>
      </c>
      <c r="N2035" t="s">
        <v>26340</v>
      </c>
      <c r="O2035" t="s">
        <v>42786</v>
      </c>
      <c r="P2035">
        <v>5</v>
      </c>
      <c r="Q2035" t="s">
        <v>30823</v>
      </c>
      <c r="R2035" t="s">
        <v>25812</v>
      </c>
      <c r="S2035" t="s">
        <v>26197</v>
      </c>
      <c r="T2035" t="s">
        <v>26877</v>
      </c>
      <c r="U2035" t="s">
        <v>26207</v>
      </c>
      <c r="V2035" t="s">
        <v>26199</v>
      </c>
      <c r="W2035" s="91" t="s">
        <v>5936</v>
      </c>
      <c r="Y2035" s="97"/>
      <c r="AA2035" s="91" t="str">
        <v>CUMBE314.0SM</v>
      </c>
    </row>
    <row r="2036" spans="1:27" s="91" customFormat="1" ht="15" customHeight="1" x14ac:dyDescent="0.35">
      <c r="A2036" t="s">
        <v>37113</v>
      </c>
      <c r="B2036" t="s">
        <v>37114</v>
      </c>
      <c r="C2036" t="s">
        <v>5796</v>
      </c>
      <c r="D2036" t="s">
        <v>37115</v>
      </c>
      <c r="E2036"/>
      <c r="F2036" t="s">
        <v>33</v>
      </c>
      <c r="G2036"/>
      <c r="H2036">
        <v>332</v>
      </c>
      <c r="I2036">
        <v>8014.7</v>
      </c>
      <c r="J2036" t="s">
        <v>1870</v>
      </c>
      <c r="K2036">
        <v>36.261439000000003</v>
      </c>
      <c r="L2036">
        <v>-85.803312000000005</v>
      </c>
      <c r="M2036" s="100" t="s">
        <v>38458</v>
      </c>
      <c r="N2036" t="s">
        <v>26340</v>
      </c>
      <c r="O2036" t="s">
        <v>42786</v>
      </c>
      <c r="P2036">
        <v>5</v>
      </c>
      <c r="Q2036" t="s">
        <v>30823</v>
      </c>
      <c r="R2036" t="s">
        <v>25812</v>
      </c>
      <c r="S2036" t="s">
        <v>26197</v>
      </c>
      <c r="T2036" t="s">
        <v>26877</v>
      </c>
      <c r="U2036" t="s">
        <v>26207</v>
      </c>
      <c r="V2036" t="s">
        <v>26199</v>
      </c>
      <c r="X2036" s="91" t="s">
        <v>37116</v>
      </c>
      <c r="Y2036" s="97"/>
      <c r="AA2036" s="91" t="str">
        <v>CUMBE332.0JA</v>
      </c>
    </row>
    <row r="2037" spans="1:27" s="91" customFormat="1" ht="15" customHeight="1" x14ac:dyDescent="0.35">
      <c r="A2037" t="s">
        <v>5938</v>
      </c>
      <c r="B2037" t="s">
        <v>5937</v>
      </c>
      <c r="C2037" t="s">
        <v>5796</v>
      </c>
      <c r="D2037" t="s">
        <v>5939</v>
      </c>
      <c r="E2037"/>
      <c r="F2037" t="s">
        <v>33</v>
      </c>
      <c r="G2037"/>
      <c r="H2037">
        <v>349.5</v>
      </c>
      <c r="I2037">
        <v>7865</v>
      </c>
      <c r="J2037" t="s">
        <v>1870</v>
      </c>
      <c r="K2037">
        <v>36.360556000000003</v>
      </c>
      <c r="L2037">
        <v>-85.680833000000007</v>
      </c>
      <c r="M2037" s="100" t="s">
        <v>38458</v>
      </c>
      <c r="N2037" t="s">
        <v>26340</v>
      </c>
      <c r="O2037" t="s">
        <v>43200</v>
      </c>
      <c r="P2037">
        <v>5</v>
      </c>
      <c r="Q2037" t="s">
        <v>30823</v>
      </c>
      <c r="R2037" t="s">
        <v>25812</v>
      </c>
      <c r="S2037" t="s">
        <v>26197</v>
      </c>
      <c r="T2037" t="s">
        <v>26877</v>
      </c>
      <c r="U2037" t="s">
        <v>26207</v>
      </c>
      <c r="V2037" t="s">
        <v>26199</v>
      </c>
      <c r="W2037" s="91" t="s">
        <v>5940</v>
      </c>
      <c r="Y2037" s="97"/>
      <c r="AA2037" s="91" t="str">
        <v>CUMBE349.5JA</v>
      </c>
    </row>
    <row r="2038" spans="1:27" s="91" customFormat="1" ht="15" customHeight="1" x14ac:dyDescent="0.35">
      <c r="A2038" t="s">
        <v>5942</v>
      </c>
      <c r="B2038" t="s">
        <v>5941</v>
      </c>
      <c r="C2038" t="s">
        <v>5796</v>
      </c>
      <c r="D2038" t="s">
        <v>5943</v>
      </c>
      <c r="E2038"/>
      <c r="F2038" t="s">
        <v>33</v>
      </c>
      <c r="G2038"/>
      <c r="H2038">
        <v>381.1</v>
      </c>
      <c r="I2038">
        <v>6349</v>
      </c>
      <c r="J2038" t="s">
        <v>235</v>
      </c>
      <c r="K2038">
        <v>36.560380000000002</v>
      </c>
      <c r="L2038">
        <v>-85.510120000000001</v>
      </c>
      <c r="M2038" s="100" t="s">
        <v>38904</v>
      </c>
      <c r="N2038" t="s">
        <v>26878</v>
      </c>
      <c r="O2038" t="s">
        <v>43191</v>
      </c>
      <c r="P2038">
        <v>4</v>
      </c>
      <c r="Q2038" t="s">
        <v>26879</v>
      </c>
      <c r="R2038" t="s">
        <v>25812</v>
      </c>
      <c r="S2038" t="s">
        <v>26197</v>
      </c>
      <c r="T2038"/>
      <c r="U2038" t="s">
        <v>26198</v>
      </c>
      <c r="V2038" t="s">
        <v>26199</v>
      </c>
      <c r="W2038" s="91" t="s">
        <v>5944</v>
      </c>
      <c r="X2038" s="91" t="s">
        <v>40941</v>
      </c>
      <c r="Y2038" s="97"/>
      <c r="AA2038" s="91" t="str">
        <v>CUMBE381.1CY</v>
      </c>
    </row>
    <row r="2039" spans="1:27" s="91" customFormat="1" ht="15" customHeight="1" x14ac:dyDescent="0.35">
      <c r="A2039" s="310" t="s">
        <v>38905</v>
      </c>
      <c r="B2039" s="310" t="s">
        <v>38906</v>
      </c>
      <c r="C2039" s="310" t="s">
        <v>5796</v>
      </c>
      <c r="D2039" s="310" t="s">
        <v>38907</v>
      </c>
      <c r="E2039" s="310"/>
      <c r="F2039" s="310" t="s">
        <v>33</v>
      </c>
      <c r="G2039" s="310" t="s">
        <v>29086</v>
      </c>
      <c r="H2039" s="314">
        <v>385</v>
      </c>
      <c r="I2039" s="314">
        <v>6300</v>
      </c>
      <c r="J2039" s="310" t="s">
        <v>235</v>
      </c>
      <c r="K2039" s="314">
        <v>36.606445000000001</v>
      </c>
      <c r="L2039" s="314">
        <v>-85.505277000000007</v>
      </c>
      <c r="M2039" s="314" t="s">
        <v>38904</v>
      </c>
      <c r="N2039" s="310" t="s">
        <v>26878</v>
      </c>
      <c r="O2039" s="310" t="s">
        <v>38908</v>
      </c>
      <c r="P2039" s="314">
        <v>4</v>
      </c>
      <c r="Q2039" s="310" t="s">
        <v>26879</v>
      </c>
      <c r="R2039" s="310" t="s">
        <v>25812</v>
      </c>
      <c r="S2039" s="310" t="s">
        <v>26197</v>
      </c>
      <c r="T2039" s="310"/>
      <c r="U2039" s="310" t="s">
        <v>26198</v>
      </c>
      <c r="V2039" s="310" t="s">
        <v>26199</v>
      </c>
      <c r="W2039" s="91" t="s">
        <v>38909</v>
      </c>
      <c r="X2039" s="91" t="s">
        <v>38910</v>
      </c>
      <c r="Y2039" s="97"/>
      <c r="AA2039" s="91" t="str">
        <v>CUMBE385.0CY</v>
      </c>
    </row>
    <row r="2040" spans="1:27" s="91" customFormat="1" ht="15" customHeight="1" x14ac:dyDescent="0.35">
      <c r="A2040" t="s">
        <v>5946</v>
      </c>
      <c r="B2040" t="s">
        <v>5945</v>
      </c>
      <c r="C2040" t="s">
        <v>5947</v>
      </c>
      <c r="D2040" t="s">
        <v>5948</v>
      </c>
      <c r="E2040"/>
      <c r="F2040" t="s">
        <v>33</v>
      </c>
      <c r="G2040"/>
      <c r="H2040">
        <v>0.4</v>
      </c>
      <c r="I2040">
        <v>2.39</v>
      </c>
      <c r="J2040" t="s">
        <v>277</v>
      </c>
      <c r="K2040">
        <v>36.307000000000002</v>
      </c>
      <c r="L2040">
        <v>-86.800200000000004</v>
      </c>
      <c r="M2040" s="100" t="s">
        <v>38414</v>
      </c>
      <c r="N2040" t="s">
        <v>26254</v>
      </c>
      <c r="O2040" t="s">
        <v>42733</v>
      </c>
      <c r="P2040">
        <v>5</v>
      </c>
      <c r="Q2040" t="s">
        <v>27666</v>
      </c>
      <c r="R2040" t="s">
        <v>25829</v>
      </c>
      <c r="S2040" t="s">
        <v>26197</v>
      </c>
      <c r="T2040"/>
      <c r="U2040" t="s">
        <v>26198</v>
      </c>
      <c r="V2040" t="s">
        <v>26199</v>
      </c>
      <c r="W2040" s="91" t="s">
        <v>5949</v>
      </c>
      <c r="X2040" s="91" t="s">
        <v>30824</v>
      </c>
      <c r="Y2040" s="97"/>
      <c r="AA2040" s="91" t="str">
        <v>CUMMI000.4DA</v>
      </c>
    </row>
    <row r="2041" spans="1:27" s="91" customFormat="1" ht="15" customHeight="1" x14ac:dyDescent="0.35">
      <c r="A2041" t="s">
        <v>5951</v>
      </c>
      <c r="B2041" t="s">
        <v>5950</v>
      </c>
      <c r="C2041" t="s">
        <v>5952</v>
      </c>
      <c r="D2041" t="s">
        <v>5953</v>
      </c>
      <c r="E2041"/>
      <c r="F2041" t="s">
        <v>27</v>
      </c>
      <c r="G2041"/>
      <c r="H2041">
        <v>1</v>
      </c>
      <c r="I2041">
        <v>1.8</v>
      </c>
      <c r="J2041" t="s">
        <v>448</v>
      </c>
      <c r="K2041">
        <v>36.142060000000001</v>
      </c>
      <c r="L2041">
        <v>-88.998000000000005</v>
      </c>
      <c r="M2041" s="100" t="s">
        <v>38404</v>
      </c>
      <c r="N2041" t="s">
        <v>26243</v>
      </c>
      <c r="O2041" t="s">
        <v>42346</v>
      </c>
      <c r="P2041">
        <v>5</v>
      </c>
      <c r="Q2041" t="s">
        <v>26880</v>
      </c>
      <c r="R2041" t="s">
        <v>25816</v>
      </c>
      <c r="S2041" t="s">
        <v>26197</v>
      </c>
      <c r="T2041"/>
      <c r="U2041" t="s">
        <v>26198</v>
      </c>
      <c r="V2041" t="s">
        <v>26199</v>
      </c>
      <c r="Y2041" s="97"/>
      <c r="AA2041" s="91" t="str">
        <v>CUMMI001.0GI</v>
      </c>
    </row>
    <row r="2042" spans="1:27" s="91" customFormat="1" ht="15" customHeight="1" x14ac:dyDescent="0.35">
      <c r="A2042" t="s">
        <v>34886</v>
      </c>
      <c r="B2042" t="s">
        <v>34887</v>
      </c>
      <c r="C2042" t="s">
        <v>34888</v>
      </c>
      <c r="D2042" t="s">
        <v>34889</v>
      </c>
      <c r="E2042"/>
      <c r="F2042" t="s">
        <v>58</v>
      </c>
      <c r="G2042"/>
      <c r="H2042">
        <v>0.1</v>
      </c>
      <c r="I2042">
        <v>3.7</v>
      </c>
      <c r="J2042" t="s">
        <v>249</v>
      </c>
      <c r="K2042">
        <v>35.488590000000002</v>
      </c>
      <c r="L2042">
        <v>-85.151840000000007</v>
      </c>
      <c r="M2042" s="100" t="s">
        <v>38386</v>
      </c>
      <c r="N2042" t="s">
        <v>29084</v>
      </c>
      <c r="O2042" t="s">
        <v>42173</v>
      </c>
      <c r="P2042">
        <v>3</v>
      </c>
      <c r="Q2042" t="s">
        <v>34890</v>
      </c>
      <c r="R2042" t="s">
        <v>25802</v>
      </c>
      <c r="S2042" t="s">
        <v>26197</v>
      </c>
      <c r="T2042"/>
      <c r="U2042" t="s">
        <v>26198</v>
      </c>
      <c r="V2042" t="s">
        <v>26204</v>
      </c>
      <c r="X2042" s="91" t="s">
        <v>34891</v>
      </c>
      <c r="Y2042" s="97"/>
      <c r="AA2042" s="91" t="str">
        <v>CUPP000.1BL</v>
      </c>
    </row>
    <row r="2043" spans="1:27" s="91" customFormat="1" ht="15" customHeight="1" x14ac:dyDescent="0.35">
      <c r="A2043" t="s">
        <v>5955</v>
      </c>
      <c r="B2043" t="s">
        <v>5954</v>
      </c>
      <c r="C2043" t="s">
        <v>5956</v>
      </c>
      <c r="D2043" t="s">
        <v>3477</v>
      </c>
      <c r="E2043"/>
      <c r="F2043" t="s">
        <v>9</v>
      </c>
      <c r="G2043"/>
      <c r="H2043">
        <v>0.1</v>
      </c>
      <c r="I2043">
        <v>2.88</v>
      </c>
      <c r="J2043" t="s">
        <v>207</v>
      </c>
      <c r="K2043">
        <v>36.414110000000001</v>
      </c>
      <c r="L2043">
        <v>-88.564490000000006</v>
      </c>
      <c r="M2043" s="100" t="s">
        <v>38448</v>
      </c>
      <c r="N2043" t="s">
        <v>619</v>
      </c>
      <c r="O2043" t="s">
        <v>42755</v>
      </c>
      <c r="P2043">
        <v>5</v>
      </c>
      <c r="Q2043" t="s">
        <v>30825</v>
      </c>
      <c r="R2043" t="s">
        <v>25816</v>
      </c>
      <c r="S2043" t="s">
        <v>26197</v>
      </c>
      <c r="T2043"/>
      <c r="U2043" t="s">
        <v>26198</v>
      </c>
      <c r="V2043" t="s">
        <v>26199</v>
      </c>
      <c r="Y2043" s="97"/>
      <c r="AA2043" s="91" t="str">
        <v>CUPP000.1WY</v>
      </c>
    </row>
    <row r="2044" spans="1:27" s="91" customFormat="1" ht="15" customHeight="1" x14ac:dyDescent="0.35">
      <c r="A2044" s="310" t="s">
        <v>43714</v>
      </c>
      <c r="B2044" s="310" t="s">
        <v>43715</v>
      </c>
      <c r="C2044" s="310" t="s">
        <v>34888</v>
      </c>
      <c r="D2044" s="310" t="s">
        <v>43716</v>
      </c>
      <c r="E2044" s="310"/>
      <c r="F2044" s="310" t="s">
        <v>58</v>
      </c>
      <c r="G2044" s="310"/>
      <c r="H2044" s="314">
        <v>1.3</v>
      </c>
      <c r="I2044" s="314">
        <v>2.3199999999999998</v>
      </c>
      <c r="J2044" s="310" t="s">
        <v>249</v>
      </c>
      <c r="K2044" s="314">
        <v>35.488880000000002</v>
      </c>
      <c r="L2044" s="314">
        <v>-85.170330000000007</v>
      </c>
      <c r="M2044" s="314" t="s">
        <v>38386</v>
      </c>
      <c r="N2044" s="310" t="s">
        <v>29084</v>
      </c>
      <c r="O2044" s="310" t="s">
        <v>43717</v>
      </c>
      <c r="P2044" s="314">
        <v>3</v>
      </c>
      <c r="Q2044" s="310" t="s">
        <v>34890</v>
      </c>
      <c r="R2044" s="310" t="s">
        <v>25802</v>
      </c>
      <c r="S2044" s="310" t="s">
        <v>26197</v>
      </c>
      <c r="T2044" s="310"/>
      <c r="U2044" s="310" t="s">
        <v>26198</v>
      </c>
      <c r="V2044" s="310" t="s">
        <v>26204</v>
      </c>
      <c r="Y2044" s="97"/>
      <c r="AA2044" s="91" t="str">
        <v>CUPP001.3BL</v>
      </c>
    </row>
    <row r="2045" spans="1:27" s="91" customFormat="1" ht="15" customHeight="1" x14ac:dyDescent="0.35">
      <c r="A2045" s="310" t="s">
        <v>40942</v>
      </c>
      <c r="B2045" s="310" t="s">
        <v>40943</v>
      </c>
      <c r="C2045" s="310" t="s">
        <v>34888</v>
      </c>
      <c r="D2045" s="310" t="s">
        <v>40944</v>
      </c>
      <c r="E2045" s="310"/>
      <c r="F2045" s="310" t="s">
        <v>58</v>
      </c>
      <c r="G2045" s="310"/>
      <c r="H2045" s="314">
        <v>2.6</v>
      </c>
      <c r="I2045" s="314">
        <v>0.36</v>
      </c>
      <c r="J2045" s="310" t="s">
        <v>249</v>
      </c>
      <c r="K2045" s="314">
        <v>35.493690000000001</v>
      </c>
      <c r="L2045" s="314">
        <v>-85.181259999999995</v>
      </c>
      <c r="M2045" s="314" t="s">
        <v>38386</v>
      </c>
      <c r="N2045" s="310" t="s">
        <v>29084</v>
      </c>
      <c r="O2045" s="310" t="s">
        <v>40945</v>
      </c>
      <c r="P2045" s="314">
        <v>3</v>
      </c>
      <c r="Q2045" s="310" t="s">
        <v>34890</v>
      </c>
      <c r="R2045" s="310" t="s">
        <v>25802</v>
      </c>
      <c r="S2045" s="310" t="s">
        <v>26197</v>
      </c>
      <c r="T2045" s="310"/>
      <c r="U2045" s="310" t="s">
        <v>26198</v>
      </c>
      <c r="V2045" s="310" t="s">
        <v>26199</v>
      </c>
      <c r="Y2045" s="97"/>
      <c r="AA2045" s="91" t="str">
        <v>CUPP002.6BL</v>
      </c>
    </row>
    <row r="2046" spans="1:27" s="91" customFormat="1" ht="15" customHeight="1" x14ac:dyDescent="0.35">
      <c r="A2046" t="s">
        <v>5958</v>
      </c>
      <c r="B2046" t="s">
        <v>5957</v>
      </c>
      <c r="C2046" t="s">
        <v>5959</v>
      </c>
      <c r="D2046" t="s">
        <v>5960</v>
      </c>
      <c r="E2046"/>
      <c r="F2046" t="s">
        <v>33</v>
      </c>
      <c r="G2046"/>
      <c r="H2046">
        <v>1</v>
      </c>
      <c r="I2046">
        <v>3.05</v>
      </c>
      <c r="J2046" t="s">
        <v>34</v>
      </c>
      <c r="K2046">
        <v>35.618600000000001</v>
      </c>
      <c r="L2046">
        <v>-87.270499999999998</v>
      </c>
      <c r="M2046" s="100" t="s">
        <v>38382</v>
      </c>
      <c r="N2046" t="s">
        <v>26210</v>
      </c>
      <c r="O2046" t="s">
        <v>42594</v>
      </c>
      <c r="P2046">
        <v>3</v>
      </c>
      <c r="Q2046" t="s">
        <v>30826</v>
      </c>
      <c r="R2046" t="s">
        <v>25808</v>
      </c>
      <c r="S2046" t="s">
        <v>26197</v>
      </c>
      <c r="T2046"/>
      <c r="U2046" t="s">
        <v>26198</v>
      </c>
      <c r="V2046" t="s">
        <v>26199</v>
      </c>
      <c r="Y2046" s="97"/>
      <c r="AA2046" s="91" t="str">
        <v>CURRY001.0MY</v>
      </c>
    </row>
    <row r="2047" spans="1:27" s="91" customFormat="1" ht="15" customHeight="1" x14ac:dyDescent="0.35">
      <c r="A2047" t="s">
        <v>30827</v>
      </c>
      <c r="B2047" t="s">
        <v>30828</v>
      </c>
      <c r="C2047" t="s">
        <v>30829</v>
      </c>
      <c r="D2047" t="s">
        <v>37117</v>
      </c>
      <c r="E2047"/>
      <c r="F2047" t="s">
        <v>44</v>
      </c>
      <c r="G2047"/>
      <c r="H2047">
        <v>1.4</v>
      </c>
      <c r="I2047">
        <v>2.5</v>
      </c>
      <c r="J2047" t="s">
        <v>270</v>
      </c>
      <c r="K2047">
        <v>36.521270000000001</v>
      </c>
      <c r="L2047">
        <v>-82.486069999999998</v>
      </c>
      <c r="M2047" s="100" t="s">
        <v>38412</v>
      </c>
      <c r="N2047" t="s">
        <v>29031</v>
      </c>
      <c r="O2047" t="s">
        <v>42108</v>
      </c>
      <c r="P2047">
        <v>3</v>
      </c>
      <c r="Q2047" t="s">
        <v>37118</v>
      </c>
      <c r="R2047" t="s">
        <v>25821</v>
      </c>
      <c r="S2047" t="s">
        <v>26197</v>
      </c>
      <c r="T2047"/>
      <c r="U2047" t="s">
        <v>26198</v>
      </c>
      <c r="V2047" t="s">
        <v>26204</v>
      </c>
      <c r="Y2047" s="97"/>
      <c r="AA2047" s="91" t="str">
        <v>CVALL001.4SU</v>
      </c>
    </row>
    <row r="2048" spans="1:27" s="91" customFormat="1" ht="15" customHeight="1" x14ac:dyDescent="0.35">
      <c r="A2048" t="s">
        <v>5962</v>
      </c>
      <c r="B2048" t="s">
        <v>5961</v>
      </c>
      <c r="C2048" t="s">
        <v>3933</v>
      </c>
      <c r="D2048" t="s">
        <v>5963</v>
      </c>
      <c r="E2048"/>
      <c r="F2048" t="s">
        <v>27</v>
      </c>
      <c r="G2048"/>
      <c r="H2048">
        <v>0.4</v>
      </c>
      <c r="I2048">
        <v>17.89</v>
      </c>
      <c r="J2048" t="s">
        <v>919</v>
      </c>
      <c r="K2048">
        <v>35.181899999999999</v>
      </c>
      <c r="L2048">
        <v>-90.0167</v>
      </c>
      <c r="M2048" s="100" t="s">
        <v>38390</v>
      </c>
      <c r="N2048" t="s">
        <v>26218</v>
      </c>
      <c r="O2048" t="s">
        <v>43113</v>
      </c>
      <c r="P2048">
        <v>3</v>
      </c>
      <c r="Q2048" t="s">
        <v>26883</v>
      </c>
      <c r="R2048" t="s">
        <v>25828</v>
      </c>
      <c r="S2048" t="s">
        <v>26197</v>
      </c>
      <c r="T2048"/>
      <c r="U2048" t="s">
        <v>26198</v>
      </c>
      <c r="V2048" t="s">
        <v>26199</v>
      </c>
      <c r="W2048" s="91" t="s">
        <v>5964</v>
      </c>
      <c r="X2048" s="91" t="s">
        <v>34892</v>
      </c>
      <c r="Y2048" s="97"/>
      <c r="AA2048" s="91" t="str">
        <v>CYPRE000.3SH</v>
      </c>
    </row>
    <row r="2049" spans="1:27" s="91" customFormat="1" ht="15" customHeight="1" x14ac:dyDescent="0.35">
      <c r="A2049" t="s">
        <v>34893</v>
      </c>
      <c r="B2049" t="s">
        <v>34894</v>
      </c>
      <c r="C2049" t="s">
        <v>3933</v>
      </c>
      <c r="D2049" t="s">
        <v>34895</v>
      </c>
      <c r="E2049"/>
      <c r="F2049" t="s">
        <v>27</v>
      </c>
      <c r="G2049"/>
      <c r="H2049">
        <v>0.5</v>
      </c>
      <c r="I2049">
        <v>17.95</v>
      </c>
      <c r="J2049" t="s">
        <v>919</v>
      </c>
      <c r="K2049">
        <v>35.179631000000001</v>
      </c>
      <c r="L2049">
        <v>-90.016354000000007</v>
      </c>
      <c r="M2049" s="100" t="s">
        <v>38390</v>
      </c>
      <c r="N2049" t="s">
        <v>26218</v>
      </c>
      <c r="O2049" t="s">
        <v>43113</v>
      </c>
      <c r="P2049">
        <v>3</v>
      </c>
      <c r="Q2049" t="s">
        <v>26883</v>
      </c>
      <c r="R2049" t="s">
        <v>25828</v>
      </c>
      <c r="S2049" t="s">
        <v>26197</v>
      </c>
      <c r="T2049"/>
      <c r="U2049" t="s">
        <v>26198</v>
      </c>
      <c r="V2049" t="s">
        <v>26199</v>
      </c>
      <c r="Y2049" s="97"/>
      <c r="AA2049" s="91" t="str">
        <v>CYPRE000.5SH</v>
      </c>
    </row>
    <row r="2050" spans="1:27" s="91" customFormat="1" ht="15" customHeight="1" x14ac:dyDescent="0.35">
      <c r="A2050" t="s">
        <v>5966</v>
      </c>
      <c r="B2050" t="s">
        <v>5965</v>
      </c>
      <c r="C2050" t="s">
        <v>3933</v>
      </c>
      <c r="D2050" t="s">
        <v>5967</v>
      </c>
      <c r="E2050"/>
      <c r="F2050" t="s">
        <v>27</v>
      </c>
      <c r="G2050"/>
      <c r="H2050">
        <v>0.6</v>
      </c>
      <c r="I2050">
        <v>36.75</v>
      </c>
      <c r="J2050" t="s">
        <v>207</v>
      </c>
      <c r="K2050">
        <v>36.40428</v>
      </c>
      <c r="L2050">
        <v>-88.718509999999995</v>
      </c>
      <c r="M2050" s="100" t="s">
        <v>38448</v>
      </c>
      <c r="N2050" t="s">
        <v>619</v>
      </c>
      <c r="O2050" t="s">
        <v>42428</v>
      </c>
      <c r="P2050">
        <v>5</v>
      </c>
      <c r="Q2050" t="s">
        <v>26886</v>
      </c>
      <c r="R2050" t="s">
        <v>25816</v>
      </c>
      <c r="S2050" t="s">
        <v>26197</v>
      </c>
      <c r="T2050"/>
      <c r="U2050" t="s">
        <v>26198</v>
      </c>
      <c r="V2050" t="s">
        <v>26199</v>
      </c>
      <c r="Y2050" s="97"/>
      <c r="AA2050" s="91" t="str">
        <v>CYPRE000.6WY</v>
      </c>
    </row>
    <row r="2051" spans="1:27" s="91" customFormat="1" ht="15" customHeight="1" x14ac:dyDescent="0.35">
      <c r="A2051" t="s">
        <v>5969</v>
      </c>
      <c r="B2051" t="s">
        <v>5968</v>
      </c>
      <c r="C2051" t="s">
        <v>3933</v>
      </c>
      <c r="D2051" t="s">
        <v>5970</v>
      </c>
      <c r="E2051"/>
      <c r="F2051" t="s">
        <v>9</v>
      </c>
      <c r="G2051"/>
      <c r="H2051">
        <v>0.8</v>
      </c>
      <c r="I2051">
        <v>10.57</v>
      </c>
      <c r="J2051" t="s">
        <v>3832</v>
      </c>
      <c r="K2051">
        <v>35.413690000000003</v>
      </c>
      <c r="L2051">
        <v>-88.883260000000007</v>
      </c>
      <c r="M2051" s="100" t="s">
        <v>38450</v>
      </c>
      <c r="N2051" t="s">
        <v>26319</v>
      </c>
      <c r="O2051" t="s">
        <v>43192</v>
      </c>
      <c r="P2051">
        <v>4</v>
      </c>
      <c r="Q2051" t="s">
        <v>26881</v>
      </c>
      <c r="R2051" t="s">
        <v>25828</v>
      </c>
      <c r="S2051" t="s">
        <v>26197</v>
      </c>
      <c r="T2051"/>
      <c r="U2051" t="s">
        <v>26198</v>
      </c>
      <c r="V2051" t="s">
        <v>26199</v>
      </c>
      <c r="X2051" s="91" t="s">
        <v>30831</v>
      </c>
      <c r="Y2051" s="97"/>
      <c r="AA2051" s="91" t="str">
        <v>CYPRE000.8HR</v>
      </c>
    </row>
    <row r="2052" spans="1:27" s="91" customFormat="1" ht="15" customHeight="1" x14ac:dyDescent="0.35">
      <c r="A2052" t="s">
        <v>5972</v>
      </c>
      <c r="B2052" t="s">
        <v>5971</v>
      </c>
      <c r="C2052" t="s">
        <v>3933</v>
      </c>
      <c r="D2052" t="s">
        <v>5973</v>
      </c>
      <c r="E2052"/>
      <c r="F2052" t="s">
        <v>27</v>
      </c>
      <c r="G2052"/>
      <c r="H2052">
        <v>0.9</v>
      </c>
      <c r="I2052">
        <v>38.340000000000003</v>
      </c>
      <c r="J2052" t="s">
        <v>888</v>
      </c>
      <c r="K2052">
        <v>35.835500000000003</v>
      </c>
      <c r="L2052">
        <v>-89.055000000000007</v>
      </c>
      <c r="M2052" s="100" t="s">
        <v>38429</v>
      </c>
      <c r="N2052" t="s">
        <v>26286</v>
      </c>
      <c r="O2052" t="s">
        <v>43172</v>
      </c>
      <c r="P2052">
        <v>2</v>
      </c>
      <c r="Q2052" t="s">
        <v>26882</v>
      </c>
      <c r="R2052" t="s">
        <v>25816</v>
      </c>
      <c r="S2052" t="s">
        <v>26197</v>
      </c>
      <c r="T2052"/>
      <c r="U2052" t="s">
        <v>26198</v>
      </c>
      <c r="V2052" t="s">
        <v>26199</v>
      </c>
      <c r="W2052" s="91" t="s">
        <v>5974</v>
      </c>
      <c r="Y2052" s="97"/>
      <c r="AA2052" s="91" t="str">
        <v>CYPRE000.9CK</v>
      </c>
    </row>
    <row r="2053" spans="1:27" s="91" customFormat="1" ht="15" customHeight="1" x14ac:dyDescent="0.35">
      <c r="A2053" t="s">
        <v>5976</v>
      </c>
      <c r="B2053" t="s">
        <v>5975</v>
      </c>
      <c r="C2053" t="s">
        <v>3933</v>
      </c>
      <c r="D2053" t="s">
        <v>5977</v>
      </c>
      <c r="E2053"/>
      <c r="F2053" t="s">
        <v>27</v>
      </c>
      <c r="G2053"/>
      <c r="H2053">
        <v>1.2</v>
      </c>
      <c r="I2053">
        <v>10.02</v>
      </c>
      <c r="J2053" t="s">
        <v>919</v>
      </c>
      <c r="K2053">
        <v>35.1706</v>
      </c>
      <c r="L2053">
        <v>-90.008899999999997</v>
      </c>
      <c r="M2053" s="100" t="s">
        <v>38390</v>
      </c>
      <c r="N2053" t="s">
        <v>26218</v>
      </c>
      <c r="O2053" t="s">
        <v>43113</v>
      </c>
      <c r="P2053">
        <v>3</v>
      </c>
      <c r="Q2053" t="s">
        <v>26883</v>
      </c>
      <c r="R2053" t="s">
        <v>25828</v>
      </c>
      <c r="S2053" t="s">
        <v>26197</v>
      </c>
      <c r="T2053"/>
      <c r="U2053" t="s">
        <v>26198</v>
      </c>
      <c r="V2053" t="s">
        <v>26199</v>
      </c>
      <c r="X2053" s="91" t="s">
        <v>34896</v>
      </c>
      <c r="Y2053" s="97"/>
      <c r="AA2053" s="91" t="str">
        <v>CYPRE001.2SH</v>
      </c>
    </row>
    <row r="2054" spans="1:27" s="91" customFormat="1" ht="15" customHeight="1" x14ac:dyDescent="0.35">
      <c r="A2054" t="s">
        <v>5979</v>
      </c>
      <c r="B2054" t="s">
        <v>5978</v>
      </c>
      <c r="C2054" t="s">
        <v>3933</v>
      </c>
      <c r="D2054" t="s">
        <v>5980</v>
      </c>
      <c r="E2054"/>
      <c r="F2054" t="s">
        <v>27</v>
      </c>
      <c r="G2054"/>
      <c r="H2054">
        <v>1.62</v>
      </c>
      <c r="I2054"/>
      <c r="J2054" t="s">
        <v>919</v>
      </c>
      <c r="K2054">
        <v>35.168900000000001</v>
      </c>
      <c r="L2054">
        <v>-90.003780000000006</v>
      </c>
      <c r="M2054" s="100" t="s">
        <v>38390</v>
      </c>
      <c r="N2054" t="s">
        <v>26218</v>
      </c>
      <c r="O2054" t="s">
        <v>43113</v>
      </c>
      <c r="P2054">
        <v>3</v>
      </c>
      <c r="Q2054" t="s">
        <v>26883</v>
      </c>
      <c r="R2054" t="s">
        <v>25828</v>
      </c>
      <c r="S2054" t="s">
        <v>26197</v>
      </c>
      <c r="T2054"/>
      <c r="U2054" t="s">
        <v>26198</v>
      </c>
      <c r="V2054" t="s">
        <v>26199</v>
      </c>
      <c r="Y2054" s="97"/>
      <c r="AA2054" s="91" t="str">
        <v>CYPRE001.62SH</v>
      </c>
    </row>
    <row r="2055" spans="1:27" s="91" customFormat="1" ht="15" customHeight="1" x14ac:dyDescent="0.35">
      <c r="A2055" t="s">
        <v>5982</v>
      </c>
      <c r="B2055" t="s">
        <v>5981</v>
      </c>
      <c r="C2055" t="s">
        <v>3933</v>
      </c>
      <c r="D2055" t="s">
        <v>5983</v>
      </c>
      <c r="E2055"/>
      <c r="F2055" t="s">
        <v>27</v>
      </c>
      <c r="G2055"/>
      <c r="H2055">
        <v>1.63</v>
      </c>
      <c r="I2055"/>
      <c r="J2055" t="s">
        <v>919</v>
      </c>
      <c r="K2055">
        <v>35.168140000000001</v>
      </c>
      <c r="L2055">
        <v>-90.004149999999996</v>
      </c>
      <c r="M2055" s="100" t="s">
        <v>38390</v>
      </c>
      <c r="N2055" t="s">
        <v>26218</v>
      </c>
      <c r="O2055" t="s">
        <v>43113</v>
      </c>
      <c r="P2055">
        <v>3</v>
      </c>
      <c r="Q2055" t="s">
        <v>26883</v>
      </c>
      <c r="R2055" t="s">
        <v>25828</v>
      </c>
      <c r="S2055" t="s">
        <v>26197</v>
      </c>
      <c r="T2055"/>
      <c r="U2055" t="s">
        <v>26198</v>
      </c>
      <c r="V2055" t="s">
        <v>26199</v>
      </c>
      <c r="Y2055" s="97"/>
      <c r="AA2055" s="91" t="str">
        <v>CYPRE001.63SH</v>
      </c>
    </row>
    <row r="2056" spans="1:27" s="91" customFormat="1" ht="15" customHeight="1" x14ac:dyDescent="0.35">
      <c r="A2056" t="s">
        <v>5985</v>
      </c>
      <c r="B2056" t="s">
        <v>5984</v>
      </c>
      <c r="C2056" t="s">
        <v>3933</v>
      </c>
      <c r="D2056" t="s">
        <v>5986</v>
      </c>
      <c r="E2056"/>
      <c r="F2056" t="s">
        <v>27</v>
      </c>
      <c r="G2056"/>
      <c r="H2056">
        <v>1.82</v>
      </c>
      <c r="I2056">
        <v>9.7200000000000006</v>
      </c>
      <c r="J2056" t="s">
        <v>919</v>
      </c>
      <c r="K2056">
        <v>35.168950000000002</v>
      </c>
      <c r="L2056">
        <v>-90.000500000000002</v>
      </c>
      <c r="M2056" s="100" t="s">
        <v>38390</v>
      </c>
      <c r="N2056" t="s">
        <v>26218</v>
      </c>
      <c r="O2056" t="s">
        <v>43113</v>
      </c>
      <c r="P2056">
        <v>3</v>
      </c>
      <c r="Q2056" t="s">
        <v>26883</v>
      </c>
      <c r="R2056" t="s">
        <v>25828</v>
      </c>
      <c r="S2056" t="s">
        <v>26197</v>
      </c>
      <c r="T2056"/>
      <c r="U2056" t="s">
        <v>26198</v>
      </c>
      <c r="V2056" t="s">
        <v>26199</v>
      </c>
      <c r="X2056" s="91" t="s">
        <v>34897</v>
      </c>
      <c r="Y2056" s="97"/>
      <c r="AA2056" s="91" t="str">
        <v>CYPRE001.82SH</v>
      </c>
    </row>
    <row r="2057" spans="1:27" s="91" customFormat="1" ht="15" customHeight="1" x14ac:dyDescent="0.35">
      <c r="A2057" t="s">
        <v>5988</v>
      </c>
      <c r="B2057" t="s">
        <v>5987</v>
      </c>
      <c r="C2057" t="s">
        <v>3933</v>
      </c>
      <c r="D2057" t="s">
        <v>5989</v>
      </c>
      <c r="E2057"/>
      <c r="F2057" t="s">
        <v>27</v>
      </c>
      <c r="G2057"/>
      <c r="H2057">
        <v>1.84</v>
      </c>
      <c r="I2057">
        <v>9.7200000000000006</v>
      </c>
      <c r="J2057" t="s">
        <v>919</v>
      </c>
      <c r="K2057">
        <v>35.168909999999997</v>
      </c>
      <c r="L2057">
        <v>-90.000110000000006</v>
      </c>
      <c r="M2057" s="100" t="s">
        <v>38390</v>
      </c>
      <c r="N2057" t="s">
        <v>26218</v>
      </c>
      <c r="O2057" t="s">
        <v>43113</v>
      </c>
      <c r="P2057">
        <v>3</v>
      </c>
      <c r="Q2057" t="s">
        <v>26883</v>
      </c>
      <c r="R2057" t="s">
        <v>25828</v>
      </c>
      <c r="S2057" t="s">
        <v>26197</v>
      </c>
      <c r="T2057"/>
      <c r="U2057" t="s">
        <v>26198</v>
      </c>
      <c r="V2057" t="s">
        <v>26199</v>
      </c>
      <c r="X2057" s="91" t="s">
        <v>30832</v>
      </c>
      <c r="Y2057" s="97"/>
      <c r="AA2057" s="91" t="str">
        <v>CYPRE001.84SH</v>
      </c>
    </row>
    <row r="2058" spans="1:27" s="91" customFormat="1" ht="15" customHeight="1" x14ac:dyDescent="0.35">
      <c r="A2058" t="s">
        <v>5991</v>
      </c>
      <c r="B2058" t="s">
        <v>5990</v>
      </c>
      <c r="C2058" t="s">
        <v>3933</v>
      </c>
      <c r="D2058" t="s">
        <v>5760</v>
      </c>
      <c r="E2058"/>
      <c r="F2058" t="s">
        <v>27</v>
      </c>
      <c r="G2058"/>
      <c r="H2058">
        <v>2</v>
      </c>
      <c r="I2058">
        <v>22.18</v>
      </c>
      <c r="J2058" t="s">
        <v>28</v>
      </c>
      <c r="K2058">
        <v>35.647500000000001</v>
      </c>
      <c r="L2058">
        <v>-88.995999999999995</v>
      </c>
      <c r="M2058" s="100" t="s">
        <v>38381</v>
      </c>
      <c r="N2058" t="s">
        <v>26209</v>
      </c>
      <c r="O2058" t="s">
        <v>43184</v>
      </c>
      <c r="P2058">
        <v>1</v>
      </c>
      <c r="Q2058" t="s">
        <v>30833</v>
      </c>
      <c r="R2058" t="s">
        <v>25816</v>
      </c>
      <c r="S2058" t="s">
        <v>26197</v>
      </c>
      <c r="T2058"/>
      <c r="U2058" t="s">
        <v>26198</v>
      </c>
      <c r="V2058" t="s">
        <v>26199</v>
      </c>
      <c r="Y2058" s="97"/>
      <c r="AA2058" s="91" t="str">
        <v>CYPRE002.0MN</v>
      </c>
    </row>
    <row r="2059" spans="1:27" s="91" customFormat="1" ht="15" customHeight="1" x14ac:dyDescent="0.35">
      <c r="A2059" t="s">
        <v>5993</v>
      </c>
      <c r="B2059" t="s">
        <v>5992</v>
      </c>
      <c r="C2059" t="s">
        <v>3933</v>
      </c>
      <c r="D2059" t="s">
        <v>38911</v>
      </c>
      <c r="E2059"/>
      <c r="F2059" t="s">
        <v>27</v>
      </c>
      <c r="G2059"/>
      <c r="H2059">
        <v>2.1</v>
      </c>
      <c r="I2059">
        <v>34.54</v>
      </c>
      <c r="J2059" t="s">
        <v>888</v>
      </c>
      <c r="K2059">
        <v>35.815156260000002</v>
      </c>
      <c r="L2059">
        <v>-89.055177529999995</v>
      </c>
      <c r="M2059" s="100" t="s">
        <v>38429</v>
      </c>
      <c r="N2059" t="s">
        <v>26286</v>
      </c>
      <c r="O2059" t="s">
        <v>43172</v>
      </c>
      <c r="P2059">
        <v>2</v>
      </c>
      <c r="Q2059" t="s">
        <v>26882</v>
      </c>
      <c r="R2059" t="s">
        <v>25816</v>
      </c>
      <c r="S2059" t="s">
        <v>26197</v>
      </c>
      <c r="T2059"/>
      <c r="U2059" t="s">
        <v>26198</v>
      </c>
      <c r="V2059" t="s">
        <v>26199</v>
      </c>
      <c r="W2059" s="91" t="s">
        <v>34898</v>
      </c>
      <c r="X2059" s="91" t="s">
        <v>29736</v>
      </c>
      <c r="Y2059" s="97"/>
      <c r="AA2059" s="91" t="str">
        <v>CYPRE002.1CK</v>
      </c>
    </row>
    <row r="2060" spans="1:27" s="91" customFormat="1" ht="15" customHeight="1" x14ac:dyDescent="0.35">
      <c r="A2060" t="s">
        <v>38912</v>
      </c>
      <c r="B2060" t="s">
        <v>5994</v>
      </c>
      <c r="C2060" t="s">
        <v>3933</v>
      </c>
      <c r="D2060" t="s">
        <v>38913</v>
      </c>
      <c r="E2060"/>
      <c r="F2060" t="s">
        <v>27</v>
      </c>
      <c r="G2060"/>
      <c r="H2060">
        <v>2.2000000000000002</v>
      </c>
      <c r="I2060">
        <v>34.49</v>
      </c>
      <c r="J2060" t="s">
        <v>888</v>
      </c>
      <c r="K2060">
        <v>35.812899999999999</v>
      </c>
      <c r="L2060">
        <v>-89.055499999999995</v>
      </c>
      <c r="M2060" s="100" t="s">
        <v>38429</v>
      </c>
      <c r="N2060" t="s">
        <v>26286</v>
      </c>
      <c r="O2060" t="s">
        <v>43172</v>
      </c>
      <c r="P2060">
        <v>2</v>
      </c>
      <c r="Q2060" t="s">
        <v>26882</v>
      </c>
      <c r="R2060" t="s">
        <v>25816</v>
      </c>
      <c r="S2060" t="s">
        <v>26197</v>
      </c>
      <c r="T2060"/>
      <c r="U2060" t="s">
        <v>26198</v>
      </c>
      <c r="V2060" t="s">
        <v>26199</v>
      </c>
      <c r="W2060" s="91" t="s">
        <v>5995</v>
      </c>
      <c r="X2060" s="91" t="s">
        <v>30834</v>
      </c>
      <c r="Y2060" s="97"/>
      <c r="AA2060" s="91" t="str">
        <v>CYPRE002.2CK</v>
      </c>
    </row>
    <row r="2061" spans="1:27" s="91" customFormat="1" ht="15" customHeight="1" x14ac:dyDescent="0.35">
      <c r="A2061" t="s">
        <v>5997</v>
      </c>
      <c r="B2061" t="s">
        <v>5996</v>
      </c>
      <c r="C2061" t="s">
        <v>3933</v>
      </c>
      <c r="D2061" t="s">
        <v>5998</v>
      </c>
      <c r="E2061"/>
      <c r="F2061" t="s">
        <v>29083</v>
      </c>
      <c r="G2061"/>
      <c r="H2061">
        <v>2.5</v>
      </c>
      <c r="I2061">
        <v>16.53</v>
      </c>
      <c r="J2061" t="s">
        <v>2522</v>
      </c>
      <c r="K2061">
        <v>35.615278000000004</v>
      </c>
      <c r="L2061">
        <v>-87.99</v>
      </c>
      <c r="M2061" s="100" t="s">
        <v>38402</v>
      </c>
      <c r="N2061" t="s">
        <v>26242</v>
      </c>
      <c r="O2061" t="s">
        <v>42802</v>
      </c>
      <c r="P2061">
        <v>3</v>
      </c>
      <c r="Q2061" t="s">
        <v>30835</v>
      </c>
      <c r="R2061" t="s">
        <v>25808</v>
      </c>
      <c r="S2061" t="s">
        <v>26197</v>
      </c>
      <c r="T2061"/>
      <c r="U2061" t="s">
        <v>26198</v>
      </c>
      <c r="V2061" t="s">
        <v>26199</v>
      </c>
      <c r="Y2061" s="97"/>
      <c r="AA2061" s="91" t="str">
        <v>CYPRE002.5PE</v>
      </c>
    </row>
    <row r="2062" spans="1:27" s="91" customFormat="1" ht="15" customHeight="1" x14ac:dyDescent="0.35">
      <c r="A2062" t="s">
        <v>6000</v>
      </c>
      <c r="B2062" t="s">
        <v>5999</v>
      </c>
      <c r="C2062" t="s">
        <v>3933</v>
      </c>
      <c r="D2062" t="s">
        <v>6001</v>
      </c>
      <c r="E2062"/>
      <c r="F2062" t="s">
        <v>9</v>
      </c>
      <c r="G2062"/>
      <c r="H2062">
        <v>2.6</v>
      </c>
      <c r="I2062">
        <v>169.94</v>
      </c>
      <c r="J2062" t="s">
        <v>10</v>
      </c>
      <c r="K2062">
        <v>35.0274</v>
      </c>
      <c r="L2062">
        <v>-88.707499999999996</v>
      </c>
      <c r="M2062" s="100" t="s">
        <v>38377</v>
      </c>
      <c r="N2062" t="s">
        <v>26200</v>
      </c>
      <c r="O2062" t="s">
        <v>42463</v>
      </c>
      <c r="P2062">
        <v>4</v>
      </c>
      <c r="Q2062" t="s">
        <v>26884</v>
      </c>
      <c r="R2062" t="s">
        <v>25816</v>
      </c>
      <c r="S2062" t="s">
        <v>26197</v>
      </c>
      <c r="T2062"/>
      <c r="U2062" t="s">
        <v>26198</v>
      </c>
      <c r="V2062" t="s">
        <v>26199</v>
      </c>
      <c r="Y2062" s="97"/>
      <c r="AA2062" s="91" t="str">
        <v>CYPRE002.6MC</v>
      </c>
    </row>
    <row r="2063" spans="1:27" s="91" customFormat="1" ht="15" customHeight="1" x14ac:dyDescent="0.35">
      <c r="A2063" t="s">
        <v>6003</v>
      </c>
      <c r="B2063" t="s">
        <v>6002</v>
      </c>
      <c r="C2063" t="s">
        <v>3933</v>
      </c>
      <c r="D2063" t="s">
        <v>6004</v>
      </c>
      <c r="E2063"/>
      <c r="F2063" t="s">
        <v>27</v>
      </c>
      <c r="G2063"/>
      <c r="H2063">
        <v>2.7</v>
      </c>
      <c r="I2063">
        <v>28.26</v>
      </c>
      <c r="J2063" t="s">
        <v>619</v>
      </c>
      <c r="K2063">
        <v>36.343409999999999</v>
      </c>
      <c r="L2063">
        <v>-89.025760000000005</v>
      </c>
      <c r="M2063" s="100" t="s">
        <v>38448</v>
      </c>
      <c r="N2063" t="s">
        <v>619</v>
      </c>
      <c r="O2063" t="s">
        <v>42597</v>
      </c>
      <c r="P2063">
        <v>5</v>
      </c>
      <c r="Q2063" t="s">
        <v>26885</v>
      </c>
      <c r="R2063" t="s">
        <v>25816</v>
      </c>
      <c r="S2063" t="s">
        <v>26197</v>
      </c>
      <c r="T2063"/>
      <c r="U2063" t="s">
        <v>26198</v>
      </c>
      <c r="V2063" t="s">
        <v>26199</v>
      </c>
      <c r="W2063" s="91" t="s">
        <v>6005</v>
      </c>
      <c r="X2063" s="91" t="s">
        <v>30282</v>
      </c>
      <c r="Y2063" s="97"/>
      <c r="AA2063" s="91" t="str">
        <v>CYPRE002.7OB</v>
      </c>
    </row>
    <row r="2064" spans="1:27" s="91" customFormat="1" ht="15" customHeight="1" x14ac:dyDescent="0.35">
      <c r="A2064" t="s">
        <v>6007</v>
      </c>
      <c r="B2064" t="s">
        <v>6006</v>
      </c>
      <c r="C2064" t="s">
        <v>6008</v>
      </c>
      <c r="D2064" t="s">
        <v>30836</v>
      </c>
      <c r="E2064"/>
      <c r="F2064" t="s">
        <v>27</v>
      </c>
      <c r="G2064"/>
      <c r="H2064">
        <v>0.9</v>
      </c>
      <c r="I2064">
        <v>0.23</v>
      </c>
      <c r="J2064" t="s">
        <v>919</v>
      </c>
      <c r="K2064">
        <v>35.250259999999997</v>
      </c>
      <c r="L2064">
        <v>-89.689890000000005</v>
      </c>
      <c r="M2064" s="100" t="s">
        <v>38427</v>
      </c>
      <c r="N2064" t="s">
        <v>26281</v>
      </c>
      <c r="O2064" t="s">
        <v>42887</v>
      </c>
      <c r="P2064">
        <v>2</v>
      </c>
      <c r="Q2064" t="s">
        <v>30837</v>
      </c>
      <c r="R2064" t="s">
        <v>25828</v>
      </c>
      <c r="S2064" t="s">
        <v>26197</v>
      </c>
      <c r="T2064"/>
      <c r="U2064" t="s">
        <v>26198</v>
      </c>
      <c r="V2064" t="s">
        <v>26199</v>
      </c>
      <c r="Y2064" s="97"/>
      <c r="AA2064" s="91" t="str">
        <v>CYPRE002.7T0.9SH</v>
      </c>
    </row>
    <row r="2065" spans="1:27" s="91" customFormat="1" ht="15" customHeight="1" x14ac:dyDescent="0.35">
      <c r="A2065" t="s">
        <v>6010</v>
      </c>
      <c r="B2065" t="s">
        <v>6009</v>
      </c>
      <c r="C2065" t="s">
        <v>6011</v>
      </c>
      <c r="D2065" t="s">
        <v>30838</v>
      </c>
      <c r="E2065"/>
      <c r="F2065" t="s">
        <v>27</v>
      </c>
      <c r="G2065"/>
      <c r="H2065">
        <v>0.2</v>
      </c>
      <c r="I2065">
        <v>0.23</v>
      </c>
      <c r="J2065" t="s">
        <v>919</v>
      </c>
      <c r="K2065">
        <v>35.253430000000002</v>
      </c>
      <c r="L2065">
        <v>-89.684700000000007</v>
      </c>
      <c r="M2065" s="100" t="s">
        <v>38427</v>
      </c>
      <c r="N2065" t="s">
        <v>26281</v>
      </c>
      <c r="O2065" t="s">
        <v>42887</v>
      </c>
      <c r="P2065">
        <v>2</v>
      </c>
      <c r="Q2065" t="s">
        <v>30839</v>
      </c>
      <c r="R2065" t="s">
        <v>25828</v>
      </c>
      <c r="S2065" t="s">
        <v>26197</v>
      </c>
      <c r="T2065"/>
      <c r="U2065" t="s">
        <v>26198</v>
      </c>
      <c r="V2065" t="s">
        <v>26199</v>
      </c>
      <c r="Y2065" s="97"/>
      <c r="AA2065" s="91" t="str">
        <v>CYPRE002.9T0.2SH</v>
      </c>
    </row>
    <row r="2066" spans="1:27" s="91" customFormat="1" ht="15" customHeight="1" x14ac:dyDescent="0.35">
      <c r="A2066" t="s">
        <v>6013</v>
      </c>
      <c r="B2066" t="s">
        <v>6012</v>
      </c>
      <c r="C2066" t="s">
        <v>3933</v>
      </c>
      <c r="D2066" t="s">
        <v>6014</v>
      </c>
      <c r="E2066"/>
      <c r="F2066" t="s">
        <v>27</v>
      </c>
      <c r="G2066"/>
      <c r="H2066">
        <v>3</v>
      </c>
      <c r="I2066">
        <v>19.670000000000002</v>
      </c>
      <c r="J2066" t="s">
        <v>28</v>
      </c>
      <c r="K2066">
        <v>35.629359999999998</v>
      </c>
      <c r="L2066">
        <v>-89.007840000000002</v>
      </c>
      <c r="M2066" s="100" t="s">
        <v>38381</v>
      </c>
      <c r="N2066" t="s">
        <v>26209</v>
      </c>
      <c r="O2066" t="s">
        <v>43184</v>
      </c>
      <c r="P2066">
        <v>1</v>
      </c>
      <c r="Q2066" t="s">
        <v>30833</v>
      </c>
      <c r="R2066" t="s">
        <v>25816</v>
      </c>
      <c r="S2066" t="s">
        <v>26197</v>
      </c>
      <c r="T2066"/>
      <c r="U2066" t="s">
        <v>26198</v>
      </c>
      <c r="V2066" t="s">
        <v>26199</v>
      </c>
      <c r="Y2066" s="97"/>
      <c r="AA2066" s="91" t="str">
        <v>CYPRE003.0MN</v>
      </c>
    </row>
    <row r="2067" spans="1:27" s="91" customFormat="1" ht="15" customHeight="1" x14ac:dyDescent="0.35">
      <c r="A2067" t="s">
        <v>6016</v>
      </c>
      <c r="B2067" t="s">
        <v>6015</v>
      </c>
      <c r="C2067" t="s">
        <v>3933</v>
      </c>
      <c r="D2067" t="s">
        <v>6017</v>
      </c>
      <c r="E2067"/>
      <c r="F2067" t="s">
        <v>9</v>
      </c>
      <c r="G2067"/>
      <c r="H2067">
        <v>3.8</v>
      </c>
      <c r="I2067">
        <v>30.5</v>
      </c>
      <c r="J2067" t="s">
        <v>207</v>
      </c>
      <c r="K2067">
        <v>36.383800000000001</v>
      </c>
      <c r="L2067">
        <v>-88.699100000000001</v>
      </c>
      <c r="M2067" s="100" t="s">
        <v>38448</v>
      </c>
      <c r="N2067" t="s">
        <v>619</v>
      </c>
      <c r="O2067" t="s">
        <v>42428</v>
      </c>
      <c r="P2067">
        <v>5</v>
      </c>
      <c r="Q2067" t="s">
        <v>26886</v>
      </c>
      <c r="R2067" t="s">
        <v>25816</v>
      </c>
      <c r="S2067" t="s">
        <v>26197</v>
      </c>
      <c r="T2067"/>
      <c r="U2067" t="s">
        <v>26198</v>
      </c>
      <c r="V2067" t="s">
        <v>26199</v>
      </c>
      <c r="W2067" s="91" t="s">
        <v>6018</v>
      </c>
      <c r="X2067" s="91" t="s">
        <v>30840</v>
      </c>
      <c r="Y2067" s="97"/>
      <c r="AA2067" s="91" t="str">
        <v>CYPRE003.8WY</v>
      </c>
    </row>
    <row r="2068" spans="1:27" s="91" customFormat="1" ht="15" customHeight="1" x14ac:dyDescent="0.35">
      <c r="A2068" t="s">
        <v>6020</v>
      </c>
      <c r="B2068" t="s">
        <v>6019</v>
      </c>
      <c r="C2068" t="s">
        <v>3933</v>
      </c>
      <c r="D2068" t="s">
        <v>6021</v>
      </c>
      <c r="E2068"/>
      <c r="F2068" t="s">
        <v>27</v>
      </c>
      <c r="G2068"/>
      <c r="H2068">
        <v>4.3</v>
      </c>
      <c r="I2068">
        <v>30.16</v>
      </c>
      <c r="J2068" t="s">
        <v>936</v>
      </c>
      <c r="K2068">
        <v>35.574599999999997</v>
      </c>
      <c r="L2068">
        <v>-89.4251</v>
      </c>
      <c r="M2068" s="100" t="s">
        <v>38450</v>
      </c>
      <c r="N2068" t="s">
        <v>26319</v>
      </c>
      <c r="O2068" t="s">
        <v>43185</v>
      </c>
      <c r="P2068">
        <v>4</v>
      </c>
      <c r="Q2068" t="s">
        <v>26887</v>
      </c>
      <c r="R2068" t="s">
        <v>25816</v>
      </c>
      <c r="S2068" t="s">
        <v>26197</v>
      </c>
      <c r="T2068"/>
      <c r="U2068" t="s">
        <v>26198</v>
      </c>
      <c r="V2068" t="s">
        <v>26199</v>
      </c>
      <c r="X2068" s="91" t="s">
        <v>30841</v>
      </c>
      <c r="Y2068" s="97"/>
      <c r="AA2068" s="91" t="str">
        <v>CYPRE004.3HY</v>
      </c>
    </row>
    <row r="2069" spans="1:27" s="91" customFormat="1" ht="15" customHeight="1" x14ac:dyDescent="0.35">
      <c r="A2069" t="s">
        <v>6023</v>
      </c>
      <c r="B2069" t="s">
        <v>6022</v>
      </c>
      <c r="C2069" t="s">
        <v>3933</v>
      </c>
      <c r="D2069" t="s">
        <v>6024</v>
      </c>
      <c r="E2069"/>
      <c r="F2069" t="s">
        <v>27</v>
      </c>
      <c r="G2069"/>
      <c r="H2069">
        <v>4.5</v>
      </c>
      <c r="I2069">
        <v>5.39</v>
      </c>
      <c r="J2069" t="s">
        <v>919</v>
      </c>
      <c r="K2069">
        <v>35.15222</v>
      </c>
      <c r="L2069">
        <v>-89.960589999999996</v>
      </c>
      <c r="M2069" s="100" t="s">
        <v>38390</v>
      </c>
      <c r="N2069" t="s">
        <v>26218</v>
      </c>
      <c r="O2069" t="s">
        <v>43113</v>
      </c>
      <c r="P2069">
        <v>3</v>
      </c>
      <c r="Q2069" t="s">
        <v>26883</v>
      </c>
      <c r="R2069" t="s">
        <v>25828</v>
      </c>
      <c r="S2069" t="s">
        <v>26197</v>
      </c>
      <c r="T2069"/>
      <c r="U2069" t="s">
        <v>26198</v>
      </c>
      <c r="V2069" t="s">
        <v>26199</v>
      </c>
      <c r="X2069" s="91" t="s">
        <v>30842</v>
      </c>
      <c r="Y2069" s="97"/>
      <c r="AA2069" s="91" t="str">
        <v>CYPRE004.5SH</v>
      </c>
    </row>
    <row r="2070" spans="1:27" s="91" customFormat="1" ht="15" customHeight="1" x14ac:dyDescent="0.35">
      <c r="A2070" t="s">
        <v>6026</v>
      </c>
      <c r="B2070" t="s">
        <v>6025</v>
      </c>
      <c r="C2070" t="s">
        <v>3933</v>
      </c>
      <c r="D2070" t="s">
        <v>6027</v>
      </c>
      <c r="E2070"/>
      <c r="F2070" t="s">
        <v>27</v>
      </c>
      <c r="G2070"/>
      <c r="H2070">
        <v>4.5999999999999996</v>
      </c>
      <c r="I2070">
        <v>5.3</v>
      </c>
      <c r="J2070" t="s">
        <v>919</v>
      </c>
      <c r="K2070">
        <v>35.151699999999998</v>
      </c>
      <c r="L2070">
        <v>-89.960499999999996</v>
      </c>
      <c r="M2070" s="100" t="s">
        <v>38390</v>
      </c>
      <c r="N2070" t="s">
        <v>26218</v>
      </c>
      <c r="O2070" t="s">
        <v>43113</v>
      </c>
      <c r="P2070">
        <v>3</v>
      </c>
      <c r="Q2070" t="s">
        <v>26883</v>
      </c>
      <c r="R2070" t="s">
        <v>25828</v>
      </c>
      <c r="S2070" t="s">
        <v>26197</v>
      </c>
      <c r="T2070"/>
      <c r="U2070" t="s">
        <v>26198</v>
      </c>
      <c r="V2070" t="s">
        <v>26199</v>
      </c>
      <c r="X2070" s="91" t="s">
        <v>34899</v>
      </c>
      <c r="Y2070" s="97"/>
      <c r="AA2070" s="91" t="str">
        <v>CYPRE004.6SH</v>
      </c>
    </row>
    <row r="2071" spans="1:27" s="91" customFormat="1" ht="15" customHeight="1" x14ac:dyDescent="0.35">
      <c r="A2071" t="s">
        <v>6029</v>
      </c>
      <c r="B2071" t="s">
        <v>6028</v>
      </c>
      <c r="C2071" t="s">
        <v>3933</v>
      </c>
      <c r="D2071" t="s">
        <v>6030</v>
      </c>
      <c r="E2071"/>
      <c r="F2071" t="s">
        <v>27</v>
      </c>
      <c r="G2071"/>
      <c r="H2071">
        <v>4.7</v>
      </c>
      <c r="I2071">
        <v>5.23</v>
      </c>
      <c r="J2071" t="s">
        <v>919</v>
      </c>
      <c r="K2071">
        <v>35.15034</v>
      </c>
      <c r="L2071">
        <v>-89.960149999999999</v>
      </c>
      <c r="M2071" s="100" t="s">
        <v>38390</v>
      </c>
      <c r="N2071" t="s">
        <v>26218</v>
      </c>
      <c r="O2071" t="s">
        <v>43113</v>
      </c>
      <c r="P2071">
        <v>3</v>
      </c>
      <c r="Q2071" t="s">
        <v>26883</v>
      </c>
      <c r="R2071" t="s">
        <v>25828</v>
      </c>
      <c r="S2071" t="s">
        <v>26197</v>
      </c>
      <c r="T2071"/>
      <c r="U2071" t="s">
        <v>26198</v>
      </c>
      <c r="V2071" t="s">
        <v>26199</v>
      </c>
      <c r="X2071" s="91" t="s">
        <v>30843</v>
      </c>
      <c r="Y2071" s="97"/>
      <c r="AA2071" s="91" t="str">
        <v>CYPRE004.7SH</v>
      </c>
    </row>
    <row r="2072" spans="1:27" s="91" customFormat="1" ht="15" customHeight="1" x14ac:dyDescent="0.35">
      <c r="A2072" t="s">
        <v>6032</v>
      </c>
      <c r="B2072" t="s">
        <v>6031</v>
      </c>
      <c r="C2072" t="s">
        <v>3933</v>
      </c>
      <c r="D2072" t="s">
        <v>6033</v>
      </c>
      <c r="E2072"/>
      <c r="F2072" t="s">
        <v>27</v>
      </c>
      <c r="G2072"/>
      <c r="H2072">
        <v>4.8</v>
      </c>
      <c r="I2072">
        <v>5.23</v>
      </c>
      <c r="J2072" t="s">
        <v>919</v>
      </c>
      <c r="K2072">
        <v>35.1494</v>
      </c>
      <c r="L2072">
        <v>-89.96</v>
      </c>
      <c r="M2072" s="100" t="s">
        <v>38390</v>
      </c>
      <c r="N2072" t="s">
        <v>26218</v>
      </c>
      <c r="O2072" t="s">
        <v>43113</v>
      </c>
      <c r="P2072">
        <v>3</v>
      </c>
      <c r="Q2072" t="s">
        <v>26883</v>
      </c>
      <c r="R2072" t="s">
        <v>25828</v>
      </c>
      <c r="S2072" t="s">
        <v>26197</v>
      </c>
      <c r="T2072"/>
      <c r="U2072" t="s">
        <v>26198</v>
      </c>
      <c r="V2072" t="s">
        <v>26199</v>
      </c>
      <c r="X2072" s="91" t="s">
        <v>34900</v>
      </c>
      <c r="Y2072" s="97"/>
      <c r="AA2072" s="91" t="str">
        <v>CYPRE004.8SH</v>
      </c>
    </row>
    <row r="2073" spans="1:27" s="91" customFormat="1" ht="15" customHeight="1" x14ac:dyDescent="0.35">
      <c r="A2073" t="s">
        <v>30844</v>
      </c>
      <c r="B2073" t="s">
        <v>30845</v>
      </c>
      <c r="C2073" t="s">
        <v>3933</v>
      </c>
      <c r="D2073" t="s">
        <v>30846</v>
      </c>
      <c r="E2073"/>
      <c r="F2073" t="s">
        <v>9</v>
      </c>
      <c r="G2073"/>
      <c r="H2073">
        <v>5.0999999999999996</v>
      </c>
      <c r="I2073">
        <v>1.42</v>
      </c>
      <c r="J2073" t="s">
        <v>3832</v>
      </c>
      <c r="K2073">
        <v>35.376401000000001</v>
      </c>
      <c r="L2073">
        <v>-88.852283</v>
      </c>
      <c r="M2073" s="100" t="s">
        <v>38450</v>
      </c>
      <c r="N2073" t="s">
        <v>26319</v>
      </c>
      <c r="O2073" t="s">
        <v>43192</v>
      </c>
      <c r="P2073">
        <v>4</v>
      </c>
      <c r="Q2073" t="s">
        <v>26881</v>
      </c>
      <c r="R2073" t="s">
        <v>25828</v>
      </c>
      <c r="S2073" t="s">
        <v>26197</v>
      </c>
      <c r="T2073"/>
      <c r="U2073" t="s">
        <v>26198</v>
      </c>
      <c r="V2073" t="s">
        <v>26199</v>
      </c>
      <c r="Y2073" s="97"/>
      <c r="AA2073" s="91" t="str">
        <v>CYPRE005.1HR</v>
      </c>
    </row>
    <row r="2074" spans="1:27" s="91" customFormat="1" ht="15" customHeight="1" x14ac:dyDescent="0.35">
      <c r="A2074" t="s">
        <v>29186</v>
      </c>
      <c r="B2074" t="s">
        <v>7325</v>
      </c>
      <c r="C2074" t="s">
        <v>3933</v>
      </c>
      <c r="D2074" t="s">
        <v>7327</v>
      </c>
      <c r="E2074" t="s">
        <v>26424</v>
      </c>
      <c r="F2074" t="s">
        <v>28971</v>
      </c>
      <c r="G2074"/>
      <c r="H2074">
        <v>5.5</v>
      </c>
      <c r="I2074">
        <v>9.1</v>
      </c>
      <c r="J2074" t="s">
        <v>3832</v>
      </c>
      <c r="K2074">
        <v>35.067500000000003</v>
      </c>
      <c r="L2074">
        <v>-88.859099999999998</v>
      </c>
      <c r="M2074" s="100" t="s">
        <v>38377</v>
      </c>
      <c r="N2074" t="s">
        <v>26200</v>
      </c>
      <c r="O2074" t="s">
        <v>42294</v>
      </c>
      <c r="P2074">
        <v>4</v>
      </c>
      <c r="Q2074" t="s">
        <v>27036</v>
      </c>
      <c r="R2074" t="s">
        <v>25828</v>
      </c>
      <c r="S2074" t="s">
        <v>26197</v>
      </c>
      <c r="T2074"/>
      <c r="U2074" t="s">
        <v>26198</v>
      </c>
      <c r="V2074" t="s">
        <v>26199</v>
      </c>
      <c r="W2074" s="91" t="s">
        <v>7326</v>
      </c>
      <c r="X2074" s="91" t="s">
        <v>34901</v>
      </c>
      <c r="Y2074" s="97"/>
      <c r="AA2074" s="91" t="str">
        <v>CYPRE005.5HR</v>
      </c>
    </row>
    <row r="2075" spans="1:27" s="91" customFormat="1" ht="15" customHeight="1" x14ac:dyDescent="0.35">
      <c r="A2075" t="s">
        <v>6035</v>
      </c>
      <c r="B2075" t="s">
        <v>6034</v>
      </c>
      <c r="C2075" t="s">
        <v>3933</v>
      </c>
      <c r="D2075" t="s">
        <v>6036</v>
      </c>
      <c r="E2075"/>
      <c r="F2075" t="s">
        <v>27</v>
      </c>
      <c r="G2075"/>
      <c r="H2075">
        <v>5.9</v>
      </c>
      <c r="I2075">
        <v>17.18</v>
      </c>
      <c r="J2075" t="s">
        <v>619</v>
      </c>
      <c r="K2075">
        <v>36.361246600000001</v>
      </c>
      <c r="L2075">
        <v>-88.970482129999994</v>
      </c>
      <c r="M2075" s="100" t="s">
        <v>38448</v>
      </c>
      <c r="N2075" t="s">
        <v>619</v>
      </c>
      <c r="O2075" t="s">
        <v>42597</v>
      </c>
      <c r="P2075">
        <v>5</v>
      </c>
      <c r="Q2075" t="s">
        <v>26885</v>
      </c>
      <c r="R2075" t="s">
        <v>25816</v>
      </c>
      <c r="S2075" t="s">
        <v>26197</v>
      </c>
      <c r="T2075"/>
      <c r="U2075" t="s">
        <v>26198</v>
      </c>
      <c r="V2075" t="s">
        <v>26199</v>
      </c>
      <c r="W2075" s="91" t="s">
        <v>34902</v>
      </c>
      <c r="X2075" s="91" t="s">
        <v>29736</v>
      </c>
      <c r="Y2075" s="97"/>
      <c r="AA2075" s="91" t="str">
        <v>CYPRE005.9OB</v>
      </c>
    </row>
    <row r="2076" spans="1:27" s="91" customFormat="1" ht="15" customHeight="1" x14ac:dyDescent="0.35">
      <c r="A2076" t="s">
        <v>6038</v>
      </c>
      <c r="B2076" t="s">
        <v>6037</v>
      </c>
      <c r="C2076" t="s">
        <v>3933</v>
      </c>
      <c r="D2076" t="s">
        <v>6039</v>
      </c>
      <c r="E2076"/>
      <c r="F2076" t="s">
        <v>27</v>
      </c>
      <c r="G2076"/>
      <c r="H2076">
        <v>6.2</v>
      </c>
      <c r="I2076">
        <v>3</v>
      </c>
      <c r="J2076" t="s">
        <v>919</v>
      </c>
      <c r="K2076">
        <v>35.131929999999997</v>
      </c>
      <c r="L2076">
        <v>-89.958569999999995</v>
      </c>
      <c r="M2076" s="100" t="s">
        <v>38390</v>
      </c>
      <c r="N2076" t="s">
        <v>26218</v>
      </c>
      <c r="O2076" t="s">
        <v>43113</v>
      </c>
      <c r="P2076">
        <v>3</v>
      </c>
      <c r="Q2076" t="s">
        <v>26888</v>
      </c>
      <c r="R2076" t="s">
        <v>25828</v>
      </c>
      <c r="S2076" t="s">
        <v>26197</v>
      </c>
      <c r="T2076"/>
      <c r="U2076" t="s">
        <v>26198</v>
      </c>
      <c r="V2076" t="s">
        <v>26199</v>
      </c>
      <c r="X2076" s="91" t="s">
        <v>38914</v>
      </c>
      <c r="Y2076" s="97"/>
      <c r="AA2076" s="91" t="str">
        <v>CYPRE006.2SH</v>
      </c>
    </row>
    <row r="2077" spans="1:27" s="91" customFormat="1" ht="15" customHeight="1" x14ac:dyDescent="0.35">
      <c r="A2077" t="s">
        <v>6041</v>
      </c>
      <c r="B2077" t="s">
        <v>6040</v>
      </c>
      <c r="C2077" t="s">
        <v>3933</v>
      </c>
      <c r="D2077" t="s">
        <v>6042</v>
      </c>
      <c r="E2077"/>
      <c r="F2077" t="s">
        <v>27</v>
      </c>
      <c r="G2077"/>
      <c r="H2077">
        <v>6.8</v>
      </c>
      <c r="I2077">
        <v>9.1999999999999993</v>
      </c>
      <c r="J2077" t="s">
        <v>888</v>
      </c>
      <c r="K2077">
        <v>35.7684</v>
      </c>
      <c r="L2077">
        <v>-89.066209999999998</v>
      </c>
      <c r="M2077" s="100" t="s">
        <v>38429</v>
      </c>
      <c r="N2077" t="s">
        <v>26286</v>
      </c>
      <c r="O2077" t="s">
        <v>43172</v>
      </c>
      <c r="P2077">
        <v>2</v>
      </c>
      <c r="Q2077" t="s">
        <v>26882</v>
      </c>
      <c r="R2077" t="s">
        <v>25816</v>
      </c>
      <c r="S2077" t="s">
        <v>26197</v>
      </c>
      <c r="T2077"/>
      <c r="U2077" t="s">
        <v>26198</v>
      </c>
      <c r="V2077" t="s">
        <v>26199</v>
      </c>
      <c r="Y2077" s="97"/>
      <c r="AA2077" s="91" t="str">
        <v>CYPRE006.8CK</v>
      </c>
    </row>
    <row r="2078" spans="1:27" s="91" customFormat="1" ht="15" customHeight="1" x14ac:dyDescent="0.35">
      <c r="A2078" t="s">
        <v>6044</v>
      </c>
      <c r="B2078" t="s">
        <v>6043</v>
      </c>
      <c r="C2078" t="s">
        <v>3933</v>
      </c>
      <c r="D2078" t="s">
        <v>6045</v>
      </c>
      <c r="E2078"/>
      <c r="F2078" t="s">
        <v>9</v>
      </c>
      <c r="G2078"/>
      <c r="H2078">
        <v>6.9</v>
      </c>
      <c r="I2078">
        <v>94.92</v>
      </c>
      <c r="J2078" t="s">
        <v>10</v>
      </c>
      <c r="K2078">
        <v>35.066400000000002</v>
      </c>
      <c r="L2078">
        <v>-88.655000000000001</v>
      </c>
      <c r="M2078" s="100" t="s">
        <v>38377</v>
      </c>
      <c r="N2078" t="s">
        <v>26200</v>
      </c>
      <c r="O2078" t="s">
        <v>42463</v>
      </c>
      <c r="P2078">
        <v>4</v>
      </c>
      <c r="Q2078" t="s">
        <v>26889</v>
      </c>
      <c r="R2078" t="s">
        <v>25816</v>
      </c>
      <c r="S2078" t="s">
        <v>26197</v>
      </c>
      <c r="T2078"/>
      <c r="U2078" t="s">
        <v>26198</v>
      </c>
      <c r="V2078" t="s">
        <v>26199</v>
      </c>
      <c r="X2078" s="91" t="s">
        <v>30847</v>
      </c>
      <c r="Y2078" s="97"/>
      <c r="AA2078" s="91" t="str">
        <v>CYPRE006.9MC</v>
      </c>
    </row>
    <row r="2079" spans="1:27" s="91" customFormat="1" ht="15" customHeight="1" x14ac:dyDescent="0.35">
      <c r="A2079" t="s">
        <v>6047</v>
      </c>
      <c r="B2079" t="s">
        <v>6046</v>
      </c>
      <c r="C2079" t="s">
        <v>3933</v>
      </c>
      <c r="D2079" t="s">
        <v>6048</v>
      </c>
      <c r="E2079"/>
      <c r="F2079" t="s">
        <v>9</v>
      </c>
      <c r="G2079"/>
      <c r="H2079">
        <v>8.5</v>
      </c>
      <c r="I2079">
        <v>87.32</v>
      </c>
      <c r="J2079" t="s">
        <v>10</v>
      </c>
      <c r="K2079">
        <v>35.076999999999998</v>
      </c>
      <c r="L2079">
        <v>-88.630399999999995</v>
      </c>
      <c r="M2079" s="100" t="s">
        <v>38377</v>
      </c>
      <c r="N2079" t="s">
        <v>26200</v>
      </c>
      <c r="O2079" t="s">
        <v>42463</v>
      </c>
      <c r="P2079">
        <v>4</v>
      </c>
      <c r="Q2079" t="s">
        <v>26889</v>
      </c>
      <c r="R2079" t="s">
        <v>25816</v>
      </c>
      <c r="S2079" t="s">
        <v>26197</v>
      </c>
      <c r="T2079"/>
      <c r="U2079" t="s">
        <v>26198</v>
      </c>
      <c r="V2079" t="s">
        <v>26199</v>
      </c>
      <c r="Y2079" s="97"/>
      <c r="AA2079" s="91" t="str">
        <v>CYPRE008.5MC</v>
      </c>
    </row>
    <row r="2080" spans="1:27" s="91" customFormat="1" ht="15" customHeight="1" x14ac:dyDescent="0.35">
      <c r="A2080" t="s">
        <v>30848</v>
      </c>
      <c r="B2080" t="s">
        <v>30849</v>
      </c>
      <c r="C2080" t="s">
        <v>3933</v>
      </c>
      <c r="D2080" t="s">
        <v>30850</v>
      </c>
      <c r="E2080"/>
      <c r="F2080" t="s">
        <v>28971</v>
      </c>
      <c r="G2080"/>
      <c r="H2080">
        <v>8.6</v>
      </c>
      <c r="I2080">
        <v>0.75</v>
      </c>
      <c r="J2080" t="s">
        <v>3832</v>
      </c>
      <c r="K2080">
        <v>35.040080000000003</v>
      </c>
      <c r="L2080">
        <v>-88.890119999999996</v>
      </c>
      <c r="M2080" s="100" t="s">
        <v>38377</v>
      </c>
      <c r="N2080" t="s">
        <v>26200</v>
      </c>
      <c r="O2080" t="s">
        <v>42294</v>
      </c>
      <c r="P2080">
        <v>4</v>
      </c>
      <c r="Q2080" t="s">
        <v>30760</v>
      </c>
      <c r="R2080" t="s">
        <v>25828</v>
      </c>
      <c r="S2080" t="s">
        <v>26197</v>
      </c>
      <c r="T2080"/>
      <c r="U2080" t="s">
        <v>26198</v>
      </c>
      <c r="V2080" t="s">
        <v>26199</v>
      </c>
      <c r="Y2080" s="97"/>
      <c r="AA2080" s="91" t="str">
        <v>CYPRE008.6HR</v>
      </c>
    </row>
    <row r="2081" spans="1:27" s="91" customFormat="1" ht="15" customHeight="1" x14ac:dyDescent="0.35">
      <c r="A2081" t="s">
        <v>6050</v>
      </c>
      <c r="B2081" t="s">
        <v>6049</v>
      </c>
      <c r="C2081" t="s">
        <v>3933</v>
      </c>
      <c r="D2081" t="s">
        <v>6051</v>
      </c>
      <c r="E2081"/>
      <c r="F2081" t="s">
        <v>27</v>
      </c>
      <c r="G2081"/>
      <c r="H2081">
        <v>8.6</v>
      </c>
      <c r="I2081">
        <v>18.940000000000001</v>
      </c>
      <c r="J2081" t="s">
        <v>936</v>
      </c>
      <c r="K2081">
        <v>35.5501</v>
      </c>
      <c r="L2081">
        <v>-89.375799999999998</v>
      </c>
      <c r="M2081" s="100" t="s">
        <v>38450</v>
      </c>
      <c r="N2081" t="s">
        <v>26319</v>
      </c>
      <c r="O2081" t="s">
        <v>43185</v>
      </c>
      <c r="P2081">
        <v>4</v>
      </c>
      <c r="Q2081" t="s">
        <v>26887</v>
      </c>
      <c r="R2081" t="s">
        <v>25816</v>
      </c>
      <c r="S2081" t="s">
        <v>26197</v>
      </c>
      <c r="T2081"/>
      <c r="U2081" t="s">
        <v>26198</v>
      </c>
      <c r="V2081" t="s">
        <v>26199</v>
      </c>
      <c r="Y2081" s="97"/>
      <c r="AA2081" s="91" t="str">
        <v>CYPRE008.6HY</v>
      </c>
    </row>
    <row r="2082" spans="1:27" s="91" customFormat="1" ht="15" customHeight="1" x14ac:dyDescent="0.35">
      <c r="A2082" t="s">
        <v>6053</v>
      </c>
      <c r="B2082" t="s">
        <v>6052</v>
      </c>
      <c r="C2082" t="s">
        <v>3933</v>
      </c>
      <c r="D2082" t="s">
        <v>6054</v>
      </c>
      <c r="E2082"/>
      <c r="F2082" t="s">
        <v>27</v>
      </c>
      <c r="G2082"/>
      <c r="H2082">
        <v>10.8</v>
      </c>
      <c r="I2082">
        <v>23.07</v>
      </c>
      <c r="J2082" t="s">
        <v>80</v>
      </c>
      <c r="K2082">
        <v>35.213650000000001</v>
      </c>
      <c r="L2082">
        <v>-89.584729999999993</v>
      </c>
      <c r="M2082" s="100" t="s">
        <v>38427</v>
      </c>
      <c r="N2082" t="s">
        <v>26281</v>
      </c>
      <c r="O2082" t="s">
        <v>42887</v>
      </c>
      <c r="P2082">
        <v>2</v>
      </c>
      <c r="Q2082" t="s">
        <v>26890</v>
      </c>
      <c r="R2082" t="s">
        <v>25828</v>
      </c>
      <c r="S2082" t="s">
        <v>26197</v>
      </c>
      <c r="T2082"/>
      <c r="U2082" t="s">
        <v>26198</v>
      </c>
      <c r="V2082" t="s">
        <v>26199</v>
      </c>
      <c r="W2082" s="91" t="s">
        <v>43186</v>
      </c>
      <c r="X2082" s="91" t="s">
        <v>34903</v>
      </c>
      <c r="Y2082" s="97"/>
      <c r="AA2082" s="91" t="str">
        <v>CYPRE010.8FA</v>
      </c>
    </row>
    <row r="2083" spans="1:27" s="91" customFormat="1" ht="15" customHeight="1" x14ac:dyDescent="0.35">
      <c r="A2083" t="s">
        <v>6056</v>
      </c>
      <c r="B2083" t="s">
        <v>6055</v>
      </c>
      <c r="C2083" t="s">
        <v>3933</v>
      </c>
      <c r="D2083" t="s">
        <v>6057</v>
      </c>
      <c r="E2083"/>
      <c r="F2083" t="s">
        <v>9</v>
      </c>
      <c r="G2083"/>
      <c r="H2083">
        <v>11.2</v>
      </c>
      <c r="I2083">
        <v>38.229999999999997</v>
      </c>
      <c r="J2083" t="s">
        <v>121</v>
      </c>
      <c r="K2083">
        <v>36.041499999999999</v>
      </c>
      <c r="L2083">
        <v>-88.057299999999998</v>
      </c>
      <c r="M2083" s="100" t="s">
        <v>38392</v>
      </c>
      <c r="N2083" t="s">
        <v>26221</v>
      </c>
      <c r="O2083" t="s">
        <v>42783</v>
      </c>
      <c r="P2083">
        <v>3</v>
      </c>
      <c r="Q2083" t="s">
        <v>29187</v>
      </c>
      <c r="R2083" t="s">
        <v>25816</v>
      </c>
      <c r="S2083" t="s">
        <v>26197</v>
      </c>
      <c r="T2083" t="s">
        <v>26375</v>
      </c>
      <c r="U2083" t="s">
        <v>26207</v>
      </c>
      <c r="V2083" t="s">
        <v>26199</v>
      </c>
      <c r="W2083" s="91" t="s">
        <v>6058</v>
      </c>
      <c r="X2083" s="91" t="s">
        <v>30851</v>
      </c>
      <c r="Y2083" s="97"/>
      <c r="AA2083" s="91" t="str">
        <v>CYPRE011.2BN</v>
      </c>
    </row>
    <row r="2084" spans="1:27" s="91" customFormat="1" ht="15" customHeight="1" x14ac:dyDescent="0.35">
      <c r="A2084" t="s">
        <v>6060</v>
      </c>
      <c r="B2084" t="s">
        <v>6059</v>
      </c>
      <c r="C2084" t="s">
        <v>3933</v>
      </c>
      <c r="D2084" t="s">
        <v>6061</v>
      </c>
      <c r="E2084"/>
      <c r="F2084" t="s">
        <v>9</v>
      </c>
      <c r="G2084"/>
      <c r="H2084">
        <v>11.3</v>
      </c>
      <c r="I2084">
        <v>38.18</v>
      </c>
      <c r="J2084" t="s">
        <v>121</v>
      </c>
      <c r="K2084">
        <v>36.042549999999999</v>
      </c>
      <c r="L2084">
        <v>-88.060739999999996</v>
      </c>
      <c r="M2084" s="100" t="s">
        <v>38392</v>
      </c>
      <c r="N2084" t="s">
        <v>26221</v>
      </c>
      <c r="O2084" t="s">
        <v>42783</v>
      </c>
      <c r="P2084">
        <v>3</v>
      </c>
      <c r="Q2084" t="s">
        <v>29187</v>
      </c>
      <c r="R2084" t="s">
        <v>25816</v>
      </c>
      <c r="S2084" t="s">
        <v>26197</v>
      </c>
      <c r="T2084"/>
      <c r="U2084" t="s">
        <v>26198</v>
      </c>
      <c r="V2084" t="s">
        <v>26199</v>
      </c>
      <c r="Y2084" s="97"/>
      <c r="AA2084" s="91" t="str">
        <v>CYPRE011.3BN</v>
      </c>
    </row>
    <row r="2085" spans="1:27" s="91" customFormat="1" ht="15" customHeight="1" x14ac:dyDescent="0.35">
      <c r="A2085" t="s">
        <v>6063</v>
      </c>
      <c r="B2085" t="s">
        <v>6062</v>
      </c>
      <c r="C2085" t="s">
        <v>6011</v>
      </c>
      <c r="D2085" t="s">
        <v>6064</v>
      </c>
      <c r="E2085"/>
      <c r="F2085" t="s">
        <v>9</v>
      </c>
      <c r="G2085"/>
      <c r="H2085">
        <v>0.5</v>
      </c>
      <c r="I2085">
        <v>0.15</v>
      </c>
      <c r="J2085" t="s">
        <v>121</v>
      </c>
      <c r="K2085">
        <v>36.045229999999997</v>
      </c>
      <c r="L2085">
        <v>-88.071269999999998</v>
      </c>
      <c r="M2085" s="100" t="s">
        <v>38392</v>
      </c>
      <c r="N2085" t="s">
        <v>26221</v>
      </c>
      <c r="O2085" t="s">
        <v>42783</v>
      </c>
      <c r="P2085">
        <v>3</v>
      </c>
      <c r="Q2085" t="s">
        <v>26891</v>
      </c>
      <c r="R2085" t="s">
        <v>25816</v>
      </c>
      <c r="S2085" t="s">
        <v>26197</v>
      </c>
      <c r="T2085"/>
      <c r="U2085" t="s">
        <v>26198</v>
      </c>
      <c r="V2085" t="s">
        <v>26199</v>
      </c>
      <c r="W2085" s="91" t="s">
        <v>6065</v>
      </c>
      <c r="X2085" s="91" t="s">
        <v>30852</v>
      </c>
      <c r="Y2085" s="97"/>
      <c r="AA2085" s="91" t="str">
        <v>CYPRE011.4T0.5BN</v>
      </c>
    </row>
    <row r="2086" spans="1:27" s="91" customFormat="1" ht="15" customHeight="1" x14ac:dyDescent="0.35">
      <c r="A2086" t="s">
        <v>6067</v>
      </c>
      <c r="B2086" t="s">
        <v>6066</v>
      </c>
      <c r="C2086" t="s">
        <v>3933</v>
      </c>
      <c r="D2086" t="s">
        <v>6068</v>
      </c>
      <c r="E2086"/>
      <c r="F2086" t="s">
        <v>9</v>
      </c>
      <c r="G2086"/>
      <c r="H2086">
        <v>12.8</v>
      </c>
      <c r="I2086">
        <v>33</v>
      </c>
      <c r="J2086" t="s">
        <v>121</v>
      </c>
      <c r="K2086">
        <v>36.047370000000001</v>
      </c>
      <c r="L2086">
        <v>-88.073009999999996</v>
      </c>
      <c r="M2086" s="100" t="s">
        <v>38392</v>
      </c>
      <c r="N2086" t="s">
        <v>26221</v>
      </c>
      <c r="O2086" t="s">
        <v>38686</v>
      </c>
      <c r="P2086">
        <v>3</v>
      </c>
      <c r="Q2086" t="s">
        <v>29187</v>
      </c>
      <c r="R2086" t="s">
        <v>25816</v>
      </c>
      <c r="S2086" t="s">
        <v>26197</v>
      </c>
      <c r="T2086"/>
      <c r="U2086" t="s">
        <v>26198</v>
      </c>
      <c r="V2086" t="s">
        <v>26199</v>
      </c>
      <c r="W2086" s="91" t="s">
        <v>38915</v>
      </c>
      <c r="Y2086" s="97"/>
      <c r="AA2086" s="91" t="str">
        <v>CYPRE012.8BN</v>
      </c>
    </row>
    <row r="2087" spans="1:27" s="91" customFormat="1" ht="15" customHeight="1" x14ac:dyDescent="0.35">
      <c r="A2087" t="s">
        <v>6070</v>
      </c>
      <c r="B2087" t="s">
        <v>6069</v>
      </c>
      <c r="C2087" t="s">
        <v>3933</v>
      </c>
      <c r="D2087" t="s">
        <v>6071</v>
      </c>
      <c r="E2087"/>
      <c r="F2087" t="s">
        <v>9</v>
      </c>
      <c r="G2087"/>
      <c r="H2087">
        <v>13.4</v>
      </c>
      <c r="I2087">
        <v>18.52</v>
      </c>
      <c r="J2087" t="s">
        <v>121</v>
      </c>
      <c r="K2087">
        <v>36.045214999999999</v>
      </c>
      <c r="L2087">
        <v>-88.081021000000007</v>
      </c>
      <c r="M2087" s="100" t="s">
        <v>38392</v>
      </c>
      <c r="N2087" t="s">
        <v>26221</v>
      </c>
      <c r="O2087" t="s">
        <v>42783</v>
      </c>
      <c r="P2087">
        <v>3</v>
      </c>
      <c r="Q2087" t="s">
        <v>29187</v>
      </c>
      <c r="R2087" t="s">
        <v>25816</v>
      </c>
      <c r="S2087" t="s">
        <v>26197</v>
      </c>
      <c r="T2087"/>
      <c r="U2087" t="s">
        <v>26198</v>
      </c>
      <c r="V2087" t="s">
        <v>26199</v>
      </c>
      <c r="W2087" s="91" t="s">
        <v>6072</v>
      </c>
      <c r="Y2087" s="97"/>
      <c r="AA2087" s="91" t="str">
        <v>CYPRE013.4BN</v>
      </c>
    </row>
    <row r="2088" spans="1:27" s="91" customFormat="1" ht="15" customHeight="1" x14ac:dyDescent="0.35">
      <c r="A2088" t="s">
        <v>6074</v>
      </c>
      <c r="B2088" t="s">
        <v>6073</v>
      </c>
      <c r="C2088" t="s">
        <v>6011</v>
      </c>
      <c r="D2088" t="s">
        <v>6075</v>
      </c>
      <c r="E2088"/>
      <c r="F2088" t="s">
        <v>9</v>
      </c>
      <c r="G2088"/>
      <c r="H2088">
        <v>0.6</v>
      </c>
      <c r="I2088">
        <v>0.14000000000000001</v>
      </c>
      <c r="J2088" t="s">
        <v>121</v>
      </c>
      <c r="K2088">
        <v>36.041899999999998</v>
      </c>
      <c r="L2088">
        <v>-88.091099999999997</v>
      </c>
      <c r="M2088" s="100" t="s">
        <v>38392</v>
      </c>
      <c r="N2088" t="s">
        <v>26221</v>
      </c>
      <c r="O2088" t="s">
        <v>42783</v>
      </c>
      <c r="P2088">
        <v>3</v>
      </c>
      <c r="Q2088" t="s">
        <v>26618</v>
      </c>
      <c r="R2088" t="s">
        <v>25816</v>
      </c>
      <c r="S2088" t="s">
        <v>26197</v>
      </c>
      <c r="T2088"/>
      <c r="U2088" t="s">
        <v>26198</v>
      </c>
      <c r="V2088" t="s">
        <v>26199</v>
      </c>
      <c r="W2088" s="91" t="s">
        <v>6076</v>
      </c>
      <c r="X2088" s="91" t="s">
        <v>30853</v>
      </c>
      <c r="Y2088" s="97"/>
      <c r="AA2088" s="91" t="str">
        <v>CYPRE013.5T0.6BN</v>
      </c>
    </row>
    <row r="2089" spans="1:27" s="91" customFormat="1" ht="15" customHeight="1" x14ac:dyDescent="0.35">
      <c r="A2089" t="s">
        <v>6078</v>
      </c>
      <c r="B2089" t="s">
        <v>6077</v>
      </c>
      <c r="C2089" t="s">
        <v>3933</v>
      </c>
      <c r="D2089" t="s">
        <v>6079</v>
      </c>
      <c r="E2089"/>
      <c r="F2089" t="s">
        <v>27</v>
      </c>
      <c r="G2089"/>
      <c r="H2089">
        <v>13.7</v>
      </c>
      <c r="I2089">
        <v>11.4</v>
      </c>
      <c r="J2089" t="s">
        <v>80</v>
      </c>
      <c r="K2089">
        <v>35.214660000000002</v>
      </c>
      <c r="L2089">
        <v>-89.535570000000007</v>
      </c>
      <c r="M2089" s="100" t="s">
        <v>38427</v>
      </c>
      <c r="N2089" t="s">
        <v>26281</v>
      </c>
      <c r="O2089" t="s">
        <v>42887</v>
      </c>
      <c r="P2089">
        <v>2</v>
      </c>
      <c r="Q2089" t="s">
        <v>26890</v>
      </c>
      <c r="R2089" t="s">
        <v>25828</v>
      </c>
      <c r="S2089" t="s">
        <v>26197</v>
      </c>
      <c r="T2089"/>
      <c r="U2089" t="s">
        <v>26198</v>
      </c>
      <c r="V2089" t="s">
        <v>26199</v>
      </c>
      <c r="Y2089" s="97"/>
      <c r="AA2089" s="91" t="str">
        <v>CYPRE013.7FA</v>
      </c>
    </row>
    <row r="2090" spans="1:27" s="91" customFormat="1" ht="15" customHeight="1" x14ac:dyDescent="0.35">
      <c r="A2090" t="s">
        <v>6081</v>
      </c>
      <c r="B2090" t="s">
        <v>6080</v>
      </c>
      <c r="C2090" t="s">
        <v>3933</v>
      </c>
      <c r="D2090" t="s">
        <v>30854</v>
      </c>
      <c r="E2090"/>
      <c r="F2090" t="s">
        <v>9</v>
      </c>
      <c r="G2090"/>
      <c r="H2090">
        <v>14</v>
      </c>
      <c r="I2090">
        <v>60.02</v>
      </c>
      <c r="J2090" t="s">
        <v>10</v>
      </c>
      <c r="K2090">
        <v>35.147280000000002</v>
      </c>
      <c r="L2090">
        <v>-88.602419999999995</v>
      </c>
      <c r="M2090" s="100" t="s">
        <v>38377</v>
      </c>
      <c r="N2090" t="s">
        <v>26200</v>
      </c>
      <c r="O2090" t="s">
        <v>42438</v>
      </c>
      <c r="P2090">
        <v>4</v>
      </c>
      <c r="Q2090" t="s">
        <v>26892</v>
      </c>
      <c r="R2090" t="s">
        <v>25816</v>
      </c>
      <c r="S2090" t="s">
        <v>26197</v>
      </c>
      <c r="T2090"/>
      <c r="U2090" t="s">
        <v>26198</v>
      </c>
      <c r="V2090" t="s">
        <v>26199</v>
      </c>
      <c r="Y2090" s="97"/>
      <c r="AA2090" s="91" t="str">
        <v>CYPRE014.0MC</v>
      </c>
    </row>
    <row r="2091" spans="1:27" s="91" customFormat="1" ht="15" customHeight="1" x14ac:dyDescent="0.35">
      <c r="A2091" t="s">
        <v>6083</v>
      </c>
      <c r="B2091" t="s">
        <v>6082</v>
      </c>
      <c r="C2091" t="s">
        <v>3933</v>
      </c>
      <c r="D2091" t="s">
        <v>6084</v>
      </c>
      <c r="E2091"/>
      <c r="F2091" t="s">
        <v>9</v>
      </c>
      <c r="G2091"/>
      <c r="H2091">
        <v>14.9</v>
      </c>
      <c r="I2091">
        <v>17.809999999999999</v>
      </c>
      <c r="J2091" t="s">
        <v>121</v>
      </c>
      <c r="K2091">
        <v>36.03519</v>
      </c>
      <c r="L2091">
        <v>-88.090720000000005</v>
      </c>
      <c r="M2091" s="100" t="s">
        <v>38392</v>
      </c>
      <c r="N2091" t="s">
        <v>26221</v>
      </c>
      <c r="O2091" t="s">
        <v>42783</v>
      </c>
      <c r="P2091">
        <v>3</v>
      </c>
      <c r="Q2091" t="s">
        <v>29187</v>
      </c>
      <c r="R2091" t="s">
        <v>25816</v>
      </c>
      <c r="S2091" t="s">
        <v>26197</v>
      </c>
      <c r="T2091"/>
      <c r="U2091" t="s">
        <v>26198</v>
      </c>
      <c r="V2091" t="s">
        <v>26199</v>
      </c>
      <c r="W2091" s="91" t="s">
        <v>6085</v>
      </c>
      <c r="Y2091" s="97"/>
      <c r="AA2091" s="91" t="str">
        <v>CYPRE014.9BN</v>
      </c>
    </row>
    <row r="2092" spans="1:27" s="91" customFormat="1" ht="15" customHeight="1" x14ac:dyDescent="0.35">
      <c r="A2092" t="s">
        <v>6087</v>
      </c>
      <c r="B2092" t="s">
        <v>6086</v>
      </c>
      <c r="C2092" t="s">
        <v>3933</v>
      </c>
      <c r="D2092" t="s">
        <v>6088</v>
      </c>
      <c r="E2092"/>
      <c r="F2092" t="s">
        <v>9</v>
      </c>
      <c r="G2092"/>
      <c r="H2092">
        <v>15.8</v>
      </c>
      <c r="I2092">
        <v>55.94</v>
      </c>
      <c r="J2092" t="s">
        <v>10</v>
      </c>
      <c r="K2092">
        <v>35.16686</v>
      </c>
      <c r="L2092">
        <v>-88.592780000000005</v>
      </c>
      <c r="M2092" s="100" t="s">
        <v>38377</v>
      </c>
      <c r="N2092" t="s">
        <v>26200</v>
      </c>
      <c r="O2092" t="s">
        <v>42438</v>
      </c>
      <c r="P2092">
        <v>4</v>
      </c>
      <c r="Q2092" t="s">
        <v>26892</v>
      </c>
      <c r="R2092" t="s">
        <v>25816</v>
      </c>
      <c r="S2092" t="s">
        <v>26197</v>
      </c>
      <c r="T2092"/>
      <c r="U2092" t="s">
        <v>26198</v>
      </c>
      <c r="V2092" t="s">
        <v>26199</v>
      </c>
      <c r="Y2092" s="97"/>
      <c r="AA2092" s="91" t="str">
        <v>CYPRE015.8MC</v>
      </c>
    </row>
    <row r="2093" spans="1:27" s="91" customFormat="1" ht="15" customHeight="1" x14ac:dyDescent="0.35">
      <c r="A2093" t="s">
        <v>6090</v>
      </c>
      <c r="B2093" t="s">
        <v>6089</v>
      </c>
      <c r="C2093" t="s">
        <v>3933</v>
      </c>
      <c r="D2093" t="s">
        <v>6091</v>
      </c>
      <c r="E2093"/>
      <c r="F2093" t="s">
        <v>9</v>
      </c>
      <c r="G2093"/>
      <c r="H2093">
        <v>18.8</v>
      </c>
      <c r="I2093">
        <v>28.41</v>
      </c>
      <c r="J2093" t="s">
        <v>10</v>
      </c>
      <c r="K2093">
        <v>35.208100000000002</v>
      </c>
      <c r="L2093">
        <v>-88.594800000000006</v>
      </c>
      <c r="M2093" s="100" t="s">
        <v>38377</v>
      </c>
      <c r="N2093" t="s">
        <v>26200</v>
      </c>
      <c r="O2093" t="s">
        <v>42438</v>
      </c>
      <c r="P2093">
        <v>4</v>
      </c>
      <c r="Q2093" t="s">
        <v>26893</v>
      </c>
      <c r="R2093" t="s">
        <v>25816</v>
      </c>
      <c r="S2093" t="s">
        <v>26197</v>
      </c>
      <c r="T2093"/>
      <c r="U2093" t="s">
        <v>26198</v>
      </c>
      <c r="V2093" t="s">
        <v>26199</v>
      </c>
      <c r="X2093" s="91" t="s">
        <v>30855</v>
      </c>
      <c r="Y2093" s="97"/>
      <c r="AA2093" s="91" t="str">
        <v>CYPRE018.8MC</v>
      </c>
    </row>
    <row r="2094" spans="1:27" s="91" customFormat="1" ht="15" customHeight="1" x14ac:dyDescent="0.35">
      <c r="A2094" t="s">
        <v>6093</v>
      </c>
      <c r="B2094" t="s">
        <v>6092</v>
      </c>
      <c r="C2094" t="s">
        <v>3933</v>
      </c>
      <c r="D2094" t="s">
        <v>6094</v>
      </c>
      <c r="E2094"/>
      <c r="F2094" t="s">
        <v>28977</v>
      </c>
      <c r="G2094"/>
      <c r="H2094">
        <v>23.5</v>
      </c>
      <c r="I2094">
        <v>18.23</v>
      </c>
      <c r="J2094" t="s">
        <v>942</v>
      </c>
      <c r="K2094">
        <v>35.012500000000003</v>
      </c>
      <c r="L2094">
        <v>-87.818600000000004</v>
      </c>
      <c r="M2094" s="100" t="s">
        <v>38376</v>
      </c>
      <c r="N2094" t="s">
        <v>26196</v>
      </c>
      <c r="O2094" t="s">
        <v>43176</v>
      </c>
      <c r="P2094">
        <v>1</v>
      </c>
      <c r="Q2094" t="s">
        <v>30856</v>
      </c>
      <c r="R2094" t="s">
        <v>25808</v>
      </c>
      <c r="S2094" t="s">
        <v>26197</v>
      </c>
      <c r="T2094"/>
      <c r="U2094" t="s">
        <v>26198</v>
      </c>
      <c r="V2094" t="s">
        <v>26199</v>
      </c>
      <c r="Y2094" s="97"/>
      <c r="AA2094" s="91" t="str">
        <v>CYPRE023.5WE</v>
      </c>
    </row>
    <row r="2095" spans="1:27" s="91" customFormat="1" ht="15" customHeight="1" x14ac:dyDescent="0.35">
      <c r="A2095" t="s">
        <v>6096</v>
      </c>
      <c r="B2095" t="s">
        <v>6095</v>
      </c>
      <c r="C2095" t="s">
        <v>3933</v>
      </c>
      <c r="D2095" t="s">
        <v>40946</v>
      </c>
      <c r="E2095"/>
      <c r="F2095" t="s">
        <v>9</v>
      </c>
      <c r="G2095"/>
      <c r="H2095">
        <v>23.8</v>
      </c>
      <c r="I2095">
        <v>6.94</v>
      </c>
      <c r="J2095" t="s">
        <v>10</v>
      </c>
      <c r="K2095">
        <v>35.268706000000002</v>
      </c>
      <c r="L2095">
        <v>-88.582143000000002</v>
      </c>
      <c r="M2095" s="100" t="s">
        <v>38377</v>
      </c>
      <c r="N2095" t="s">
        <v>26200</v>
      </c>
      <c r="O2095" t="s">
        <v>42438</v>
      </c>
      <c r="P2095">
        <v>4</v>
      </c>
      <c r="Q2095" t="s">
        <v>26893</v>
      </c>
      <c r="R2095" t="s">
        <v>25816</v>
      </c>
      <c r="S2095" t="s">
        <v>26197</v>
      </c>
      <c r="T2095"/>
      <c r="U2095" t="s">
        <v>26198</v>
      </c>
      <c r="V2095" t="s">
        <v>26199</v>
      </c>
      <c r="W2095" s="91" t="s">
        <v>34904</v>
      </c>
      <c r="X2095" s="91" t="s">
        <v>30857</v>
      </c>
      <c r="Y2095" s="97"/>
      <c r="AA2095" s="91" t="str">
        <v>CYPRE023.8MC</v>
      </c>
    </row>
    <row r="2096" spans="1:27" s="91" customFormat="1" ht="15" customHeight="1" x14ac:dyDescent="0.35">
      <c r="A2096" t="s">
        <v>6098</v>
      </c>
      <c r="B2096" t="s">
        <v>6097</v>
      </c>
      <c r="C2096" t="s">
        <v>3933</v>
      </c>
      <c r="D2096" t="s">
        <v>6099</v>
      </c>
      <c r="E2096"/>
      <c r="F2096" t="s">
        <v>28977</v>
      </c>
      <c r="G2096"/>
      <c r="H2096">
        <v>24.8</v>
      </c>
      <c r="I2096">
        <v>16.25</v>
      </c>
      <c r="J2096" t="s">
        <v>942</v>
      </c>
      <c r="K2096">
        <v>35.031500000000001</v>
      </c>
      <c r="L2096">
        <v>-87.821899999999999</v>
      </c>
      <c r="M2096" s="100" t="s">
        <v>38376</v>
      </c>
      <c r="N2096" t="s">
        <v>26196</v>
      </c>
      <c r="O2096" t="s">
        <v>43176</v>
      </c>
      <c r="P2096">
        <v>1</v>
      </c>
      <c r="Q2096" t="s">
        <v>30856</v>
      </c>
      <c r="R2096" t="s">
        <v>25808</v>
      </c>
      <c r="S2096" t="s">
        <v>26197</v>
      </c>
      <c r="T2096"/>
      <c r="U2096" t="s">
        <v>26198</v>
      </c>
      <c r="V2096" t="s">
        <v>26199</v>
      </c>
      <c r="X2096" s="91" t="s">
        <v>25882</v>
      </c>
      <c r="Y2096" s="97"/>
      <c r="AA2096" s="91" t="str">
        <v>CYPRE024.8WE</v>
      </c>
    </row>
    <row r="2097" spans="1:27" s="91" customFormat="1" ht="15" customHeight="1" x14ac:dyDescent="0.35">
      <c r="A2097" s="310" t="s">
        <v>38916</v>
      </c>
      <c r="B2097" s="310" t="s">
        <v>38917</v>
      </c>
      <c r="C2097" s="310" t="s">
        <v>38918</v>
      </c>
      <c r="D2097" s="310" t="s">
        <v>38919</v>
      </c>
      <c r="E2097" s="310"/>
      <c r="F2097" s="310" t="s">
        <v>27</v>
      </c>
      <c r="G2097" s="310"/>
      <c r="H2097" s="314">
        <v>1.6</v>
      </c>
      <c r="I2097" s="314">
        <v>3.8</v>
      </c>
      <c r="J2097" s="310" t="s">
        <v>919</v>
      </c>
      <c r="K2097" s="314">
        <v>35.157823</v>
      </c>
      <c r="L2097" s="314">
        <v>-90.011849999999995</v>
      </c>
      <c r="M2097" s="314" t="s">
        <v>38390</v>
      </c>
      <c r="N2097" s="310" t="s">
        <v>26218</v>
      </c>
      <c r="O2097" s="310" t="s">
        <v>38920</v>
      </c>
      <c r="P2097" s="314">
        <v>3</v>
      </c>
      <c r="Q2097" s="310" t="s">
        <v>26883</v>
      </c>
      <c r="R2097" s="310" t="s">
        <v>25828</v>
      </c>
      <c r="S2097" s="310" t="s">
        <v>26197</v>
      </c>
      <c r="T2097" s="310"/>
      <c r="U2097" s="310" t="s">
        <v>26198</v>
      </c>
      <c r="V2097" s="310" t="s">
        <v>26199</v>
      </c>
      <c r="W2097" s="91" t="s">
        <v>38921</v>
      </c>
      <c r="Y2097" s="97"/>
      <c r="AA2097" s="91" t="str">
        <v>CYPRE1.1T1.6SH</v>
      </c>
    </row>
    <row r="2098" spans="1:27" s="91" customFormat="1" ht="15" customHeight="1" x14ac:dyDescent="0.35">
      <c r="A2098" t="s">
        <v>30858</v>
      </c>
      <c r="B2098" t="s">
        <v>30859</v>
      </c>
      <c r="C2098" t="s">
        <v>30860</v>
      </c>
      <c r="D2098" t="s">
        <v>30861</v>
      </c>
      <c r="E2098"/>
      <c r="F2098" t="s">
        <v>9</v>
      </c>
      <c r="G2098"/>
      <c r="H2098">
        <v>0.5</v>
      </c>
      <c r="I2098">
        <v>1.33</v>
      </c>
      <c r="J2098" t="s">
        <v>121</v>
      </c>
      <c r="K2098">
        <v>36.036670000000001</v>
      </c>
      <c r="L2098">
        <v>-88.057280000000006</v>
      </c>
      <c r="M2098" s="100" t="s">
        <v>38392</v>
      </c>
      <c r="N2098" t="s">
        <v>26221</v>
      </c>
      <c r="O2098" t="s">
        <v>42783</v>
      </c>
      <c r="P2098">
        <v>3</v>
      </c>
      <c r="Q2098" t="s">
        <v>37119</v>
      </c>
      <c r="R2098" t="s">
        <v>25816</v>
      </c>
      <c r="S2098" t="s">
        <v>26197</v>
      </c>
      <c r="T2098"/>
      <c r="U2098" t="s">
        <v>26198</v>
      </c>
      <c r="V2098" t="s">
        <v>26199</v>
      </c>
      <c r="W2098" s="91" t="s">
        <v>30863</v>
      </c>
      <c r="Y2098" s="97"/>
      <c r="AA2098" s="91" t="str">
        <v>CYPRE1.8T0.5BN</v>
      </c>
    </row>
    <row r="2099" spans="1:27" s="91" customFormat="1" ht="15" customHeight="1" x14ac:dyDescent="0.35">
      <c r="A2099" s="310" t="s">
        <v>40947</v>
      </c>
      <c r="B2099" s="310" t="s">
        <v>40948</v>
      </c>
      <c r="C2099" s="310" t="s">
        <v>40949</v>
      </c>
      <c r="D2099" s="310" t="s">
        <v>40950</v>
      </c>
      <c r="E2099" s="310"/>
      <c r="F2099" s="310" t="s">
        <v>9</v>
      </c>
      <c r="G2099" s="310"/>
      <c r="H2099" s="314">
        <v>1</v>
      </c>
      <c r="I2099" s="314">
        <v>5.98</v>
      </c>
      <c r="J2099" s="310" t="s">
        <v>10</v>
      </c>
      <c r="K2099" s="314">
        <v>35.235650999999997</v>
      </c>
      <c r="L2099" s="314">
        <v>-88.605316000000002</v>
      </c>
      <c r="M2099" s="314" t="s">
        <v>38377</v>
      </c>
      <c r="N2099" s="310" t="s">
        <v>26200</v>
      </c>
      <c r="O2099" s="310" t="s">
        <v>38862</v>
      </c>
      <c r="P2099" s="314">
        <v>4</v>
      </c>
      <c r="Q2099" s="310" t="s">
        <v>40951</v>
      </c>
      <c r="R2099" s="310" t="s">
        <v>25816</v>
      </c>
      <c r="S2099" s="310" t="s">
        <v>26197</v>
      </c>
      <c r="T2099" s="310"/>
      <c r="U2099" s="310" t="s">
        <v>26198</v>
      </c>
      <c r="V2099" s="310" t="s">
        <v>26199</v>
      </c>
      <c r="W2099" s="91" t="s">
        <v>40952</v>
      </c>
      <c r="Y2099" s="97"/>
      <c r="AA2099" s="91" t="str">
        <v>CYPRE20.0T1.0MC</v>
      </c>
    </row>
    <row r="2100" spans="1:27" s="91" customFormat="1" ht="15" customHeight="1" x14ac:dyDescent="0.35">
      <c r="A2100" t="s">
        <v>36499</v>
      </c>
      <c r="B2100" t="s">
        <v>36500</v>
      </c>
      <c r="C2100" t="s">
        <v>36501</v>
      </c>
      <c r="D2100" t="s">
        <v>36502</v>
      </c>
      <c r="E2100"/>
      <c r="F2100" t="s">
        <v>27</v>
      </c>
      <c r="G2100"/>
      <c r="H2100">
        <v>2.2000000000000002</v>
      </c>
      <c r="I2100">
        <v>0.6</v>
      </c>
      <c r="J2100" t="s">
        <v>888</v>
      </c>
      <c r="K2100">
        <v>35.75074</v>
      </c>
      <c r="L2100">
        <v>-89.092129999999997</v>
      </c>
      <c r="M2100" s="100" t="s">
        <v>38429</v>
      </c>
      <c r="N2100" t="s">
        <v>26286</v>
      </c>
      <c r="O2100" t="s">
        <v>43172</v>
      </c>
      <c r="P2100">
        <v>2</v>
      </c>
      <c r="Q2100" t="s">
        <v>36503</v>
      </c>
      <c r="R2100" t="s">
        <v>25816</v>
      </c>
      <c r="S2100" t="s">
        <v>26197</v>
      </c>
      <c r="T2100"/>
      <c r="U2100" t="s">
        <v>26198</v>
      </c>
      <c r="V2100" t="s">
        <v>26199</v>
      </c>
      <c r="W2100" s="91" t="s">
        <v>36504</v>
      </c>
      <c r="Y2100" s="97"/>
      <c r="AA2100" s="91" t="str">
        <v>CYPRE5.3T2.2CK</v>
      </c>
    </row>
    <row r="2101" spans="1:27" s="91" customFormat="1" ht="15" customHeight="1" x14ac:dyDescent="0.35">
      <c r="A2101" t="s">
        <v>6101</v>
      </c>
      <c r="B2101" t="s">
        <v>6100</v>
      </c>
      <c r="C2101" t="s">
        <v>6011</v>
      </c>
      <c r="D2101" t="s">
        <v>6102</v>
      </c>
      <c r="E2101"/>
      <c r="F2101" t="s">
        <v>28971</v>
      </c>
      <c r="G2101"/>
      <c r="H2101">
        <v>1.6</v>
      </c>
      <c r="I2101">
        <v>0.79</v>
      </c>
      <c r="J2101" t="s">
        <v>3832</v>
      </c>
      <c r="K2101">
        <v>35.057910999999997</v>
      </c>
      <c r="L2101">
        <v>-88.900148000000002</v>
      </c>
      <c r="M2101" s="100" t="s">
        <v>38377</v>
      </c>
      <c r="N2101" t="s">
        <v>26200</v>
      </c>
      <c r="O2101" t="s">
        <v>42294</v>
      </c>
      <c r="P2101">
        <v>4</v>
      </c>
      <c r="Q2101" t="s">
        <v>28663</v>
      </c>
      <c r="R2101" t="s">
        <v>25828</v>
      </c>
      <c r="S2101" t="s">
        <v>26197</v>
      </c>
      <c r="T2101"/>
      <c r="U2101" t="s">
        <v>26198</v>
      </c>
      <c r="V2101" t="s">
        <v>26199</v>
      </c>
      <c r="W2101" s="91" t="s">
        <v>6103</v>
      </c>
      <c r="X2101" s="91" t="s">
        <v>34905</v>
      </c>
      <c r="Y2101" s="97"/>
      <c r="AA2101" s="91" t="str">
        <v>CYPRE5.5T1.6HR</v>
      </c>
    </row>
    <row r="2102" spans="1:27" s="91" customFormat="1" ht="15" customHeight="1" x14ac:dyDescent="0.35">
      <c r="A2102" t="s">
        <v>6105</v>
      </c>
      <c r="B2102" t="s">
        <v>6104</v>
      </c>
      <c r="C2102" t="s">
        <v>6011</v>
      </c>
      <c r="D2102" t="s">
        <v>6106</v>
      </c>
      <c r="E2102"/>
      <c r="F2102" t="s">
        <v>27</v>
      </c>
      <c r="G2102"/>
      <c r="H2102">
        <v>0.1</v>
      </c>
      <c r="I2102">
        <v>4.1399999999999997</v>
      </c>
      <c r="J2102" t="s">
        <v>888</v>
      </c>
      <c r="K2102">
        <v>35.769199999999998</v>
      </c>
      <c r="L2102">
        <v>-89.075699999999998</v>
      </c>
      <c r="M2102" s="100" t="s">
        <v>38429</v>
      </c>
      <c r="N2102" t="s">
        <v>26286</v>
      </c>
      <c r="O2102" t="s">
        <v>43172</v>
      </c>
      <c r="P2102">
        <v>2</v>
      </c>
      <c r="Q2102" t="s">
        <v>26894</v>
      </c>
      <c r="R2102" t="s">
        <v>25816</v>
      </c>
      <c r="S2102" t="s">
        <v>26197</v>
      </c>
      <c r="T2102"/>
      <c r="U2102" t="s">
        <v>26198</v>
      </c>
      <c r="V2102" t="s">
        <v>26199</v>
      </c>
      <c r="W2102" s="91" t="s">
        <v>6107</v>
      </c>
      <c r="X2102" s="91" t="s">
        <v>30864</v>
      </c>
      <c r="Y2102" s="97"/>
      <c r="AA2102" s="91" t="str">
        <v>CYPRE6.0T.01CK</v>
      </c>
    </row>
    <row r="2103" spans="1:27" s="91" customFormat="1" ht="15" customHeight="1" x14ac:dyDescent="0.35">
      <c r="A2103" t="s">
        <v>6109</v>
      </c>
      <c r="B2103" t="s">
        <v>6108</v>
      </c>
      <c r="C2103" t="s">
        <v>6110</v>
      </c>
      <c r="D2103" t="s">
        <v>6111</v>
      </c>
      <c r="E2103"/>
      <c r="F2103" t="s">
        <v>9</v>
      </c>
      <c r="G2103"/>
      <c r="H2103">
        <v>1.3</v>
      </c>
      <c r="I2103">
        <v>7.4</v>
      </c>
      <c r="J2103" t="s">
        <v>641</v>
      </c>
      <c r="K2103">
        <v>35.805799999999998</v>
      </c>
      <c r="L2103">
        <v>-88.334199999999996</v>
      </c>
      <c r="M2103" s="100" t="s">
        <v>38392</v>
      </c>
      <c r="N2103" t="s">
        <v>26221</v>
      </c>
      <c r="O2103" t="s">
        <v>42219</v>
      </c>
      <c r="P2103">
        <v>3</v>
      </c>
      <c r="Q2103" t="s">
        <v>30865</v>
      </c>
      <c r="R2103" t="s">
        <v>25816</v>
      </c>
      <c r="S2103" t="s">
        <v>26197</v>
      </c>
      <c r="T2103"/>
      <c r="U2103" t="s">
        <v>26198</v>
      </c>
      <c r="V2103" t="s">
        <v>26199</v>
      </c>
      <c r="W2103" s="91" t="s">
        <v>34906</v>
      </c>
      <c r="X2103" s="91" t="s">
        <v>34907</v>
      </c>
      <c r="Y2103" s="97"/>
      <c r="AA2103" s="91" t="str">
        <v>DABBS001.3HE</v>
      </c>
    </row>
    <row r="2104" spans="1:27" s="91" customFormat="1" ht="15" customHeight="1" x14ac:dyDescent="0.35">
      <c r="A2104" t="s">
        <v>37120</v>
      </c>
      <c r="B2104" t="s">
        <v>37121</v>
      </c>
      <c r="C2104" t="s">
        <v>6114</v>
      </c>
      <c r="D2104" t="s">
        <v>5757</v>
      </c>
      <c r="E2104"/>
      <c r="F2104" t="s">
        <v>58</v>
      </c>
      <c r="G2104"/>
      <c r="H2104">
        <v>9.1</v>
      </c>
      <c r="I2104">
        <v>139.69999999999999</v>
      </c>
      <c r="J2104" t="s">
        <v>313</v>
      </c>
      <c r="K2104">
        <v>35.998040000000003</v>
      </c>
      <c r="L2104">
        <v>-84.823499999999996</v>
      </c>
      <c r="M2104" s="100" t="s">
        <v>38416</v>
      </c>
      <c r="N2104" t="s">
        <v>26258</v>
      </c>
      <c r="O2104" t="s">
        <v>38853</v>
      </c>
      <c r="P2104">
        <v>1</v>
      </c>
      <c r="Q2104" t="s">
        <v>31175</v>
      </c>
      <c r="R2104" t="s">
        <v>25812</v>
      </c>
      <c r="S2104" t="s">
        <v>26197</v>
      </c>
      <c r="T2104"/>
      <c r="U2104" t="s">
        <v>26198</v>
      </c>
      <c r="V2104" t="s">
        <v>26199</v>
      </c>
      <c r="W2104" s="91" t="s">
        <v>38922</v>
      </c>
      <c r="Y2104" s="97"/>
      <c r="AA2104" s="91" t="str">
        <v>DADDY009.1CU</v>
      </c>
    </row>
    <row r="2105" spans="1:27" s="91" customFormat="1" ht="15" customHeight="1" x14ac:dyDescent="0.35">
      <c r="A2105" t="s">
        <v>6113</v>
      </c>
      <c r="B2105" t="s">
        <v>6112</v>
      </c>
      <c r="C2105" t="s">
        <v>6114</v>
      </c>
      <c r="D2105" t="s">
        <v>30866</v>
      </c>
      <c r="E2105"/>
      <c r="F2105" t="s">
        <v>58</v>
      </c>
      <c r="G2105"/>
      <c r="H2105">
        <v>20.100000000000001</v>
      </c>
      <c r="I2105">
        <v>93.61</v>
      </c>
      <c r="J2105" t="s">
        <v>313</v>
      </c>
      <c r="K2105">
        <v>35.926000000000002</v>
      </c>
      <c r="L2105">
        <v>-84.914299999999997</v>
      </c>
      <c r="M2105" s="100" t="s">
        <v>38416</v>
      </c>
      <c r="N2105" t="s">
        <v>26258</v>
      </c>
      <c r="O2105" t="s">
        <v>42563</v>
      </c>
      <c r="P2105">
        <v>1</v>
      </c>
      <c r="Q2105" t="s">
        <v>30867</v>
      </c>
      <c r="R2105" t="s">
        <v>25812</v>
      </c>
      <c r="S2105" t="s">
        <v>26197</v>
      </c>
      <c r="T2105"/>
      <c r="U2105" t="s">
        <v>26198</v>
      </c>
      <c r="V2105" t="s">
        <v>26199</v>
      </c>
      <c r="W2105" s="91" t="s">
        <v>43371</v>
      </c>
      <c r="X2105" s="91" t="s">
        <v>30868</v>
      </c>
      <c r="Y2105" s="97"/>
      <c r="AA2105" s="91" t="str">
        <v>DADDY020.1CU</v>
      </c>
    </row>
    <row r="2106" spans="1:27" s="91" customFormat="1" ht="15" customHeight="1" x14ac:dyDescent="0.35">
      <c r="A2106" t="s">
        <v>6116</v>
      </c>
      <c r="B2106" t="s">
        <v>6115</v>
      </c>
      <c r="C2106" t="s">
        <v>6114</v>
      </c>
      <c r="D2106" t="s">
        <v>6117</v>
      </c>
      <c r="E2106"/>
      <c r="F2106" t="s">
        <v>58</v>
      </c>
      <c r="G2106"/>
      <c r="H2106">
        <v>37.5</v>
      </c>
      <c r="I2106">
        <v>20.350000000000001</v>
      </c>
      <c r="J2106" t="s">
        <v>313</v>
      </c>
      <c r="K2106">
        <v>35.819479999999999</v>
      </c>
      <c r="L2106">
        <v>-85.01173</v>
      </c>
      <c r="M2106" s="100" t="s">
        <v>38416</v>
      </c>
      <c r="N2106" t="s">
        <v>26258</v>
      </c>
      <c r="O2106" t="s">
        <v>42674</v>
      </c>
      <c r="P2106">
        <v>1</v>
      </c>
      <c r="Q2106" t="s">
        <v>30867</v>
      </c>
      <c r="R2106" t="s">
        <v>25812</v>
      </c>
      <c r="S2106" t="s">
        <v>26197</v>
      </c>
      <c r="T2106"/>
      <c r="U2106" t="s">
        <v>26198</v>
      </c>
      <c r="V2106" t="s">
        <v>26199</v>
      </c>
      <c r="W2106" s="91" t="s">
        <v>6118</v>
      </c>
      <c r="X2106" s="91" t="s">
        <v>34908</v>
      </c>
      <c r="Y2106" s="97"/>
      <c r="AA2106" s="91" t="str">
        <v>DADDY037.5CU</v>
      </c>
    </row>
    <row r="2107" spans="1:27" s="91" customFormat="1" ht="15" customHeight="1" x14ac:dyDescent="0.35">
      <c r="A2107" s="310" t="s">
        <v>38923</v>
      </c>
      <c r="B2107" s="310" t="s">
        <v>38924</v>
      </c>
      <c r="C2107" s="310" t="s">
        <v>38925</v>
      </c>
      <c r="D2107" s="310" t="s">
        <v>38926</v>
      </c>
      <c r="E2107" s="310"/>
      <c r="F2107" s="310" t="s">
        <v>58</v>
      </c>
      <c r="G2107" s="310"/>
      <c r="H2107" s="314">
        <v>0.04</v>
      </c>
      <c r="I2107" s="314">
        <v>0.9</v>
      </c>
      <c r="J2107" s="310" t="s">
        <v>313</v>
      </c>
      <c r="K2107" s="314">
        <v>35.841000000000001</v>
      </c>
      <c r="L2107" s="314">
        <v>-84.9876</v>
      </c>
      <c r="M2107" s="314" t="s">
        <v>38416</v>
      </c>
      <c r="N2107" s="310" t="s">
        <v>26258</v>
      </c>
      <c r="O2107" s="310" t="s">
        <v>38438</v>
      </c>
      <c r="P2107" s="314">
        <v>1</v>
      </c>
      <c r="Q2107" s="310" t="s">
        <v>40953</v>
      </c>
      <c r="R2107" s="310" t="s">
        <v>25812</v>
      </c>
      <c r="S2107" s="310" t="s">
        <v>26197</v>
      </c>
      <c r="T2107" s="310"/>
      <c r="U2107" s="310" t="s">
        <v>26198</v>
      </c>
      <c r="V2107" s="310" t="s">
        <v>26199</v>
      </c>
      <c r="X2107" s="91" t="s">
        <v>40954</v>
      </c>
      <c r="Y2107" s="97"/>
      <c r="AA2107" s="91" t="str">
        <v>DADDY34.4T0.1CU</v>
      </c>
    </row>
    <row r="2108" spans="1:27" s="91" customFormat="1" ht="15" customHeight="1" x14ac:dyDescent="0.35">
      <c r="A2108" s="310" t="s">
        <v>38927</v>
      </c>
      <c r="B2108" s="310" t="s">
        <v>38928</v>
      </c>
      <c r="C2108" s="310" t="s">
        <v>38929</v>
      </c>
      <c r="D2108" s="310" t="s">
        <v>38930</v>
      </c>
      <c r="E2108" s="310"/>
      <c r="F2108" s="310" t="s">
        <v>58</v>
      </c>
      <c r="G2108" s="310"/>
      <c r="H2108" s="314">
        <v>0.04</v>
      </c>
      <c r="I2108" s="314">
        <v>0.1</v>
      </c>
      <c r="J2108" s="310" t="s">
        <v>313</v>
      </c>
      <c r="K2108" s="314">
        <v>35.841500000000003</v>
      </c>
      <c r="L2108" s="314">
        <v>-84.982699999999994</v>
      </c>
      <c r="M2108" s="314" t="s">
        <v>38416</v>
      </c>
      <c r="N2108" s="310" t="s">
        <v>26258</v>
      </c>
      <c r="O2108" s="310" t="s">
        <v>38438</v>
      </c>
      <c r="P2108" s="314">
        <v>1</v>
      </c>
      <c r="Q2108" s="310" t="s">
        <v>40953</v>
      </c>
      <c r="R2108" s="310" t="s">
        <v>25812</v>
      </c>
      <c r="S2108" s="310" t="s">
        <v>26197</v>
      </c>
      <c r="T2108" s="310"/>
      <c r="U2108" s="310" t="s">
        <v>26198</v>
      </c>
      <c r="V2108" s="310" t="s">
        <v>26199</v>
      </c>
      <c r="X2108" s="91" t="s">
        <v>40955</v>
      </c>
      <c r="Y2108" s="97"/>
      <c r="AA2108" s="91" t="str">
        <v>DADDY34.4T0.3T0.1CU</v>
      </c>
    </row>
    <row r="2109" spans="1:27" s="91" customFormat="1" ht="15" customHeight="1" x14ac:dyDescent="0.35">
      <c r="A2109" s="310" t="s">
        <v>38931</v>
      </c>
      <c r="B2109" s="310" t="s">
        <v>38932</v>
      </c>
      <c r="C2109" s="310" t="s">
        <v>38925</v>
      </c>
      <c r="D2109" s="310" t="s">
        <v>38933</v>
      </c>
      <c r="E2109" s="310"/>
      <c r="F2109" s="310" t="s">
        <v>58</v>
      </c>
      <c r="G2109" s="310"/>
      <c r="H2109" s="314">
        <v>0.4</v>
      </c>
      <c r="I2109" s="314">
        <v>0.7</v>
      </c>
      <c r="J2109" s="310" t="s">
        <v>313</v>
      </c>
      <c r="K2109" s="314">
        <v>35.840600000000002</v>
      </c>
      <c r="L2109" s="314">
        <v>-84.983000000000004</v>
      </c>
      <c r="M2109" s="314" t="s">
        <v>38416</v>
      </c>
      <c r="N2109" s="310" t="s">
        <v>26258</v>
      </c>
      <c r="O2109" s="310" t="s">
        <v>38438</v>
      </c>
      <c r="P2109" s="314">
        <v>1</v>
      </c>
      <c r="Q2109" s="310" t="s">
        <v>40953</v>
      </c>
      <c r="R2109" s="310" t="s">
        <v>25812</v>
      </c>
      <c r="S2109" s="310" t="s">
        <v>26197</v>
      </c>
      <c r="T2109" s="310"/>
      <c r="U2109" s="310" t="s">
        <v>26198</v>
      </c>
      <c r="V2109" s="310" t="s">
        <v>26199</v>
      </c>
      <c r="X2109" s="91" t="s">
        <v>40956</v>
      </c>
      <c r="Y2109" s="97"/>
      <c r="AA2109" s="91" t="str">
        <v>DADDY34.4T0.4CU</v>
      </c>
    </row>
    <row r="2110" spans="1:27" s="91" customFormat="1" ht="15" customHeight="1" x14ac:dyDescent="0.35">
      <c r="A2110" t="s">
        <v>38934</v>
      </c>
      <c r="B2110" t="s">
        <v>38935</v>
      </c>
      <c r="C2110" t="s">
        <v>38936</v>
      </c>
      <c r="D2110" t="s">
        <v>38937</v>
      </c>
      <c r="E2110"/>
      <c r="F2110" t="s">
        <v>58</v>
      </c>
      <c r="G2110"/>
      <c r="H2110">
        <v>0.04</v>
      </c>
      <c r="I2110">
        <v>0.2</v>
      </c>
      <c r="J2110" t="s">
        <v>313</v>
      </c>
      <c r="K2110">
        <v>35.838900000000002</v>
      </c>
      <c r="L2110">
        <v>-84.9833</v>
      </c>
      <c r="M2110" s="100" t="s">
        <v>38416</v>
      </c>
      <c r="N2110" t="s">
        <v>26258</v>
      </c>
      <c r="O2110" t="s">
        <v>38438</v>
      </c>
      <c r="P2110">
        <v>1</v>
      </c>
      <c r="Q2110" t="s">
        <v>40953</v>
      </c>
      <c r="R2110" t="s">
        <v>25812</v>
      </c>
      <c r="S2110" t="s">
        <v>26197</v>
      </c>
      <c r="T2110"/>
      <c r="U2110" t="s">
        <v>26198</v>
      </c>
      <c r="V2110" t="s">
        <v>26199</v>
      </c>
      <c r="X2110" s="91" t="s">
        <v>40957</v>
      </c>
      <c r="Y2110" s="97"/>
      <c r="AA2110" s="91" t="str">
        <v>DADDY34.4T0.6T0.1CU</v>
      </c>
    </row>
    <row r="2111" spans="1:27" s="91" customFormat="1" ht="15" customHeight="1" x14ac:dyDescent="0.35">
      <c r="A2111" s="310" t="s">
        <v>38938</v>
      </c>
      <c r="B2111" s="310" t="s">
        <v>38939</v>
      </c>
      <c r="C2111" s="310" t="s">
        <v>38940</v>
      </c>
      <c r="D2111" s="310" t="s">
        <v>38941</v>
      </c>
      <c r="E2111" s="310"/>
      <c r="F2111" s="310" t="s">
        <v>58</v>
      </c>
      <c r="G2111" s="310"/>
      <c r="H2111" s="314">
        <v>0.04</v>
      </c>
      <c r="I2111" s="314">
        <v>0.9</v>
      </c>
      <c r="J2111" s="310" t="s">
        <v>313</v>
      </c>
      <c r="K2111" s="314">
        <v>35.838500000000003</v>
      </c>
      <c r="L2111" s="314">
        <v>-84.983000000000004</v>
      </c>
      <c r="M2111" s="314" t="s">
        <v>38416</v>
      </c>
      <c r="N2111" s="310" t="s">
        <v>26258</v>
      </c>
      <c r="O2111" s="310" t="s">
        <v>38438</v>
      </c>
      <c r="P2111" s="314">
        <v>1</v>
      </c>
      <c r="Q2111" s="310" t="s">
        <v>40953</v>
      </c>
      <c r="R2111" s="310" t="s">
        <v>25812</v>
      </c>
      <c r="S2111" s="310" t="s">
        <v>26197</v>
      </c>
      <c r="T2111" s="310"/>
      <c r="U2111" s="310" t="s">
        <v>26198</v>
      </c>
      <c r="V2111" s="310" t="s">
        <v>26199</v>
      </c>
      <c r="X2111" s="91" t="s">
        <v>40958</v>
      </c>
      <c r="Y2111" s="97"/>
      <c r="AA2111" s="91" t="str">
        <v>DADDY34.4T0.7T0.1CU</v>
      </c>
    </row>
    <row r="2112" spans="1:27" s="91" customFormat="1" ht="15" customHeight="1" x14ac:dyDescent="0.35">
      <c r="A2112" s="310" t="s">
        <v>38942</v>
      </c>
      <c r="B2112" s="310" t="s">
        <v>38943</v>
      </c>
      <c r="C2112" s="310" t="s">
        <v>38925</v>
      </c>
      <c r="D2112" s="310" t="s">
        <v>38944</v>
      </c>
      <c r="E2112" s="310"/>
      <c r="F2112" s="310" t="s">
        <v>58</v>
      </c>
      <c r="G2112" s="310"/>
      <c r="H2112" s="314">
        <v>0.6</v>
      </c>
      <c r="I2112" s="314">
        <v>0.5</v>
      </c>
      <c r="J2112" s="310" t="s">
        <v>313</v>
      </c>
      <c r="K2112" s="314">
        <v>35.838099999999997</v>
      </c>
      <c r="L2112" s="314">
        <v>-84.983400000000003</v>
      </c>
      <c r="M2112" s="314" t="s">
        <v>38416</v>
      </c>
      <c r="N2112" s="310" t="s">
        <v>26258</v>
      </c>
      <c r="O2112" s="310" t="s">
        <v>38438</v>
      </c>
      <c r="P2112" s="314">
        <v>1</v>
      </c>
      <c r="Q2112" s="310" t="s">
        <v>40953</v>
      </c>
      <c r="R2112" s="310" t="s">
        <v>25812</v>
      </c>
      <c r="S2112" s="310" t="s">
        <v>26197</v>
      </c>
      <c r="T2112" s="310"/>
      <c r="U2112" s="310" t="s">
        <v>26198</v>
      </c>
      <c r="V2112" s="310" t="s">
        <v>26199</v>
      </c>
      <c r="X2112" s="91" t="s">
        <v>40959</v>
      </c>
      <c r="Y2112" s="97"/>
      <c r="AA2112" s="91" t="str">
        <v>DADDY34.4T0.8CU</v>
      </c>
    </row>
    <row r="2113" spans="1:27" s="91" customFormat="1" ht="15" customHeight="1" x14ac:dyDescent="0.35">
      <c r="A2113" t="s">
        <v>6120</v>
      </c>
      <c r="B2113" t="s">
        <v>6119</v>
      </c>
      <c r="C2113" t="s">
        <v>6121</v>
      </c>
      <c r="D2113" t="s">
        <v>6122</v>
      </c>
      <c r="E2113"/>
      <c r="F2113" t="s">
        <v>28994</v>
      </c>
      <c r="G2113"/>
      <c r="H2113">
        <v>1</v>
      </c>
      <c r="I2113">
        <v>1.53</v>
      </c>
      <c r="J2113" t="s">
        <v>64</v>
      </c>
      <c r="K2113">
        <v>36.352499999999999</v>
      </c>
      <c r="L2113">
        <v>-82.767219999999995</v>
      </c>
      <c r="M2113" s="100" t="s">
        <v>38387</v>
      </c>
      <c r="N2113" t="s">
        <v>26214</v>
      </c>
      <c r="O2113" t="s">
        <v>42666</v>
      </c>
      <c r="P2113">
        <v>5</v>
      </c>
      <c r="Q2113" t="s">
        <v>30869</v>
      </c>
      <c r="R2113" t="s">
        <v>25821</v>
      </c>
      <c r="S2113" t="s">
        <v>26197</v>
      </c>
      <c r="T2113"/>
      <c r="U2113" t="s">
        <v>26198</v>
      </c>
      <c r="V2113" t="s">
        <v>26204</v>
      </c>
      <c r="X2113" s="91" t="s">
        <v>30870</v>
      </c>
      <c r="Y2113" s="97"/>
      <c r="AA2113" s="91" t="str">
        <v>DAILE001.0GE</v>
      </c>
    </row>
    <row r="2114" spans="1:27" s="91" customFormat="1" ht="15" customHeight="1" x14ac:dyDescent="0.35">
      <c r="A2114" t="s">
        <v>6124</v>
      </c>
      <c r="B2114" t="s">
        <v>6123</v>
      </c>
      <c r="C2114" t="s">
        <v>6125</v>
      </c>
      <c r="D2114" t="s">
        <v>6126</v>
      </c>
      <c r="E2114"/>
      <c r="F2114" t="s">
        <v>44</v>
      </c>
      <c r="G2114"/>
      <c r="H2114">
        <v>0.4</v>
      </c>
      <c r="I2114">
        <v>0.37</v>
      </c>
      <c r="J2114" t="s">
        <v>301</v>
      </c>
      <c r="K2114">
        <v>35.246944999999997</v>
      </c>
      <c r="L2114">
        <v>-84.570110999999997</v>
      </c>
      <c r="M2114" s="100" t="s">
        <v>38384</v>
      </c>
      <c r="N2114" t="s">
        <v>26211</v>
      </c>
      <c r="O2114" t="s">
        <v>42365</v>
      </c>
      <c r="P2114">
        <v>2</v>
      </c>
      <c r="Q2114" t="s">
        <v>26895</v>
      </c>
      <c r="R2114" t="s">
        <v>25802</v>
      </c>
      <c r="S2114" t="s">
        <v>26197</v>
      </c>
      <c r="T2114"/>
      <c r="U2114" t="s">
        <v>26198</v>
      </c>
      <c r="V2114" t="s">
        <v>26204</v>
      </c>
      <c r="Y2114" s="97"/>
      <c r="AA2114" s="91" t="str">
        <v>DAIRY000.4PO</v>
      </c>
    </row>
    <row r="2115" spans="1:27" s="91" customFormat="1" ht="15" customHeight="1" x14ac:dyDescent="0.35">
      <c r="A2115" t="s">
        <v>6128</v>
      </c>
      <c r="B2115" t="s">
        <v>6127</v>
      </c>
      <c r="C2115" t="s">
        <v>6125</v>
      </c>
      <c r="D2115" t="s">
        <v>6129</v>
      </c>
      <c r="E2115"/>
      <c r="F2115" t="s">
        <v>44</v>
      </c>
      <c r="G2115"/>
      <c r="H2115">
        <v>1.2</v>
      </c>
      <c r="I2115">
        <v>0.2</v>
      </c>
      <c r="J2115" t="s">
        <v>301</v>
      </c>
      <c r="K2115">
        <v>35.250943999999997</v>
      </c>
      <c r="L2115">
        <v>-84.564329999999998</v>
      </c>
      <c r="M2115" s="100" t="s">
        <v>38384</v>
      </c>
      <c r="N2115" t="s">
        <v>26211</v>
      </c>
      <c r="O2115" t="s">
        <v>42365</v>
      </c>
      <c r="P2115">
        <v>2</v>
      </c>
      <c r="Q2115" t="s">
        <v>26895</v>
      </c>
      <c r="R2115" t="s">
        <v>25802</v>
      </c>
      <c r="S2115" t="s">
        <v>26197</v>
      </c>
      <c r="T2115"/>
      <c r="U2115" t="s">
        <v>26198</v>
      </c>
      <c r="V2115" t="s">
        <v>26204</v>
      </c>
      <c r="Y2115" s="97"/>
      <c r="AA2115" s="91" t="str">
        <v>DAIRY001.2PO</v>
      </c>
    </row>
    <row r="2116" spans="1:27" s="91" customFormat="1" ht="15" customHeight="1" x14ac:dyDescent="0.35">
      <c r="A2116" t="s">
        <v>6131</v>
      </c>
      <c r="B2116" t="s">
        <v>6130</v>
      </c>
      <c r="C2116" t="s">
        <v>6125</v>
      </c>
      <c r="D2116" t="s">
        <v>6132</v>
      </c>
      <c r="E2116"/>
      <c r="F2116" t="s">
        <v>44</v>
      </c>
      <c r="G2116"/>
      <c r="H2116">
        <v>1.5</v>
      </c>
      <c r="I2116">
        <v>0.15</v>
      </c>
      <c r="J2116" t="s">
        <v>301</v>
      </c>
      <c r="K2116">
        <v>35.253</v>
      </c>
      <c r="L2116">
        <v>-84.561000000000007</v>
      </c>
      <c r="M2116" s="100" t="s">
        <v>38384</v>
      </c>
      <c r="N2116" t="s">
        <v>26211</v>
      </c>
      <c r="O2116" t="s">
        <v>42365</v>
      </c>
      <c r="P2116">
        <v>2</v>
      </c>
      <c r="Q2116" t="s">
        <v>26895</v>
      </c>
      <c r="R2116" t="s">
        <v>25802</v>
      </c>
      <c r="S2116" t="s">
        <v>26197</v>
      </c>
      <c r="T2116"/>
      <c r="U2116" t="s">
        <v>26198</v>
      </c>
      <c r="V2116" t="s">
        <v>26204</v>
      </c>
      <c r="Y2116" s="97"/>
      <c r="AA2116" s="91" t="str">
        <v>DAIRY001.5PO</v>
      </c>
    </row>
    <row r="2117" spans="1:27" s="91" customFormat="1" ht="15" customHeight="1" x14ac:dyDescent="0.35">
      <c r="A2117" t="s">
        <v>6134</v>
      </c>
      <c r="B2117" t="s">
        <v>6133</v>
      </c>
      <c r="C2117" t="s">
        <v>6135</v>
      </c>
      <c r="D2117" t="s">
        <v>6136</v>
      </c>
      <c r="E2117"/>
      <c r="F2117" t="s">
        <v>44</v>
      </c>
      <c r="G2117"/>
      <c r="H2117">
        <v>0</v>
      </c>
      <c r="I2117"/>
      <c r="J2117" t="s">
        <v>766</v>
      </c>
      <c r="K2117">
        <v>35.183300000000003</v>
      </c>
      <c r="L2117">
        <v>-85.157799999999995</v>
      </c>
      <c r="M2117" s="100" t="s">
        <v>38386</v>
      </c>
      <c r="N2117" t="s">
        <v>29084</v>
      </c>
      <c r="O2117" t="s">
        <v>43173</v>
      </c>
      <c r="P2117">
        <v>3</v>
      </c>
      <c r="Q2117" t="s">
        <v>29366</v>
      </c>
      <c r="R2117" t="s">
        <v>25802</v>
      </c>
      <c r="S2117" t="s">
        <v>26197</v>
      </c>
      <c r="T2117" t="s">
        <v>26607</v>
      </c>
      <c r="U2117" t="s">
        <v>26207</v>
      </c>
      <c r="V2117" t="s">
        <v>26204</v>
      </c>
      <c r="W2117" s="91" t="s">
        <v>6137</v>
      </c>
      <c r="X2117" s="91" t="s">
        <v>30871</v>
      </c>
      <c r="Y2117" s="97"/>
      <c r="AA2117" s="91" t="str">
        <v>DALLA000.0HM</v>
      </c>
    </row>
    <row r="2118" spans="1:27" s="91" customFormat="1" ht="15" customHeight="1" x14ac:dyDescent="0.35">
      <c r="A2118" t="s">
        <v>6139</v>
      </c>
      <c r="B2118" t="s">
        <v>6138</v>
      </c>
      <c r="C2118" t="s">
        <v>6140</v>
      </c>
      <c r="D2118" t="s">
        <v>6141</v>
      </c>
      <c r="E2118"/>
      <c r="F2118" t="s">
        <v>324</v>
      </c>
      <c r="G2118"/>
      <c r="H2118">
        <v>0.3</v>
      </c>
      <c r="I2118">
        <v>0.82</v>
      </c>
      <c r="J2118" t="s">
        <v>1237</v>
      </c>
      <c r="K2118">
        <v>36.484090000000002</v>
      </c>
      <c r="L2118">
        <v>-84.287610000000001</v>
      </c>
      <c r="M2118" s="100" t="s">
        <v>38417</v>
      </c>
      <c r="N2118" t="s">
        <v>26260</v>
      </c>
      <c r="O2118" t="s">
        <v>42557</v>
      </c>
      <c r="P2118">
        <v>4</v>
      </c>
      <c r="Q2118" t="s">
        <v>30872</v>
      </c>
      <c r="R2118" t="s">
        <v>25825</v>
      </c>
      <c r="S2118" t="s">
        <v>26197</v>
      </c>
      <c r="T2118"/>
      <c r="U2118" t="s">
        <v>26198</v>
      </c>
      <c r="V2118" t="s">
        <v>26204</v>
      </c>
      <c r="W2118" s="91" t="s">
        <v>6142</v>
      </c>
      <c r="X2118" s="91" t="s">
        <v>38422</v>
      </c>
      <c r="Y2118" s="97"/>
      <c r="AA2118" s="91" t="str">
        <v>DAN000.3CA</v>
      </c>
    </row>
    <row r="2119" spans="1:27" s="91" customFormat="1" ht="15" customHeight="1" x14ac:dyDescent="0.35">
      <c r="A2119" t="s">
        <v>6144</v>
      </c>
      <c r="B2119" t="s">
        <v>6143</v>
      </c>
      <c r="C2119" t="s">
        <v>6145</v>
      </c>
      <c r="D2119" t="s">
        <v>6146</v>
      </c>
      <c r="E2119"/>
      <c r="F2119" t="s">
        <v>29083</v>
      </c>
      <c r="G2119"/>
      <c r="H2119">
        <v>0.2</v>
      </c>
      <c r="I2119">
        <v>2.84</v>
      </c>
      <c r="J2119" t="s">
        <v>868</v>
      </c>
      <c r="K2119">
        <v>36.261944</v>
      </c>
      <c r="L2119">
        <v>-87.849444000000005</v>
      </c>
      <c r="M2119" s="100" t="s">
        <v>38392</v>
      </c>
      <c r="N2119" t="s">
        <v>26221</v>
      </c>
      <c r="O2119" t="s">
        <v>42541</v>
      </c>
      <c r="P2119">
        <v>3</v>
      </c>
      <c r="Q2119" t="s">
        <v>30873</v>
      </c>
      <c r="R2119" t="s">
        <v>25829</v>
      </c>
      <c r="S2119" t="s">
        <v>26197</v>
      </c>
      <c r="T2119"/>
      <c r="U2119" t="s">
        <v>26198</v>
      </c>
      <c r="V2119" t="s">
        <v>26199</v>
      </c>
      <c r="Y2119" s="97"/>
      <c r="AA2119" s="91" t="str">
        <v>DANCE000.2HO</v>
      </c>
    </row>
    <row r="2120" spans="1:27" s="91" customFormat="1" ht="15" customHeight="1" x14ac:dyDescent="0.35">
      <c r="A2120" t="s">
        <v>6148</v>
      </c>
      <c r="B2120" t="s">
        <v>6147</v>
      </c>
      <c r="C2120" t="s">
        <v>6149</v>
      </c>
      <c r="D2120" t="s">
        <v>6150</v>
      </c>
      <c r="E2120"/>
      <c r="F2120" t="s">
        <v>115</v>
      </c>
      <c r="G2120"/>
      <c r="H2120">
        <v>0.5</v>
      </c>
      <c r="I2120">
        <v>0.49</v>
      </c>
      <c r="J2120" t="s">
        <v>583</v>
      </c>
      <c r="K2120">
        <v>35.253900000000002</v>
      </c>
      <c r="L2120">
        <v>-85.475200000000001</v>
      </c>
      <c r="M2120" s="100" t="s">
        <v>38393</v>
      </c>
      <c r="N2120" t="s">
        <v>59</v>
      </c>
      <c r="O2120" t="s">
        <v>42140</v>
      </c>
      <c r="P2120">
        <v>5</v>
      </c>
      <c r="Q2120" t="s">
        <v>26896</v>
      </c>
      <c r="R2120" t="s">
        <v>25802</v>
      </c>
      <c r="S2120" t="s">
        <v>26197</v>
      </c>
      <c r="T2120"/>
      <c r="U2120" t="s">
        <v>26198</v>
      </c>
      <c r="V2120" t="s">
        <v>26199</v>
      </c>
      <c r="W2120" s="91" t="s">
        <v>6151</v>
      </c>
      <c r="X2120" s="91" t="s">
        <v>30874</v>
      </c>
      <c r="Y2120" s="97"/>
      <c r="AA2120" s="91" t="str">
        <v>DANIE000.5MI</v>
      </c>
    </row>
    <row r="2121" spans="1:27" s="91" customFormat="1" ht="15" customHeight="1" x14ac:dyDescent="0.35">
      <c r="A2121" t="s">
        <v>6153</v>
      </c>
      <c r="B2121" t="s">
        <v>6152</v>
      </c>
      <c r="C2121" t="s">
        <v>6154</v>
      </c>
      <c r="D2121" t="s">
        <v>6155</v>
      </c>
      <c r="E2121"/>
      <c r="F2121" t="s">
        <v>29086</v>
      </c>
      <c r="G2121"/>
      <c r="H2121">
        <v>0.3</v>
      </c>
      <c r="I2121">
        <v>3.58</v>
      </c>
      <c r="J2121" t="s">
        <v>826</v>
      </c>
      <c r="K2121">
        <v>36.285559999999997</v>
      </c>
      <c r="L2121">
        <v>-85.439443999999995</v>
      </c>
      <c r="M2121" s="100" t="s">
        <v>38458</v>
      </c>
      <c r="N2121" t="s">
        <v>26340</v>
      </c>
      <c r="O2121" t="s">
        <v>42116</v>
      </c>
      <c r="P2121">
        <v>5</v>
      </c>
      <c r="Q2121" t="s">
        <v>30875</v>
      </c>
      <c r="R2121" t="s">
        <v>25812</v>
      </c>
      <c r="S2121" t="s">
        <v>26197</v>
      </c>
      <c r="T2121"/>
      <c r="U2121" t="s">
        <v>26198</v>
      </c>
      <c r="V2121" t="s">
        <v>26199</v>
      </c>
      <c r="Y2121" s="97"/>
      <c r="AA2121" s="91" t="str">
        <v>DANNE000.3OV</v>
      </c>
    </row>
    <row r="2122" spans="1:27" s="91" customFormat="1" ht="15" customHeight="1" x14ac:dyDescent="0.35">
      <c r="A2122" t="s">
        <v>37122</v>
      </c>
      <c r="B2122" t="s">
        <v>37123</v>
      </c>
      <c r="C2122" t="s">
        <v>6154</v>
      </c>
      <c r="D2122" t="s">
        <v>37124</v>
      </c>
      <c r="E2122"/>
      <c r="F2122" t="s">
        <v>29086</v>
      </c>
      <c r="G2122"/>
      <c r="H2122">
        <v>1.5</v>
      </c>
      <c r="I2122">
        <v>3</v>
      </c>
      <c r="J2122" t="s">
        <v>826</v>
      </c>
      <c r="K2122">
        <v>36.283799999999999</v>
      </c>
      <c r="L2122">
        <v>-85.420400000000001</v>
      </c>
      <c r="M2122" s="100" t="s">
        <v>38458</v>
      </c>
      <c r="N2122" t="s">
        <v>26340</v>
      </c>
      <c r="O2122" t="s">
        <v>42116</v>
      </c>
      <c r="P2122">
        <v>5</v>
      </c>
      <c r="Q2122" t="s">
        <v>30875</v>
      </c>
      <c r="R2122" t="s">
        <v>25812</v>
      </c>
      <c r="S2122" t="s">
        <v>26197</v>
      </c>
      <c r="T2122"/>
      <c r="U2122" t="s">
        <v>26198</v>
      </c>
      <c r="V2122" t="s">
        <v>26199</v>
      </c>
      <c r="Y2122" s="97"/>
      <c r="AA2122" s="91" t="str">
        <v>DANNE001.5OV</v>
      </c>
    </row>
    <row r="2123" spans="1:27" s="91" customFormat="1" ht="15" customHeight="1" x14ac:dyDescent="0.35">
      <c r="A2123" t="s">
        <v>30876</v>
      </c>
      <c r="B2123" t="s">
        <v>30877</v>
      </c>
      <c r="C2123" t="s">
        <v>30878</v>
      </c>
      <c r="D2123" t="s">
        <v>30861</v>
      </c>
      <c r="E2123"/>
      <c r="F2123" t="s">
        <v>9</v>
      </c>
      <c r="G2123"/>
      <c r="H2123">
        <v>0.7</v>
      </c>
      <c r="I2123">
        <v>1.3</v>
      </c>
      <c r="J2123" t="s">
        <v>121</v>
      </c>
      <c r="K2123">
        <v>36.032220000000002</v>
      </c>
      <c r="L2123">
        <v>-88.051329999999993</v>
      </c>
      <c r="M2123" s="100" t="s">
        <v>38392</v>
      </c>
      <c r="N2123" t="s">
        <v>26221</v>
      </c>
      <c r="O2123" t="s">
        <v>42783</v>
      </c>
      <c r="P2123">
        <v>3</v>
      </c>
      <c r="Q2123" t="s">
        <v>37125</v>
      </c>
      <c r="R2123" t="s">
        <v>25816</v>
      </c>
      <c r="S2123" t="s">
        <v>26197</v>
      </c>
      <c r="T2123"/>
      <c r="U2123" t="s">
        <v>26198</v>
      </c>
      <c r="V2123" t="s">
        <v>26199</v>
      </c>
      <c r="W2123" s="91" t="s">
        <v>30879</v>
      </c>
      <c r="X2123" s="91" t="s">
        <v>37126</v>
      </c>
      <c r="Y2123" s="97"/>
      <c r="AA2123" s="91" t="str">
        <v>DARDI000.7BN</v>
      </c>
    </row>
    <row r="2124" spans="1:27" s="91" customFormat="1" ht="15" customHeight="1" x14ac:dyDescent="0.35">
      <c r="A2124" t="s">
        <v>6157</v>
      </c>
      <c r="B2124" t="s">
        <v>6156</v>
      </c>
      <c r="C2124" t="s">
        <v>6158</v>
      </c>
      <c r="D2124" t="s">
        <v>29188</v>
      </c>
      <c r="E2124"/>
      <c r="F2124" t="s">
        <v>44</v>
      </c>
      <c r="G2124"/>
      <c r="H2124">
        <v>1.2</v>
      </c>
      <c r="I2124">
        <v>2.38</v>
      </c>
      <c r="J2124" t="s">
        <v>270</v>
      </c>
      <c r="K2124">
        <v>36.427900000000001</v>
      </c>
      <c r="L2124">
        <v>-82.373000000000005</v>
      </c>
      <c r="M2124" s="100" t="s">
        <v>38455</v>
      </c>
      <c r="N2124" t="s">
        <v>26332</v>
      </c>
      <c r="O2124" t="s">
        <v>42464</v>
      </c>
      <c r="P2124">
        <v>1</v>
      </c>
      <c r="Q2124" t="s">
        <v>26897</v>
      </c>
      <c r="R2124" t="s">
        <v>25821</v>
      </c>
      <c r="S2124" t="s">
        <v>26197</v>
      </c>
      <c r="T2124"/>
      <c r="U2124" t="s">
        <v>26198</v>
      </c>
      <c r="V2124" t="s">
        <v>26204</v>
      </c>
      <c r="X2124" s="91" t="s">
        <v>30880</v>
      </c>
      <c r="Y2124" s="97"/>
      <c r="AA2124" s="91" t="str">
        <v>DARR001.2SU</v>
      </c>
    </row>
    <row r="2125" spans="1:27" s="91" customFormat="1" ht="15" customHeight="1" x14ac:dyDescent="0.35">
      <c r="A2125" t="s">
        <v>38945</v>
      </c>
      <c r="B2125" t="s">
        <v>30881</v>
      </c>
      <c r="C2125" t="s">
        <v>30882</v>
      </c>
      <c r="D2125" t="s">
        <v>30883</v>
      </c>
      <c r="E2125"/>
      <c r="F2125" t="s">
        <v>33</v>
      </c>
      <c r="G2125"/>
      <c r="H2125">
        <v>0.7</v>
      </c>
      <c r="I2125">
        <v>1.4</v>
      </c>
      <c r="J2125" t="s">
        <v>277</v>
      </c>
      <c r="K2125">
        <v>36.125100000000003</v>
      </c>
      <c r="L2125">
        <v>-86.902699999999996</v>
      </c>
      <c r="M2125" s="100" t="s">
        <v>38414</v>
      </c>
      <c r="N2125" t="s">
        <v>26254</v>
      </c>
      <c r="O2125" t="s">
        <v>42400</v>
      </c>
      <c r="P2125">
        <v>5</v>
      </c>
      <c r="Q2125" t="s">
        <v>30884</v>
      </c>
      <c r="R2125" t="s">
        <v>25829</v>
      </c>
      <c r="S2125" t="s">
        <v>26197</v>
      </c>
      <c r="T2125"/>
      <c r="U2125" t="s">
        <v>26198</v>
      </c>
      <c r="V2125" t="s">
        <v>26199</v>
      </c>
      <c r="W2125" s="91" t="s">
        <v>38946</v>
      </c>
      <c r="X2125" s="91" t="s">
        <v>30885</v>
      </c>
      <c r="Y2125" s="97"/>
      <c r="AA2125" s="91" t="str">
        <v>DAVID000.7DA</v>
      </c>
    </row>
    <row r="2126" spans="1:27" s="91" customFormat="1" ht="15" customHeight="1" x14ac:dyDescent="0.35">
      <c r="A2126" t="s">
        <v>6160</v>
      </c>
      <c r="B2126" t="s">
        <v>6159</v>
      </c>
      <c r="C2126" t="s">
        <v>6161</v>
      </c>
      <c r="D2126" t="s">
        <v>30886</v>
      </c>
      <c r="E2126"/>
      <c r="F2126" t="s">
        <v>27</v>
      </c>
      <c r="G2126"/>
      <c r="H2126">
        <v>2.6</v>
      </c>
      <c r="I2126">
        <v>12.37</v>
      </c>
      <c r="J2126" t="s">
        <v>619</v>
      </c>
      <c r="K2126">
        <v>36.300289999999997</v>
      </c>
      <c r="L2126">
        <v>-89.103219999999993</v>
      </c>
      <c r="M2126" s="100" t="s">
        <v>38448</v>
      </c>
      <c r="N2126" t="s">
        <v>619</v>
      </c>
      <c r="O2126" t="s">
        <v>43165</v>
      </c>
      <c r="P2126">
        <v>5</v>
      </c>
      <c r="Q2126" t="s">
        <v>28660</v>
      </c>
      <c r="R2126" t="s">
        <v>25816</v>
      </c>
      <c r="S2126" t="s">
        <v>26197</v>
      </c>
      <c r="T2126"/>
      <c r="U2126" t="s">
        <v>26198</v>
      </c>
      <c r="V2126" t="s">
        <v>26199</v>
      </c>
      <c r="X2126" s="91" t="s">
        <v>38947</v>
      </c>
      <c r="Y2126" s="97"/>
      <c r="AA2126" s="91" t="str">
        <v>DAVID002.6OB</v>
      </c>
    </row>
    <row r="2127" spans="1:27" s="91" customFormat="1" ht="15" customHeight="1" x14ac:dyDescent="0.35">
      <c r="A2127" t="s">
        <v>6163</v>
      </c>
      <c r="B2127" t="s">
        <v>6162</v>
      </c>
      <c r="C2127" t="s">
        <v>6164</v>
      </c>
      <c r="D2127" t="s">
        <v>6165</v>
      </c>
      <c r="E2127"/>
      <c r="F2127" t="s">
        <v>28985</v>
      </c>
      <c r="G2127"/>
      <c r="H2127">
        <v>0.1</v>
      </c>
      <c r="I2127">
        <v>1.1599999999999999</v>
      </c>
      <c r="J2127" t="s">
        <v>15</v>
      </c>
      <c r="K2127">
        <v>35.696930000000002</v>
      </c>
      <c r="L2127">
        <v>-83.808170000000004</v>
      </c>
      <c r="M2127" s="100" t="s">
        <v>38415</v>
      </c>
      <c r="N2127" t="s">
        <v>26602</v>
      </c>
      <c r="O2127" t="s">
        <v>42729</v>
      </c>
      <c r="P2127">
        <v>2</v>
      </c>
      <c r="Q2127" t="s">
        <v>30887</v>
      </c>
      <c r="R2127" t="s">
        <v>25825</v>
      </c>
      <c r="S2127" t="s">
        <v>26197</v>
      </c>
      <c r="T2127"/>
      <c r="U2127" t="s">
        <v>26198</v>
      </c>
      <c r="V2127" t="s">
        <v>26204</v>
      </c>
      <c r="Y2127" s="97"/>
      <c r="AA2127" s="91" t="str">
        <v>DAVIS000.1BT</v>
      </c>
    </row>
    <row r="2128" spans="1:27" s="91" customFormat="1" ht="15" customHeight="1" x14ac:dyDescent="0.35">
      <c r="A2128" t="s">
        <v>6167</v>
      </c>
      <c r="B2128" t="s">
        <v>6166</v>
      </c>
      <c r="C2128" t="s">
        <v>6168</v>
      </c>
      <c r="D2128" t="s">
        <v>6169</v>
      </c>
      <c r="E2128"/>
      <c r="F2128" t="s">
        <v>75</v>
      </c>
      <c r="G2128"/>
      <c r="H2128">
        <v>0.2</v>
      </c>
      <c r="I2128">
        <v>1.58</v>
      </c>
      <c r="J2128" t="s">
        <v>76</v>
      </c>
      <c r="K2128">
        <v>35.451999999999998</v>
      </c>
      <c r="L2128">
        <v>-86.504819999999995</v>
      </c>
      <c r="M2128" s="100" t="s">
        <v>38389</v>
      </c>
      <c r="N2128" t="s">
        <v>26217</v>
      </c>
      <c r="O2128" t="s">
        <v>42410</v>
      </c>
      <c r="P2128">
        <v>4</v>
      </c>
      <c r="Q2128" t="s">
        <v>30888</v>
      </c>
      <c r="R2128" t="s">
        <v>25808</v>
      </c>
      <c r="S2128" t="s">
        <v>26197</v>
      </c>
      <c r="T2128"/>
      <c r="U2128" t="s">
        <v>26198</v>
      </c>
      <c r="V2128" t="s">
        <v>26199</v>
      </c>
      <c r="X2128" s="91" t="s">
        <v>34909</v>
      </c>
      <c r="Y2128" s="97"/>
      <c r="AA2128" s="91" t="str">
        <v>DAVIS000.2BE</v>
      </c>
    </row>
    <row r="2129" spans="1:27" s="91" customFormat="1" ht="15" customHeight="1" x14ac:dyDescent="0.35">
      <c r="A2129" t="s">
        <v>6171</v>
      </c>
      <c r="B2129" t="s">
        <v>6170</v>
      </c>
      <c r="C2129" t="s">
        <v>6168</v>
      </c>
      <c r="D2129" t="s">
        <v>6172</v>
      </c>
      <c r="E2129"/>
      <c r="F2129" t="s">
        <v>44</v>
      </c>
      <c r="G2129"/>
      <c r="H2129">
        <v>0.2</v>
      </c>
      <c r="I2129">
        <v>1.37</v>
      </c>
      <c r="J2129" t="s">
        <v>1612</v>
      </c>
      <c r="K2129">
        <v>36.540999999999997</v>
      </c>
      <c r="L2129">
        <v>-83.116</v>
      </c>
      <c r="M2129" s="100" t="s">
        <v>38424</v>
      </c>
      <c r="N2129" t="s">
        <v>26272</v>
      </c>
      <c r="O2129" t="s">
        <v>42106</v>
      </c>
      <c r="P2129">
        <v>4</v>
      </c>
      <c r="Q2129" t="s">
        <v>30889</v>
      </c>
      <c r="R2129" t="s">
        <v>25821</v>
      </c>
      <c r="S2129" t="s">
        <v>26197</v>
      </c>
      <c r="T2129"/>
      <c r="U2129" t="s">
        <v>26198</v>
      </c>
      <c r="V2129" t="s">
        <v>26204</v>
      </c>
      <c r="Y2129" s="97"/>
      <c r="AA2129" s="91" t="str">
        <v>DAVIS000.2HK</v>
      </c>
    </row>
    <row r="2130" spans="1:27" s="91" customFormat="1" ht="15" customHeight="1" x14ac:dyDescent="0.35">
      <c r="A2130" t="s">
        <v>6199</v>
      </c>
      <c r="B2130" t="s">
        <v>6197</v>
      </c>
      <c r="C2130" t="s">
        <v>6168</v>
      </c>
      <c r="D2130" t="s">
        <v>6198</v>
      </c>
      <c r="E2130"/>
      <c r="F2130" t="s">
        <v>44</v>
      </c>
      <c r="G2130"/>
      <c r="H2130">
        <v>0.3</v>
      </c>
      <c r="I2130">
        <v>1.6</v>
      </c>
      <c r="J2130" t="s">
        <v>64</v>
      </c>
      <c r="K2130">
        <v>36.300280000000001</v>
      </c>
      <c r="L2130">
        <v>-82.782229999999998</v>
      </c>
      <c r="M2130" s="100" t="s">
        <v>38387</v>
      </c>
      <c r="N2130" t="s">
        <v>26214</v>
      </c>
      <c r="O2130" t="s">
        <v>42666</v>
      </c>
      <c r="P2130">
        <v>5</v>
      </c>
      <c r="Q2130" t="s">
        <v>26903</v>
      </c>
      <c r="R2130" t="s">
        <v>25821</v>
      </c>
      <c r="S2130" t="s">
        <v>26197</v>
      </c>
      <c r="T2130"/>
      <c r="U2130" t="s">
        <v>26198</v>
      </c>
      <c r="V2130" t="s">
        <v>26204</v>
      </c>
      <c r="W2130" s="91" t="s">
        <v>6180</v>
      </c>
      <c r="X2130" s="91" t="s">
        <v>30890</v>
      </c>
      <c r="Y2130" s="97"/>
      <c r="AA2130" s="91" t="str">
        <v>DAVIS000.3GE</v>
      </c>
    </row>
    <row r="2131" spans="1:27" s="91" customFormat="1" ht="15" customHeight="1" x14ac:dyDescent="0.35">
      <c r="A2131" t="s">
        <v>37127</v>
      </c>
      <c r="B2131" t="s">
        <v>6181</v>
      </c>
      <c r="C2131" t="s">
        <v>6175</v>
      </c>
      <c r="D2131" t="s">
        <v>6183</v>
      </c>
      <c r="E2131"/>
      <c r="F2131" t="s">
        <v>29010</v>
      </c>
      <c r="G2131"/>
      <c r="H2131">
        <v>0.4</v>
      </c>
      <c r="I2131">
        <v>15.87</v>
      </c>
      <c r="J2131" t="s">
        <v>1237</v>
      </c>
      <c r="K2131">
        <v>36.500089000000003</v>
      </c>
      <c r="L2131">
        <v>-84.075344000000001</v>
      </c>
      <c r="M2131" s="100" t="s">
        <v>38417</v>
      </c>
      <c r="N2131" t="s">
        <v>26260</v>
      </c>
      <c r="O2131" t="s">
        <v>42929</v>
      </c>
      <c r="P2131">
        <v>4</v>
      </c>
      <c r="Q2131" t="s">
        <v>26899</v>
      </c>
      <c r="R2131" t="s">
        <v>25825</v>
      </c>
      <c r="S2131" t="s">
        <v>26197</v>
      </c>
      <c r="T2131"/>
      <c r="U2131" t="s">
        <v>26198</v>
      </c>
      <c r="V2131" t="s">
        <v>26204</v>
      </c>
      <c r="W2131" s="91" t="s">
        <v>6182</v>
      </c>
      <c r="X2131" s="91" t="s">
        <v>38948</v>
      </c>
      <c r="Y2131" s="97"/>
      <c r="AA2131" s="91" t="str">
        <v>DAVIS000.4CA</v>
      </c>
    </row>
    <row r="2132" spans="1:27" s="91" customFormat="1" ht="15" customHeight="1" x14ac:dyDescent="0.35">
      <c r="A2132" t="s">
        <v>6174</v>
      </c>
      <c r="B2132" t="s">
        <v>6173</v>
      </c>
      <c r="C2132" t="s">
        <v>6175</v>
      </c>
      <c r="D2132" t="s">
        <v>6176</v>
      </c>
      <c r="E2132"/>
      <c r="F2132" t="s">
        <v>44</v>
      </c>
      <c r="G2132"/>
      <c r="H2132">
        <v>0.4</v>
      </c>
      <c r="I2132">
        <v>6.11</v>
      </c>
      <c r="J2132" t="s">
        <v>45</v>
      </c>
      <c r="K2132">
        <v>35.574489999999997</v>
      </c>
      <c r="L2132">
        <v>-84.734089999999995</v>
      </c>
      <c r="M2132" s="100" t="s">
        <v>38386</v>
      </c>
      <c r="N2132" t="s">
        <v>29084</v>
      </c>
      <c r="O2132" t="s">
        <v>42245</v>
      </c>
      <c r="P2132">
        <v>3</v>
      </c>
      <c r="Q2132" t="s">
        <v>26915</v>
      </c>
      <c r="R2132" t="s">
        <v>25802</v>
      </c>
      <c r="S2132" t="s">
        <v>26197</v>
      </c>
      <c r="T2132"/>
      <c r="U2132" t="s">
        <v>26198</v>
      </c>
      <c r="V2132" t="s">
        <v>26204</v>
      </c>
      <c r="Y2132" s="97"/>
      <c r="AA2132" s="91" t="str">
        <v>DAVIS000.4ME</v>
      </c>
    </row>
    <row r="2133" spans="1:27" s="91" customFormat="1" ht="15" customHeight="1" x14ac:dyDescent="0.35">
      <c r="A2133" t="s">
        <v>6178</v>
      </c>
      <c r="B2133" t="s">
        <v>6177</v>
      </c>
      <c r="C2133" t="s">
        <v>6175</v>
      </c>
      <c r="D2133" t="s">
        <v>6179</v>
      </c>
      <c r="E2133"/>
      <c r="F2133" t="s">
        <v>44</v>
      </c>
      <c r="G2133"/>
      <c r="H2133">
        <v>0.5</v>
      </c>
      <c r="I2133">
        <v>2.86</v>
      </c>
      <c r="J2133" t="s">
        <v>64</v>
      </c>
      <c r="K2133">
        <v>36.082599999999999</v>
      </c>
      <c r="L2133">
        <v>-82.71942</v>
      </c>
      <c r="M2133" s="100" t="s">
        <v>38387</v>
      </c>
      <c r="N2133" t="s">
        <v>26214</v>
      </c>
      <c r="O2133" t="s">
        <v>43125</v>
      </c>
      <c r="P2133">
        <v>5</v>
      </c>
      <c r="Q2133" t="s">
        <v>30891</v>
      </c>
      <c r="R2133" t="s">
        <v>25821</v>
      </c>
      <c r="S2133" t="s">
        <v>26197</v>
      </c>
      <c r="T2133"/>
      <c r="U2133" t="s">
        <v>26198</v>
      </c>
      <c r="V2133" t="s">
        <v>26204</v>
      </c>
      <c r="W2133" s="91" t="s">
        <v>6180</v>
      </c>
      <c r="X2133" s="91" t="s">
        <v>30892</v>
      </c>
      <c r="Y2133" s="97"/>
      <c r="AA2133" s="91" t="str">
        <v>DAVIS000.5GE</v>
      </c>
    </row>
    <row r="2134" spans="1:27" s="91" customFormat="1" ht="15" customHeight="1" x14ac:dyDescent="0.35">
      <c r="A2134" t="s">
        <v>6185</v>
      </c>
      <c r="B2134" t="s">
        <v>6184</v>
      </c>
      <c r="C2134" t="s">
        <v>6168</v>
      </c>
      <c r="D2134" t="s">
        <v>6186</v>
      </c>
      <c r="E2134"/>
      <c r="F2134" t="s">
        <v>33</v>
      </c>
      <c r="G2134"/>
      <c r="H2134">
        <v>0.6</v>
      </c>
      <c r="I2134">
        <v>3.99</v>
      </c>
      <c r="J2134" t="s">
        <v>39</v>
      </c>
      <c r="K2134">
        <v>36.313889000000003</v>
      </c>
      <c r="L2134">
        <v>-86.009167000000005</v>
      </c>
      <c r="M2134" s="100" t="s">
        <v>38431</v>
      </c>
      <c r="N2134" t="s">
        <v>26295</v>
      </c>
      <c r="O2134" t="s">
        <v>42323</v>
      </c>
      <c r="P2134">
        <v>4</v>
      </c>
      <c r="Q2134" t="s">
        <v>30893</v>
      </c>
      <c r="R2134" t="s">
        <v>25812</v>
      </c>
      <c r="S2134" t="s">
        <v>26197</v>
      </c>
      <c r="T2134"/>
      <c r="U2134" t="s">
        <v>26198</v>
      </c>
      <c r="V2134" t="s">
        <v>26199</v>
      </c>
      <c r="X2134" s="91" t="s">
        <v>30894</v>
      </c>
      <c r="Y2134" s="97"/>
      <c r="AA2134" s="91" t="str">
        <v>DAVIS000.6SM</v>
      </c>
    </row>
    <row r="2135" spans="1:27" s="91" customFormat="1" ht="15" customHeight="1" x14ac:dyDescent="0.35">
      <c r="A2135" t="s">
        <v>6188</v>
      </c>
      <c r="B2135" t="s">
        <v>6187</v>
      </c>
      <c r="C2135" t="s">
        <v>6168</v>
      </c>
      <c r="D2135" t="s">
        <v>6189</v>
      </c>
      <c r="E2135"/>
      <c r="F2135" t="s">
        <v>29086</v>
      </c>
      <c r="G2135"/>
      <c r="H2135">
        <v>0.8</v>
      </c>
      <c r="I2135">
        <v>0.75</v>
      </c>
      <c r="J2135" t="s">
        <v>253</v>
      </c>
      <c r="K2135">
        <v>36.570520000000002</v>
      </c>
      <c r="L2135">
        <v>-86.232979999999998</v>
      </c>
      <c r="M2135" s="100" t="s">
        <v>38456</v>
      </c>
      <c r="N2135" t="s">
        <v>26335</v>
      </c>
      <c r="O2135" t="s">
        <v>42436</v>
      </c>
      <c r="P2135">
        <v>4</v>
      </c>
      <c r="Q2135" t="s">
        <v>26900</v>
      </c>
      <c r="R2135" t="s">
        <v>25829</v>
      </c>
      <c r="S2135" t="s">
        <v>26197</v>
      </c>
      <c r="T2135"/>
      <c r="U2135" t="s">
        <v>26198</v>
      </c>
      <c r="V2135" t="s">
        <v>26199</v>
      </c>
      <c r="Y2135" s="97"/>
      <c r="AA2135" s="91" t="str">
        <v>DAVIS000.8SR</v>
      </c>
    </row>
    <row r="2136" spans="1:27" s="91" customFormat="1" ht="15" customHeight="1" x14ac:dyDescent="0.35">
      <c r="A2136" t="s">
        <v>6191</v>
      </c>
      <c r="B2136" t="s">
        <v>6190</v>
      </c>
      <c r="C2136" t="s">
        <v>6168</v>
      </c>
      <c r="D2136" t="s">
        <v>40960</v>
      </c>
      <c r="E2136"/>
      <c r="F2136" t="s">
        <v>44</v>
      </c>
      <c r="G2136"/>
      <c r="H2136">
        <v>0.9</v>
      </c>
      <c r="I2136">
        <v>1.6</v>
      </c>
      <c r="J2136" t="s">
        <v>442</v>
      </c>
      <c r="K2136">
        <v>36.366345000000003</v>
      </c>
      <c r="L2136">
        <v>-82.184329000000005</v>
      </c>
      <c r="M2136" s="100" t="s">
        <v>38455</v>
      </c>
      <c r="N2136" t="s">
        <v>26332</v>
      </c>
      <c r="O2136" t="s">
        <v>42840</v>
      </c>
      <c r="P2136">
        <v>1</v>
      </c>
      <c r="Q2136" t="s">
        <v>26901</v>
      </c>
      <c r="R2136" t="s">
        <v>25821</v>
      </c>
      <c r="S2136" t="s">
        <v>26197</v>
      </c>
      <c r="T2136"/>
      <c r="U2136" t="s">
        <v>26198</v>
      </c>
      <c r="V2136" t="s">
        <v>26204</v>
      </c>
      <c r="W2136" s="91" t="s">
        <v>6192</v>
      </c>
      <c r="Y2136" s="97"/>
      <c r="AA2136" s="91" t="str">
        <v>DAVIS000.9CT</v>
      </c>
    </row>
    <row r="2137" spans="1:27" s="91" customFormat="1" ht="15" customHeight="1" x14ac:dyDescent="0.35">
      <c r="A2137" t="s">
        <v>6194</v>
      </c>
      <c r="B2137" t="s">
        <v>6193</v>
      </c>
      <c r="C2137" t="s">
        <v>6175</v>
      </c>
      <c r="D2137" t="s">
        <v>6195</v>
      </c>
      <c r="E2137"/>
      <c r="F2137" t="s">
        <v>27</v>
      </c>
      <c r="G2137"/>
      <c r="H2137">
        <v>0.9</v>
      </c>
      <c r="I2137">
        <v>15.76</v>
      </c>
      <c r="J2137" t="s">
        <v>448</v>
      </c>
      <c r="K2137">
        <v>35.931800000000003</v>
      </c>
      <c r="L2137">
        <v>-89.03</v>
      </c>
      <c r="M2137" s="100" t="s">
        <v>38429</v>
      </c>
      <c r="N2137" t="s">
        <v>26286</v>
      </c>
      <c r="O2137" t="s">
        <v>43166</v>
      </c>
      <c r="P2137">
        <v>2</v>
      </c>
      <c r="Q2137" t="s">
        <v>26902</v>
      </c>
      <c r="R2137" t="s">
        <v>25816</v>
      </c>
      <c r="S2137" t="s">
        <v>26197</v>
      </c>
      <c r="T2137"/>
      <c r="U2137" t="s">
        <v>26198</v>
      </c>
      <c r="V2137" t="s">
        <v>26199</v>
      </c>
      <c r="W2137" s="91" t="s">
        <v>6196</v>
      </c>
      <c r="Y2137" s="97"/>
      <c r="AA2137" s="91" t="str">
        <v>DAVIS000.9GI</v>
      </c>
    </row>
    <row r="2138" spans="1:27" s="91" customFormat="1" ht="15" customHeight="1" x14ac:dyDescent="0.35">
      <c r="A2138" t="s">
        <v>37128</v>
      </c>
      <c r="B2138" t="s">
        <v>37129</v>
      </c>
      <c r="C2138" t="s">
        <v>6175</v>
      </c>
      <c r="D2138" t="s">
        <v>37130</v>
      </c>
      <c r="E2138"/>
      <c r="F2138" t="s">
        <v>29010</v>
      </c>
      <c r="G2138"/>
      <c r="H2138">
        <v>1.5</v>
      </c>
      <c r="I2138">
        <v>14</v>
      </c>
      <c r="J2138" t="s">
        <v>1237</v>
      </c>
      <c r="K2138">
        <v>36.488669999999999</v>
      </c>
      <c r="L2138">
        <v>-84.055490000000006</v>
      </c>
      <c r="M2138" s="100" t="s">
        <v>38417</v>
      </c>
      <c r="N2138" t="s">
        <v>26260</v>
      </c>
      <c r="O2138" t="s">
        <v>42929</v>
      </c>
      <c r="P2138">
        <v>4</v>
      </c>
      <c r="Q2138" t="s">
        <v>26899</v>
      </c>
      <c r="R2138" t="s">
        <v>25825</v>
      </c>
      <c r="S2138" t="s">
        <v>26197</v>
      </c>
      <c r="T2138"/>
      <c r="U2138" t="s">
        <v>26198</v>
      </c>
      <c r="V2138" t="s">
        <v>26204</v>
      </c>
      <c r="W2138" s="91" t="s">
        <v>37131</v>
      </c>
      <c r="X2138" s="91" t="s">
        <v>38422</v>
      </c>
      <c r="Y2138" s="97"/>
      <c r="AA2138" s="91" t="str">
        <v>DAVIS001.5CA</v>
      </c>
    </row>
    <row r="2139" spans="1:27" s="91" customFormat="1" ht="15" customHeight="1" x14ac:dyDescent="0.35">
      <c r="A2139" s="310" t="s">
        <v>40961</v>
      </c>
      <c r="B2139" s="310" t="s">
        <v>40962</v>
      </c>
      <c r="C2139" s="310" t="s">
        <v>6175</v>
      </c>
      <c r="D2139" s="310" t="s">
        <v>40963</v>
      </c>
      <c r="E2139" s="310"/>
      <c r="F2139" s="310" t="s">
        <v>58</v>
      </c>
      <c r="G2139" s="310" t="s">
        <v>324</v>
      </c>
      <c r="H2139" s="314">
        <v>1.6</v>
      </c>
      <c r="I2139" s="314">
        <v>2.78</v>
      </c>
      <c r="J2139" s="310" t="s">
        <v>325</v>
      </c>
      <c r="K2139" s="314">
        <v>36.298609999999996</v>
      </c>
      <c r="L2139" s="314">
        <v>-84.618719999999996</v>
      </c>
      <c r="M2139" s="314" t="s">
        <v>38426</v>
      </c>
      <c r="N2139" s="310" t="s">
        <v>26325</v>
      </c>
      <c r="O2139" s="310" t="s">
        <v>40964</v>
      </c>
      <c r="P2139" s="314">
        <v>4</v>
      </c>
      <c r="Q2139" s="310" t="s">
        <v>40965</v>
      </c>
      <c r="R2139" s="310" t="s">
        <v>25825</v>
      </c>
      <c r="S2139" s="310" t="s">
        <v>26197</v>
      </c>
      <c r="T2139" s="310"/>
      <c r="U2139" s="310" t="s">
        <v>26198</v>
      </c>
      <c r="V2139" s="310" t="s">
        <v>26204</v>
      </c>
      <c r="Y2139" s="97"/>
      <c r="AA2139" s="91" t="str">
        <v>DAVIS001.5SC</v>
      </c>
    </row>
    <row r="2140" spans="1:27" s="91" customFormat="1" ht="15" customHeight="1" x14ac:dyDescent="0.35">
      <c r="A2140" t="s">
        <v>37132</v>
      </c>
      <c r="B2140" t="s">
        <v>6209</v>
      </c>
      <c r="C2140" t="s">
        <v>6175</v>
      </c>
      <c r="D2140" t="s">
        <v>6210</v>
      </c>
      <c r="E2140"/>
      <c r="F2140" t="s">
        <v>29010</v>
      </c>
      <c r="G2140"/>
      <c r="H2140">
        <v>2</v>
      </c>
      <c r="I2140">
        <v>10.36</v>
      </c>
      <c r="J2140" t="s">
        <v>1237</v>
      </c>
      <c r="K2140">
        <v>36.482140000000001</v>
      </c>
      <c r="L2140">
        <v>-84.056120000000007</v>
      </c>
      <c r="M2140" s="100" t="s">
        <v>38417</v>
      </c>
      <c r="N2140" t="s">
        <v>26260</v>
      </c>
      <c r="O2140" t="s">
        <v>42929</v>
      </c>
      <c r="P2140">
        <v>4</v>
      </c>
      <c r="Q2140" t="s">
        <v>26899</v>
      </c>
      <c r="R2140" t="s">
        <v>25825</v>
      </c>
      <c r="S2140" t="s">
        <v>26197</v>
      </c>
      <c r="T2140"/>
      <c r="U2140" t="s">
        <v>26198</v>
      </c>
      <c r="V2140" t="s">
        <v>26204</v>
      </c>
      <c r="W2140" s="91" t="s">
        <v>37133</v>
      </c>
      <c r="X2140" s="91" t="s">
        <v>30895</v>
      </c>
      <c r="Y2140" s="97"/>
      <c r="AA2140" s="91" t="str">
        <v>DAVIS002.0CA</v>
      </c>
    </row>
    <row r="2141" spans="1:27" s="91" customFormat="1" ht="15" customHeight="1" x14ac:dyDescent="0.35">
      <c r="A2141" t="s">
        <v>6201</v>
      </c>
      <c r="B2141" t="s">
        <v>6200</v>
      </c>
      <c r="C2141" t="s">
        <v>6168</v>
      </c>
      <c r="D2141" t="s">
        <v>6202</v>
      </c>
      <c r="E2141"/>
      <c r="F2141" t="s">
        <v>44</v>
      </c>
      <c r="G2141"/>
      <c r="H2141">
        <v>2</v>
      </c>
      <c r="I2141">
        <v>0.43</v>
      </c>
      <c r="J2141" t="s">
        <v>442</v>
      </c>
      <c r="K2141">
        <v>36.378300000000003</v>
      </c>
      <c r="L2141">
        <v>-82.182400000000001</v>
      </c>
      <c r="M2141" s="100" t="s">
        <v>38455</v>
      </c>
      <c r="N2141" t="s">
        <v>26332</v>
      </c>
      <c r="O2141" t="s">
        <v>42840</v>
      </c>
      <c r="P2141">
        <v>1</v>
      </c>
      <c r="Q2141" t="s">
        <v>26901</v>
      </c>
      <c r="R2141" t="s">
        <v>25821</v>
      </c>
      <c r="S2141" t="s">
        <v>26197</v>
      </c>
      <c r="T2141"/>
      <c r="U2141" t="s">
        <v>26198</v>
      </c>
      <c r="V2141" t="s">
        <v>26204</v>
      </c>
      <c r="X2141" s="91" t="s">
        <v>38422</v>
      </c>
      <c r="Y2141" s="97"/>
      <c r="AA2141" s="91" t="str">
        <v>DAVIS002.0CT</v>
      </c>
    </row>
    <row r="2142" spans="1:27" s="91" customFormat="1" ht="15" customHeight="1" x14ac:dyDescent="0.35">
      <c r="A2142" t="s">
        <v>6204</v>
      </c>
      <c r="B2142" t="s">
        <v>6203</v>
      </c>
      <c r="C2142" t="s">
        <v>6168</v>
      </c>
      <c r="D2142" t="s">
        <v>6205</v>
      </c>
      <c r="E2142"/>
      <c r="F2142" t="s">
        <v>28981</v>
      </c>
      <c r="G2142"/>
      <c r="H2142">
        <v>2.2000000000000002</v>
      </c>
      <c r="I2142">
        <v>0.41</v>
      </c>
      <c r="J2142" t="s">
        <v>442</v>
      </c>
      <c r="K2142">
        <v>36.380519999999997</v>
      </c>
      <c r="L2142">
        <v>-82.182540000000003</v>
      </c>
      <c r="M2142" s="100" t="s">
        <v>38455</v>
      </c>
      <c r="N2142" t="s">
        <v>26332</v>
      </c>
      <c r="O2142" t="s">
        <v>42840</v>
      </c>
      <c r="P2142">
        <v>1</v>
      </c>
      <c r="Q2142" t="s">
        <v>26901</v>
      </c>
      <c r="R2142" t="s">
        <v>25821</v>
      </c>
      <c r="S2142" t="s">
        <v>26197</v>
      </c>
      <c r="T2142"/>
      <c r="U2142" t="s">
        <v>26198</v>
      </c>
      <c r="V2142" t="s">
        <v>26204</v>
      </c>
      <c r="Y2142" s="97"/>
      <c r="AA2142" s="91" t="str">
        <v>DAVIS002.2CT</v>
      </c>
    </row>
    <row r="2143" spans="1:27" s="91" customFormat="1" ht="15" customHeight="1" x14ac:dyDescent="0.35">
      <c r="A2143" t="s">
        <v>6207</v>
      </c>
      <c r="B2143" t="s">
        <v>6206</v>
      </c>
      <c r="C2143" t="s">
        <v>6175</v>
      </c>
      <c r="D2143" t="s">
        <v>6208</v>
      </c>
      <c r="E2143"/>
      <c r="F2143" t="s">
        <v>27</v>
      </c>
      <c r="G2143"/>
      <c r="H2143">
        <v>2.5</v>
      </c>
      <c r="I2143">
        <v>6.69</v>
      </c>
      <c r="J2143" t="s">
        <v>448</v>
      </c>
      <c r="K2143">
        <v>35.9163</v>
      </c>
      <c r="L2143">
        <v>-89.008099999999999</v>
      </c>
      <c r="M2143" s="100" t="s">
        <v>38429</v>
      </c>
      <c r="N2143" t="s">
        <v>26286</v>
      </c>
      <c r="O2143" t="s">
        <v>43166</v>
      </c>
      <c r="P2143">
        <v>2</v>
      </c>
      <c r="Q2143" t="s">
        <v>26902</v>
      </c>
      <c r="R2143" t="s">
        <v>25816</v>
      </c>
      <c r="S2143" t="s">
        <v>26197</v>
      </c>
      <c r="T2143"/>
      <c r="U2143" t="s">
        <v>26198</v>
      </c>
      <c r="V2143" t="s">
        <v>26199</v>
      </c>
      <c r="Y2143" s="97"/>
      <c r="AA2143" s="91" t="str">
        <v>DAVIS002.5GI</v>
      </c>
    </row>
    <row r="2144" spans="1:27" s="91" customFormat="1" ht="15" customHeight="1" x14ac:dyDescent="0.35">
      <c r="A2144" t="s">
        <v>37134</v>
      </c>
      <c r="B2144" t="s">
        <v>6211</v>
      </c>
      <c r="C2144" t="s">
        <v>6175</v>
      </c>
      <c r="D2144" t="s">
        <v>6212</v>
      </c>
      <c r="E2144"/>
      <c r="F2144" t="s">
        <v>29010</v>
      </c>
      <c r="G2144"/>
      <c r="H2144">
        <v>3.7</v>
      </c>
      <c r="I2144">
        <v>8.43</v>
      </c>
      <c r="J2144" t="s">
        <v>1237</v>
      </c>
      <c r="K2144">
        <v>36.463679999999997</v>
      </c>
      <c r="L2144">
        <v>-84.055220000000006</v>
      </c>
      <c r="M2144" s="100" t="s">
        <v>38417</v>
      </c>
      <c r="N2144" t="s">
        <v>26260</v>
      </c>
      <c r="O2144" t="s">
        <v>42929</v>
      </c>
      <c r="P2144">
        <v>4</v>
      </c>
      <c r="Q2144" t="s">
        <v>26899</v>
      </c>
      <c r="R2144" t="s">
        <v>25825</v>
      </c>
      <c r="S2144" t="s">
        <v>26197</v>
      </c>
      <c r="T2144"/>
      <c r="U2144" t="s">
        <v>26198</v>
      </c>
      <c r="V2144" t="s">
        <v>26204</v>
      </c>
      <c r="W2144" s="91" t="s">
        <v>37135</v>
      </c>
      <c r="X2144" s="91" t="s">
        <v>30895</v>
      </c>
      <c r="Y2144" s="97"/>
      <c r="AA2144" s="91" t="str">
        <v>DAVIS003.7CA</v>
      </c>
    </row>
    <row r="2145" spans="1:27" s="91" customFormat="1" ht="15" customHeight="1" x14ac:dyDescent="0.35">
      <c r="A2145" t="s">
        <v>37136</v>
      </c>
      <c r="B2145" t="s">
        <v>6213</v>
      </c>
      <c r="C2145" t="s">
        <v>6175</v>
      </c>
      <c r="D2145" t="s">
        <v>6214</v>
      </c>
      <c r="E2145"/>
      <c r="F2145" t="s">
        <v>29010</v>
      </c>
      <c r="G2145"/>
      <c r="H2145">
        <v>6</v>
      </c>
      <c r="I2145">
        <v>4.952</v>
      </c>
      <c r="J2145" t="s">
        <v>1237</v>
      </c>
      <c r="K2145">
        <v>36.470910000000003</v>
      </c>
      <c r="L2145">
        <v>-84.025260000000003</v>
      </c>
      <c r="M2145" s="100" t="s">
        <v>38417</v>
      </c>
      <c r="N2145" t="s">
        <v>26260</v>
      </c>
      <c r="O2145" t="s">
        <v>42929</v>
      </c>
      <c r="P2145">
        <v>4</v>
      </c>
      <c r="Q2145" t="s">
        <v>26899</v>
      </c>
      <c r="R2145" t="s">
        <v>25825</v>
      </c>
      <c r="S2145" t="s">
        <v>26197</v>
      </c>
      <c r="T2145"/>
      <c r="U2145" t="s">
        <v>26198</v>
      </c>
      <c r="V2145" t="s">
        <v>26204</v>
      </c>
      <c r="W2145" s="91" t="s">
        <v>37137</v>
      </c>
      <c r="X2145" s="91" t="s">
        <v>30896</v>
      </c>
      <c r="Y2145" s="97"/>
      <c r="AA2145" s="91" t="str">
        <v>DAVIS006.0CA</v>
      </c>
    </row>
    <row r="2146" spans="1:27" s="91" customFormat="1" ht="15" customHeight="1" x14ac:dyDescent="0.35">
      <c r="A2146" t="s">
        <v>37138</v>
      </c>
      <c r="B2146" t="s">
        <v>6215</v>
      </c>
      <c r="C2146" t="s">
        <v>6175</v>
      </c>
      <c r="D2146" t="s">
        <v>6216</v>
      </c>
      <c r="E2146"/>
      <c r="F2146" t="s">
        <v>29010</v>
      </c>
      <c r="G2146"/>
      <c r="H2146">
        <v>6.8</v>
      </c>
      <c r="I2146">
        <v>3.33</v>
      </c>
      <c r="J2146" t="s">
        <v>1237</v>
      </c>
      <c r="K2146">
        <v>36.476550000000003</v>
      </c>
      <c r="L2146">
        <v>-84.015159999999995</v>
      </c>
      <c r="M2146" s="100" t="s">
        <v>38417</v>
      </c>
      <c r="N2146" t="s">
        <v>26260</v>
      </c>
      <c r="O2146" t="s">
        <v>42929</v>
      </c>
      <c r="P2146">
        <v>4</v>
      </c>
      <c r="Q2146" t="s">
        <v>26899</v>
      </c>
      <c r="R2146" t="s">
        <v>25825</v>
      </c>
      <c r="S2146" t="s">
        <v>26197</v>
      </c>
      <c r="T2146"/>
      <c r="U2146" t="s">
        <v>26198</v>
      </c>
      <c r="V2146" t="s">
        <v>26204</v>
      </c>
      <c r="W2146" s="91" t="s">
        <v>37139</v>
      </c>
      <c r="X2146" s="91" t="s">
        <v>38949</v>
      </c>
      <c r="Y2146" s="97"/>
      <c r="AA2146" s="91" t="str">
        <v>DAVIS006.8CA</v>
      </c>
    </row>
    <row r="2147" spans="1:27" s="91" customFormat="1" ht="15" customHeight="1" x14ac:dyDescent="0.35">
      <c r="A2147" t="s">
        <v>37140</v>
      </c>
      <c r="B2147" t="s">
        <v>6217</v>
      </c>
      <c r="C2147" t="s">
        <v>6175</v>
      </c>
      <c r="D2147" t="s">
        <v>6218</v>
      </c>
      <c r="E2147"/>
      <c r="F2147" t="s">
        <v>29010</v>
      </c>
      <c r="G2147"/>
      <c r="H2147">
        <v>8.6</v>
      </c>
      <c r="I2147">
        <v>0.25</v>
      </c>
      <c r="J2147" t="s">
        <v>1237</v>
      </c>
      <c r="K2147">
        <v>36.491979999999998</v>
      </c>
      <c r="L2147">
        <v>-83.996120000000005</v>
      </c>
      <c r="M2147" s="100" t="s">
        <v>38417</v>
      </c>
      <c r="N2147" t="s">
        <v>26260</v>
      </c>
      <c r="O2147" t="s">
        <v>42929</v>
      </c>
      <c r="P2147">
        <v>4</v>
      </c>
      <c r="Q2147" t="s">
        <v>26899</v>
      </c>
      <c r="R2147" t="s">
        <v>25825</v>
      </c>
      <c r="S2147" t="s">
        <v>26197</v>
      </c>
      <c r="T2147"/>
      <c r="U2147" t="s">
        <v>26198</v>
      </c>
      <c r="V2147" t="s">
        <v>26204</v>
      </c>
      <c r="W2147" s="91" t="s">
        <v>37141</v>
      </c>
      <c r="X2147" s="91" t="s">
        <v>30895</v>
      </c>
      <c r="Y2147" s="97"/>
      <c r="AA2147" s="91" t="str">
        <v>DAVIS008.6CA</v>
      </c>
    </row>
    <row r="2148" spans="1:27" s="91" customFormat="1" ht="15" customHeight="1" x14ac:dyDescent="0.35">
      <c r="A2148" t="s">
        <v>6220</v>
      </c>
      <c r="B2148" t="s">
        <v>6219</v>
      </c>
      <c r="C2148" t="s">
        <v>6175</v>
      </c>
      <c r="D2148" t="s">
        <v>6221</v>
      </c>
      <c r="E2148"/>
      <c r="F2148" t="s">
        <v>44</v>
      </c>
      <c r="G2148"/>
      <c r="H2148">
        <v>11.1</v>
      </c>
      <c r="I2148">
        <v>32</v>
      </c>
      <c r="J2148" t="s">
        <v>398</v>
      </c>
      <c r="K2148">
        <v>36.440399999999997</v>
      </c>
      <c r="L2148">
        <v>-83.923599999999993</v>
      </c>
      <c r="M2148" s="100" t="s">
        <v>38559</v>
      </c>
      <c r="N2148" t="s">
        <v>26447</v>
      </c>
      <c r="O2148" t="s">
        <v>43142</v>
      </c>
      <c r="P2148">
        <v>4</v>
      </c>
      <c r="Q2148" t="s">
        <v>26904</v>
      </c>
      <c r="R2148" t="s">
        <v>25825</v>
      </c>
      <c r="S2148" t="s">
        <v>26197</v>
      </c>
      <c r="T2148"/>
      <c r="U2148" t="s">
        <v>26198</v>
      </c>
      <c r="V2148" t="s">
        <v>26204</v>
      </c>
      <c r="X2148" s="91" t="s">
        <v>30897</v>
      </c>
      <c r="Y2148" s="97"/>
      <c r="AA2148" s="91" t="str">
        <v>DAVIS011.1CL</v>
      </c>
    </row>
    <row r="2149" spans="1:27" s="91" customFormat="1" ht="15" customHeight="1" x14ac:dyDescent="0.35">
      <c r="A2149" t="s">
        <v>6223</v>
      </c>
      <c r="B2149" t="s">
        <v>6222</v>
      </c>
      <c r="C2149" t="s">
        <v>6175</v>
      </c>
      <c r="D2149" t="s">
        <v>6224</v>
      </c>
      <c r="E2149"/>
      <c r="F2149" t="s">
        <v>44</v>
      </c>
      <c r="G2149"/>
      <c r="H2149">
        <v>11.6</v>
      </c>
      <c r="I2149">
        <v>32.42</v>
      </c>
      <c r="J2149" t="s">
        <v>398</v>
      </c>
      <c r="K2149">
        <v>36.443100000000001</v>
      </c>
      <c r="L2149">
        <v>-83.916600000000003</v>
      </c>
      <c r="M2149" s="100" t="s">
        <v>38559</v>
      </c>
      <c r="N2149" t="s">
        <v>26447</v>
      </c>
      <c r="O2149" t="s">
        <v>43142</v>
      </c>
      <c r="P2149">
        <v>4</v>
      </c>
      <c r="Q2149" t="s">
        <v>26904</v>
      </c>
      <c r="R2149" t="s">
        <v>25825</v>
      </c>
      <c r="S2149" t="s">
        <v>26197</v>
      </c>
      <c r="T2149"/>
      <c r="U2149" t="s">
        <v>26198</v>
      </c>
      <c r="V2149" t="s">
        <v>26204</v>
      </c>
      <c r="X2149" s="91" t="s">
        <v>34913</v>
      </c>
      <c r="Y2149" s="97"/>
      <c r="AA2149" s="91" t="str">
        <v>DAVIS011.6CL</v>
      </c>
    </row>
    <row r="2150" spans="1:27" s="91" customFormat="1" ht="15" customHeight="1" x14ac:dyDescent="0.35">
      <c r="A2150" t="s">
        <v>6226</v>
      </c>
      <c r="B2150" t="s">
        <v>6225</v>
      </c>
      <c r="C2150" t="s">
        <v>6175</v>
      </c>
      <c r="D2150" t="s">
        <v>6227</v>
      </c>
      <c r="E2150"/>
      <c r="F2150" t="s">
        <v>44</v>
      </c>
      <c r="G2150"/>
      <c r="H2150">
        <v>14.6</v>
      </c>
      <c r="I2150">
        <v>28.18</v>
      </c>
      <c r="J2150" t="s">
        <v>398</v>
      </c>
      <c r="K2150">
        <v>36.456600000000002</v>
      </c>
      <c r="L2150">
        <v>-83.887500000000003</v>
      </c>
      <c r="M2150" s="100" t="s">
        <v>38559</v>
      </c>
      <c r="N2150" t="s">
        <v>26447</v>
      </c>
      <c r="O2150" t="s">
        <v>43142</v>
      </c>
      <c r="P2150">
        <v>4</v>
      </c>
      <c r="Q2150" t="s">
        <v>26904</v>
      </c>
      <c r="R2150" t="s">
        <v>25825</v>
      </c>
      <c r="S2150" t="s">
        <v>26197</v>
      </c>
      <c r="T2150"/>
      <c r="U2150" t="s">
        <v>26198</v>
      </c>
      <c r="V2150" t="s">
        <v>26204</v>
      </c>
      <c r="X2150" s="91" t="s">
        <v>30898</v>
      </c>
      <c r="Y2150" s="97"/>
      <c r="AA2150" s="91" t="str">
        <v>DAVIS014.6CL</v>
      </c>
    </row>
    <row r="2151" spans="1:27" s="91" customFormat="1" ht="15" customHeight="1" x14ac:dyDescent="0.35">
      <c r="A2151" t="s">
        <v>6229</v>
      </c>
      <c r="B2151" t="s">
        <v>6228</v>
      </c>
      <c r="C2151" t="s">
        <v>6175</v>
      </c>
      <c r="D2151" t="s">
        <v>6230</v>
      </c>
      <c r="E2151"/>
      <c r="F2151" t="s">
        <v>44</v>
      </c>
      <c r="G2151"/>
      <c r="H2151">
        <v>16.2</v>
      </c>
      <c r="I2151">
        <v>1.66</v>
      </c>
      <c r="J2151" t="s">
        <v>398</v>
      </c>
      <c r="K2151">
        <v>36.446280000000002</v>
      </c>
      <c r="L2151">
        <v>-83.865080000000006</v>
      </c>
      <c r="M2151" s="100" t="s">
        <v>38559</v>
      </c>
      <c r="N2151" t="s">
        <v>26447</v>
      </c>
      <c r="O2151" t="s">
        <v>43142</v>
      </c>
      <c r="P2151">
        <v>4</v>
      </c>
      <c r="Q2151" t="s">
        <v>26905</v>
      </c>
      <c r="R2151" t="s">
        <v>25825</v>
      </c>
      <c r="S2151" t="s">
        <v>26197</v>
      </c>
      <c r="T2151"/>
      <c r="U2151" t="s">
        <v>26198</v>
      </c>
      <c r="V2151" t="s">
        <v>26204</v>
      </c>
      <c r="X2151" s="91" t="s">
        <v>30899</v>
      </c>
      <c r="Y2151" s="97"/>
      <c r="AA2151" s="91" t="str">
        <v>DAVIS016.2CL</v>
      </c>
    </row>
    <row r="2152" spans="1:27" s="91" customFormat="1" ht="15" customHeight="1" x14ac:dyDescent="0.35">
      <c r="A2152" t="s">
        <v>6232</v>
      </c>
      <c r="B2152" t="s">
        <v>6231</v>
      </c>
      <c r="C2152" t="s">
        <v>6175</v>
      </c>
      <c r="D2152" t="s">
        <v>6233</v>
      </c>
      <c r="E2152"/>
      <c r="F2152" t="s">
        <v>44</v>
      </c>
      <c r="G2152"/>
      <c r="H2152">
        <v>18.100000000000001</v>
      </c>
      <c r="I2152">
        <v>19.309999999999999</v>
      </c>
      <c r="J2152" t="s">
        <v>398</v>
      </c>
      <c r="K2152">
        <v>36.460940000000001</v>
      </c>
      <c r="L2152">
        <v>-83.851690000000005</v>
      </c>
      <c r="M2152" s="100" t="s">
        <v>38559</v>
      </c>
      <c r="N2152" t="s">
        <v>26447</v>
      </c>
      <c r="O2152" t="s">
        <v>43142</v>
      </c>
      <c r="P2152">
        <v>4</v>
      </c>
      <c r="Q2152" t="s">
        <v>26905</v>
      </c>
      <c r="R2152" t="s">
        <v>25825</v>
      </c>
      <c r="S2152" t="s">
        <v>26197</v>
      </c>
      <c r="T2152"/>
      <c r="U2152" t="s">
        <v>26198</v>
      </c>
      <c r="V2152" t="s">
        <v>26204</v>
      </c>
      <c r="W2152" s="91" t="s">
        <v>6234</v>
      </c>
      <c r="X2152" s="91" t="s">
        <v>30900</v>
      </c>
      <c r="Y2152" s="97"/>
      <c r="AA2152" s="91" t="str">
        <v>DAVIS018.1CL</v>
      </c>
    </row>
    <row r="2153" spans="1:27" s="91" customFormat="1" ht="15" customHeight="1" x14ac:dyDescent="0.35">
      <c r="A2153" t="s">
        <v>6236</v>
      </c>
      <c r="B2153" t="s">
        <v>6235</v>
      </c>
      <c r="C2153" t="s">
        <v>6175</v>
      </c>
      <c r="D2153" t="s">
        <v>6237</v>
      </c>
      <c r="E2153"/>
      <c r="F2153" t="s">
        <v>44</v>
      </c>
      <c r="G2153"/>
      <c r="H2153">
        <v>20.5</v>
      </c>
      <c r="I2153">
        <v>13.99</v>
      </c>
      <c r="J2153" t="s">
        <v>398</v>
      </c>
      <c r="K2153">
        <v>36.473500000000001</v>
      </c>
      <c r="L2153">
        <v>-83.813580000000002</v>
      </c>
      <c r="M2153" s="100" t="s">
        <v>38559</v>
      </c>
      <c r="N2153" t="s">
        <v>26447</v>
      </c>
      <c r="O2153" t="s">
        <v>43142</v>
      </c>
      <c r="P2153">
        <v>4</v>
      </c>
      <c r="Q2153" t="s">
        <v>26906</v>
      </c>
      <c r="R2153" t="s">
        <v>25825</v>
      </c>
      <c r="S2153" t="s">
        <v>26197</v>
      </c>
      <c r="T2153"/>
      <c r="U2153" t="s">
        <v>26198</v>
      </c>
      <c r="V2153" t="s">
        <v>26204</v>
      </c>
      <c r="X2153" s="91" t="s">
        <v>34914</v>
      </c>
      <c r="Y2153" s="97"/>
      <c r="AA2153" s="91" t="str">
        <v>DAVIS020.5CL</v>
      </c>
    </row>
    <row r="2154" spans="1:27" s="91" customFormat="1" ht="15" customHeight="1" x14ac:dyDescent="0.35">
      <c r="A2154" t="s">
        <v>6239</v>
      </c>
      <c r="B2154" t="s">
        <v>6238</v>
      </c>
      <c r="C2154" t="s">
        <v>6175</v>
      </c>
      <c r="D2154" t="s">
        <v>6240</v>
      </c>
      <c r="E2154"/>
      <c r="F2154" t="s">
        <v>44</v>
      </c>
      <c r="G2154"/>
      <c r="H2154">
        <v>22.6</v>
      </c>
      <c r="I2154">
        <v>4.4800000000000004</v>
      </c>
      <c r="J2154" t="s">
        <v>398</v>
      </c>
      <c r="K2154">
        <v>36.503390000000003</v>
      </c>
      <c r="L2154">
        <v>-83.798310000000001</v>
      </c>
      <c r="M2154" s="100" t="s">
        <v>38559</v>
      </c>
      <c r="N2154" t="s">
        <v>26447</v>
      </c>
      <c r="O2154" t="s">
        <v>43142</v>
      </c>
      <c r="P2154">
        <v>4</v>
      </c>
      <c r="Q2154" t="s">
        <v>26907</v>
      </c>
      <c r="R2154" t="s">
        <v>25825</v>
      </c>
      <c r="S2154" t="s">
        <v>26197</v>
      </c>
      <c r="T2154"/>
      <c r="U2154" t="s">
        <v>26198</v>
      </c>
      <c r="V2154" t="s">
        <v>26204</v>
      </c>
      <c r="X2154" s="91" t="s">
        <v>30901</v>
      </c>
      <c r="Y2154" s="97"/>
      <c r="AA2154" s="91" t="str">
        <v>DAVIS022.6CL</v>
      </c>
    </row>
    <row r="2155" spans="1:27" s="91" customFormat="1" ht="15" customHeight="1" x14ac:dyDescent="0.35">
      <c r="A2155" t="s">
        <v>6242</v>
      </c>
      <c r="B2155" t="s">
        <v>6241</v>
      </c>
      <c r="C2155" t="s">
        <v>6175</v>
      </c>
      <c r="D2155" t="s">
        <v>6243</v>
      </c>
      <c r="E2155"/>
      <c r="F2155" t="s">
        <v>29010</v>
      </c>
      <c r="G2155"/>
      <c r="H2155">
        <v>24.1</v>
      </c>
      <c r="I2155">
        <v>1.28</v>
      </c>
      <c r="J2155" t="s">
        <v>398</v>
      </c>
      <c r="K2155">
        <v>36.522399999999998</v>
      </c>
      <c r="L2155">
        <v>-83.795900000000003</v>
      </c>
      <c r="M2155" s="100" t="s">
        <v>38559</v>
      </c>
      <c r="N2155" t="s">
        <v>26447</v>
      </c>
      <c r="O2155" t="s">
        <v>43142</v>
      </c>
      <c r="P2155">
        <v>4</v>
      </c>
      <c r="Q2155" t="s">
        <v>26908</v>
      </c>
      <c r="R2155" t="s">
        <v>25825</v>
      </c>
      <c r="S2155" t="s">
        <v>26197</v>
      </c>
      <c r="T2155"/>
      <c r="U2155" t="s">
        <v>26198</v>
      </c>
      <c r="V2155" t="s">
        <v>26204</v>
      </c>
      <c r="X2155" s="91" t="s">
        <v>30902</v>
      </c>
      <c r="Y2155" s="97"/>
      <c r="AA2155" s="91" t="str">
        <v>DAVIS024.1CL</v>
      </c>
    </row>
    <row r="2156" spans="1:27" s="91" customFormat="1" ht="15" customHeight="1" x14ac:dyDescent="0.35">
      <c r="A2156" t="s">
        <v>37142</v>
      </c>
      <c r="B2156" t="s">
        <v>8675</v>
      </c>
      <c r="C2156" t="s">
        <v>8676</v>
      </c>
      <c r="D2156" t="s">
        <v>8677</v>
      </c>
      <c r="E2156" t="s">
        <v>26424</v>
      </c>
      <c r="F2156" t="s">
        <v>29010</v>
      </c>
      <c r="G2156"/>
      <c r="H2156">
        <v>0.1</v>
      </c>
      <c r="I2156">
        <v>0.08</v>
      </c>
      <c r="J2156" t="s">
        <v>1237</v>
      </c>
      <c r="K2156">
        <v>36.470359999999999</v>
      </c>
      <c r="L2156">
        <v>-84.025360000000006</v>
      </c>
      <c r="M2156" s="100" t="s">
        <v>38417</v>
      </c>
      <c r="N2156" t="s">
        <v>26260</v>
      </c>
      <c r="O2156" t="s">
        <v>42929</v>
      </c>
      <c r="P2156">
        <v>4</v>
      </c>
      <c r="Q2156" t="s">
        <v>26899</v>
      </c>
      <c r="R2156" t="s">
        <v>25825</v>
      </c>
      <c r="S2156" t="s">
        <v>26197</v>
      </c>
      <c r="T2156"/>
      <c r="U2156" t="s">
        <v>26198</v>
      </c>
      <c r="V2156" t="s">
        <v>26204</v>
      </c>
      <c r="W2156" s="91" t="s">
        <v>37143</v>
      </c>
      <c r="X2156" s="91" t="s">
        <v>38950</v>
      </c>
      <c r="Y2156" s="97"/>
      <c r="AA2156" s="91" t="str">
        <v>DAVIS6.0T0.1CA</v>
      </c>
    </row>
    <row r="2157" spans="1:27" s="91" customFormat="1" ht="15" customHeight="1" x14ac:dyDescent="0.35">
      <c r="A2157" s="310" t="s">
        <v>43681</v>
      </c>
      <c r="B2157" s="310" t="s">
        <v>43682</v>
      </c>
      <c r="C2157" s="310" t="s">
        <v>43683</v>
      </c>
      <c r="D2157" s="310" t="s">
        <v>43684</v>
      </c>
      <c r="E2157" s="310"/>
      <c r="F2157" s="310" t="s">
        <v>29083</v>
      </c>
      <c r="G2157" s="310"/>
      <c r="H2157" s="314">
        <v>1.5</v>
      </c>
      <c r="I2157" s="314">
        <v>5.49</v>
      </c>
      <c r="J2157" s="310" t="s">
        <v>166</v>
      </c>
      <c r="K2157" s="314">
        <v>36.416820000000001</v>
      </c>
      <c r="L2157" s="314">
        <v>-87.295090000000002</v>
      </c>
      <c r="M2157" s="314" t="s">
        <v>38380</v>
      </c>
      <c r="N2157" s="310" t="s">
        <v>26208</v>
      </c>
      <c r="O2157" s="310" t="s">
        <v>43685</v>
      </c>
      <c r="P2157" s="314">
        <v>5</v>
      </c>
      <c r="Q2157" s="310" t="s">
        <v>43686</v>
      </c>
      <c r="R2157" s="310" t="s">
        <v>25829</v>
      </c>
      <c r="S2157" s="310" t="s">
        <v>26197</v>
      </c>
      <c r="T2157" s="310"/>
      <c r="U2157" s="310" t="s">
        <v>26198</v>
      </c>
      <c r="V2157" s="310" t="s">
        <v>26199</v>
      </c>
      <c r="Y2157" s="97"/>
      <c r="AA2157" s="91" t="str">
        <v>DAWSO001.5MT</v>
      </c>
    </row>
    <row r="2158" spans="1:27" s="91" customFormat="1" ht="15" customHeight="1" x14ac:dyDescent="0.35">
      <c r="A2158" t="s">
        <v>6245</v>
      </c>
      <c r="B2158" t="s">
        <v>6244</v>
      </c>
      <c r="C2158" t="s">
        <v>6246</v>
      </c>
      <c r="D2158" t="s">
        <v>6247</v>
      </c>
      <c r="E2158"/>
      <c r="F2158" t="s">
        <v>27</v>
      </c>
      <c r="G2158"/>
      <c r="H2158">
        <v>0.5</v>
      </c>
      <c r="I2158">
        <v>9.18</v>
      </c>
      <c r="J2158" t="s">
        <v>919</v>
      </c>
      <c r="K2158">
        <v>35.065199999999997</v>
      </c>
      <c r="L2158">
        <v>-89.992900000000006</v>
      </c>
      <c r="M2158" s="100" t="s">
        <v>38557</v>
      </c>
      <c r="N2158" t="s">
        <v>26435</v>
      </c>
      <c r="O2158" t="s">
        <v>42607</v>
      </c>
      <c r="P2158">
        <v>1</v>
      </c>
      <c r="Q2158" t="s">
        <v>26909</v>
      </c>
      <c r="R2158" t="s">
        <v>25828</v>
      </c>
      <c r="S2158" t="s">
        <v>26197</v>
      </c>
      <c r="T2158"/>
      <c r="U2158" t="s">
        <v>26198</v>
      </c>
      <c r="V2158" t="s">
        <v>26199</v>
      </c>
      <c r="W2158" s="91" t="s">
        <v>6248</v>
      </c>
      <c r="X2158" s="91" t="s">
        <v>30903</v>
      </c>
      <c r="Y2158" s="97"/>
      <c r="AA2158" s="91" t="str">
        <v>DAYS000.5SH</v>
      </c>
    </row>
    <row r="2159" spans="1:27" s="91" customFormat="1" ht="15" customHeight="1" x14ac:dyDescent="0.35">
      <c r="A2159" s="310" t="s">
        <v>39115</v>
      </c>
      <c r="B2159" s="310" t="s">
        <v>39112</v>
      </c>
      <c r="C2159" s="310" t="s">
        <v>39113</v>
      </c>
      <c r="D2159" s="310" t="s">
        <v>39114</v>
      </c>
      <c r="E2159" s="310" t="s">
        <v>26424</v>
      </c>
      <c r="F2159" s="310" t="s">
        <v>324</v>
      </c>
      <c r="G2159" s="310"/>
      <c r="H2159" s="314">
        <v>1</v>
      </c>
      <c r="I2159" s="314">
        <v>4.8</v>
      </c>
      <c r="J2159" s="310" t="s">
        <v>950</v>
      </c>
      <c r="K2159" s="314">
        <v>36.160049999999998</v>
      </c>
      <c r="L2159" s="314">
        <v>-84.339489999999998</v>
      </c>
      <c r="M2159" s="314" t="s">
        <v>38426</v>
      </c>
      <c r="N2159" s="310" t="s">
        <v>26325</v>
      </c>
      <c r="O2159" s="310" t="s">
        <v>41055</v>
      </c>
      <c r="P2159" s="314">
        <v>4</v>
      </c>
      <c r="Q2159" s="310" t="s">
        <v>43487</v>
      </c>
      <c r="R2159" s="310" t="s">
        <v>25825</v>
      </c>
      <c r="S2159" s="310" t="s">
        <v>26197</v>
      </c>
      <c r="T2159" s="310"/>
      <c r="U2159" s="310" t="s">
        <v>26198</v>
      </c>
      <c r="V2159" s="310" t="s">
        <v>26204</v>
      </c>
      <c r="W2159" s="91" t="s">
        <v>39111</v>
      </c>
      <c r="X2159" s="91" t="s">
        <v>43351</v>
      </c>
      <c r="Y2159" s="97"/>
      <c r="AA2159" s="91" t="str">
        <v>DCAMP001.0AN</v>
      </c>
    </row>
    <row r="2160" spans="1:27" s="91" customFormat="1" ht="15" customHeight="1" x14ac:dyDescent="0.35">
      <c r="A2160" t="s">
        <v>6250</v>
      </c>
      <c r="B2160" t="s">
        <v>6249</v>
      </c>
      <c r="C2160" t="s">
        <v>6251</v>
      </c>
      <c r="D2160" t="s">
        <v>6252</v>
      </c>
      <c r="E2160"/>
      <c r="F2160" t="s">
        <v>28981</v>
      </c>
      <c r="G2160"/>
      <c r="H2160">
        <v>0.2</v>
      </c>
      <c r="I2160">
        <v>2.2599999999999998</v>
      </c>
      <c r="J2160" t="s">
        <v>625</v>
      </c>
      <c r="K2160">
        <v>36.17595</v>
      </c>
      <c r="L2160">
        <v>-82.445589999999996</v>
      </c>
      <c r="M2160" s="100" t="s">
        <v>38387</v>
      </c>
      <c r="N2160" t="s">
        <v>26214</v>
      </c>
      <c r="O2160" t="s">
        <v>42209</v>
      </c>
      <c r="P2160">
        <v>5</v>
      </c>
      <c r="Q2160" t="s">
        <v>30904</v>
      </c>
      <c r="R2160" t="s">
        <v>25821</v>
      </c>
      <c r="S2160" t="s">
        <v>26197</v>
      </c>
      <c r="T2160"/>
      <c r="U2160" t="s">
        <v>26198</v>
      </c>
      <c r="V2160" t="s">
        <v>26204</v>
      </c>
      <c r="Y2160" s="97"/>
      <c r="AA2160" s="91" t="str">
        <v>DEACO000.2UC</v>
      </c>
    </row>
    <row r="2161" spans="1:27" s="91" customFormat="1" ht="15" customHeight="1" x14ac:dyDescent="0.35">
      <c r="A2161" t="s">
        <v>6254</v>
      </c>
      <c r="B2161" t="s">
        <v>6253</v>
      </c>
      <c r="C2161" t="s">
        <v>6255</v>
      </c>
      <c r="D2161" t="s">
        <v>1109</v>
      </c>
      <c r="E2161"/>
      <c r="F2161" t="s">
        <v>29083</v>
      </c>
      <c r="G2161"/>
      <c r="H2161">
        <v>0.1</v>
      </c>
      <c r="I2161">
        <v>2.2599999999999998</v>
      </c>
      <c r="J2161" t="s">
        <v>95</v>
      </c>
      <c r="K2161">
        <v>35.938220000000001</v>
      </c>
      <c r="L2161">
        <v>-87.192949999999996</v>
      </c>
      <c r="M2161" s="100" t="s">
        <v>38379</v>
      </c>
      <c r="N2161" t="s">
        <v>26205</v>
      </c>
      <c r="O2161" t="s">
        <v>42354</v>
      </c>
      <c r="P2161">
        <v>1</v>
      </c>
      <c r="Q2161" t="s">
        <v>30905</v>
      </c>
      <c r="R2161" t="s">
        <v>25829</v>
      </c>
      <c r="S2161" t="s">
        <v>26197</v>
      </c>
      <c r="T2161"/>
      <c r="U2161" t="s">
        <v>26198</v>
      </c>
      <c r="V2161" t="s">
        <v>26199</v>
      </c>
      <c r="W2161" s="91" t="s">
        <v>6256</v>
      </c>
      <c r="X2161" s="91" t="s">
        <v>29606</v>
      </c>
      <c r="Y2161" s="97"/>
      <c r="AA2161" s="91" t="str">
        <v>DEADF0.5T0.1WI</v>
      </c>
    </row>
    <row r="2162" spans="1:27" s="91" customFormat="1" ht="15" customHeight="1" x14ac:dyDescent="0.35">
      <c r="A2162" t="s">
        <v>6258</v>
      </c>
      <c r="B2162" t="s">
        <v>6257</v>
      </c>
      <c r="C2162" t="s">
        <v>6259</v>
      </c>
      <c r="D2162" t="s">
        <v>6260</v>
      </c>
      <c r="E2162"/>
      <c r="F2162" t="s">
        <v>29083</v>
      </c>
      <c r="G2162"/>
      <c r="H2162">
        <v>0.7</v>
      </c>
      <c r="I2162">
        <v>1.35</v>
      </c>
      <c r="J2162" t="s">
        <v>95</v>
      </c>
      <c r="K2162">
        <v>35.938200000000002</v>
      </c>
      <c r="L2162">
        <v>-87.193269999999998</v>
      </c>
      <c r="M2162" s="100" t="s">
        <v>38379</v>
      </c>
      <c r="N2162" t="s">
        <v>26205</v>
      </c>
      <c r="O2162" t="s">
        <v>42354</v>
      </c>
      <c r="P2162">
        <v>1</v>
      </c>
      <c r="Q2162" t="s">
        <v>30905</v>
      </c>
      <c r="R2162" t="s">
        <v>25829</v>
      </c>
      <c r="S2162" t="s">
        <v>26197</v>
      </c>
      <c r="T2162"/>
      <c r="U2162" t="s">
        <v>26198</v>
      </c>
      <c r="V2162" t="s">
        <v>26199</v>
      </c>
      <c r="X2162" s="91" t="s">
        <v>34915</v>
      </c>
      <c r="Y2162" s="97"/>
      <c r="AA2162" s="91" t="str">
        <v>DEADF000.7WI</v>
      </c>
    </row>
    <row r="2163" spans="1:27" s="91" customFormat="1" ht="15" customHeight="1" x14ac:dyDescent="0.35">
      <c r="A2163" t="s">
        <v>6262</v>
      </c>
      <c r="B2163" t="s">
        <v>6261</v>
      </c>
      <c r="C2163" t="s">
        <v>6263</v>
      </c>
      <c r="D2163" t="s">
        <v>6264</v>
      </c>
      <c r="E2163"/>
      <c r="F2163" t="s">
        <v>44</v>
      </c>
      <c r="G2163"/>
      <c r="H2163">
        <v>0.4</v>
      </c>
      <c r="I2163">
        <v>9</v>
      </c>
      <c r="J2163" t="s">
        <v>45</v>
      </c>
      <c r="K2163">
        <v>35.491500000000002</v>
      </c>
      <c r="L2163">
        <v>-84.825699999999998</v>
      </c>
      <c r="M2163" s="100" t="s">
        <v>38386</v>
      </c>
      <c r="N2163" t="s">
        <v>29084</v>
      </c>
      <c r="O2163" t="s">
        <v>42890</v>
      </c>
      <c r="P2163">
        <v>3</v>
      </c>
      <c r="Q2163" t="s">
        <v>26910</v>
      </c>
      <c r="R2163" t="s">
        <v>25802</v>
      </c>
      <c r="S2163" t="s">
        <v>26197</v>
      </c>
      <c r="T2163"/>
      <c r="U2163" t="s">
        <v>26198</v>
      </c>
      <c r="V2163" t="s">
        <v>26204</v>
      </c>
      <c r="X2163" s="91" t="s">
        <v>30906</v>
      </c>
      <c r="Y2163" s="97"/>
      <c r="AA2163" s="91" t="str">
        <v>DECAT000.4ME</v>
      </c>
    </row>
    <row r="2164" spans="1:27" s="91" customFormat="1" ht="15" customHeight="1" x14ac:dyDescent="0.35">
      <c r="A2164" t="s">
        <v>6266</v>
      </c>
      <c r="B2164" t="s">
        <v>6265</v>
      </c>
      <c r="C2164" t="s">
        <v>6267</v>
      </c>
      <c r="D2164" t="s">
        <v>6268</v>
      </c>
      <c r="E2164"/>
      <c r="F2164" t="s">
        <v>29089</v>
      </c>
      <c r="G2164" t="s">
        <v>58</v>
      </c>
      <c r="H2164">
        <v>0.1</v>
      </c>
      <c r="I2164">
        <v>5.52</v>
      </c>
      <c r="J2164" t="s">
        <v>766</v>
      </c>
      <c r="K2164">
        <v>35.29768</v>
      </c>
      <c r="L2164">
        <v>-85.191519999999997</v>
      </c>
      <c r="M2164" s="100" t="s">
        <v>38386</v>
      </c>
      <c r="N2164" t="s">
        <v>29084</v>
      </c>
      <c r="O2164" t="s">
        <v>42167</v>
      </c>
      <c r="P2164">
        <v>3</v>
      </c>
      <c r="Q2164" t="s">
        <v>29189</v>
      </c>
      <c r="R2164" t="s">
        <v>25802</v>
      </c>
      <c r="S2164" t="s">
        <v>26197</v>
      </c>
      <c r="T2164"/>
      <c r="U2164" t="s">
        <v>26198</v>
      </c>
      <c r="V2164" t="s">
        <v>26204</v>
      </c>
      <c r="Y2164" s="97"/>
      <c r="AA2164" s="91" t="str">
        <v>DEEP000.1HM</v>
      </c>
    </row>
    <row r="2165" spans="1:27" s="91" customFormat="1" ht="15" customHeight="1" x14ac:dyDescent="0.35">
      <c r="A2165" t="s">
        <v>6270</v>
      </c>
      <c r="B2165" t="s">
        <v>6269</v>
      </c>
      <c r="C2165" t="s">
        <v>6267</v>
      </c>
      <c r="D2165" t="s">
        <v>6271</v>
      </c>
      <c r="E2165"/>
      <c r="F2165" t="s">
        <v>29089</v>
      </c>
      <c r="G2165"/>
      <c r="H2165">
        <v>1.1000000000000001</v>
      </c>
      <c r="I2165">
        <v>5.07</v>
      </c>
      <c r="J2165" t="s">
        <v>766</v>
      </c>
      <c r="K2165">
        <v>35.289090000000002</v>
      </c>
      <c r="L2165">
        <v>-85.205070000000006</v>
      </c>
      <c r="M2165" s="100" t="s">
        <v>38386</v>
      </c>
      <c r="N2165" t="s">
        <v>29084</v>
      </c>
      <c r="O2165" t="s">
        <v>42167</v>
      </c>
      <c r="P2165">
        <v>3</v>
      </c>
      <c r="Q2165" t="s">
        <v>29189</v>
      </c>
      <c r="R2165" t="s">
        <v>25802</v>
      </c>
      <c r="S2165" t="s">
        <v>26197</v>
      </c>
      <c r="T2165"/>
      <c r="U2165" t="s">
        <v>26198</v>
      </c>
      <c r="V2165" t="s">
        <v>26204</v>
      </c>
      <c r="W2165" s="91" t="s">
        <v>6272</v>
      </c>
      <c r="X2165" s="91" t="s">
        <v>30907</v>
      </c>
      <c r="Y2165" s="97"/>
      <c r="AA2165" s="91" t="str">
        <v>DEEP001.1HM</v>
      </c>
    </row>
    <row r="2166" spans="1:27" s="91" customFormat="1" ht="15" customHeight="1" x14ac:dyDescent="0.35">
      <c r="A2166" t="s">
        <v>6274</v>
      </c>
      <c r="B2166" t="s">
        <v>6273</v>
      </c>
      <c r="C2166" t="s">
        <v>6275</v>
      </c>
      <c r="D2166" t="s">
        <v>6276</v>
      </c>
      <c r="E2166"/>
      <c r="F2166" t="s">
        <v>29083</v>
      </c>
      <c r="G2166"/>
      <c r="H2166">
        <v>0.3</v>
      </c>
      <c r="I2166">
        <v>8.61</v>
      </c>
      <c r="J2166" t="s">
        <v>423</v>
      </c>
      <c r="K2166">
        <v>36.162500000000001</v>
      </c>
      <c r="L2166">
        <v>-87.753056000000001</v>
      </c>
      <c r="M2166" s="100" t="s">
        <v>38392</v>
      </c>
      <c r="N2166" t="s">
        <v>26221</v>
      </c>
      <c r="O2166" t="s">
        <v>42120</v>
      </c>
      <c r="P2166">
        <v>3</v>
      </c>
      <c r="Q2166" t="s">
        <v>30908</v>
      </c>
      <c r="R2166" t="s">
        <v>25829</v>
      </c>
      <c r="S2166" t="s">
        <v>26197</v>
      </c>
      <c r="T2166"/>
      <c r="U2166" t="s">
        <v>26198</v>
      </c>
      <c r="V2166" t="s">
        <v>26199</v>
      </c>
      <c r="Y2166" s="97"/>
      <c r="AA2166" s="91" t="str">
        <v>DEER000.3HU</v>
      </c>
    </row>
    <row r="2167" spans="1:27" s="91" customFormat="1" ht="15" customHeight="1" x14ac:dyDescent="0.35">
      <c r="A2167" t="s">
        <v>6278</v>
      </c>
      <c r="B2167" t="s">
        <v>6277</v>
      </c>
      <c r="C2167" t="s">
        <v>6275</v>
      </c>
      <c r="D2167" t="s">
        <v>6279</v>
      </c>
      <c r="E2167"/>
      <c r="F2167" t="s">
        <v>27</v>
      </c>
      <c r="G2167"/>
      <c r="H2167">
        <v>1.4</v>
      </c>
      <c r="I2167">
        <v>5.9</v>
      </c>
      <c r="J2167" t="s">
        <v>619</v>
      </c>
      <c r="K2167">
        <v>36.452129999999997</v>
      </c>
      <c r="L2167">
        <v>-88.962249999999997</v>
      </c>
      <c r="M2167" s="100" t="s">
        <v>38448</v>
      </c>
      <c r="N2167" t="s">
        <v>619</v>
      </c>
      <c r="O2167" t="s">
        <v>43070</v>
      </c>
      <c r="P2167">
        <v>5</v>
      </c>
      <c r="Q2167" t="s">
        <v>26911</v>
      </c>
      <c r="R2167" t="s">
        <v>25816</v>
      </c>
      <c r="S2167" t="s">
        <v>26197</v>
      </c>
      <c r="T2167"/>
      <c r="U2167" t="s">
        <v>26198</v>
      </c>
      <c r="V2167" t="s">
        <v>26199</v>
      </c>
      <c r="X2167" s="91" t="s">
        <v>16694</v>
      </c>
      <c r="Y2167" s="97"/>
      <c r="AA2167" s="91" t="str">
        <v>DEER001.4OB</v>
      </c>
    </row>
    <row r="2168" spans="1:27" s="91" customFormat="1" ht="15" customHeight="1" x14ac:dyDescent="0.35">
      <c r="A2168" t="s">
        <v>6281</v>
      </c>
      <c r="B2168" t="s">
        <v>6280</v>
      </c>
      <c r="C2168" t="s">
        <v>6282</v>
      </c>
      <c r="D2168" t="s">
        <v>6283</v>
      </c>
      <c r="E2168"/>
      <c r="F2168" t="s">
        <v>29083</v>
      </c>
      <c r="G2168"/>
      <c r="H2168">
        <v>0.9</v>
      </c>
      <c r="I2168">
        <v>6.12</v>
      </c>
      <c r="J2168" t="s">
        <v>203</v>
      </c>
      <c r="K2168">
        <v>35.788800000000002</v>
      </c>
      <c r="L2168">
        <v>-87.450720000000004</v>
      </c>
      <c r="M2168" s="100" t="s">
        <v>38382</v>
      </c>
      <c r="N2168" t="s">
        <v>26210</v>
      </c>
      <c r="O2168" t="s">
        <v>42559</v>
      </c>
      <c r="P2168">
        <v>3</v>
      </c>
      <c r="Q2168" t="s">
        <v>30909</v>
      </c>
      <c r="R2168" t="s">
        <v>25808</v>
      </c>
      <c r="S2168" t="s">
        <v>26197</v>
      </c>
      <c r="T2168"/>
      <c r="U2168" t="s">
        <v>26198</v>
      </c>
      <c r="V2168" t="s">
        <v>26199</v>
      </c>
      <c r="Y2168" s="97"/>
      <c r="AA2168" s="91" t="str">
        <v>DEFEA000.9HI</v>
      </c>
    </row>
    <row r="2169" spans="1:27" s="91" customFormat="1" ht="15" customHeight="1" x14ac:dyDescent="0.35">
      <c r="A2169" t="s">
        <v>6285</v>
      </c>
      <c r="B2169" t="s">
        <v>6284</v>
      </c>
      <c r="C2169" t="s">
        <v>6282</v>
      </c>
      <c r="D2169" t="s">
        <v>6286</v>
      </c>
      <c r="E2169"/>
      <c r="F2169" t="s">
        <v>29083</v>
      </c>
      <c r="G2169"/>
      <c r="H2169">
        <v>1.5</v>
      </c>
      <c r="I2169">
        <v>5.17</v>
      </c>
      <c r="J2169" t="s">
        <v>203</v>
      </c>
      <c r="K2169">
        <v>35.795555999999998</v>
      </c>
      <c r="L2169">
        <v>-87.448055999999994</v>
      </c>
      <c r="M2169" s="100" t="s">
        <v>38382</v>
      </c>
      <c r="N2169" t="s">
        <v>26210</v>
      </c>
      <c r="O2169" t="s">
        <v>42559</v>
      </c>
      <c r="P2169">
        <v>3</v>
      </c>
      <c r="Q2169" t="s">
        <v>30909</v>
      </c>
      <c r="R2169" t="s">
        <v>25808</v>
      </c>
      <c r="S2169" t="s">
        <v>26197</v>
      </c>
      <c r="T2169"/>
      <c r="U2169" t="s">
        <v>26198</v>
      </c>
      <c r="V2169" t="s">
        <v>26199</v>
      </c>
      <c r="W2169" s="91" t="s">
        <v>38951</v>
      </c>
      <c r="Y2169" s="97"/>
      <c r="AA2169" s="91" t="str">
        <v>DEFEA001.5HI</v>
      </c>
    </row>
    <row r="2170" spans="1:27" s="91" customFormat="1" ht="15" customHeight="1" x14ac:dyDescent="0.35">
      <c r="A2170" s="310" t="s">
        <v>43668</v>
      </c>
      <c r="B2170" s="310" t="s">
        <v>43669</v>
      </c>
      <c r="C2170" s="310" t="s">
        <v>6282</v>
      </c>
      <c r="D2170" s="310" t="s">
        <v>43670</v>
      </c>
      <c r="E2170" s="310"/>
      <c r="F2170" s="310" t="s">
        <v>33</v>
      </c>
      <c r="G2170" s="310"/>
      <c r="H2170" s="314">
        <v>6.1</v>
      </c>
      <c r="I2170" s="314">
        <v>15.75</v>
      </c>
      <c r="J2170" s="310" t="s">
        <v>39</v>
      </c>
      <c r="K2170" s="314">
        <v>36.363579999999999</v>
      </c>
      <c r="L2170" s="314">
        <v>-85.892690000000002</v>
      </c>
      <c r="M2170" s="314" t="s">
        <v>38458</v>
      </c>
      <c r="N2170" s="310" t="s">
        <v>26340</v>
      </c>
      <c r="O2170" s="310" t="s">
        <v>43671</v>
      </c>
      <c r="P2170" s="314">
        <v>5</v>
      </c>
      <c r="Q2170" s="310" t="s">
        <v>26912</v>
      </c>
      <c r="R2170" s="310" t="s">
        <v>25812</v>
      </c>
      <c r="S2170" s="310" t="s">
        <v>26197</v>
      </c>
      <c r="T2170" s="310"/>
      <c r="U2170" s="310" t="s">
        <v>26198</v>
      </c>
      <c r="V2170" s="310" t="s">
        <v>26199</v>
      </c>
      <c r="Y2170" s="97"/>
      <c r="AA2170" s="91" t="str">
        <v>DEFEA006.1SM</v>
      </c>
    </row>
    <row r="2171" spans="1:27" s="91" customFormat="1" ht="15" customHeight="1" x14ac:dyDescent="0.35">
      <c r="A2171" t="s">
        <v>6288</v>
      </c>
      <c r="B2171" t="s">
        <v>6287</v>
      </c>
      <c r="C2171" t="s">
        <v>6282</v>
      </c>
      <c r="D2171" t="s">
        <v>43151</v>
      </c>
      <c r="E2171"/>
      <c r="F2171" t="s">
        <v>33</v>
      </c>
      <c r="G2171"/>
      <c r="H2171">
        <v>6.2</v>
      </c>
      <c r="I2171">
        <v>12.46</v>
      </c>
      <c r="J2171" t="s">
        <v>39</v>
      </c>
      <c r="K2171">
        <v>36.364443999999999</v>
      </c>
      <c r="L2171">
        <v>-85.893611000000007</v>
      </c>
      <c r="M2171" s="100" t="s">
        <v>38458</v>
      </c>
      <c r="N2171" t="s">
        <v>26340</v>
      </c>
      <c r="O2171" t="s">
        <v>43152</v>
      </c>
      <c r="P2171">
        <v>5</v>
      </c>
      <c r="Q2171" t="s">
        <v>26912</v>
      </c>
      <c r="R2171" t="s">
        <v>25812</v>
      </c>
      <c r="S2171" t="s">
        <v>26197</v>
      </c>
      <c r="T2171"/>
      <c r="U2171" t="s">
        <v>26198</v>
      </c>
      <c r="V2171" t="s">
        <v>26199</v>
      </c>
      <c r="X2171" s="91" t="s">
        <v>43153</v>
      </c>
      <c r="Y2171" s="97"/>
      <c r="AA2171" s="91" t="str">
        <v>DEFEA006.2SM</v>
      </c>
    </row>
    <row r="2172" spans="1:27" s="91" customFormat="1" ht="15" customHeight="1" x14ac:dyDescent="0.35">
      <c r="A2172" t="s">
        <v>6290</v>
      </c>
      <c r="B2172" t="s">
        <v>6289</v>
      </c>
      <c r="C2172" t="s">
        <v>6282</v>
      </c>
      <c r="D2172" t="s">
        <v>6291</v>
      </c>
      <c r="E2172"/>
      <c r="F2172" t="s">
        <v>33</v>
      </c>
      <c r="G2172"/>
      <c r="H2172">
        <v>6.5</v>
      </c>
      <c r="I2172">
        <v>11.42</v>
      </c>
      <c r="J2172" t="s">
        <v>39</v>
      </c>
      <c r="K2172">
        <v>36.368839999999999</v>
      </c>
      <c r="L2172">
        <v>-85.892489999999995</v>
      </c>
      <c r="M2172" s="100" t="s">
        <v>38458</v>
      </c>
      <c r="N2172" t="s">
        <v>26340</v>
      </c>
      <c r="O2172" t="s">
        <v>43152</v>
      </c>
      <c r="P2172">
        <v>5</v>
      </c>
      <c r="Q2172" t="s">
        <v>26912</v>
      </c>
      <c r="R2172" t="s">
        <v>25812</v>
      </c>
      <c r="S2172" t="s">
        <v>26197</v>
      </c>
      <c r="T2172"/>
      <c r="U2172" t="s">
        <v>26198</v>
      </c>
      <c r="V2172" t="s">
        <v>26199</v>
      </c>
      <c r="W2172" s="91" t="s">
        <v>6292</v>
      </c>
      <c r="X2172" s="91" t="s">
        <v>30910</v>
      </c>
      <c r="Y2172" s="97"/>
      <c r="AA2172" s="91" t="str">
        <v>DEFEA006.5SM</v>
      </c>
    </row>
    <row r="2173" spans="1:27" s="91" customFormat="1" ht="15" customHeight="1" x14ac:dyDescent="0.35">
      <c r="A2173" t="s">
        <v>6294</v>
      </c>
      <c r="B2173" t="s">
        <v>6293</v>
      </c>
      <c r="C2173" t="s">
        <v>6295</v>
      </c>
      <c r="D2173" t="s">
        <v>6296</v>
      </c>
      <c r="E2173"/>
      <c r="F2173" t="s">
        <v>29086</v>
      </c>
      <c r="G2173"/>
      <c r="H2173">
        <v>0.3</v>
      </c>
      <c r="I2173">
        <v>15.9</v>
      </c>
      <c r="J2173" t="s">
        <v>814</v>
      </c>
      <c r="K2173">
        <v>36.523055999999997</v>
      </c>
      <c r="L2173">
        <v>-84.901110000000003</v>
      </c>
      <c r="M2173" s="100" t="s">
        <v>38411</v>
      </c>
      <c r="N2173" t="s">
        <v>26248</v>
      </c>
      <c r="O2173" t="s">
        <v>43311</v>
      </c>
      <c r="P2173">
        <v>4</v>
      </c>
      <c r="Q2173" t="s">
        <v>30911</v>
      </c>
      <c r="R2173" t="s">
        <v>25812</v>
      </c>
      <c r="S2173" t="s">
        <v>26197</v>
      </c>
      <c r="T2173"/>
      <c r="U2173" t="s">
        <v>26198</v>
      </c>
      <c r="V2173" t="s">
        <v>26199</v>
      </c>
      <c r="Y2173" s="97"/>
      <c r="AA2173" s="91" t="str">
        <v>DELK000.3FE</v>
      </c>
    </row>
    <row r="2174" spans="1:27" s="91" customFormat="1" ht="15" customHeight="1" x14ac:dyDescent="0.35">
      <c r="A2174" t="s">
        <v>6298</v>
      </c>
      <c r="B2174" t="s">
        <v>6297</v>
      </c>
      <c r="C2174" t="s">
        <v>6299</v>
      </c>
      <c r="D2174" t="s">
        <v>6300</v>
      </c>
      <c r="E2174"/>
      <c r="F2174" t="s">
        <v>9</v>
      </c>
      <c r="G2174"/>
      <c r="H2174">
        <v>1</v>
      </c>
      <c r="I2174">
        <v>15.61</v>
      </c>
      <c r="J2174" t="s">
        <v>104</v>
      </c>
      <c r="K2174">
        <v>36.049019999999999</v>
      </c>
      <c r="L2174">
        <v>-88.660399999999996</v>
      </c>
      <c r="M2174" s="100" t="s">
        <v>38404</v>
      </c>
      <c r="N2174" t="s">
        <v>26243</v>
      </c>
      <c r="O2174" t="s">
        <v>43154</v>
      </c>
      <c r="P2174">
        <v>5</v>
      </c>
      <c r="Q2174" t="s">
        <v>30912</v>
      </c>
      <c r="R2174" t="s">
        <v>25816</v>
      </c>
      <c r="S2174" t="s">
        <v>26197</v>
      </c>
      <c r="T2174"/>
      <c r="U2174" t="s">
        <v>26198</v>
      </c>
      <c r="V2174" t="s">
        <v>26199</v>
      </c>
      <c r="Y2174" s="97"/>
      <c r="AA2174" s="91" t="str">
        <v>DEMOS001.0CR</v>
      </c>
    </row>
    <row r="2175" spans="1:27" s="91" customFormat="1" ht="15" customHeight="1" x14ac:dyDescent="0.35">
      <c r="A2175" t="s">
        <v>6302</v>
      </c>
      <c r="B2175" t="s">
        <v>6301</v>
      </c>
      <c r="C2175" t="s">
        <v>6303</v>
      </c>
      <c r="D2175" t="s">
        <v>6304</v>
      </c>
      <c r="E2175"/>
      <c r="F2175" t="s">
        <v>58</v>
      </c>
      <c r="G2175"/>
      <c r="H2175">
        <v>0.3</v>
      </c>
      <c r="I2175">
        <v>1</v>
      </c>
      <c r="J2175" t="s">
        <v>826</v>
      </c>
      <c r="K2175">
        <v>36.206829999999997</v>
      </c>
      <c r="L2175">
        <v>-85.146720000000002</v>
      </c>
      <c r="M2175" s="100" t="s">
        <v>38411</v>
      </c>
      <c r="N2175" t="s">
        <v>26248</v>
      </c>
      <c r="O2175" t="s">
        <v>43139</v>
      </c>
      <c r="P2175">
        <v>4</v>
      </c>
      <c r="Q2175" t="s">
        <v>30913</v>
      </c>
      <c r="R2175" t="s">
        <v>25812</v>
      </c>
      <c r="S2175" t="s">
        <v>26197</v>
      </c>
      <c r="T2175"/>
      <c r="U2175" t="s">
        <v>26198</v>
      </c>
      <c r="V2175" t="s">
        <v>26199</v>
      </c>
      <c r="Y2175" s="97"/>
      <c r="AA2175" s="91" t="str">
        <v>DENNI000.3OV</v>
      </c>
    </row>
    <row r="2176" spans="1:27" s="91" customFormat="1" ht="15" customHeight="1" x14ac:dyDescent="0.35">
      <c r="A2176" t="s">
        <v>6306</v>
      </c>
      <c r="B2176" t="s">
        <v>6305</v>
      </c>
      <c r="C2176" t="s">
        <v>6307</v>
      </c>
      <c r="D2176" t="s">
        <v>6308</v>
      </c>
      <c r="E2176"/>
      <c r="F2176" t="s">
        <v>58</v>
      </c>
      <c r="G2176"/>
      <c r="H2176">
        <v>0.99</v>
      </c>
      <c r="I2176">
        <v>0.37</v>
      </c>
      <c r="J2176" t="s">
        <v>454</v>
      </c>
      <c r="K2176">
        <v>35.185000000000002</v>
      </c>
      <c r="L2176">
        <v>-85.918329999999997</v>
      </c>
      <c r="M2176" s="100" t="s">
        <v>38430</v>
      </c>
      <c r="N2176" t="s">
        <v>26288</v>
      </c>
      <c r="O2176" t="s">
        <v>42834</v>
      </c>
      <c r="P2176">
        <v>5</v>
      </c>
      <c r="Q2176" t="s">
        <v>30914</v>
      </c>
      <c r="R2176" t="s">
        <v>25808</v>
      </c>
      <c r="S2176" t="s">
        <v>26197</v>
      </c>
      <c r="T2176"/>
      <c r="U2176" t="s">
        <v>26198</v>
      </c>
      <c r="V2176" t="s">
        <v>26199</v>
      </c>
      <c r="W2176" s="91" t="s">
        <v>6309</v>
      </c>
      <c r="X2176" s="91" t="s">
        <v>34916</v>
      </c>
      <c r="Y2176" s="97"/>
      <c r="AA2176" s="91" t="str">
        <v>DEPOT000.99FR</v>
      </c>
    </row>
    <row r="2177" spans="1:27" s="91" customFormat="1" ht="15" customHeight="1" x14ac:dyDescent="0.35">
      <c r="A2177" t="s">
        <v>6311</v>
      </c>
      <c r="B2177" t="s">
        <v>6310</v>
      </c>
      <c r="C2177" t="s">
        <v>6312</v>
      </c>
      <c r="D2177" t="s">
        <v>6313</v>
      </c>
      <c r="E2177"/>
      <c r="F2177" t="s">
        <v>33</v>
      </c>
      <c r="G2177"/>
      <c r="H2177">
        <v>0.4</v>
      </c>
      <c r="I2177">
        <v>13.89</v>
      </c>
      <c r="J2177" t="s">
        <v>253</v>
      </c>
      <c r="K2177">
        <v>36.410490000000003</v>
      </c>
      <c r="L2177">
        <v>-86.359099999999998</v>
      </c>
      <c r="M2177" s="100" t="s">
        <v>38431</v>
      </c>
      <c r="N2177" t="s">
        <v>26295</v>
      </c>
      <c r="O2177" t="s">
        <v>42843</v>
      </c>
      <c r="P2177">
        <v>4</v>
      </c>
      <c r="Q2177" t="s">
        <v>26913</v>
      </c>
      <c r="R2177" t="s">
        <v>25829</v>
      </c>
      <c r="S2177" t="s">
        <v>26197</v>
      </c>
      <c r="T2177"/>
      <c r="U2177" t="s">
        <v>26198</v>
      </c>
      <c r="V2177" t="s">
        <v>26199</v>
      </c>
      <c r="Y2177" s="97"/>
      <c r="AA2177" s="91" t="str">
        <v>DESHE000.4SR</v>
      </c>
    </row>
    <row r="2178" spans="1:27" s="91" customFormat="1" ht="15" customHeight="1" x14ac:dyDescent="0.35">
      <c r="A2178" t="s">
        <v>6315</v>
      </c>
      <c r="B2178" t="s">
        <v>6314</v>
      </c>
      <c r="C2178" t="s">
        <v>6312</v>
      </c>
      <c r="D2178" t="s">
        <v>30915</v>
      </c>
      <c r="E2178"/>
      <c r="F2178" t="s">
        <v>33</v>
      </c>
      <c r="G2178"/>
      <c r="H2178">
        <v>1.9</v>
      </c>
      <c r="I2178">
        <v>11.28</v>
      </c>
      <c r="J2178" t="s">
        <v>253</v>
      </c>
      <c r="K2178">
        <v>36.425832999999997</v>
      </c>
      <c r="L2178">
        <v>-86.376389000000003</v>
      </c>
      <c r="M2178" s="100" t="s">
        <v>38431</v>
      </c>
      <c r="N2178" t="s">
        <v>26295</v>
      </c>
      <c r="O2178" t="s">
        <v>42843</v>
      </c>
      <c r="P2178">
        <v>4</v>
      </c>
      <c r="Q2178" t="s">
        <v>26913</v>
      </c>
      <c r="R2178" t="s">
        <v>25829</v>
      </c>
      <c r="S2178" t="s">
        <v>26197</v>
      </c>
      <c r="T2178"/>
      <c r="U2178" t="s">
        <v>26198</v>
      </c>
      <c r="V2178" t="s">
        <v>26199</v>
      </c>
      <c r="Y2178" s="97"/>
      <c r="AA2178" s="91" t="str">
        <v>DESHE001.9SR</v>
      </c>
    </row>
    <row r="2179" spans="1:27" s="91" customFormat="1" ht="15" customHeight="1" x14ac:dyDescent="0.35">
      <c r="A2179" t="s">
        <v>6317</v>
      </c>
      <c r="B2179" t="s">
        <v>6316</v>
      </c>
      <c r="C2179" t="s">
        <v>6318</v>
      </c>
      <c r="D2179" t="s">
        <v>6319</v>
      </c>
      <c r="E2179"/>
      <c r="F2179" t="s">
        <v>33</v>
      </c>
      <c r="G2179"/>
      <c r="H2179">
        <v>0.1</v>
      </c>
      <c r="I2179">
        <v>1.2</v>
      </c>
      <c r="J2179" t="s">
        <v>253</v>
      </c>
      <c r="K2179">
        <v>36.426200000000001</v>
      </c>
      <c r="L2179">
        <v>-86.376499999999993</v>
      </c>
      <c r="M2179" s="100" t="s">
        <v>38431</v>
      </c>
      <c r="N2179" t="s">
        <v>26295</v>
      </c>
      <c r="O2179" t="s">
        <v>42843</v>
      </c>
      <c r="P2179">
        <v>4</v>
      </c>
      <c r="Q2179" t="s">
        <v>26913</v>
      </c>
      <c r="R2179" t="s">
        <v>25829</v>
      </c>
      <c r="S2179" t="s">
        <v>26197</v>
      </c>
      <c r="T2179"/>
      <c r="U2179" t="s">
        <v>26198</v>
      </c>
      <c r="V2179" t="s">
        <v>26199</v>
      </c>
      <c r="W2179" s="91" t="s">
        <v>6320</v>
      </c>
      <c r="X2179" s="91" t="s">
        <v>30916</v>
      </c>
      <c r="Y2179" s="97"/>
      <c r="AA2179" s="91" t="str">
        <v>DESHE1.9T0.1SR</v>
      </c>
    </row>
    <row r="2180" spans="1:27" s="91" customFormat="1" ht="15" customHeight="1" x14ac:dyDescent="0.35">
      <c r="A2180" t="s">
        <v>6322</v>
      </c>
      <c r="B2180" t="s">
        <v>6321</v>
      </c>
      <c r="C2180" t="s">
        <v>6323</v>
      </c>
      <c r="D2180" t="s">
        <v>6324</v>
      </c>
      <c r="E2180"/>
      <c r="F2180" t="s">
        <v>29090</v>
      </c>
      <c r="G2180"/>
      <c r="H2180">
        <v>0.2</v>
      </c>
      <c r="I2180">
        <v>4.6399999999999997</v>
      </c>
      <c r="J2180" t="s">
        <v>625</v>
      </c>
      <c r="K2180">
        <v>36.031860000000002</v>
      </c>
      <c r="L2180">
        <v>-82.554109999999994</v>
      </c>
      <c r="M2180" s="100" t="s">
        <v>38387</v>
      </c>
      <c r="N2180" t="s">
        <v>26214</v>
      </c>
      <c r="O2180" t="s">
        <v>42096</v>
      </c>
      <c r="P2180">
        <v>5</v>
      </c>
      <c r="Q2180" t="s">
        <v>30917</v>
      </c>
      <c r="R2180" t="s">
        <v>25821</v>
      </c>
      <c r="S2180" t="s">
        <v>26197</v>
      </c>
      <c r="T2180"/>
      <c r="U2180" t="s">
        <v>26198</v>
      </c>
      <c r="V2180" t="s">
        <v>26204</v>
      </c>
      <c r="X2180" s="91" t="s">
        <v>30918</v>
      </c>
      <c r="Y2180" s="97"/>
      <c r="AA2180" s="91" t="str">
        <v>DEVIL000.2UC</v>
      </c>
    </row>
    <row r="2181" spans="1:27" s="91" customFormat="1" ht="15" customHeight="1" x14ac:dyDescent="0.35">
      <c r="A2181" t="s">
        <v>6326</v>
      </c>
      <c r="B2181" t="s">
        <v>6325</v>
      </c>
      <c r="C2181" t="s">
        <v>6327</v>
      </c>
      <c r="D2181" t="s">
        <v>6328</v>
      </c>
      <c r="E2181"/>
      <c r="F2181" t="s">
        <v>28985</v>
      </c>
      <c r="G2181"/>
      <c r="H2181">
        <v>1.1000000000000001</v>
      </c>
      <c r="I2181">
        <v>0.2</v>
      </c>
      <c r="J2181" t="s">
        <v>301</v>
      </c>
      <c r="K2181">
        <v>35.087110000000003</v>
      </c>
      <c r="L2181">
        <v>-84.397540000000006</v>
      </c>
      <c r="M2181" s="100" t="s">
        <v>38423</v>
      </c>
      <c r="N2181" t="s">
        <v>26269</v>
      </c>
      <c r="O2181" t="s">
        <v>42480</v>
      </c>
      <c r="P2181">
        <v>1</v>
      </c>
      <c r="Q2181" t="s">
        <v>30091</v>
      </c>
      <c r="R2181" t="s">
        <v>25802</v>
      </c>
      <c r="S2181" t="s">
        <v>26197</v>
      </c>
      <c r="T2181"/>
      <c r="U2181" t="s">
        <v>26198</v>
      </c>
      <c r="V2181" t="s">
        <v>26204</v>
      </c>
      <c r="Y2181" s="97"/>
      <c r="AA2181" s="91" t="str">
        <v>DEWEE001.1PO</v>
      </c>
    </row>
    <row r="2182" spans="1:27" s="91" customFormat="1" ht="15" customHeight="1" x14ac:dyDescent="0.35">
      <c r="A2182" t="s">
        <v>6330</v>
      </c>
      <c r="B2182" t="s">
        <v>6329</v>
      </c>
      <c r="C2182" t="s">
        <v>6327</v>
      </c>
      <c r="D2182" t="s">
        <v>6331</v>
      </c>
      <c r="E2182"/>
      <c r="F2182" t="s">
        <v>28985</v>
      </c>
      <c r="G2182"/>
      <c r="H2182">
        <v>1.2</v>
      </c>
      <c r="I2182">
        <v>0.2</v>
      </c>
      <c r="J2182" t="s">
        <v>301</v>
      </c>
      <c r="K2182">
        <v>35.086779999999997</v>
      </c>
      <c r="L2182">
        <v>-84.397120000000001</v>
      </c>
      <c r="M2182" s="100" t="s">
        <v>38423</v>
      </c>
      <c r="N2182" t="s">
        <v>26269</v>
      </c>
      <c r="O2182" t="s">
        <v>42480</v>
      </c>
      <c r="P2182">
        <v>1</v>
      </c>
      <c r="Q2182" t="s">
        <v>30091</v>
      </c>
      <c r="R2182" t="s">
        <v>25802</v>
      </c>
      <c r="S2182" t="s">
        <v>26197</v>
      </c>
      <c r="T2182"/>
      <c r="U2182" t="s">
        <v>26198</v>
      </c>
      <c r="V2182" t="s">
        <v>26204</v>
      </c>
      <c r="Y2182" s="97"/>
      <c r="AA2182" s="91" t="str">
        <v>DEWEE001.2PO</v>
      </c>
    </row>
    <row r="2183" spans="1:27" s="91" customFormat="1" ht="15" customHeight="1" x14ac:dyDescent="0.35">
      <c r="A2183" t="s">
        <v>6333</v>
      </c>
      <c r="B2183" t="s">
        <v>6332</v>
      </c>
      <c r="C2183" t="s">
        <v>6334</v>
      </c>
      <c r="D2183" t="s">
        <v>6335</v>
      </c>
      <c r="E2183"/>
      <c r="F2183" t="s">
        <v>33</v>
      </c>
      <c r="G2183"/>
      <c r="H2183">
        <v>1</v>
      </c>
      <c r="I2183">
        <v>13.94</v>
      </c>
      <c r="J2183" t="s">
        <v>253</v>
      </c>
      <c r="K2183">
        <v>36.452778000000002</v>
      </c>
      <c r="L2183">
        <v>-86.346389000000002</v>
      </c>
      <c r="M2183" s="100" t="s">
        <v>38431</v>
      </c>
      <c r="N2183" t="s">
        <v>26295</v>
      </c>
      <c r="O2183" t="s">
        <v>42388</v>
      </c>
      <c r="P2183">
        <v>4</v>
      </c>
      <c r="Q2183" t="s">
        <v>30919</v>
      </c>
      <c r="R2183" t="s">
        <v>25829</v>
      </c>
      <c r="S2183" t="s">
        <v>26197</v>
      </c>
      <c r="T2183"/>
      <c r="U2183" t="s">
        <v>26198</v>
      </c>
      <c r="V2183" t="s">
        <v>26199</v>
      </c>
      <c r="X2183" s="91" t="s">
        <v>34917</v>
      </c>
      <c r="Y2183" s="97"/>
      <c r="AA2183" s="91" t="str">
        <v>DFBLE001.0SR</v>
      </c>
    </row>
    <row r="2184" spans="1:27" s="91" customFormat="1" ht="15" customHeight="1" x14ac:dyDescent="0.35">
      <c r="A2184" t="s">
        <v>6337</v>
      </c>
      <c r="B2184" t="s">
        <v>6336</v>
      </c>
      <c r="C2184" t="s">
        <v>6338</v>
      </c>
      <c r="D2184" t="s">
        <v>6339</v>
      </c>
      <c r="E2184"/>
      <c r="F2184" t="s">
        <v>29086</v>
      </c>
      <c r="G2184"/>
      <c r="H2184">
        <v>0.2</v>
      </c>
      <c r="I2184">
        <v>6.64</v>
      </c>
      <c r="J2184" t="s">
        <v>253</v>
      </c>
      <c r="K2184">
        <v>36.576110999999997</v>
      </c>
      <c r="L2184">
        <v>-86.456943999999993</v>
      </c>
      <c r="M2184" s="100" t="s">
        <v>38456</v>
      </c>
      <c r="N2184" t="s">
        <v>26335</v>
      </c>
      <c r="O2184" t="s">
        <v>43270</v>
      </c>
      <c r="P2184">
        <v>4</v>
      </c>
      <c r="Q2184" t="s">
        <v>26914</v>
      </c>
      <c r="R2184" t="s">
        <v>25829</v>
      </c>
      <c r="S2184" t="s">
        <v>26197</v>
      </c>
      <c r="T2184"/>
      <c r="U2184" t="s">
        <v>26198</v>
      </c>
      <c r="V2184" t="s">
        <v>26199</v>
      </c>
      <c r="W2184" s="91" t="s">
        <v>6340</v>
      </c>
      <c r="X2184" s="91" t="s">
        <v>34425</v>
      </c>
      <c r="Y2184" s="97"/>
      <c r="AA2184" s="91" t="str">
        <v>DFORK000.2SR</v>
      </c>
    </row>
    <row r="2185" spans="1:27" s="91" customFormat="1" ht="15" customHeight="1" x14ac:dyDescent="0.35">
      <c r="A2185" t="s">
        <v>6342</v>
      </c>
      <c r="B2185" t="s">
        <v>6341</v>
      </c>
      <c r="C2185" t="s">
        <v>6338</v>
      </c>
      <c r="D2185" t="s">
        <v>30920</v>
      </c>
      <c r="E2185"/>
      <c r="F2185" t="s">
        <v>33</v>
      </c>
      <c r="G2185"/>
      <c r="H2185">
        <v>0.3</v>
      </c>
      <c r="I2185">
        <v>4.95</v>
      </c>
      <c r="J2185" t="s">
        <v>39</v>
      </c>
      <c r="K2185">
        <v>36.177880000000002</v>
      </c>
      <c r="L2185">
        <v>-85.970780000000005</v>
      </c>
      <c r="M2185" s="100" t="s">
        <v>38383</v>
      </c>
      <c r="N2185" t="s">
        <v>3589</v>
      </c>
      <c r="O2185" t="s">
        <v>42836</v>
      </c>
      <c r="P2185">
        <v>2</v>
      </c>
      <c r="Q2185" t="s">
        <v>30921</v>
      </c>
      <c r="R2185" t="s">
        <v>25812</v>
      </c>
      <c r="S2185" t="s">
        <v>26197</v>
      </c>
      <c r="T2185"/>
      <c r="U2185" t="s">
        <v>26198</v>
      </c>
      <c r="V2185" t="s">
        <v>26199</v>
      </c>
      <c r="W2185" s="91" t="s">
        <v>6343</v>
      </c>
      <c r="X2185" s="91" t="s">
        <v>34918</v>
      </c>
      <c r="Y2185" s="97"/>
      <c r="AA2185" s="91" t="str">
        <v>DFORK000.3SM</v>
      </c>
    </row>
    <row r="2186" spans="1:27" s="91" customFormat="1" ht="15" customHeight="1" x14ac:dyDescent="0.35">
      <c r="A2186" t="s">
        <v>6345</v>
      </c>
      <c r="B2186" t="s">
        <v>6344</v>
      </c>
      <c r="C2186" t="s">
        <v>6338</v>
      </c>
      <c r="D2186" t="s">
        <v>30922</v>
      </c>
      <c r="E2186"/>
      <c r="F2186" t="s">
        <v>28994</v>
      </c>
      <c r="G2186"/>
      <c r="H2186">
        <v>0.4</v>
      </c>
      <c r="I2186">
        <v>5.45</v>
      </c>
      <c r="J2186" t="s">
        <v>45</v>
      </c>
      <c r="K2186">
        <v>35.650930000000002</v>
      </c>
      <c r="L2186">
        <v>-84.63185</v>
      </c>
      <c r="M2186" s="100" t="s">
        <v>38386</v>
      </c>
      <c r="N2186" t="s">
        <v>29084</v>
      </c>
      <c r="O2186" t="s">
        <v>42884</v>
      </c>
      <c r="P2186">
        <v>3</v>
      </c>
      <c r="Q2186" t="s">
        <v>30923</v>
      </c>
      <c r="R2186" t="s">
        <v>25802</v>
      </c>
      <c r="S2186" t="s">
        <v>26197</v>
      </c>
      <c r="T2186"/>
      <c r="U2186" t="s">
        <v>26198</v>
      </c>
      <c r="V2186" t="s">
        <v>26204</v>
      </c>
      <c r="Y2186" s="97"/>
      <c r="AA2186" s="91" t="str">
        <v>DFORK000.4ME</v>
      </c>
    </row>
    <row r="2187" spans="1:27" s="91" customFormat="1" ht="15" customHeight="1" x14ac:dyDescent="0.35">
      <c r="A2187" t="s">
        <v>6347</v>
      </c>
      <c r="B2187" t="s">
        <v>6346</v>
      </c>
      <c r="C2187" t="s">
        <v>6348</v>
      </c>
      <c r="D2187" t="s">
        <v>6349</v>
      </c>
      <c r="E2187"/>
      <c r="F2187" t="s">
        <v>29083</v>
      </c>
      <c r="G2187"/>
      <c r="H2187">
        <v>0.4</v>
      </c>
      <c r="I2187">
        <v>4.63</v>
      </c>
      <c r="J2187" t="s">
        <v>22</v>
      </c>
      <c r="K2187">
        <v>36.507778000000002</v>
      </c>
      <c r="L2187">
        <v>-87.695555999999996</v>
      </c>
      <c r="M2187" s="100" t="s">
        <v>38380</v>
      </c>
      <c r="N2187" t="s">
        <v>26208</v>
      </c>
      <c r="O2187" t="s">
        <v>42340</v>
      </c>
      <c r="P2187">
        <v>5</v>
      </c>
      <c r="Q2187" t="s">
        <v>30924</v>
      </c>
      <c r="R2187" t="s">
        <v>25829</v>
      </c>
      <c r="S2187" t="s">
        <v>26197</v>
      </c>
      <c r="T2187"/>
      <c r="U2187" t="s">
        <v>26198</v>
      </c>
      <c r="V2187" t="s">
        <v>26199</v>
      </c>
      <c r="Y2187" s="97"/>
      <c r="AA2187" s="91" t="str">
        <v>DFORK000.4ST</v>
      </c>
    </row>
    <row r="2188" spans="1:27" s="91" customFormat="1" ht="15" customHeight="1" x14ac:dyDescent="0.35">
      <c r="A2188" t="s">
        <v>6351</v>
      </c>
      <c r="B2188" t="s">
        <v>6350</v>
      </c>
      <c r="C2188" t="s">
        <v>6338</v>
      </c>
      <c r="D2188" t="s">
        <v>30925</v>
      </c>
      <c r="E2188"/>
      <c r="F2188" t="s">
        <v>44</v>
      </c>
      <c r="G2188"/>
      <c r="H2188">
        <v>0.5</v>
      </c>
      <c r="I2188">
        <v>6.93</v>
      </c>
      <c r="J2188" t="s">
        <v>45</v>
      </c>
      <c r="K2188">
        <v>35.56823</v>
      </c>
      <c r="L2188">
        <v>-84.750789999999995</v>
      </c>
      <c r="M2188" s="100" t="s">
        <v>38386</v>
      </c>
      <c r="N2188" t="s">
        <v>29084</v>
      </c>
      <c r="O2188" t="s">
        <v>42245</v>
      </c>
      <c r="P2188">
        <v>3</v>
      </c>
      <c r="Q2188" t="s">
        <v>30926</v>
      </c>
      <c r="R2188" t="s">
        <v>25802</v>
      </c>
      <c r="S2188" t="s">
        <v>26197</v>
      </c>
      <c r="T2188"/>
      <c r="U2188" t="s">
        <v>26198</v>
      </c>
      <c r="V2188" t="s">
        <v>26204</v>
      </c>
      <c r="X2188" s="91" t="s">
        <v>30927</v>
      </c>
      <c r="Y2188" s="97"/>
      <c r="AA2188" s="91" t="str">
        <v>DFORK000.5ME</v>
      </c>
    </row>
    <row r="2189" spans="1:27" s="91" customFormat="1" ht="15" customHeight="1" x14ac:dyDescent="0.35">
      <c r="A2189" t="s">
        <v>6353</v>
      </c>
      <c r="B2189" t="s">
        <v>6352</v>
      </c>
      <c r="C2189" t="s">
        <v>6338</v>
      </c>
      <c r="D2189" t="s">
        <v>30928</v>
      </c>
      <c r="E2189"/>
      <c r="F2189" t="s">
        <v>29083</v>
      </c>
      <c r="G2189"/>
      <c r="H2189">
        <v>0.6</v>
      </c>
      <c r="I2189">
        <v>7.98</v>
      </c>
      <c r="J2189" t="s">
        <v>690</v>
      </c>
      <c r="K2189">
        <v>36.263888999999999</v>
      </c>
      <c r="L2189">
        <v>-87.041667000000004</v>
      </c>
      <c r="M2189" s="100" t="s">
        <v>38414</v>
      </c>
      <c r="N2189" t="s">
        <v>26254</v>
      </c>
      <c r="O2189" t="s">
        <v>42703</v>
      </c>
      <c r="P2189">
        <v>5</v>
      </c>
      <c r="Q2189" t="s">
        <v>26916</v>
      </c>
      <c r="R2189" t="s">
        <v>25829</v>
      </c>
      <c r="S2189" t="s">
        <v>26197</v>
      </c>
      <c r="T2189"/>
      <c r="U2189" t="s">
        <v>26198</v>
      </c>
      <c r="V2189" t="s">
        <v>26199</v>
      </c>
      <c r="W2189" s="91" t="s">
        <v>6354</v>
      </c>
      <c r="Y2189" s="97"/>
      <c r="AA2189" s="91" t="str">
        <v>DFORK000.6CH</v>
      </c>
    </row>
    <row r="2190" spans="1:27" s="91" customFormat="1" ht="15" customHeight="1" x14ac:dyDescent="0.35">
      <c r="A2190" t="s">
        <v>6356</v>
      </c>
      <c r="B2190" t="s">
        <v>6355</v>
      </c>
      <c r="C2190" t="s">
        <v>6357</v>
      </c>
      <c r="D2190" t="s">
        <v>6358</v>
      </c>
      <c r="E2190"/>
      <c r="F2190" t="s">
        <v>33</v>
      </c>
      <c r="G2190" t="s">
        <v>75</v>
      </c>
      <c r="H2190">
        <v>1.2</v>
      </c>
      <c r="I2190">
        <v>6.02</v>
      </c>
      <c r="J2190" t="s">
        <v>153</v>
      </c>
      <c r="K2190">
        <v>36.278579999999998</v>
      </c>
      <c r="L2190">
        <v>-86.439340000000001</v>
      </c>
      <c r="M2190" s="100" t="s">
        <v>38431</v>
      </c>
      <c r="N2190" t="s">
        <v>26295</v>
      </c>
      <c r="O2190" t="s">
        <v>42130</v>
      </c>
      <c r="P2190">
        <v>4</v>
      </c>
      <c r="Q2190" t="s">
        <v>27672</v>
      </c>
      <c r="R2190" t="s">
        <v>25829</v>
      </c>
      <c r="S2190" t="s">
        <v>26197</v>
      </c>
      <c r="T2190"/>
      <c r="U2190" t="s">
        <v>26198</v>
      </c>
      <c r="V2190" t="s">
        <v>26199</v>
      </c>
      <c r="X2190" s="91" t="s">
        <v>30929</v>
      </c>
      <c r="Y2190" s="97"/>
      <c r="AA2190" s="91" t="str">
        <v>DFORK001.2WS</v>
      </c>
    </row>
    <row r="2191" spans="1:27" s="91" customFormat="1" ht="15" customHeight="1" x14ac:dyDescent="0.35">
      <c r="A2191" t="s">
        <v>6360</v>
      </c>
      <c r="B2191" t="s">
        <v>6359</v>
      </c>
      <c r="C2191" t="s">
        <v>6338</v>
      </c>
      <c r="D2191" t="s">
        <v>6361</v>
      </c>
      <c r="E2191"/>
      <c r="F2191" t="s">
        <v>75</v>
      </c>
      <c r="G2191"/>
      <c r="H2191">
        <v>1.3</v>
      </c>
      <c r="I2191">
        <v>3.87</v>
      </c>
      <c r="J2191" t="s">
        <v>153</v>
      </c>
      <c r="K2191">
        <v>36.179167</v>
      </c>
      <c r="L2191">
        <v>-86.113889</v>
      </c>
      <c r="M2191" s="100" t="s">
        <v>38431</v>
      </c>
      <c r="N2191" t="s">
        <v>26295</v>
      </c>
      <c r="O2191" t="s">
        <v>42243</v>
      </c>
      <c r="P2191">
        <v>4</v>
      </c>
      <c r="Q2191" t="s">
        <v>30930</v>
      </c>
      <c r="R2191" t="s">
        <v>25829</v>
      </c>
      <c r="S2191" t="s">
        <v>26197</v>
      </c>
      <c r="T2191"/>
      <c r="U2191" t="s">
        <v>26198</v>
      </c>
      <c r="V2191" t="s">
        <v>26199</v>
      </c>
      <c r="Y2191" s="97"/>
      <c r="AA2191" s="91" t="str">
        <v>DFORK001.3WS</v>
      </c>
    </row>
    <row r="2192" spans="1:27" s="91" customFormat="1" ht="15" customHeight="1" x14ac:dyDescent="0.35">
      <c r="A2192" t="s">
        <v>6363</v>
      </c>
      <c r="B2192" t="s">
        <v>6362</v>
      </c>
      <c r="C2192" t="s">
        <v>6338</v>
      </c>
      <c r="D2192" t="s">
        <v>30931</v>
      </c>
      <c r="E2192"/>
      <c r="F2192" t="s">
        <v>29083</v>
      </c>
      <c r="G2192"/>
      <c r="H2192">
        <v>1.8</v>
      </c>
      <c r="I2192">
        <v>10.67</v>
      </c>
      <c r="J2192" t="s">
        <v>690</v>
      </c>
      <c r="K2192">
        <v>36.360550000000003</v>
      </c>
      <c r="L2192">
        <v>-87.205520000000007</v>
      </c>
      <c r="M2192" s="100" t="s">
        <v>38380</v>
      </c>
      <c r="N2192" t="s">
        <v>26208</v>
      </c>
      <c r="O2192" t="s">
        <v>42946</v>
      </c>
      <c r="P2192">
        <v>5</v>
      </c>
      <c r="Q2192" t="s">
        <v>26918</v>
      </c>
      <c r="R2192" t="s">
        <v>25829</v>
      </c>
      <c r="S2192" t="s">
        <v>26197</v>
      </c>
      <c r="T2192"/>
      <c r="U2192" t="s">
        <v>26198</v>
      </c>
      <c r="V2192" t="s">
        <v>26199</v>
      </c>
      <c r="Y2192" s="97"/>
      <c r="AA2192" s="91" t="str">
        <v>DFORK001.8CH</v>
      </c>
    </row>
    <row r="2193" spans="1:27" s="91" customFormat="1" ht="15" customHeight="1" x14ac:dyDescent="0.35">
      <c r="A2193" t="s">
        <v>6365</v>
      </c>
      <c r="B2193" t="s">
        <v>6364</v>
      </c>
      <c r="C2193" t="s">
        <v>6338</v>
      </c>
      <c r="D2193" t="s">
        <v>6366</v>
      </c>
      <c r="E2193"/>
      <c r="F2193" t="s">
        <v>75</v>
      </c>
      <c r="G2193"/>
      <c r="H2193">
        <v>1.9</v>
      </c>
      <c r="I2193">
        <v>9.93</v>
      </c>
      <c r="J2193" t="s">
        <v>148</v>
      </c>
      <c r="K2193">
        <v>35.69585</v>
      </c>
      <c r="L2193">
        <v>-86.447000000000003</v>
      </c>
      <c r="M2193" s="100" t="s">
        <v>38401</v>
      </c>
      <c r="N2193" t="s">
        <v>26226</v>
      </c>
      <c r="O2193" t="s">
        <v>42404</v>
      </c>
      <c r="P2193">
        <v>2</v>
      </c>
      <c r="Q2193" t="s">
        <v>26919</v>
      </c>
      <c r="R2193" t="s">
        <v>25829</v>
      </c>
      <c r="S2193" t="s">
        <v>26197</v>
      </c>
      <c r="T2193"/>
      <c r="U2193" t="s">
        <v>26198</v>
      </c>
      <c r="V2193" t="s">
        <v>26199</v>
      </c>
      <c r="Y2193" s="97"/>
      <c r="AA2193" s="91" t="str">
        <v>DFORK001.9RU</v>
      </c>
    </row>
    <row r="2194" spans="1:27" s="91" customFormat="1" ht="15" customHeight="1" x14ac:dyDescent="0.35">
      <c r="A2194" t="s">
        <v>6368</v>
      </c>
      <c r="B2194" t="s">
        <v>6367</v>
      </c>
      <c r="C2194" t="s">
        <v>6338</v>
      </c>
      <c r="D2194" t="s">
        <v>37144</v>
      </c>
      <c r="E2194"/>
      <c r="F2194" t="s">
        <v>29088</v>
      </c>
      <c r="G2194"/>
      <c r="H2194">
        <v>5.9</v>
      </c>
      <c r="I2194">
        <v>8.2899999999999991</v>
      </c>
      <c r="J2194" t="s">
        <v>166</v>
      </c>
      <c r="K2194">
        <v>36.661110000000001</v>
      </c>
      <c r="L2194">
        <v>-87.524721999999997</v>
      </c>
      <c r="M2194" s="100" t="s">
        <v>38413</v>
      </c>
      <c r="N2194" t="s">
        <v>26250</v>
      </c>
      <c r="O2194" t="s">
        <v>43284</v>
      </c>
      <c r="P2194">
        <v>4</v>
      </c>
      <c r="Q2194" t="s">
        <v>30932</v>
      </c>
      <c r="R2194" t="s">
        <v>25829</v>
      </c>
      <c r="S2194" t="s">
        <v>26197</v>
      </c>
      <c r="T2194"/>
      <c r="U2194" t="s">
        <v>26198</v>
      </c>
      <c r="V2194" t="s">
        <v>26199</v>
      </c>
      <c r="W2194" s="91" t="s">
        <v>6369</v>
      </c>
      <c r="X2194" s="91" t="s">
        <v>34919</v>
      </c>
      <c r="Y2194" s="97"/>
      <c r="AA2194" s="91" t="str">
        <v>DFORK005.9MT</v>
      </c>
    </row>
    <row r="2195" spans="1:27" s="91" customFormat="1" ht="15" customHeight="1" x14ac:dyDescent="0.35">
      <c r="A2195" t="s">
        <v>36505</v>
      </c>
      <c r="B2195" t="s">
        <v>36506</v>
      </c>
      <c r="C2195" t="s">
        <v>36507</v>
      </c>
      <c r="D2195" t="s">
        <v>36508</v>
      </c>
      <c r="E2195"/>
      <c r="F2195" t="s">
        <v>29089</v>
      </c>
      <c r="G2195"/>
      <c r="H2195">
        <v>0.2</v>
      </c>
      <c r="I2195">
        <v>40.9</v>
      </c>
      <c r="J2195" t="s">
        <v>826</v>
      </c>
      <c r="K2195">
        <v>36.259599999999999</v>
      </c>
      <c r="L2195">
        <v>-85.210599999999999</v>
      </c>
      <c r="M2195" s="100" t="s">
        <v>38411</v>
      </c>
      <c r="N2195" t="s">
        <v>26248</v>
      </c>
      <c r="O2195" t="s">
        <v>42377</v>
      </c>
      <c r="P2195">
        <v>4</v>
      </c>
      <c r="Q2195" t="s">
        <v>33442</v>
      </c>
      <c r="R2195" t="s">
        <v>25812</v>
      </c>
      <c r="S2195" t="s">
        <v>26197</v>
      </c>
      <c r="T2195"/>
      <c r="U2195" t="s">
        <v>26198</v>
      </c>
      <c r="V2195" t="s">
        <v>26199</v>
      </c>
      <c r="Y2195" s="97"/>
      <c r="AA2195" s="91" t="str">
        <v>DHOLL000.2OV</v>
      </c>
    </row>
    <row r="2196" spans="1:27" s="91" customFormat="1" ht="15" customHeight="1" x14ac:dyDescent="0.35">
      <c r="A2196" t="s">
        <v>6371</v>
      </c>
      <c r="B2196" t="s">
        <v>6370</v>
      </c>
      <c r="C2196" t="s">
        <v>6372</v>
      </c>
      <c r="D2196" t="s">
        <v>6373</v>
      </c>
      <c r="E2196"/>
      <c r="F2196" t="s">
        <v>28983</v>
      </c>
      <c r="G2196"/>
      <c r="H2196">
        <v>0.1</v>
      </c>
      <c r="I2196">
        <v>1.95</v>
      </c>
      <c r="J2196" t="s">
        <v>15</v>
      </c>
      <c r="K2196">
        <v>35.717709999999997</v>
      </c>
      <c r="L2196">
        <v>-83.815889999999996</v>
      </c>
      <c r="M2196" s="100" t="s">
        <v>38415</v>
      </c>
      <c r="N2196" t="s">
        <v>26602</v>
      </c>
      <c r="O2196" t="s">
        <v>42220</v>
      </c>
      <c r="P2196">
        <v>2</v>
      </c>
      <c r="Q2196" t="s">
        <v>30933</v>
      </c>
      <c r="R2196" t="s">
        <v>25825</v>
      </c>
      <c r="S2196" t="s">
        <v>26197</v>
      </c>
      <c r="T2196"/>
      <c r="U2196" t="s">
        <v>26198</v>
      </c>
      <c r="V2196" t="s">
        <v>26204</v>
      </c>
      <c r="Y2196" s="97"/>
      <c r="AA2196" s="91" t="str">
        <v>DICK000.1BT</v>
      </c>
    </row>
    <row r="2197" spans="1:27" s="91" customFormat="1" ht="15" customHeight="1" x14ac:dyDescent="0.35">
      <c r="A2197" t="s">
        <v>6375</v>
      </c>
      <c r="B2197" t="s">
        <v>6374</v>
      </c>
      <c r="C2197" t="s">
        <v>6372</v>
      </c>
      <c r="D2197" t="s">
        <v>6376</v>
      </c>
      <c r="E2197"/>
      <c r="F2197" t="s">
        <v>28981</v>
      </c>
      <c r="G2197"/>
      <c r="H2197">
        <v>0.1</v>
      </c>
      <c r="I2197">
        <v>4.28</v>
      </c>
      <c r="J2197" t="s">
        <v>625</v>
      </c>
      <c r="K2197">
        <v>36.174109999999999</v>
      </c>
      <c r="L2197">
        <v>-82.315799999999996</v>
      </c>
      <c r="M2197" s="100" t="s">
        <v>38387</v>
      </c>
      <c r="N2197" t="s">
        <v>26214</v>
      </c>
      <c r="O2197" t="s">
        <v>42091</v>
      </c>
      <c r="P2197">
        <v>5</v>
      </c>
      <c r="Q2197" t="s">
        <v>30934</v>
      </c>
      <c r="R2197" t="s">
        <v>25821</v>
      </c>
      <c r="S2197" t="s">
        <v>26197</v>
      </c>
      <c r="T2197"/>
      <c r="U2197" t="s">
        <v>26198</v>
      </c>
      <c r="V2197" t="s">
        <v>26204</v>
      </c>
      <c r="Y2197" s="97"/>
      <c r="AA2197" s="91" t="str">
        <v>DICK000.1UC</v>
      </c>
    </row>
    <row r="2198" spans="1:27" s="91" customFormat="1" ht="15" customHeight="1" x14ac:dyDescent="0.35">
      <c r="A2198" t="s">
        <v>6378</v>
      </c>
      <c r="B2198" t="s">
        <v>6377</v>
      </c>
      <c r="C2198" t="s">
        <v>6379</v>
      </c>
      <c r="D2198" t="s">
        <v>6380</v>
      </c>
      <c r="E2198"/>
      <c r="F2198" t="s">
        <v>33</v>
      </c>
      <c r="G2198"/>
      <c r="H2198">
        <v>0.1</v>
      </c>
      <c r="I2198">
        <v>4.97</v>
      </c>
      <c r="J2198" t="s">
        <v>4110</v>
      </c>
      <c r="K2198">
        <v>36.035640000000001</v>
      </c>
      <c r="L2198">
        <v>-85.941239999999993</v>
      </c>
      <c r="M2198" s="100" t="s">
        <v>38383</v>
      </c>
      <c r="N2198" t="s">
        <v>3589</v>
      </c>
      <c r="O2198" t="s">
        <v>42222</v>
      </c>
      <c r="P2198">
        <v>2</v>
      </c>
      <c r="Q2198" t="s">
        <v>30935</v>
      </c>
      <c r="R2198" t="s">
        <v>25812</v>
      </c>
      <c r="S2198" t="s">
        <v>26197</v>
      </c>
      <c r="T2198"/>
      <c r="U2198" t="s">
        <v>26198</v>
      </c>
      <c r="V2198" t="s">
        <v>26199</v>
      </c>
      <c r="Y2198" s="97"/>
      <c r="AA2198" s="91" t="str">
        <v>DISMA000.1DB</v>
      </c>
    </row>
    <row r="2199" spans="1:27" s="91" customFormat="1" ht="15" customHeight="1" x14ac:dyDescent="0.35">
      <c r="A2199" t="s">
        <v>38952</v>
      </c>
      <c r="B2199" t="s">
        <v>6918</v>
      </c>
      <c r="C2199" t="s">
        <v>38953</v>
      </c>
      <c r="D2199" t="s">
        <v>38556</v>
      </c>
      <c r="E2199"/>
      <c r="F2199" t="s">
        <v>9</v>
      </c>
      <c r="G2199"/>
      <c r="H2199">
        <v>1.2</v>
      </c>
      <c r="I2199">
        <v>1.76</v>
      </c>
      <c r="J2199" t="s">
        <v>10</v>
      </c>
      <c r="K2199">
        <v>35.04833</v>
      </c>
      <c r="L2199">
        <v>-88.731660000000005</v>
      </c>
      <c r="M2199" s="100" t="s">
        <v>38377</v>
      </c>
      <c r="N2199" t="s">
        <v>26200</v>
      </c>
      <c r="O2199" t="s">
        <v>43030</v>
      </c>
      <c r="P2199">
        <v>4</v>
      </c>
      <c r="Q2199" t="s">
        <v>40966</v>
      </c>
      <c r="R2199" t="s">
        <v>25816</v>
      </c>
      <c r="S2199" t="s">
        <v>26197</v>
      </c>
      <c r="T2199" t="s">
        <v>26978</v>
      </c>
      <c r="U2199" t="s">
        <v>26207</v>
      </c>
      <c r="V2199" t="s">
        <v>26199</v>
      </c>
      <c r="W2199" s="91" t="s">
        <v>6919</v>
      </c>
      <c r="X2199" s="91" t="s">
        <v>43402</v>
      </c>
      <c r="Y2199" s="97"/>
      <c r="AA2199" s="91" t="str">
        <v>DISMA001.2MC</v>
      </c>
    </row>
    <row r="2200" spans="1:27" s="91" customFormat="1" ht="15" customHeight="1" x14ac:dyDescent="0.35">
      <c r="A2200" t="s">
        <v>6382</v>
      </c>
      <c r="B2200" t="s">
        <v>6381</v>
      </c>
      <c r="C2200" t="s">
        <v>6383</v>
      </c>
      <c r="D2200" t="s">
        <v>40967</v>
      </c>
      <c r="E2200"/>
      <c r="F2200" t="s">
        <v>29083</v>
      </c>
      <c r="G2200"/>
      <c r="H2200">
        <v>0.4</v>
      </c>
      <c r="I2200">
        <v>5.26</v>
      </c>
      <c r="J2200" t="s">
        <v>4</v>
      </c>
      <c r="K2200">
        <v>35.070390000000003</v>
      </c>
      <c r="L2200">
        <v>-87.413659999999993</v>
      </c>
      <c r="M2200" s="100" t="s">
        <v>38376</v>
      </c>
      <c r="N2200" t="s">
        <v>26196</v>
      </c>
      <c r="O2200" t="s">
        <v>42626</v>
      </c>
      <c r="P2200">
        <v>1</v>
      </c>
      <c r="Q2200" t="s">
        <v>26920</v>
      </c>
      <c r="R2200" t="s">
        <v>25808</v>
      </c>
      <c r="S2200" t="s">
        <v>26197</v>
      </c>
      <c r="T2200"/>
      <c r="U2200" t="s">
        <v>26198</v>
      </c>
      <c r="V2200" t="s">
        <v>26199</v>
      </c>
      <c r="W2200" s="91" t="s">
        <v>34920</v>
      </c>
      <c r="X2200" s="91" t="s">
        <v>43285</v>
      </c>
      <c r="Y2200" s="97"/>
      <c r="AA2200" s="91" t="str">
        <v>DIXON000.4LW</v>
      </c>
    </row>
    <row r="2201" spans="1:27" s="91" customFormat="1" ht="15" customHeight="1" x14ac:dyDescent="0.35">
      <c r="A2201" t="s">
        <v>6385</v>
      </c>
      <c r="B2201" t="s">
        <v>6384</v>
      </c>
      <c r="C2201" t="s">
        <v>6386</v>
      </c>
      <c r="D2201" t="s">
        <v>6387</v>
      </c>
      <c r="E2201"/>
      <c r="F2201" t="s">
        <v>29089</v>
      </c>
      <c r="G2201"/>
      <c r="H2201">
        <v>0.9</v>
      </c>
      <c r="I2201">
        <v>8.17</v>
      </c>
      <c r="J2201" t="s">
        <v>583</v>
      </c>
      <c r="K2201">
        <v>35.151142999999998</v>
      </c>
      <c r="L2201">
        <v>-85.609527999999997</v>
      </c>
      <c r="M2201" s="100" t="s">
        <v>38393</v>
      </c>
      <c r="N2201" t="s">
        <v>59</v>
      </c>
      <c r="O2201" t="s">
        <v>42453</v>
      </c>
      <c r="P2201">
        <v>5</v>
      </c>
      <c r="Q2201" t="s">
        <v>30936</v>
      </c>
      <c r="R2201" t="s">
        <v>25802</v>
      </c>
      <c r="S2201" t="s">
        <v>26197</v>
      </c>
      <c r="T2201"/>
      <c r="U2201" t="s">
        <v>26198</v>
      </c>
      <c r="V2201" t="s">
        <v>26199</v>
      </c>
      <c r="X2201" s="91" t="s">
        <v>30937</v>
      </c>
      <c r="Y2201" s="97"/>
      <c r="AA2201" s="91" t="str">
        <v>DIXON000.9MI</v>
      </c>
    </row>
    <row r="2202" spans="1:27" s="91" customFormat="1" ht="15" customHeight="1" x14ac:dyDescent="0.35">
      <c r="A2202" t="s">
        <v>6389</v>
      </c>
      <c r="B2202" t="s">
        <v>6388</v>
      </c>
      <c r="C2202" t="s">
        <v>6383</v>
      </c>
      <c r="D2202" t="s">
        <v>6390</v>
      </c>
      <c r="E2202"/>
      <c r="F2202" t="s">
        <v>29083</v>
      </c>
      <c r="G2202"/>
      <c r="H2202">
        <v>1</v>
      </c>
      <c r="I2202">
        <v>3.97</v>
      </c>
      <c r="J2202" t="s">
        <v>4</v>
      </c>
      <c r="K2202">
        <v>35.0747</v>
      </c>
      <c r="L2202">
        <v>-87.417299999999997</v>
      </c>
      <c r="M2202" s="100" t="s">
        <v>38376</v>
      </c>
      <c r="N2202" t="s">
        <v>26196</v>
      </c>
      <c r="O2202" t="s">
        <v>42626</v>
      </c>
      <c r="P2202">
        <v>1</v>
      </c>
      <c r="Q2202" t="s">
        <v>26920</v>
      </c>
      <c r="R2202" t="s">
        <v>25808</v>
      </c>
      <c r="S2202" t="s">
        <v>26197</v>
      </c>
      <c r="T2202"/>
      <c r="U2202" t="s">
        <v>26198</v>
      </c>
      <c r="V2202" t="s">
        <v>26199</v>
      </c>
      <c r="Y2202" s="97"/>
      <c r="AA2202" s="91" t="str">
        <v>DIXON001.0LW</v>
      </c>
    </row>
    <row r="2203" spans="1:27" s="91" customFormat="1" ht="15" customHeight="1" x14ac:dyDescent="0.35">
      <c r="A2203" t="s">
        <v>6392</v>
      </c>
      <c r="B2203" t="s">
        <v>6391</v>
      </c>
      <c r="C2203" t="s">
        <v>6386</v>
      </c>
      <c r="D2203" t="s">
        <v>6393</v>
      </c>
      <c r="E2203"/>
      <c r="F2203" t="s">
        <v>33</v>
      </c>
      <c r="G2203"/>
      <c r="H2203">
        <v>2.8</v>
      </c>
      <c r="I2203">
        <v>18.97</v>
      </c>
      <c r="J2203" t="s">
        <v>39</v>
      </c>
      <c r="K2203">
        <v>36.362499999999997</v>
      </c>
      <c r="L2203">
        <v>-86.049166999999997</v>
      </c>
      <c r="M2203" s="100" t="s">
        <v>38431</v>
      </c>
      <c r="N2203" t="s">
        <v>26295</v>
      </c>
      <c r="O2203" t="s">
        <v>42839</v>
      </c>
      <c r="P2203">
        <v>4</v>
      </c>
      <c r="Q2203" t="s">
        <v>26921</v>
      </c>
      <c r="R2203" t="s">
        <v>25812</v>
      </c>
      <c r="S2203" t="s">
        <v>26197</v>
      </c>
      <c r="T2203"/>
      <c r="U2203" t="s">
        <v>26198</v>
      </c>
      <c r="V2203" t="s">
        <v>26199</v>
      </c>
      <c r="Y2203" s="97"/>
      <c r="AA2203" s="91" t="str">
        <v>DIXON002.8SM</v>
      </c>
    </row>
    <row r="2204" spans="1:27" s="91" customFormat="1" ht="15" customHeight="1" x14ac:dyDescent="0.35">
      <c r="A2204" t="s">
        <v>6395</v>
      </c>
      <c r="B2204" t="s">
        <v>6394</v>
      </c>
      <c r="C2204" t="s">
        <v>6386</v>
      </c>
      <c r="D2204" t="s">
        <v>6396</v>
      </c>
      <c r="E2204"/>
      <c r="F2204" t="s">
        <v>33</v>
      </c>
      <c r="G2204"/>
      <c r="H2204">
        <v>5.6</v>
      </c>
      <c r="I2204">
        <v>13.33</v>
      </c>
      <c r="J2204" t="s">
        <v>6397</v>
      </c>
      <c r="K2204">
        <v>36.396667000000001</v>
      </c>
      <c r="L2204">
        <v>-86.034443999999993</v>
      </c>
      <c r="M2204" s="100" t="s">
        <v>38431</v>
      </c>
      <c r="N2204" t="s">
        <v>26295</v>
      </c>
      <c r="O2204" t="s">
        <v>42839</v>
      </c>
      <c r="P2204">
        <v>4</v>
      </c>
      <c r="Q2204" t="s">
        <v>26921</v>
      </c>
      <c r="R2204" t="s">
        <v>25812</v>
      </c>
      <c r="S2204" t="s">
        <v>26197</v>
      </c>
      <c r="T2204"/>
      <c r="U2204" t="s">
        <v>26198</v>
      </c>
      <c r="V2204" t="s">
        <v>26199</v>
      </c>
      <c r="Y2204" s="97"/>
      <c r="AA2204" s="91" t="str">
        <v>DIXON005.6TR</v>
      </c>
    </row>
    <row r="2205" spans="1:27" s="91" customFormat="1" ht="15" customHeight="1" x14ac:dyDescent="0.35">
      <c r="A2205" t="s">
        <v>6399</v>
      </c>
      <c r="B2205" t="s">
        <v>6398</v>
      </c>
      <c r="C2205" t="s">
        <v>6400</v>
      </c>
      <c r="D2205" t="s">
        <v>6401</v>
      </c>
      <c r="E2205"/>
      <c r="F2205" t="s">
        <v>44</v>
      </c>
      <c r="G2205"/>
      <c r="H2205">
        <v>0.1</v>
      </c>
      <c r="I2205">
        <v>2.4900000000000002</v>
      </c>
      <c r="J2205" t="s">
        <v>64</v>
      </c>
      <c r="K2205">
        <v>36.023800000000001</v>
      </c>
      <c r="L2205">
        <v>-82.826899999999995</v>
      </c>
      <c r="M2205" s="100" t="s">
        <v>38387</v>
      </c>
      <c r="N2205" t="s">
        <v>26214</v>
      </c>
      <c r="O2205" t="s">
        <v>42748</v>
      </c>
      <c r="P2205">
        <v>5</v>
      </c>
      <c r="Q2205" t="s">
        <v>30938</v>
      </c>
      <c r="R2205" t="s">
        <v>25821</v>
      </c>
      <c r="S2205" t="s">
        <v>26197</v>
      </c>
      <c r="T2205"/>
      <c r="U2205" t="s">
        <v>26198</v>
      </c>
      <c r="V2205" t="s">
        <v>26204</v>
      </c>
      <c r="Y2205" s="97"/>
      <c r="AA2205" s="91" t="str">
        <v>DKITC000.1GE</v>
      </c>
    </row>
    <row r="2206" spans="1:27" s="91" customFormat="1" ht="15" customHeight="1" x14ac:dyDescent="0.35">
      <c r="A2206" s="310" t="s">
        <v>40968</v>
      </c>
      <c r="B2206" s="310" t="s">
        <v>40969</v>
      </c>
      <c r="C2206" s="310" t="s">
        <v>6400</v>
      </c>
      <c r="D2206" s="310" t="s">
        <v>40970</v>
      </c>
      <c r="E2206" s="310"/>
      <c r="F2206" s="310" t="s">
        <v>28981</v>
      </c>
      <c r="G2206" s="310"/>
      <c r="H2206" s="314">
        <v>1.4</v>
      </c>
      <c r="I2206" s="314">
        <v>1.24</v>
      </c>
      <c r="J2206" s="310" t="s">
        <v>64</v>
      </c>
      <c r="K2206" s="314">
        <v>36.0101814</v>
      </c>
      <c r="L2206" s="314">
        <v>-82.812816699999999</v>
      </c>
      <c r="M2206" s="314" t="s">
        <v>38387</v>
      </c>
      <c r="N2206" s="310" t="s">
        <v>26214</v>
      </c>
      <c r="O2206" s="310" t="s">
        <v>40631</v>
      </c>
      <c r="P2206" s="314">
        <v>5</v>
      </c>
      <c r="Q2206" s="310" t="s">
        <v>30938</v>
      </c>
      <c r="R2206" s="310" t="s">
        <v>25821</v>
      </c>
      <c r="S2206" s="310" t="s">
        <v>26197</v>
      </c>
      <c r="T2206" s="310"/>
      <c r="U2206" s="310" t="s">
        <v>26198</v>
      </c>
      <c r="V2206" s="310" t="s">
        <v>26204</v>
      </c>
      <c r="W2206" s="91" t="s">
        <v>40971</v>
      </c>
      <c r="X2206" s="91" t="s">
        <v>40633</v>
      </c>
      <c r="Y2206" s="97"/>
      <c r="AA2206" s="91" t="str">
        <v>DKITC001.4GE</v>
      </c>
    </row>
    <row r="2207" spans="1:27" s="91" customFormat="1" ht="15" customHeight="1" x14ac:dyDescent="0.35">
      <c r="A2207" t="s">
        <v>6403</v>
      </c>
      <c r="B2207" t="s">
        <v>6402</v>
      </c>
      <c r="C2207" t="s">
        <v>6404</v>
      </c>
      <c r="D2207" t="s">
        <v>6405</v>
      </c>
      <c r="E2207"/>
      <c r="F2207" t="s">
        <v>29083</v>
      </c>
      <c r="G2207"/>
      <c r="H2207">
        <v>0.1</v>
      </c>
      <c r="I2207">
        <v>7.08</v>
      </c>
      <c r="J2207" t="s">
        <v>4</v>
      </c>
      <c r="K2207">
        <v>35.233750000000001</v>
      </c>
      <c r="L2207">
        <v>-87.279752999999999</v>
      </c>
      <c r="M2207" s="100" t="s">
        <v>38376</v>
      </c>
      <c r="N2207" t="s">
        <v>26196</v>
      </c>
      <c r="O2207" t="s">
        <v>43273</v>
      </c>
      <c r="P2207">
        <v>1</v>
      </c>
      <c r="Q2207" t="s">
        <v>30939</v>
      </c>
      <c r="R2207" t="s">
        <v>25808</v>
      </c>
      <c r="S2207" t="s">
        <v>26197</v>
      </c>
      <c r="T2207"/>
      <c r="U2207" t="s">
        <v>26198</v>
      </c>
      <c r="V2207" t="s">
        <v>26199</v>
      </c>
      <c r="Y2207" s="97"/>
      <c r="AA2207" s="91" t="str">
        <v>DLAND000.1LW</v>
      </c>
    </row>
    <row r="2208" spans="1:27" s="91" customFormat="1" ht="15" customHeight="1" x14ac:dyDescent="0.35">
      <c r="A2208" t="s">
        <v>29190</v>
      </c>
      <c r="B2208" t="s">
        <v>8522</v>
      </c>
      <c r="C2208" t="s">
        <v>8524</v>
      </c>
      <c r="D2208" t="s">
        <v>8525</v>
      </c>
      <c r="E2208" t="s">
        <v>26424</v>
      </c>
      <c r="F2208" t="s">
        <v>28981</v>
      </c>
      <c r="G2208"/>
      <c r="H2208">
        <v>0.9</v>
      </c>
      <c r="I2208">
        <v>0.9</v>
      </c>
      <c r="J2208" t="s">
        <v>244</v>
      </c>
      <c r="K2208">
        <v>36.332099999999997</v>
      </c>
      <c r="L2208">
        <v>-81.888499999999993</v>
      </c>
      <c r="M2208" s="100" t="s">
        <v>38455</v>
      </c>
      <c r="N2208" t="s">
        <v>26332</v>
      </c>
      <c r="O2208" t="s">
        <v>42950</v>
      </c>
      <c r="P2208">
        <v>1</v>
      </c>
      <c r="Q2208" t="s">
        <v>27172</v>
      </c>
      <c r="R2208" t="s">
        <v>25821</v>
      </c>
      <c r="S2208" t="s">
        <v>26197</v>
      </c>
      <c r="T2208"/>
      <c r="U2208" t="s">
        <v>26198</v>
      </c>
      <c r="V2208" t="s">
        <v>26204</v>
      </c>
      <c r="W2208" s="91" t="s">
        <v>8523</v>
      </c>
      <c r="X2208" s="91" t="s">
        <v>30940</v>
      </c>
      <c r="Y2208" s="97"/>
      <c r="AA2208" s="91" t="str">
        <v>DLEAF000.9JO</v>
      </c>
    </row>
    <row r="2209" spans="1:27" s="91" customFormat="1" ht="15" customHeight="1" x14ac:dyDescent="0.35">
      <c r="A2209" t="s">
        <v>6407</v>
      </c>
      <c r="B2209" t="s">
        <v>6406</v>
      </c>
      <c r="C2209" t="s">
        <v>6408</v>
      </c>
      <c r="D2209" t="s">
        <v>6409</v>
      </c>
      <c r="E2209"/>
      <c r="F2209" t="s">
        <v>28994</v>
      </c>
      <c r="G2209"/>
      <c r="H2209">
        <v>0.4</v>
      </c>
      <c r="I2209">
        <v>1.1100000000000001</v>
      </c>
      <c r="J2209" t="s">
        <v>64</v>
      </c>
      <c r="K2209">
        <v>36.366300000000003</v>
      </c>
      <c r="L2209">
        <v>-82.727469999999997</v>
      </c>
      <c r="M2209" s="100" t="s">
        <v>38387</v>
      </c>
      <c r="N2209" t="s">
        <v>26214</v>
      </c>
      <c r="O2209" t="s">
        <v>42666</v>
      </c>
      <c r="P2209">
        <v>5</v>
      </c>
      <c r="Q2209" t="s">
        <v>28206</v>
      </c>
      <c r="R2209" t="s">
        <v>25821</v>
      </c>
      <c r="S2209" t="s">
        <v>26197</v>
      </c>
      <c r="T2209"/>
      <c r="U2209" t="s">
        <v>26198</v>
      </c>
      <c r="V2209" t="s">
        <v>26204</v>
      </c>
      <c r="Y2209" s="97"/>
      <c r="AA2209" s="91" t="str">
        <v>DLICK000.4GE</v>
      </c>
    </row>
    <row r="2210" spans="1:27" s="91" customFormat="1" ht="15" customHeight="1" x14ac:dyDescent="0.35">
      <c r="A2210" t="s">
        <v>6411</v>
      </c>
      <c r="B2210" t="s">
        <v>6410</v>
      </c>
      <c r="C2210" t="s">
        <v>6412</v>
      </c>
      <c r="D2210" t="s">
        <v>6413</v>
      </c>
      <c r="E2210"/>
      <c r="F2210" t="s">
        <v>27</v>
      </c>
      <c r="G2210"/>
      <c r="H2210">
        <v>1.8</v>
      </c>
      <c r="I2210">
        <v>4.08</v>
      </c>
      <c r="J2210" t="s">
        <v>28</v>
      </c>
      <c r="K2210">
        <v>35.740630000000003</v>
      </c>
      <c r="L2210">
        <v>-88.874120000000005</v>
      </c>
      <c r="M2210" s="100" t="s">
        <v>38429</v>
      </c>
      <c r="N2210" t="s">
        <v>26286</v>
      </c>
      <c r="O2210" t="s">
        <v>42421</v>
      </c>
      <c r="P2210">
        <v>2</v>
      </c>
      <c r="Q2210" t="s">
        <v>26922</v>
      </c>
      <c r="R2210" t="s">
        <v>25816</v>
      </c>
      <c r="S2210" t="s">
        <v>26197</v>
      </c>
      <c r="T2210"/>
      <c r="U2210" t="s">
        <v>26198</v>
      </c>
      <c r="V2210" t="s">
        <v>26199</v>
      </c>
      <c r="W2210" s="91" t="s">
        <v>6414</v>
      </c>
      <c r="X2210" s="91" t="s">
        <v>34921</v>
      </c>
      <c r="Y2210" s="97"/>
      <c r="AA2210" s="91" t="str">
        <v>DLOAC001.8MN</v>
      </c>
    </row>
    <row r="2211" spans="1:27" s="91" customFormat="1" ht="15" customHeight="1" x14ac:dyDescent="0.35">
      <c r="A2211" t="s">
        <v>6416</v>
      </c>
      <c r="B2211" t="s">
        <v>6415</v>
      </c>
      <c r="C2211" t="s">
        <v>6417</v>
      </c>
      <c r="D2211" t="s">
        <v>3213</v>
      </c>
      <c r="E2211"/>
      <c r="F2211" t="s">
        <v>27</v>
      </c>
      <c r="G2211"/>
      <c r="H2211">
        <v>1.2</v>
      </c>
      <c r="I2211">
        <v>3.77</v>
      </c>
      <c r="J2211" t="s">
        <v>1463</v>
      </c>
      <c r="K2211">
        <v>36.030177999999999</v>
      </c>
      <c r="L2211">
        <v>-89.199646999999999</v>
      </c>
      <c r="M2211" s="100" t="s">
        <v>38429</v>
      </c>
      <c r="N2211" t="s">
        <v>26286</v>
      </c>
      <c r="O2211" t="s">
        <v>43116</v>
      </c>
      <c r="P2211">
        <v>2</v>
      </c>
      <c r="Q2211" t="s">
        <v>26923</v>
      </c>
      <c r="R2211" t="s">
        <v>25816</v>
      </c>
      <c r="S2211" t="s">
        <v>26197</v>
      </c>
      <c r="T2211"/>
      <c r="U2211" t="s">
        <v>26198</v>
      </c>
      <c r="V2211" t="s">
        <v>26199</v>
      </c>
      <c r="X2211" s="91" t="s">
        <v>34922</v>
      </c>
      <c r="Y2211" s="97"/>
      <c r="AA2211" s="91" t="str">
        <v>DOAKV001.2DY</v>
      </c>
    </row>
    <row r="2212" spans="1:27" s="91" customFormat="1" ht="15" customHeight="1" x14ac:dyDescent="0.35">
      <c r="A2212" t="s">
        <v>6419</v>
      </c>
      <c r="B2212" t="s">
        <v>6418</v>
      </c>
      <c r="C2212" t="s">
        <v>6417</v>
      </c>
      <c r="D2212" t="s">
        <v>6420</v>
      </c>
      <c r="E2212"/>
      <c r="F2212" t="s">
        <v>27</v>
      </c>
      <c r="G2212"/>
      <c r="H2212">
        <v>2</v>
      </c>
      <c r="I2212">
        <v>27.84</v>
      </c>
      <c r="J2212" t="s">
        <v>1463</v>
      </c>
      <c r="K2212">
        <v>36.038400000000003</v>
      </c>
      <c r="L2212">
        <v>-89.202600000000004</v>
      </c>
      <c r="M2212" s="100" t="s">
        <v>38429</v>
      </c>
      <c r="N2212" t="s">
        <v>26286</v>
      </c>
      <c r="O2212" t="s">
        <v>43116</v>
      </c>
      <c r="P2212">
        <v>2</v>
      </c>
      <c r="Q2212" t="s">
        <v>26923</v>
      </c>
      <c r="R2212" t="s">
        <v>25816</v>
      </c>
      <c r="S2212" t="s">
        <v>26197</v>
      </c>
      <c r="T2212"/>
      <c r="U2212" t="s">
        <v>26198</v>
      </c>
      <c r="V2212" t="s">
        <v>26199</v>
      </c>
      <c r="Y2212" s="97"/>
      <c r="AA2212" s="91" t="str">
        <v>DOAKV002.0DY</v>
      </c>
    </row>
    <row r="2213" spans="1:27" s="91" customFormat="1" ht="15" customHeight="1" x14ac:dyDescent="0.35">
      <c r="A2213" t="s">
        <v>6422</v>
      </c>
      <c r="B2213" t="s">
        <v>6421</v>
      </c>
      <c r="C2213" t="s">
        <v>6417</v>
      </c>
      <c r="D2213" t="s">
        <v>6423</v>
      </c>
      <c r="E2213"/>
      <c r="F2213" t="s">
        <v>27</v>
      </c>
      <c r="G2213"/>
      <c r="H2213">
        <v>5.4</v>
      </c>
      <c r="I2213">
        <v>7.52</v>
      </c>
      <c r="J2213" t="s">
        <v>1463</v>
      </c>
      <c r="K2213">
        <v>36.083328999999999</v>
      </c>
      <c r="L2213">
        <v>-89.212514999999996</v>
      </c>
      <c r="M2213" s="100" t="s">
        <v>38429</v>
      </c>
      <c r="N2213" t="s">
        <v>26286</v>
      </c>
      <c r="O2213" t="s">
        <v>43116</v>
      </c>
      <c r="P2213">
        <v>2</v>
      </c>
      <c r="Q2213" t="s">
        <v>26923</v>
      </c>
      <c r="R2213" t="s">
        <v>25816</v>
      </c>
      <c r="S2213" t="s">
        <v>26197</v>
      </c>
      <c r="T2213"/>
      <c r="U2213" t="s">
        <v>26198</v>
      </c>
      <c r="V2213" t="s">
        <v>26199</v>
      </c>
      <c r="X2213" s="91" t="s">
        <v>30941</v>
      </c>
      <c r="Y2213" s="97"/>
      <c r="AA2213" s="91" t="str">
        <v>DOAKV005.4DY</v>
      </c>
    </row>
    <row r="2214" spans="1:27" s="91" customFormat="1" ht="15" customHeight="1" x14ac:dyDescent="0.35">
      <c r="A2214" t="s">
        <v>6425</v>
      </c>
      <c r="B2214" t="s">
        <v>6424</v>
      </c>
      <c r="C2214" t="s">
        <v>6426</v>
      </c>
      <c r="D2214" t="s">
        <v>38954</v>
      </c>
      <c r="E2214"/>
      <c r="F2214" t="s">
        <v>27</v>
      </c>
      <c r="G2214"/>
      <c r="H2214">
        <v>0.5</v>
      </c>
      <c r="I2214">
        <v>0.51</v>
      </c>
      <c r="J2214" t="s">
        <v>1463</v>
      </c>
      <c r="K2214">
        <v>36.059947999999999</v>
      </c>
      <c r="L2214">
        <v>-89.213222000000002</v>
      </c>
      <c r="M2214" s="100" t="s">
        <v>38429</v>
      </c>
      <c r="N2214" t="s">
        <v>26286</v>
      </c>
      <c r="O2214" t="s">
        <v>43116</v>
      </c>
      <c r="P2214">
        <v>2</v>
      </c>
      <c r="Q2214" t="s">
        <v>26924</v>
      </c>
      <c r="R2214" t="s">
        <v>25816</v>
      </c>
      <c r="S2214" t="s">
        <v>26197</v>
      </c>
      <c r="T2214"/>
      <c r="U2214" t="s">
        <v>26198</v>
      </c>
      <c r="V2214" t="s">
        <v>26199</v>
      </c>
      <c r="W2214" s="91" t="s">
        <v>6427</v>
      </c>
      <c r="X2214" s="91" t="s">
        <v>29606</v>
      </c>
      <c r="Y2214" s="97"/>
      <c r="AA2214" s="91" t="str">
        <v>DOAKV3.4T0.5DY</v>
      </c>
    </row>
    <row r="2215" spans="1:27" s="91" customFormat="1" ht="15" customHeight="1" x14ac:dyDescent="0.35">
      <c r="A2215" t="s">
        <v>6429</v>
      </c>
      <c r="B2215" t="s">
        <v>6428</v>
      </c>
      <c r="C2215" t="s">
        <v>6430</v>
      </c>
      <c r="D2215" t="s">
        <v>6431</v>
      </c>
      <c r="E2215"/>
      <c r="F2215" t="s">
        <v>44</v>
      </c>
      <c r="G2215"/>
      <c r="H2215">
        <v>0.3</v>
      </c>
      <c r="I2215">
        <v>6.19</v>
      </c>
      <c r="J2215" t="s">
        <v>766</v>
      </c>
      <c r="K2215">
        <v>35.021799999999999</v>
      </c>
      <c r="L2215">
        <v>-85.298599999999993</v>
      </c>
      <c r="M2215" s="100" t="s">
        <v>38386</v>
      </c>
      <c r="N2215" t="s">
        <v>29084</v>
      </c>
      <c r="O2215" t="s">
        <v>42762</v>
      </c>
      <c r="P2215">
        <v>4</v>
      </c>
      <c r="Q2215" t="s">
        <v>26925</v>
      </c>
      <c r="R2215" t="s">
        <v>25802</v>
      </c>
      <c r="S2215" t="s">
        <v>26197</v>
      </c>
      <c r="T2215"/>
      <c r="U2215" t="s">
        <v>26198</v>
      </c>
      <c r="V2215" t="s">
        <v>26204</v>
      </c>
      <c r="W2215" s="91" t="s">
        <v>6432</v>
      </c>
      <c r="X2215" s="91" t="s">
        <v>30942</v>
      </c>
      <c r="Y2215" s="97"/>
      <c r="AA2215" s="91" t="str">
        <v>DOBBS000.3HM</v>
      </c>
    </row>
    <row r="2216" spans="1:27" s="91" customFormat="1" ht="15" customHeight="1" x14ac:dyDescent="0.35">
      <c r="A2216" s="310" t="s">
        <v>38955</v>
      </c>
      <c r="B2216" s="310" t="s">
        <v>38956</v>
      </c>
      <c r="C2216" s="310" t="s">
        <v>6430</v>
      </c>
      <c r="D2216" s="310" t="s">
        <v>38957</v>
      </c>
      <c r="E2216" s="310"/>
      <c r="F2216" s="310" t="s">
        <v>44</v>
      </c>
      <c r="G2216" s="310"/>
      <c r="H2216" s="314">
        <v>1.4</v>
      </c>
      <c r="I2216" s="314">
        <v>1.5</v>
      </c>
      <c r="J2216" s="310" t="s">
        <v>766</v>
      </c>
      <c r="K2216" s="314">
        <v>35.017899999999997</v>
      </c>
      <c r="L2216" s="314">
        <v>-85.2834</v>
      </c>
      <c r="M2216" s="314" t="s">
        <v>38386</v>
      </c>
      <c r="N2216" s="310" t="s">
        <v>29084</v>
      </c>
      <c r="O2216" s="310" t="s">
        <v>38755</v>
      </c>
      <c r="P2216" s="314">
        <v>4</v>
      </c>
      <c r="Q2216" s="310" t="s">
        <v>26925</v>
      </c>
      <c r="R2216" s="310" t="s">
        <v>25802</v>
      </c>
      <c r="S2216" s="310" t="s">
        <v>26197</v>
      </c>
      <c r="T2216" s="310"/>
      <c r="U2216" s="310" t="s">
        <v>26198</v>
      </c>
      <c r="V2216" s="310" t="s">
        <v>26204</v>
      </c>
      <c r="X2216" s="91" t="s">
        <v>38958</v>
      </c>
      <c r="Y2216" s="97"/>
      <c r="AA2216" s="91" t="str">
        <v>DOBBS001.4HM</v>
      </c>
    </row>
    <row r="2217" spans="1:27" s="91" customFormat="1" ht="15" customHeight="1" x14ac:dyDescent="0.35">
      <c r="A2217" t="s">
        <v>6434</v>
      </c>
      <c r="B2217" t="s">
        <v>6433</v>
      </c>
      <c r="C2217" t="s">
        <v>6435</v>
      </c>
      <c r="D2217" t="s">
        <v>6436</v>
      </c>
      <c r="E2217"/>
      <c r="F2217" t="s">
        <v>28994</v>
      </c>
      <c r="G2217"/>
      <c r="H2217">
        <v>0.8</v>
      </c>
      <c r="I2217">
        <v>2.57</v>
      </c>
      <c r="J2217" t="s">
        <v>64</v>
      </c>
      <c r="K2217">
        <v>36.33511</v>
      </c>
      <c r="L2217">
        <v>-82.785970000000006</v>
      </c>
      <c r="M2217" s="100" t="s">
        <v>38387</v>
      </c>
      <c r="N2217" t="s">
        <v>26214</v>
      </c>
      <c r="O2217" t="s">
        <v>42666</v>
      </c>
      <c r="P2217">
        <v>5</v>
      </c>
      <c r="Q2217" t="s">
        <v>30943</v>
      </c>
      <c r="R2217" t="s">
        <v>25821</v>
      </c>
      <c r="S2217" t="s">
        <v>26197</v>
      </c>
      <c r="T2217"/>
      <c r="U2217" t="s">
        <v>26198</v>
      </c>
      <c r="V2217" t="s">
        <v>26204</v>
      </c>
      <c r="Y2217" s="97"/>
      <c r="AA2217" s="91" t="str">
        <v>DODD000.8GE</v>
      </c>
    </row>
    <row r="2218" spans="1:27" s="91" customFormat="1" ht="15" customHeight="1" x14ac:dyDescent="0.35">
      <c r="A2218" t="s">
        <v>6438</v>
      </c>
      <c r="B2218" t="s">
        <v>6437</v>
      </c>
      <c r="C2218" t="s">
        <v>6439</v>
      </c>
      <c r="D2218" t="s">
        <v>6440</v>
      </c>
      <c r="E2218"/>
      <c r="F2218" t="s">
        <v>33</v>
      </c>
      <c r="G2218"/>
      <c r="H2218">
        <v>0.7</v>
      </c>
      <c r="I2218">
        <v>7.04</v>
      </c>
      <c r="J2218" t="s">
        <v>76</v>
      </c>
      <c r="K2218">
        <v>35.48507</v>
      </c>
      <c r="L2218">
        <v>-86.267409999999998</v>
      </c>
      <c r="M2218" s="100" t="s">
        <v>38389</v>
      </c>
      <c r="N2218" t="s">
        <v>26217</v>
      </c>
      <c r="O2218" t="s">
        <v>42575</v>
      </c>
      <c r="P2218">
        <v>4</v>
      </c>
      <c r="Q2218" t="s">
        <v>26926</v>
      </c>
      <c r="R2218" t="s">
        <v>25808</v>
      </c>
      <c r="S2218" t="s">
        <v>26197</v>
      </c>
      <c r="T2218"/>
      <c r="U2218" t="s">
        <v>26198</v>
      </c>
      <c r="V2218" t="s">
        <v>26199</v>
      </c>
      <c r="X2218" s="91" t="s">
        <v>30944</v>
      </c>
      <c r="Y2218" s="97"/>
      <c r="AA2218" s="91" t="str">
        <v>DODDY000.7BE</v>
      </c>
    </row>
    <row r="2219" spans="1:27" s="91" customFormat="1" ht="15" customHeight="1" x14ac:dyDescent="0.35">
      <c r="A2219" t="s">
        <v>6442</v>
      </c>
      <c r="B2219" t="s">
        <v>6441</v>
      </c>
      <c r="C2219" t="s">
        <v>6439</v>
      </c>
      <c r="D2219" t="s">
        <v>6443</v>
      </c>
      <c r="E2219"/>
      <c r="F2219" t="s">
        <v>33</v>
      </c>
      <c r="G2219"/>
      <c r="H2219">
        <v>1.9</v>
      </c>
      <c r="I2219">
        <v>3.05</v>
      </c>
      <c r="J2219" t="s">
        <v>76</v>
      </c>
      <c r="K2219">
        <v>35.5</v>
      </c>
      <c r="L2219">
        <v>-86.253</v>
      </c>
      <c r="M2219" s="100" t="s">
        <v>38389</v>
      </c>
      <c r="N2219" t="s">
        <v>26217</v>
      </c>
      <c r="O2219" t="s">
        <v>42575</v>
      </c>
      <c r="P2219">
        <v>4</v>
      </c>
      <c r="Q2219" t="s">
        <v>26926</v>
      </c>
      <c r="R2219" t="s">
        <v>25808</v>
      </c>
      <c r="S2219" t="s">
        <v>26197</v>
      </c>
      <c r="T2219"/>
      <c r="U2219" t="s">
        <v>26198</v>
      </c>
      <c r="V2219" t="s">
        <v>26199</v>
      </c>
      <c r="X2219" s="91" t="s">
        <v>30945</v>
      </c>
      <c r="Y2219" s="97"/>
      <c r="AA2219" s="91" t="str">
        <v>DODDY001.9BE</v>
      </c>
    </row>
    <row r="2220" spans="1:27" s="91" customFormat="1" ht="15" customHeight="1" x14ac:dyDescent="0.35">
      <c r="A2220" t="s">
        <v>6445</v>
      </c>
      <c r="B2220" t="s">
        <v>6444</v>
      </c>
      <c r="C2220" t="s">
        <v>30946</v>
      </c>
      <c r="D2220" t="s">
        <v>6446</v>
      </c>
      <c r="E2220"/>
      <c r="F2220" t="s">
        <v>33</v>
      </c>
      <c r="G2220"/>
      <c r="H2220">
        <v>2.1</v>
      </c>
      <c r="I2220">
        <v>7.04</v>
      </c>
      <c r="J2220" t="s">
        <v>76</v>
      </c>
      <c r="K2220">
        <v>35.501100000000001</v>
      </c>
      <c r="L2220">
        <v>-86.253100000000003</v>
      </c>
      <c r="M2220" s="100" t="s">
        <v>38389</v>
      </c>
      <c r="N2220" t="s">
        <v>26217</v>
      </c>
      <c r="O2220" t="s">
        <v>42575</v>
      </c>
      <c r="P2220">
        <v>4</v>
      </c>
      <c r="Q2220" t="s">
        <v>26926</v>
      </c>
      <c r="R2220" t="s">
        <v>25808</v>
      </c>
      <c r="S2220" t="s">
        <v>26197</v>
      </c>
      <c r="T2220" t="s">
        <v>76</v>
      </c>
      <c r="U2220" t="s">
        <v>26207</v>
      </c>
      <c r="V2220" t="s">
        <v>26199</v>
      </c>
      <c r="W2220" s="91" t="s">
        <v>6447</v>
      </c>
      <c r="X2220" s="91" t="s">
        <v>38959</v>
      </c>
      <c r="Y2220" s="97"/>
      <c r="AA2220" s="91" t="str">
        <v>DODDY002.1BE</v>
      </c>
    </row>
    <row r="2221" spans="1:27" s="91" customFormat="1" ht="15" customHeight="1" x14ac:dyDescent="0.35">
      <c r="A2221" t="s">
        <v>6449</v>
      </c>
      <c r="B2221" t="s">
        <v>6448</v>
      </c>
      <c r="C2221" t="s">
        <v>6450</v>
      </c>
      <c r="D2221" t="s">
        <v>6451</v>
      </c>
      <c r="E2221"/>
      <c r="F2221" t="s">
        <v>29086</v>
      </c>
      <c r="G2221"/>
      <c r="H2221">
        <v>0.2</v>
      </c>
      <c r="I2221">
        <v>3.95</v>
      </c>
      <c r="J2221" t="s">
        <v>1870</v>
      </c>
      <c r="K2221">
        <v>36.322220000000002</v>
      </c>
      <c r="L2221">
        <v>-85.511944</v>
      </c>
      <c r="M2221" s="100" t="s">
        <v>38458</v>
      </c>
      <c r="N2221" t="s">
        <v>26340</v>
      </c>
      <c r="O2221" t="s">
        <v>42116</v>
      </c>
      <c r="P2221">
        <v>5</v>
      </c>
      <c r="Q2221" t="s">
        <v>30947</v>
      </c>
      <c r="R2221" t="s">
        <v>25812</v>
      </c>
      <c r="S2221" t="s">
        <v>26197</v>
      </c>
      <c r="T2221"/>
      <c r="U2221" t="s">
        <v>26198</v>
      </c>
      <c r="V2221" t="s">
        <v>26199</v>
      </c>
      <c r="Y2221" s="97"/>
      <c r="AA2221" s="91" t="str">
        <v>DODSO000.2JA</v>
      </c>
    </row>
    <row r="2222" spans="1:27" s="91" customFormat="1" ht="15" customHeight="1" x14ac:dyDescent="0.35">
      <c r="A2222" t="s">
        <v>6453</v>
      </c>
      <c r="B2222" t="s">
        <v>6452</v>
      </c>
      <c r="C2222" t="s">
        <v>6454</v>
      </c>
      <c r="D2222" t="s">
        <v>6455</v>
      </c>
      <c r="E2222"/>
      <c r="F2222" t="s">
        <v>28994</v>
      </c>
      <c r="G2222"/>
      <c r="H2222">
        <v>0.5</v>
      </c>
      <c r="I2222">
        <v>20.58</v>
      </c>
      <c r="J2222" t="s">
        <v>68</v>
      </c>
      <c r="K2222">
        <v>36.362200000000001</v>
      </c>
      <c r="L2222">
        <v>-82.988100000000003</v>
      </c>
      <c r="M2222" s="100" t="s">
        <v>38388</v>
      </c>
      <c r="N2222" t="s">
        <v>18813</v>
      </c>
      <c r="O2222" t="s">
        <v>42591</v>
      </c>
      <c r="P2222">
        <v>4</v>
      </c>
      <c r="Q2222" t="s">
        <v>30948</v>
      </c>
      <c r="R2222" t="s">
        <v>25821</v>
      </c>
      <c r="S2222" t="s">
        <v>26197</v>
      </c>
      <c r="T2222" t="s">
        <v>26927</v>
      </c>
      <c r="U2222" t="s">
        <v>26207</v>
      </c>
      <c r="V2222" t="s">
        <v>26204</v>
      </c>
      <c r="Y2222" s="97"/>
      <c r="AA2222" s="91" t="str">
        <v>DODSO000.5HS</v>
      </c>
    </row>
    <row r="2223" spans="1:27" s="91" customFormat="1" ht="15" customHeight="1" x14ac:dyDescent="0.35">
      <c r="A2223" t="s">
        <v>6457</v>
      </c>
      <c r="B2223" t="s">
        <v>6456</v>
      </c>
      <c r="C2223" t="s">
        <v>6458</v>
      </c>
      <c r="D2223" t="s">
        <v>6459</v>
      </c>
      <c r="E2223"/>
      <c r="F2223" t="s">
        <v>28994</v>
      </c>
      <c r="G2223"/>
      <c r="H2223">
        <v>1.2</v>
      </c>
      <c r="I2223">
        <v>19</v>
      </c>
      <c r="J2223" t="s">
        <v>68</v>
      </c>
      <c r="K2223">
        <v>36.355600000000003</v>
      </c>
      <c r="L2223">
        <v>-82.980599999999995</v>
      </c>
      <c r="M2223" s="100" t="s">
        <v>38388</v>
      </c>
      <c r="N2223" t="s">
        <v>18813</v>
      </c>
      <c r="O2223" t="s">
        <v>42591</v>
      </c>
      <c r="P2223">
        <v>4</v>
      </c>
      <c r="Q2223" t="s">
        <v>30948</v>
      </c>
      <c r="R2223" t="s">
        <v>25821</v>
      </c>
      <c r="S2223" t="s">
        <v>26197</v>
      </c>
      <c r="T2223"/>
      <c r="U2223" t="s">
        <v>26198</v>
      </c>
      <c r="V2223" t="s">
        <v>26204</v>
      </c>
      <c r="X2223" s="91" t="s">
        <v>30949</v>
      </c>
      <c r="Y2223" s="97"/>
      <c r="AA2223" s="91" t="str">
        <v>DODSO001.2HS</v>
      </c>
    </row>
    <row r="2224" spans="1:27" s="91" customFormat="1" ht="15" customHeight="1" x14ac:dyDescent="0.35">
      <c r="A2224" t="s">
        <v>6461</v>
      </c>
      <c r="B2224" t="s">
        <v>6460</v>
      </c>
      <c r="C2224" t="s">
        <v>6454</v>
      </c>
      <c r="D2224" t="s">
        <v>6462</v>
      </c>
      <c r="E2224"/>
      <c r="F2224" t="s">
        <v>28994</v>
      </c>
      <c r="G2224"/>
      <c r="H2224">
        <v>2.6</v>
      </c>
      <c r="I2224">
        <v>10.43</v>
      </c>
      <c r="J2224" t="s">
        <v>68</v>
      </c>
      <c r="K2224">
        <v>36.342199999999998</v>
      </c>
      <c r="L2224">
        <v>-82.976100000000002</v>
      </c>
      <c r="M2224" s="100" t="s">
        <v>38388</v>
      </c>
      <c r="N2224" t="s">
        <v>18813</v>
      </c>
      <c r="O2224" t="s">
        <v>42591</v>
      </c>
      <c r="P2224">
        <v>4</v>
      </c>
      <c r="Q2224" t="s">
        <v>30950</v>
      </c>
      <c r="R2224" t="s">
        <v>25821</v>
      </c>
      <c r="S2224" t="s">
        <v>26197</v>
      </c>
      <c r="T2224"/>
      <c r="U2224" t="s">
        <v>26198</v>
      </c>
      <c r="V2224" t="s">
        <v>26204</v>
      </c>
      <c r="Y2224" s="97"/>
      <c r="AA2224" s="91" t="str">
        <v>DODSO002.6HS</v>
      </c>
    </row>
    <row r="2225" spans="1:27" s="91" customFormat="1" ht="15" customHeight="1" x14ac:dyDescent="0.35">
      <c r="A2225" t="s">
        <v>6464</v>
      </c>
      <c r="B2225" t="s">
        <v>6463</v>
      </c>
      <c r="C2225" t="s">
        <v>6454</v>
      </c>
      <c r="D2225" t="s">
        <v>6465</v>
      </c>
      <c r="E2225"/>
      <c r="F2225" t="s">
        <v>28994</v>
      </c>
      <c r="G2225"/>
      <c r="H2225">
        <v>4.5999999999999996</v>
      </c>
      <c r="I2225">
        <v>7.12</v>
      </c>
      <c r="J2225" t="s">
        <v>68</v>
      </c>
      <c r="K2225">
        <v>36.348833300000003</v>
      </c>
      <c r="L2225">
        <v>-82.950581700000001</v>
      </c>
      <c r="M2225" s="100" t="s">
        <v>38388</v>
      </c>
      <c r="N2225" t="s">
        <v>18813</v>
      </c>
      <c r="O2225" t="s">
        <v>42591</v>
      </c>
      <c r="P2225">
        <v>4</v>
      </c>
      <c r="Q2225" t="s">
        <v>30950</v>
      </c>
      <c r="R2225" t="s">
        <v>25821</v>
      </c>
      <c r="S2225" t="s">
        <v>26197</v>
      </c>
      <c r="T2225"/>
      <c r="U2225" t="s">
        <v>26198</v>
      </c>
      <c r="V2225" t="s">
        <v>26204</v>
      </c>
      <c r="X2225" s="91" t="s">
        <v>30951</v>
      </c>
      <c r="Y2225" s="97"/>
      <c r="AA2225" s="91" t="str">
        <v>DODSO004.6HS</v>
      </c>
    </row>
    <row r="2226" spans="1:27" s="91" customFormat="1" ht="15" customHeight="1" x14ac:dyDescent="0.35">
      <c r="A2226" t="s">
        <v>6467</v>
      </c>
      <c r="B2226" t="s">
        <v>6466</v>
      </c>
      <c r="C2226" t="s">
        <v>6468</v>
      </c>
      <c r="D2226" t="s">
        <v>6469</v>
      </c>
      <c r="E2226"/>
      <c r="F2226" t="s">
        <v>44</v>
      </c>
      <c r="G2226"/>
      <c r="H2226">
        <v>0.1</v>
      </c>
      <c r="I2226">
        <v>137.69999999999999</v>
      </c>
      <c r="J2226" t="s">
        <v>442</v>
      </c>
      <c r="K2226">
        <v>36.35642</v>
      </c>
      <c r="L2226">
        <v>-82.212950000000006</v>
      </c>
      <c r="M2226" s="100" t="s">
        <v>38455</v>
      </c>
      <c r="N2226" t="s">
        <v>26332</v>
      </c>
      <c r="O2226" t="s">
        <v>42174</v>
      </c>
      <c r="P2226">
        <v>1</v>
      </c>
      <c r="Q2226" t="s">
        <v>26928</v>
      </c>
      <c r="R2226" t="s">
        <v>25821</v>
      </c>
      <c r="S2226" t="s">
        <v>26197</v>
      </c>
      <c r="T2226"/>
      <c r="U2226" t="s">
        <v>26198</v>
      </c>
      <c r="V2226" t="s">
        <v>26204</v>
      </c>
      <c r="Y2226" s="97"/>
      <c r="AA2226" s="91" t="str">
        <v>DOE000.1CT</v>
      </c>
    </row>
    <row r="2227" spans="1:27" s="91" customFormat="1" ht="15" customHeight="1" x14ac:dyDescent="0.35">
      <c r="A2227" t="s">
        <v>30952</v>
      </c>
      <c r="B2227" t="s">
        <v>30953</v>
      </c>
      <c r="C2227" t="s">
        <v>6475</v>
      </c>
      <c r="D2227" t="s">
        <v>30954</v>
      </c>
      <c r="E2227"/>
      <c r="F2227" t="s">
        <v>9</v>
      </c>
      <c r="G2227"/>
      <c r="H2227">
        <v>0.6</v>
      </c>
      <c r="I2227">
        <v>32.200000000000003</v>
      </c>
      <c r="J2227" t="s">
        <v>354</v>
      </c>
      <c r="K2227">
        <v>35.386920000000003</v>
      </c>
      <c r="L2227">
        <v>-88.19717</v>
      </c>
      <c r="M2227" s="100" t="s">
        <v>38402</v>
      </c>
      <c r="N2227" t="s">
        <v>26242</v>
      </c>
      <c r="O2227" t="s">
        <v>43079</v>
      </c>
      <c r="P2227">
        <v>3</v>
      </c>
      <c r="Q2227" t="s">
        <v>30955</v>
      </c>
      <c r="R2227" t="s">
        <v>25816</v>
      </c>
      <c r="S2227" t="s">
        <v>26197</v>
      </c>
      <c r="T2227"/>
      <c r="U2227" t="s">
        <v>26198</v>
      </c>
      <c r="V2227" t="s">
        <v>26199</v>
      </c>
      <c r="X2227" s="91" t="s">
        <v>30956</v>
      </c>
      <c r="Y2227" s="97"/>
      <c r="AA2227" s="91" t="str">
        <v>DOE000.6HD</v>
      </c>
    </row>
    <row r="2228" spans="1:27" s="91" customFormat="1" ht="15" customHeight="1" x14ac:dyDescent="0.35">
      <c r="A2228" t="s">
        <v>6471</v>
      </c>
      <c r="B2228" t="s">
        <v>6470</v>
      </c>
      <c r="C2228" t="s">
        <v>6468</v>
      </c>
      <c r="D2228" t="s">
        <v>6472</v>
      </c>
      <c r="E2228"/>
      <c r="F2228" t="s">
        <v>44</v>
      </c>
      <c r="G2228"/>
      <c r="H2228">
        <v>1.1000000000000001</v>
      </c>
      <c r="I2228">
        <v>137.12</v>
      </c>
      <c r="J2228" t="s">
        <v>442</v>
      </c>
      <c r="K2228">
        <v>36.342799999999997</v>
      </c>
      <c r="L2228">
        <v>-82.2072</v>
      </c>
      <c r="M2228" s="100" t="s">
        <v>38455</v>
      </c>
      <c r="N2228" t="s">
        <v>26332</v>
      </c>
      <c r="O2228" t="s">
        <v>38960</v>
      </c>
      <c r="P2228">
        <v>1</v>
      </c>
      <c r="Q2228" t="s">
        <v>26928</v>
      </c>
      <c r="R2228" t="s">
        <v>25821</v>
      </c>
      <c r="S2228" t="s">
        <v>26197</v>
      </c>
      <c r="T2228"/>
      <c r="U2228" t="s">
        <v>26198</v>
      </c>
      <c r="V2228" t="s">
        <v>26204</v>
      </c>
      <c r="W2228" s="91" t="s">
        <v>40972</v>
      </c>
      <c r="X2228" s="91" t="s">
        <v>40973</v>
      </c>
      <c r="Y2228" s="97"/>
      <c r="AA2228" s="91" t="str">
        <v>DOE001.1CT</v>
      </c>
    </row>
    <row r="2229" spans="1:27" s="91" customFormat="1" ht="15" customHeight="1" x14ac:dyDescent="0.35">
      <c r="A2229" t="s">
        <v>6474</v>
      </c>
      <c r="B2229" t="s">
        <v>6473</v>
      </c>
      <c r="C2229" t="s">
        <v>6475</v>
      </c>
      <c r="D2229" t="s">
        <v>30957</v>
      </c>
      <c r="E2229"/>
      <c r="F2229" t="s">
        <v>28981</v>
      </c>
      <c r="G2229"/>
      <c r="H2229">
        <v>1.2</v>
      </c>
      <c r="I2229">
        <v>41.08</v>
      </c>
      <c r="J2229" t="s">
        <v>244</v>
      </c>
      <c r="K2229">
        <v>36.383099999999999</v>
      </c>
      <c r="L2229">
        <v>-81.956100000000006</v>
      </c>
      <c r="M2229" s="100" t="s">
        <v>38455</v>
      </c>
      <c r="N2229" t="s">
        <v>26332</v>
      </c>
      <c r="O2229" t="s">
        <v>42295</v>
      </c>
      <c r="P2229">
        <v>1</v>
      </c>
      <c r="Q2229" t="s">
        <v>26929</v>
      </c>
      <c r="R2229" t="s">
        <v>25821</v>
      </c>
      <c r="S2229" t="s">
        <v>26197</v>
      </c>
      <c r="T2229"/>
      <c r="U2229" t="s">
        <v>26198</v>
      </c>
      <c r="V2229" t="s">
        <v>26204</v>
      </c>
      <c r="W2229" s="91" t="s">
        <v>37145</v>
      </c>
      <c r="X2229" s="91" t="s">
        <v>30958</v>
      </c>
      <c r="Y2229" s="97"/>
      <c r="AA2229" s="91" t="str">
        <v>DOE001.2JO</v>
      </c>
    </row>
    <row r="2230" spans="1:27" s="91" customFormat="1" ht="15" customHeight="1" x14ac:dyDescent="0.35">
      <c r="A2230" t="s">
        <v>37146</v>
      </c>
      <c r="B2230" t="s">
        <v>37147</v>
      </c>
      <c r="C2230" t="s">
        <v>6475</v>
      </c>
      <c r="D2230" t="s">
        <v>37148</v>
      </c>
      <c r="E2230"/>
      <c r="F2230" t="s">
        <v>33</v>
      </c>
      <c r="G2230"/>
      <c r="H2230">
        <v>2.2999999999999998</v>
      </c>
      <c r="I2230">
        <v>3.5</v>
      </c>
      <c r="J2230" t="s">
        <v>1870</v>
      </c>
      <c r="K2230">
        <v>36.342199999999998</v>
      </c>
      <c r="L2230">
        <v>-85.656499999999994</v>
      </c>
      <c r="M2230" s="100" t="s">
        <v>38458</v>
      </c>
      <c r="N2230" t="s">
        <v>26340</v>
      </c>
      <c r="O2230" t="s">
        <v>43200</v>
      </c>
      <c r="P2230">
        <v>5</v>
      </c>
      <c r="Q2230" t="s">
        <v>37149</v>
      </c>
      <c r="R2230" t="s">
        <v>25812</v>
      </c>
      <c r="S2230" t="s">
        <v>26197</v>
      </c>
      <c r="T2230"/>
      <c r="U2230" t="s">
        <v>26198</v>
      </c>
      <c r="V2230" t="s">
        <v>26199</v>
      </c>
      <c r="Y2230" s="97"/>
      <c r="AA2230" s="91" t="str">
        <v>DOE002.3JA</v>
      </c>
    </row>
    <row r="2231" spans="1:27" s="91" customFormat="1" ht="15" customHeight="1" x14ac:dyDescent="0.35">
      <c r="A2231" t="s">
        <v>6477</v>
      </c>
      <c r="B2231" t="s">
        <v>6476</v>
      </c>
      <c r="C2231" t="s">
        <v>6475</v>
      </c>
      <c r="D2231" t="s">
        <v>6478</v>
      </c>
      <c r="E2231"/>
      <c r="F2231" t="s">
        <v>28983</v>
      </c>
      <c r="G2231"/>
      <c r="H2231">
        <v>6.1</v>
      </c>
      <c r="I2231">
        <v>22.56</v>
      </c>
      <c r="J2231" t="s">
        <v>244</v>
      </c>
      <c r="K2231">
        <v>36.427399999999999</v>
      </c>
      <c r="L2231">
        <v>-81.935900000000004</v>
      </c>
      <c r="M2231" s="100" t="s">
        <v>38455</v>
      </c>
      <c r="N2231" t="s">
        <v>26332</v>
      </c>
      <c r="O2231" t="s">
        <v>42295</v>
      </c>
      <c r="P2231">
        <v>1</v>
      </c>
      <c r="Q2231" t="s">
        <v>26929</v>
      </c>
      <c r="R2231" t="s">
        <v>25821</v>
      </c>
      <c r="S2231" t="s">
        <v>26197</v>
      </c>
      <c r="T2231"/>
      <c r="U2231" t="s">
        <v>26198</v>
      </c>
      <c r="V2231" t="s">
        <v>26204</v>
      </c>
      <c r="X2231" s="91" t="s">
        <v>30959</v>
      </c>
      <c r="Y2231" s="97"/>
      <c r="AA2231" s="91" t="str">
        <v>DOE006.1JO</v>
      </c>
    </row>
    <row r="2232" spans="1:27" s="91" customFormat="1" ht="15" customHeight="1" x14ac:dyDescent="0.35">
      <c r="A2232" t="s">
        <v>6480</v>
      </c>
      <c r="B2232" t="s">
        <v>6479</v>
      </c>
      <c r="C2232" t="s">
        <v>6475</v>
      </c>
      <c r="D2232" t="s">
        <v>6481</v>
      </c>
      <c r="E2232"/>
      <c r="F2232" t="s">
        <v>28983</v>
      </c>
      <c r="G2232"/>
      <c r="H2232">
        <v>6.4</v>
      </c>
      <c r="I2232">
        <v>22.38</v>
      </c>
      <c r="J2232" t="s">
        <v>244</v>
      </c>
      <c r="K2232">
        <v>36.427199999999999</v>
      </c>
      <c r="L2232">
        <v>-81.935299999999998</v>
      </c>
      <c r="M2232" s="100" t="s">
        <v>38455</v>
      </c>
      <c r="N2232" t="s">
        <v>26332</v>
      </c>
      <c r="O2232" t="s">
        <v>42295</v>
      </c>
      <c r="P2232">
        <v>1</v>
      </c>
      <c r="Q2232" t="s">
        <v>26929</v>
      </c>
      <c r="R2232" t="s">
        <v>25821</v>
      </c>
      <c r="S2232" t="s">
        <v>26197</v>
      </c>
      <c r="T2232"/>
      <c r="U2232" t="s">
        <v>26198</v>
      </c>
      <c r="V2232" t="s">
        <v>26204</v>
      </c>
      <c r="W2232" s="91" t="s">
        <v>6482</v>
      </c>
      <c r="X2232" s="91" t="s">
        <v>30960</v>
      </c>
      <c r="Y2232" s="97"/>
      <c r="AA2232" s="91" t="str">
        <v>DOE006.4JO</v>
      </c>
    </row>
    <row r="2233" spans="1:27" s="91" customFormat="1" ht="15" customHeight="1" x14ac:dyDescent="0.35">
      <c r="A2233" t="s">
        <v>6484</v>
      </c>
      <c r="B2233" t="s">
        <v>6483</v>
      </c>
      <c r="C2233" t="s">
        <v>6475</v>
      </c>
      <c r="D2233" t="s">
        <v>6485</v>
      </c>
      <c r="E2233"/>
      <c r="F2233" t="s">
        <v>28983</v>
      </c>
      <c r="G2233"/>
      <c r="H2233">
        <v>7.6</v>
      </c>
      <c r="I2233">
        <v>18.940000000000001</v>
      </c>
      <c r="J2233" t="s">
        <v>244</v>
      </c>
      <c r="K2233">
        <v>36.434399999999997</v>
      </c>
      <c r="L2233">
        <v>-81.913899999999998</v>
      </c>
      <c r="M2233" s="100" t="s">
        <v>38455</v>
      </c>
      <c r="N2233" t="s">
        <v>26332</v>
      </c>
      <c r="O2233" t="s">
        <v>42295</v>
      </c>
      <c r="P2233">
        <v>1</v>
      </c>
      <c r="Q2233" t="s">
        <v>26929</v>
      </c>
      <c r="R2233" t="s">
        <v>25821</v>
      </c>
      <c r="S2233" t="s">
        <v>26197</v>
      </c>
      <c r="T2233"/>
      <c r="U2233" t="s">
        <v>26198</v>
      </c>
      <c r="V2233" t="s">
        <v>26204</v>
      </c>
      <c r="Y2233" s="97"/>
      <c r="AA2233" s="91" t="str">
        <v>DOE007.6JO</v>
      </c>
    </row>
    <row r="2234" spans="1:27" s="91" customFormat="1" ht="15" customHeight="1" x14ac:dyDescent="0.35">
      <c r="A2234" t="s">
        <v>6487</v>
      </c>
      <c r="B2234" t="s">
        <v>6486</v>
      </c>
      <c r="C2234" t="s">
        <v>6468</v>
      </c>
      <c r="D2234" t="s">
        <v>6488</v>
      </c>
      <c r="E2234"/>
      <c r="F2234" t="s">
        <v>29090</v>
      </c>
      <c r="G2234"/>
      <c r="H2234">
        <v>14.6</v>
      </c>
      <c r="I2234">
        <v>59.3</v>
      </c>
      <c r="J2234" t="s">
        <v>442</v>
      </c>
      <c r="K2234">
        <v>36.231000000000002</v>
      </c>
      <c r="L2234">
        <v>-82.1447</v>
      </c>
      <c r="M2234" s="100" t="s">
        <v>38455</v>
      </c>
      <c r="N2234" t="s">
        <v>26332</v>
      </c>
      <c r="O2234" t="s">
        <v>42174</v>
      </c>
      <c r="P2234">
        <v>1</v>
      </c>
      <c r="Q2234" t="s">
        <v>26928</v>
      </c>
      <c r="R2234" t="s">
        <v>25821</v>
      </c>
      <c r="S2234" t="s">
        <v>26197</v>
      </c>
      <c r="T2234"/>
      <c r="U2234" t="s">
        <v>26198</v>
      </c>
      <c r="V2234" t="s">
        <v>26204</v>
      </c>
      <c r="W2234" s="91" t="s">
        <v>34923</v>
      </c>
      <c r="X2234" s="91" t="s">
        <v>30961</v>
      </c>
      <c r="Y2234" s="97"/>
      <c r="AA2234" s="91" t="str">
        <v>DOE014.6CT</v>
      </c>
    </row>
    <row r="2235" spans="1:27" s="91" customFormat="1" ht="15" customHeight="1" x14ac:dyDescent="0.35">
      <c r="A2235" t="s">
        <v>6490</v>
      </c>
      <c r="B2235" t="s">
        <v>6489</v>
      </c>
      <c r="C2235" t="s">
        <v>6468</v>
      </c>
      <c r="D2235" t="s">
        <v>30962</v>
      </c>
      <c r="E2235"/>
      <c r="F2235" t="s">
        <v>29090</v>
      </c>
      <c r="G2235"/>
      <c r="H2235">
        <v>18.8</v>
      </c>
      <c r="I2235">
        <v>6.4</v>
      </c>
      <c r="J2235" t="s">
        <v>442</v>
      </c>
      <c r="K2235">
        <v>36.203000000000003</v>
      </c>
      <c r="L2235">
        <v>-82.102999999999994</v>
      </c>
      <c r="M2235" s="100" t="s">
        <v>38455</v>
      </c>
      <c r="N2235" t="s">
        <v>26332</v>
      </c>
      <c r="O2235" t="s">
        <v>42174</v>
      </c>
      <c r="P2235">
        <v>1</v>
      </c>
      <c r="Q2235" t="s">
        <v>26930</v>
      </c>
      <c r="R2235" t="s">
        <v>25821</v>
      </c>
      <c r="S2235" t="s">
        <v>26197</v>
      </c>
      <c r="T2235"/>
      <c r="U2235" t="s">
        <v>26198</v>
      </c>
      <c r="V2235" t="s">
        <v>26204</v>
      </c>
      <c r="X2235" s="91" t="s">
        <v>34924</v>
      </c>
      <c r="Y2235" s="97"/>
      <c r="AA2235" s="91" t="str">
        <v>DOE018.8CT</v>
      </c>
    </row>
    <row r="2236" spans="1:27" s="91" customFormat="1" ht="15" customHeight="1" x14ac:dyDescent="0.35">
      <c r="A2236" t="s">
        <v>6492</v>
      </c>
      <c r="B2236" t="s">
        <v>6491</v>
      </c>
      <c r="C2236" t="s">
        <v>6493</v>
      </c>
      <c r="D2236" t="s">
        <v>656</v>
      </c>
      <c r="E2236"/>
      <c r="F2236" t="s">
        <v>33</v>
      </c>
      <c r="G2236"/>
      <c r="H2236">
        <v>0.1</v>
      </c>
      <c r="I2236">
        <v>5.86</v>
      </c>
      <c r="J2236" t="s">
        <v>34</v>
      </c>
      <c r="K2236">
        <v>35.591659999999997</v>
      </c>
      <c r="L2236">
        <v>-87.205550000000002</v>
      </c>
      <c r="M2236" s="100" t="s">
        <v>38382</v>
      </c>
      <c r="N2236" t="s">
        <v>26210</v>
      </c>
      <c r="O2236" t="s">
        <v>42393</v>
      </c>
      <c r="P2236">
        <v>3</v>
      </c>
      <c r="Q2236" t="s">
        <v>30963</v>
      </c>
      <c r="R2236" t="s">
        <v>25808</v>
      </c>
      <c r="S2236" t="s">
        <v>26197</v>
      </c>
      <c r="T2236"/>
      <c r="U2236" t="s">
        <v>26198</v>
      </c>
      <c r="V2236" t="s">
        <v>26199</v>
      </c>
      <c r="W2236" s="91" t="s">
        <v>6494</v>
      </c>
      <c r="Y2236" s="97"/>
      <c r="AA2236" s="91" t="str">
        <v>DOG000.1MY</v>
      </c>
    </row>
    <row r="2237" spans="1:27" s="91" customFormat="1" ht="15" customHeight="1" x14ac:dyDescent="0.35">
      <c r="A2237" t="s">
        <v>6496</v>
      </c>
      <c r="B2237" t="s">
        <v>6495</v>
      </c>
      <c r="C2237" t="s">
        <v>6497</v>
      </c>
      <c r="D2237" t="s">
        <v>6498</v>
      </c>
      <c r="E2237"/>
      <c r="F2237" t="s">
        <v>29083</v>
      </c>
      <c r="G2237"/>
      <c r="H2237">
        <v>0.2</v>
      </c>
      <c r="I2237">
        <v>3.14</v>
      </c>
      <c r="J2237" t="s">
        <v>690</v>
      </c>
      <c r="K2237">
        <v>36.124445000000001</v>
      </c>
      <c r="L2237">
        <v>-87.096943999999993</v>
      </c>
      <c r="M2237" s="100" t="s">
        <v>38379</v>
      </c>
      <c r="N2237" t="s">
        <v>26205</v>
      </c>
      <c r="O2237" t="s">
        <v>42490</v>
      </c>
      <c r="P2237">
        <v>1</v>
      </c>
      <c r="Q2237" t="s">
        <v>30964</v>
      </c>
      <c r="R2237" t="s">
        <v>25829</v>
      </c>
      <c r="S2237" t="s">
        <v>26197</v>
      </c>
      <c r="T2237"/>
      <c r="U2237" t="s">
        <v>26198</v>
      </c>
      <c r="V2237" t="s">
        <v>26199</v>
      </c>
      <c r="Y2237" s="97"/>
      <c r="AA2237" s="91" t="str">
        <v>DOG000.2CH</v>
      </c>
    </row>
    <row r="2238" spans="1:27" s="91" customFormat="1" ht="15" customHeight="1" x14ac:dyDescent="0.35">
      <c r="A2238" t="s">
        <v>6500</v>
      </c>
      <c r="B2238" t="s">
        <v>6499</v>
      </c>
      <c r="C2238" t="s">
        <v>6493</v>
      </c>
      <c r="D2238" t="s">
        <v>6501</v>
      </c>
      <c r="E2238"/>
      <c r="F2238" t="s">
        <v>29086</v>
      </c>
      <c r="G2238"/>
      <c r="H2238">
        <v>0.4</v>
      </c>
      <c r="I2238">
        <v>7.27</v>
      </c>
      <c r="J2238" t="s">
        <v>470</v>
      </c>
      <c r="K2238">
        <v>35.675832999999997</v>
      </c>
      <c r="L2238">
        <v>-85.903056000000007</v>
      </c>
      <c r="M2238" s="100" t="s">
        <v>38403</v>
      </c>
      <c r="N2238" t="s">
        <v>26290</v>
      </c>
      <c r="O2238" t="s">
        <v>43187</v>
      </c>
      <c r="P2238">
        <v>3</v>
      </c>
      <c r="Q2238" t="s">
        <v>30965</v>
      </c>
      <c r="R2238" t="s">
        <v>25812</v>
      </c>
      <c r="S2238" t="s">
        <v>26197</v>
      </c>
      <c r="T2238"/>
      <c r="U2238" t="s">
        <v>26198</v>
      </c>
      <c r="V2238" t="s">
        <v>26199</v>
      </c>
      <c r="Y2238" s="97"/>
      <c r="AA2238" s="91" t="str">
        <v>DOG000.4WA</v>
      </c>
    </row>
    <row r="2239" spans="1:27" s="91" customFormat="1" ht="15" customHeight="1" x14ac:dyDescent="0.35">
      <c r="A2239" t="s">
        <v>34925</v>
      </c>
      <c r="B2239" t="s">
        <v>34926</v>
      </c>
      <c r="C2239" t="s">
        <v>6497</v>
      </c>
      <c r="D2239" t="s">
        <v>34927</v>
      </c>
      <c r="E2239"/>
      <c r="F2239" t="s">
        <v>44</v>
      </c>
      <c r="G2239"/>
      <c r="H2239">
        <v>0.9</v>
      </c>
      <c r="I2239">
        <v>3.2</v>
      </c>
      <c r="J2239" t="s">
        <v>1237</v>
      </c>
      <c r="K2239">
        <v>36.321330000000003</v>
      </c>
      <c r="L2239">
        <v>-84.200360000000003</v>
      </c>
      <c r="M2239" s="100" t="s">
        <v>38424</v>
      </c>
      <c r="N2239" t="s">
        <v>26272</v>
      </c>
      <c r="O2239" t="s">
        <v>42979</v>
      </c>
      <c r="P2239">
        <v>4</v>
      </c>
      <c r="Q2239" t="s">
        <v>34928</v>
      </c>
      <c r="R2239" t="s">
        <v>25825</v>
      </c>
      <c r="S2239" t="s">
        <v>26197</v>
      </c>
      <c r="T2239"/>
      <c r="U2239" t="s">
        <v>26198</v>
      </c>
      <c r="V2239" t="s">
        <v>26204</v>
      </c>
      <c r="Y2239" s="97"/>
      <c r="AA2239" s="91" t="str">
        <v>DOG000.9CA</v>
      </c>
    </row>
    <row r="2240" spans="1:27" s="91" customFormat="1" ht="15" customHeight="1" x14ac:dyDescent="0.35">
      <c r="A2240" t="s">
        <v>6503</v>
      </c>
      <c r="B2240" t="s">
        <v>6502</v>
      </c>
      <c r="C2240" t="s">
        <v>6497</v>
      </c>
      <c r="D2240" t="s">
        <v>6504</v>
      </c>
      <c r="E2240"/>
      <c r="F2240" t="s">
        <v>29083</v>
      </c>
      <c r="G2240"/>
      <c r="H2240">
        <v>1.2</v>
      </c>
      <c r="I2240">
        <v>6.98</v>
      </c>
      <c r="J2240" t="s">
        <v>203</v>
      </c>
      <c r="K2240">
        <v>35.8187</v>
      </c>
      <c r="L2240">
        <v>-87.254069999999999</v>
      </c>
      <c r="M2240" s="100" t="s">
        <v>38382</v>
      </c>
      <c r="N2240" t="s">
        <v>26210</v>
      </c>
      <c r="O2240" t="s">
        <v>42841</v>
      </c>
      <c r="P2240">
        <v>3</v>
      </c>
      <c r="Q2240" t="s">
        <v>26931</v>
      </c>
      <c r="R2240" t="s">
        <v>25808</v>
      </c>
      <c r="S2240" t="s">
        <v>26197</v>
      </c>
      <c r="T2240"/>
      <c r="U2240" t="s">
        <v>26198</v>
      </c>
      <c r="V2240" t="s">
        <v>26199</v>
      </c>
      <c r="X2240" s="91" t="s">
        <v>29638</v>
      </c>
      <c r="Y2240" s="97"/>
      <c r="AA2240" s="91" t="str">
        <v>DOG001.2HI</v>
      </c>
    </row>
    <row r="2241" spans="1:27" s="91" customFormat="1" ht="15" customHeight="1" x14ac:dyDescent="0.35">
      <c r="A2241" t="s">
        <v>6506</v>
      </c>
      <c r="B2241" t="s">
        <v>6505</v>
      </c>
      <c r="C2241" t="s">
        <v>6497</v>
      </c>
      <c r="D2241" t="s">
        <v>6507</v>
      </c>
      <c r="E2241"/>
      <c r="F2241" t="s">
        <v>29083</v>
      </c>
      <c r="G2241"/>
      <c r="H2241">
        <v>1.6</v>
      </c>
      <c r="I2241">
        <v>5.95</v>
      </c>
      <c r="J2241" t="s">
        <v>203</v>
      </c>
      <c r="K2241">
        <v>35.814610000000002</v>
      </c>
      <c r="L2241">
        <v>-87.244879999999995</v>
      </c>
      <c r="M2241" s="100" t="s">
        <v>38382</v>
      </c>
      <c r="N2241" t="s">
        <v>26210</v>
      </c>
      <c r="O2241" t="s">
        <v>42841</v>
      </c>
      <c r="P2241">
        <v>3</v>
      </c>
      <c r="Q2241" t="s">
        <v>26931</v>
      </c>
      <c r="R2241" t="s">
        <v>25808</v>
      </c>
      <c r="S2241" t="s">
        <v>26197</v>
      </c>
      <c r="T2241"/>
      <c r="U2241" t="s">
        <v>26198</v>
      </c>
      <c r="V2241" t="s">
        <v>26199</v>
      </c>
      <c r="W2241" s="91" t="s">
        <v>6508</v>
      </c>
      <c r="X2241" s="91" t="s">
        <v>30966</v>
      </c>
      <c r="Y2241" s="97"/>
      <c r="AA2241" s="91" t="str">
        <v>DOG001.6HI</v>
      </c>
    </row>
    <row r="2242" spans="1:27" s="91" customFormat="1" ht="15" customHeight="1" x14ac:dyDescent="0.35">
      <c r="A2242" t="s">
        <v>6510</v>
      </c>
      <c r="B2242" t="s">
        <v>6509</v>
      </c>
      <c r="C2242" t="s">
        <v>6511</v>
      </c>
      <c r="D2242" t="s">
        <v>6512</v>
      </c>
      <c r="E2242"/>
      <c r="F2242" t="s">
        <v>33</v>
      </c>
      <c r="G2242"/>
      <c r="H2242">
        <v>0.9</v>
      </c>
      <c r="I2242">
        <v>3.06</v>
      </c>
      <c r="J2242" t="s">
        <v>6513</v>
      </c>
      <c r="K2242">
        <v>35.321100000000001</v>
      </c>
      <c r="L2242">
        <v>-86.371099999999998</v>
      </c>
      <c r="M2242" s="100" t="s">
        <v>38457</v>
      </c>
      <c r="N2242" t="s">
        <v>26336</v>
      </c>
      <c r="O2242" t="s">
        <v>42851</v>
      </c>
      <c r="P2242">
        <v>2</v>
      </c>
      <c r="Q2242" t="s">
        <v>30967</v>
      </c>
      <c r="R2242" t="s">
        <v>25808</v>
      </c>
      <c r="S2242" t="s">
        <v>26197</v>
      </c>
      <c r="T2242"/>
      <c r="U2242" t="s">
        <v>26198</v>
      </c>
      <c r="V2242" t="s">
        <v>26199</v>
      </c>
      <c r="X2242" s="91" t="s">
        <v>34418</v>
      </c>
      <c r="Y2242" s="97"/>
      <c r="AA2242" s="91" t="str">
        <v>DOGTA000.9MR</v>
      </c>
    </row>
    <row r="2243" spans="1:27" s="91" customFormat="1" ht="15" customHeight="1" x14ac:dyDescent="0.35">
      <c r="A2243" t="s">
        <v>6515</v>
      </c>
      <c r="B2243" t="s">
        <v>6514</v>
      </c>
      <c r="C2243" t="s">
        <v>6511</v>
      </c>
      <c r="D2243" t="s">
        <v>6516</v>
      </c>
      <c r="E2243"/>
      <c r="F2243" t="s">
        <v>33</v>
      </c>
      <c r="G2243"/>
      <c r="H2243">
        <v>1.1000000000000001</v>
      </c>
      <c r="I2243">
        <v>3.01</v>
      </c>
      <c r="J2243" t="s">
        <v>6513</v>
      </c>
      <c r="K2243">
        <v>35.320799999999998</v>
      </c>
      <c r="L2243">
        <v>-86.373599999999996</v>
      </c>
      <c r="M2243" s="100" t="s">
        <v>38457</v>
      </c>
      <c r="N2243" t="s">
        <v>26336</v>
      </c>
      <c r="O2243" t="s">
        <v>42851</v>
      </c>
      <c r="P2243">
        <v>2</v>
      </c>
      <c r="Q2243" t="s">
        <v>30967</v>
      </c>
      <c r="R2243" t="s">
        <v>25808</v>
      </c>
      <c r="S2243" t="s">
        <v>26197</v>
      </c>
      <c r="T2243"/>
      <c r="U2243" t="s">
        <v>26198</v>
      </c>
      <c r="V2243" t="s">
        <v>26199</v>
      </c>
      <c r="X2243" s="91" t="s">
        <v>34418</v>
      </c>
      <c r="Y2243" s="97"/>
      <c r="AA2243" s="91" t="str">
        <v>DOGTA001.1MR</v>
      </c>
    </row>
    <row r="2244" spans="1:27" s="91" customFormat="1" ht="15" customHeight="1" x14ac:dyDescent="0.35">
      <c r="A2244" t="s">
        <v>6518</v>
      </c>
      <c r="B2244" t="s">
        <v>6517</v>
      </c>
      <c r="C2244" t="s">
        <v>6511</v>
      </c>
      <c r="D2244" t="s">
        <v>4335</v>
      </c>
      <c r="E2244"/>
      <c r="F2244" t="s">
        <v>9</v>
      </c>
      <c r="G2244"/>
      <c r="H2244">
        <v>1.4</v>
      </c>
      <c r="I2244">
        <v>2.1</v>
      </c>
      <c r="J2244" t="s">
        <v>3832</v>
      </c>
      <c r="K2244">
        <v>35.227040000000002</v>
      </c>
      <c r="L2244">
        <v>-88.837339999999998</v>
      </c>
      <c r="M2244" s="100" t="s">
        <v>38450</v>
      </c>
      <c r="N2244" t="s">
        <v>26319</v>
      </c>
      <c r="O2244" t="s">
        <v>43282</v>
      </c>
      <c r="P2244">
        <v>4</v>
      </c>
      <c r="Q2244" t="s">
        <v>30968</v>
      </c>
      <c r="R2244" t="s">
        <v>25828</v>
      </c>
      <c r="S2244" t="s">
        <v>26197</v>
      </c>
      <c r="T2244"/>
      <c r="U2244" t="s">
        <v>26198</v>
      </c>
      <c r="V2244" t="s">
        <v>26199</v>
      </c>
      <c r="Y2244" s="97"/>
      <c r="AA2244" s="91" t="str">
        <v>DOGTA001.4HR</v>
      </c>
    </row>
    <row r="2245" spans="1:27" s="91" customFormat="1" ht="15" customHeight="1" x14ac:dyDescent="0.35">
      <c r="A2245" t="s">
        <v>6520</v>
      </c>
      <c r="B2245" t="s">
        <v>6519</v>
      </c>
      <c r="C2245" t="s">
        <v>6521</v>
      </c>
      <c r="D2245" t="s">
        <v>6522</v>
      </c>
      <c r="E2245"/>
      <c r="F2245" t="s">
        <v>27</v>
      </c>
      <c r="G2245"/>
      <c r="H2245">
        <v>0.5</v>
      </c>
      <c r="I2245">
        <v>4.08</v>
      </c>
      <c r="J2245" t="s">
        <v>207</v>
      </c>
      <c r="K2245">
        <v>36.174439999999997</v>
      </c>
      <c r="L2245">
        <v>-88.756450000000001</v>
      </c>
      <c r="M2245" s="100" t="s">
        <v>38404</v>
      </c>
      <c r="N2245" t="s">
        <v>26243</v>
      </c>
      <c r="O2245" t="s">
        <v>42367</v>
      </c>
      <c r="P2245">
        <v>5</v>
      </c>
      <c r="Q2245" t="s">
        <v>30969</v>
      </c>
      <c r="R2245" t="s">
        <v>25816</v>
      </c>
      <c r="S2245" t="s">
        <v>26197</v>
      </c>
      <c r="T2245"/>
      <c r="U2245" t="s">
        <v>26198</v>
      </c>
      <c r="V2245" t="s">
        <v>26199</v>
      </c>
      <c r="Y2245" s="97"/>
      <c r="AA2245" s="91" t="str">
        <v>DOLAN000.5WY</v>
      </c>
    </row>
    <row r="2246" spans="1:27" s="91" customFormat="1" ht="15" customHeight="1" x14ac:dyDescent="0.35">
      <c r="A2246" t="s">
        <v>6524</v>
      </c>
      <c r="B2246" t="s">
        <v>6523</v>
      </c>
      <c r="C2246" t="s">
        <v>6525</v>
      </c>
      <c r="D2246" t="s">
        <v>6526</v>
      </c>
      <c r="E2246"/>
      <c r="F2246" t="s">
        <v>28994</v>
      </c>
      <c r="G2246"/>
      <c r="H2246">
        <v>1.3</v>
      </c>
      <c r="I2246">
        <v>2.5499999999999998</v>
      </c>
      <c r="J2246" t="s">
        <v>270</v>
      </c>
      <c r="K2246">
        <v>36.4925</v>
      </c>
      <c r="L2246">
        <v>-82.603059999999999</v>
      </c>
      <c r="M2246" s="100" t="s">
        <v>38412</v>
      </c>
      <c r="N2246" t="s">
        <v>29031</v>
      </c>
      <c r="O2246" t="s">
        <v>42479</v>
      </c>
      <c r="P2246">
        <v>3</v>
      </c>
      <c r="Q2246" t="s">
        <v>26933</v>
      </c>
      <c r="R2246" t="s">
        <v>25821</v>
      </c>
      <c r="S2246" t="s">
        <v>26197</v>
      </c>
      <c r="T2246"/>
      <c r="U2246" t="s">
        <v>26198</v>
      </c>
      <c r="V2246" t="s">
        <v>26204</v>
      </c>
      <c r="W2246" s="91" t="s">
        <v>6527</v>
      </c>
      <c r="X2246" s="91" t="s">
        <v>34929</v>
      </c>
      <c r="Y2246" s="97"/>
      <c r="AA2246" s="91" t="str">
        <v>DOLAN001.3SU</v>
      </c>
    </row>
    <row r="2247" spans="1:27" s="91" customFormat="1" ht="15" customHeight="1" x14ac:dyDescent="0.35">
      <c r="A2247" t="s">
        <v>6529</v>
      </c>
      <c r="B2247" t="s">
        <v>6528</v>
      </c>
      <c r="C2247" t="s">
        <v>6530</v>
      </c>
      <c r="D2247" t="s">
        <v>6531</v>
      </c>
      <c r="E2247"/>
      <c r="F2247" t="s">
        <v>9</v>
      </c>
      <c r="G2247"/>
      <c r="H2247">
        <v>1.6</v>
      </c>
      <c r="I2247">
        <v>4.05</v>
      </c>
      <c r="J2247" t="s">
        <v>448</v>
      </c>
      <c r="K2247">
        <v>36.074779999999997</v>
      </c>
      <c r="L2247">
        <v>-88.743229999999997</v>
      </c>
      <c r="M2247" s="100" t="s">
        <v>38404</v>
      </c>
      <c r="N2247" t="s">
        <v>26243</v>
      </c>
      <c r="O2247" t="s">
        <v>42516</v>
      </c>
      <c r="P2247">
        <v>5</v>
      </c>
      <c r="Q2247" t="s">
        <v>30970</v>
      </c>
      <c r="R2247" t="s">
        <v>25816</v>
      </c>
      <c r="S2247" t="s">
        <v>26197</v>
      </c>
      <c r="T2247"/>
      <c r="U2247" t="s">
        <v>26198</v>
      </c>
      <c r="V2247" t="s">
        <v>26199</v>
      </c>
      <c r="W2247" s="91" t="s">
        <v>6532</v>
      </c>
      <c r="Y2247" s="97"/>
      <c r="AA2247" s="91" t="str">
        <v>DOLAN001.6GI</v>
      </c>
    </row>
    <row r="2248" spans="1:27" s="91" customFormat="1" ht="15" customHeight="1" x14ac:dyDescent="0.35">
      <c r="A2248" t="s">
        <v>6534</v>
      </c>
      <c r="B2248" t="s">
        <v>6533</v>
      </c>
      <c r="C2248" t="s">
        <v>30971</v>
      </c>
      <c r="D2248" t="s">
        <v>6535</v>
      </c>
      <c r="E2248"/>
      <c r="F2248" t="s">
        <v>44</v>
      </c>
      <c r="G2248"/>
      <c r="H2248">
        <v>2.6</v>
      </c>
      <c r="I2248">
        <v>1.1100000000000001</v>
      </c>
      <c r="J2248" t="s">
        <v>270</v>
      </c>
      <c r="K2248">
        <v>36.507570000000001</v>
      </c>
      <c r="L2248">
        <v>-82.614440000000002</v>
      </c>
      <c r="M2248" s="100" t="s">
        <v>38412</v>
      </c>
      <c r="N2248" t="s">
        <v>29031</v>
      </c>
      <c r="O2248" t="s">
        <v>42479</v>
      </c>
      <c r="P2248">
        <v>3</v>
      </c>
      <c r="Q2248" t="s">
        <v>26933</v>
      </c>
      <c r="R2248" t="s">
        <v>25821</v>
      </c>
      <c r="S2248" t="s">
        <v>26197</v>
      </c>
      <c r="T2248" t="s">
        <v>26934</v>
      </c>
      <c r="U2248" t="s">
        <v>26207</v>
      </c>
      <c r="V2248" t="s">
        <v>26204</v>
      </c>
      <c r="W2248" s="91" t="s">
        <v>6536</v>
      </c>
      <c r="X2248" s="91" t="s">
        <v>34930</v>
      </c>
      <c r="Y2248" s="97"/>
      <c r="AA2248" s="91" t="str">
        <v>DOLAN002.6SU</v>
      </c>
    </row>
    <row r="2249" spans="1:27" s="91" customFormat="1" ht="15" customHeight="1" x14ac:dyDescent="0.35">
      <c r="A2249" s="310" t="s">
        <v>38961</v>
      </c>
      <c r="B2249" s="310" t="s">
        <v>38962</v>
      </c>
      <c r="C2249" s="310" t="s">
        <v>38963</v>
      </c>
      <c r="D2249" s="310" t="s">
        <v>38964</v>
      </c>
      <c r="E2249" s="310"/>
      <c r="F2249" s="310" t="s">
        <v>9</v>
      </c>
      <c r="G2249" s="310"/>
      <c r="H2249" s="314">
        <v>0.3</v>
      </c>
      <c r="I2249" s="314">
        <v>3.6</v>
      </c>
      <c r="J2249" s="310" t="s">
        <v>354</v>
      </c>
      <c r="K2249" s="314">
        <v>35.241169999999997</v>
      </c>
      <c r="L2249" s="314">
        <v>-88.353549999999998</v>
      </c>
      <c r="M2249" s="314" t="s">
        <v>38402</v>
      </c>
      <c r="N2249" s="310" t="s">
        <v>26242</v>
      </c>
      <c r="O2249" s="310" t="s">
        <v>38965</v>
      </c>
      <c r="P2249" s="314">
        <v>3</v>
      </c>
      <c r="Q2249" s="310" t="s">
        <v>38966</v>
      </c>
      <c r="R2249" s="310" t="s">
        <v>25816</v>
      </c>
      <c r="S2249" s="310" t="s">
        <v>26197</v>
      </c>
      <c r="T2249" s="310"/>
      <c r="U2249" s="310" t="s">
        <v>26198</v>
      </c>
      <c r="V2249" s="310" t="s">
        <v>26199</v>
      </c>
      <c r="X2249" s="91" t="s">
        <v>38967</v>
      </c>
      <c r="Y2249" s="97"/>
      <c r="AA2249" s="91" t="str">
        <v>DOLLA000.3HD</v>
      </c>
    </row>
    <row r="2250" spans="1:27" s="91" customFormat="1" ht="15" customHeight="1" x14ac:dyDescent="0.35">
      <c r="A2250" t="s">
        <v>6538</v>
      </c>
      <c r="B2250" t="s">
        <v>6537</v>
      </c>
      <c r="C2250" t="s">
        <v>6539</v>
      </c>
      <c r="D2250" t="s">
        <v>6540</v>
      </c>
      <c r="E2250"/>
      <c r="F2250" t="s">
        <v>33</v>
      </c>
      <c r="G2250"/>
      <c r="H2250">
        <v>0.1</v>
      </c>
      <c r="I2250">
        <v>4.9000000000000004</v>
      </c>
      <c r="J2250" t="s">
        <v>53</v>
      </c>
      <c r="K2250">
        <v>35.137</v>
      </c>
      <c r="L2250">
        <v>-87.048900000000003</v>
      </c>
      <c r="M2250" s="100" t="s">
        <v>38385</v>
      </c>
      <c r="N2250" t="s">
        <v>26213</v>
      </c>
      <c r="O2250" t="s">
        <v>42255</v>
      </c>
      <c r="P2250">
        <v>2</v>
      </c>
      <c r="Q2250" t="s">
        <v>30972</v>
      </c>
      <c r="R2250" t="s">
        <v>25808</v>
      </c>
      <c r="S2250" t="s">
        <v>26197</v>
      </c>
      <c r="T2250"/>
      <c r="U2250" t="s">
        <v>26198</v>
      </c>
      <c r="V2250" t="s">
        <v>26199</v>
      </c>
      <c r="Y2250" s="97"/>
      <c r="AA2250" s="91" t="str">
        <v>DONAH000.1GS</v>
      </c>
    </row>
    <row r="2251" spans="1:27" s="91" customFormat="1" ht="15" customHeight="1" x14ac:dyDescent="0.35">
      <c r="A2251" t="s">
        <v>6542</v>
      </c>
      <c r="B2251" t="s">
        <v>6541</v>
      </c>
      <c r="C2251" t="s">
        <v>6543</v>
      </c>
      <c r="D2251" t="s">
        <v>6544</v>
      </c>
      <c r="E2251"/>
      <c r="F2251" t="s">
        <v>33</v>
      </c>
      <c r="G2251"/>
      <c r="H2251">
        <v>0.5</v>
      </c>
      <c r="I2251">
        <v>2.83</v>
      </c>
      <c r="J2251" t="s">
        <v>95</v>
      </c>
      <c r="K2251">
        <v>35.891666999999998</v>
      </c>
      <c r="L2251">
        <v>-86.850278000000003</v>
      </c>
      <c r="M2251" s="100" t="s">
        <v>38379</v>
      </c>
      <c r="N2251" t="s">
        <v>26205</v>
      </c>
      <c r="O2251" t="s">
        <v>42128</v>
      </c>
      <c r="P2251">
        <v>1</v>
      </c>
      <c r="Q2251" t="s">
        <v>27380</v>
      </c>
      <c r="R2251" t="s">
        <v>25829</v>
      </c>
      <c r="S2251" t="s">
        <v>26197</v>
      </c>
      <c r="T2251"/>
      <c r="U2251" t="s">
        <v>26198</v>
      </c>
      <c r="V2251" t="s">
        <v>26199</v>
      </c>
      <c r="Y2251" s="97"/>
      <c r="AA2251" s="91" t="str">
        <v>DONEL000.5WI</v>
      </c>
    </row>
    <row r="2252" spans="1:27" s="91" customFormat="1" ht="15" customHeight="1" x14ac:dyDescent="0.35">
      <c r="A2252" t="s">
        <v>37150</v>
      </c>
      <c r="B2252" t="s">
        <v>37151</v>
      </c>
      <c r="C2252" t="s">
        <v>37152</v>
      </c>
      <c r="D2252" t="s">
        <v>37153</v>
      </c>
      <c r="E2252"/>
      <c r="F2252" t="s">
        <v>29086</v>
      </c>
      <c r="G2252"/>
      <c r="H2252">
        <v>0.9</v>
      </c>
      <c r="I2252">
        <v>2.4</v>
      </c>
      <c r="J2252" t="s">
        <v>1600</v>
      </c>
      <c r="K2252">
        <v>35.011330000000001</v>
      </c>
      <c r="L2252">
        <v>-86.489620000000002</v>
      </c>
      <c r="M2252" s="100" t="s">
        <v>38525</v>
      </c>
      <c r="N2252" t="s">
        <v>26419</v>
      </c>
      <c r="O2252" t="s">
        <v>38968</v>
      </c>
      <c r="P2252">
        <v>1</v>
      </c>
      <c r="Q2252" t="s">
        <v>37154</v>
      </c>
      <c r="R2252" t="s">
        <v>25808</v>
      </c>
      <c r="S2252" t="s">
        <v>26197</v>
      </c>
      <c r="T2252"/>
      <c r="U2252" t="s">
        <v>26198</v>
      </c>
      <c r="V2252" t="s">
        <v>26199</v>
      </c>
      <c r="Y2252" s="97"/>
      <c r="AA2252" s="91" t="str">
        <v>DONNE000.9LI</v>
      </c>
    </row>
    <row r="2253" spans="1:27" s="91" customFormat="1" ht="15" customHeight="1" x14ac:dyDescent="0.35">
      <c r="A2253" t="s">
        <v>38969</v>
      </c>
      <c r="B2253" t="s">
        <v>38970</v>
      </c>
      <c r="C2253" t="s">
        <v>6547</v>
      </c>
      <c r="D2253" t="s">
        <v>38971</v>
      </c>
      <c r="E2253"/>
      <c r="F2253" t="s">
        <v>29088</v>
      </c>
      <c r="G2253"/>
      <c r="H2253">
        <v>0.1</v>
      </c>
      <c r="I2253">
        <v>1.08</v>
      </c>
      <c r="J2253" t="s">
        <v>253</v>
      </c>
      <c r="K2253">
        <v>36.586869999999998</v>
      </c>
      <c r="L2253">
        <v>-86.511020000000002</v>
      </c>
      <c r="M2253" s="100" t="s">
        <v>38456</v>
      </c>
      <c r="N2253" t="s">
        <v>26335</v>
      </c>
      <c r="O2253" t="s">
        <v>38972</v>
      </c>
      <c r="P2253">
        <v>4</v>
      </c>
      <c r="Q2253" t="s">
        <v>26936</v>
      </c>
      <c r="R2253" t="s">
        <v>25829</v>
      </c>
      <c r="S2253" t="s">
        <v>26197</v>
      </c>
      <c r="T2253"/>
      <c r="U2253" t="s">
        <v>26198</v>
      </c>
      <c r="V2253" t="s">
        <v>26199</v>
      </c>
      <c r="W2253" s="91" t="s">
        <v>38973</v>
      </c>
      <c r="X2253" s="91" t="s">
        <v>38974</v>
      </c>
      <c r="Y2253" s="97"/>
      <c r="AA2253" s="91" t="str">
        <v>DONOH000.1SR</v>
      </c>
    </row>
    <row r="2254" spans="1:27" s="91" customFormat="1" ht="15" customHeight="1" x14ac:dyDescent="0.35">
      <c r="A2254" t="s">
        <v>6546</v>
      </c>
      <c r="B2254" t="s">
        <v>6545</v>
      </c>
      <c r="C2254" t="s">
        <v>6547</v>
      </c>
      <c r="D2254" t="s">
        <v>38975</v>
      </c>
      <c r="E2254"/>
      <c r="F2254" t="s">
        <v>29088</v>
      </c>
      <c r="G2254"/>
      <c r="H2254">
        <v>0.4</v>
      </c>
      <c r="I2254">
        <v>1.08</v>
      </c>
      <c r="J2254" t="s">
        <v>253</v>
      </c>
      <c r="K2254">
        <v>36.584009999999999</v>
      </c>
      <c r="L2254">
        <v>-86.515789999999996</v>
      </c>
      <c r="M2254" s="100" t="s">
        <v>38456</v>
      </c>
      <c r="N2254" t="s">
        <v>26335</v>
      </c>
      <c r="O2254" t="s">
        <v>42103</v>
      </c>
      <c r="P2254">
        <v>4</v>
      </c>
      <c r="Q2254" t="s">
        <v>26936</v>
      </c>
      <c r="R2254" t="s">
        <v>25829</v>
      </c>
      <c r="S2254" t="s">
        <v>26197</v>
      </c>
      <c r="T2254"/>
      <c r="U2254" t="s">
        <v>26198</v>
      </c>
      <c r="V2254" t="s">
        <v>26199</v>
      </c>
      <c r="W2254" s="91" t="s">
        <v>38976</v>
      </c>
      <c r="X2254" s="91" t="s">
        <v>38977</v>
      </c>
      <c r="Y2254" s="97"/>
      <c r="AA2254" s="91" t="str">
        <v>DONOH000.4SR</v>
      </c>
    </row>
    <row r="2255" spans="1:27" s="91" customFormat="1" ht="15" customHeight="1" x14ac:dyDescent="0.35">
      <c r="A2255" t="s">
        <v>38978</v>
      </c>
      <c r="B2255" t="s">
        <v>38979</v>
      </c>
      <c r="C2255" t="s">
        <v>6547</v>
      </c>
      <c r="D2255" t="s">
        <v>38980</v>
      </c>
      <c r="E2255"/>
      <c r="F2255" t="s">
        <v>29088</v>
      </c>
      <c r="G2255"/>
      <c r="H2255">
        <v>0.8</v>
      </c>
      <c r="I2255">
        <v>1.08</v>
      </c>
      <c r="J2255" t="s">
        <v>253</v>
      </c>
      <c r="K2255">
        <v>36.579569999999997</v>
      </c>
      <c r="L2255">
        <v>-86.518169999999998</v>
      </c>
      <c r="M2255" s="100" t="s">
        <v>38456</v>
      </c>
      <c r="N2255" t="s">
        <v>26335</v>
      </c>
      <c r="O2255" t="s">
        <v>38972</v>
      </c>
      <c r="P2255">
        <v>4</v>
      </c>
      <c r="Q2255" t="s">
        <v>26936</v>
      </c>
      <c r="R2255" t="s">
        <v>25829</v>
      </c>
      <c r="S2255" t="s">
        <v>26197</v>
      </c>
      <c r="T2255"/>
      <c r="U2255" t="s">
        <v>26198</v>
      </c>
      <c r="V2255" t="s">
        <v>26199</v>
      </c>
      <c r="W2255" s="91" t="s">
        <v>38981</v>
      </c>
      <c r="X2255" s="91" t="s">
        <v>38982</v>
      </c>
      <c r="Y2255" s="97"/>
      <c r="AA2255" s="91" t="str">
        <v>DONOH000.8SR</v>
      </c>
    </row>
    <row r="2256" spans="1:27" s="91" customFormat="1" ht="15" customHeight="1" x14ac:dyDescent="0.35">
      <c r="A2256" t="s">
        <v>6549</v>
      </c>
      <c r="B2256" t="s">
        <v>6548</v>
      </c>
      <c r="C2256" t="s">
        <v>6547</v>
      </c>
      <c r="D2256" t="s">
        <v>6550</v>
      </c>
      <c r="E2256"/>
      <c r="F2256" t="s">
        <v>29088</v>
      </c>
      <c r="G2256"/>
      <c r="H2256">
        <v>1.1000000000000001</v>
      </c>
      <c r="I2256">
        <v>1.08</v>
      </c>
      <c r="J2256" t="s">
        <v>253</v>
      </c>
      <c r="K2256">
        <v>36.5777</v>
      </c>
      <c r="L2256">
        <v>-86.513599999999997</v>
      </c>
      <c r="M2256" s="100" t="s">
        <v>38456</v>
      </c>
      <c r="N2256" t="s">
        <v>26335</v>
      </c>
      <c r="O2256" t="s">
        <v>42103</v>
      </c>
      <c r="P2256">
        <v>4</v>
      </c>
      <c r="Q2256" t="s">
        <v>26936</v>
      </c>
      <c r="R2256" t="s">
        <v>25829</v>
      </c>
      <c r="S2256" t="s">
        <v>26197</v>
      </c>
      <c r="T2256"/>
      <c r="U2256" t="s">
        <v>26198</v>
      </c>
      <c r="V2256" t="s">
        <v>26199</v>
      </c>
      <c r="W2256" s="91" t="s">
        <v>6546</v>
      </c>
      <c r="X2256" s="91" t="s">
        <v>34931</v>
      </c>
      <c r="Y2256" s="97"/>
      <c r="AA2256" s="91" t="str">
        <v>DONOH001.1SR</v>
      </c>
    </row>
    <row r="2257" spans="1:27" s="91" customFormat="1" ht="15" customHeight="1" x14ac:dyDescent="0.35">
      <c r="A2257" t="s">
        <v>6552</v>
      </c>
      <c r="B2257" t="s">
        <v>6551</v>
      </c>
      <c r="C2257" t="s">
        <v>6553</v>
      </c>
      <c r="D2257" t="s">
        <v>6554</v>
      </c>
      <c r="E2257"/>
      <c r="F2257" t="s">
        <v>75</v>
      </c>
      <c r="G2257"/>
      <c r="H2257">
        <v>0.5</v>
      </c>
      <c r="I2257">
        <v>2.5499999999999998</v>
      </c>
      <c r="J2257" t="s">
        <v>2030</v>
      </c>
      <c r="K2257">
        <v>35.846269999999997</v>
      </c>
      <c r="L2257">
        <v>-86.072140000000005</v>
      </c>
      <c r="M2257" s="100" t="s">
        <v>38401</v>
      </c>
      <c r="N2257" t="s">
        <v>26226</v>
      </c>
      <c r="O2257" t="s">
        <v>42093</v>
      </c>
      <c r="P2257">
        <v>2</v>
      </c>
      <c r="Q2257" t="s">
        <v>30973</v>
      </c>
      <c r="R2257" t="s">
        <v>25812</v>
      </c>
      <c r="S2257" t="s">
        <v>26197</v>
      </c>
      <c r="T2257"/>
      <c r="U2257" t="s">
        <v>26198</v>
      </c>
      <c r="V2257" t="s">
        <v>26199</v>
      </c>
      <c r="Y2257" s="97"/>
      <c r="AA2257" s="91" t="str">
        <v>DOOLI000.5CN</v>
      </c>
    </row>
    <row r="2258" spans="1:27" s="91" customFormat="1" ht="15" customHeight="1" x14ac:dyDescent="0.35">
      <c r="A2258" t="s">
        <v>6556</v>
      </c>
      <c r="B2258" t="s">
        <v>6555</v>
      </c>
      <c r="C2258" t="s">
        <v>6553</v>
      </c>
      <c r="D2258" t="s">
        <v>6557</v>
      </c>
      <c r="E2258"/>
      <c r="F2258" t="s">
        <v>33</v>
      </c>
      <c r="G2258"/>
      <c r="H2258">
        <v>1.1000000000000001</v>
      </c>
      <c r="I2258">
        <v>2.95</v>
      </c>
      <c r="J2258" t="s">
        <v>2030</v>
      </c>
      <c r="K2258">
        <v>35.840000000000003</v>
      </c>
      <c r="L2258">
        <v>-86.072140000000005</v>
      </c>
      <c r="M2258" s="100" t="s">
        <v>38401</v>
      </c>
      <c r="N2258" t="s">
        <v>26226</v>
      </c>
      <c r="O2258" t="s">
        <v>42093</v>
      </c>
      <c r="P2258">
        <v>2</v>
      </c>
      <c r="Q2258" t="s">
        <v>30973</v>
      </c>
      <c r="R2258" t="s">
        <v>25812</v>
      </c>
      <c r="S2258" t="s">
        <v>26197</v>
      </c>
      <c r="T2258"/>
      <c r="U2258" t="s">
        <v>26198</v>
      </c>
      <c r="V2258" t="s">
        <v>26199</v>
      </c>
      <c r="Y2258" s="97"/>
      <c r="AA2258" s="91" t="str">
        <v>DOOLI001.1CN</v>
      </c>
    </row>
    <row r="2259" spans="1:27" s="91" customFormat="1" ht="15" customHeight="1" x14ac:dyDescent="0.35">
      <c r="A2259" t="s">
        <v>6559</v>
      </c>
      <c r="B2259" t="s">
        <v>6558</v>
      </c>
      <c r="C2259" t="s">
        <v>6560</v>
      </c>
      <c r="D2259" t="s">
        <v>6561</v>
      </c>
      <c r="E2259"/>
      <c r="F2259" t="s">
        <v>44</v>
      </c>
      <c r="G2259"/>
      <c r="H2259">
        <v>1.3</v>
      </c>
      <c r="I2259">
        <v>9.94</v>
      </c>
      <c r="J2259" t="s">
        <v>1237</v>
      </c>
      <c r="K2259">
        <v>36.423200000000001</v>
      </c>
      <c r="L2259">
        <v>-83.992400000000004</v>
      </c>
      <c r="M2259" s="100" t="s">
        <v>38559</v>
      </c>
      <c r="N2259" t="s">
        <v>26447</v>
      </c>
      <c r="O2259" t="s">
        <v>43142</v>
      </c>
      <c r="P2259">
        <v>4</v>
      </c>
      <c r="Q2259" t="s">
        <v>26937</v>
      </c>
      <c r="R2259" t="s">
        <v>25825</v>
      </c>
      <c r="S2259" t="s">
        <v>26197</v>
      </c>
      <c r="T2259"/>
      <c r="U2259" t="s">
        <v>26198</v>
      </c>
      <c r="V2259" t="s">
        <v>26204</v>
      </c>
      <c r="W2259" s="91" t="s">
        <v>6562</v>
      </c>
      <c r="X2259" s="91" t="s">
        <v>34932</v>
      </c>
      <c r="Y2259" s="97"/>
      <c r="AA2259" s="91" t="str">
        <v>DOSSE001.3CA</v>
      </c>
    </row>
    <row r="2260" spans="1:27" s="91" customFormat="1" ht="15" customHeight="1" x14ac:dyDescent="0.35">
      <c r="A2260" t="s">
        <v>6564</v>
      </c>
      <c r="B2260" t="s">
        <v>6563</v>
      </c>
      <c r="C2260" t="s">
        <v>6565</v>
      </c>
      <c r="D2260" t="s">
        <v>6566</v>
      </c>
      <c r="E2260"/>
      <c r="F2260" t="s">
        <v>929</v>
      </c>
      <c r="G2260"/>
      <c r="H2260">
        <v>0.1</v>
      </c>
      <c r="I2260">
        <v>2.4700000000000002</v>
      </c>
      <c r="J2260" t="s">
        <v>3295</v>
      </c>
      <c r="K2260">
        <v>35.852469999999997</v>
      </c>
      <c r="L2260">
        <v>-89.441950000000006</v>
      </c>
      <c r="M2260" s="100" t="s">
        <v>38381</v>
      </c>
      <c r="N2260" t="s">
        <v>26209</v>
      </c>
      <c r="O2260" t="s">
        <v>42888</v>
      </c>
      <c r="P2260">
        <v>1</v>
      </c>
      <c r="Q2260" t="s">
        <v>30974</v>
      </c>
      <c r="R2260" t="s">
        <v>25816</v>
      </c>
      <c r="S2260" t="s">
        <v>26197</v>
      </c>
      <c r="T2260"/>
      <c r="U2260" t="s">
        <v>26198</v>
      </c>
      <c r="V2260" t="s">
        <v>26199</v>
      </c>
      <c r="Y2260" s="97"/>
      <c r="AA2260" s="91" t="str">
        <v>DOUBL000.1LE</v>
      </c>
    </row>
    <row r="2261" spans="1:27" s="91" customFormat="1" ht="15" customHeight="1" x14ac:dyDescent="0.35">
      <c r="A2261" t="s">
        <v>6568</v>
      </c>
      <c r="B2261" t="s">
        <v>6567</v>
      </c>
      <c r="C2261" t="s">
        <v>6569</v>
      </c>
      <c r="D2261" t="s">
        <v>6570</v>
      </c>
      <c r="E2261"/>
      <c r="F2261" t="s">
        <v>33</v>
      </c>
      <c r="G2261"/>
      <c r="H2261">
        <v>0.5</v>
      </c>
      <c r="I2261">
        <v>6.53</v>
      </c>
      <c r="J2261" t="s">
        <v>34</v>
      </c>
      <c r="K2261">
        <v>35.677778000000004</v>
      </c>
      <c r="L2261">
        <v>-86.963099999999997</v>
      </c>
      <c r="M2261" s="100" t="s">
        <v>38382</v>
      </c>
      <c r="N2261" t="s">
        <v>26210</v>
      </c>
      <c r="O2261" t="s">
        <v>43283</v>
      </c>
      <c r="P2261">
        <v>3</v>
      </c>
      <c r="Q2261" t="s">
        <v>30975</v>
      </c>
      <c r="R2261" t="s">
        <v>25808</v>
      </c>
      <c r="S2261" t="s">
        <v>26197</v>
      </c>
      <c r="T2261"/>
      <c r="U2261" t="s">
        <v>26198</v>
      </c>
      <c r="V2261" t="s">
        <v>26199</v>
      </c>
      <c r="X2261" s="91" t="s">
        <v>30976</v>
      </c>
      <c r="Y2261" s="97"/>
      <c r="AA2261" s="91" t="str">
        <v>DOUBL000.5MY</v>
      </c>
    </row>
    <row r="2262" spans="1:27" s="91" customFormat="1" ht="15" customHeight="1" x14ac:dyDescent="0.35">
      <c r="A2262" t="s">
        <v>6572</v>
      </c>
      <c r="B2262" t="s">
        <v>6571</v>
      </c>
      <c r="C2262" t="s">
        <v>6573</v>
      </c>
      <c r="D2262" t="s">
        <v>6574</v>
      </c>
      <c r="E2262"/>
      <c r="F2262" t="s">
        <v>324</v>
      </c>
      <c r="G2262"/>
      <c r="H2262">
        <v>0.4</v>
      </c>
      <c r="I2262">
        <v>7.79</v>
      </c>
      <c r="J2262" t="s">
        <v>1237</v>
      </c>
      <c r="K2262">
        <v>36.456110000000002</v>
      </c>
      <c r="L2262">
        <v>-84.293880000000001</v>
      </c>
      <c r="M2262" s="100" t="s">
        <v>38417</v>
      </c>
      <c r="N2262" t="s">
        <v>26260</v>
      </c>
      <c r="O2262" t="s">
        <v>42557</v>
      </c>
      <c r="P2262">
        <v>4</v>
      </c>
      <c r="Q2262" t="s">
        <v>30977</v>
      </c>
      <c r="R2262" t="s">
        <v>25825</v>
      </c>
      <c r="S2262" t="s">
        <v>26197</v>
      </c>
      <c r="T2262"/>
      <c r="U2262" t="s">
        <v>26198</v>
      </c>
      <c r="V2262" t="s">
        <v>26204</v>
      </c>
      <c r="W2262" s="91" t="s">
        <v>6575</v>
      </c>
      <c r="X2262" s="91" t="s">
        <v>30978</v>
      </c>
      <c r="Y2262" s="97"/>
      <c r="AA2262" s="91" t="str">
        <v>DOUGL000.4CA</v>
      </c>
    </row>
    <row r="2263" spans="1:27" s="91" customFormat="1" ht="15" customHeight="1" x14ac:dyDescent="0.35">
      <c r="A2263" t="s">
        <v>6577</v>
      </c>
      <c r="B2263" t="s">
        <v>6576</v>
      </c>
      <c r="C2263" t="s">
        <v>6578</v>
      </c>
      <c r="D2263" t="s">
        <v>6579</v>
      </c>
      <c r="E2263"/>
      <c r="F2263" t="s">
        <v>33</v>
      </c>
      <c r="G2263"/>
      <c r="H2263">
        <v>0.2</v>
      </c>
      <c r="I2263">
        <v>1.92</v>
      </c>
      <c r="J2263" t="s">
        <v>277</v>
      </c>
      <c r="K2263">
        <v>36.210030000000003</v>
      </c>
      <c r="L2263">
        <v>-86.848169999999996</v>
      </c>
      <c r="M2263" s="100" t="s">
        <v>38414</v>
      </c>
      <c r="N2263" t="s">
        <v>26254</v>
      </c>
      <c r="O2263" t="s">
        <v>42733</v>
      </c>
      <c r="P2263">
        <v>5</v>
      </c>
      <c r="Q2263" t="s">
        <v>26938</v>
      </c>
      <c r="R2263" t="s">
        <v>25829</v>
      </c>
      <c r="S2263" t="s">
        <v>26197</v>
      </c>
      <c r="T2263"/>
      <c r="U2263" t="s">
        <v>26198</v>
      </c>
      <c r="V2263" t="s">
        <v>26199</v>
      </c>
      <c r="Y2263" s="97"/>
      <c r="AA2263" s="91" t="str">
        <v>DRAKE000.2DA</v>
      </c>
    </row>
    <row r="2264" spans="1:27" s="91" customFormat="1" ht="15" customHeight="1" x14ac:dyDescent="0.35">
      <c r="A2264" t="s">
        <v>6581</v>
      </c>
      <c r="B2264" t="s">
        <v>6580</v>
      </c>
      <c r="C2264" t="s">
        <v>6582</v>
      </c>
      <c r="D2264" t="s">
        <v>6583</v>
      </c>
      <c r="E2264"/>
      <c r="F2264" t="s">
        <v>33</v>
      </c>
      <c r="G2264"/>
      <c r="H2264">
        <v>2.5</v>
      </c>
      <c r="I2264">
        <v>44.77</v>
      </c>
      <c r="J2264" t="s">
        <v>253</v>
      </c>
      <c r="K2264">
        <v>36.27111</v>
      </c>
      <c r="L2264">
        <v>-86.601110000000006</v>
      </c>
      <c r="M2264" s="100" t="s">
        <v>38431</v>
      </c>
      <c r="N2264" t="s">
        <v>26295</v>
      </c>
      <c r="O2264" t="s">
        <v>42903</v>
      </c>
      <c r="P2264">
        <v>4</v>
      </c>
      <c r="Q2264" t="s">
        <v>29955</v>
      </c>
      <c r="R2264" t="s">
        <v>25829</v>
      </c>
      <c r="S2264" t="s">
        <v>26197</v>
      </c>
      <c r="T2264" t="s">
        <v>26451</v>
      </c>
      <c r="U2264" t="s">
        <v>26207</v>
      </c>
      <c r="V2264" t="s">
        <v>26199</v>
      </c>
      <c r="W2264" s="91" t="s">
        <v>6584</v>
      </c>
      <c r="X2264" s="91" t="s">
        <v>30979</v>
      </c>
      <c r="Y2264" s="97"/>
      <c r="AA2264" s="91" t="str">
        <v>DRAKE002.5SR</v>
      </c>
    </row>
    <row r="2265" spans="1:27" s="91" customFormat="1" ht="15" customHeight="1" x14ac:dyDescent="0.35">
      <c r="A2265" t="s">
        <v>6586</v>
      </c>
      <c r="B2265" t="s">
        <v>6585</v>
      </c>
      <c r="C2265" t="s">
        <v>6582</v>
      </c>
      <c r="D2265" t="s">
        <v>6587</v>
      </c>
      <c r="E2265"/>
      <c r="F2265" t="s">
        <v>29086</v>
      </c>
      <c r="G2265"/>
      <c r="H2265">
        <v>4.9000000000000004</v>
      </c>
      <c r="I2265">
        <v>39</v>
      </c>
      <c r="J2265" t="s">
        <v>253</v>
      </c>
      <c r="K2265">
        <v>36.304130000000001</v>
      </c>
      <c r="L2265">
        <v>-86.612560000000002</v>
      </c>
      <c r="M2265" s="100" t="s">
        <v>38431</v>
      </c>
      <c r="N2265" t="s">
        <v>26295</v>
      </c>
      <c r="O2265" t="s">
        <v>42903</v>
      </c>
      <c r="P2265">
        <v>4</v>
      </c>
      <c r="Q2265" t="s">
        <v>26939</v>
      </c>
      <c r="R2265" t="s">
        <v>25829</v>
      </c>
      <c r="S2265" t="s">
        <v>26197</v>
      </c>
      <c r="T2265" t="s">
        <v>26451</v>
      </c>
      <c r="U2265" t="s">
        <v>26207</v>
      </c>
      <c r="V2265" t="s">
        <v>26199</v>
      </c>
      <c r="W2265" s="91" t="s">
        <v>37883</v>
      </c>
      <c r="X2265" s="91" t="s">
        <v>30980</v>
      </c>
      <c r="Y2265" s="97"/>
      <c r="AA2265" s="91" t="str">
        <v>DRAKE005.7SR</v>
      </c>
    </row>
    <row r="2266" spans="1:27" s="91" customFormat="1" ht="15" customHeight="1" x14ac:dyDescent="0.35">
      <c r="A2266" t="s">
        <v>6589</v>
      </c>
      <c r="B2266" t="s">
        <v>6588</v>
      </c>
      <c r="C2266" t="s">
        <v>6582</v>
      </c>
      <c r="D2266" t="s">
        <v>6590</v>
      </c>
      <c r="E2266"/>
      <c r="F2266" t="s">
        <v>33</v>
      </c>
      <c r="G2266"/>
      <c r="H2266">
        <v>6.4</v>
      </c>
      <c r="I2266">
        <v>34.15</v>
      </c>
      <c r="J2266" t="s">
        <v>253</v>
      </c>
      <c r="K2266">
        <v>36.322136</v>
      </c>
      <c r="L2266">
        <v>-86.60445</v>
      </c>
      <c r="M2266" s="100" t="s">
        <v>38431</v>
      </c>
      <c r="N2266" t="s">
        <v>26295</v>
      </c>
      <c r="O2266" t="s">
        <v>42903</v>
      </c>
      <c r="P2266">
        <v>4</v>
      </c>
      <c r="Q2266" t="s">
        <v>26939</v>
      </c>
      <c r="R2266" t="s">
        <v>25829</v>
      </c>
      <c r="S2266" t="s">
        <v>26197</v>
      </c>
      <c r="T2266"/>
      <c r="U2266" t="s">
        <v>26198</v>
      </c>
      <c r="V2266" t="s">
        <v>26199</v>
      </c>
      <c r="W2266" s="91" t="s">
        <v>37884</v>
      </c>
      <c r="X2266" s="91" t="s">
        <v>30341</v>
      </c>
      <c r="Y2266" s="97"/>
      <c r="AA2266" s="91" t="str">
        <v>DRAKE006.4SR</v>
      </c>
    </row>
    <row r="2267" spans="1:27" s="91" customFormat="1" ht="15" customHeight="1" x14ac:dyDescent="0.35">
      <c r="A2267" t="s">
        <v>6592</v>
      </c>
      <c r="B2267" t="s">
        <v>6591</v>
      </c>
      <c r="C2267" t="s">
        <v>6582</v>
      </c>
      <c r="D2267" t="s">
        <v>6593</v>
      </c>
      <c r="E2267"/>
      <c r="F2267" t="s">
        <v>33</v>
      </c>
      <c r="G2267"/>
      <c r="H2267">
        <v>7.4</v>
      </c>
      <c r="I2267">
        <v>29.25</v>
      </c>
      <c r="J2267" t="s">
        <v>253</v>
      </c>
      <c r="K2267">
        <v>36.330660000000002</v>
      </c>
      <c r="L2267">
        <v>-86.598680000000002</v>
      </c>
      <c r="M2267" s="100" t="s">
        <v>38431</v>
      </c>
      <c r="N2267" t="s">
        <v>26295</v>
      </c>
      <c r="O2267" t="s">
        <v>42903</v>
      </c>
      <c r="P2267">
        <v>4</v>
      </c>
      <c r="Q2267" t="s">
        <v>26939</v>
      </c>
      <c r="R2267" t="s">
        <v>25829</v>
      </c>
      <c r="S2267" t="s">
        <v>26197</v>
      </c>
      <c r="T2267"/>
      <c r="U2267" t="s">
        <v>26198</v>
      </c>
      <c r="V2267" t="s">
        <v>26199</v>
      </c>
      <c r="Y2267" s="97"/>
      <c r="AA2267" s="91" t="str">
        <v>DRAKE007.4SR</v>
      </c>
    </row>
    <row r="2268" spans="1:27" s="91" customFormat="1" ht="15" customHeight="1" x14ac:dyDescent="0.35">
      <c r="A2268" t="s">
        <v>6595</v>
      </c>
      <c r="B2268" t="s">
        <v>6594</v>
      </c>
      <c r="C2268" t="s">
        <v>6582</v>
      </c>
      <c r="D2268" t="s">
        <v>6596</v>
      </c>
      <c r="E2268"/>
      <c r="F2268" t="s">
        <v>33</v>
      </c>
      <c r="G2268"/>
      <c r="H2268">
        <v>7.8</v>
      </c>
      <c r="I2268">
        <v>28.87</v>
      </c>
      <c r="J2268" t="s">
        <v>253</v>
      </c>
      <c r="K2268">
        <v>36.335555999999997</v>
      </c>
      <c r="L2268">
        <v>-86.594493999999997</v>
      </c>
      <c r="M2268" s="100" t="s">
        <v>38431</v>
      </c>
      <c r="N2268" t="s">
        <v>26295</v>
      </c>
      <c r="O2268" t="s">
        <v>42903</v>
      </c>
      <c r="P2268">
        <v>4</v>
      </c>
      <c r="Q2268" t="s">
        <v>26939</v>
      </c>
      <c r="R2268" t="s">
        <v>25829</v>
      </c>
      <c r="S2268" t="s">
        <v>26197</v>
      </c>
      <c r="T2268"/>
      <c r="U2268" t="s">
        <v>26198</v>
      </c>
      <c r="V2268" t="s">
        <v>26199</v>
      </c>
      <c r="X2268" s="91" t="s">
        <v>34418</v>
      </c>
      <c r="Y2268" s="97"/>
      <c r="AA2268" s="91" t="str">
        <v>DRAKE007.8SR</v>
      </c>
    </row>
    <row r="2269" spans="1:27" s="91" customFormat="1" ht="15" customHeight="1" x14ac:dyDescent="0.35">
      <c r="A2269" t="s">
        <v>6598</v>
      </c>
      <c r="B2269" t="s">
        <v>6597</v>
      </c>
      <c r="C2269" t="s">
        <v>6582</v>
      </c>
      <c r="D2269" t="s">
        <v>40974</v>
      </c>
      <c r="E2269"/>
      <c r="F2269" t="s">
        <v>33</v>
      </c>
      <c r="G2269"/>
      <c r="H2269">
        <v>11.8</v>
      </c>
      <c r="I2269">
        <v>16.670000000000002</v>
      </c>
      <c r="J2269" t="s">
        <v>253</v>
      </c>
      <c r="K2269">
        <v>36.38653</v>
      </c>
      <c r="L2269">
        <v>-86.621480000000005</v>
      </c>
      <c r="M2269" s="100" t="s">
        <v>38431</v>
      </c>
      <c r="N2269" t="s">
        <v>26295</v>
      </c>
      <c r="O2269" t="s">
        <v>42903</v>
      </c>
      <c r="P2269">
        <v>4</v>
      </c>
      <c r="Q2269" t="s">
        <v>26939</v>
      </c>
      <c r="R2269" t="s">
        <v>25829</v>
      </c>
      <c r="S2269" t="s">
        <v>26197</v>
      </c>
      <c r="T2269"/>
      <c r="U2269" t="s">
        <v>26198</v>
      </c>
      <c r="V2269" t="s">
        <v>26199</v>
      </c>
      <c r="W2269" s="91" t="s">
        <v>34933</v>
      </c>
      <c r="X2269" s="91" t="s">
        <v>34934</v>
      </c>
      <c r="Y2269" s="97"/>
      <c r="AA2269" s="91" t="str">
        <v>DRAKE011.8SR</v>
      </c>
    </row>
    <row r="2270" spans="1:27" s="91" customFormat="1" ht="15" customHeight="1" x14ac:dyDescent="0.35">
      <c r="A2270" t="s">
        <v>6600</v>
      </c>
      <c r="B2270" t="s">
        <v>6599</v>
      </c>
      <c r="C2270" t="s">
        <v>30984</v>
      </c>
      <c r="D2270" t="s">
        <v>6601</v>
      </c>
      <c r="E2270"/>
      <c r="F2270" t="s">
        <v>33</v>
      </c>
      <c r="G2270"/>
      <c r="H2270">
        <v>0.1</v>
      </c>
      <c r="I2270">
        <v>0.3</v>
      </c>
      <c r="J2270" t="s">
        <v>253</v>
      </c>
      <c r="K2270">
        <v>36.29119</v>
      </c>
      <c r="L2270">
        <v>-86.610299999999995</v>
      </c>
      <c r="M2270" s="100" t="s">
        <v>38431</v>
      </c>
      <c r="N2270" t="s">
        <v>26295</v>
      </c>
      <c r="O2270" t="s">
        <v>42903</v>
      </c>
      <c r="P2270">
        <v>4</v>
      </c>
      <c r="Q2270" t="s">
        <v>29955</v>
      </c>
      <c r="R2270" t="s">
        <v>25829</v>
      </c>
      <c r="S2270" t="s">
        <v>26197</v>
      </c>
      <c r="T2270" t="s">
        <v>26451</v>
      </c>
      <c r="U2270" t="s">
        <v>26207</v>
      </c>
      <c r="V2270" t="s">
        <v>26199</v>
      </c>
      <c r="W2270" s="91" t="s">
        <v>6602</v>
      </c>
      <c r="X2270" s="91" t="s">
        <v>29606</v>
      </c>
      <c r="Y2270" s="97"/>
      <c r="AA2270" s="91" t="str">
        <v>DRAKE3.4T0.1SR</v>
      </c>
    </row>
    <row r="2271" spans="1:27" s="91" customFormat="1" ht="15" customHeight="1" x14ac:dyDescent="0.35">
      <c r="A2271" t="s">
        <v>34935</v>
      </c>
      <c r="B2271" t="s">
        <v>30981</v>
      </c>
      <c r="C2271" t="s">
        <v>6605</v>
      </c>
      <c r="D2271" t="s">
        <v>30982</v>
      </c>
      <c r="E2271"/>
      <c r="F2271" t="s">
        <v>33</v>
      </c>
      <c r="G2271"/>
      <c r="H2271">
        <v>0.2</v>
      </c>
      <c r="I2271">
        <v>0.88</v>
      </c>
      <c r="J2271" t="s">
        <v>253</v>
      </c>
      <c r="K2271">
        <v>36.305900999999999</v>
      </c>
      <c r="L2271">
        <v>-86.616923999999997</v>
      </c>
      <c r="M2271" s="100" t="s">
        <v>38431</v>
      </c>
      <c r="N2271" t="s">
        <v>26295</v>
      </c>
      <c r="O2271" t="s">
        <v>42903</v>
      </c>
      <c r="P2271">
        <v>4</v>
      </c>
      <c r="Q2271" t="s">
        <v>26515</v>
      </c>
      <c r="R2271" t="s">
        <v>25829</v>
      </c>
      <c r="S2271" t="s">
        <v>26197</v>
      </c>
      <c r="T2271"/>
      <c r="U2271" t="s">
        <v>26198</v>
      </c>
      <c r="V2271" t="s">
        <v>26199</v>
      </c>
      <c r="W2271" s="91" t="s">
        <v>30983</v>
      </c>
      <c r="Y2271" s="97"/>
      <c r="AA2271" s="91" t="str">
        <v>DRAKE4.3T0.2SR</v>
      </c>
    </row>
    <row r="2272" spans="1:27" s="91" customFormat="1" ht="15" customHeight="1" x14ac:dyDescent="0.35">
      <c r="A2272" t="s">
        <v>6604</v>
      </c>
      <c r="B2272" t="s">
        <v>6603</v>
      </c>
      <c r="C2272" t="s">
        <v>6605</v>
      </c>
      <c r="D2272" t="s">
        <v>6606</v>
      </c>
      <c r="E2272"/>
      <c r="F2272" t="s">
        <v>33</v>
      </c>
      <c r="G2272"/>
      <c r="H2272">
        <v>0.4</v>
      </c>
      <c r="I2272">
        <v>1.62</v>
      </c>
      <c r="J2272" t="s">
        <v>253</v>
      </c>
      <c r="K2272">
        <v>36.318888999999999</v>
      </c>
      <c r="L2272">
        <v>-86.611110999999994</v>
      </c>
      <c r="M2272" s="100" t="s">
        <v>38431</v>
      </c>
      <c r="N2272" t="s">
        <v>26295</v>
      </c>
      <c r="O2272" t="s">
        <v>42903</v>
      </c>
      <c r="P2272">
        <v>4</v>
      </c>
      <c r="Q2272" t="s">
        <v>26940</v>
      </c>
      <c r="R2272" t="s">
        <v>25829</v>
      </c>
      <c r="S2272" t="s">
        <v>26197</v>
      </c>
      <c r="T2272"/>
      <c r="U2272" t="s">
        <v>26198</v>
      </c>
      <c r="V2272" t="s">
        <v>26199</v>
      </c>
      <c r="W2272" s="91" t="s">
        <v>6607</v>
      </c>
      <c r="X2272" s="91" t="s">
        <v>34936</v>
      </c>
      <c r="Y2272" s="97"/>
      <c r="AA2272" s="91" t="str">
        <v>DRAKE5.3T0.4SR</v>
      </c>
    </row>
    <row r="2273" spans="1:27" s="91" customFormat="1" ht="15" customHeight="1" x14ac:dyDescent="0.35">
      <c r="A2273" t="s">
        <v>30985</v>
      </c>
      <c r="B2273" t="s">
        <v>30986</v>
      </c>
      <c r="C2273" t="s">
        <v>30987</v>
      </c>
      <c r="D2273" t="s">
        <v>30988</v>
      </c>
      <c r="E2273"/>
      <c r="F2273" t="s">
        <v>33</v>
      </c>
      <c r="G2273"/>
      <c r="H2273">
        <v>1.5</v>
      </c>
      <c r="I2273">
        <v>1.1000000000000001</v>
      </c>
      <c r="J2273" t="s">
        <v>253</v>
      </c>
      <c r="K2273">
        <v>36.329689999999999</v>
      </c>
      <c r="L2273">
        <v>-86.623199999999997</v>
      </c>
      <c r="M2273" s="100" t="s">
        <v>38431</v>
      </c>
      <c r="N2273" t="s">
        <v>26295</v>
      </c>
      <c r="O2273" t="s">
        <v>42903</v>
      </c>
      <c r="P2273">
        <v>4</v>
      </c>
      <c r="Q2273" t="s">
        <v>26940</v>
      </c>
      <c r="R2273" t="s">
        <v>25829</v>
      </c>
      <c r="S2273" t="s">
        <v>26197</v>
      </c>
      <c r="T2273"/>
      <c r="U2273" t="s">
        <v>26198</v>
      </c>
      <c r="V2273" t="s">
        <v>26199</v>
      </c>
      <c r="X2273" s="91" t="s">
        <v>30989</v>
      </c>
      <c r="Y2273" s="97"/>
      <c r="AA2273" s="91" t="str">
        <v>DRAKE5.3T1.5SR</v>
      </c>
    </row>
    <row r="2274" spans="1:27" s="91" customFormat="1" ht="15" customHeight="1" x14ac:dyDescent="0.35">
      <c r="A2274" t="s">
        <v>6609</v>
      </c>
      <c r="B2274" t="s">
        <v>6608</v>
      </c>
      <c r="C2274" t="s">
        <v>6605</v>
      </c>
      <c r="D2274" t="s">
        <v>6610</v>
      </c>
      <c r="E2274"/>
      <c r="F2274" t="s">
        <v>33</v>
      </c>
      <c r="G2274"/>
      <c r="H2274">
        <v>0.2</v>
      </c>
      <c r="I2274">
        <v>3.45</v>
      </c>
      <c r="J2274" t="s">
        <v>253</v>
      </c>
      <c r="K2274">
        <v>36.325000000000003</v>
      </c>
      <c r="L2274">
        <v>-86.606943999999999</v>
      </c>
      <c r="M2274" s="100" t="s">
        <v>38431</v>
      </c>
      <c r="N2274" t="s">
        <v>26295</v>
      </c>
      <c r="O2274" t="s">
        <v>42903</v>
      </c>
      <c r="P2274">
        <v>4</v>
      </c>
      <c r="Q2274" t="s">
        <v>26941</v>
      </c>
      <c r="R2274" t="s">
        <v>25829</v>
      </c>
      <c r="S2274" t="s">
        <v>26197</v>
      </c>
      <c r="T2274"/>
      <c r="U2274" t="s">
        <v>26198</v>
      </c>
      <c r="V2274" t="s">
        <v>26199</v>
      </c>
      <c r="W2274" s="91" t="s">
        <v>6611</v>
      </c>
      <c r="X2274" s="91" t="s">
        <v>34937</v>
      </c>
      <c r="Y2274" s="97"/>
      <c r="AA2274" s="91" t="str">
        <v>DRAKE6.1T0.2SR</v>
      </c>
    </row>
    <row r="2275" spans="1:27" s="91" customFormat="1" ht="15" customHeight="1" x14ac:dyDescent="0.35">
      <c r="A2275" t="s">
        <v>6613</v>
      </c>
      <c r="B2275" t="s">
        <v>6612</v>
      </c>
      <c r="C2275" t="s">
        <v>6605</v>
      </c>
      <c r="D2275" t="s">
        <v>6614</v>
      </c>
      <c r="E2275"/>
      <c r="F2275" t="s">
        <v>33</v>
      </c>
      <c r="G2275"/>
      <c r="H2275">
        <v>0.3</v>
      </c>
      <c r="I2275">
        <v>3.01</v>
      </c>
      <c r="J2275" t="s">
        <v>253</v>
      </c>
      <c r="K2275">
        <v>36.369999999999997</v>
      </c>
      <c r="L2275">
        <v>-86.618055999999996</v>
      </c>
      <c r="M2275" s="100" t="s">
        <v>38431</v>
      </c>
      <c r="N2275" t="s">
        <v>26295</v>
      </c>
      <c r="O2275" t="s">
        <v>42903</v>
      </c>
      <c r="P2275">
        <v>4</v>
      </c>
      <c r="Q2275" t="s">
        <v>30990</v>
      </c>
      <c r="R2275" t="s">
        <v>25829</v>
      </c>
      <c r="S2275" t="s">
        <v>26197</v>
      </c>
      <c r="T2275"/>
      <c r="U2275" t="s">
        <v>26198</v>
      </c>
      <c r="V2275" t="s">
        <v>26199</v>
      </c>
      <c r="W2275" s="91" t="s">
        <v>6615</v>
      </c>
      <c r="X2275" s="91" t="s">
        <v>30991</v>
      </c>
      <c r="Y2275" s="97"/>
      <c r="AA2275" s="91" t="str">
        <v>DRAKE9.8T0.3SR</v>
      </c>
    </row>
    <row r="2276" spans="1:27" s="91" customFormat="1" ht="15" customHeight="1" x14ac:dyDescent="0.35">
      <c r="A2276" t="s">
        <v>6617</v>
      </c>
      <c r="B2276" t="s">
        <v>6616</v>
      </c>
      <c r="C2276" t="s">
        <v>6618</v>
      </c>
      <c r="D2276" t="s">
        <v>6619</v>
      </c>
      <c r="E2276"/>
      <c r="F2276" t="s">
        <v>324</v>
      </c>
      <c r="G2276"/>
      <c r="H2276">
        <v>0.1</v>
      </c>
      <c r="I2276">
        <v>0.61</v>
      </c>
      <c r="J2276" t="s">
        <v>1237</v>
      </c>
      <c r="K2276">
        <v>36.496969999999997</v>
      </c>
      <c r="L2276">
        <v>-84.316299999999998</v>
      </c>
      <c r="M2276" s="100" t="s">
        <v>38417</v>
      </c>
      <c r="N2276" t="s">
        <v>26260</v>
      </c>
      <c r="O2276" t="s">
        <v>42557</v>
      </c>
      <c r="P2276">
        <v>4</v>
      </c>
      <c r="Q2276" t="s">
        <v>30992</v>
      </c>
      <c r="R2276" t="s">
        <v>25825</v>
      </c>
      <c r="S2276" t="s">
        <v>26197</v>
      </c>
      <c r="T2276"/>
      <c r="U2276" t="s">
        <v>26198</v>
      </c>
      <c r="V2276" t="s">
        <v>26204</v>
      </c>
      <c r="Y2276" s="97"/>
      <c r="AA2276" s="91" t="str">
        <v>DREW000.1CA</v>
      </c>
    </row>
    <row r="2277" spans="1:27" s="91" customFormat="1" ht="15" customHeight="1" x14ac:dyDescent="0.35">
      <c r="A2277" t="s">
        <v>30993</v>
      </c>
      <c r="B2277" t="s">
        <v>30994</v>
      </c>
      <c r="C2277" t="s">
        <v>30995</v>
      </c>
      <c r="D2277" t="s">
        <v>30996</v>
      </c>
      <c r="E2277"/>
      <c r="F2277" t="s">
        <v>33</v>
      </c>
      <c r="G2277"/>
      <c r="H2277">
        <v>0.3</v>
      </c>
      <c r="I2277">
        <v>1.4</v>
      </c>
      <c r="J2277" t="s">
        <v>4110</v>
      </c>
      <c r="K2277">
        <v>36.004600000000003</v>
      </c>
      <c r="L2277">
        <v>-85.927459999999996</v>
      </c>
      <c r="M2277" s="100" t="s">
        <v>38383</v>
      </c>
      <c r="N2277" t="s">
        <v>3589</v>
      </c>
      <c r="O2277" t="s">
        <v>43095</v>
      </c>
      <c r="P2277">
        <v>2</v>
      </c>
      <c r="Q2277" t="s">
        <v>30997</v>
      </c>
      <c r="R2277" t="s">
        <v>25812</v>
      </c>
      <c r="S2277" t="s">
        <v>26197</v>
      </c>
      <c r="T2277"/>
      <c r="U2277" t="s">
        <v>26198</v>
      </c>
      <c r="V2277" t="s">
        <v>26199</v>
      </c>
      <c r="Y2277" s="97"/>
      <c r="AA2277" s="91" t="str">
        <v>DRIVE000.3DB</v>
      </c>
    </row>
    <row r="2278" spans="1:27" s="91" customFormat="1" ht="15" customHeight="1" x14ac:dyDescent="0.35">
      <c r="A2278" t="s">
        <v>6621</v>
      </c>
      <c r="B2278" t="s">
        <v>6620</v>
      </c>
      <c r="C2278" t="s">
        <v>6622</v>
      </c>
      <c r="D2278" t="s">
        <v>6623</v>
      </c>
      <c r="E2278"/>
      <c r="F2278" t="s">
        <v>28983</v>
      </c>
      <c r="G2278"/>
      <c r="H2278">
        <v>0.1</v>
      </c>
      <c r="I2278">
        <v>1.89</v>
      </c>
      <c r="J2278" t="s">
        <v>15</v>
      </c>
      <c r="K2278">
        <v>35.680199999999999</v>
      </c>
      <c r="L2278">
        <v>-83.746070000000003</v>
      </c>
      <c r="M2278" s="100" t="s">
        <v>38415</v>
      </c>
      <c r="N2278" t="s">
        <v>26602</v>
      </c>
      <c r="O2278" t="s">
        <v>42744</v>
      </c>
      <c r="P2278">
        <v>2</v>
      </c>
      <c r="Q2278" t="s">
        <v>30998</v>
      </c>
      <c r="R2278" t="s">
        <v>25825</v>
      </c>
      <c r="S2278" t="s">
        <v>26197</v>
      </c>
      <c r="T2278"/>
      <c r="U2278" t="s">
        <v>26198</v>
      </c>
      <c r="V2278" t="s">
        <v>26204</v>
      </c>
      <c r="Y2278" s="97"/>
      <c r="AA2278" s="91" t="str">
        <v>DRY000.1BT</v>
      </c>
    </row>
    <row r="2279" spans="1:27" s="91" customFormat="1" ht="15" customHeight="1" x14ac:dyDescent="0.35">
      <c r="A2279" t="s">
        <v>6625</v>
      </c>
      <c r="B2279" t="s">
        <v>6624</v>
      </c>
      <c r="C2279" t="s">
        <v>30999</v>
      </c>
      <c r="D2279" t="s">
        <v>6626</v>
      </c>
      <c r="E2279"/>
      <c r="F2279" t="s">
        <v>75</v>
      </c>
      <c r="G2279"/>
      <c r="H2279">
        <v>0.1</v>
      </c>
      <c r="I2279">
        <v>5.27</v>
      </c>
      <c r="J2279" t="s">
        <v>277</v>
      </c>
      <c r="K2279">
        <v>36.187289999999997</v>
      </c>
      <c r="L2279">
        <v>-86.611599999999996</v>
      </c>
      <c r="M2279" s="100" t="s">
        <v>38401</v>
      </c>
      <c r="N2279" t="s">
        <v>26226</v>
      </c>
      <c r="O2279" t="s">
        <v>42330</v>
      </c>
      <c r="P2279">
        <v>2</v>
      </c>
      <c r="Q2279" t="s">
        <v>31000</v>
      </c>
      <c r="R2279" t="s">
        <v>25829</v>
      </c>
      <c r="S2279" t="s">
        <v>26197</v>
      </c>
      <c r="T2279"/>
      <c r="U2279" t="s">
        <v>26198</v>
      </c>
      <c r="V2279" t="s">
        <v>26199</v>
      </c>
      <c r="X2279" s="91" t="s">
        <v>31001</v>
      </c>
      <c r="Y2279" s="97"/>
      <c r="AA2279" s="91" t="str">
        <v>DRY000.1DA</v>
      </c>
    </row>
    <row r="2280" spans="1:27" s="91" customFormat="1" ht="15" customHeight="1" x14ac:dyDescent="0.35">
      <c r="A2280" t="s">
        <v>6628</v>
      </c>
      <c r="B2280" t="s">
        <v>6627</v>
      </c>
      <c r="C2280" t="s">
        <v>6622</v>
      </c>
      <c r="D2280" t="s">
        <v>6629</v>
      </c>
      <c r="E2280"/>
      <c r="F2280" t="s">
        <v>28994</v>
      </c>
      <c r="G2280"/>
      <c r="H2280">
        <v>0.1</v>
      </c>
      <c r="I2280">
        <v>1.44</v>
      </c>
      <c r="J2280" t="s">
        <v>64</v>
      </c>
      <c r="K2280">
        <v>36.272530000000003</v>
      </c>
      <c r="L2280">
        <v>-82.839309999999998</v>
      </c>
      <c r="M2280" s="100" t="s">
        <v>38387</v>
      </c>
      <c r="N2280" t="s">
        <v>26214</v>
      </c>
      <c r="O2280" t="s">
        <v>42109</v>
      </c>
      <c r="P2280">
        <v>5</v>
      </c>
      <c r="Q2280" t="s">
        <v>31002</v>
      </c>
      <c r="R2280" t="s">
        <v>25821</v>
      </c>
      <c r="S2280" t="s">
        <v>26197</v>
      </c>
      <c r="T2280"/>
      <c r="U2280" t="s">
        <v>26198</v>
      </c>
      <c r="V2280" t="s">
        <v>26204</v>
      </c>
      <c r="Y2280" s="97"/>
      <c r="AA2280" s="91" t="str">
        <v>DRY000.1GE</v>
      </c>
    </row>
    <row r="2281" spans="1:27" s="91" customFormat="1" ht="15" customHeight="1" x14ac:dyDescent="0.35">
      <c r="A2281" t="s">
        <v>6631</v>
      </c>
      <c r="B2281" t="s">
        <v>6630</v>
      </c>
      <c r="C2281" t="s">
        <v>6622</v>
      </c>
      <c r="D2281" t="s">
        <v>6632</v>
      </c>
      <c r="E2281"/>
      <c r="F2281" t="s">
        <v>28994</v>
      </c>
      <c r="G2281"/>
      <c r="H2281">
        <v>0.1</v>
      </c>
      <c r="I2281">
        <v>0.8</v>
      </c>
      <c r="J2281" t="s">
        <v>319</v>
      </c>
      <c r="K2281">
        <v>36.132129999999997</v>
      </c>
      <c r="L2281">
        <v>-83.233750000000001</v>
      </c>
      <c r="M2281" s="100" t="s">
        <v>38387</v>
      </c>
      <c r="N2281" t="s">
        <v>26214</v>
      </c>
      <c r="O2281" t="s">
        <v>42374</v>
      </c>
      <c r="P2281">
        <v>5</v>
      </c>
      <c r="Q2281" t="s">
        <v>31003</v>
      </c>
      <c r="R2281" t="s">
        <v>25825</v>
      </c>
      <c r="S2281" t="s">
        <v>26197</v>
      </c>
      <c r="T2281"/>
      <c r="U2281" t="s">
        <v>26198</v>
      </c>
      <c r="V2281" t="s">
        <v>26204</v>
      </c>
      <c r="Y2281" s="97"/>
      <c r="AA2281" s="91" t="str">
        <v>DRY000.1HA</v>
      </c>
    </row>
    <row r="2282" spans="1:27" s="91" customFormat="1" ht="15" customHeight="1" x14ac:dyDescent="0.35">
      <c r="A2282" t="s">
        <v>6634</v>
      </c>
      <c r="B2282" t="s">
        <v>6633</v>
      </c>
      <c r="C2282" t="s">
        <v>6635</v>
      </c>
      <c r="D2282" t="s">
        <v>6636</v>
      </c>
      <c r="E2282"/>
      <c r="F2282" t="s">
        <v>9</v>
      </c>
      <c r="G2282"/>
      <c r="H2282">
        <v>0.1</v>
      </c>
      <c r="I2282">
        <v>3.77</v>
      </c>
      <c r="J2282" t="s">
        <v>896</v>
      </c>
      <c r="K2282">
        <v>36.451059999999998</v>
      </c>
      <c r="L2282">
        <v>-88.462990000000005</v>
      </c>
      <c r="M2282" s="100" t="s">
        <v>38448</v>
      </c>
      <c r="N2282" t="s">
        <v>619</v>
      </c>
      <c r="O2282" t="s">
        <v>42639</v>
      </c>
      <c r="P2282">
        <v>5</v>
      </c>
      <c r="Q2282" t="s">
        <v>26943</v>
      </c>
      <c r="R2282" t="s">
        <v>25816</v>
      </c>
      <c r="S2282" t="s">
        <v>26197</v>
      </c>
      <c r="T2282"/>
      <c r="U2282" t="s">
        <v>26198</v>
      </c>
      <c r="V2282" t="s">
        <v>26199</v>
      </c>
      <c r="Y2282" s="97"/>
      <c r="AA2282" s="91" t="str">
        <v>DRY000.1HN</v>
      </c>
    </row>
    <row r="2283" spans="1:27" s="91" customFormat="1" ht="15" customHeight="1" x14ac:dyDescent="0.35">
      <c r="A2283" t="s">
        <v>6638</v>
      </c>
      <c r="B2283" t="s">
        <v>6637</v>
      </c>
      <c r="C2283" t="s">
        <v>6622</v>
      </c>
      <c r="D2283" t="s">
        <v>6639</v>
      </c>
      <c r="E2283"/>
      <c r="F2283" t="s">
        <v>28994</v>
      </c>
      <c r="G2283"/>
      <c r="H2283">
        <v>0.1</v>
      </c>
      <c r="I2283">
        <v>0.97</v>
      </c>
      <c r="J2283" t="s">
        <v>68</v>
      </c>
      <c r="K2283">
        <v>36.30583</v>
      </c>
      <c r="L2283">
        <v>-83.088890000000006</v>
      </c>
      <c r="M2283" s="100" t="s">
        <v>38388</v>
      </c>
      <c r="N2283" t="s">
        <v>18813</v>
      </c>
      <c r="O2283" t="s">
        <v>42177</v>
      </c>
      <c r="P2283">
        <v>4</v>
      </c>
      <c r="Q2283" t="s">
        <v>31004</v>
      </c>
      <c r="R2283" t="s">
        <v>25821</v>
      </c>
      <c r="S2283" t="s">
        <v>26197</v>
      </c>
      <c r="T2283"/>
      <c r="U2283" t="s">
        <v>26198</v>
      </c>
      <c r="V2283" t="s">
        <v>26204</v>
      </c>
      <c r="Y2283" s="97"/>
      <c r="AA2283" s="91" t="str">
        <v>DRY000.1HS</v>
      </c>
    </row>
    <row r="2284" spans="1:27" s="91" customFormat="1" ht="15" customHeight="1" x14ac:dyDescent="0.35">
      <c r="A2284" t="s">
        <v>6641</v>
      </c>
      <c r="B2284" t="s">
        <v>6640</v>
      </c>
      <c r="C2284" t="s">
        <v>6642</v>
      </c>
      <c r="D2284" t="s">
        <v>6643</v>
      </c>
      <c r="E2284"/>
      <c r="F2284" t="s">
        <v>33</v>
      </c>
      <c r="G2284"/>
      <c r="H2284">
        <v>0.1</v>
      </c>
      <c r="I2284">
        <v>4.68</v>
      </c>
      <c r="J2284" t="s">
        <v>34</v>
      </c>
      <c r="K2284">
        <v>35.630000000000003</v>
      </c>
      <c r="L2284">
        <v>-87.322221999999996</v>
      </c>
      <c r="M2284" s="100" t="s">
        <v>38382</v>
      </c>
      <c r="N2284" t="s">
        <v>26210</v>
      </c>
      <c r="O2284" t="s">
        <v>42594</v>
      </c>
      <c r="P2284">
        <v>3</v>
      </c>
      <c r="Q2284" t="s">
        <v>31005</v>
      </c>
      <c r="R2284" t="s">
        <v>25808</v>
      </c>
      <c r="S2284" t="s">
        <v>26197</v>
      </c>
      <c r="T2284"/>
      <c r="U2284" t="s">
        <v>26198</v>
      </c>
      <c r="V2284" t="s">
        <v>26199</v>
      </c>
      <c r="Y2284" s="97"/>
      <c r="AA2284" s="91" t="str">
        <v>DRY000.1MY</v>
      </c>
    </row>
    <row r="2285" spans="1:27" s="91" customFormat="1" ht="15" customHeight="1" x14ac:dyDescent="0.35">
      <c r="A2285" t="s">
        <v>6645</v>
      </c>
      <c r="B2285" t="s">
        <v>6644</v>
      </c>
      <c r="C2285" t="s">
        <v>6635</v>
      </c>
      <c r="D2285" t="s">
        <v>6646</v>
      </c>
      <c r="E2285"/>
      <c r="F2285" t="s">
        <v>29083</v>
      </c>
      <c r="G2285"/>
      <c r="H2285">
        <v>0.2</v>
      </c>
      <c r="I2285">
        <v>6.56</v>
      </c>
      <c r="J2285" t="s">
        <v>690</v>
      </c>
      <c r="K2285">
        <v>36.211739999999999</v>
      </c>
      <c r="L2285">
        <v>-87.045550000000006</v>
      </c>
      <c r="M2285" s="100" t="s">
        <v>38414</v>
      </c>
      <c r="N2285" t="s">
        <v>26254</v>
      </c>
      <c r="O2285" t="s">
        <v>42172</v>
      </c>
      <c r="P2285">
        <v>5</v>
      </c>
      <c r="Q2285" t="s">
        <v>31006</v>
      </c>
      <c r="R2285" t="s">
        <v>25829</v>
      </c>
      <c r="S2285" t="s">
        <v>26197</v>
      </c>
      <c r="T2285"/>
      <c r="U2285" t="s">
        <v>26198</v>
      </c>
      <c r="V2285" t="s">
        <v>26199</v>
      </c>
      <c r="X2285" s="91" t="s">
        <v>31007</v>
      </c>
      <c r="Y2285" s="97"/>
      <c r="AA2285" s="91" t="str">
        <v>DRY000.2CH</v>
      </c>
    </row>
    <row r="2286" spans="1:27" s="91" customFormat="1" ht="15" customHeight="1" x14ac:dyDescent="0.35">
      <c r="A2286" t="s">
        <v>6648</v>
      </c>
      <c r="B2286" t="s">
        <v>6647</v>
      </c>
      <c r="C2286" t="s">
        <v>6622</v>
      </c>
      <c r="D2286" t="s">
        <v>6649</v>
      </c>
      <c r="E2286"/>
      <c r="F2286" t="s">
        <v>44</v>
      </c>
      <c r="G2286"/>
      <c r="H2286">
        <v>0.2</v>
      </c>
      <c r="I2286">
        <v>3.33</v>
      </c>
      <c r="J2286" t="s">
        <v>64</v>
      </c>
      <c r="K2286">
        <v>36.062899999999999</v>
      </c>
      <c r="L2286">
        <v>-82.987200000000001</v>
      </c>
      <c r="M2286" s="100" t="s">
        <v>38387</v>
      </c>
      <c r="N2286" t="s">
        <v>26214</v>
      </c>
      <c r="O2286" t="s">
        <v>42726</v>
      </c>
      <c r="P2286">
        <v>5</v>
      </c>
      <c r="Q2286" t="s">
        <v>31008</v>
      </c>
      <c r="R2286" t="s">
        <v>25821</v>
      </c>
      <c r="S2286" t="s">
        <v>26197</v>
      </c>
      <c r="T2286"/>
      <c r="U2286" t="s">
        <v>26198</v>
      </c>
      <c r="V2286" t="s">
        <v>26204</v>
      </c>
      <c r="Y2286" s="97"/>
      <c r="AA2286" s="91" t="str">
        <v>DRY000.2GE</v>
      </c>
    </row>
    <row r="2287" spans="1:27" s="91" customFormat="1" ht="15" customHeight="1" x14ac:dyDescent="0.35">
      <c r="A2287" t="s">
        <v>6651</v>
      </c>
      <c r="B2287" t="s">
        <v>6650</v>
      </c>
      <c r="C2287" t="s">
        <v>6622</v>
      </c>
      <c r="D2287" t="s">
        <v>6652</v>
      </c>
      <c r="E2287"/>
      <c r="F2287" t="s">
        <v>44</v>
      </c>
      <c r="G2287"/>
      <c r="H2287">
        <v>0.2</v>
      </c>
      <c r="I2287">
        <v>0.49</v>
      </c>
      <c r="J2287" t="s">
        <v>1514</v>
      </c>
      <c r="K2287">
        <v>35.381799999999998</v>
      </c>
      <c r="L2287">
        <v>-84.579880000000003</v>
      </c>
      <c r="M2287" s="100" t="s">
        <v>38384</v>
      </c>
      <c r="N2287" t="s">
        <v>26211</v>
      </c>
      <c r="O2287" t="s">
        <v>43112</v>
      </c>
      <c r="P2287">
        <v>2</v>
      </c>
      <c r="Q2287" t="s">
        <v>31009</v>
      </c>
      <c r="R2287" t="s">
        <v>25802</v>
      </c>
      <c r="S2287" t="s">
        <v>26197</v>
      </c>
      <c r="T2287"/>
      <c r="U2287" t="s">
        <v>26198</v>
      </c>
      <c r="V2287" t="s">
        <v>26204</v>
      </c>
      <c r="Y2287" s="97"/>
      <c r="AA2287" s="91" t="str">
        <v>DRY000.2MM</v>
      </c>
    </row>
    <row r="2288" spans="1:27" s="91" customFormat="1" ht="15" customHeight="1" x14ac:dyDescent="0.35">
      <c r="A2288" t="s">
        <v>6654</v>
      </c>
      <c r="B2288" t="s">
        <v>6653</v>
      </c>
      <c r="C2288" t="s">
        <v>6622</v>
      </c>
      <c r="D2288" t="s">
        <v>6655</v>
      </c>
      <c r="E2288"/>
      <c r="F2288" t="s">
        <v>28998</v>
      </c>
      <c r="G2288"/>
      <c r="H2288">
        <v>0.2</v>
      </c>
      <c r="I2288">
        <v>0.67</v>
      </c>
      <c r="J2288" t="s">
        <v>553</v>
      </c>
      <c r="K2288">
        <v>35.804549999999999</v>
      </c>
      <c r="L2288">
        <v>-83.719639999999998</v>
      </c>
      <c r="M2288" s="100" t="s">
        <v>38415</v>
      </c>
      <c r="N2288" t="s">
        <v>26602</v>
      </c>
      <c r="O2288" t="s">
        <v>42220</v>
      </c>
      <c r="P2288">
        <v>2</v>
      </c>
      <c r="Q2288" t="s">
        <v>31010</v>
      </c>
      <c r="R2288" t="s">
        <v>25825</v>
      </c>
      <c r="S2288" t="s">
        <v>26197</v>
      </c>
      <c r="T2288"/>
      <c r="U2288" t="s">
        <v>26198</v>
      </c>
      <c r="V2288" t="s">
        <v>26204</v>
      </c>
      <c r="Y2288" s="97"/>
      <c r="AA2288" s="91" t="str">
        <v>DRY000.2SV</v>
      </c>
    </row>
    <row r="2289" spans="1:27" s="91" customFormat="1" ht="15" customHeight="1" x14ac:dyDescent="0.35">
      <c r="A2289" t="s">
        <v>26945</v>
      </c>
      <c r="B2289" t="s">
        <v>26944</v>
      </c>
      <c r="C2289" t="s">
        <v>6635</v>
      </c>
      <c r="D2289" t="s">
        <v>26946</v>
      </c>
      <c r="E2289"/>
      <c r="F2289" t="s">
        <v>33</v>
      </c>
      <c r="G2289"/>
      <c r="H2289">
        <v>0.3</v>
      </c>
      <c r="I2289">
        <v>8.67</v>
      </c>
      <c r="J2289" t="s">
        <v>277</v>
      </c>
      <c r="K2289">
        <v>36.286450000000002</v>
      </c>
      <c r="L2289">
        <v>-86.693020000000004</v>
      </c>
      <c r="M2289" s="100" t="s">
        <v>38414</v>
      </c>
      <c r="N2289" t="s">
        <v>26254</v>
      </c>
      <c r="O2289" t="s">
        <v>43193</v>
      </c>
      <c r="P2289">
        <v>5</v>
      </c>
      <c r="Q2289" t="s">
        <v>31011</v>
      </c>
      <c r="R2289" t="s">
        <v>25829</v>
      </c>
      <c r="S2289" t="s">
        <v>26197</v>
      </c>
      <c r="T2289"/>
      <c r="U2289" t="s">
        <v>26198</v>
      </c>
      <c r="V2289" t="s">
        <v>26199</v>
      </c>
      <c r="W2289" s="91" t="s">
        <v>26947</v>
      </c>
      <c r="Y2289" s="97"/>
      <c r="AA2289" s="91" t="str">
        <v>DRY000.3DA</v>
      </c>
    </row>
    <row r="2290" spans="1:27" s="91" customFormat="1" ht="15" customHeight="1" x14ac:dyDescent="0.35">
      <c r="A2290" t="s">
        <v>6657</v>
      </c>
      <c r="B2290" t="s">
        <v>6656</v>
      </c>
      <c r="C2290" t="s">
        <v>6635</v>
      </c>
      <c r="D2290" t="s">
        <v>6658</v>
      </c>
      <c r="E2290"/>
      <c r="F2290" t="s">
        <v>29086</v>
      </c>
      <c r="G2290"/>
      <c r="H2290">
        <v>0.3</v>
      </c>
      <c r="I2290">
        <v>4.34</v>
      </c>
      <c r="J2290" t="s">
        <v>814</v>
      </c>
      <c r="K2290">
        <v>36.532499999999999</v>
      </c>
      <c r="L2290">
        <v>-85.048056000000003</v>
      </c>
      <c r="M2290" s="100" t="s">
        <v>38411</v>
      </c>
      <c r="N2290" t="s">
        <v>26248</v>
      </c>
      <c r="O2290" t="s">
        <v>42842</v>
      </c>
      <c r="P2290">
        <v>4</v>
      </c>
      <c r="Q2290" t="s">
        <v>31012</v>
      </c>
      <c r="R2290" t="s">
        <v>25812</v>
      </c>
      <c r="S2290" t="s">
        <v>26197</v>
      </c>
      <c r="T2290"/>
      <c r="U2290" t="s">
        <v>26198</v>
      </c>
      <c r="V2290" t="s">
        <v>26199</v>
      </c>
      <c r="X2290" s="91" t="s">
        <v>30094</v>
      </c>
      <c r="Y2290" s="97"/>
      <c r="AA2290" s="91" t="str">
        <v>DRY000.3FE</v>
      </c>
    </row>
    <row r="2291" spans="1:27" s="91" customFormat="1" ht="15" customHeight="1" x14ac:dyDescent="0.35">
      <c r="A2291" t="s">
        <v>6660</v>
      </c>
      <c r="B2291" t="s">
        <v>6659</v>
      </c>
      <c r="C2291" t="s">
        <v>6635</v>
      </c>
      <c r="D2291" t="s">
        <v>5600</v>
      </c>
      <c r="E2291"/>
      <c r="F2291" t="s">
        <v>27</v>
      </c>
      <c r="G2291"/>
      <c r="H2291">
        <v>0.3</v>
      </c>
      <c r="I2291">
        <v>4.24</v>
      </c>
      <c r="J2291" t="s">
        <v>448</v>
      </c>
      <c r="K2291">
        <v>36.076680000000003</v>
      </c>
      <c r="L2291">
        <v>-89.057140000000004</v>
      </c>
      <c r="M2291" s="100" t="s">
        <v>38429</v>
      </c>
      <c r="N2291" t="s">
        <v>26286</v>
      </c>
      <c r="O2291" t="s">
        <v>42471</v>
      </c>
      <c r="P2291">
        <v>2</v>
      </c>
      <c r="Q2291" t="s">
        <v>26948</v>
      </c>
      <c r="R2291" t="s">
        <v>25816</v>
      </c>
      <c r="S2291" t="s">
        <v>26197</v>
      </c>
      <c r="T2291"/>
      <c r="U2291" t="s">
        <v>26198</v>
      </c>
      <c r="V2291" t="s">
        <v>26199</v>
      </c>
      <c r="Y2291" s="97"/>
      <c r="AA2291" s="91" t="str">
        <v>DRY000.3GI</v>
      </c>
    </row>
    <row r="2292" spans="1:27" s="91" customFormat="1" ht="15" customHeight="1" x14ac:dyDescent="0.35">
      <c r="A2292" t="s">
        <v>6662</v>
      </c>
      <c r="B2292" t="s">
        <v>6661</v>
      </c>
      <c r="C2292" t="s">
        <v>6635</v>
      </c>
      <c r="D2292" t="s">
        <v>6663</v>
      </c>
      <c r="E2292"/>
      <c r="F2292" t="s">
        <v>9</v>
      </c>
      <c r="G2292"/>
      <c r="H2292">
        <v>0.3</v>
      </c>
      <c r="I2292">
        <v>3.75</v>
      </c>
      <c r="J2292" t="s">
        <v>896</v>
      </c>
      <c r="K2292">
        <v>36.451659999999997</v>
      </c>
      <c r="L2292">
        <v>-88.461320000000001</v>
      </c>
      <c r="M2292" s="100" t="s">
        <v>38448</v>
      </c>
      <c r="N2292" t="s">
        <v>619</v>
      </c>
      <c r="O2292" t="s">
        <v>42639</v>
      </c>
      <c r="P2292">
        <v>5</v>
      </c>
      <c r="Q2292" t="s">
        <v>26943</v>
      </c>
      <c r="R2292" t="s">
        <v>25816</v>
      </c>
      <c r="S2292" t="s">
        <v>26197</v>
      </c>
      <c r="T2292"/>
      <c r="U2292" t="s">
        <v>26198</v>
      </c>
      <c r="V2292" t="s">
        <v>26199</v>
      </c>
      <c r="Y2292" s="97"/>
      <c r="AA2292" s="91" t="str">
        <v>DRY000.3HN</v>
      </c>
    </row>
    <row r="2293" spans="1:27" s="91" customFormat="1" ht="15" customHeight="1" x14ac:dyDescent="0.35">
      <c r="A2293" t="s">
        <v>6665</v>
      </c>
      <c r="B2293" t="s">
        <v>6664</v>
      </c>
      <c r="C2293" t="s">
        <v>6622</v>
      </c>
      <c r="D2293" t="s">
        <v>6666</v>
      </c>
      <c r="E2293"/>
      <c r="F2293" t="s">
        <v>9</v>
      </c>
      <c r="G2293"/>
      <c r="H2293">
        <v>0.3</v>
      </c>
      <c r="I2293">
        <v>2.52</v>
      </c>
      <c r="J2293" t="s">
        <v>3832</v>
      </c>
      <c r="K2293">
        <v>35.108289999999997</v>
      </c>
      <c r="L2293">
        <v>-88.908140000000003</v>
      </c>
      <c r="M2293" s="100" t="s">
        <v>38450</v>
      </c>
      <c r="N2293" t="s">
        <v>26319</v>
      </c>
      <c r="O2293" t="s">
        <v>42102</v>
      </c>
      <c r="P2293">
        <v>4</v>
      </c>
      <c r="Q2293" t="s">
        <v>31013</v>
      </c>
      <c r="R2293" t="s">
        <v>25828</v>
      </c>
      <c r="S2293" t="s">
        <v>26197</v>
      </c>
      <c r="T2293"/>
      <c r="U2293" t="s">
        <v>26198</v>
      </c>
      <c r="V2293" t="s">
        <v>26199</v>
      </c>
      <c r="Y2293" s="97"/>
      <c r="AA2293" s="91" t="str">
        <v>DRY000.3HR</v>
      </c>
    </row>
    <row r="2294" spans="1:27" s="91" customFormat="1" ht="15" customHeight="1" x14ac:dyDescent="0.35">
      <c r="A2294" t="s">
        <v>6668</v>
      </c>
      <c r="B2294" t="s">
        <v>6667</v>
      </c>
      <c r="C2294" t="s">
        <v>6635</v>
      </c>
      <c r="D2294" t="s">
        <v>6669</v>
      </c>
      <c r="E2294"/>
      <c r="F2294" t="s">
        <v>9</v>
      </c>
      <c r="G2294"/>
      <c r="H2294">
        <v>0.3</v>
      </c>
      <c r="I2294">
        <v>6.6</v>
      </c>
      <c r="J2294" t="s">
        <v>28</v>
      </c>
      <c r="K2294">
        <v>35.783499999999997</v>
      </c>
      <c r="L2294">
        <v>-88.698400000000007</v>
      </c>
      <c r="M2294" s="100" t="s">
        <v>38429</v>
      </c>
      <c r="N2294" t="s">
        <v>26286</v>
      </c>
      <c r="O2294" t="s">
        <v>42683</v>
      </c>
      <c r="P2294">
        <v>2</v>
      </c>
      <c r="Q2294" t="s">
        <v>26949</v>
      </c>
      <c r="R2294" t="s">
        <v>25816</v>
      </c>
      <c r="S2294" t="s">
        <v>26197</v>
      </c>
      <c r="T2294"/>
      <c r="U2294" t="s">
        <v>26198</v>
      </c>
      <c r="V2294" t="s">
        <v>26199</v>
      </c>
      <c r="W2294" s="91" t="s">
        <v>6670</v>
      </c>
      <c r="X2294" s="91" t="s">
        <v>34938</v>
      </c>
      <c r="Y2294" s="97"/>
      <c r="AA2294" s="91" t="str">
        <v>DRY000.3MN</v>
      </c>
    </row>
    <row r="2295" spans="1:27" s="91" customFormat="1" ht="15" customHeight="1" x14ac:dyDescent="0.35">
      <c r="A2295" t="s">
        <v>6672</v>
      </c>
      <c r="B2295" t="s">
        <v>6671</v>
      </c>
      <c r="C2295" t="s">
        <v>6635</v>
      </c>
      <c r="D2295" t="s">
        <v>6673</v>
      </c>
      <c r="E2295"/>
      <c r="F2295" t="s">
        <v>44</v>
      </c>
      <c r="G2295"/>
      <c r="H2295">
        <v>0.3</v>
      </c>
      <c r="I2295">
        <v>3.7</v>
      </c>
      <c r="J2295" t="s">
        <v>625</v>
      </c>
      <c r="K2295">
        <v>36.181190000000001</v>
      </c>
      <c r="L2295">
        <v>-82.375690000000006</v>
      </c>
      <c r="M2295" s="100" t="s">
        <v>38387</v>
      </c>
      <c r="N2295" t="s">
        <v>26214</v>
      </c>
      <c r="O2295" t="s">
        <v>42091</v>
      </c>
      <c r="P2295">
        <v>5</v>
      </c>
      <c r="Q2295" t="s">
        <v>31014</v>
      </c>
      <c r="R2295" t="s">
        <v>25821</v>
      </c>
      <c r="S2295" t="s">
        <v>26197</v>
      </c>
      <c r="T2295"/>
      <c r="U2295" t="s">
        <v>26198</v>
      </c>
      <c r="V2295" t="s">
        <v>26204</v>
      </c>
      <c r="Y2295" s="97"/>
      <c r="AA2295" s="91" t="str">
        <v>DRY000.3UC</v>
      </c>
    </row>
    <row r="2296" spans="1:27" s="91" customFormat="1" ht="15" customHeight="1" x14ac:dyDescent="0.35">
      <c r="A2296" t="s">
        <v>6675</v>
      </c>
      <c r="B2296" t="s">
        <v>6674</v>
      </c>
      <c r="C2296" t="s">
        <v>6635</v>
      </c>
      <c r="D2296" t="s">
        <v>6676</v>
      </c>
      <c r="E2296"/>
      <c r="F2296" t="s">
        <v>44</v>
      </c>
      <c r="G2296"/>
      <c r="H2296">
        <v>0.3</v>
      </c>
      <c r="I2296">
        <v>11</v>
      </c>
      <c r="J2296" t="s">
        <v>230</v>
      </c>
      <c r="K2296">
        <v>36.207129999999999</v>
      </c>
      <c r="L2296">
        <v>-82.448589999999996</v>
      </c>
      <c r="M2296" s="100" t="s">
        <v>38387</v>
      </c>
      <c r="N2296" t="s">
        <v>26214</v>
      </c>
      <c r="O2296" t="s">
        <v>42209</v>
      </c>
      <c r="P2296">
        <v>5</v>
      </c>
      <c r="Q2296" t="s">
        <v>31015</v>
      </c>
      <c r="R2296" t="s">
        <v>25821</v>
      </c>
      <c r="S2296" t="s">
        <v>26197</v>
      </c>
      <c r="T2296"/>
      <c r="U2296" t="s">
        <v>26198</v>
      </c>
      <c r="V2296" t="s">
        <v>26204</v>
      </c>
      <c r="X2296" s="91" t="s">
        <v>31016</v>
      </c>
      <c r="Y2296" s="97"/>
      <c r="AA2296" s="91" t="str">
        <v>DRY000.3WN</v>
      </c>
    </row>
    <row r="2297" spans="1:27" s="91" customFormat="1" ht="15" customHeight="1" x14ac:dyDescent="0.35">
      <c r="A2297" t="s">
        <v>6678</v>
      </c>
      <c r="B2297" t="s">
        <v>6677</v>
      </c>
      <c r="C2297" t="s">
        <v>31017</v>
      </c>
      <c r="D2297" t="s">
        <v>6679</v>
      </c>
      <c r="E2297"/>
      <c r="F2297" t="s">
        <v>33</v>
      </c>
      <c r="G2297"/>
      <c r="H2297">
        <v>0.4</v>
      </c>
      <c r="I2297">
        <v>4.3899999999999997</v>
      </c>
      <c r="J2297" t="s">
        <v>277</v>
      </c>
      <c r="K2297">
        <v>36.246389000000001</v>
      </c>
      <c r="L2297">
        <v>-86.834721999999999</v>
      </c>
      <c r="M2297" s="100" t="s">
        <v>38414</v>
      </c>
      <c r="N2297" t="s">
        <v>26254</v>
      </c>
      <c r="O2297" t="s">
        <v>42733</v>
      </c>
      <c r="P2297">
        <v>5</v>
      </c>
      <c r="Q2297" t="s">
        <v>26950</v>
      </c>
      <c r="R2297" t="s">
        <v>25829</v>
      </c>
      <c r="S2297" t="s">
        <v>26197</v>
      </c>
      <c r="T2297"/>
      <c r="U2297" t="s">
        <v>26198</v>
      </c>
      <c r="V2297" t="s">
        <v>26199</v>
      </c>
      <c r="W2297" s="91" t="s">
        <v>6680</v>
      </c>
      <c r="X2297" s="91" t="s">
        <v>34939</v>
      </c>
      <c r="Y2297" s="97"/>
      <c r="AA2297" s="91" t="str">
        <v>DRY000.4DA</v>
      </c>
    </row>
    <row r="2298" spans="1:27" s="91" customFormat="1" ht="15" customHeight="1" x14ac:dyDescent="0.35">
      <c r="A2298" t="s">
        <v>6682</v>
      </c>
      <c r="B2298" t="s">
        <v>6681</v>
      </c>
      <c r="C2298" t="s">
        <v>6622</v>
      </c>
      <c r="D2298" t="s">
        <v>6683</v>
      </c>
      <c r="E2298"/>
      <c r="F2298" t="s">
        <v>44</v>
      </c>
      <c r="G2298"/>
      <c r="H2298">
        <v>0.4</v>
      </c>
      <c r="I2298">
        <v>1.1499999999999999</v>
      </c>
      <c r="J2298" t="s">
        <v>64</v>
      </c>
      <c r="K2298">
        <v>36.0321</v>
      </c>
      <c r="L2298">
        <v>-82.891099999999994</v>
      </c>
      <c r="M2298" s="100" t="s">
        <v>38387</v>
      </c>
      <c r="N2298" t="s">
        <v>26214</v>
      </c>
      <c r="O2298" t="s">
        <v>42748</v>
      </c>
      <c r="P2298">
        <v>5</v>
      </c>
      <c r="Q2298" t="s">
        <v>31018</v>
      </c>
      <c r="R2298" t="s">
        <v>25821</v>
      </c>
      <c r="S2298" t="s">
        <v>26197</v>
      </c>
      <c r="T2298"/>
      <c r="U2298" t="s">
        <v>26198</v>
      </c>
      <c r="V2298" t="s">
        <v>26204</v>
      </c>
      <c r="Y2298" s="97"/>
      <c r="AA2298" s="91" t="str">
        <v>DRY000.4GE</v>
      </c>
    </row>
    <row r="2299" spans="1:27" s="91" customFormat="1" ht="15" customHeight="1" x14ac:dyDescent="0.35">
      <c r="A2299" t="s">
        <v>6685</v>
      </c>
      <c r="B2299" t="s">
        <v>6684</v>
      </c>
      <c r="C2299" t="s">
        <v>6642</v>
      </c>
      <c r="D2299" t="s">
        <v>6686</v>
      </c>
      <c r="E2299"/>
      <c r="F2299" t="s">
        <v>75</v>
      </c>
      <c r="G2299"/>
      <c r="H2299">
        <v>0.4</v>
      </c>
      <c r="I2299">
        <v>10.15</v>
      </c>
      <c r="J2299" t="s">
        <v>148</v>
      </c>
      <c r="K2299">
        <v>35.930556000000003</v>
      </c>
      <c r="L2299">
        <v>-86.238889</v>
      </c>
      <c r="M2299" s="100" t="s">
        <v>38401</v>
      </c>
      <c r="N2299" t="s">
        <v>26226</v>
      </c>
      <c r="O2299" t="s">
        <v>43127</v>
      </c>
      <c r="P2299">
        <v>2</v>
      </c>
      <c r="Q2299" t="s">
        <v>31019</v>
      </c>
      <c r="R2299" t="s">
        <v>25829</v>
      </c>
      <c r="S2299" t="s">
        <v>26197</v>
      </c>
      <c r="T2299"/>
      <c r="U2299" t="s">
        <v>26198</v>
      </c>
      <c r="V2299" t="s">
        <v>26199</v>
      </c>
      <c r="Y2299" s="97"/>
      <c r="AA2299" s="91" t="str">
        <v>DRY000.4RU</v>
      </c>
    </row>
    <row r="2300" spans="1:27" s="91" customFormat="1" ht="15" customHeight="1" x14ac:dyDescent="0.35">
      <c r="A2300" t="s">
        <v>37155</v>
      </c>
      <c r="B2300" t="s">
        <v>37156</v>
      </c>
      <c r="C2300" t="s">
        <v>6635</v>
      </c>
      <c r="D2300" t="s">
        <v>37157</v>
      </c>
      <c r="E2300"/>
      <c r="F2300" t="s">
        <v>44</v>
      </c>
      <c r="G2300"/>
      <c r="H2300">
        <v>0.4</v>
      </c>
      <c r="I2300">
        <v>11.1</v>
      </c>
      <c r="J2300" t="s">
        <v>230</v>
      </c>
      <c r="K2300">
        <v>36.207790000000003</v>
      </c>
      <c r="L2300">
        <v>-82.450819999999993</v>
      </c>
      <c r="M2300" s="100" t="s">
        <v>38387</v>
      </c>
      <c r="N2300" t="s">
        <v>26214</v>
      </c>
      <c r="O2300" t="s">
        <v>42209</v>
      </c>
      <c r="P2300">
        <v>5</v>
      </c>
      <c r="Q2300" t="s">
        <v>31015</v>
      </c>
      <c r="R2300" t="s">
        <v>25821</v>
      </c>
      <c r="S2300" t="s">
        <v>26197</v>
      </c>
      <c r="T2300"/>
      <c r="U2300" t="s">
        <v>26198</v>
      </c>
      <c r="V2300" t="s">
        <v>26204</v>
      </c>
      <c r="Y2300" s="97"/>
      <c r="AA2300" s="91" t="str">
        <v>DRY000.4WN</v>
      </c>
    </row>
    <row r="2301" spans="1:27" s="91" customFormat="1" ht="15" customHeight="1" x14ac:dyDescent="0.35">
      <c r="A2301" t="s">
        <v>6688</v>
      </c>
      <c r="B2301" t="s">
        <v>6687</v>
      </c>
      <c r="C2301" t="s">
        <v>6642</v>
      </c>
      <c r="D2301" t="s">
        <v>6689</v>
      </c>
      <c r="E2301"/>
      <c r="F2301" t="s">
        <v>33</v>
      </c>
      <c r="G2301"/>
      <c r="H2301">
        <v>0.5</v>
      </c>
      <c r="I2301">
        <v>25.97</v>
      </c>
      <c r="J2301" t="s">
        <v>235</v>
      </c>
      <c r="K2301">
        <v>36.483888999999998</v>
      </c>
      <c r="L2301">
        <v>-85.5625</v>
      </c>
      <c r="M2301" s="100" t="s">
        <v>38458</v>
      </c>
      <c r="N2301" t="s">
        <v>26340</v>
      </c>
      <c r="O2301" t="s">
        <v>43104</v>
      </c>
      <c r="P2301">
        <v>5</v>
      </c>
      <c r="Q2301" t="s">
        <v>31020</v>
      </c>
      <c r="R2301" t="s">
        <v>25812</v>
      </c>
      <c r="S2301" t="s">
        <v>26197</v>
      </c>
      <c r="T2301"/>
      <c r="U2301" t="s">
        <v>26198</v>
      </c>
      <c r="V2301" t="s">
        <v>26199</v>
      </c>
      <c r="Y2301" s="97"/>
      <c r="AA2301" s="91" t="str">
        <v>DRY000.5CY</v>
      </c>
    </row>
    <row r="2302" spans="1:27" s="91" customFormat="1" ht="15" customHeight="1" x14ac:dyDescent="0.35">
      <c r="A2302" t="s">
        <v>6691</v>
      </c>
      <c r="B2302" t="s">
        <v>6690</v>
      </c>
      <c r="C2302" t="s">
        <v>6635</v>
      </c>
      <c r="D2302" t="s">
        <v>6692</v>
      </c>
      <c r="E2302"/>
      <c r="F2302" t="s">
        <v>29083</v>
      </c>
      <c r="G2302"/>
      <c r="H2302">
        <v>0.5</v>
      </c>
      <c r="I2302">
        <v>6.62</v>
      </c>
      <c r="J2302" t="s">
        <v>203</v>
      </c>
      <c r="K2302">
        <v>35.799999999999997</v>
      </c>
      <c r="L2302">
        <v>-87.386388999999994</v>
      </c>
      <c r="M2302" s="100" t="s">
        <v>38382</v>
      </c>
      <c r="N2302" t="s">
        <v>26210</v>
      </c>
      <c r="O2302" t="s">
        <v>42529</v>
      </c>
      <c r="P2302">
        <v>3</v>
      </c>
      <c r="Q2302" t="s">
        <v>31021</v>
      </c>
      <c r="R2302" t="s">
        <v>25808</v>
      </c>
      <c r="S2302" t="s">
        <v>26197</v>
      </c>
      <c r="T2302"/>
      <c r="U2302" t="s">
        <v>26198</v>
      </c>
      <c r="V2302" t="s">
        <v>26199</v>
      </c>
      <c r="Y2302" s="97"/>
      <c r="AA2302" s="91" t="str">
        <v>DRY000.5HI</v>
      </c>
    </row>
    <row r="2303" spans="1:27" s="91" customFormat="1" ht="15" customHeight="1" x14ac:dyDescent="0.35">
      <c r="A2303" t="s">
        <v>26952</v>
      </c>
      <c r="B2303" t="s">
        <v>26951</v>
      </c>
      <c r="C2303" t="s">
        <v>6635</v>
      </c>
      <c r="D2303" t="s">
        <v>26953</v>
      </c>
      <c r="E2303"/>
      <c r="F2303" t="s">
        <v>27</v>
      </c>
      <c r="G2303"/>
      <c r="H2303">
        <v>0.5</v>
      </c>
      <c r="I2303">
        <v>2.81</v>
      </c>
      <c r="J2303" t="s">
        <v>619</v>
      </c>
      <c r="K2303">
        <v>36.278770000000002</v>
      </c>
      <c r="L2303">
        <v>-89.138229999999993</v>
      </c>
      <c r="M2303" s="100" t="s">
        <v>38448</v>
      </c>
      <c r="N2303" t="s">
        <v>619</v>
      </c>
      <c r="O2303" t="s">
        <v>42487</v>
      </c>
      <c r="P2303">
        <v>5</v>
      </c>
      <c r="Q2303" t="s">
        <v>31022</v>
      </c>
      <c r="R2303" t="s">
        <v>25816</v>
      </c>
      <c r="S2303" t="s">
        <v>26197</v>
      </c>
      <c r="T2303"/>
      <c r="U2303" t="s">
        <v>26198</v>
      </c>
      <c r="V2303" t="s">
        <v>26199</v>
      </c>
      <c r="X2303" s="91" t="s">
        <v>34940</v>
      </c>
      <c r="Y2303" s="97"/>
      <c r="AA2303" s="91" t="str">
        <v>DRY000.5OB</v>
      </c>
    </row>
    <row r="2304" spans="1:27" s="91" customFormat="1" ht="15" customHeight="1" x14ac:dyDescent="0.35">
      <c r="A2304" t="s">
        <v>6694</v>
      </c>
      <c r="B2304" t="s">
        <v>6693</v>
      </c>
      <c r="C2304" t="s">
        <v>6635</v>
      </c>
      <c r="D2304" t="s">
        <v>6695</v>
      </c>
      <c r="E2304"/>
      <c r="F2304" t="s">
        <v>75</v>
      </c>
      <c r="G2304"/>
      <c r="H2304">
        <v>0.5</v>
      </c>
      <c r="I2304">
        <v>1.43</v>
      </c>
      <c r="J2304" t="s">
        <v>148</v>
      </c>
      <c r="K2304">
        <v>35.71857</v>
      </c>
      <c r="L2304">
        <v>-86.27722</v>
      </c>
      <c r="M2304" s="100" t="s">
        <v>38401</v>
      </c>
      <c r="N2304" t="s">
        <v>26226</v>
      </c>
      <c r="O2304" t="s">
        <v>42665</v>
      </c>
      <c r="P2304">
        <v>2</v>
      </c>
      <c r="Q2304" t="s">
        <v>31023</v>
      </c>
      <c r="R2304" t="s">
        <v>25829</v>
      </c>
      <c r="S2304" t="s">
        <v>26197</v>
      </c>
      <c r="T2304"/>
      <c r="U2304" t="s">
        <v>26198</v>
      </c>
      <c r="V2304" t="s">
        <v>26199</v>
      </c>
      <c r="X2304" s="91" t="s">
        <v>34941</v>
      </c>
      <c r="Y2304" s="97"/>
      <c r="AA2304" s="91" t="str">
        <v>DRY000.5RU</v>
      </c>
    </row>
    <row r="2305" spans="1:27" s="91" customFormat="1" ht="15" customHeight="1" x14ac:dyDescent="0.35">
      <c r="A2305" s="310" t="s">
        <v>37885</v>
      </c>
      <c r="B2305" s="310" t="s">
        <v>37886</v>
      </c>
      <c r="C2305" s="310" t="s">
        <v>6622</v>
      </c>
      <c r="D2305" s="310" t="s">
        <v>37887</v>
      </c>
      <c r="E2305" s="310"/>
      <c r="F2305" s="310" t="s">
        <v>28977</v>
      </c>
      <c r="G2305" s="310"/>
      <c r="H2305" s="314">
        <v>0.5</v>
      </c>
      <c r="I2305" s="314">
        <v>6</v>
      </c>
      <c r="J2305" s="310" t="s">
        <v>942</v>
      </c>
      <c r="K2305" s="314">
        <v>35.003790000000002</v>
      </c>
      <c r="L2305" s="314">
        <v>-87.697500000000005</v>
      </c>
      <c r="M2305" s="314" t="s">
        <v>38376</v>
      </c>
      <c r="N2305" s="310" t="s">
        <v>26196</v>
      </c>
      <c r="O2305" s="310" t="s">
        <v>38983</v>
      </c>
      <c r="P2305" s="314">
        <v>1</v>
      </c>
      <c r="Q2305" s="310" t="s">
        <v>37888</v>
      </c>
      <c r="R2305" s="310" t="s">
        <v>25808</v>
      </c>
      <c r="S2305" s="310" t="s">
        <v>26197</v>
      </c>
      <c r="T2305" s="310"/>
      <c r="U2305" s="310" t="s">
        <v>26198</v>
      </c>
      <c r="V2305" s="310" t="s">
        <v>26199</v>
      </c>
      <c r="Y2305" s="97"/>
      <c r="AA2305" s="91" t="str">
        <v>DRY000.5WE</v>
      </c>
    </row>
    <row r="2306" spans="1:27" s="91" customFormat="1" ht="15" customHeight="1" x14ac:dyDescent="0.35">
      <c r="A2306" t="s">
        <v>6697</v>
      </c>
      <c r="B2306" t="s">
        <v>6696</v>
      </c>
      <c r="C2306" t="s">
        <v>6635</v>
      </c>
      <c r="D2306" t="s">
        <v>6698</v>
      </c>
      <c r="E2306"/>
      <c r="F2306" t="s">
        <v>33</v>
      </c>
      <c r="G2306"/>
      <c r="H2306">
        <v>0.6</v>
      </c>
      <c r="I2306">
        <v>41.28</v>
      </c>
      <c r="J2306" t="s">
        <v>4110</v>
      </c>
      <c r="K2306">
        <v>36.015169999999998</v>
      </c>
      <c r="L2306">
        <v>-85.941310000000001</v>
      </c>
      <c r="M2306" s="100" t="s">
        <v>38383</v>
      </c>
      <c r="N2306" t="s">
        <v>3589</v>
      </c>
      <c r="O2306" t="s">
        <v>43095</v>
      </c>
      <c r="P2306">
        <v>2</v>
      </c>
      <c r="Q2306" t="s">
        <v>26973</v>
      </c>
      <c r="R2306" t="s">
        <v>25812</v>
      </c>
      <c r="S2306" t="s">
        <v>26197</v>
      </c>
      <c r="T2306"/>
      <c r="U2306" t="s">
        <v>26198</v>
      </c>
      <c r="V2306" t="s">
        <v>26199</v>
      </c>
      <c r="Y2306" s="97"/>
      <c r="AA2306" s="91" t="str">
        <v>DRY000.6DB</v>
      </c>
    </row>
    <row r="2307" spans="1:27" s="91" customFormat="1" ht="15" customHeight="1" x14ac:dyDescent="0.35">
      <c r="A2307" t="s">
        <v>6700</v>
      </c>
      <c r="B2307" t="s">
        <v>6699</v>
      </c>
      <c r="C2307" t="s">
        <v>6622</v>
      </c>
      <c r="D2307" t="s">
        <v>6701</v>
      </c>
      <c r="E2307"/>
      <c r="F2307" t="s">
        <v>29086</v>
      </c>
      <c r="G2307"/>
      <c r="H2307">
        <v>0.6</v>
      </c>
      <c r="I2307">
        <v>3.08</v>
      </c>
      <c r="J2307" t="s">
        <v>2764</v>
      </c>
      <c r="K2307">
        <v>36.634721999999996</v>
      </c>
      <c r="L2307">
        <v>-86.188890000000001</v>
      </c>
      <c r="M2307" s="100" t="s">
        <v>38456</v>
      </c>
      <c r="N2307" t="s">
        <v>26335</v>
      </c>
      <c r="O2307" t="s">
        <v>42436</v>
      </c>
      <c r="P2307">
        <v>4</v>
      </c>
      <c r="Q2307" t="s">
        <v>31024</v>
      </c>
      <c r="R2307" t="s">
        <v>25812</v>
      </c>
      <c r="S2307" t="s">
        <v>26197</v>
      </c>
      <c r="T2307"/>
      <c r="U2307" t="s">
        <v>26198</v>
      </c>
      <c r="V2307" t="s">
        <v>26199</v>
      </c>
      <c r="Y2307" s="97"/>
      <c r="AA2307" s="91" t="str">
        <v>DRY000.6MA</v>
      </c>
    </row>
    <row r="2308" spans="1:27" s="91" customFormat="1" ht="15" customHeight="1" x14ac:dyDescent="0.35">
      <c r="A2308" t="s">
        <v>6703</v>
      </c>
      <c r="B2308" t="s">
        <v>6702</v>
      </c>
      <c r="C2308" t="s">
        <v>6635</v>
      </c>
      <c r="D2308" t="s">
        <v>6704</v>
      </c>
      <c r="E2308"/>
      <c r="F2308" t="s">
        <v>44</v>
      </c>
      <c r="G2308" t="s">
        <v>28985</v>
      </c>
      <c r="H2308">
        <v>0.6</v>
      </c>
      <c r="I2308">
        <v>7.86</v>
      </c>
      <c r="J2308" t="s">
        <v>409</v>
      </c>
      <c r="K2308">
        <v>35.316569999999999</v>
      </c>
      <c r="L2308">
        <v>-84.384439999999998</v>
      </c>
      <c r="M2308" s="100" t="s">
        <v>38384</v>
      </c>
      <c r="N2308" t="s">
        <v>26211</v>
      </c>
      <c r="O2308" t="s">
        <v>43124</v>
      </c>
      <c r="P2308">
        <v>2</v>
      </c>
      <c r="Q2308" t="s">
        <v>26954</v>
      </c>
      <c r="R2308" t="s">
        <v>25825</v>
      </c>
      <c r="S2308" t="s">
        <v>26197</v>
      </c>
      <c r="T2308"/>
      <c r="U2308" t="s">
        <v>26198</v>
      </c>
      <c r="V2308" t="s">
        <v>26204</v>
      </c>
      <c r="X2308" s="91" t="s">
        <v>31025</v>
      </c>
      <c r="Y2308" s="97"/>
      <c r="AA2308" s="91" t="str">
        <v>DRY000.6MO</v>
      </c>
    </row>
    <row r="2309" spans="1:27" s="91" customFormat="1" ht="15" customHeight="1" x14ac:dyDescent="0.35">
      <c r="A2309" t="s">
        <v>6706</v>
      </c>
      <c r="B2309" t="s">
        <v>6705</v>
      </c>
      <c r="C2309" t="s">
        <v>6635</v>
      </c>
      <c r="D2309" t="s">
        <v>2361</v>
      </c>
      <c r="E2309"/>
      <c r="F2309" t="s">
        <v>9</v>
      </c>
      <c r="G2309"/>
      <c r="H2309">
        <v>0.7</v>
      </c>
      <c r="I2309">
        <v>9.48</v>
      </c>
      <c r="J2309" t="s">
        <v>121</v>
      </c>
      <c r="K2309">
        <v>36.131999999999998</v>
      </c>
      <c r="L2309">
        <v>-88.178299999999993</v>
      </c>
      <c r="M2309" s="100" t="s">
        <v>38392</v>
      </c>
      <c r="N2309" t="s">
        <v>26221</v>
      </c>
      <c r="O2309" t="s">
        <v>42402</v>
      </c>
      <c r="P2309">
        <v>3</v>
      </c>
      <c r="Q2309" t="s">
        <v>31026</v>
      </c>
      <c r="R2309" t="s">
        <v>25816</v>
      </c>
      <c r="S2309" t="s">
        <v>26197</v>
      </c>
      <c r="T2309"/>
      <c r="U2309" t="s">
        <v>26198</v>
      </c>
      <c r="V2309" t="s">
        <v>26199</v>
      </c>
      <c r="Y2309" s="97"/>
      <c r="AA2309" s="91" t="str">
        <v>DRY000.7BN</v>
      </c>
    </row>
    <row r="2310" spans="1:27" s="91" customFormat="1" ht="15" customHeight="1" x14ac:dyDescent="0.35">
      <c r="A2310" t="s">
        <v>6708</v>
      </c>
      <c r="B2310" t="s">
        <v>6707</v>
      </c>
      <c r="C2310" t="s">
        <v>31027</v>
      </c>
      <c r="D2310" t="s">
        <v>6709</v>
      </c>
      <c r="E2310"/>
      <c r="F2310" t="s">
        <v>33</v>
      </c>
      <c r="G2310"/>
      <c r="H2310">
        <v>0.7</v>
      </c>
      <c r="I2310">
        <v>4.2300000000000004</v>
      </c>
      <c r="J2310" t="s">
        <v>277</v>
      </c>
      <c r="K2310">
        <v>36.248899999999999</v>
      </c>
      <c r="L2310">
        <v>-86.839500000000001</v>
      </c>
      <c r="M2310" s="100" t="s">
        <v>38414</v>
      </c>
      <c r="N2310" t="s">
        <v>26254</v>
      </c>
      <c r="O2310" t="s">
        <v>42733</v>
      </c>
      <c r="P2310">
        <v>5</v>
      </c>
      <c r="Q2310" t="s">
        <v>26950</v>
      </c>
      <c r="R2310" t="s">
        <v>25829</v>
      </c>
      <c r="S2310" t="s">
        <v>26197</v>
      </c>
      <c r="T2310"/>
      <c r="U2310" t="s">
        <v>26198</v>
      </c>
      <c r="V2310" t="s">
        <v>26199</v>
      </c>
      <c r="W2310" s="91" t="s">
        <v>6710</v>
      </c>
      <c r="X2310" s="91" t="s">
        <v>31028</v>
      </c>
      <c r="Y2310" s="97"/>
      <c r="AA2310" s="91" t="str">
        <v>DRY000.7DA</v>
      </c>
    </row>
    <row r="2311" spans="1:27" s="91" customFormat="1" ht="15" customHeight="1" x14ac:dyDescent="0.35">
      <c r="A2311" t="s">
        <v>6712</v>
      </c>
      <c r="B2311" t="s">
        <v>6711</v>
      </c>
      <c r="C2311" t="s">
        <v>6635</v>
      </c>
      <c r="D2311" t="s">
        <v>6713</v>
      </c>
      <c r="E2311"/>
      <c r="F2311" t="s">
        <v>44</v>
      </c>
      <c r="G2311"/>
      <c r="H2311">
        <v>0.7</v>
      </c>
      <c r="I2311">
        <v>8.1199999999999992</v>
      </c>
      <c r="J2311" t="s">
        <v>64</v>
      </c>
      <c r="K2311">
        <v>36.096550000000001</v>
      </c>
      <c r="L2311">
        <v>-82.746420000000001</v>
      </c>
      <c r="M2311" s="100" t="s">
        <v>38387</v>
      </c>
      <c r="N2311" t="s">
        <v>26214</v>
      </c>
      <c r="O2311" t="s">
        <v>43125</v>
      </c>
      <c r="P2311">
        <v>5</v>
      </c>
      <c r="Q2311" t="s">
        <v>26955</v>
      </c>
      <c r="R2311" t="s">
        <v>25821</v>
      </c>
      <c r="S2311" t="s">
        <v>26197</v>
      </c>
      <c r="T2311"/>
      <c r="U2311" t="s">
        <v>26198</v>
      </c>
      <c r="V2311" t="s">
        <v>26204</v>
      </c>
      <c r="X2311" s="91" t="s">
        <v>31029</v>
      </c>
      <c r="Y2311" s="97"/>
      <c r="AA2311" s="91" t="str">
        <v>DRY000.7GE</v>
      </c>
    </row>
    <row r="2312" spans="1:27" s="91" customFormat="1" ht="15" customHeight="1" x14ac:dyDescent="0.35">
      <c r="A2312" t="s">
        <v>6715</v>
      </c>
      <c r="B2312" t="s">
        <v>6714</v>
      </c>
      <c r="C2312" t="s">
        <v>6635</v>
      </c>
      <c r="D2312" t="s">
        <v>6716</v>
      </c>
      <c r="E2312"/>
      <c r="F2312" t="s">
        <v>27</v>
      </c>
      <c r="G2312"/>
      <c r="H2312">
        <v>0.7</v>
      </c>
      <c r="I2312">
        <v>2.17</v>
      </c>
      <c r="J2312" t="s">
        <v>448</v>
      </c>
      <c r="K2312">
        <v>36.099600000000002</v>
      </c>
      <c r="L2312">
        <v>-88.774500000000003</v>
      </c>
      <c r="M2312" s="100" t="s">
        <v>38404</v>
      </c>
      <c r="N2312" t="s">
        <v>26243</v>
      </c>
      <c r="O2312" t="s">
        <v>42516</v>
      </c>
      <c r="P2312">
        <v>5</v>
      </c>
      <c r="Q2312" t="s">
        <v>31030</v>
      </c>
      <c r="R2312" t="s">
        <v>25816</v>
      </c>
      <c r="S2312" t="s">
        <v>26197</v>
      </c>
      <c r="T2312"/>
      <c r="U2312" t="s">
        <v>26198</v>
      </c>
      <c r="V2312" t="s">
        <v>26199</v>
      </c>
      <c r="Y2312" s="97"/>
      <c r="AA2312" s="91" t="str">
        <v>DRY000.7GI</v>
      </c>
    </row>
    <row r="2313" spans="1:27" s="91" customFormat="1" ht="15" customHeight="1" x14ac:dyDescent="0.35">
      <c r="A2313" t="s">
        <v>6718</v>
      </c>
      <c r="B2313" t="s">
        <v>6717</v>
      </c>
      <c r="C2313" t="s">
        <v>6635</v>
      </c>
      <c r="D2313" t="s">
        <v>31031</v>
      </c>
      <c r="E2313"/>
      <c r="F2313" t="s">
        <v>29083</v>
      </c>
      <c r="G2313"/>
      <c r="H2313">
        <v>0.8</v>
      </c>
      <c r="I2313">
        <v>6.56</v>
      </c>
      <c r="J2313" t="s">
        <v>690</v>
      </c>
      <c r="K2313">
        <v>36.208069999999999</v>
      </c>
      <c r="L2313">
        <v>-87.051910000000007</v>
      </c>
      <c r="M2313" s="100" t="s">
        <v>38414</v>
      </c>
      <c r="N2313" t="s">
        <v>26254</v>
      </c>
      <c r="O2313" t="s">
        <v>42172</v>
      </c>
      <c r="P2313">
        <v>5</v>
      </c>
      <c r="Q2313" t="s">
        <v>31006</v>
      </c>
      <c r="R2313" t="s">
        <v>25829</v>
      </c>
      <c r="S2313" t="s">
        <v>26197</v>
      </c>
      <c r="T2313"/>
      <c r="U2313" t="s">
        <v>26198</v>
      </c>
      <c r="V2313" t="s">
        <v>26199</v>
      </c>
      <c r="X2313" s="91" t="s">
        <v>31032</v>
      </c>
      <c r="Y2313" s="97"/>
      <c r="AA2313" s="91" t="str">
        <v>DRY000.8CH</v>
      </c>
    </row>
    <row r="2314" spans="1:27" s="91" customFormat="1" ht="15" customHeight="1" x14ac:dyDescent="0.35">
      <c r="A2314" t="s">
        <v>6720</v>
      </c>
      <c r="B2314" t="s">
        <v>6719</v>
      </c>
      <c r="C2314" t="s">
        <v>6622</v>
      </c>
      <c r="D2314" t="s">
        <v>6721</v>
      </c>
      <c r="E2314"/>
      <c r="F2314" t="s">
        <v>9</v>
      </c>
      <c r="G2314"/>
      <c r="H2314">
        <v>0.8</v>
      </c>
      <c r="I2314">
        <v>4.8499999999999996</v>
      </c>
      <c r="J2314" t="s">
        <v>4536</v>
      </c>
      <c r="K2314">
        <v>35.422899999999998</v>
      </c>
      <c r="L2314">
        <v>-88.583240000000004</v>
      </c>
      <c r="M2314" s="100" t="s">
        <v>38381</v>
      </c>
      <c r="N2314" t="s">
        <v>26209</v>
      </c>
      <c r="O2314" t="s">
        <v>42279</v>
      </c>
      <c r="P2314">
        <v>1</v>
      </c>
      <c r="Q2314" t="s">
        <v>26956</v>
      </c>
      <c r="R2314" t="s">
        <v>25816</v>
      </c>
      <c r="S2314" t="s">
        <v>26197</v>
      </c>
      <c r="T2314"/>
      <c r="U2314" t="s">
        <v>26198</v>
      </c>
      <c r="V2314" t="s">
        <v>26199</v>
      </c>
      <c r="W2314" s="91" t="s">
        <v>6722</v>
      </c>
      <c r="X2314" s="91" t="s">
        <v>31033</v>
      </c>
      <c r="Y2314" s="97"/>
      <c r="AA2314" s="91" t="str">
        <v>DRY000.8CS</v>
      </c>
    </row>
    <row r="2315" spans="1:27" s="91" customFormat="1" ht="15" customHeight="1" x14ac:dyDescent="0.35">
      <c r="A2315" t="s">
        <v>6724</v>
      </c>
      <c r="B2315" t="s">
        <v>6723</v>
      </c>
      <c r="C2315" t="s">
        <v>6635</v>
      </c>
      <c r="D2315" t="s">
        <v>6725</v>
      </c>
      <c r="E2315"/>
      <c r="F2315" t="s">
        <v>27</v>
      </c>
      <c r="G2315"/>
      <c r="H2315">
        <v>0.8</v>
      </c>
      <c r="I2315">
        <v>3.29</v>
      </c>
      <c r="J2315" t="s">
        <v>896</v>
      </c>
      <c r="K2315">
        <v>36.499690000000001</v>
      </c>
      <c r="L2315">
        <v>-88.342699999999994</v>
      </c>
      <c r="M2315" s="100" t="s">
        <v>38984</v>
      </c>
      <c r="N2315" t="s">
        <v>26957</v>
      </c>
      <c r="O2315" t="s">
        <v>42857</v>
      </c>
      <c r="P2315">
        <v>3</v>
      </c>
      <c r="Q2315" t="s">
        <v>26958</v>
      </c>
      <c r="R2315" t="s">
        <v>25816</v>
      </c>
      <c r="S2315" t="s">
        <v>26197</v>
      </c>
      <c r="T2315"/>
      <c r="U2315" t="s">
        <v>26198</v>
      </c>
      <c r="V2315" t="s">
        <v>26199</v>
      </c>
      <c r="Y2315" s="97"/>
      <c r="AA2315" s="91" t="str">
        <v>DRY000.8HN</v>
      </c>
    </row>
    <row r="2316" spans="1:27" s="91" customFormat="1" ht="15" customHeight="1" x14ac:dyDescent="0.35">
      <c r="A2316" t="s">
        <v>6727</v>
      </c>
      <c r="B2316" t="s">
        <v>6726</v>
      </c>
      <c r="C2316" t="s">
        <v>6635</v>
      </c>
      <c r="D2316" t="s">
        <v>6728</v>
      </c>
      <c r="E2316"/>
      <c r="F2316" t="s">
        <v>9</v>
      </c>
      <c r="G2316"/>
      <c r="H2316">
        <v>0.9</v>
      </c>
      <c r="I2316">
        <v>2.88</v>
      </c>
      <c r="J2316" t="s">
        <v>641</v>
      </c>
      <c r="K2316">
        <v>35.68139</v>
      </c>
      <c r="L2316">
        <v>-88.256420000000006</v>
      </c>
      <c r="M2316" s="100" t="s">
        <v>38402</v>
      </c>
      <c r="N2316" t="s">
        <v>26242</v>
      </c>
      <c r="O2316" t="s">
        <v>42229</v>
      </c>
      <c r="P2316">
        <v>3</v>
      </c>
      <c r="Q2316" t="s">
        <v>31034</v>
      </c>
      <c r="R2316" t="s">
        <v>25816</v>
      </c>
      <c r="S2316" t="s">
        <v>26197</v>
      </c>
      <c r="T2316"/>
      <c r="U2316" t="s">
        <v>26198</v>
      </c>
      <c r="V2316" t="s">
        <v>26199</v>
      </c>
      <c r="X2316" s="91" t="s">
        <v>31035</v>
      </c>
      <c r="Y2316" s="97"/>
      <c r="AA2316" s="91" t="str">
        <v>DRY000.9HE</v>
      </c>
    </row>
    <row r="2317" spans="1:27" s="91" customFormat="1" ht="15" customHeight="1" x14ac:dyDescent="0.35">
      <c r="A2317" t="s">
        <v>6730</v>
      </c>
      <c r="B2317" t="s">
        <v>6729</v>
      </c>
      <c r="C2317" t="s">
        <v>6622</v>
      </c>
      <c r="D2317" t="s">
        <v>6731</v>
      </c>
      <c r="E2317"/>
      <c r="F2317" t="s">
        <v>9</v>
      </c>
      <c r="G2317"/>
      <c r="H2317">
        <v>0.9</v>
      </c>
      <c r="I2317">
        <v>2.94</v>
      </c>
      <c r="J2317" t="s">
        <v>10</v>
      </c>
      <c r="K2317">
        <v>35.121389999999998</v>
      </c>
      <c r="L2317">
        <v>-88.744789999999995</v>
      </c>
      <c r="M2317" s="100" t="s">
        <v>38377</v>
      </c>
      <c r="N2317" t="s">
        <v>26200</v>
      </c>
      <c r="O2317" t="s">
        <v>42518</v>
      </c>
      <c r="P2317">
        <v>4</v>
      </c>
      <c r="Q2317" t="s">
        <v>31036</v>
      </c>
      <c r="R2317" t="s">
        <v>25816</v>
      </c>
      <c r="S2317" t="s">
        <v>26197</v>
      </c>
      <c r="T2317"/>
      <c r="U2317" t="s">
        <v>26198</v>
      </c>
      <c r="V2317" t="s">
        <v>26199</v>
      </c>
      <c r="Y2317" s="97"/>
      <c r="AA2317" s="91" t="str">
        <v>DRY000.9MC</v>
      </c>
    </row>
    <row r="2318" spans="1:27" s="91" customFormat="1" ht="15" customHeight="1" x14ac:dyDescent="0.35">
      <c r="A2318" t="s">
        <v>6733</v>
      </c>
      <c r="B2318" t="s">
        <v>6732</v>
      </c>
      <c r="C2318" t="s">
        <v>6635</v>
      </c>
      <c r="D2318" t="s">
        <v>6734</v>
      </c>
      <c r="E2318"/>
      <c r="F2318" t="s">
        <v>27</v>
      </c>
      <c r="G2318"/>
      <c r="H2318">
        <v>0.9</v>
      </c>
      <c r="I2318">
        <v>2.81</v>
      </c>
      <c r="J2318" t="s">
        <v>619</v>
      </c>
      <c r="K2318">
        <v>36.2791</v>
      </c>
      <c r="L2318">
        <v>-89.138300000000001</v>
      </c>
      <c r="M2318" s="100" t="s">
        <v>38448</v>
      </c>
      <c r="N2318" t="s">
        <v>619</v>
      </c>
      <c r="O2318" t="s">
        <v>42487</v>
      </c>
      <c r="P2318">
        <v>5</v>
      </c>
      <c r="Q2318" t="s">
        <v>31022</v>
      </c>
      <c r="R2318" t="s">
        <v>25816</v>
      </c>
      <c r="S2318" t="s">
        <v>26197</v>
      </c>
      <c r="T2318"/>
      <c r="U2318" t="s">
        <v>26198</v>
      </c>
      <c r="V2318" t="s">
        <v>26199</v>
      </c>
      <c r="Y2318" s="97"/>
      <c r="AA2318" s="91" t="str">
        <v>DRY000.9OB</v>
      </c>
    </row>
    <row r="2319" spans="1:27" s="91" customFormat="1" ht="15" customHeight="1" x14ac:dyDescent="0.35">
      <c r="A2319" t="s">
        <v>6736</v>
      </c>
      <c r="B2319" t="s">
        <v>6735</v>
      </c>
      <c r="C2319" t="s">
        <v>6622</v>
      </c>
      <c r="D2319" t="s">
        <v>31037</v>
      </c>
      <c r="E2319"/>
      <c r="F2319" t="s">
        <v>9</v>
      </c>
      <c r="G2319"/>
      <c r="H2319">
        <v>1</v>
      </c>
      <c r="I2319">
        <v>3.92</v>
      </c>
      <c r="J2319" t="s">
        <v>641</v>
      </c>
      <c r="K2319">
        <v>35.724519999999998</v>
      </c>
      <c r="L2319">
        <v>-88.560339999999997</v>
      </c>
      <c r="M2319" s="100" t="s">
        <v>38429</v>
      </c>
      <c r="N2319" t="s">
        <v>26286</v>
      </c>
      <c r="O2319" t="s">
        <v>42437</v>
      </c>
      <c r="P2319">
        <v>2</v>
      </c>
      <c r="Q2319" t="s">
        <v>31038</v>
      </c>
      <c r="R2319" t="s">
        <v>25816</v>
      </c>
      <c r="S2319" t="s">
        <v>26197</v>
      </c>
      <c r="T2319"/>
      <c r="U2319" t="s">
        <v>26198</v>
      </c>
      <c r="V2319" t="s">
        <v>26199</v>
      </c>
      <c r="Y2319" s="97"/>
      <c r="AA2319" s="91" t="str">
        <v>DRY001.0HE</v>
      </c>
    </row>
    <row r="2320" spans="1:27" s="91" customFormat="1" ht="15" customHeight="1" x14ac:dyDescent="0.35">
      <c r="A2320" t="s">
        <v>6738</v>
      </c>
      <c r="B2320" t="s">
        <v>6737</v>
      </c>
      <c r="C2320" t="s">
        <v>6622</v>
      </c>
      <c r="D2320" t="s">
        <v>6739</v>
      </c>
      <c r="E2320"/>
      <c r="F2320" t="s">
        <v>9</v>
      </c>
      <c r="G2320"/>
      <c r="H2320">
        <v>1</v>
      </c>
      <c r="I2320">
        <v>2.76</v>
      </c>
      <c r="J2320" t="s">
        <v>3832</v>
      </c>
      <c r="K2320">
        <v>35.417659999999998</v>
      </c>
      <c r="L2320">
        <v>-89.0441</v>
      </c>
      <c r="M2320" s="100" t="s">
        <v>38450</v>
      </c>
      <c r="N2320" t="s">
        <v>26319</v>
      </c>
      <c r="O2320" t="s">
        <v>42370</v>
      </c>
      <c r="P2320">
        <v>4</v>
      </c>
      <c r="Q2320" t="s">
        <v>26960</v>
      </c>
      <c r="R2320" t="s">
        <v>25828</v>
      </c>
      <c r="S2320" t="s">
        <v>26197</v>
      </c>
      <c r="T2320"/>
      <c r="U2320" t="s">
        <v>26198</v>
      </c>
      <c r="V2320" t="s">
        <v>26199</v>
      </c>
      <c r="Y2320" s="97"/>
      <c r="AA2320" s="91" t="str">
        <v>DRY001.0HR</v>
      </c>
    </row>
    <row r="2321" spans="1:27" s="91" customFormat="1" ht="15" customHeight="1" x14ac:dyDescent="0.35">
      <c r="A2321" t="s">
        <v>6741</v>
      </c>
      <c r="B2321" t="s">
        <v>6740</v>
      </c>
      <c r="C2321" t="s">
        <v>6635</v>
      </c>
      <c r="D2321" t="s">
        <v>6742</v>
      </c>
      <c r="E2321"/>
      <c r="F2321" t="s">
        <v>44</v>
      </c>
      <c r="G2321"/>
      <c r="H2321">
        <v>1</v>
      </c>
      <c r="I2321">
        <v>8.34</v>
      </c>
      <c r="J2321" t="s">
        <v>270</v>
      </c>
      <c r="K2321">
        <v>36.459499999999998</v>
      </c>
      <c r="L2321">
        <v>-82.220399999999998</v>
      </c>
      <c r="M2321" s="100" t="s">
        <v>38412</v>
      </c>
      <c r="N2321" t="s">
        <v>29031</v>
      </c>
      <c r="O2321" t="s">
        <v>42125</v>
      </c>
      <c r="P2321">
        <v>2</v>
      </c>
      <c r="Q2321" t="s">
        <v>26961</v>
      </c>
      <c r="R2321" t="s">
        <v>25821</v>
      </c>
      <c r="S2321" t="s">
        <v>26197</v>
      </c>
      <c r="T2321"/>
      <c r="U2321" t="s">
        <v>26198</v>
      </c>
      <c r="V2321" t="s">
        <v>26204</v>
      </c>
      <c r="Y2321" s="97"/>
      <c r="AA2321" s="91" t="str">
        <v>DRY001.0SU</v>
      </c>
    </row>
    <row r="2322" spans="1:27" s="91" customFormat="1" ht="15" customHeight="1" x14ac:dyDescent="0.35">
      <c r="A2322" t="s">
        <v>6744</v>
      </c>
      <c r="B2322" t="s">
        <v>6743</v>
      </c>
      <c r="C2322" t="s">
        <v>31039</v>
      </c>
      <c r="D2322" t="s">
        <v>6745</v>
      </c>
      <c r="E2322"/>
      <c r="F2322" t="s">
        <v>33</v>
      </c>
      <c r="G2322"/>
      <c r="H2322">
        <v>1.1000000000000001</v>
      </c>
      <c r="I2322">
        <v>7.21</v>
      </c>
      <c r="J2322" t="s">
        <v>277</v>
      </c>
      <c r="K2322">
        <v>36.284166999999997</v>
      </c>
      <c r="L2322">
        <v>-86.706389000000001</v>
      </c>
      <c r="M2322" s="100" t="s">
        <v>38414</v>
      </c>
      <c r="N2322" t="s">
        <v>26254</v>
      </c>
      <c r="O2322" t="s">
        <v>38985</v>
      </c>
      <c r="P2322">
        <v>5</v>
      </c>
      <c r="Q2322" t="s">
        <v>26962</v>
      </c>
      <c r="R2322" t="s">
        <v>25829</v>
      </c>
      <c r="S2322" t="s">
        <v>26197</v>
      </c>
      <c r="T2322"/>
      <c r="U2322" t="s">
        <v>26198</v>
      </c>
      <c r="V2322" t="s">
        <v>26199</v>
      </c>
      <c r="W2322" s="91" t="s">
        <v>38986</v>
      </c>
      <c r="X2322" s="91" t="s">
        <v>34942</v>
      </c>
      <c r="Y2322" s="97"/>
      <c r="AA2322" s="91" t="str">
        <v>DRY001.1DA</v>
      </c>
    </row>
    <row r="2323" spans="1:27" s="91" customFormat="1" ht="15" customHeight="1" x14ac:dyDescent="0.35">
      <c r="A2323" t="s">
        <v>6747</v>
      </c>
      <c r="B2323" t="s">
        <v>6746</v>
      </c>
      <c r="C2323" t="s">
        <v>6622</v>
      </c>
      <c r="D2323" t="s">
        <v>6748</v>
      </c>
      <c r="E2323"/>
      <c r="F2323" t="s">
        <v>29083</v>
      </c>
      <c r="G2323"/>
      <c r="H2323">
        <v>1.1000000000000001</v>
      </c>
      <c r="I2323">
        <v>0.56000000000000005</v>
      </c>
      <c r="J2323" t="s">
        <v>4</v>
      </c>
      <c r="K2323">
        <v>35.308509999999998</v>
      </c>
      <c r="L2323">
        <v>-87.49821</v>
      </c>
      <c r="M2323" s="100" t="s">
        <v>38391</v>
      </c>
      <c r="N2323" t="s">
        <v>26220</v>
      </c>
      <c r="O2323" t="s">
        <v>42627</v>
      </c>
      <c r="P2323">
        <v>5</v>
      </c>
      <c r="Q2323" t="s">
        <v>27076</v>
      </c>
      <c r="R2323" t="s">
        <v>25808</v>
      </c>
      <c r="S2323" t="s">
        <v>26197</v>
      </c>
      <c r="T2323"/>
      <c r="U2323" t="s">
        <v>26198</v>
      </c>
      <c r="V2323" t="s">
        <v>26199</v>
      </c>
      <c r="X2323" s="91" t="s">
        <v>31040</v>
      </c>
      <c r="Y2323" s="97"/>
      <c r="AA2323" s="91" t="str">
        <v>DRY001.1LW</v>
      </c>
    </row>
    <row r="2324" spans="1:27" s="91" customFormat="1" ht="15" customHeight="1" x14ac:dyDescent="0.35">
      <c r="A2324" t="s">
        <v>6750</v>
      </c>
      <c r="B2324" t="s">
        <v>6749</v>
      </c>
      <c r="C2324" t="s">
        <v>6622</v>
      </c>
      <c r="D2324" t="s">
        <v>892</v>
      </c>
      <c r="E2324"/>
      <c r="F2324" t="s">
        <v>75</v>
      </c>
      <c r="G2324"/>
      <c r="H2324">
        <v>1.1000000000000001</v>
      </c>
      <c r="I2324">
        <v>1.67</v>
      </c>
      <c r="J2324" t="s">
        <v>148</v>
      </c>
      <c r="K2324">
        <v>35.909599999999998</v>
      </c>
      <c r="L2324">
        <v>-86.371399999999994</v>
      </c>
      <c r="M2324" s="100" t="s">
        <v>38401</v>
      </c>
      <c r="N2324" t="s">
        <v>26226</v>
      </c>
      <c r="O2324" t="s">
        <v>43123</v>
      </c>
      <c r="P2324">
        <v>2</v>
      </c>
      <c r="Q2324" t="s">
        <v>26964</v>
      </c>
      <c r="R2324" t="s">
        <v>25829</v>
      </c>
      <c r="S2324" t="s">
        <v>26197</v>
      </c>
      <c r="T2324"/>
      <c r="U2324" t="s">
        <v>26198</v>
      </c>
      <c r="V2324" t="s">
        <v>26199</v>
      </c>
      <c r="X2324" s="91" t="s">
        <v>31041</v>
      </c>
      <c r="Y2324" s="97"/>
      <c r="AA2324" s="91" t="str">
        <v>DRY001.1RU</v>
      </c>
    </row>
    <row r="2325" spans="1:27" s="91" customFormat="1" ht="15" customHeight="1" x14ac:dyDescent="0.35">
      <c r="A2325" t="s">
        <v>6752</v>
      </c>
      <c r="B2325" t="s">
        <v>6751</v>
      </c>
      <c r="C2325" t="s">
        <v>6635</v>
      </c>
      <c r="D2325" t="s">
        <v>6753</v>
      </c>
      <c r="E2325"/>
      <c r="F2325" t="s">
        <v>9</v>
      </c>
      <c r="G2325"/>
      <c r="H2325">
        <v>1.2</v>
      </c>
      <c r="I2325">
        <v>10.32</v>
      </c>
      <c r="J2325" t="s">
        <v>3832</v>
      </c>
      <c r="K2325">
        <v>35.413119999999999</v>
      </c>
      <c r="L2325">
        <v>-88.981309999999993</v>
      </c>
      <c r="M2325" s="100" t="s">
        <v>38450</v>
      </c>
      <c r="N2325" t="s">
        <v>26319</v>
      </c>
      <c r="O2325" t="s">
        <v>42446</v>
      </c>
      <c r="P2325">
        <v>4</v>
      </c>
      <c r="Q2325" t="s">
        <v>26965</v>
      </c>
      <c r="R2325" t="s">
        <v>25828</v>
      </c>
      <c r="S2325" t="s">
        <v>26197</v>
      </c>
      <c r="T2325"/>
      <c r="U2325" t="s">
        <v>26198</v>
      </c>
      <c r="V2325" t="s">
        <v>26199</v>
      </c>
      <c r="Y2325" s="97"/>
      <c r="AA2325" s="91" t="str">
        <v>DRY001.2HR</v>
      </c>
    </row>
    <row r="2326" spans="1:27" s="91" customFormat="1" ht="15" customHeight="1" x14ac:dyDescent="0.35">
      <c r="A2326" t="s">
        <v>6755</v>
      </c>
      <c r="B2326" t="s">
        <v>6754</v>
      </c>
      <c r="C2326" t="s">
        <v>6622</v>
      </c>
      <c r="D2326" t="s">
        <v>6756</v>
      </c>
      <c r="E2326"/>
      <c r="F2326" t="s">
        <v>75</v>
      </c>
      <c r="G2326"/>
      <c r="H2326">
        <v>1.2</v>
      </c>
      <c r="I2326">
        <v>5.4</v>
      </c>
      <c r="J2326" t="s">
        <v>1391</v>
      </c>
      <c r="K2326">
        <v>35.484499999999997</v>
      </c>
      <c r="L2326">
        <v>-86.753060000000005</v>
      </c>
      <c r="M2326" s="100" t="s">
        <v>38389</v>
      </c>
      <c r="N2326" t="s">
        <v>26217</v>
      </c>
      <c r="O2326" t="s">
        <v>42162</v>
      </c>
      <c r="P2326">
        <v>4</v>
      </c>
      <c r="Q2326" t="s">
        <v>31042</v>
      </c>
      <c r="R2326" t="s">
        <v>25808</v>
      </c>
      <c r="S2326" t="s">
        <v>26197</v>
      </c>
      <c r="T2326"/>
      <c r="U2326" t="s">
        <v>26198</v>
      </c>
      <c r="V2326" t="s">
        <v>26199</v>
      </c>
      <c r="W2326" s="91" t="s">
        <v>6757</v>
      </c>
      <c r="X2326" s="91" t="s">
        <v>31043</v>
      </c>
      <c r="Y2326" s="97"/>
      <c r="AA2326" s="91" t="str">
        <v>DRY001.2ML</v>
      </c>
    </row>
    <row r="2327" spans="1:27" s="91" customFormat="1" ht="15" customHeight="1" x14ac:dyDescent="0.35">
      <c r="A2327" t="s">
        <v>6759</v>
      </c>
      <c r="B2327" t="s">
        <v>6758</v>
      </c>
      <c r="C2327" t="s">
        <v>6622</v>
      </c>
      <c r="D2327" t="s">
        <v>6760</v>
      </c>
      <c r="E2327"/>
      <c r="F2327" t="s">
        <v>29086</v>
      </c>
      <c r="G2327"/>
      <c r="H2327">
        <v>1.2</v>
      </c>
      <c r="I2327">
        <v>9.56</v>
      </c>
      <c r="J2327" t="s">
        <v>470</v>
      </c>
      <c r="K2327">
        <v>35.741900000000001</v>
      </c>
      <c r="L2327">
        <v>-85.743300000000005</v>
      </c>
      <c r="M2327" s="100" t="s">
        <v>38403</v>
      </c>
      <c r="N2327" t="s">
        <v>26290</v>
      </c>
      <c r="O2327" t="s">
        <v>43110</v>
      </c>
      <c r="P2327">
        <v>3</v>
      </c>
      <c r="Q2327" t="s">
        <v>31044</v>
      </c>
      <c r="R2327" t="s">
        <v>25812</v>
      </c>
      <c r="S2327" t="s">
        <v>26197</v>
      </c>
      <c r="T2327"/>
      <c r="U2327" t="s">
        <v>26198</v>
      </c>
      <c r="V2327" t="s">
        <v>26199</v>
      </c>
      <c r="Y2327" s="97"/>
      <c r="AA2327" s="91" t="str">
        <v>DRY001.2WA</v>
      </c>
    </row>
    <row r="2328" spans="1:27" s="91" customFormat="1" ht="15" customHeight="1" x14ac:dyDescent="0.35">
      <c r="A2328" t="s">
        <v>6762</v>
      </c>
      <c r="B2328" t="s">
        <v>6761</v>
      </c>
      <c r="C2328" t="s">
        <v>6635</v>
      </c>
      <c r="D2328" t="s">
        <v>6763</v>
      </c>
      <c r="E2328"/>
      <c r="F2328" t="s">
        <v>29086</v>
      </c>
      <c r="G2328"/>
      <c r="H2328">
        <v>1.3</v>
      </c>
      <c r="I2328">
        <v>3.73</v>
      </c>
      <c r="J2328" t="s">
        <v>235</v>
      </c>
      <c r="K2328">
        <v>36.522778000000002</v>
      </c>
      <c r="L2328">
        <v>-85.584999999999994</v>
      </c>
      <c r="M2328" s="100" t="s">
        <v>38458</v>
      </c>
      <c r="N2328" t="s">
        <v>26340</v>
      </c>
      <c r="O2328" t="s">
        <v>42723</v>
      </c>
      <c r="P2328">
        <v>5</v>
      </c>
      <c r="Q2328" t="s">
        <v>31045</v>
      </c>
      <c r="R2328" t="s">
        <v>25812</v>
      </c>
      <c r="S2328" t="s">
        <v>26197</v>
      </c>
      <c r="T2328"/>
      <c r="U2328" t="s">
        <v>26198</v>
      </c>
      <c r="V2328" t="s">
        <v>26199</v>
      </c>
      <c r="Y2328" s="97"/>
      <c r="AA2328" s="91" t="str">
        <v>DRY001.3CY</v>
      </c>
    </row>
    <row r="2329" spans="1:27" s="91" customFormat="1" ht="15" customHeight="1" x14ac:dyDescent="0.35">
      <c r="A2329" t="s">
        <v>6765</v>
      </c>
      <c r="B2329" t="s">
        <v>6764</v>
      </c>
      <c r="C2329" t="s">
        <v>6622</v>
      </c>
      <c r="D2329" t="s">
        <v>6766</v>
      </c>
      <c r="E2329"/>
      <c r="F2329" t="s">
        <v>9</v>
      </c>
      <c r="G2329"/>
      <c r="H2329">
        <v>1.3</v>
      </c>
      <c r="I2329">
        <v>4.5199999999999996</v>
      </c>
      <c r="J2329" t="s">
        <v>448</v>
      </c>
      <c r="K2329">
        <v>35.794499999999999</v>
      </c>
      <c r="L2329">
        <v>-88.7273</v>
      </c>
      <c r="M2329" s="100" t="s">
        <v>38429</v>
      </c>
      <c r="N2329" t="s">
        <v>26286</v>
      </c>
      <c r="O2329" t="s">
        <v>42683</v>
      </c>
      <c r="P2329">
        <v>2</v>
      </c>
      <c r="Q2329" t="s">
        <v>26966</v>
      </c>
      <c r="R2329" t="s">
        <v>25816</v>
      </c>
      <c r="S2329" t="s">
        <v>26197</v>
      </c>
      <c r="T2329"/>
      <c r="U2329" t="s">
        <v>26198</v>
      </c>
      <c r="V2329" t="s">
        <v>26199</v>
      </c>
      <c r="X2329" s="91" t="s">
        <v>31046</v>
      </c>
      <c r="Y2329" s="97"/>
      <c r="AA2329" s="91" t="str">
        <v>DRY001.3GI</v>
      </c>
    </row>
    <row r="2330" spans="1:27" s="91" customFormat="1" ht="15" customHeight="1" x14ac:dyDescent="0.35">
      <c r="A2330" t="s">
        <v>6768</v>
      </c>
      <c r="B2330" t="s">
        <v>6767</v>
      </c>
      <c r="C2330" t="s">
        <v>6635</v>
      </c>
      <c r="D2330" t="s">
        <v>6769</v>
      </c>
      <c r="E2330"/>
      <c r="F2330" t="s">
        <v>33</v>
      </c>
      <c r="G2330"/>
      <c r="H2330">
        <v>1.3</v>
      </c>
      <c r="I2330">
        <v>5.49</v>
      </c>
      <c r="J2330" t="s">
        <v>34</v>
      </c>
      <c r="K2330">
        <v>35.480555000000003</v>
      </c>
      <c r="L2330">
        <v>-87.218329999999995</v>
      </c>
      <c r="M2330" s="100" t="s">
        <v>38382</v>
      </c>
      <c r="N2330" t="s">
        <v>26210</v>
      </c>
      <c r="O2330" t="s">
        <v>42571</v>
      </c>
      <c r="P2330">
        <v>3</v>
      </c>
      <c r="Q2330" t="s">
        <v>31047</v>
      </c>
      <c r="R2330" t="s">
        <v>25808</v>
      </c>
      <c r="S2330" t="s">
        <v>26197</v>
      </c>
      <c r="T2330"/>
      <c r="U2330" t="s">
        <v>26198</v>
      </c>
      <c r="V2330" t="s">
        <v>26199</v>
      </c>
      <c r="Y2330" s="97"/>
      <c r="AA2330" s="91" t="str">
        <v>DRY001.3MY</v>
      </c>
    </row>
    <row r="2331" spans="1:27" s="91" customFormat="1" ht="15" customHeight="1" x14ac:dyDescent="0.35">
      <c r="A2331" t="s">
        <v>6771</v>
      </c>
      <c r="B2331" t="s">
        <v>6770</v>
      </c>
      <c r="C2331" t="s">
        <v>6635</v>
      </c>
      <c r="D2331" t="s">
        <v>6772</v>
      </c>
      <c r="E2331"/>
      <c r="F2331" t="s">
        <v>44</v>
      </c>
      <c r="G2331"/>
      <c r="H2331">
        <v>1.3</v>
      </c>
      <c r="I2331">
        <v>5.86</v>
      </c>
      <c r="J2331" t="s">
        <v>270</v>
      </c>
      <c r="K2331">
        <v>36.452300000000001</v>
      </c>
      <c r="L2331">
        <v>-82.212999999999994</v>
      </c>
      <c r="M2331" s="100" t="s">
        <v>38412</v>
      </c>
      <c r="N2331" t="s">
        <v>29031</v>
      </c>
      <c r="O2331" t="s">
        <v>42125</v>
      </c>
      <c r="P2331">
        <v>2</v>
      </c>
      <c r="Q2331" t="s">
        <v>26967</v>
      </c>
      <c r="R2331" t="s">
        <v>25821</v>
      </c>
      <c r="S2331" t="s">
        <v>26197</v>
      </c>
      <c r="T2331"/>
      <c r="U2331" t="s">
        <v>26198</v>
      </c>
      <c r="V2331" t="s">
        <v>26204</v>
      </c>
      <c r="X2331" s="91" t="s">
        <v>34418</v>
      </c>
      <c r="Y2331" s="97"/>
      <c r="AA2331" s="91" t="str">
        <v>DRY001.3SU</v>
      </c>
    </row>
    <row r="2332" spans="1:27" s="91" customFormat="1" ht="15" customHeight="1" x14ac:dyDescent="0.35">
      <c r="A2332" t="s">
        <v>6774</v>
      </c>
      <c r="B2332" t="s">
        <v>6773</v>
      </c>
      <c r="C2332" t="s">
        <v>6642</v>
      </c>
      <c r="D2332" t="s">
        <v>6775</v>
      </c>
      <c r="E2332"/>
      <c r="F2332" t="s">
        <v>33</v>
      </c>
      <c r="G2332" t="s">
        <v>29086</v>
      </c>
      <c r="H2332">
        <v>1.4</v>
      </c>
      <c r="I2332">
        <v>63.4</v>
      </c>
      <c r="J2332" t="s">
        <v>235</v>
      </c>
      <c r="K2332">
        <v>36.479199999999999</v>
      </c>
      <c r="L2332">
        <v>-85.551900000000003</v>
      </c>
      <c r="M2332" s="100" t="s">
        <v>38458</v>
      </c>
      <c r="N2332" t="s">
        <v>26340</v>
      </c>
      <c r="O2332" t="s">
        <v>43104</v>
      </c>
      <c r="P2332">
        <v>5</v>
      </c>
      <c r="Q2332" t="s">
        <v>31020</v>
      </c>
      <c r="R2332" t="s">
        <v>25812</v>
      </c>
      <c r="S2332" t="s">
        <v>26197</v>
      </c>
      <c r="T2332"/>
      <c r="U2332" t="s">
        <v>26198</v>
      </c>
      <c r="V2332" t="s">
        <v>26199</v>
      </c>
      <c r="Y2332" s="97"/>
      <c r="AA2332" s="91" t="str">
        <v>DRY001.4CY</v>
      </c>
    </row>
    <row r="2333" spans="1:27" s="91" customFormat="1" ht="15" customHeight="1" x14ac:dyDescent="0.35">
      <c r="A2333" t="s">
        <v>6777</v>
      </c>
      <c r="B2333" t="s">
        <v>6776</v>
      </c>
      <c r="C2333" t="s">
        <v>6635</v>
      </c>
      <c r="D2333" t="s">
        <v>6778</v>
      </c>
      <c r="E2333"/>
      <c r="F2333" t="s">
        <v>33</v>
      </c>
      <c r="G2333" t="s">
        <v>29083</v>
      </c>
      <c r="H2333">
        <v>1.4</v>
      </c>
      <c r="I2333">
        <v>12.18</v>
      </c>
      <c r="J2333" t="s">
        <v>53</v>
      </c>
      <c r="K2333">
        <v>35.237099999999998</v>
      </c>
      <c r="L2333">
        <v>-87.110600000000005</v>
      </c>
      <c r="M2333" s="100" t="s">
        <v>38385</v>
      </c>
      <c r="N2333" t="s">
        <v>26213</v>
      </c>
      <c r="O2333" t="s">
        <v>42286</v>
      </c>
      <c r="P2333">
        <v>2</v>
      </c>
      <c r="Q2333" t="s">
        <v>31048</v>
      </c>
      <c r="R2333" t="s">
        <v>25808</v>
      </c>
      <c r="S2333" t="s">
        <v>26197</v>
      </c>
      <c r="T2333"/>
      <c r="U2333" t="s">
        <v>26198</v>
      </c>
      <c r="V2333" t="s">
        <v>26199</v>
      </c>
      <c r="Y2333" s="97"/>
      <c r="AA2333" s="91" t="str">
        <v>DRY001.4GS</v>
      </c>
    </row>
    <row r="2334" spans="1:27" s="91" customFormat="1" ht="15" customHeight="1" x14ac:dyDescent="0.35">
      <c r="A2334" t="s">
        <v>6780</v>
      </c>
      <c r="B2334" t="s">
        <v>6779</v>
      </c>
      <c r="C2334" t="s">
        <v>6635</v>
      </c>
      <c r="D2334" t="s">
        <v>29191</v>
      </c>
      <c r="E2334"/>
      <c r="F2334" t="s">
        <v>44</v>
      </c>
      <c r="G2334"/>
      <c r="H2334">
        <v>1.6</v>
      </c>
      <c r="I2334">
        <v>9.24</v>
      </c>
      <c r="J2334" t="s">
        <v>442</v>
      </c>
      <c r="K2334">
        <v>36.274999999999999</v>
      </c>
      <c r="L2334">
        <v>-82.2911</v>
      </c>
      <c r="M2334" s="100" t="s">
        <v>38455</v>
      </c>
      <c r="N2334" t="s">
        <v>26332</v>
      </c>
      <c r="O2334" t="s">
        <v>43111</v>
      </c>
      <c r="P2334">
        <v>1</v>
      </c>
      <c r="Q2334" t="s">
        <v>26968</v>
      </c>
      <c r="R2334" t="s">
        <v>25821</v>
      </c>
      <c r="S2334" t="s">
        <v>26197</v>
      </c>
      <c r="T2334"/>
      <c r="U2334" t="s">
        <v>26198</v>
      </c>
      <c r="V2334" t="s">
        <v>26204</v>
      </c>
      <c r="W2334" s="91" t="s">
        <v>6781</v>
      </c>
      <c r="X2334" s="91" t="s">
        <v>34943</v>
      </c>
      <c r="Y2334" s="97"/>
      <c r="AA2334" s="91" t="str">
        <v>DRY001.6CT</v>
      </c>
    </row>
    <row r="2335" spans="1:27" s="91" customFormat="1" ht="15" customHeight="1" x14ac:dyDescent="0.35">
      <c r="A2335" t="s">
        <v>6783</v>
      </c>
      <c r="B2335" t="s">
        <v>6782</v>
      </c>
      <c r="C2335" t="s">
        <v>6635</v>
      </c>
      <c r="D2335" t="s">
        <v>6763</v>
      </c>
      <c r="E2335"/>
      <c r="F2335" t="s">
        <v>29083</v>
      </c>
      <c r="G2335"/>
      <c r="H2335">
        <v>1.6</v>
      </c>
      <c r="I2335">
        <v>6.3</v>
      </c>
      <c r="J2335" t="s">
        <v>423</v>
      </c>
      <c r="K2335">
        <v>36.095832999999999</v>
      </c>
      <c r="L2335">
        <v>-87.906666999999999</v>
      </c>
      <c r="M2335" s="100" t="s">
        <v>38392</v>
      </c>
      <c r="N2335" t="s">
        <v>26221</v>
      </c>
      <c r="O2335" t="s">
        <v>42202</v>
      </c>
      <c r="P2335">
        <v>3</v>
      </c>
      <c r="Q2335" t="s">
        <v>31049</v>
      </c>
      <c r="R2335" t="s">
        <v>25829</v>
      </c>
      <c r="S2335" t="s">
        <v>26197</v>
      </c>
      <c r="T2335"/>
      <c r="U2335" t="s">
        <v>26198</v>
      </c>
      <c r="V2335" t="s">
        <v>26199</v>
      </c>
      <c r="Y2335" s="97"/>
      <c r="AA2335" s="91" t="str">
        <v>DRY001.6HU</v>
      </c>
    </row>
    <row r="2336" spans="1:27" s="91" customFormat="1" ht="15" customHeight="1" x14ac:dyDescent="0.35">
      <c r="A2336" t="s">
        <v>6785</v>
      </c>
      <c r="B2336" t="s">
        <v>6784</v>
      </c>
      <c r="C2336" t="s">
        <v>6622</v>
      </c>
      <c r="D2336" t="s">
        <v>6786</v>
      </c>
      <c r="E2336"/>
      <c r="F2336" t="s">
        <v>44</v>
      </c>
      <c r="G2336"/>
      <c r="H2336">
        <v>1.6</v>
      </c>
      <c r="I2336">
        <v>0.08</v>
      </c>
      <c r="J2336" t="s">
        <v>1514</v>
      </c>
      <c r="K2336">
        <v>35.39716</v>
      </c>
      <c r="L2336">
        <v>-84.586320000000001</v>
      </c>
      <c r="M2336" s="100" t="s">
        <v>38384</v>
      </c>
      <c r="N2336" t="s">
        <v>26211</v>
      </c>
      <c r="O2336" t="s">
        <v>43112</v>
      </c>
      <c r="P2336">
        <v>2</v>
      </c>
      <c r="Q2336" t="s">
        <v>31009</v>
      </c>
      <c r="R2336" t="s">
        <v>25802</v>
      </c>
      <c r="S2336" t="s">
        <v>26197</v>
      </c>
      <c r="T2336"/>
      <c r="U2336" t="s">
        <v>26198</v>
      </c>
      <c r="V2336" t="s">
        <v>26204</v>
      </c>
      <c r="Y2336" s="97"/>
      <c r="AA2336" s="91" t="str">
        <v>DRY001.6MM</v>
      </c>
    </row>
    <row r="2337" spans="1:27" s="91" customFormat="1" ht="15" customHeight="1" x14ac:dyDescent="0.35">
      <c r="A2337" t="s">
        <v>6788</v>
      </c>
      <c r="B2337" t="s">
        <v>6787</v>
      </c>
      <c r="C2337" t="s">
        <v>6635</v>
      </c>
      <c r="D2337" t="s">
        <v>31050</v>
      </c>
      <c r="E2337"/>
      <c r="F2337" t="s">
        <v>28977</v>
      </c>
      <c r="G2337"/>
      <c r="H2337">
        <v>1.7</v>
      </c>
      <c r="I2337">
        <v>13.28</v>
      </c>
      <c r="J2337" t="s">
        <v>354</v>
      </c>
      <c r="K2337">
        <v>35.026899999999998</v>
      </c>
      <c r="L2337">
        <v>-88.168090000000007</v>
      </c>
      <c r="M2337" s="100" t="s">
        <v>38376</v>
      </c>
      <c r="N2337" t="s">
        <v>26196</v>
      </c>
      <c r="O2337" t="s">
        <v>43006</v>
      </c>
      <c r="P2337">
        <v>1</v>
      </c>
      <c r="Q2337" t="s">
        <v>31051</v>
      </c>
      <c r="R2337" t="s">
        <v>25816</v>
      </c>
      <c r="S2337" t="s">
        <v>26197</v>
      </c>
      <c r="T2337" t="s">
        <v>26969</v>
      </c>
      <c r="U2337" t="s">
        <v>26207</v>
      </c>
      <c r="V2337" t="s">
        <v>26199</v>
      </c>
      <c r="Y2337" s="97"/>
      <c r="AA2337" s="91" t="str">
        <v>DRY001.7HD</v>
      </c>
    </row>
    <row r="2338" spans="1:27" s="91" customFormat="1" ht="15" customHeight="1" x14ac:dyDescent="0.35">
      <c r="A2338" t="s">
        <v>6790</v>
      </c>
      <c r="B2338" t="s">
        <v>6789</v>
      </c>
      <c r="C2338" t="s">
        <v>6622</v>
      </c>
      <c r="D2338" t="s">
        <v>6791</v>
      </c>
      <c r="E2338"/>
      <c r="F2338" t="s">
        <v>29083</v>
      </c>
      <c r="G2338"/>
      <c r="H2338">
        <v>1.7</v>
      </c>
      <c r="I2338">
        <v>0.39</v>
      </c>
      <c r="J2338" t="s">
        <v>4</v>
      </c>
      <c r="K2338">
        <v>35.305700000000002</v>
      </c>
      <c r="L2338">
        <v>-87.500900000000001</v>
      </c>
      <c r="M2338" s="100" t="s">
        <v>38391</v>
      </c>
      <c r="N2338" t="s">
        <v>26220</v>
      </c>
      <c r="O2338" t="s">
        <v>42627</v>
      </c>
      <c r="P2338">
        <v>5</v>
      </c>
      <c r="Q2338" t="s">
        <v>27076</v>
      </c>
      <c r="R2338" t="s">
        <v>25808</v>
      </c>
      <c r="S2338" t="s">
        <v>26197</v>
      </c>
      <c r="T2338"/>
      <c r="U2338" t="s">
        <v>26198</v>
      </c>
      <c r="V2338" t="s">
        <v>26199</v>
      </c>
      <c r="W2338" s="91" t="s">
        <v>6792</v>
      </c>
      <c r="X2338" s="91" t="s">
        <v>31052</v>
      </c>
      <c r="Y2338" s="97"/>
      <c r="AA2338" s="91" t="str">
        <v>DRY001.7LW</v>
      </c>
    </row>
    <row r="2339" spans="1:27" s="91" customFormat="1" ht="15" customHeight="1" x14ac:dyDescent="0.35">
      <c r="A2339" t="s">
        <v>6794</v>
      </c>
      <c r="B2339" t="s">
        <v>6793</v>
      </c>
      <c r="C2339" t="s">
        <v>6622</v>
      </c>
      <c r="D2339" t="s">
        <v>6795</v>
      </c>
      <c r="E2339"/>
      <c r="F2339" t="s">
        <v>44</v>
      </c>
      <c r="G2339"/>
      <c r="H2339">
        <v>1.8</v>
      </c>
      <c r="I2339">
        <v>1.79</v>
      </c>
      <c r="J2339" t="s">
        <v>68</v>
      </c>
      <c r="K2339">
        <v>36.332000000000001</v>
      </c>
      <c r="L2339">
        <v>-83.155000000000001</v>
      </c>
      <c r="M2339" s="100" t="s">
        <v>38388</v>
      </c>
      <c r="N2339" t="s">
        <v>18813</v>
      </c>
      <c r="O2339" t="s">
        <v>42194</v>
      </c>
      <c r="P2339">
        <v>4</v>
      </c>
      <c r="Q2339" t="s">
        <v>31053</v>
      </c>
      <c r="R2339" t="s">
        <v>25821</v>
      </c>
      <c r="S2339" t="s">
        <v>26197</v>
      </c>
      <c r="T2339"/>
      <c r="U2339" t="s">
        <v>26198</v>
      </c>
      <c r="V2339" t="s">
        <v>26204</v>
      </c>
      <c r="W2339" s="91" t="s">
        <v>6796</v>
      </c>
      <c r="X2339" s="91" t="s">
        <v>34944</v>
      </c>
      <c r="Y2339" s="97"/>
      <c r="AA2339" s="91" t="str">
        <v>DRY001.8HS</v>
      </c>
    </row>
    <row r="2340" spans="1:27" s="91" customFormat="1" ht="15" customHeight="1" x14ac:dyDescent="0.35">
      <c r="A2340" t="s">
        <v>6792</v>
      </c>
      <c r="B2340" t="s">
        <v>6797</v>
      </c>
      <c r="C2340" t="s">
        <v>6622</v>
      </c>
      <c r="D2340" t="s">
        <v>6798</v>
      </c>
      <c r="E2340"/>
      <c r="F2340" t="s">
        <v>29083</v>
      </c>
      <c r="G2340"/>
      <c r="H2340">
        <v>1.8</v>
      </c>
      <c r="I2340">
        <v>0.23</v>
      </c>
      <c r="J2340" t="s">
        <v>4</v>
      </c>
      <c r="K2340">
        <v>35.304400000000001</v>
      </c>
      <c r="L2340">
        <v>-87.501999999999995</v>
      </c>
      <c r="M2340" s="100" t="s">
        <v>38391</v>
      </c>
      <c r="N2340" t="s">
        <v>26220</v>
      </c>
      <c r="O2340" t="s">
        <v>42627</v>
      </c>
      <c r="P2340">
        <v>5</v>
      </c>
      <c r="Q2340" t="s">
        <v>27076</v>
      </c>
      <c r="R2340" t="s">
        <v>25808</v>
      </c>
      <c r="S2340" t="s">
        <v>26197</v>
      </c>
      <c r="T2340"/>
      <c r="U2340" t="s">
        <v>26198</v>
      </c>
      <c r="V2340" t="s">
        <v>26199</v>
      </c>
      <c r="W2340" s="91" t="s">
        <v>6790</v>
      </c>
      <c r="X2340" s="91" t="s">
        <v>31054</v>
      </c>
      <c r="Y2340" s="97"/>
      <c r="AA2340" s="91" t="str">
        <v>DRY001.8LW</v>
      </c>
    </row>
    <row r="2341" spans="1:27" s="91" customFormat="1" ht="15" customHeight="1" x14ac:dyDescent="0.35">
      <c r="A2341" t="s">
        <v>6800</v>
      </c>
      <c r="B2341" t="s">
        <v>6799</v>
      </c>
      <c r="C2341" t="s">
        <v>6635</v>
      </c>
      <c r="D2341" t="s">
        <v>6801</v>
      </c>
      <c r="E2341"/>
      <c r="F2341" t="s">
        <v>44</v>
      </c>
      <c r="G2341"/>
      <c r="H2341">
        <v>1.8</v>
      </c>
      <c r="I2341">
        <v>2.33</v>
      </c>
      <c r="J2341" t="s">
        <v>625</v>
      </c>
      <c r="K2341">
        <v>36.174160000000001</v>
      </c>
      <c r="L2341">
        <v>-82.351129999999998</v>
      </c>
      <c r="M2341" s="100" t="s">
        <v>38387</v>
      </c>
      <c r="N2341" t="s">
        <v>26214</v>
      </c>
      <c r="O2341" t="s">
        <v>42091</v>
      </c>
      <c r="P2341">
        <v>5</v>
      </c>
      <c r="Q2341" t="s">
        <v>31014</v>
      </c>
      <c r="R2341" t="s">
        <v>25821</v>
      </c>
      <c r="S2341" t="s">
        <v>26197</v>
      </c>
      <c r="T2341"/>
      <c r="U2341" t="s">
        <v>26198</v>
      </c>
      <c r="V2341" t="s">
        <v>26204</v>
      </c>
      <c r="Y2341" s="97"/>
      <c r="AA2341" s="91" t="str">
        <v>DRY001.8UC</v>
      </c>
    </row>
    <row r="2342" spans="1:27" s="91" customFormat="1" ht="15" customHeight="1" x14ac:dyDescent="0.35">
      <c r="A2342" t="s">
        <v>6803</v>
      </c>
      <c r="B2342" t="s">
        <v>6802</v>
      </c>
      <c r="C2342" t="s">
        <v>6635</v>
      </c>
      <c r="D2342" t="s">
        <v>31055</v>
      </c>
      <c r="E2342"/>
      <c r="F2342" t="s">
        <v>29086</v>
      </c>
      <c r="G2342"/>
      <c r="H2342">
        <v>1.9</v>
      </c>
      <c r="I2342">
        <v>21.38</v>
      </c>
      <c r="J2342" t="s">
        <v>1480</v>
      </c>
      <c r="K2342">
        <v>35.322510000000001</v>
      </c>
      <c r="L2342">
        <v>-85.824700000000007</v>
      </c>
      <c r="M2342" s="100" t="s">
        <v>38457</v>
      </c>
      <c r="N2342" t="s">
        <v>26336</v>
      </c>
      <c r="O2342" t="s">
        <v>42867</v>
      </c>
      <c r="P2342">
        <v>2</v>
      </c>
      <c r="Q2342" t="s">
        <v>31056</v>
      </c>
      <c r="R2342" t="s">
        <v>25802</v>
      </c>
      <c r="S2342" t="s">
        <v>26197</v>
      </c>
      <c r="T2342"/>
      <c r="U2342" t="s">
        <v>26198</v>
      </c>
      <c r="V2342" t="s">
        <v>26199</v>
      </c>
      <c r="Y2342" s="97"/>
      <c r="AA2342" s="91" t="str">
        <v>DRY001.9GY</v>
      </c>
    </row>
    <row r="2343" spans="1:27" s="91" customFormat="1" ht="15" customHeight="1" x14ac:dyDescent="0.35">
      <c r="A2343" t="s">
        <v>34945</v>
      </c>
      <c r="B2343" t="s">
        <v>34946</v>
      </c>
      <c r="C2343" t="s">
        <v>6635</v>
      </c>
      <c r="D2343" t="s">
        <v>34947</v>
      </c>
      <c r="E2343"/>
      <c r="F2343" t="s">
        <v>28977</v>
      </c>
      <c r="G2343"/>
      <c r="H2343">
        <v>1.9</v>
      </c>
      <c r="I2343">
        <v>17</v>
      </c>
      <c r="J2343" t="s">
        <v>354</v>
      </c>
      <c r="K2343">
        <v>35.0261</v>
      </c>
      <c r="L2343">
        <v>-88.164699999999996</v>
      </c>
      <c r="M2343" s="100" t="s">
        <v>38376</v>
      </c>
      <c r="N2343" t="s">
        <v>26196</v>
      </c>
      <c r="O2343" t="s">
        <v>43006</v>
      </c>
      <c r="P2343">
        <v>1</v>
      </c>
      <c r="Q2343" t="s">
        <v>27044</v>
      </c>
      <c r="R2343" t="s">
        <v>25816</v>
      </c>
      <c r="S2343" t="s">
        <v>26197</v>
      </c>
      <c r="T2343"/>
      <c r="U2343" t="s">
        <v>26198</v>
      </c>
      <c r="V2343" t="s">
        <v>26199</v>
      </c>
      <c r="Y2343" s="97"/>
      <c r="AA2343" s="91" t="str">
        <v>DRY001.9HD</v>
      </c>
    </row>
    <row r="2344" spans="1:27" s="91" customFormat="1" ht="15" customHeight="1" x14ac:dyDescent="0.35">
      <c r="A2344" t="s">
        <v>7356</v>
      </c>
      <c r="B2344" t="s">
        <v>7354</v>
      </c>
      <c r="C2344" t="s">
        <v>6635</v>
      </c>
      <c r="D2344" t="s">
        <v>6763</v>
      </c>
      <c r="E2344" t="s">
        <v>27066</v>
      </c>
      <c r="F2344" t="s">
        <v>28977</v>
      </c>
      <c r="G2344"/>
      <c r="H2344">
        <v>3.19</v>
      </c>
      <c r="I2344">
        <v>9.6999999999999993</v>
      </c>
      <c r="J2344" t="s">
        <v>354</v>
      </c>
      <c r="K2344">
        <v>35.034695999999997</v>
      </c>
      <c r="L2344">
        <v>-88.137686000000002</v>
      </c>
      <c r="M2344" s="100" t="s">
        <v>38376</v>
      </c>
      <c r="N2344" t="s">
        <v>26196</v>
      </c>
      <c r="O2344" t="s">
        <v>43006</v>
      </c>
      <c r="P2344">
        <v>1</v>
      </c>
      <c r="Q2344" t="s">
        <v>27044</v>
      </c>
      <c r="R2344" t="s">
        <v>25816</v>
      </c>
      <c r="S2344" t="s">
        <v>26197</v>
      </c>
      <c r="T2344"/>
      <c r="U2344" t="s">
        <v>26198</v>
      </c>
      <c r="V2344" t="s">
        <v>26199</v>
      </c>
      <c r="W2344" s="91" t="s">
        <v>7355</v>
      </c>
      <c r="X2344" s="91" t="s">
        <v>37182</v>
      </c>
      <c r="Y2344" s="97"/>
      <c r="AA2344" s="91" t="str">
        <v>DRY002.0HD</v>
      </c>
    </row>
    <row r="2345" spans="1:27" s="91" customFormat="1" ht="15" customHeight="1" x14ac:dyDescent="0.35">
      <c r="A2345" t="s">
        <v>6805</v>
      </c>
      <c r="B2345" t="s">
        <v>6804</v>
      </c>
      <c r="C2345" t="s">
        <v>6622</v>
      </c>
      <c r="D2345" t="s">
        <v>6806</v>
      </c>
      <c r="E2345"/>
      <c r="F2345" t="s">
        <v>9</v>
      </c>
      <c r="G2345"/>
      <c r="H2345">
        <v>2</v>
      </c>
      <c r="I2345">
        <v>1.31</v>
      </c>
      <c r="J2345" t="s">
        <v>10</v>
      </c>
      <c r="K2345">
        <v>35.134700000000002</v>
      </c>
      <c r="L2345">
        <v>-88.753200000000007</v>
      </c>
      <c r="M2345" s="100" t="s">
        <v>38377</v>
      </c>
      <c r="N2345" t="s">
        <v>26200</v>
      </c>
      <c r="O2345" t="s">
        <v>42518</v>
      </c>
      <c r="P2345">
        <v>4</v>
      </c>
      <c r="Q2345" t="s">
        <v>31036</v>
      </c>
      <c r="R2345" t="s">
        <v>25816</v>
      </c>
      <c r="S2345" t="s">
        <v>26197</v>
      </c>
      <c r="T2345"/>
      <c r="U2345" t="s">
        <v>26198</v>
      </c>
      <c r="V2345" t="s">
        <v>26199</v>
      </c>
      <c r="X2345" s="91" t="s">
        <v>29689</v>
      </c>
      <c r="Y2345" s="97"/>
      <c r="AA2345" s="91" t="str">
        <v>DRY002.0MC</v>
      </c>
    </row>
    <row r="2346" spans="1:27" s="91" customFormat="1" ht="15" customHeight="1" x14ac:dyDescent="0.35">
      <c r="A2346" t="s">
        <v>6808</v>
      </c>
      <c r="B2346" t="s">
        <v>6807</v>
      </c>
      <c r="C2346" t="s">
        <v>6635</v>
      </c>
      <c r="D2346" t="s">
        <v>6809</v>
      </c>
      <c r="E2346"/>
      <c r="F2346" t="s">
        <v>29089</v>
      </c>
      <c r="G2346" t="s">
        <v>58</v>
      </c>
      <c r="H2346">
        <v>2.1</v>
      </c>
      <c r="I2346">
        <v>41.57</v>
      </c>
      <c r="J2346" t="s">
        <v>470</v>
      </c>
      <c r="K2346">
        <v>35.565770000000001</v>
      </c>
      <c r="L2346">
        <v>-85.626059999999995</v>
      </c>
      <c r="M2346" s="100" t="s">
        <v>38403</v>
      </c>
      <c r="N2346" t="s">
        <v>26290</v>
      </c>
      <c r="O2346" t="s">
        <v>42321</v>
      </c>
      <c r="P2346">
        <v>3</v>
      </c>
      <c r="Q2346" t="s">
        <v>26971</v>
      </c>
      <c r="R2346" t="s">
        <v>25812</v>
      </c>
      <c r="S2346" t="s">
        <v>26197</v>
      </c>
      <c r="T2346"/>
      <c r="U2346" t="s">
        <v>26198</v>
      </c>
      <c r="V2346" t="s">
        <v>26199</v>
      </c>
      <c r="Y2346" s="97"/>
      <c r="AA2346" s="91" t="str">
        <v>DRY002.1WA</v>
      </c>
    </row>
    <row r="2347" spans="1:27" s="91" customFormat="1" ht="15" customHeight="1" x14ac:dyDescent="0.35">
      <c r="A2347" t="s">
        <v>6811</v>
      </c>
      <c r="B2347" t="s">
        <v>6810</v>
      </c>
      <c r="C2347" t="s">
        <v>6642</v>
      </c>
      <c r="D2347" t="s">
        <v>6812</v>
      </c>
      <c r="E2347"/>
      <c r="F2347" t="s">
        <v>33</v>
      </c>
      <c r="G2347" t="s">
        <v>29086</v>
      </c>
      <c r="H2347">
        <v>2.2000000000000002</v>
      </c>
      <c r="I2347">
        <v>24.86</v>
      </c>
      <c r="J2347" t="s">
        <v>235</v>
      </c>
      <c r="K2347">
        <v>36.475278000000003</v>
      </c>
      <c r="L2347">
        <v>-85.553055999999998</v>
      </c>
      <c r="M2347" s="100" t="s">
        <v>38458</v>
      </c>
      <c r="N2347" t="s">
        <v>26340</v>
      </c>
      <c r="O2347" t="s">
        <v>43104</v>
      </c>
      <c r="P2347">
        <v>5</v>
      </c>
      <c r="Q2347" t="s">
        <v>31020</v>
      </c>
      <c r="R2347" t="s">
        <v>25812</v>
      </c>
      <c r="S2347" t="s">
        <v>26197</v>
      </c>
      <c r="T2347"/>
      <c r="U2347" t="s">
        <v>26198</v>
      </c>
      <c r="V2347" t="s">
        <v>26199</v>
      </c>
      <c r="Y2347" s="97"/>
      <c r="AA2347" s="91" t="str">
        <v>DRY002.2CY</v>
      </c>
    </row>
    <row r="2348" spans="1:27" s="91" customFormat="1" ht="15" customHeight="1" x14ac:dyDescent="0.35">
      <c r="A2348" t="s">
        <v>6814</v>
      </c>
      <c r="B2348" t="s">
        <v>6813</v>
      </c>
      <c r="C2348" t="s">
        <v>6635</v>
      </c>
      <c r="D2348" t="s">
        <v>6815</v>
      </c>
      <c r="E2348"/>
      <c r="F2348" t="s">
        <v>29089</v>
      </c>
      <c r="G2348"/>
      <c r="H2348">
        <v>2.2000000000000002</v>
      </c>
      <c r="I2348">
        <v>5.53</v>
      </c>
      <c r="J2348" t="s">
        <v>583</v>
      </c>
      <c r="K2348">
        <v>35.009245999999997</v>
      </c>
      <c r="L2348">
        <v>-85.804789999999997</v>
      </c>
      <c r="M2348" s="100" t="s">
        <v>38430</v>
      </c>
      <c r="N2348" t="s">
        <v>26288</v>
      </c>
      <c r="O2348" t="s">
        <v>43143</v>
      </c>
      <c r="P2348">
        <v>5</v>
      </c>
      <c r="Q2348" t="s">
        <v>31057</v>
      </c>
      <c r="R2348" t="s">
        <v>25802</v>
      </c>
      <c r="S2348" t="s">
        <v>26197</v>
      </c>
      <c r="T2348"/>
      <c r="U2348" t="s">
        <v>26198</v>
      </c>
      <c r="V2348" t="s">
        <v>26199</v>
      </c>
      <c r="Y2348" s="97"/>
      <c r="AA2348" s="91" t="str">
        <v>DRY002.2MI</v>
      </c>
    </row>
    <row r="2349" spans="1:27" s="91" customFormat="1" ht="15" customHeight="1" x14ac:dyDescent="0.35">
      <c r="A2349" t="s">
        <v>6817</v>
      </c>
      <c r="B2349" t="s">
        <v>6816</v>
      </c>
      <c r="C2349" t="s">
        <v>6622</v>
      </c>
      <c r="D2349" t="s">
        <v>6818</v>
      </c>
      <c r="E2349"/>
      <c r="F2349" t="s">
        <v>44</v>
      </c>
      <c r="G2349"/>
      <c r="H2349">
        <v>2.2999999999999998</v>
      </c>
      <c r="I2349">
        <v>2.13</v>
      </c>
      <c r="J2349" t="s">
        <v>766</v>
      </c>
      <c r="K2349">
        <v>35.367249999999999</v>
      </c>
      <c r="L2349">
        <v>-85.003069999999994</v>
      </c>
      <c r="M2349" s="100" t="s">
        <v>38386</v>
      </c>
      <c r="N2349" t="s">
        <v>29084</v>
      </c>
      <c r="O2349" t="s">
        <v>42369</v>
      </c>
      <c r="P2349">
        <v>3</v>
      </c>
      <c r="Q2349" t="s">
        <v>31058</v>
      </c>
      <c r="R2349" t="s">
        <v>25802</v>
      </c>
      <c r="S2349" t="s">
        <v>26197</v>
      </c>
      <c r="T2349"/>
      <c r="U2349" t="s">
        <v>26198</v>
      </c>
      <c r="V2349" t="s">
        <v>26204</v>
      </c>
      <c r="X2349" s="91" t="s">
        <v>31059</v>
      </c>
      <c r="Y2349" s="97"/>
      <c r="AA2349" s="91" t="str">
        <v>DRY002.3HM</v>
      </c>
    </row>
    <row r="2350" spans="1:27" s="91" customFormat="1" ht="15" customHeight="1" x14ac:dyDescent="0.35">
      <c r="A2350" t="s">
        <v>6820</v>
      </c>
      <c r="B2350" t="s">
        <v>6819</v>
      </c>
      <c r="C2350" t="s">
        <v>6635</v>
      </c>
      <c r="D2350" t="s">
        <v>6821</v>
      </c>
      <c r="E2350"/>
      <c r="F2350" t="s">
        <v>29086</v>
      </c>
      <c r="G2350"/>
      <c r="H2350">
        <v>2.5</v>
      </c>
      <c r="I2350">
        <v>15.7</v>
      </c>
      <c r="J2350" t="s">
        <v>454</v>
      </c>
      <c r="K2350">
        <v>35.170299999999997</v>
      </c>
      <c r="L2350">
        <v>-86.127799999999993</v>
      </c>
      <c r="M2350" s="100" t="s">
        <v>38457</v>
      </c>
      <c r="N2350" t="s">
        <v>26336</v>
      </c>
      <c r="O2350" t="s">
        <v>43105</v>
      </c>
      <c r="P2350">
        <v>2</v>
      </c>
      <c r="Q2350" t="s">
        <v>26972</v>
      </c>
      <c r="R2350" t="s">
        <v>25808</v>
      </c>
      <c r="S2350" t="s">
        <v>26197</v>
      </c>
      <c r="T2350"/>
      <c r="U2350" t="s">
        <v>26198</v>
      </c>
      <c r="V2350" t="s">
        <v>26199</v>
      </c>
      <c r="X2350" s="91" t="s">
        <v>31060</v>
      </c>
      <c r="Y2350" s="97"/>
      <c r="AA2350" s="91" t="str">
        <v>DRY002.5FR</v>
      </c>
    </row>
    <row r="2351" spans="1:27" s="91" customFormat="1" ht="15" customHeight="1" x14ac:dyDescent="0.35">
      <c r="A2351" t="s">
        <v>6823</v>
      </c>
      <c r="B2351" t="s">
        <v>6822</v>
      </c>
      <c r="C2351" t="s">
        <v>6635</v>
      </c>
      <c r="D2351" t="s">
        <v>6824</v>
      </c>
      <c r="E2351"/>
      <c r="F2351" t="s">
        <v>33</v>
      </c>
      <c r="G2351"/>
      <c r="H2351">
        <v>2.7</v>
      </c>
      <c r="I2351">
        <v>36.549999999999997</v>
      </c>
      <c r="J2351" t="s">
        <v>4110</v>
      </c>
      <c r="K2351">
        <v>35.995361000000003</v>
      </c>
      <c r="L2351">
        <v>-85.92971</v>
      </c>
      <c r="M2351" s="100" t="s">
        <v>38383</v>
      </c>
      <c r="N2351" t="s">
        <v>3589</v>
      </c>
      <c r="O2351" t="s">
        <v>43095</v>
      </c>
      <c r="P2351">
        <v>2</v>
      </c>
      <c r="Q2351" t="s">
        <v>26973</v>
      </c>
      <c r="R2351" t="s">
        <v>25812</v>
      </c>
      <c r="S2351" t="s">
        <v>26197</v>
      </c>
      <c r="T2351"/>
      <c r="U2351" t="s">
        <v>26198</v>
      </c>
      <c r="V2351" t="s">
        <v>26199</v>
      </c>
      <c r="Y2351" s="97"/>
      <c r="AA2351" s="91" t="str">
        <v>DRY002.7DB</v>
      </c>
    </row>
    <row r="2352" spans="1:27" s="91" customFormat="1" ht="15" customHeight="1" x14ac:dyDescent="0.35">
      <c r="A2352" t="s">
        <v>40975</v>
      </c>
      <c r="B2352" t="s">
        <v>40976</v>
      </c>
      <c r="C2352" t="s">
        <v>6622</v>
      </c>
      <c r="D2352" t="s">
        <v>40977</v>
      </c>
      <c r="E2352"/>
      <c r="F2352" t="s">
        <v>33</v>
      </c>
      <c r="G2352"/>
      <c r="H2352">
        <v>2.7</v>
      </c>
      <c r="I2352">
        <v>0.5</v>
      </c>
      <c r="J2352" t="s">
        <v>95</v>
      </c>
      <c r="K2352">
        <v>35.977530000000002</v>
      </c>
      <c r="L2352">
        <v>-86.829689999999999</v>
      </c>
      <c r="M2352" s="100" t="s">
        <v>38379</v>
      </c>
      <c r="N2352" t="s">
        <v>26205</v>
      </c>
      <c r="O2352" t="s">
        <v>39333</v>
      </c>
      <c r="P2352">
        <v>1</v>
      </c>
      <c r="Q2352" t="s">
        <v>28476</v>
      </c>
      <c r="R2352" t="s">
        <v>25829</v>
      </c>
      <c r="S2352" t="s">
        <v>26197</v>
      </c>
      <c r="T2352"/>
      <c r="U2352" t="s">
        <v>26198</v>
      </c>
      <c r="V2352" t="s">
        <v>26199</v>
      </c>
      <c r="W2352" s="91" t="s">
        <v>40978</v>
      </c>
      <c r="X2352" s="91" t="s">
        <v>40979</v>
      </c>
      <c r="Y2352" s="97"/>
      <c r="AA2352" s="91" t="str">
        <v>DRY002.7WI</v>
      </c>
    </row>
    <row r="2353" spans="1:27" s="91" customFormat="1" ht="15" customHeight="1" x14ac:dyDescent="0.35">
      <c r="A2353" t="s">
        <v>37889</v>
      </c>
      <c r="B2353" t="s">
        <v>37890</v>
      </c>
      <c r="C2353" t="s">
        <v>6642</v>
      </c>
      <c r="D2353" t="s">
        <v>37891</v>
      </c>
      <c r="E2353"/>
      <c r="F2353" t="s">
        <v>75</v>
      </c>
      <c r="G2353"/>
      <c r="H2353">
        <v>3</v>
      </c>
      <c r="I2353">
        <v>1.2</v>
      </c>
      <c r="J2353" t="s">
        <v>153</v>
      </c>
      <c r="K2353">
        <v>36.173650000000002</v>
      </c>
      <c r="L2353">
        <v>-86.570670000000007</v>
      </c>
      <c r="M2353" s="100" t="s">
        <v>38401</v>
      </c>
      <c r="N2353" t="s">
        <v>26226</v>
      </c>
      <c r="O2353" t="s">
        <v>42330</v>
      </c>
      <c r="P2353">
        <v>2</v>
      </c>
      <c r="Q2353" t="s">
        <v>31000</v>
      </c>
      <c r="R2353" t="s">
        <v>25829</v>
      </c>
      <c r="S2353" t="s">
        <v>26197</v>
      </c>
      <c r="T2353"/>
      <c r="U2353" t="s">
        <v>26198</v>
      </c>
      <c r="V2353" t="s">
        <v>26199</v>
      </c>
      <c r="X2353" s="91" t="s">
        <v>37892</v>
      </c>
      <c r="Y2353" s="97"/>
      <c r="AA2353" s="91" t="str">
        <v>DRY003.0WS</v>
      </c>
    </row>
    <row r="2354" spans="1:27" s="91" customFormat="1" ht="15" customHeight="1" x14ac:dyDescent="0.35">
      <c r="A2354" t="s">
        <v>6826</v>
      </c>
      <c r="B2354" t="s">
        <v>6825</v>
      </c>
      <c r="C2354" t="s">
        <v>6642</v>
      </c>
      <c r="D2354" t="s">
        <v>4133</v>
      </c>
      <c r="E2354"/>
      <c r="F2354" t="s">
        <v>33</v>
      </c>
      <c r="G2354"/>
      <c r="H2354">
        <v>3.1</v>
      </c>
      <c r="I2354">
        <v>6.33</v>
      </c>
      <c r="J2354" t="s">
        <v>253</v>
      </c>
      <c r="K2354">
        <v>36.476944000000003</v>
      </c>
      <c r="L2354">
        <v>-86.378332999999998</v>
      </c>
      <c r="M2354" s="100" t="s">
        <v>38431</v>
      </c>
      <c r="N2354" t="s">
        <v>26295</v>
      </c>
      <c r="O2354" t="s">
        <v>42388</v>
      </c>
      <c r="P2354">
        <v>4</v>
      </c>
      <c r="Q2354" t="s">
        <v>30919</v>
      </c>
      <c r="R2354" t="s">
        <v>25829</v>
      </c>
      <c r="S2354" t="s">
        <v>26197</v>
      </c>
      <c r="T2354"/>
      <c r="U2354" t="s">
        <v>26198</v>
      </c>
      <c r="V2354" t="s">
        <v>26199</v>
      </c>
      <c r="Y2354" s="97"/>
      <c r="AA2354" s="91" t="str">
        <v>DRY003.1SR</v>
      </c>
    </row>
    <row r="2355" spans="1:27" s="91" customFormat="1" ht="15" customHeight="1" x14ac:dyDescent="0.35">
      <c r="A2355" t="s">
        <v>6828</v>
      </c>
      <c r="B2355" t="s">
        <v>6827</v>
      </c>
      <c r="C2355" t="s">
        <v>6622</v>
      </c>
      <c r="D2355" t="s">
        <v>6829</v>
      </c>
      <c r="E2355"/>
      <c r="F2355" t="s">
        <v>44</v>
      </c>
      <c r="G2355"/>
      <c r="H2355">
        <v>3.3</v>
      </c>
      <c r="I2355">
        <v>0.51</v>
      </c>
      <c r="J2355" t="s">
        <v>766</v>
      </c>
      <c r="K2355">
        <v>35.360460000000003</v>
      </c>
      <c r="L2355">
        <v>-84.99333</v>
      </c>
      <c r="M2355" s="100" t="s">
        <v>38386</v>
      </c>
      <c r="N2355" t="s">
        <v>29084</v>
      </c>
      <c r="O2355" t="s">
        <v>42369</v>
      </c>
      <c r="P2355">
        <v>3</v>
      </c>
      <c r="Q2355" t="s">
        <v>31058</v>
      </c>
      <c r="R2355" t="s">
        <v>25802</v>
      </c>
      <c r="S2355" t="s">
        <v>26197</v>
      </c>
      <c r="T2355"/>
      <c r="U2355" t="s">
        <v>26198</v>
      </c>
      <c r="V2355" t="s">
        <v>26204</v>
      </c>
      <c r="Y2355" s="97"/>
      <c r="AA2355" s="91" t="str">
        <v>DRY003.3HM</v>
      </c>
    </row>
    <row r="2356" spans="1:27" s="91" customFormat="1" ht="15" customHeight="1" x14ac:dyDescent="0.35">
      <c r="A2356" t="s">
        <v>6831</v>
      </c>
      <c r="B2356" t="s">
        <v>6830</v>
      </c>
      <c r="C2356" t="s">
        <v>6635</v>
      </c>
      <c r="D2356" t="s">
        <v>6832</v>
      </c>
      <c r="E2356"/>
      <c r="F2356" t="s">
        <v>33</v>
      </c>
      <c r="G2356"/>
      <c r="H2356">
        <v>3.7</v>
      </c>
      <c r="I2356">
        <v>32.04</v>
      </c>
      <c r="J2356" t="s">
        <v>4110</v>
      </c>
      <c r="K2356">
        <v>35.981180000000002</v>
      </c>
      <c r="L2356">
        <v>-85.923929999999999</v>
      </c>
      <c r="M2356" s="100" t="s">
        <v>38383</v>
      </c>
      <c r="N2356" t="s">
        <v>3589</v>
      </c>
      <c r="O2356" t="s">
        <v>43095</v>
      </c>
      <c r="P2356">
        <v>2</v>
      </c>
      <c r="Q2356" t="s">
        <v>26973</v>
      </c>
      <c r="R2356" t="s">
        <v>25812</v>
      </c>
      <c r="S2356" t="s">
        <v>26197</v>
      </c>
      <c r="T2356"/>
      <c r="U2356" t="s">
        <v>26198</v>
      </c>
      <c r="V2356" t="s">
        <v>26199</v>
      </c>
      <c r="Y2356" s="97"/>
      <c r="AA2356" s="91" t="str">
        <v>DRY003.7DB</v>
      </c>
    </row>
    <row r="2357" spans="1:27" s="91" customFormat="1" ht="15" customHeight="1" x14ac:dyDescent="0.35">
      <c r="A2357" t="s">
        <v>6834</v>
      </c>
      <c r="B2357" t="s">
        <v>6833</v>
      </c>
      <c r="C2357" t="s">
        <v>6635</v>
      </c>
      <c r="D2357" t="s">
        <v>6835</v>
      </c>
      <c r="E2357"/>
      <c r="F2357" t="s">
        <v>9</v>
      </c>
      <c r="G2357"/>
      <c r="H2357">
        <v>4.0999999999999996</v>
      </c>
      <c r="I2357">
        <v>0.56000000000000005</v>
      </c>
      <c r="J2357" t="s">
        <v>121</v>
      </c>
      <c r="K2357">
        <v>36.109000000000002</v>
      </c>
      <c r="L2357">
        <v>-88.131</v>
      </c>
      <c r="M2357" s="100" t="s">
        <v>38392</v>
      </c>
      <c r="N2357" t="s">
        <v>26221</v>
      </c>
      <c r="O2357" t="s">
        <v>42402</v>
      </c>
      <c r="P2357">
        <v>3</v>
      </c>
      <c r="Q2357" t="s">
        <v>26974</v>
      </c>
      <c r="R2357" t="s">
        <v>25816</v>
      </c>
      <c r="S2357" t="s">
        <v>26197</v>
      </c>
      <c r="T2357"/>
      <c r="U2357" t="s">
        <v>26198</v>
      </c>
      <c r="V2357" t="s">
        <v>26199</v>
      </c>
      <c r="X2357" s="91" t="s">
        <v>31061</v>
      </c>
      <c r="Y2357" s="97"/>
      <c r="AA2357" s="91" t="str">
        <v>DRY004.1BN</v>
      </c>
    </row>
    <row r="2358" spans="1:27" s="91" customFormat="1" ht="15" customHeight="1" x14ac:dyDescent="0.35">
      <c r="A2358" t="s">
        <v>26947</v>
      </c>
      <c r="B2358" t="s">
        <v>36509</v>
      </c>
      <c r="C2358" t="s">
        <v>6635</v>
      </c>
      <c r="D2358" t="s">
        <v>36510</v>
      </c>
      <c r="E2358"/>
      <c r="F2358" t="s">
        <v>33</v>
      </c>
      <c r="G2358"/>
      <c r="H2358">
        <v>4.3</v>
      </c>
      <c r="I2358">
        <v>0.5</v>
      </c>
      <c r="J2358" t="s">
        <v>277</v>
      </c>
      <c r="K2358">
        <v>36.3035</v>
      </c>
      <c r="L2358">
        <v>-86.745829999999998</v>
      </c>
      <c r="M2358" s="100" t="s">
        <v>38414</v>
      </c>
      <c r="N2358" t="s">
        <v>26254</v>
      </c>
      <c r="O2358" t="s">
        <v>43193</v>
      </c>
      <c r="P2358">
        <v>5</v>
      </c>
      <c r="Q2358" t="s">
        <v>26962</v>
      </c>
      <c r="R2358" t="s">
        <v>25829</v>
      </c>
      <c r="S2358" t="s">
        <v>26197</v>
      </c>
      <c r="T2358"/>
      <c r="U2358" t="s">
        <v>26198</v>
      </c>
      <c r="V2358" t="s">
        <v>26199</v>
      </c>
      <c r="X2358" s="91" t="s">
        <v>36511</v>
      </c>
      <c r="Y2358" s="97"/>
      <c r="AA2358" s="91" t="str">
        <v>DRY004.3DA</v>
      </c>
    </row>
    <row r="2359" spans="1:27" s="91" customFormat="1" ht="15" customHeight="1" x14ac:dyDescent="0.35">
      <c r="A2359" t="s">
        <v>36512</v>
      </c>
      <c r="B2359" t="s">
        <v>36513</v>
      </c>
      <c r="C2359" t="s">
        <v>6635</v>
      </c>
      <c r="D2359" t="s">
        <v>36514</v>
      </c>
      <c r="E2359"/>
      <c r="F2359" t="s">
        <v>33</v>
      </c>
      <c r="G2359"/>
      <c r="H2359">
        <v>4.7</v>
      </c>
      <c r="I2359">
        <v>0.5</v>
      </c>
      <c r="J2359" t="s">
        <v>277</v>
      </c>
      <c r="K2359">
        <v>36.302610000000001</v>
      </c>
      <c r="L2359">
        <v>-86.752750000000006</v>
      </c>
      <c r="M2359" s="100" t="s">
        <v>38414</v>
      </c>
      <c r="N2359" t="s">
        <v>26254</v>
      </c>
      <c r="O2359" t="s">
        <v>43193</v>
      </c>
      <c r="P2359">
        <v>5</v>
      </c>
      <c r="Q2359" t="s">
        <v>26962</v>
      </c>
      <c r="R2359" t="s">
        <v>25829</v>
      </c>
      <c r="S2359" t="s">
        <v>26197</v>
      </c>
      <c r="T2359"/>
      <c r="U2359" t="s">
        <v>26198</v>
      </c>
      <c r="V2359" t="s">
        <v>26199</v>
      </c>
      <c r="X2359" s="91" t="s">
        <v>36511</v>
      </c>
      <c r="Y2359" s="97"/>
      <c r="AA2359" s="91" t="str">
        <v>DRY004.7DA</v>
      </c>
    </row>
    <row r="2360" spans="1:27" s="91" customFormat="1" ht="15" customHeight="1" x14ac:dyDescent="0.35">
      <c r="A2360" t="s">
        <v>36515</v>
      </c>
      <c r="B2360" t="s">
        <v>36516</v>
      </c>
      <c r="C2360" t="s">
        <v>6635</v>
      </c>
      <c r="D2360" t="s">
        <v>36517</v>
      </c>
      <c r="E2360"/>
      <c r="F2360" t="s">
        <v>33</v>
      </c>
      <c r="G2360"/>
      <c r="H2360">
        <v>4.9000000000000004</v>
      </c>
      <c r="I2360">
        <v>0.2</v>
      </c>
      <c r="J2360" t="s">
        <v>277</v>
      </c>
      <c r="K2360">
        <v>36.302135999999997</v>
      </c>
      <c r="L2360">
        <v>-86.754113000000004</v>
      </c>
      <c r="M2360" s="100" t="s">
        <v>38414</v>
      </c>
      <c r="N2360" t="s">
        <v>26254</v>
      </c>
      <c r="O2360" t="s">
        <v>43193</v>
      </c>
      <c r="P2360">
        <v>5</v>
      </c>
      <c r="Q2360" t="s">
        <v>26962</v>
      </c>
      <c r="R2360" t="s">
        <v>25829</v>
      </c>
      <c r="S2360" t="s">
        <v>26197</v>
      </c>
      <c r="T2360"/>
      <c r="U2360" t="s">
        <v>26198</v>
      </c>
      <c r="V2360" t="s">
        <v>26199</v>
      </c>
      <c r="X2360" s="91" t="s">
        <v>36511</v>
      </c>
      <c r="Y2360" s="97"/>
      <c r="AA2360" s="91" t="str">
        <v>DRY004.9DA</v>
      </c>
    </row>
    <row r="2361" spans="1:27" s="91" customFormat="1" ht="15" customHeight="1" x14ac:dyDescent="0.35">
      <c r="A2361" t="s">
        <v>6837</v>
      </c>
      <c r="B2361" t="s">
        <v>6836</v>
      </c>
      <c r="C2361" t="s">
        <v>6635</v>
      </c>
      <c r="D2361" t="s">
        <v>6838</v>
      </c>
      <c r="E2361"/>
      <c r="F2361" t="s">
        <v>33</v>
      </c>
      <c r="G2361"/>
      <c r="H2361">
        <v>7</v>
      </c>
      <c r="I2361">
        <v>20.329999999999998</v>
      </c>
      <c r="J2361" t="s">
        <v>4110</v>
      </c>
      <c r="K2361">
        <v>35.945390000000003</v>
      </c>
      <c r="L2361">
        <v>-85.909940000000006</v>
      </c>
      <c r="M2361" s="100" t="s">
        <v>38383</v>
      </c>
      <c r="N2361" t="s">
        <v>3589</v>
      </c>
      <c r="O2361" t="s">
        <v>43095</v>
      </c>
      <c r="P2361">
        <v>2</v>
      </c>
      <c r="Q2361" t="s">
        <v>26973</v>
      </c>
      <c r="R2361" t="s">
        <v>25812</v>
      </c>
      <c r="S2361" t="s">
        <v>26197</v>
      </c>
      <c r="T2361"/>
      <c r="U2361" t="s">
        <v>26198</v>
      </c>
      <c r="V2361" t="s">
        <v>26199</v>
      </c>
      <c r="Y2361" s="97"/>
      <c r="AA2361" s="91" t="str">
        <v>DRY007.0DB</v>
      </c>
    </row>
    <row r="2362" spans="1:27" s="91" customFormat="1" ht="15" customHeight="1" x14ac:dyDescent="0.35">
      <c r="A2362" t="s">
        <v>6840</v>
      </c>
      <c r="B2362" t="s">
        <v>6839</v>
      </c>
      <c r="C2362" t="s">
        <v>6642</v>
      </c>
      <c r="D2362" t="s">
        <v>6841</v>
      </c>
      <c r="E2362"/>
      <c r="F2362" t="s">
        <v>58</v>
      </c>
      <c r="G2362"/>
      <c r="H2362">
        <v>7.2</v>
      </c>
      <c r="I2362">
        <v>11.28</v>
      </c>
      <c r="J2362" t="s">
        <v>1181</v>
      </c>
      <c r="K2362">
        <v>35.698099999999997</v>
      </c>
      <c r="L2362">
        <v>-85.486099999999993</v>
      </c>
      <c r="M2362" s="100" t="s">
        <v>38383</v>
      </c>
      <c r="N2362" t="s">
        <v>3589</v>
      </c>
      <c r="O2362" t="s">
        <v>43090</v>
      </c>
      <c r="P2362">
        <v>2</v>
      </c>
      <c r="Q2362" t="s">
        <v>26975</v>
      </c>
      <c r="R2362" t="s">
        <v>25812</v>
      </c>
      <c r="S2362" t="s">
        <v>26197</v>
      </c>
      <c r="T2362"/>
      <c r="U2362" t="s">
        <v>26198</v>
      </c>
      <c r="V2362" t="s">
        <v>26199</v>
      </c>
      <c r="X2362" s="91" t="s">
        <v>40980</v>
      </c>
      <c r="Y2362" s="97"/>
      <c r="AA2362" s="91" t="str">
        <v>DRY007.2VA</v>
      </c>
    </row>
    <row r="2363" spans="1:27" s="91" customFormat="1" ht="15" customHeight="1" x14ac:dyDescent="0.35">
      <c r="A2363" t="s">
        <v>6843</v>
      </c>
      <c r="B2363" t="s">
        <v>6842</v>
      </c>
      <c r="C2363" t="s">
        <v>6635</v>
      </c>
      <c r="D2363" t="s">
        <v>6844</v>
      </c>
      <c r="E2363"/>
      <c r="F2363" t="s">
        <v>29089</v>
      </c>
      <c r="G2363"/>
      <c r="H2363">
        <v>7.5</v>
      </c>
      <c r="I2363">
        <v>20</v>
      </c>
      <c r="J2363" t="s">
        <v>59</v>
      </c>
      <c r="K2363">
        <v>35.51961</v>
      </c>
      <c r="L2363">
        <v>-85.557500000000005</v>
      </c>
      <c r="M2363" s="100" t="s">
        <v>38403</v>
      </c>
      <c r="N2363" t="s">
        <v>26290</v>
      </c>
      <c r="O2363" t="s">
        <v>42321</v>
      </c>
      <c r="P2363">
        <v>3</v>
      </c>
      <c r="Q2363" t="s">
        <v>31063</v>
      </c>
      <c r="R2363" t="s">
        <v>25802</v>
      </c>
      <c r="S2363" t="s">
        <v>26197</v>
      </c>
      <c r="T2363"/>
      <c r="U2363" t="s">
        <v>26198</v>
      </c>
      <c r="V2363" t="s">
        <v>26199</v>
      </c>
      <c r="W2363" s="91" t="s">
        <v>38987</v>
      </c>
      <c r="X2363" s="91" t="s">
        <v>31064</v>
      </c>
      <c r="Y2363" s="97"/>
      <c r="AA2363" s="91" t="str">
        <v>DRY007.5SE</v>
      </c>
    </row>
    <row r="2364" spans="1:27" s="91" customFormat="1" ht="15" customHeight="1" x14ac:dyDescent="0.35">
      <c r="A2364" t="s">
        <v>6846</v>
      </c>
      <c r="B2364" t="s">
        <v>6845</v>
      </c>
      <c r="C2364" t="s">
        <v>6635</v>
      </c>
      <c r="D2364" t="s">
        <v>6847</v>
      </c>
      <c r="E2364"/>
      <c r="F2364" t="s">
        <v>29089</v>
      </c>
      <c r="G2364"/>
      <c r="H2364">
        <v>7.6</v>
      </c>
      <c r="I2364">
        <v>14.6</v>
      </c>
      <c r="J2364" t="s">
        <v>59</v>
      </c>
      <c r="K2364">
        <v>35.516179999999999</v>
      </c>
      <c r="L2364">
        <v>-85.555499999999995</v>
      </c>
      <c r="M2364" s="100" t="s">
        <v>38403</v>
      </c>
      <c r="N2364" t="s">
        <v>26290</v>
      </c>
      <c r="O2364" t="s">
        <v>42321</v>
      </c>
      <c r="P2364">
        <v>3</v>
      </c>
      <c r="Q2364" t="s">
        <v>31063</v>
      </c>
      <c r="R2364" t="s">
        <v>25802</v>
      </c>
      <c r="S2364" t="s">
        <v>26197</v>
      </c>
      <c r="T2364"/>
      <c r="U2364" t="s">
        <v>26198</v>
      </c>
      <c r="V2364" t="s">
        <v>26199</v>
      </c>
      <c r="W2364" s="91" t="s">
        <v>34948</v>
      </c>
      <c r="X2364" s="91" t="s">
        <v>31064</v>
      </c>
      <c r="Y2364" s="97"/>
      <c r="AA2364" s="91" t="str">
        <v>DRY007.6SE</v>
      </c>
    </row>
    <row r="2365" spans="1:27" s="91" customFormat="1" ht="15" customHeight="1" x14ac:dyDescent="0.35">
      <c r="A2365" t="s">
        <v>31065</v>
      </c>
      <c r="B2365" t="s">
        <v>31066</v>
      </c>
      <c r="C2365" t="s">
        <v>6642</v>
      </c>
      <c r="D2365" t="s">
        <v>31067</v>
      </c>
      <c r="E2365"/>
      <c r="F2365" t="s">
        <v>58</v>
      </c>
      <c r="G2365"/>
      <c r="H2365">
        <v>8.4</v>
      </c>
      <c r="I2365">
        <v>9.6999999999999993</v>
      </c>
      <c r="J2365" t="s">
        <v>1181</v>
      </c>
      <c r="K2365">
        <v>35.686799999999998</v>
      </c>
      <c r="L2365">
        <v>-85.496899999999997</v>
      </c>
      <c r="M2365" s="100" t="s">
        <v>38383</v>
      </c>
      <c r="N2365" t="s">
        <v>3589</v>
      </c>
      <c r="O2365" t="s">
        <v>43090</v>
      </c>
      <c r="P2365">
        <v>2</v>
      </c>
      <c r="Q2365" t="s">
        <v>26975</v>
      </c>
      <c r="R2365" t="s">
        <v>25812</v>
      </c>
      <c r="S2365" t="s">
        <v>26197</v>
      </c>
      <c r="T2365"/>
      <c r="U2365" t="s">
        <v>26198</v>
      </c>
      <c r="V2365" t="s">
        <v>26199</v>
      </c>
      <c r="W2365" s="91" t="s">
        <v>31068</v>
      </c>
      <c r="Y2365" s="97"/>
      <c r="AA2365" s="91" t="str">
        <v>DRY008.4VA</v>
      </c>
    </row>
    <row r="2366" spans="1:27" s="91" customFormat="1" ht="15" customHeight="1" x14ac:dyDescent="0.35">
      <c r="A2366" t="s">
        <v>6849</v>
      </c>
      <c r="B2366" t="s">
        <v>6848</v>
      </c>
      <c r="C2366" t="s">
        <v>6635</v>
      </c>
      <c r="D2366" t="s">
        <v>31069</v>
      </c>
      <c r="E2366"/>
      <c r="F2366" t="s">
        <v>58</v>
      </c>
      <c r="G2366"/>
      <c r="H2366">
        <v>9.8000000000000007</v>
      </c>
      <c r="I2366">
        <v>12.3</v>
      </c>
      <c r="J2366" t="s">
        <v>59</v>
      </c>
      <c r="K2366">
        <v>35.50423</v>
      </c>
      <c r="L2366">
        <v>-85.542500000000004</v>
      </c>
      <c r="M2366" s="100" t="s">
        <v>38403</v>
      </c>
      <c r="N2366" t="s">
        <v>26290</v>
      </c>
      <c r="O2366" t="s">
        <v>42321</v>
      </c>
      <c r="P2366">
        <v>3</v>
      </c>
      <c r="Q2366" t="s">
        <v>31063</v>
      </c>
      <c r="R2366" t="s">
        <v>25802</v>
      </c>
      <c r="S2366" t="s">
        <v>26197</v>
      </c>
      <c r="T2366"/>
      <c r="U2366" t="s">
        <v>26198</v>
      </c>
      <c r="V2366" t="s">
        <v>26199</v>
      </c>
      <c r="W2366" s="91" t="s">
        <v>34949</v>
      </c>
      <c r="X2366" s="91" t="s">
        <v>31064</v>
      </c>
      <c r="Y2366" s="97"/>
      <c r="AA2366" s="91" t="str">
        <v>DRY009.8SE</v>
      </c>
    </row>
    <row r="2367" spans="1:27" s="91" customFormat="1" ht="15" customHeight="1" x14ac:dyDescent="0.35">
      <c r="A2367" t="s">
        <v>6851</v>
      </c>
      <c r="B2367" t="s">
        <v>6850</v>
      </c>
      <c r="C2367" t="s">
        <v>6635</v>
      </c>
      <c r="D2367" t="s">
        <v>6852</v>
      </c>
      <c r="E2367"/>
      <c r="F2367" t="s">
        <v>58</v>
      </c>
      <c r="G2367"/>
      <c r="H2367">
        <v>11.3</v>
      </c>
      <c r="I2367">
        <v>9.65</v>
      </c>
      <c r="J2367" t="s">
        <v>59</v>
      </c>
      <c r="K2367">
        <v>35.494</v>
      </c>
      <c r="L2367">
        <v>-85.522999999999996</v>
      </c>
      <c r="M2367" s="100" t="s">
        <v>38403</v>
      </c>
      <c r="N2367" t="s">
        <v>26290</v>
      </c>
      <c r="O2367" t="s">
        <v>42321</v>
      </c>
      <c r="P2367">
        <v>3</v>
      </c>
      <c r="Q2367" t="s">
        <v>29709</v>
      </c>
      <c r="R2367" t="s">
        <v>25802</v>
      </c>
      <c r="S2367" t="s">
        <v>26197</v>
      </c>
      <c r="T2367"/>
      <c r="U2367" t="s">
        <v>26198</v>
      </c>
      <c r="V2367" t="s">
        <v>26199</v>
      </c>
      <c r="X2367" s="91" t="s">
        <v>31070</v>
      </c>
      <c r="Y2367" s="97"/>
      <c r="AA2367" s="91" t="str">
        <v>DRY011.3SE</v>
      </c>
    </row>
    <row r="2368" spans="1:27" s="91" customFormat="1" ht="15" customHeight="1" x14ac:dyDescent="0.35">
      <c r="A2368" t="s">
        <v>6854</v>
      </c>
      <c r="B2368" t="s">
        <v>6853</v>
      </c>
      <c r="C2368" t="s">
        <v>6635</v>
      </c>
      <c r="D2368" t="s">
        <v>6855</v>
      </c>
      <c r="E2368"/>
      <c r="F2368" t="s">
        <v>58</v>
      </c>
      <c r="G2368"/>
      <c r="H2368">
        <v>11.7</v>
      </c>
      <c r="I2368">
        <v>5.64</v>
      </c>
      <c r="J2368" t="s">
        <v>59</v>
      </c>
      <c r="K2368">
        <v>35.495820000000002</v>
      </c>
      <c r="L2368">
        <v>-85.526799999999994</v>
      </c>
      <c r="M2368" s="100" t="s">
        <v>38403</v>
      </c>
      <c r="N2368" t="s">
        <v>26290</v>
      </c>
      <c r="O2368" t="s">
        <v>42321</v>
      </c>
      <c r="P2368">
        <v>3</v>
      </c>
      <c r="Q2368" t="s">
        <v>29709</v>
      </c>
      <c r="R2368" t="s">
        <v>25802</v>
      </c>
      <c r="S2368" t="s">
        <v>26197</v>
      </c>
      <c r="T2368"/>
      <c r="U2368" t="s">
        <v>26198</v>
      </c>
      <c r="V2368" t="s">
        <v>26199</v>
      </c>
      <c r="X2368" s="91" t="s">
        <v>31071</v>
      </c>
      <c r="Y2368" s="97"/>
      <c r="AA2368" s="91" t="str">
        <v>DRY011.7SE</v>
      </c>
    </row>
    <row r="2369" spans="1:27" s="91" customFormat="1" ht="15" customHeight="1" x14ac:dyDescent="0.35">
      <c r="A2369" s="310" t="s">
        <v>38988</v>
      </c>
      <c r="B2369" s="310" t="s">
        <v>38989</v>
      </c>
      <c r="C2369" s="310" t="s">
        <v>6642</v>
      </c>
      <c r="D2369" s="310" t="s">
        <v>38990</v>
      </c>
      <c r="E2369" s="310"/>
      <c r="F2369" s="310" t="s">
        <v>58</v>
      </c>
      <c r="G2369" s="310"/>
      <c r="H2369" s="314">
        <v>13.9</v>
      </c>
      <c r="I2369" s="314">
        <v>0.9</v>
      </c>
      <c r="J2369" s="310" t="s">
        <v>1181</v>
      </c>
      <c r="K2369" s="314">
        <v>35.633127000000002</v>
      </c>
      <c r="L2369" s="314">
        <v>-85.468181999999999</v>
      </c>
      <c r="M2369" s="314" t="s">
        <v>38383</v>
      </c>
      <c r="N2369" s="310" t="s">
        <v>3589</v>
      </c>
      <c r="O2369" s="310" t="s">
        <v>38485</v>
      </c>
      <c r="P2369" s="314">
        <v>2</v>
      </c>
      <c r="Q2369" s="310" t="s">
        <v>26975</v>
      </c>
      <c r="R2369" s="310" t="s">
        <v>25812</v>
      </c>
      <c r="S2369" s="310" t="s">
        <v>26197</v>
      </c>
      <c r="T2369" s="310"/>
      <c r="U2369" s="310" t="s">
        <v>26198</v>
      </c>
      <c r="V2369" s="310" t="s">
        <v>26199</v>
      </c>
      <c r="X2369" s="91" t="s">
        <v>38991</v>
      </c>
      <c r="Y2369" s="97"/>
      <c r="AA2369" s="91" t="str">
        <v>DRY013.9VA</v>
      </c>
    </row>
    <row r="2370" spans="1:27" s="91" customFormat="1" ht="15" customHeight="1" x14ac:dyDescent="0.35">
      <c r="A2370" s="310" t="s">
        <v>40981</v>
      </c>
      <c r="B2370" s="310" t="s">
        <v>40982</v>
      </c>
      <c r="C2370" s="310" t="s">
        <v>6635</v>
      </c>
      <c r="D2370" s="310" t="s">
        <v>40983</v>
      </c>
      <c r="E2370" s="310"/>
      <c r="F2370" s="310" t="s">
        <v>29086</v>
      </c>
      <c r="G2370" s="310"/>
      <c r="H2370" s="314">
        <v>14.1</v>
      </c>
      <c r="I2370" s="314">
        <v>0.7</v>
      </c>
      <c r="J2370" s="310" t="s">
        <v>2030</v>
      </c>
      <c r="K2370" s="314">
        <v>35.866089000000002</v>
      </c>
      <c r="L2370" s="314">
        <v>-85.929017000000002</v>
      </c>
      <c r="M2370" s="314" t="s">
        <v>38383</v>
      </c>
      <c r="N2370" s="310" t="s">
        <v>3589</v>
      </c>
      <c r="O2370" s="310" t="s">
        <v>40984</v>
      </c>
      <c r="P2370" s="314">
        <v>2</v>
      </c>
      <c r="Q2370" s="310" t="s">
        <v>26973</v>
      </c>
      <c r="R2370" s="310" t="s">
        <v>25812</v>
      </c>
      <c r="S2370" s="310" t="s">
        <v>26197</v>
      </c>
      <c r="T2370" s="310"/>
      <c r="U2370" s="310" t="s">
        <v>26198</v>
      </c>
      <c r="V2370" s="310" t="s">
        <v>26199</v>
      </c>
      <c r="X2370" s="91" t="s">
        <v>40985</v>
      </c>
      <c r="Y2370" s="97"/>
      <c r="AA2370" s="91" t="str">
        <v>DRY014.1CN</v>
      </c>
    </row>
    <row r="2371" spans="1:27" s="91" customFormat="1" ht="15" customHeight="1" x14ac:dyDescent="0.35">
      <c r="A2371" s="310" t="s">
        <v>38992</v>
      </c>
      <c r="B2371" s="310" t="s">
        <v>38993</v>
      </c>
      <c r="C2371" s="310" t="s">
        <v>6642</v>
      </c>
      <c r="D2371" s="310" t="s">
        <v>38994</v>
      </c>
      <c r="E2371" s="310"/>
      <c r="F2371" s="310" t="s">
        <v>58</v>
      </c>
      <c r="G2371" s="310"/>
      <c r="H2371" s="314">
        <v>14.1</v>
      </c>
      <c r="I2371" s="314">
        <v>0.5</v>
      </c>
      <c r="J2371" s="310" t="s">
        <v>1181</v>
      </c>
      <c r="K2371" s="314">
        <v>35.630957000000002</v>
      </c>
      <c r="L2371" s="314">
        <v>-85.467299999999994</v>
      </c>
      <c r="M2371" s="314" t="s">
        <v>38383</v>
      </c>
      <c r="N2371" s="310" t="s">
        <v>3589</v>
      </c>
      <c r="O2371" s="310" t="s">
        <v>38485</v>
      </c>
      <c r="P2371" s="314">
        <v>2</v>
      </c>
      <c r="Q2371" s="310" t="s">
        <v>26975</v>
      </c>
      <c r="R2371" s="310" t="s">
        <v>25812</v>
      </c>
      <c r="S2371" s="310" t="s">
        <v>26197</v>
      </c>
      <c r="T2371" s="310"/>
      <c r="U2371" s="310" t="s">
        <v>26198</v>
      </c>
      <c r="V2371" s="310" t="s">
        <v>26199</v>
      </c>
      <c r="X2371" s="91" t="s">
        <v>38995</v>
      </c>
      <c r="Y2371" s="97"/>
      <c r="AA2371" s="91" t="str">
        <v>DRY014.1VA</v>
      </c>
    </row>
    <row r="2372" spans="1:27" s="91" customFormat="1" ht="15" customHeight="1" x14ac:dyDescent="0.35">
      <c r="A2372" s="310" t="s">
        <v>40986</v>
      </c>
      <c r="B2372" s="310" t="s">
        <v>40987</v>
      </c>
      <c r="C2372" s="310" t="s">
        <v>6635</v>
      </c>
      <c r="D2372" s="310" t="s">
        <v>40988</v>
      </c>
      <c r="E2372" s="310"/>
      <c r="F2372" s="310" t="s">
        <v>29086</v>
      </c>
      <c r="G2372" s="310"/>
      <c r="H2372" s="314">
        <v>14.2</v>
      </c>
      <c r="I2372" s="314">
        <v>0.3</v>
      </c>
      <c r="J2372" s="310" t="s">
        <v>2030</v>
      </c>
      <c r="K2372" s="314">
        <v>35.866874000000003</v>
      </c>
      <c r="L2372" s="314">
        <v>-85.931528</v>
      </c>
      <c r="M2372" s="314" t="s">
        <v>38383</v>
      </c>
      <c r="N2372" s="310" t="s">
        <v>3589</v>
      </c>
      <c r="O2372" s="310" t="s">
        <v>40984</v>
      </c>
      <c r="P2372" s="314">
        <v>2</v>
      </c>
      <c r="Q2372" s="310" t="s">
        <v>26973</v>
      </c>
      <c r="R2372" s="310" t="s">
        <v>25812</v>
      </c>
      <c r="S2372" s="310" t="s">
        <v>26197</v>
      </c>
      <c r="T2372" s="310"/>
      <c r="U2372" s="310" t="s">
        <v>26198</v>
      </c>
      <c r="V2372" s="310" t="s">
        <v>26199</v>
      </c>
      <c r="X2372" s="91" t="s">
        <v>40989</v>
      </c>
      <c r="Y2372" s="97"/>
      <c r="AA2372" s="91" t="str">
        <v>DRY014.2CN</v>
      </c>
    </row>
    <row r="2373" spans="1:27" s="91" customFormat="1" ht="15" customHeight="1" x14ac:dyDescent="0.35">
      <c r="A2373" s="310" t="s">
        <v>40990</v>
      </c>
      <c r="B2373" s="310" t="s">
        <v>40991</v>
      </c>
      <c r="C2373" s="310" t="s">
        <v>6635</v>
      </c>
      <c r="D2373" s="310" t="s">
        <v>40992</v>
      </c>
      <c r="E2373" s="310"/>
      <c r="F2373" s="310" t="s">
        <v>29086</v>
      </c>
      <c r="G2373" s="310"/>
      <c r="H2373" s="314">
        <v>14.45</v>
      </c>
      <c r="I2373" s="314">
        <v>0.27</v>
      </c>
      <c r="J2373" s="310" t="s">
        <v>2030</v>
      </c>
      <c r="K2373" s="314">
        <v>35.865972999999997</v>
      </c>
      <c r="L2373" s="314">
        <v>-85.935017999999999</v>
      </c>
      <c r="M2373" s="314" t="s">
        <v>38383</v>
      </c>
      <c r="N2373" s="310" t="s">
        <v>3589</v>
      </c>
      <c r="O2373" s="310" t="s">
        <v>40984</v>
      </c>
      <c r="P2373" s="314">
        <v>2</v>
      </c>
      <c r="Q2373" s="310" t="s">
        <v>26973</v>
      </c>
      <c r="R2373" s="310" t="s">
        <v>25812</v>
      </c>
      <c r="S2373" s="310" t="s">
        <v>26197</v>
      </c>
      <c r="T2373" s="310"/>
      <c r="U2373" s="310" t="s">
        <v>26198</v>
      </c>
      <c r="V2373" s="310" t="s">
        <v>26199</v>
      </c>
      <c r="X2373" s="91" t="s">
        <v>40993</v>
      </c>
      <c r="Y2373" s="97"/>
      <c r="AA2373" s="91" t="str">
        <v>DRY014.4CN</v>
      </c>
    </row>
    <row r="2374" spans="1:27" s="91" customFormat="1" ht="15" customHeight="1" x14ac:dyDescent="0.35">
      <c r="A2374" s="310" t="s">
        <v>38996</v>
      </c>
      <c r="B2374" s="310" t="s">
        <v>38997</v>
      </c>
      <c r="C2374" s="310" t="s">
        <v>6870</v>
      </c>
      <c r="D2374" s="310" t="s">
        <v>38998</v>
      </c>
      <c r="E2374" s="310"/>
      <c r="F2374" s="310" t="s">
        <v>58</v>
      </c>
      <c r="G2374" s="310"/>
      <c r="H2374" s="314">
        <v>0.1</v>
      </c>
      <c r="I2374" s="314">
        <v>0.52</v>
      </c>
      <c r="J2374" s="310" t="s">
        <v>1181</v>
      </c>
      <c r="K2374" s="314">
        <v>35.664884000000001</v>
      </c>
      <c r="L2374" s="314">
        <v>-85.497145000000003</v>
      </c>
      <c r="M2374" s="314" t="s">
        <v>38383</v>
      </c>
      <c r="N2374" s="310" t="s">
        <v>3589</v>
      </c>
      <c r="O2374" s="310" t="s">
        <v>38485</v>
      </c>
      <c r="P2374" s="314">
        <v>2</v>
      </c>
      <c r="Q2374" s="310" t="s">
        <v>26975</v>
      </c>
      <c r="R2374" s="310" t="s">
        <v>25812</v>
      </c>
      <c r="S2374" s="310" t="s">
        <v>26197</v>
      </c>
      <c r="T2374" s="310"/>
      <c r="U2374" s="310" t="s">
        <v>26198</v>
      </c>
      <c r="V2374" s="310" t="s">
        <v>26199</v>
      </c>
      <c r="X2374" s="91" t="s">
        <v>38999</v>
      </c>
      <c r="Y2374" s="97"/>
      <c r="AA2374" s="91" t="str">
        <v>DRY10.2T0.1VA</v>
      </c>
    </row>
    <row r="2375" spans="1:27" s="91" customFormat="1" ht="15" customHeight="1" x14ac:dyDescent="0.35">
      <c r="A2375" t="s">
        <v>39000</v>
      </c>
      <c r="B2375" t="s">
        <v>39001</v>
      </c>
      <c r="C2375" t="s">
        <v>6870</v>
      </c>
      <c r="D2375" t="s">
        <v>39002</v>
      </c>
      <c r="E2375"/>
      <c r="F2375" t="s">
        <v>58</v>
      </c>
      <c r="G2375"/>
      <c r="H2375">
        <v>0.1</v>
      </c>
      <c r="I2375">
        <v>0.1</v>
      </c>
      <c r="J2375" t="s">
        <v>1181</v>
      </c>
      <c r="K2375">
        <v>35.666693000000002</v>
      </c>
      <c r="L2375">
        <v>-85.491405</v>
      </c>
      <c r="M2375" s="100" t="s">
        <v>38383</v>
      </c>
      <c r="N2375" t="s">
        <v>3589</v>
      </c>
      <c r="O2375" t="s">
        <v>38485</v>
      </c>
      <c r="P2375">
        <v>2</v>
      </c>
      <c r="Q2375" t="s">
        <v>26975</v>
      </c>
      <c r="R2375" t="s">
        <v>25812</v>
      </c>
      <c r="S2375" t="s">
        <v>26197</v>
      </c>
      <c r="T2375"/>
      <c r="U2375" t="s">
        <v>26198</v>
      </c>
      <c r="V2375" t="s">
        <v>26199</v>
      </c>
      <c r="X2375" s="91" t="s">
        <v>39003</v>
      </c>
      <c r="Y2375" s="97"/>
      <c r="AA2375" s="91" t="str">
        <v>DRY10.2T0.4T0.1VA</v>
      </c>
    </row>
    <row r="2376" spans="1:27" s="91" customFormat="1" ht="15" customHeight="1" x14ac:dyDescent="0.35">
      <c r="A2376" s="310" t="s">
        <v>39004</v>
      </c>
      <c r="B2376" s="310" t="s">
        <v>39005</v>
      </c>
      <c r="C2376" s="310" t="s">
        <v>39006</v>
      </c>
      <c r="D2376" s="310" t="s">
        <v>39007</v>
      </c>
      <c r="E2376" s="310"/>
      <c r="F2376" s="310" t="s">
        <v>58</v>
      </c>
      <c r="G2376" s="310"/>
      <c r="H2376" s="314">
        <v>0.1</v>
      </c>
      <c r="I2376" s="314">
        <v>0.13</v>
      </c>
      <c r="J2376" s="310" t="s">
        <v>1181</v>
      </c>
      <c r="K2376" s="314">
        <v>35.669708999999997</v>
      </c>
      <c r="L2376" s="314">
        <v>-85.491791000000006</v>
      </c>
      <c r="M2376" s="314" t="s">
        <v>38383</v>
      </c>
      <c r="N2376" s="310" t="s">
        <v>3589</v>
      </c>
      <c r="O2376" s="310" t="s">
        <v>38485</v>
      </c>
      <c r="P2376" s="314">
        <v>2</v>
      </c>
      <c r="Q2376" s="310" t="s">
        <v>26975</v>
      </c>
      <c r="R2376" s="310" t="s">
        <v>25812</v>
      </c>
      <c r="S2376" s="310" t="s">
        <v>26197</v>
      </c>
      <c r="T2376" s="310"/>
      <c r="U2376" s="310" t="s">
        <v>26198</v>
      </c>
      <c r="V2376" s="310" t="s">
        <v>26199</v>
      </c>
      <c r="X2376" s="91" t="s">
        <v>39008</v>
      </c>
      <c r="Y2376" s="97"/>
      <c r="AA2376" s="91" t="str">
        <v>DRY10.2T0.6T0.1VA</v>
      </c>
    </row>
    <row r="2377" spans="1:27" s="91" customFormat="1" ht="15" customHeight="1" x14ac:dyDescent="0.35">
      <c r="A2377" s="310" t="s">
        <v>40994</v>
      </c>
      <c r="B2377" s="310" t="s">
        <v>40995</v>
      </c>
      <c r="C2377" s="310" t="s">
        <v>6870</v>
      </c>
      <c r="D2377" s="310" t="s">
        <v>40996</v>
      </c>
      <c r="E2377" s="310"/>
      <c r="F2377" s="310" t="s">
        <v>58</v>
      </c>
      <c r="G2377" s="310"/>
      <c r="H2377" s="314">
        <v>0.6</v>
      </c>
      <c r="I2377" s="314">
        <v>0.34</v>
      </c>
      <c r="J2377" s="310" t="s">
        <v>1181</v>
      </c>
      <c r="K2377" s="314">
        <v>35.667605999999999</v>
      </c>
      <c r="L2377" s="314">
        <v>-85.492073000000005</v>
      </c>
      <c r="M2377" s="314" t="s">
        <v>38383</v>
      </c>
      <c r="N2377" s="310" t="s">
        <v>3589</v>
      </c>
      <c r="O2377" s="310" t="s">
        <v>38485</v>
      </c>
      <c r="P2377" s="314">
        <v>2</v>
      </c>
      <c r="Q2377" s="310" t="s">
        <v>26975</v>
      </c>
      <c r="R2377" s="310" t="s">
        <v>25812</v>
      </c>
      <c r="S2377" s="310" t="s">
        <v>26197</v>
      </c>
      <c r="T2377" s="310"/>
      <c r="U2377" s="310" t="s">
        <v>26198</v>
      </c>
      <c r="V2377" s="310" t="s">
        <v>26199</v>
      </c>
      <c r="Y2377" s="97"/>
      <c r="AA2377" s="91" t="str">
        <v>DRY10.2T0.6VA</v>
      </c>
    </row>
    <row r="2378" spans="1:27" s="91" customFormat="1" ht="15" customHeight="1" x14ac:dyDescent="0.35">
      <c r="A2378" s="310" t="s">
        <v>39009</v>
      </c>
      <c r="B2378" s="310" t="s">
        <v>39010</v>
      </c>
      <c r="C2378" s="310" t="s">
        <v>6870</v>
      </c>
      <c r="D2378" s="310" t="s">
        <v>39011</v>
      </c>
      <c r="E2378" s="310"/>
      <c r="F2378" s="310" t="s">
        <v>58</v>
      </c>
      <c r="G2378" s="310"/>
      <c r="H2378" s="314">
        <v>0.8</v>
      </c>
      <c r="I2378" s="314">
        <v>0.15</v>
      </c>
      <c r="J2378" s="310" t="s">
        <v>1181</v>
      </c>
      <c r="K2378" s="314">
        <v>35.670062999999999</v>
      </c>
      <c r="L2378" s="314">
        <v>-85.489102000000003</v>
      </c>
      <c r="M2378" s="314" t="s">
        <v>38383</v>
      </c>
      <c r="N2378" s="310" t="s">
        <v>3589</v>
      </c>
      <c r="O2378" s="310" t="s">
        <v>38485</v>
      </c>
      <c r="P2378" s="314">
        <v>2</v>
      </c>
      <c r="Q2378" s="310" t="s">
        <v>26975</v>
      </c>
      <c r="R2378" s="310" t="s">
        <v>25812</v>
      </c>
      <c r="S2378" s="310" t="s">
        <v>26197</v>
      </c>
      <c r="T2378" s="310"/>
      <c r="U2378" s="310" t="s">
        <v>26198</v>
      </c>
      <c r="V2378" s="310" t="s">
        <v>26199</v>
      </c>
      <c r="X2378" s="91" t="s">
        <v>39012</v>
      </c>
      <c r="Y2378" s="97"/>
      <c r="AA2378" s="91" t="str">
        <v>DRY10.2T0.8VA</v>
      </c>
    </row>
    <row r="2379" spans="1:27" s="91" customFormat="1" ht="15" customHeight="1" x14ac:dyDescent="0.35">
      <c r="A2379" s="310" t="s">
        <v>40997</v>
      </c>
      <c r="B2379" s="310" t="s">
        <v>40998</v>
      </c>
      <c r="C2379" s="310" t="s">
        <v>6870</v>
      </c>
      <c r="D2379" s="310" t="s">
        <v>40999</v>
      </c>
      <c r="E2379" s="310"/>
      <c r="F2379" s="310" t="s">
        <v>58</v>
      </c>
      <c r="G2379" s="310"/>
      <c r="H2379" s="314">
        <v>1.1000000000000001</v>
      </c>
      <c r="I2379" s="314">
        <v>0.1</v>
      </c>
      <c r="J2379" s="310" t="s">
        <v>1181</v>
      </c>
      <c r="K2379" s="314">
        <v>35.672275999999997</v>
      </c>
      <c r="L2379" s="314">
        <v>-85.485586999999995</v>
      </c>
      <c r="M2379" s="314" t="s">
        <v>38383</v>
      </c>
      <c r="N2379" s="310" t="s">
        <v>3589</v>
      </c>
      <c r="O2379" s="310" t="s">
        <v>38485</v>
      </c>
      <c r="P2379" s="314">
        <v>2</v>
      </c>
      <c r="Q2379" s="310" t="s">
        <v>26975</v>
      </c>
      <c r="R2379" s="310" t="s">
        <v>25812</v>
      </c>
      <c r="S2379" s="310" t="s">
        <v>26197</v>
      </c>
      <c r="T2379" s="310"/>
      <c r="U2379" s="310" t="s">
        <v>26198</v>
      </c>
      <c r="V2379" s="310" t="s">
        <v>26199</v>
      </c>
      <c r="Y2379" s="97"/>
      <c r="AA2379" s="91" t="str">
        <v>DRY10.2T1.1VA</v>
      </c>
    </row>
    <row r="2380" spans="1:27" s="91" customFormat="1" ht="15" customHeight="1" x14ac:dyDescent="0.35">
      <c r="A2380" s="310" t="s">
        <v>39013</v>
      </c>
      <c r="B2380" s="310" t="s">
        <v>39014</v>
      </c>
      <c r="C2380" s="310" t="s">
        <v>39015</v>
      </c>
      <c r="D2380" s="310" t="s">
        <v>39016</v>
      </c>
      <c r="E2380" s="310"/>
      <c r="F2380" s="310" t="s">
        <v>58</v>
      </c>
      <c r="G2380" s="310"/>
      <c r="H2380" s="314">
        <v>0.1</v>
      </c>
      <c r="I2380" s="314">
        <v>0.47</v>
      </c>
      <c r="J2380" s="310" t="s">
        <v>1181</v>
      </c>
      <c r="K2380" s="314">
        <v>35.659447999999998</v>
      </c>
      <c r="L2380" s="314">
        <v>-85.494048000000006</v>
      </c>
      <c r="M2380" s="314" t="s">
        <v>38383</v>
      </c>
      <c r="N2380" s="310" t="s">
        <v>3589</v>
      </c>
      <c r="O2380" s="310" t="s">
        <v>38485</v>
      </c>
      <c r="P2380" s="314">
        <v>2</v>
      </c>
      <c r="Q2380" s="310" t="s">
        <v>26975</v>
      </c>
      <c r="R2380" s="310" t="s">
        <v>25812</v>
      </c>
      <c r="S2380" s="310" t="s">
        <v>26197</v>
      </c>
      <c r="T2380" s="310"/>
      <c r="U2380" s="310" t="s">
        <v>26198</v>
      </c>
      <c r="V2380" s="310" t="s">
        <v>26199</v>
      </c>
      <c r="X2380" s="91" t="s">
        <v>39017</v>
      </c>
      <c r="Y2380" s="97"/>
      <c r="AA2380" s="91" t="str">
        <v>DRY10.9T0.1VA</v>
      </c>
    </row>
    <row r="2381" spans="1:27" s="91" customFormat="1" ht="15" customHeight="1" x14ac:dyDescent="0.35">
      <c r="A2381" s="310" t="s">
        <v>41000</v>
      </c>
      <c r="B2381" s="310" t="s">
        <v>41001</v>
      </c>
      <c r="C2381" s="310" t="s">
        <v>6870</v>
      </c>
      <c r="D2381" s="310" t="s">
        <v>38998</v>
      </c>
      <c r="E2381" s="310"/>
      <c r="F2381" s="310" t="s">
        <v>58</v>
      </c>
      <c r="G2381" s="310"/>
      <c r="H2381" s="314">
        <v>0.2</v>
      </c>
      <c r="I2381" s="314">
        <v>0.43</v>
      </c>
      <c r="J2381" s="310" t="s">
        <v>1181</v>
      </c>
      <c r="K2381" s="314">
        <v>35.660632999999997</v>
      </c>
      <c r="L2381" s="314">
        <v>-85.491720999999998</v>
      </c>
      <c r="M2381" s="314" t="s">
        <v>38383</v>
      </c>
      <c r="N2381" s="310" t="s">
        <v>3589</v>
      </c>
      <c r="O2381" s="310" t="s">
        <v>38485</v>
      </c>
      <c r="P2381" s="314">
        <v>2</v>
      </c>
      <c r="Q2381" s="310" t="s">
        <v>26975</v>
      </c>
      <c r="R2381" s="310" t="s">
        <v>25812</v>
      </c>
      <c r="S2381" s="310" t="s">
        <v>26197</v>
      </c>
      <c r="T2381" s="310"/>
      <c r="U2381" s="310" t="s">
        <v>26198</v>
      </c>
      <c r="V2381" s="310" t="s">
        <v>26199</v>
      </c>
      <c r="Y2381" s="97"/>
      <c r="AA2381" s="91" t="str">
        <v>DRY10.9T0.2VA</v>
      </c>
    </row>
    <row r="2382" spans="1:27" s="91" customFormat="1" ht="15" customHeight="1" x14ac:dyDescent="0.35">
      <c r="A2382" s="310" t="s">
        <v>41002</v>
      </c>
      <c r="B2382" s="310" t="s">
        <v>41003</v>
      </c>
      <c r="C2382" s="310" t="s">
        <v>6870</v>
      </c>
      <c r="D2382" s="310" t="s">
        <v>41004</v>
      </c>
      <c r="E2382" s="310"/>
      <c r="F2382" s="310" t="s">
        <v>58</v>
      </c>
      <c r="G2382" s="310"/>
      <c r="H2382" s="314">
        <v>0.5</v>
      </c>
      <c r="I2382" s="314">
        <v>0.33</v>
      </c>
      <c r="J2382" s="310" t="s">
        <v>1181</v>
      </c>
      <c r="K2382" s="314">
        <v>35.662548999999999</v>
      </c>
      <c r="L2382" s="314">
        <v>-85.486960999999994</v>
      </c>
      <c r="M2382" s="314" t="s">
        <v>38383</v>
      </c>
      <c r="N2382" s="310" t="s">
        <v>3589</v>
      </c>
      <c r="O2382" s="310" t="s">
        <v>38485</v>
      </c>
      <c r="P2382" s="314">
        <v>2</v>
      </c>
      <c r="Q2382" s="310" t="s">
        <v>26975</v>
      </c>
      <c r="R2382" s="310" t="s">
        <v>25812</v>
      </c>
      <c r="S2382" s="310" t="s">
        <v>26197</v>
      </c>
      <c r="T2382" s="310"/>
      <c r="U2382" s="310" t="s">
        <v>26198</v>
      </c>
      <c r="V2382" s="310" t="s">
        <v>26199</v>
      </c>
      <c r="Y2382" s="97"/>
      <c r="AA2382" s="91" t="str">
        <v>DRY10.9T0.5VA</v>
      </c>
    </row>
    <row r="2383" spans="1:27" s="91" customFormat="1" ht="15" customHeight="1" x14ac:dyDescent="0.35">
      <c r="A2383" s="310" t="s">
        <v>39018</v>
      </c>
      <c r="B2383" s="310" t="s">
        <v>39019</v>
      </c>
      <c r="C2383" s="310" t="s">
        <v>6870</v>
      </c>
      <c r="D2383" s="310" t="s">
        <v>39020</v>
      </c>
      <c r="E2383" s="310"/>
      <c r="F2383" s="310" t="s">
        <v>58</v>
      </c>
      <c r="G2383" s="310"/>
      <c r="H2383" s="314">
        <v>0.6</v>
      </c>
      <c r="I2383" s="314">
        <v>0.24</v>
      </c>
      <c r="J2383" s="310" t="s">
        <v>1181</v>
      </c>
      <c r="K2383" s="314">
        <v>35.662689</v>
      </c>
      <c r="L2383" s="314">
        <v>-85.484638000000004</v>
      </c>
      <c r="M2383" s="314" t="s">
        <v>38383</v>
      </c>
      <c r="N2383" s="310" t="s">
        <v>3589</v>
      </c>
      <c r="O2383" s="310" t="s">
        <v>38485</v>
      </c>
      <c r="P2383" s="314">
        <v>2</v>
      </c>
      <c r="Q2383" s="310" t="s">
        <v>26975</v>
      </c>
      <c r="R2383" s="310" t="s">
        <v>25812</v>
      </c>
      <c r="S2383" s="310" t="s">
        <v>26197</v>
      </c>
      <c r="T2383" s="310"/>
      <c r="U2383" s="310" t="s">
        <v>26198</v>
      </c>
      <c r="V2383" s="310" t="s">
        <v>26199</v>
      </c>
      <c r="X2383" s="91" t="s">
        <v>39021</v>
      </c>
      <c r="Y2383" s="97"/>
      <c r="AA2383" s="91" t="str">
        <v>DRY10.9T0.6VA</v>
      </c>
    </row>
    <row r="2384" spans="1:27" s="91" customFormat="1" ht="15" customHeight="1" x14ac:dyDescent="0.35">
      <c r="A2384" s="310" t="s">
        <v>41005</v>
      </c>
      <c r="B2384" s="310" t="s">
        <v>41006</v>
      </c>
      <c r="C2384" s="310" t="s">
        <v>39015</v>
      </c>
      <c r="D2384" s="310" t="s">
        <v>39024</v>
      </c>
      <c r="E2384" s="310"/>
      <c r="F2384" s="310" t="s">
        <v>58</v>
      </c>
      <c r="G2384" s="310"/>
      <c r="H2384" s="314">
        <v>0.7</v>
      </c>
      <c r="I2384" s="314">
        <v>0.16</v>
      </c>
      <c r="J2384" s="310" t="s">
        <v>1181</v>
      </c>
      <c r="K2384" s="314">
        <v>35.662235000000003</v>
      </c>
      <c r="L2384" s="314">
        <v>-85.482765000000001</v>
      </c>
      <c r="M2384" s="314" t="s">
        <v>38383</v>
      </c>
      <c r="N2384" s="310" t="s">
        <v>3589</v>
      </c>
      <c r="O2384" s="310" t="s">
        <v>38485</v>
      </c>
      <c r="P2384" s="314">
        <v>2</v>
      </c>
      <c r="Q2384" s="310" t="s">
        <v>26975</v>
      </c>
      <c r="R2384" s="310" t="s">
        <v>25812</v>
      </c>
      <c r="S2384" s="310" t="s">
        <v>26197</v>
      </c>
      <c r="T2384" s="310"/>
      <c r="U2384" s="310" t="s">
        <v>26198</v>
      </c>
      <c r="V2384" s="310" t="s">
        <v>26199</v>
      </c>
      <c r="Y2384" s="97"/>
      <c r="AA2384" s="91" t="str">
        <v>DRY10.9T0.7VA</v>
      </c>
    </row>
    <row r="2385" spans="1:27" s="91" customFormat="1" ht="15" customHeight="1" x14ac:dyDescent="0.35">
      <c r="A2385" s="310" t="s">
        <v>39022</v>
      </c>
      <c r="B2385" s="310" t="s">
        <v>39023</v>
      </c>
      <c r="C2385" s="310" t="s">
        <v>6870</v>
      </c>
      <c r="D2385" s="310" t="s">
        <v>39024</v>
      </c>
      <c r="E2385" s="310"/>
      <c r="F2385" s="310" t="s">
        <v>58</v>
      </c>
      <c r="G2385" s="310"/>
      <c r="H2385" s="314">
        <v>1.1000000000000001</v>
      </c>
      <c r="I2385" s="314">
        <v>0.1</v>
      </c>
      <c r="J2385" s="310" t="s">
        <v>1181</v>
      </c>
      <c r="K2385" s="314">
        <v>35.662723</v>
      </c>
      <c r="L2385" s="314">
        <v>-85.477745999999996</v>
      </c>
      <c r="M2385" s="314" t="s">
        <v>38383</v>
      </c>
      <c r="N2385" s="310" t="s">
        <v>3589</v>
      </c>
      <c r="O2385" s="310" t="s">
        <v>38485</v>
      </c>
      <c r="P2385" s="314">
        <v>2</v>
      </c>
      <c r="Q2385" s="310" t="s">
        <v>26975</v>
      </c>
      <c r="R2385" s="310" t="s">
        <v>25812</v>
      </c>
      <c r="S2385" s="310" t="s">
        <v>26197</v>
      </c>
      <c r="T2385" s="310"/>
      <c r="U2385" s="310" t="s">
        <v>26198</v>
      </c>
      <c r="V2385" s="310" t="s">
        <v>26199</v>
      </c>
      <c r="X2385" s="91" t="s">
        <v>39025</v>
      </c>
      <c r="Y2385" s="97"/>
      <c r="AA2385" s="91" t="str">
        <v>DRY10.9T1.1VA</v>
      </c>
    </row>
    <row r="2386" spans="1:27" s="91" customFormat="1" ht="15" customHeight="1" x14ac:dyDescent="0.35">
      <c r="A2386" s="310" t="s">
        <v>39026</v>
      </c>
      <c r="B2386" s="310" t="s">
        <v>39027</v>
      </c>
      <c r="C2386" s="310" t="s">
        <v>6870</v>
      </c>
      <c r="D2386" s="310" t="s">
        <v>39028</v>
      </c>
      <c r="E2386" s="310"/>
      <c r="F2386" s="310" t="s">
        <v>58</v>
      </c>
      <c r="G2386" s="310"/>
      <c r="H2386" s="314">
        <v>0.1</v>
      </c>
      <c r="I2386" s="314">
        <v>0.1</v>
      </c>
      <c r="J2386" s="310" t="s">
        <v>1181</v>
      </c>
      <c r="K2386" s="314">
        <v>35.656536000000003</v>
      </c>
      <c r="L2386" s="314">
        <v>-85.488691000000003</v>
      </c>
      <c r="M2386" s="314" t="s">
        <v>38383</v>
      </c>
      <c r="N2386" s="310" t="s">
        <v>3589</v>
      </c>
      <c r="O2386" s="310" t="s">
        <v>38485</v>
      </c>
      <c r="P2386" s="314">
        <v>2</v>
      </c>
      <c r="Q2386" s="310" t="s">
        <v>26975</v>
      </c>
      <c r="R2386" s="310" t="s">
        <v>25812</v>
      </c>
      <c r="S2386" s="310" t="s">
        <v>26197</v>
      </c>
      <c r="T2386" s="310"/>
      <c r="U2386" s="310" t="s">
        <v>26198</v>
      </c>
      <c r="V2386" s="310" t="s">
        <v>26199</v>
      </c>
      <c r="X2386" s="91" t="s">
        <v>39029</v>
      </c>
      <c r="Y2386" s="97"/>
      <c r="AA2386" s="91" t="str">
        <v>DRY11.4T0.1VA</v>
      </c>
    </row>
    <row r="2387" spans="1:27" s="91" customFormat="1" ht="15" customHeight="1" x14ac:dyDescent="0.35">
      <c r="A2387" t="s">
        <v>6857</v>
      </c>
      <c r="B2387" t="s">
        <v>6856</v>
      </c>
      <c r="C2387" t="s">
        <v>6858</v>
      </c>
      <c r="D2387" t="s">
        <v>6859</v>
      </c>
      <c r="E2387"/>
      <c r="F2387" t="s">
        <v>58</v>
      </c>
      <c r="G2387"/>
      <c r="H2387">
        <v>0.1</v>
      </c>
      <c r="I2387">
        <v>11.68</v>
      </c>
      <c r="J2387" t="s">
        <v>59</v>
      </c>
      <c r="K2387">
        <v>35.49635</v>
      </c>
      <c r="L2387">
        <v>-85.529709999999994</v>
      </c>
      <c r="M2387" s="100" t="s">
        <v>38403</v>
      </c>
      <c r="N2387" t="s">
        <v>26290</v>
      </c>
      <c r="O2387" t="s">
        <v>42321</v>
      </c>
      <c r="P2387">
        <v>3</v>
      </c>
      <c r="Q2387" t="s">
        <v>29709</v>
      </c>
      <c r="R2387" t="s">
        <v>25802</v>
      </c>
      <c r="S2387" t="s">
        <v>26197</v>
      </c>
      <c r="T2387"/>
      <c r="U2387" t="s">
        <v>26198</v>
      </c>
      <c r="V2387" t="s">
        <v>26199</v>
      </c>
      <c r="W2387" s="91" t="s">
        <v>6860</v>
      </c>
      <c r="X2387" s="91" t="s">
        <v>31072</v>
      </c>
      <c r="Y2387" s="97"/>
      <c r="AA2387" s="91" t="str">
        <v>DRY11.5T0.1SE</v>
      </c>
    </row>
    <row r="2388" spans="1:27" s="91" customFormat="1" ht="15" customHeight="1" x14ac:dyDescent="0.35">
      <c r="A2388" t="s">
        <v>6862</v>
      </c>
      <c r="B2388" t="s">
        <v>6861</v>
      </c>
      <c r="C2388" t="s">
        <v>6858</v>
      </c>
      <c r="D2388" t="s">
        <v>31073</v>
      </c>
      <c r="E2388"/>
      <c r="F2388" t="s">
        <v>58</v>
      </c>
      <c r="G2388"/>
      <c r="H2388">
        <v>0.5</v>
      </c>
      <c r="I2388">
        <v>0.22</v>
      </c>
      <c r="J2388" t="s">
        <v>59</v>
      </c>
      <c r="K2388">
        <v>35.50215</v>
      </c>
      <c r="L2388">
        <v>-85.530850000000001</v>
      </c>
      <c r="M2388" s="100" t="s">
        <v>38403</v>
      </c>
      <c r="N2388" t="s">
        <v>26290</v>
      </c>
      <c r="O2388" t="s">
        <v>42321</v>
      </c>
      <c r="P2388">
        <v>3</v>
      </c>
      <c r="Q2388" t="s">
        <v>29709</v>
      </c>
      <c r="R2388" t="s">
        <v>25802</v>
      </c>
      <c r="S2388" t="s">
        <v>26197</v>
      </c>
      <c r="T2388"/>
      <c r="U2388" t="s">
        <v>26198</v>
      </c>
      <c r="V2388" t="s">
        <v>26199</v>
      </c>
      <c r="W2388" s="91" t="s">
        <v>6863</v>
      </c>
      <c r="X2388" s="91" t="s">
        <v>31072</v>
      </c>
      <c r="Y2388" s="97"/>
      <c r="AA2388" s="91" t="str">
        <v>DRY11.5T0.5SE</v>
      </c>
    </row>
    <row r="2389" spans="1:27" s="91" customFormat="1" ht="15" customHeight="1" x14ac:dyDescent="0.35">
      <c r="A2389" s="310" t="s">
        <v>41007</v>
      </c>
      <c r="B2389" s="310" t="s">
        <v>41008</v>
      </c>
      <c r="C2389" s="310" t="s">
        <v>6870</v>
      </c>
      <c r="D2389" s="310" t="s">
        <v>38998</v>
      </c>
      <c r="E2389" s="310"/>
      <c r="F2389" s="310" t="s">
        <v>58</v>
      </c>
      <c r="G2389" s="310"/>
      <c r="H2389" s="314">
        <v>0.1</v>
      </c>
      <c r="I2389" s="314">
        <v>0.1</v>
      </c>
      <c r="J2389" s="310" t="s">
        <v>1181</v>
      </c>
      <c r="K2389" s="314">
        <v>35.654404999999997</v>
      </c>
      <c r="L2389" s="314">
        <v>-85.485550000000003</v>
      </c>
      <c r="M2389" s="314" t="s">
        <v>38383</v>
      </c>
      <c r="N2389" s="310" t="s">
        <v>3589</v>
      </c>
      <c r="O2389" s="310" t="s">
        <v>38485</v>
      </c>
      <c r="P2389" s="314">
        <v>2</v>
      </c>
      <c r="Q2389" s="310" t="s">
        <v>26975</v>
      </c>
      <c r="R2389" s="310" t="s">
        <v>25812</v>
      </c>
      <c r="S2389" s="310" t="s">
        <v>26197</v>
      </c>
      <c r="T2389" s="310"/>
      <c r="U2389" s="310" t="s">
        <v>26198</v>
      </c>
      <c r="V2389" s="310" t="s">
        <v>26199</v>
      </c>
      <c r="Y2389" s="97"/>
      <c r="AA2389" s="91" t="str">
        <v>DRY11.7T0.1VA</v>
      </c>
    </row>
    <row r="2390" spans="1:27" s="91" customFormat="1" ht="15" customHeight="1" x14ac:dyDescent="0.35">
      <c r="A2390" s="310" t="s">
        <v>39030</v>
      </c>
      <c r="B2390" s="310" t="s">
        <v>39031</v>
      </c>
      <c r="C2390" s="310" t="s">
        <v>39006</v>
      </c>
      <c r="D2390" s="310" t="s">
        <v>39032</v>
      </c>
      <c r="E2390" s="310"/>
      <c r="F2390" s="310" t="s">
        <v>58</v>
      </c>
      <c r="G2390" s="310"/>
      <c r="H2390" s="314">
        <v>0.1</v>
      </c>
      <c r="I2390" s="314">
        <v>0.1</v>
      </c>
      <c r="J2390" s="310" t="s">
        <v>1181</v>
      </c>
      <c r="K2390" s="314">
        <v>35.654297</v>
      </c>
      <c r="L2390" s="314">
        <v>-85.482732999999996</v>
      </c>
      <c r="M2390" s="314" t="s">
        <v>38383</v>
      </c>
      <c r="N2390" s="310" t="s">
        <v>3589</v>
      </c>
      <c r="O2390" s="310" t="s">
        <v>38485</v>
      </c>
      <c r="P2390" s="314">
        <v>2</v>
      </c>
      <c r="Q2390" s="310" t="s">
        <v>26975</v>
      </c>
      <c r="R2390" s="310" t="s">
        <v>25812</v>
      </c>
      <c r="S2390" s="310" t="s">
        <v>26197</v>
      </c>
      <c r="T2390" s="310"/>
      <c r="U2390" s="310" t="s">
        <v>26198</v>
      </c>
      <c r="V2390" s="310" t="s">
        <v>26199</v>
      </c>
      <c r="X2390" s="91" t="s">
        <v>39033</v>
      </c>
      <c r="Y2390" s="97"/>
      <c r="AA2390" s="91" t="str">
        <v>DRY11.8T0.1T0.1VA</v>
      </c>
    </row>
    <row r="2391" spans="1:27" s="91" customFormat="1" ht="15" customHeight="1" x14ac:dyDescent="0.35">
      <c r="A2391" s="310" t="s">
        <v>39034</v>
      </c>
      <c r="B2391" s="310" t="s">
        <v>39035</v>
      </c>
      <c r="C2391" s="310" t="s">
        <v>36520</v>
      </c>
      <c r="D2391" s="310" t="s">
        <v>39036</v>
      </c>
      <c r="E2391" s="310"/>
      <c r="F2391" s="310" t="s">
        <v>58</v>
      </c>
      <c r="G2391" s="310"/>
      <c r="H2391" s="314">
        <v>0.1</v>
      </c>
      <c r="I2391" s="314">
        <v>0.12</v>
      </c>
      <c r="J2391" s="310" t="s">
        <v>1181</v>
      </c>
      <c r="K2391" s="314">
        <v>35.654091999999999</v>
      </c>
      <c r="L2391" s="314">
        <v>-85.484157999999994</v>
      </c>
      <c r="M2391" s="314" t="s">
        <v>38383</v>
      </c>
      <c r="N2391" s="310" t="s">
        <v>3589</v>
      </c>
      <c r="O2391" s="310" t="s">
        <v>38485</v>
      </c>
      <c r="P2391" s="314">
        <v>2</v>
      </c>
      <c r="Q2391" s="310" t="s">
        <v>26975</v>
      </c>
      <c r="R2391" s="310" t="s">
        <v>25812</v>
      </c>
      <c r="S2391" s="310" t="s">
        <v>26197</v>
      </c>
      <c r="T2391" s="310"/>
      <c r="U2391" s="310" t="s">
        <v>26198</v>
      </c>
      <c r="V2391" s="310" t="s">
        <v>26199</v>
      </c>
      <c r="X2391" s="91" t="s">
        <v>39037</v>
      </c>
      <c r="Y2391" s="97"/>
      <c r="AA2391" s="91" t="str">
        <v>DRY11.8T0.1VA</v>
      </c>
    </row>
    <row r="2392" spans="1:27" s="91" customFormat="1" ht="15" customHeight="1" x14ac:dyDescent="0.35">
      <c r="A2392" s="310" t="s">
        <v>41009</v>
      </c>
      <c r="B2392" s="310" t="s">
        <v>41010</v>
      </c>
      <c r="C2392" s="310" t="s">
        <v>6870</v>
      </c>
      <c r="D2392" s="310" t="s">
        <v>41011</v>
      </c>
      <c r="E2392" s="310"/>
      <c r="F2392" s="310" t="s">
        <v>58</v>
      </c>
      <c r="G2392" s="310"/>
      <c r="H2392" s="314">
        <v>0.2</v>
      </c>
      <c r="I2392" s="314">
        <v>0.1</v>
      </c>
      <c r="J2392" s="310" t="s">
        <v>1181</v>
      </c>
      <c r="K2392" s="314">
        <v>35.65475</v>
      </c>
      <c r="L2392" s="314">
        <v>-85.483456000000004</v>
      </c>
      <c r="M2392" s="314" t="s">
        <v>38383</v>
      </c>
      <c r="N2392" s="310" t="s">
        <v>3589</v>
      </c>
      <c r="O2392" s="310" t="s">
        <v>38485</v>
      </c>
      <c r="P2392" s="314">
        <v>2</v>
      </c>
      <c r="Q2392" s="310" t="s">
        <v>26975</v>
      </c>
      <c r="R2392" s="310" t="s">
        <v>25812</v>
      </c>
      <c r="S2392" s="310" t="s">
        <v>26197</v>
      </c>
      <c r="T2392" s="310"/>
      <c r="U2392" s="310" t="s">
        <v>26198</v>
      </c>
      <c r="V2392" s="310" t="s">
        <v>26199</v>
      </c>
      <c r="Y2392" s="97"/>
      <c r="AA2392" s="91" t="str">
        <v>DRY11.8T0.2VA</v>
      </c>
    </row>
    <row r="2393" spans="1:27" s="91" customFormat="1" ht="15" customHeight="1" x14ac:dyDescent="0.35">
      <c r="A2393" s="310" t="s">
        <v>39038</v>
      </c>
      <c r="B2393" s="310" t="s">
        <v>39039</v>
      </c>
      <c r="C2393" s="310" t="s">
        <v>6870</v>
      </c>
      <c r="D2393" s="310" t="s">
        <v>39040</v>
      </c>
      <c r="E2393" s="310"/>
      <c r="F2393" s="310" t="s">
        <v>58</v>
      </c>
      <c r="G2393" s="310"/>
      <c r="H2393" s="314">
        <v>0.4</v>
      </c>
      <c r="I2393" s="314">
        <v>0.1</v>
      </c>
      <c r="J2393" s="310" t="s">
        <v>1181</v>
      </c>
      <c r="K2393" s="314">
        <v>35.658009999999997</v>
      </c>
      <c r="L2393" s="314">
        <v>-85.480689999999996</v>
      </c>
      <c r="M2393" s="314" t="s">
        <v>38383</v>
      </c>
      <c r="N2393" s="310" t="s">
        <v>3589</v>
      </c>
      <c r="O2393" s="310" t="s">
        <v>38485</v>
      </c>
      <c r="P2393" s="314">
        <v>2</v>
      </c>
      <c r="Q2393" s="310" t="s">
        <v>26975</v>
      </c>
      <c r="R2393" s="310" t="s">
        <v>25812</v>
      </c>
      <c r="S2393" s="310" t="s">
        <v>26197</v>
      </c>
      <c r="T2393" s="310"/>
      <c r="U2393" s="310" t="s">
        <v>26198</v>
      </c>
      <c r="V2393" s="310" t="s">
        <v>26199</v>
      </c>
      <c r="X2393" s="91" t="s">
        <v>39041</v>
      </c>
      <c r="Y2393" s="97"/>
      <c r="AA2393" s="91" t="str">
        <v>DRY11.8T0.4VA</v>
      </c>
    </row>
    <row r="2394" spans="1:27" s="91" customFormat="1" ht="15" customHeight="1" x14ac:dyDescent="0.35">
      <c r="A2394" s="310" t="s">
        <v>41012</v>
      </c>
      <c r="B2394" s="310" t="s">
        <v>41013</v>
      </c>
      <c r="C2394" s="310" t="s">
        <v>39006</v>
      </c>
      <c r="D2394" s="310" t="s">
        <v>41014</v>
      </c>
      <c r="E2394" s="310"/>
      <c r="F2394" s="310" t="s">
        <v>58</v>
      </c>
      <c r="G2394" s="310"/>
      <c r="H2394" s="314">
        <v>0.1</v>
      </c>
      <c r="I2394" s="314">
        <v>0.1</v>
      </c>
      <c r="J2394" s="310" t="s">
        <v>1181</v>
      </c>
      <c r="K2394" s="314">
        <v>35.653115</v>
      </c>
      <c r="L2394" s="314">
        <v>-85.480448999999993</v>
      </c>
      <c r="M2394" s="314" t="s">
        <v>38383</v>
      </c>
      <c r="N2394" s="310" t="s">
        <v>3589</v>
      </c>
      <c r="O2394" s="310" t="s">
        <v>38485</v>
      </c>
      <c r="P2394" s="314">
        <v>2</v>
      </c>
      <c r="Q2394" s="310" t="s">
        <v>26975</v>
      </c>
      <c r="R2394" s="310" t="s">
        <v>25812</v>
      </c>
      <c r="S2394" s="310" t="s">
        <v>26197</v>
      </c>
      <c r="T2394" s="310"/>
      <c r="U2394" s="310" t="s">
        <v>26198</v>
      </c>
      <c r="V2394" s="310" t="s">
        <v>26199</v>
      </c>
      <c r="Y2394" s="97"/>
      <c r="AA2394" s="91" t="str">
        <v>DRY11.9T0.1T0.1VA</v>
      </c>
    </row>
    <row r="2395" spans="1:27" s="91" customFormat="1" ht="15" customHeight="1" x14ac:dyDescent="0.35">
      <c r="A2395" t="s">
        <v>39042</v>
      </c>
      <c r="B2395" t="s">
        <v>39043</v>
      </c>
      <c r="C2395" t="s">
        <v>6870</v>
      </c>
      <c r="D2395" t="s">
        <v>39044</v>
      </c>
      <c r="E2395"/>
      <c r="F2395" t="s">
        <v>58</v>
      </c>
      <c r="G2395"/>
      <c r="H2395">
        <v>0.1</v>
      </c>
      <c r="I2395">
        <v>0.2</v>
      </c>
      <c r="J2395" t="s">
        <v>1181</v>
      </c>
      <c r="K2395">
        <v>35.653323999999998</v>
      </c>
      <c r="L2395">
        <v>-85.481330999999997</v>
      </c>
      <c r="M2395" s="100" t="s">
        <v>38383</v>
      </c>
      <c r="N2395" t="s">
        <v>3589</v>
      </c>
      <c r="O2395" t="s">
        <v>38485</v>
      </c>
      <c r="P2395">
        <v>2</v>
      </c>
      <c r="Q2395" t="s">
        <v>26975</v>
      </c>
      <c r="R2395" t="s">
        <v>25812</v>
      </c>
      <c r="S2395" t="s">
        <v>26197</v>
      </c>
      <c r="T2395"/>
      <c r="U2395" t="s">
        <v>26198</v>
      </c>
      <c r="V2395" t="s">
        <v>26199</v>
      </c>
      <c r="X2395" s="91" t="s">
        <v>39045</v>
      </c>
      <c r="Y2395" s="97"/>
      <c r="AA2395" s="91" t="str">
        <v>DRY11.9T0.1VA</v>
      </c>
    </row>
    <row r="2396" spans="1:27" s="91" customFormat="1" ht="15" customHeight="1" x14ac:dyDescent="0.35">
      <c r="A2396" t="s">
        <v>39046</v>
      </c>
      <c r="B2396" t="s">
        <v>39047</v>
      </c>
      <c r="C2396" t="s">
        <v>39048</v>
      </c>
      <c r="D2396" t="s">
        <v>39049</v>
      </c>
      <c r="E2396"/>
      <c r="F2396" t="s">
        <v>58</v>
      </c>
      <c r="G2396"/>
      <c r="H2396">
        <v>0.1</v>
      </c>
      <c r="I2396">
        <v>0.1</v>
      </c>
      <c r="J2396" t="s">
        <v>1181</v>
      </c>
      <c r="K2396">
        <v>35.654801999999997</v>
      </c>
      <c r="L2396">
        <v>-85.476830000000007</v>
      </c>
      <c r="M2396" s="100" t="s">
        <v>38383</v>
      </c>
      <c r="N2396" t="s">
        <v>3589</v>
      </c>
      <c r="O2396" t="s">
        <v>41015</v>
      </c>
      <c r="P2396">
        <v>2</v>
      </c>
      <c r="Q2396" t="s">
        <v>26975</v>
      </c>
      <c r="R2396" t="s">
        <v>25812</v>
      </c>
      <c r="S2396" t="s">
        <v>26197</v>
      </c>
      <c r="T2396"/>
      <c r="U2396" t="s">
        <v>26198</v>
      </c>
      <c r="V2396" t="s">
        <v>26199</v>
      </c>
      <c r="X2396" s="91" t="s">
        <v>39051</v>
      </c>
      <c r="Y2396" s="97"/>
      <c r="AA2396" s="91" t="str">
        <v>DRY11.9T0.3T0.1VA</v>
      </c>
    </row>
    <row r="2397" spans="1:27" s="91" customFormat="1" ht="15" customHeight="1" x14ac:dyDescent="0.35">
      <c r="A2397" s="310" t="s">
        <v>39052</v>
      </c>
      <c r="B2397" s="310" t="s">
        <v>39053</v>
      </c>
      <c r="C2397" s="310" t="s">
        <v>6870</v>
      </c>
      <c r="D2397" s="310" t="s">
        <v>39054</v>
      </c>
      <c r="E2397" s="310"/>
      <c r="F2397" s="310" t="s">
        <v>58</v>
      </c>
      <c r="G2397" s="310"/>
      <c r="H2397" s="314">
        <v>0.3</v>
      </c>
      <c r="I2397" s="314">
        <v>0.1</v>
      </c>
      <c r="J2397" s="310" t="s">
        <v>1181</v>
      </c>
      <c r="K2397" s="314">
        <v>35.655518000000001</v>
      </c>
      <c r="L2397" s="314">
        <v>-85.477425999999994</v>
      </c>
      <c r="M2397" s="314" t="s">
        <v>38383</v>
      </c>
      <c r="N2397" s="310" t="s">
        <v>3589</v>
      </c>
      <c r="O2397" s="310" t="s">
        <v>39050</v>
      </c>
      <c r="P2397" s="314">
        <v>2</v>
      </c>
      <c r="Q2397" s="310" t="s">
        <v>26975</v>
      </c>
      <c r="R2397" s="310" t="s">
        <v>25812</v>
      </c>
      <c r="S2397" s="310" t="s">
        <v>26197</v>
      </c>
      <c r="T2397" s="310"/>
      <c r="U2397" s="310" t="s">
        <v>26198</v>
      </c>
      <c r="V2397" s="310" t="s">
        <v>26199</v>
      </c>
      <c r="X2397" s="91" t="s">
        <v>39055</v>
      </c>
      <c r="Y2397" s="97"/>
      <c r="AA2397" s="91" t="str">
        <v>DRY11.9T0.3VA</v>
      </c>
    </row>
    <row r="2398" spans="1:27" s="91" customFormat="1" ht="15" customHeight="1" x14ac:dyDescent="0.35">
      <c r="A2398" s="310" t="s">
        <v>41016</v>
      </c>
      <c r="B2398" s="310" t="s">
        <v>41017</v>
      </c>
      <c r="C2398" s="310" t="s">
        <v>41018</v>
      </c>
      <c r="D2398" s="310" t="s">
        <v>39049</v>
      </c>
      <c r="E2398" s="310"/>
      <c r="F2398" s="310" t="s">
        <v>58</v>
      </c>
      <c r="G2398" s="310"/>
      <c r="H2398" s="314">
        <v>0.1</v>
      </c>
      <c r="I2398" s="314">
        <v>0.1</v>
      </c>
      <c r="J2398" s="310" t="s">
        <v>1181</v>
      </c>
      <c r="K2398" s="314">
        <v>35.657344000000002</v>
      </c>
      <c r="L2398" s="314">
        <v>-85.476290000000006</v>
      </c>
      <c r="M2398" s="314" t="s">
        <v>38383</v>
      </c>
      <c r="N2398" s="310" t="s">
        <v>3589</v>
      </c>
      <c r="O2398" s="310" t="s">
        <v>38485</v>
      </c>
      <c r="P2398" s="314">
        <v>2</v>
      </c>
      <c r="Q2398" s="310" t="s">
        <v>26975</v>
      </c>
      <c r="R2398" s="310" t="s">
        <v>25812</v>
      </c>
      <c r="S2398" s="310" t="s">
        <v>26197</v>
      </c>
      <c r="T2398" s="310"/>
      <c r="U2398" s="310" t="s">
        <v>26198</v>
      </c>
      <c r="V2398" s="310" t="s">
        <v>26199</v>
      </c>
      <c r="Y2398" s="97"/>
      <c r="AA2398" s="91" t="str">
        <v>DRY11.9T0.4T0.1VA</v>
      </c>
    </row>
    <row r="2399" spans="1:27" s="91" customFormat="1" ht="15" customHeight="1" x14ac:dyDescent="0.35">
      <c r="A2399" s="310" t="s">
        <v>39056</v>
      </c>
      <c r="B2399" s="310" t="s">
        <v>39057</v>
      </c>
      <c r="C2399" s="310" t="s">
        <v>39058</v>
      </c>
      <c r="D2399" s="310" t="s">
        <v>39059</v>
      </c>
      <c r="E2399" s="310"/>
      <c r="F2399" s="310" t="s">
        <v>58</v>
      </c>
      <c r="G2399" s="310"/>
      <c r="H2399" s="314">
        <v>0.1</v>
      </c>
      <c r="I2399" s="314">
        <v>0.2</v>
      </c>
      <c r="J2399" s="310" t="s">
        <v>1181</v>
      </c>
      <c r="K2399" s="314">
        <v>35.633234000000002</v>
      </c>
      <c r="L2399" s="314">
        <v>-85.469683000000003</v>
      </c>
      <c r="M2399" s="314" t="s">
        <v>38383</v>
      </c>
      <c r="N2399" s="310" t="s">
        <v>3589</v>
      </c>
      <c r="O2399" s="310" t="s">
        <v>38485</v>
      </c>
      <c r="P2399" s="314">
        <v>2</v>
      </c>
      <c r="Q2399" s="310" t="s">
        <v>26975</v>
      </c>
      <c r="R2399" s="310" t="s">
        <v>25812</v>
      </c>
      <c r="S2399" s="310" t="s">
        <v>26197</v>
      </c>
      <c r="T2399" s="310"/>
      <c r="U2399" s="310" t="s">
        <v>26198</v>
      </c>
      <c r="V2399" s="310" t="s">
        <v>26199</v>
      </c>
      <c r="X2399" s="91" t="s">
        <v>39060</v>
      </c>
      <c r="Y2399" s="97"/>
      <c r="AA2399" s="91" t="str">
        <v>DRY13.8T0.1VA</v>
      </c>
    </row>
    <row r="2400" spans="1:27" s="91" customFormat="1" ht="15" customHeight="1" x14ac:dyDescent="0.35">
      <c r="A2400" s="310" t="s">
        <v>39061</v>
      </c>
      <c r="B2400" s="310" t="s">
        <v>39062</v>
      </c>
      <c r="C2400" s="310" t="s">
        <v>6870</v>
      </c>
      <c r="D2400" s="310" t="s">
        <v>39063</v>
      </c>
      <c r="E2400" s="310"/>
      <c r="F2400" s="310" t="s">
        <v>58</v>
      </c>
      <c r="G2400" s="310"/>
      <c r="H2400" s="314">
        <v>0.1</v>
      </c>
      <c r="I2400" s="314">
        <v>0.2</v>
      </c>
      <c r="J2400" s="310" t="s">
        <v>1181</v>
      </c>
      <c r="K2400" s="314">
        <v>35.632421000000001</v>
      </c>
      <c r="L2400" s="314">
        <v>-85.467291000000003</v>
      </c>
      <c r="M2400" s="314" t="s">
        <v>38383</v>
      </c>
      <c r="N2400" s="310" t="s">
        <v>3589</v>
      </c>
      <c r="O2400" s="310" t="s">
        <v>38485</v>
      </c>
      <c r="P2400" s="314">
        <v>2</v>
      </c>
      <c r="Q2400" s="310" t="s">
        <v>26975</v>
      </c>
      <c r="R2400" s="310" t="s">
        <v>25812</v>
      </c>
      <c r="S2400" s="310" t="s">
        <v>26197</v>
      </c>
      <c r="T2400" s="310"/>
      <c r="U2400" s="310" t="s">
        <v>26198</v>
      </c>
      <c r="V2400" s="310" t="s">
        <v>26199</v>
      </c>
      <c r="Y2400" s="97"/>
      <c r="AA2400" s="91" t="str">
        <v>DRY14.0T0.1VA</v>
      </c>
    </row>
    <row r="2401" spans="1:27" s="91" customFormat="1" ht="15" customHeight="1" x14ac:dyDescent="0.35">
      <c r="A2401" s="310" t="s">
        <v>39064</v>
      </c>
      <c r="B2401" s="310" t="s">
        <v>39065</v>
      </c>
      <c r="C2401" s="310" t="s">
        <v>6870</v>
      </c>
      <c r="D2401" s="310" t="s">
        <v>39066</v>
      </c>
      <c r="E2401" s="310"/>
      <c r="F2401" s="310" t="s">
        <v>58</v>
      </c>
      <c r="G2401" s="310"/>
      <c r="H2401" s="314">
        <v>0.1</v>
      </c>
      <c r="I2401" s="314">
        <v>0.1</v>
      </c>
      <c r="J2401" s="310" t="s">
        <v>1181</v>
      </c>
      <c r="K2401" s="314">
        <v>35.631047000000002</v>
      </c>
      <c r="L2401" s="314">
        <v>-85.467547999999994</v>
      </c>
      <c r="M2401" s="314" t="s">
        <v>38383</v>
      </c>
      <c r="N2401" s="310" t="s">
        <v>3589</v>
      </c>
      <c r="O2401" s="310" t="s">
        <v>38485</v>
      </c>
      <c r="P2401" s="314">
        <v>2</v>
      </c>
      <c r="Q2401" s="310" t="s">
        <v>26975</v>
      </c>
      <c r="R2401" s="310" t="s">
        <v>25812</v>
      </c>
      <c r="S2401" s="310" t="s">
        <v>26197</v>
      </c>
      <c r="T2401" s="310"/>
      <c r="U2401" s="310" t="s">
        <v>26198</v>
      </c>
      <c r="V2401" s="310" t="s">
        <v>26199</v>
      </c>
      <c r="Y2401" s="97"/>
      <c r="AA2401" s="91" t="str">
        <v>DRY14.1T0.1VA</v>
      </c>
    </row>
    <row r="2402" spans="1:27" s="91" customFormat="1" ht="15" customHeight="1" x14ac:dyDescent="0.35">
      <c r="A2402" t="s">
        <v>6865</v>
      </c>
      <c r="B2402" t="s">
        <v>6864</v>
      </c>
      <c r="C2402" t="s">
        <v>6866</v>
      </c>
      <c r="D2402" t="s">
        <v>6829</v>
      </c>
      <c r="E2402"/>
      <c r="F2402" t="s">
        <v>44</v>
      </c>
      <c r="G2402"/>
      <c r="H2402">
        <v>0.6</v>
      </c>
      <c r="I2402">
        <v>0.39</v>
      </c>
      <c r="J2402" t="s">
        <v>766</v>
      </c>
      <c r="K2402">
        <v>35.357390000000002</v>
      </c>
      <c r="L2402">
        <v>-85.008219999999994</v>
      </c>
      <c r="M2402" s="100" t="s">
        <v>38386</v>
      </c>
      <c r="N2402" t="s">
        <v>29084</v>
      </c>
      <c r="O2402" t="s">
        <v>42369</v>
      </c>
      <c r="P2402">
        <v>3</v>
      </c>
      <c r="Q2402" t="s">
        <v>31074</v>
      </c>
      <c r="R2402" t="s">
        <v>25802</v>
      </c>
      <c r="S2402" t="s">
        <v>26197</v>
      </c>
      <c r="T2402"/>
      <c r="U2402" t="s">
        <v>26198</v>
      </c>
      <c r="V2402" t="s">
        <v>26204</v>
      </c>
      <c r="W2402" s="91" t="s">
        <v>6867</v>
      </c>
      <c r="X2402" s="91" t="s">
        <v>31075</v>
      </c>
      <c r="Y2402" s="97"/>
      <c r="AA2402" s="91" t="str">
        <v>DRY2.8T0.6HM</v>
      </c>
    </row>
    <row r="2403" spans="1:27" s="91" customFormat="1" ht="15" customHeight="1" x14ac:dyDescent="0.35">
      <c r="A2403" t="s">
        <v>6869</v>
      </c>
      <c r="B2403" t="s">
        <v>6868</v>
      </c>
      <c r="C2403" t="s">
        <v>6870</v>
      </c>
      <c r="D2403" t="s">
        <v>6871</v>
      </c>
      <c r="E2403"/>
      <c r="F2403" t="s">
        <v>29089</v>
      </c>
      <c r="G2403"/>
      <c r="H2403">
        <v>0.1</v>
      </c>
      <c r="I2403">
        <v>40.99</v>
      </c>
      <c r="J2403" t="s">
        <v>470</v>
      </c>
      <c r="K2403">
        <v>35.563299999999998</v>
      </c>
      <c r="L2403">
        <v>-85.621600000000001</v>
      </c>
      <c r="M2403" s="100" t="s">
        <v>38403</v>
      </c>
      <c r="N2403" t="s">
        <v>26290</v>
      </c>
      <c r="O2403" t="s">
        <v>42321</v>
      </c>
      <c r="P2403">
        <v>3</v>
      </c>
      <c r="Q2403" t="s">
        <v>26971</v>
      </c>
      <c r="R2403" t="s">
        <v>25812</v>
      </c>
      <c r="S2403" t="s">
        <v>26197</v>
      </c>
      <c r="T2403"/>
      <c r="U2403" t="s">
        <v>26198</v>
      </c>
      <c r="V2403" t="s">
        <v>26199</v>
      </c>
      <c r="W2403" s="91" t="s">
        <v>6872</v>
      </c>
      <c r="X2403" s="91" t="s">
        <v>31076</v>
      </c>
      <c r="Y2403" s="97"/>
      <c r="AA2403" s="91" t="str">
        <v>DRY3.4T0.1WA</v>
      </c>
    </row>
    <row r="2404" spans="1:27" s="91" customFormat="1" ht="15" customHeight="1" x14ac:dyDescent="0.35">
      <c r="A2404" t="s">
        <v>36518</v>
      </c>
      <c r="B2404" t="s">
        <v>36519</v>
      </c>
      <c r="C2404" t="s">
        <v>36520</v>
      </c>
      <c r="D2404" t="s">
        <v>36521</v>
      </c>
      <c r="E2404"/>
      <c r="F2404" t="s">
        <v>33</v>
      </c>
      <c r="G2404"/>
      <c r="H2404">
        <v>0.1</v>
      </c>
      <c r="I2404">
        <v>0.1</v>
      </c>
      <c r="J2404" t="s">
        <v>277</v>
      </c>
      <c r="K2404">
        <v>36.302720000000001</v>
      </c>
      <c r="L2404">
        <v>-86.750579999999999</v>
      </c>
      <c r="M2404" s="100" t="s">
        <v>38414</v>
      </c>
      <c r="N2404" t="s">
        <v>26254</v>
      </c>
      <c r="O2404" t="s">
        <v>43193</v>
      </c>
      <c r="P2404">
        <v>5</v>
      </c>
      <c r="Q2404" t="s">
        <v>26962</v>
      </c>
      <c r="R2404" t="s">
        <v>25829</v>
      </c>
      <c r="S2404" t="s">
        <v>26197</v>
      </c>
      <c r="T2404"/>
      <c r="U2404" t="s">
        <v>26198</v>
      </c>
      <c r="V2404" t="s">
        <v>26199</v>
      </c>
      <c r="W2404" s="91" t="s">
        <v>36522</v>
      </c>
      <c r="X2404" s="91" t="s">
        <v>36511</v>
      </c>
      <c r="Y2404" s="97"/>
      <c r="AA2404" s="91" t="str">
        <v>DRY4.3T0.1DA</v>
      </c>
    </row>
    <row r="2405" spans="1:27" s="91" customFormat="1" ht="15" customHeight="1" x14ac:dyDescent="0.35">
      <c r="A2405" t="s">
        <v>36523</v>
      </c>
      <c r="B2405" t="s">
        <v>36524</v>
      </c>
      <c r="C2405" t="s">
        <v>36520</v>
      </c>
      <c r="D2405" t="s">
        <v>36525</v>
      </c>
      <c r="E2405"/>
      <c r="F2405" t="s">
        <v>33</v>
      </c>
      <c r="G2405"/>
      <c r="H2405">
        <v>0.1</v>
      </c>
      <c r="I2405">
        <v>0.3</v>
      </c>
      <c r="J2405" t="s">
        <v>277</v>
      </c>
      <c r="K2405">
        <v>36.302329999999998</v>
      </c>
      <c r="L2405">
        <v>-86.753919999999994</v>
      </c>
      <c r="M2405" s="100" t="s">
        <v>38414</v>
      </c>
      <c r="N2405" t="s">
        <v>26254</v>
      </c>
      <c r="O2405" t="s">
        <v>43193</v>
      </c>
      <c r="P2405">
        <v>5</v>
      </c>
      <c r="Q2405" t="s">
        <v>26962</v>
      </c>
      <c r="R2405" t="s">
        <v>25829</v>
      </c>
      <c r="S2405" t="s">
        <v>26197</v>
      </c>
      <c r="T2405"/>
      <c r="U2405" t="s">
        <v>26198</v>
      </c>
      <c r="V2405" t="s">
        <v>26199</v>
      </c>
      <c r="W2405" s="91" t="s">
        <v>36526</v>
      </c>
      <c r="X2405" s="91" t="s">
        <v>36511</v>
      </c>
      <c r="Y2405" s="97"/>
      <c r="AA2405" s="91" t="str">
        <v>DRY4.7T0.1DA</v>
      </c>
    </row>
    <row r="2406" spans="1:27" s="91" customFormat="1" ht="15" customHeight="1" x14ac:dyDescent="0.35">
      <c r="A2406" t="s">
        <v>6874</v>
      </c>
      <c r="B2406" t="s">
        <v>6873</v>
      </c>
      <c r="C2406" t="s">
        <v>6622</v>
      </c>
      <c r="D2406" t="s">
        <v>6875</v>
      </c>
      <c r="E2406"/>
      <c r="F2406" t="s">
        <v>29086</v>
      </c>
      <c r="G2406"/>
      <c r="H2406">
        <v>0.1</v>
      </c>
      <c r="I2406">
        <v>4.2300000000000004</v>
      </c>
      <c r="J2406" t="s">
        <v>2764</v>
      </c>
      <c r="K2406">
        <v>36.583320000000001</v>
      </c>
      <c r="L2406">
        <v>-85.930530000000005</v>
      </c>
      <c r="M2406" s="100" t="s">
        <v>38456</v>
      </c>
      <c r="N2406" t="s">
        <v>26335</v>
      </c>
      <c r="O2406" t="s">
        <v>42667</v>
      </c>
      <c r="P2406">
        <v>4</v>
      </c>
      <c r="Q2406" t="s">
        <v>31077</v>
      </c>
      <c r="R2406" t="s">
        <v>25812</v>
      </c>
      <c r="S2406" t="s">
        <v>26197</v>
      </c>
      <c r="T2406"/>
      <c r="U2406" t="s">
        <v>26198</v>
      </c>
      <c r="V2406" t="s">
        <v>26199</v>
      </c>
      <c r="X2406" s="91" t="s">
        <v>31078</v>
      </c>
      <c r="Y2406" s="97"/>
      <c r="AA2406" s="91" t="str">
        <v>DRYB000.1MA</v>
      </c>
    </row>
    <row r="2407" spans="1:27" s="91" customFormat="1" ht="15" customHeight="1" x14ac:dyDescent="0.35">
      <c r="A2407" t="s">
        <v>6877</v>
      </c>
      <c r="B2407" t="s">
        <v>6876</v>
      </c>
      <c r="C2407" t="s">
        <v>6642</v>
      </c>
      <c r="D2407" t="s">
        <v>6878</v>
      </c>
      <c r="E2407"/>
      <c r="F2407" t="s">
        <v>33</v>
      </c>
      <c r="G2407"/>
      <c r="H2407">
        <v>0.1</v>
      </c>
      <c r="I2407">
        <v>12.74</v>
      </c>
      <c r="J2407" t="s">
        <v>2764</v>
      </c>
      <c r="K2407">
        <v>36.469444000000003</v>
      </c>
      <c r="L2407">
        <v>-86.045556000000005</v>
      </c>
      <c r="M2407" s="100" t="s">
        <v>38431</v>
      </c>
      <c r="N2407" t="s">
        <v>26295</v>
      </c>
      <c r="O2407" t="s">
        <v>43020</v>
      </c>
      <c r="P2407">
        <v>4</v>
      </c>
      <c r="Q2407" t="s">
        <v>26976</v>
      </c>
      <c r="R2407" t="s">
        <v>25812</v>
      </c>
      <c r="S2407" t="s">
        <v>26197</v>
      </c>
      <c r="T2407"/>
      <c r="U2407" t="s">
        <v>26198</v>
      </c>
      <c r="V2407" t="s">
        <v>26199</v>
      </c>
      <c r="W2407" s="91" t="s">
        <v>6879</v>
      </c>
      <c r="X2407" s="91" t="s">
        <v>31078</v>
      </c>
      <c r="Y2407" s="97"/>
      <c r="AA2407" s="91" t="str">
        <v>DRYF000.1MA</v>
      </c>
    </row>
    <row r="2408" spans="1:27" s="91" customFormat="1" ht="15" customHeight="1" x14ac:dyDescent="0.35">
      <c r="A2408" t="s">
        <v>6881</v>
      </c>
      <c r="B2408" t="s">
        <v>6880</v>
      </c>
      <c r="C2408" t="s">
        <v>6882</v>
      </c>
      <c r="D2408" t="s">
        <v>6883</v>
      </c>
      <c r="E2408"/>
      <c r="F2408" t="s">
        <v>29089</v>
      </c>
      <c r="G2408"/>
      <c r="H2408">
        <v>2.5</v>
      </c>
      <c r="I2408">
        <v>30.35</v>
      </c>
      <c r="J2408" t="s">
        <v>470</v>
      </c>
      <c r="K2408">
        <v>35.563000000000002</v>
      </c>
      <c r="L2408">
        <v>-85.618600000000001</v>
      </c>
      <c r="M2408" s="100" t="s">
        <v>38403</v>
      </c>
      <c r="N2408" t="s">
        <v>26290</v>
      </c>
      <c r="O2408" t="s">
        <v>42321</v>
      </c>
      <c r="P2408">
        <v>3</v>
      </c>
      <c r="Q2408" t="s">
        <v>26971</v>
      </c>
      <c r="R2408" t="s">
        <v>25812</v>
      </c>
      <c r="S2408" t="s">
        <v>26197</v>
      </c>
      <c r="T2408"/>
      <c r="U2408" t="s">
        <v>26198</v>
      </c>
      <c r="V2408" t="s">
        <v>26199</v>
      </c>
      <c r="W2408" s="91" t="s">
        <v>6884</v>
      </c>
      <c r="X2408" s="91" t="s">
        <v>34950</v>
      </c>
      <c r="Y2408" s="97"/>
      <c r="AA2408" s="91" t="str">
        <v>DRYNCH02.5WA</v>
      </c>
    </row>
    <row r="2409" spans="1:27" s="91" customFormat="1" ht="15" customHeight="1" x14ac:dyDescent="0.35">
      <c r="A2409" t="s">
        <v>6886</v>
      </c>
      <c r="B2409" t="s">
        <v>6885</v>
      </c>
      <c r="C2409" t="s">
        <v>6887</v>
      </c>
      <c r="D2409" t="s">
        <v>6888</v>
      </c>
      <c r="E2409"/>
      <c r="F2409" t="s">
        <v>29089</v>
      </c>
      <c r="G2409"/>
      <c r="H2409">
        <v>2.5</v>
      </c>
      <c r="I2409">
        <v>40.96</v>
      </c>
      <c r="J2409" t="s">
        <v>470</v>
      </c>
      <c r="K2409">
        <v>35.563099999999999</v>
      </c>
      <c r="L2409">
        <v>-85.620599999999996</v>
      </c>
      <c r="M2409" s="100" t="s">
        <v>38403</v>
      </c>
      <c r="N2409" t="s">
        <v>26290</v>
      </c>
      <c r="O2409" t="s">
        <v>42321</v>
      </c>
      <c r="P2409">
        <v>3</v>
      </c>
      <c r="Q2409" t="s">
        <v>26971</v>
      </c>
      <c r="R2409" t="s">
        <v>25812</v>
      </c>
      <c r="S2409" t="s">
        <v>26197</v>
      </c>
      <c r="T2409"/>
      <c r="U2409" t="s">
        <v>26198</v>
      </c>
      <c r="V2409" t="s">
        <v>26199</v>
      </c>
      <c r="W2409" s="91" t="s">
        <v>6889</v>
      </c>
      <c r="X2409" s="91" t="s">
        <v>34950</v>
      </c>
      <c r="Y2409" s="97"/>
      <c r="AA2409" s="91" t="str">
        <v>DRYSCH02.5WA</v>
      </c>
    </row>
    <row r="2410" spans="1:27" s="91" customFormat="1" ht="15" customHeight="1" x14ac:dyDescent="0.35">
      <c r="A2410" t="s">
        <v>6891</v>
      </c>
      <c r="B2410" t="s">
        <v>6890</v>
      </c>
      <c r="C2410" t="s">
        <v>6892</v>
      </c>
      <c r="D2410" t="s">
        <v>6893</v>
      </c>
      <c r="E2410"/>
      <c r="F2410" t="s">
        <v>28983</v>
      </c>
      <c r="G2410"/>
      <c r="H2410">
        <v>0.2</v>
      </c>
      <c r="I2410">
        <v>1.85</v>
      </c>
      <c r="J2410" t="s">
        <v>244</v>
      </c>
      <c r="K2410">
        <v>36.529200000000003</v>
      </c>
      <c r="L2410">
        <v>-81.778599999999997</v>
      </c>
      <c r="M2410" s="100" t="s">
        <v>38412</v>
      </c>
      <c r="N2410" t="s">
        <v>29031</v>
      </c>
      <c r="O2410" t="s">
        <v>42671</v>
      </c>
      <c r="P2410">
        <v>2</v>
      </c>
      <c r="Q2410" t="s">
        <v>31079</v>
      </c>
      <c r="R2410" t="s">
        <v>25821</v>
      </c>
      <c r="S2410" t="s">
        <v>26197</v>
      </c>
      <c r="T2410"/>
      <c r="U2410" t="s">
        <v>26198</v>
      </c>
      <c r="V2410" t="s">
        <v>26204</v>
      </c>
      <c r="W2410" s="91" t="s">
        <v>6894</v>
      </c>
      <c r="X2410" s="91" t="s">
        <v>31080</v>
      </c>
      <c r="Y2410" s="97"/>
      <c r="AA2410" s="91" t="str">
        <v>DRYST000.2JO</v>
      </c>
    </row>
    <row r="2411" spans="1:27" s="91" customFormat="1" ht="15" customHeight="1" x14ac:dyDescent="0.35">
      <c r="A2411" t="s">
        <v>6896</v>
      </c>
      <c r="B2411" t="s">
        <v>6895</v>
      </c>
      <c r="C2411" t="s">
        <v>6897</v>
      </c>
      <c r="D2411" t="s">
        <v>6898</v>
      </c>
      <c r="E2411"/>
      <c r="F2411" t="s">
        <v>29089</v>
      </c>
      <c r="G2411"/>
      <c r="H2411">
        <v>0.5</v>
      </c>
      <c r="I2411">
        <v>6.13</v>
      </c>
      <c r="J2411" t="s">
        <v>583</v>
      </c>
      <c r="K2411">
        <v>35.189576000000002</v>
      </c>
      <c r="L2411">
        <v>-85.828254999999999</v>
      </c>
      <c r="M2411" s="100" t="s">
        <v>38430</v>
      </c>
      <c r="N2411" t="s">
        <v>26288</v>
      </c>
      <c r="O2411" t="s">
        <v>42210</v>
      </c>
      <c r="P2411">
        <v>5</v>
      </c>
      <c r="Q2411" t="s">
        <v>31081</v>
      </c>
      <c r="R2411" t="s">
        <v>25802</v>
      </c>
      <c r="S2411" t="s">
        <v>26197</v>
      </c>
      <c r="T2411"/>
      <c r="U2411" t="s">
        <v>26198</v>
      </c>
      <c r="V2411" t="s">
        <v>26199</v>
      </c>
      <c r="Y2411" s="97"/>
      <c r="AA2411" s="91" t="str">
        <v>DSCOV000.5MI</v>
      </c>
    </row>
    <row r="2412" spans="1:27" s="91" customFormat="1" ht="15" customHeight="1" x14ac:dyDescent="0.35">
      <c r="A2412" t="s">
        <v>6900</v>
      </c>
      <c r="B2412" t="s">
        <v>6899</v>
      </c>
      <c r="C2412" t="s">
        <v>6901</v>
      </c>
      <c r="D2412" t="s">
        <v>6902</v>
      </c>
      <c r="E2412"/>
      <c r="F2412" t="s">
        <v>28969</v>
      </c>
      <c r="G2412"/>
      <c r="H2412">
        <v>0.2</v>
      </c>
      <c r="I2412">
        <v>1.19</v>
      </c>
      <c r="J2412" t="s">
        <v>10</v>
      </c>
      <c r="K2412">
        <v>35.024940000000001</v>
      </c>
      <c r="L2412">
        <v>-88.439940000000007</v>
      </c>
      <c r="M2412" s="100" t="s">
        <v>38402</v>
      </c>
      <c r="N2412" t="s">
        <v>26242</v>
      </c>
      <c r="O2412" t="s">
        <v>43084</v>
      </c>
      <c r="P2412">
        <v>3</v>
      </c>
      <c r="Q2412" t="s">
        <v>26977</v>
      </c>
      <c r="R2412" t="s">
        <v>25816</v>
      </c>
      <c r="S2412" t="s">
        <v>26197</v>
      </c>
      <c r="T2412"/>
      <c r="U2412" t="s">
        <v>26198</v>
      </c>
      <c r="V2412" t="s">
        <v>26199</v>
      </c>
      <c r="W2412" s="91" t="s">
        <v>6903</v>
      </c>
      <c r="X2412" s="91" t="s">
        <v>29606</v>
      </c>
      <c r="Y2412" s="97"/>
      <c r="AA2412" s="91" t="str">
        <v>DSPRI0.8T0.2MC</v>
      </c>
    </row>
    <row r="2413" spans="1:27" s="91" customFormat="1" ht="15" customHeight="1" x14ac:dyDescent="0.35">
      <c r="A2413" t="s">
        <v>6905</v>
      </c>
      <c r="B2413" t="s">
        <v>6904</v>
      </c>
      <c r="C2413" t="s">
        <v>6906</v>
      </c>
      <c r="D2413" t="s">
        <v>6907</v>
      </c>
      <c r="E2413"/>
      <c r="F2413" t="s">
        <v>28983</v>
      </c>
      <c r="G2413"/>
      <c r="H2413">
        <v>0.2</v>
      </c>
      <c r="I2413">
        <v>3.75</v>
      </c>
      <c r="J2413" t="s">
        <v>15</v>
      </c>
      <c r="K2413">
        <v>35.668599999999998</v>
      </c>
      <c r="L2413">
        <v>-83.782200000000003</v>
      </c>
      <c r="M2413" s="100" t="s">
        <v>38415</v>
      </c>
      <c r="N2413" t="s">
        <v>26602</v>
      </c>
      <c r="O2413" t="s">
        <v>42729</v>
      </c>
      <c r="P2413">
        <v>2</v>
      </c>
      <c r="Q2413" t="s">
        <v>28425</v>
      </c>
      <c r="R2413" t="s">
        <v>25825</v>
      </c>
      <c r="S2413" t="s">
        <v>26197</v>
      </c>
      <c r="T2413"/>
      <c r="U2413" t="s">
        <v>26198</v>
      </c>
      <c r="V2413" t="s">
        <v>26204</v>
      </c>
      <c r="W2413" s="91" t="s">
        <v>6908</v>
      </c>
      <c r="X2413" s="91" t="s">
        <v>31082</v>
      </c>
      <c r="Y2413" s="97"/>
      <c r="AA2413" s="91" t="str">
        <v>DSPRI000.2BT</v>
      </c>
    </row>
    <row r="2414" spans="1:27" s="91" customFormat="1" ht="15" customHeight="1" x14ac:dyDescent="0.35">
      <c r="A2414" t="s">
        <v>6910</v>
      </c>
      <c r="B2414" t="s">
        <v>6909</v>
      </c>
      <c r="C2414" t="s">
        <v>6911</v>
      </c>
      <c r="D2414" t="s">
        <v>6912</v>
      </c>
      <c r="E2414"/>
      <c r="F2414" t="s">
        <v>58</v>
      </c>
      <c r="G2414"/>
      <c r="H2414">
        <v>0.4</v>
      </c>
      <c r="I2414">
        <v>3.75</v>
      </c>
      <c r="J2414" t="s">
        <v>614</v>
      </c>
      <c r="K2414">
        <v>36.122777999999997</v>
      </c>
      <c r="L2414">
        <v>-85.197221999999996</v>
      </c>
      <c r="M2414" s="100" t="s">
        <v>38411</v>
      </c>
      <c r="N2414" t="s">
        <v>26248</v>
      </c>
      <c r="O2414" t="s">
        <v>42732</v>
      </c>
      <c r="P2414">
        <v>4</v>
      </c>
      <c r="Q2414" t="s">
        <v>31083</v>
      </c>
      <c r="R2414" t="s">
        <v>25812</v>
      </c>
      <c r="S2414" t="s">
        <v>26197</v>
      </c>
      <c r="T2414"/>
      <c r="U2414" t="s">
        <v>26198</v>
      </c>
      <c r="V2414" t="s">
        <v>26199</v>
      </c>
      <c r="Y2414" s="97"/>
      <c r="AA2414" s="91" t="str">
        <v>DSPRI000.4PU</v>
      </c>
    </row>
    <row r="2415" spans="1:27" s="91" customFormat="1" ht="15" customHeight="1" x14ac:dyDescent="0.35">
      <c r="A2415" t="s">
        <v>6914</v>
      </c>
      <c r="B2415" t="s">
        <v>6913</v>
      </c>
      <c r="C2415" t="s">
        <v>6915</v>
      </c>
      <c r="D2415" t="s">
        <v>6916</v>
      </c>
      <c r="E2415"/>
      <c r="F2415" t="s">
        <v>28969</v>
      </c>
      <c r="G2415"/>
      <c r="H2415">
        <v>0.9</v>
      </c>
      <c r="I2415">
        <v>3.15</v>
      </c>
      <c r="J2415" t="s">
        <v>10</v>
      </c>
      <c r="K2415">
        <v>35.023879999999998</v>
      </c>
      <c r="L2415">
        <v>-88.441490000000002</v>
      </c>
      <c r="M2415" s="100" t="s">
        <v>38402</v>
      </c>
      <c r="N2415" t="s">
        <v>26242</v>
      </c>
      <c r="O2415" t="s">
        <v>43084</v>
      </c>
      <c r="P2415">
        <v>3</v>
      </c>
      <c r="Q2415" t="s">
        <v>29194</v>
      </c>
      <c r="R2415" t="s">
        <v>25816</v>
      </c>
      <c r="S2415" t="s">
        <v>26197</v>
      </c>
      <c r="T2415"/>
      <c r="U2415" t="s">
        <v>26198</v>
      </c>
      <c r="V2415" t="s">
        <v>26199</v>
      </c>
      <c r="W2415" s="91" t="s">
        <v>6917</v>
      </c>
      <c r="X2415" s="91" t="s">
        <v>34951</v>
      </c>
      <c r="Y2415" s="97"/>
      <c r="AA2415" s="91" t="str">
        <v>DSPRI000.9MC</v>
      </c>
    </row>
    <row r="2416" spans="1:27" s="91" customFormat="1" ht="15" customHeight="1" x14ac:dyDescent="0.35">
      <c r="A2416" t="s">
        <v>6921</v>
      </c>
      <c r="B2416" t="s">
        <v>6920</v>
      </c>
      <c r="C2416" t="s">
        <v>6922</v>
      </c>
      <c r="D2416" t="s">
        <v>6923</v>
      </c>
      <c r="E2416"/>
      <c r="F2416" t="s">
        <v>44</v>
      </c>
      <c r="G2416"/>
      <c r="H2416">
        <v>0.2</v>
      </c>
      <c r="I2416">
        <v>3.62</v>
      </c>
      <c r="J2416" t="s">
        <v>1612</v>
      </c>
      <c r="K2416">
        <v>36.500749999999996</v>
      </c>
      <c r="L2416">
        <v>-83.243669999999995</v>
      </c>
      <c r="M2416" s="100" t="s">
        <v>38424</v>
      </c>
      <c r="N2416" t="s">
        <v>26272</v>
      </c>
      <c r="O2416" t="s">
        <v>42106</v>
      </c>
      <c r="P2416">
        <v>4</v>
      </c>
      <c r="Q2416" t="s">
        <v>31085</v>
      </c>
      <c r="R2416" t="s">
        <v>25821</v>
      </c>
      <c r="S2416" t="s">
        <v>26197</v>
      </c>
      <c r="T2416"/>
      <c r="U2416" t="s">
        <v>26198</v>
      </c>
      <c r="V2416" t="s">
        <v>26204</v>
      </c>
      <c r="X2416" s="91" t="s">
        <v>29607</v>
      </c>
      <c r="Y2416" s="97"/>
      <c r="AA2416" s="91" t="str">
        <v>DUCK000.2HK</v>
      </c>
    </row>
    <row r="2417" spans="1:27" s="91" customFormat="1" ht="15" customHeight="1" x14ac:dyDescent="0.35">
      <c r="A2417" t="s">
        <v>6925</v>
      </c>
      <c r="B2417" t="s">
        <v>6924</v>
      </c>
      <c r="C2417" t="s">
        <v>6926</v>
      </c>
      <c r="D2417" t="s">
        <v>6927</v>
      </c>
      <c r="E2417"/>
      <c r="F2417" t="s">
        <v>29083</v>
      </c>
      <c r="G2417"/>
      <c r="H2417">
        <v>2</v>
      </c>
      <c r="I2417"/>
      <c r="J2417" t="s">
        <v>423</v>
      </c>
      <c r="K2417">
        <v>35.956499999999998</v>
      </c>
      <c r="L2417">
        <v>-87.919799999999995</v>
      </c>
      <c r="M2417" s="100" t="s">
        <v>38382</v>
      </c>
      <c r="N2417" t="s">
        <v>26210</v>
      </c>
      <c r="O2417" t="s">
        <v>42502</v>
      </c>
      <c r="P2417">
        <v>3</v>
      </c>
      <c r="Q2417" t="s">
        <v>29195</v>
      </c>
      <c r="R2417" t="s">
        <v>25829</v>
      </c>
      <c r="S2417" t="s">
        <v>26197</v>
      </c>
      <c r="T2417" t="s">
        <v>26375</v>
      </c>
      <c r="U2417" t="s">
        <v>26207</v>
      </c>
      <c r="V2417" t="s">
        <v>26199</v>
      </c>
      <c r="X2417" s="91" t="s">
        <v>31086</v>
      </c>
      <c r="Y2417" s="97"/>
      <c r="AA2417" s="91" t="str">
        <v>DUCK002.0HU</v>
      </c>
    </row>
    <row r="2418" spans="1:27" s="91" customFormat="1" ht="15" customHeight="1" x14ac:dyDescent="0.35">
      <c r="A2418" s="310" t="s">
        <v>43747</v>
      </c>
      <c r="B2418" s="310" t="s">
        <v>43748</v>
      </c>
      <c r="C2418" s="310" t="s">
        <v>43749</v>
      </c>
      <c r="D2418" s="310" t="s">
        <v>43750</v>
      </c>
      <c r="E2418" s="310"/>
      <c r="F2418" s="310" t="s">
        <v>29083</v>
      </c>
      <c r="G2418" s="310"/>
      <c r="H2418" s="314">
        <v>11.5</v>
      </c>
      <c r="I2418" s="314">
        <v>3475</v>
      </c>
      <c r="J2418" s="310" t="s">
        <v>423</v>
      </c>
      <c r="K2418" s="314">
        <v>36.044690000000003</v>
      </c>
      <c r="L2418" s="314">
        <v>-87.855080000000001</v>
      </c>
      <c r="M2418" s="314" t="s">
        <v>38382</v>
      </c>
      <c r="N2418" s="310" t="s">
        <v>26210</v>
      </c>
      <c r="O2418" s="310" t="s">
        <v>39067</v>
      </c>
      <c r="P2418" s="314">
        <v>4</v>
      </c>
      <c r="Q2418" s="310" t="s">
        <v>29195</v>
      </c>
      <c r="R2418" s="310" t="s">
        <v>25829</v>
      </c>
      <c r="S2418" s="310" t="s">
        <v>26197</v>
      </c>
      <c r="T2418" s="310" t="s">
        <v>26375</v>
      </c>
      <c r="U2418" s="310" t="s">
        <v>26207</v>
      </c>
      <c r="V2418" s="310" t="s">
        <v>26199</v>
      </c>
      <c r="X2418" s="91" t="s">
        <v>43751</v>
      </c>
      <c r="Y2418" s="97"/>
      <c r="AA2418" s="91" t="str">
        <v>DUCK011.5HU</v>
      </c>
    </row>
    <row r="2419" spans="1:27" s="91" customFormat="1" ht="15" customHeight="1" x14ac:dyDescent="0.35">
      <c r="A2419" t="s">
        <v>6929</v>
      </c>
      <c r="B2419" t="s">
        <v>6928</v>
      </c>
      <c r="C2419" t="s">
        <v>6926</v>
      </c>
      <c r="D2419" t="s">
        <v>6930</v>
      </c>
      <c r="E2419"/>
      <c r="F2419" t="s">
        <v>29083</v>
      </c>
      <c r="G2419"/>
      <c r="H2419">
        <v>15.7</v>
      </c>
      <c r="I2419">
        <v>2658</v>
      </c>
      <c r="J2419" t="s">
        <v>423</v>
      </c>
      <c r="K2419">
        <v>35.995109999999997</v>
      </c>
      <c r="L2419">
        <v>-87.832859999999997</v>
      </c>
      <c r="M2419" s="100" t="s">
        <v>38382</v>
      </c>
      <c r="N2419" t="s">
        <v>26210</v>
      </c>
      <c r="O2419" t="s">
        <v>42502</v>
      </c>
      <c r="P2419">
        <v>3</v>
      </c>
      <c r="Q2419" t="s">
        <v>31087</v>
      </c>
      <c r="R2419" t="s">
        <v>25829</v>
      </c>
      <c r="S2419" t="s">
        <v>26197</v>
      </c>
      <c r="T2419" t="s">
        <v>26375</v>
      </c>
      <c r="U2419" t="s">
        <v>26207</v>
      </c>
      <c r="V2419" t="s">
        <v>26199</v>
      </c>
      <c r="X2419" s="91" t="s">
        <v>34952</v>
      </c>
      <c r="Y2419" s="97"/>
      <c r="AA2419" s="91" t="str">
        <v>DUCK015.7HU</v>
      </c>
    </row>
    <row r="2420" spans="1:27" s="91" customFormat="1" ht="15" customHeight="1" x14ac:dyDescent="0.35">
      <c r="A2420" t="s">
        <v>6932</v>
      </c>
      <c r="B2420" t="s">
        <v>6931</v>
      </c>
      <c r="C2420" t="s">
        <v>6926</v>
      </c>
      <c r="D2420" t="s">
        <v>6933</v>
      </c>
      <c r="E2420"/>
      <c r="F2420" t="s">
        <v>29083</v>
      </c>
      <c r="G2420"/>
      <c r="H2420">
        <v>22.5</v>
      </c>
      <c r="I2420">
        <v>2570</v>
      </c>
      <c r="J2420" t="s">
        <v>423</v>
      </c>
      <c r="K2420">
        <v>35.928939999999997</v>
      </c>
      <c r="L2420">
        <v>-87.796959999999999</v>
      </c>
      <c r="M2420" s="100" t="s">
        <v>38382</v>
      </c>
      <c r="N2420" t="s">
        <v>26210</v>
      </c>
      <c r="O2420" t="s">
        <v>42502</v>
      </c>
      <c r="P2420">
        <v>3</v>
      </c>
      <c r="Q2420" t="s">
        <v>31087</v>
      </c>
      <c r="R2420" t="s">
        <v>25829</v>
      </c>
      <c r="S2420" t="s">
        <v>26197</v>
      </c>
      <c r="T2420"/>
      <c r="U2420" t="s">
        <v>26198</v>
      </c>
      <c r="V2420" t="s">
        <v>26199</v>
      </c>
      <c r="W2420" s="91" t="s">
        <v>41019</v>
      </c>
      <c r="X2420" s="91" t="s">
        <v>29721</v>
      </c>
      <c r="Y2420" s="97"/>
      <c r="AA2420" s="91" t="str">
        <v>DUCK022.5HU</v>
      </c>
    </row>
    <row r="2421" spans="1:27" s="91" customFormat="1" ht="15" customHeight="1" x14ac:dyDescent="0.35">
      <c r="A2421" t="s">
        <v>6935</v>
      </c>
      <c r="B2421" t="s">
        <v>6934</v>
      </c>
      <c r="C2421" t="s">
        <v>6926</v>
      </c>
      <c r="D2421" t="s">
        <v>6936</v>
      </c>
      <c r="E2421"/>
      <c r="F2421" t="s">
        <v>29083</v>
      </c>
      <c r="G2421"/>
      <c r="H2421">
        <v>26</v>
      </c>
      <c r="I2421">
        <v>2560</v>
      </c>
      <c r="J2421" t="s">
        <v>423</v>
      </c>
      <c r="K2421">
        <v>35.930300000000003</v>
      </c>
      <c r="L2421">
        <v>-87.743099999999998</v>
      </c>
      <c r="M2421" s="100" t="s">
        <v>38382</v>
      </c>
      <c r="N2421" t="s">
        <v>26210</v>
      </c>
      <c r="O2421" t="s">
        <v>39067</v>
      </c>
      <c r="P2421">
        <v>3</v>
      </c>
      <c r="Q2421" t="s">
        <v>31087</v>
      </c>
      <c r="R2421" t="s">
        <v>25829</v>
      </c>
      <c r="S2421" t="s">
        <v>26197</v>
      </c>
      <c r="T2421"/>
      <c r="U2421" t="s">
        <v>26198</v>
      </c>
      <c r="V2421" t="s">
        <v>26199</v>
      </c>
      <c r="W2421" s="91" t="s">
        <v>41020</v>
      </c>
      <c r="Y2421" s="97"/>
      <c r="AA2421" s="91" t="str">
        <v>DUCK026.0HU</v>
      </c>
    </row>
    <row r="2422" spans="1:27" s="91" customFormat="1" ht="15" customHeight="1" x14ac:dyDescent="0.35">
      <c r="A2422" t="s">
        <v>6938</v>
      </c>
      <c r="B2422" t="s">
        <v>6937</v>
      </c>
      <c r="C2422" t="s">
        <v>6926</v>
      </c>
      <c r="D2422" t="s">
        <v>6939</v>
      </c>
      <c r="E2422"/>
      <c r="F2422" t="s">
        <v>29083</v>
      </c>
      <c r="G2422"/>
      <c r="H2422">
        <v>32.200000000000003</v>
      </c>
      <c r="I2422">
        <v>2460</v>
      </c>
      <c r="J2422" t="s">
        <v>203</v>
      </c>
      <c r="K2422">
        <v>35.870100000000001</v>
      </c>
      <c r="L2422">
        <v>-87.706100000000006</v>
      </c>
      <c r="M2422" s="100" t="s">
        <v>38382</v>
      </c>
      <c r="N2422" t="s">
        <v>26210</v>
      </c>
      <c r="O2422" t="s">
        <v>42677</v>
      </c>
      <c r="P2422">
        <v>3</v>
      </c>
      <c r="Q2422" t="s">
        <v>26980</v>
      </c>
      <c r="R2422" t="s">
        <v>25808</v>
      </c>
      <c r="S2422" t="s">
        <v>26197</v>
      </c>
      <c r="T2422"/>
      <c r="U2422" t="s">
        <v>26198</v>
      </c>
      <c r="V2422" t="s">
        <v>26199</v>
      </c>
      <c r="X2422" s="91" t="s">
        <v>30178</v>
      </c>
      <c r="Y2422" s="97"/>
      <c r="AA2422" s="91" t="str">
        <v>DUCK032.2HI</v>
      </c>
    </row>
    <row r="2423" spans="1:27" s="91" customFormat="1" ht="15" customHeight="1" x14ac:dyDescent="0.35">
      <c r="A2423" t="s">
        <v>6941</v>
      </c>
      <c r="B2423" t="s">
        <v>6940</v>
      </c>
      <c r="C2423" t="s">
        <v>6926</v>
      </c>
      <c r="D2423" t="s">
        <v>6942</v>
      </c>
      <c r="E2423"/>
      <c r="F2423" t="s">
        <v>29083</v>
      </c>
      <c r="G2423"/>
      <c r="H2423">
        <v>46.5</v>
      </c>
      <c r="I2423">
        <v>2332</v>
      </c>
      <c r="J2423" t="s">
        <v>203</v>
      </c>
      <c r="K2423">
        <v>35.813699999999997</v>
      </c>
      <c r="L2423">
        <v>-87.642700000000005</v>
      </c>
      <c r="M2423" s="100" t="s">
        <v>38382</v>
      </c>
      <c r="N2423" t="s">
        <v>26210</v>
      </c>
      <c r="O2423" t="s">
        <v>42677</v>
      </c>
      <c r="P2423">
        <v>3</v>
      </c>
      <c r="Q2423" t="s">
        <v>26980</v>
      </c>
      <c r="R2423" t="s">
        <v>25808</v>
      </c>
      <c r="S2423" t="s">
        <v>26197</v>
      </c>
      <c r="T2423"/>
      <c r="U2423" t="s">
        <v>26198</v>
      </c>
      <c r="V2423" t="s">
        <v>26199</v>
      </c>
      <c r="W2423" s="91" t="s">
        <v>41021</v>
      </c>
      <c r="X2423" s="91" t="s">
        <v>31088</v>
      </c>
      <c r="Y2423" s="97"/>
      <c r="AA2423" s="91" t="str">
        <v>DUCK046.5HI</v>
      </c>
    </row>
    <row r="2424" spans="1:27" s="91" customFormat="1" ht="15" customHeight="1" x14ac:dyDescent="0.35">
      <c r="A2424" t="s">
        <v>6944</v>
      </c>
      <c r="B2424" t="s">
        <v>6943</v>
      </c>
      <c r="C2424" t="s">
        <v>6926</v>
      </c>
      <c r="D2424" t="s">
        <v>6945</v>
      </c>
      <c r="E2424"/>
      <c r="F2424" t="s">
        <v>29083</v>
      </c>
      <c r="G2424"/>
      <c r="H2424">
        <v>64</v>
      </c>
      <c r="I2424">
        <v>2070</v>
      </c>
      <c r="J2424" t="s">
        <v>203</v>
      </c>
      <c r="K2424">
        <v>35.78492</v>
      </c>
      <c r="L2424">
        <v>-87.523700000000005</v>
      </c>
      <c r="M2424" s="100" t="s">
        <v>38382</v>
      </c>
      <c r="N2424" t="s">
        <v>26210</v>
      </c>
      <c r="O2424" t="s">
        <v>42559</v>
      </c>
      <c r="P2424">
        <v>3</v>
      </c>
      <c r="Q2424" t="s">
        <v>26981</v>
      </c>
      <c r="R2424" t="s">
        <v>25808</v>
      </c>
      <c r="S2424" t="s">
        <v>26197</v>
      </c>
      <c r="T2424"/>
      <c r="U2424" t="s">
        <v>26198</v>
      </c>
      <c r="V2424" t="s">
        <v>26199</v>
      </c>
      <c r="W2424" s="91" t="s">
        <v>43387</v>
      </c>
      <c r="X2424" s="91" t="s">
        <v>34953</v>
      </c>
      <c r="Y2424" s="97"/>
      <c r="AA2424" s="91" t="str">
        <v>DUCK064.0HI</v>
      </c>
    </row>
    <row r="2425" spans="1:27" s="91" customFormat="1" ht="15" customHeight="1" x14ac:dyDescent="0.35">
      <c r="A2425" t="s">
        <v>6947</v>
      </c>
      <c r="B2425" t="s">
        <v>6946</v>
      </c>
      <c r="C2425" t="s">
        <v>6926</v>
      </c>
      <c r="D2425" t="s">
        <v>6948</v>
      </c>
      <c r="E2425"/>
      <c r="F2425" t="s">
        <v>29083</v>
      </c>
      <c r="G2425"/>
      <c r="H2425">
        <v>72.599999999999994</v>
      </c>
      <c r="I2425">
        <v>2050</v>
      </c>
      <c r="J2425" t="s">
        <v>203</v>
      </c>
      <c r="K2425">
        <v>35.7851</v>
      </c>
      <c r="L2425">
        <v>-87.460700000000003</v>
      </c>
      <c r="M2425" s="100" t="s">
        <v>38382</v>
      </c>
      <c r="N2425" t="s">
        <v>26210</v>
      </c>
      <c r="O2425" t="s">
        <v>39068</v>
      </c>
      <c r="P2425">
        <v>3</v>
      </c>
      <c r="Q2425" t="s">
        <v>26981</v>
      </c>
      <c r="R2425" t="s">
        <v>25808</v>
      </c>
      <c r="S2425" t="s">
        <v>26197</v>
      </c>
      <c r="T2425"/>
      <c r="U2425" t="s">
        <v>26198</v>
      </c>
      <c r="V2425" t="s">
        <v>26199</v>
      </c>
      <c r="W2425" s="91" t="s">
        <v>39069</v>
      </c>
      <c r="X2425" s="91" t="s">
        <v>31089</v>
      </c>
      <c r="Y2425" s="97"/>
      <c r="AA2425" s="91" t="str">
        <v>DUCK072.6HI</v>
      </c>
    </row>
    <row r="2426" spans="1:27" s="91" customFormat="1" ht="15" customHeight="1" x14ac:dyDescent="0.35">
      <c r="A2426" t="s">
        <v>6950</v>
      </c>
      <c r="B2426" t="s">
        <v>6949</v>
      </c>
      <c r="C2426" t="s">
        <v>6926</v>
      </c>
      <c r="D2426" t="s">
        <v>6951</v>
      </c>
      <c r="E2426"/>
      <c r="F2426" t="s">
        <v>29083</v>
      </c>
      <c r="G2426"/>
      <c r="H2426">
        <v>88.9</v>
      </c>
      <c r="I2426">
        <v>1840</v>
      </c>
      <c r="J2426" t="s">
        <v>203</v>
      </c>
      <c r="K2426">
        <v>35.776600000000002</v>
      </c>
      <c r="L2426">
        <v>-87.318299999999994</v>
      </c>
      <c r="M2426" s="100" t="s">
        <v>38382</v>
      </c>
      <c r="N2426" t="s">
        <v>26210</v>
      </c>
      <c r="O2426" t="s">
        <v>42586</v>
      </c>
      <c r="P2426">
        <v>3</v>
      </c>
      <c r="Q2426" t="s">
        <v>26981</v>
      </c>
      <c r="R2426" t="s">
        <v>25808</v>
      </c>
      <c r="S2426" t="s">
        <v>26197</v>
      </c>
      <c r="T2426"/>
      <c r="U2426" t="s">
        <v>26198</v>
      </c>
      <c r="V2426" t="s">
        <v>26199</v>
      </c>
      <c r="W2426" s="91" t="s">
        <v>34954</v>
      </c>
      <c r="Y2426" s="97"/>
      <c r="AA2426" s="91" t="str">
        <v>DUCK088.9HI</v>
      </c>
    </row>
    <row r="2427" spans="1:27" s="91" customFormat="1" ht="15" customHeight="1" x14ac:dyDescent="0.35">
      <c r="A2427" s="310" t="s">
        <v>39070</v>
      </c>
      <c r="B2427" s="310" t="s">
        <v>39071</v>
      </c>
      <c r="C2427" s="310" t="s">
        <v>6926</v>
      </c>
      <c r="D2427" s="310" t="s">
        <v>39072</v>
      </c>
      <c r="E2427" s="310"/>
      <c r="F2427" s="310" t="s">
        <v>33</v>
      </c>
      <c r="G2427" s="310"/>
      <c r="H2427" s="314">
        <v>98</v>
      </c>
      <c r="I2427" s="314">
        <v>1705</v>
      </c>
      <c r="J2427" s="310" t="s">
        <v>203</v>
      </c>
      <c r="K2427" s="314">
        <v>35.720658</v>
      </c>
      <c r="L2427" s="314">
        <v>-87.266037999999995</v>
      </c>
      <c r="M2427" s="314" t="s">
        <v>38382</v>
      </c>
      <c r="N2427" s="310" t="s">
        <v>26210</v>
      </c>
      <c r="O2427" s="310" t="s">
        <v>39073</v>
      </c>
      <c r="P2427" s="314">
        <v>3</v>
      </c>
      <c r="Q2427" s="310" t="s">
        <v>26982</v>
      </c>
      <c r="R2427" s="310" t="s">
        <v>25808</v>
      </c>
      <c r="S2427" s="310" t="s">
        <v>26197</v>
      </c>
      <c r="T2427" s="310"/>
      <c r="U2427" s="310" t="s">
        <v>26198</v>
      </c>
      <c r="V2427" s="310" t="s">
        <v>26199</v>
      </c>
      <c r="W2427" s="91" t="s">
        <v>39074</v>
      </c>
      <c r="X2427" s="91" t="s">
        <v>38440</v>
      </c>
      <c r="Y2427" s="97"/>
      <c r="AA2427" s="91" t="str">
        <v>DUCK098.0HI</v>
      </c>
    </row>
    <row r="2428" spans="1:27" s="91" customFormat="1" ht="15" customHeight="1" x14ac:dyDescent="0.35">
      <c r="A2428" s="310" t="s">
        <v>39075</v>
      </c>
      <c r="B2428" s="310" t="s">
        <v>39076</v>
      </c>
      <c r="C2428" s="310" t="s">
        <v>6926</v>
      </c>
      <c r="D2428" s="310" t="s">
        <v>39077</v>
      </c>
      <c r="E2428" s="310"/>
      <c r="F2428" s="310" t="s">
        <v>33</v>
      </c>
      <c r="G2428" s="310" t="s">
        <v>29083</v>
      </c>
      <c r="H2428" s="314">
        <v>104.3</v>
      </c>
      <c r="I2428" s="314">
        <v>1693</v>
      </c>
      <c r="J2428" s="310" t="s">
        <v>34</v>
      </c>
      <c r="K2428" s="314">
        <v>35.67718</v>
      </c>
      <c r="L2428" s="314">
        <v>-87.288290000000003</v>
      </c>
      <c r="M2428" s="314" t="s">
        <v>38382</v>
      </c>
      <c r="N2428" s="310" t="s">
        <v>26210</v>
      </c>
      <c r="O2428" s="310" t="s">
        <v>39073</v>
      </c>
      <c r="P2428" s="314">
        <v>3</v>
      </c>
      <c r="Q2428" s="310" t="s">
        <v>26982</v>
      </c>
      <c r="R2428" s="310" t="s">
        <v>25808</v>
      </c>
      <c r="S2428" s="310" t="s">
        <v>26197</v>
      </c>
      <c r="T2428" s="310"/>
      <c r="U2428" s="310" t="s">
        <v>26198</v>
      </c>
      <c r="V2428" s="310" t="s">
        <v>26199</v>
      </c>
      <c r="W2428" s="91" t="s">
        <v>41022</v>
      </c>
      <c r="Y2428" s="97"/>
      <c r="AA2428" s="91" t="str">
        <v>DUCK104.3MY</v>
      </c>
    </row>
    <row r="2429" spans="1:27" s="91" customFormat="1" ht="15" customHeight="1" x14ac:dyDescent="0.35">
      <c r="A2429" t="s">
        <v>6953</v>
      </c>
      <c r="B2429" t="s">
        <v>6952</v>
      </c>
      <c r="C2429" t="s">
        <v>6926</v>
      </c>
      <c r="D2429" t="s">
        <v>6954</v>
      </c>
      <c r="E2429"/>
      <c r="F2429" t="s">
        <v>29083</v>
      </c>
      <c r="G2429"/>
      <c r="H2429">
        <v>105.4</v>
      </c>
      <c r="I2429">
        <v>1692.9</v>
      </c>
      <c r="J2429" t="s">
        <v>203</v>
      </c>
      <c r="K2429">
        <v>35.6646</v>
      </c>
      <c r="L2429">
        <v>-87.293000000000006</v>
      </c>
      <c r="M2429" s="100" t="s">
        <v>38382</v>
      </c>
      <c r="N2429" t="s">
        <v>26210</v>
      </c>
      <c r="O2429" t="s">
        <v>43045</v>
      </c>
      <c r="P2429">
        <v>3</v>
      </c>
      <c r="Q2429" t="s">
        <v>26982</v>
      </c>
      <c r="R2429" t="s">
        <v>25808</v>
      </c>
      <c r="S2429" t="s">
        <v>26197</v>
      </c>
      <c r="T2429"/>
      <c r="U2429" t="s">
        <v>26198</v>
      </c>
      <c r="V2429" t="s">
        <v>26199</v>
      </c>
      <c r="Y2429" s="97"/>
      <c r="AA2429" s="91" t="str">
        <v>DUCK105.4HI</v>
      </c>
    </row>
    <row r="2430" spans="1:27" s="91" customFormat="1" ht="15" customHeight="1" x14ac:dyDescent="0.35">
      <c r="A2430" t="s">
        <v>6956</v>
      </c>
      <c r="B2430" t="s">
        <v>6955</v>
      </c>
      <c r="C2430" t="s">
        <v>6926</v>
      </c>
      <c r="D2430" t="s">
        <v>6957</v>
      </c>
      <c r="E2430"/>
      <c r="F2430" t="s">
        <v>33</v>
      </c>
      <c r="G2430"/>
      <c r="H2430">
        <v>113.9</v>
      </c>
      <c r="I2430">
        <v>1500</v>
      </c>
      <c r="J2430" t="s">
        <v>34</v>
      </c>
      <c r="K2430">
        <v>35.69444</v>
      </c>
      <c r="L2430">
        <v>-87.220820000000003</v>
      </c>
      <c r="M2430" s="100" t="s">
        <v>38382</v>
      </c>
      <c r="N2430" t="s">
        <v>26210</v>
      </c>
      <c r="O2430" t="s">
        <v>42948</v>
      </c>
      <c r="P2430">
        <v>3</v>
      </c>
      <c r="Q2430" t="s">
        <v>26983</v>
      </c>
      <c r="R2430" t="s">
        <v>25808</v>
      </c>
      <c r="S2430" t="s">
        <v>26197</v>
      </c>
      <c r="T2430"/>
      <c r="U2430" t="s">
        <v>26198</v>
      </c>
      <c r="V2430" t="s">
        <v>26199</v>
      </c>
      <c r="W2430" s="91" t="s">
        <v>34955</v>
      </c>
      <c r="X2430" s="91" t="s">
        <v>34956</v>
      </c>
      <c r="Y2430" s="97"/>
      <c r="AA2430" s="91" t="str">
        <v>DUCK113.9MY</v>
      </c>
    </row>
    <row r="2431" spans="1:27" s="91" customFormat="1" ht="15" customHeight="1" x14ac:dyDescent="0.35">
      <c r="A2431" s="310" t="s">
        <v>39078</v>
      </c>
      <c r="B2431" s="310" t="s">
        <v>39079</v>
      </c>
      <c r="C2431" s="310" t="s">
        <v>6926</v>
      </c>
      <c r="D2431" s="310" t="s">
        <v>39080</v>
      </c>
      <c r="E2431" s="310"/>
      <c r="F2431" s="310" t="s">
        <v>33</v>
      </c>
      <c r="G2431" s="310"/>
      <c r="H2431" s="314">
        <v>116.4</v>
      </c>
      <c r="I2431" s="314">
        <v>1433.3</v>
      </c>
      <c r="J2431" s="310" t="s">
        <v>34</v>
      </c>
      <c r="K2431" s="314">
        <v>35.687044</v>
      </c>
      <c r="L2431" s="314">
        <v>-87.178875000000005</v>
      </c>
      <c r="M2431" s="314" t="s">
        <v>38382</v>
      </c>
      <c r="N2431" s="310" t="s">
        <v>26210</v>
      </c>
      <c r="O2431" s="310" t="s">
        <v>38481</v>
      </c>
      <c r="P2431" s="314">
        <v>3</v>
      </c>
      <c r="Q2431" s="310" t="s">
        <v>26983</v>
      </c>
      <c r="R2431" s="310" t="s">
        <v>25808</v>
      </c>
      <c r="S2431" s="310" t="s">
        <v>26197</v>
      </c>
      <c r="T2431" s="310"/>
      <c r="U2431" s="310" t="s">
        <v>26198</v>
      </c>
      <c r="V2431" s="310" t="s">
        <v>26199</v>
      </c>
      <c r="W2431" s="91" t="s">
        <v>39081</v>
      </c>
      <c r="X2431" s="91" t="s">
        <v>43488</v>
      </c>
      <c r="Y2431" s="97"/>
      <c r="AA2431" s="91" t="str">
        <v>DUCK116.4MY</v>
      </c>
    </row>
    <row r="2432" spans="1:27" s="91" customFormat="1" ht="15" customHeight="1" x14ac:dyDescent="0.35">
      <c r="A2432" s="310" t="s">
        <v>41023</v>
      </c>
      <c r="B2432" s="310" t="s">
        <v>41024</v>
      </c>
      <c r="C2432" s="310" t="s">
        <v>6926</v>
      </c>
      <c r="D2432" s="310" t="s">
        <v>41025</v>
      </c>
      <c r="E2432" s="310"/>
      <c r="F2432" s="310" t="s">
        <v>33</v>
      </c>
      <c r="G2432" s="310" t="s">
        <v>75</v>
      </c>
      <c r="H2432" s="314">
        <v>121.6</v>
      </c>
      <c r="I2432" s="314">
        <v>1424</v>
      </c>
      <c r="J2432" s="310" t="s">
        <v>34</v>
      </c>
      <c r="K2432" s="314">
        <v>35.67577</v>
      </c>
      <c r="L2432" s="314">
        <v>-87.139279999999999</v>
      </c>
      <c r="M2432" s="314" t="s">
        <v>38382</v>
      </c>
      <c r="N2432" s="310" t="s">
        <v>26210</v>
      </c>
      <c r="O2432" s="310" t="s">
        <v>38481</v>
      </c>
      <c r="P2432" s="314">
        <v>3</v>
      </c>
      <c r="Q2432" s="310" t="s">
        <v>26984</v>
      </c>
      <c r="R2432" s="310" t="s">
        <v>25808</v>
      </c>
      <c r="S2432" s="310" t="s">
        <v>26197</v>
      </c>
      <c r="T2432" s="310"/>
      <c r="U2432" s="310" t="s">
        <v>26198</v>
      </c>
      <c r="V2432" s="310" t="s">
        <v>26199</v>
      </c>
      <c r="X2432" s="91" t="s">
        <v>41026</v>
      </c>
      <c r="Y2432" s="97"/>
      <c r="AA2432" s="91" t="str">
        <v>DUCK121.6MY</v>
      </c>
    </row>
    <row r="2433" spans="1:27" s="91" customFormat="1" ht="15" customHeight="1" x14ac:dyDescent="0.35">
      <c r="A2433" t="s">
        <v>6959</v>
      </c>
      <c r="B2433" t="s">
        <v>6958</v>
      </c>
      <c r="C2433" t="s">
        <v>6926</v>
      </c>
      <c r="D2433" t="s">
        <v>6960</v>
      </c>
      <c r="E2433"/>
      <c r="F2433" t="s">
        <v>33</v>
      </c>
      <c r="G2433"/>
      <c r="H2433">
        <v>122</v>
      </c>
      <c r="I2433">
        <v>1420</v>
      </c>
      <c r="J2433" t="s">
        <v>34</v>
      </c>
      <c r="K2433">
        <v>35.672240000000002</v>
      </c>
      <c r="L2433">
        <v>-87.13364</v>
      </c>
      <c r="M2433" s="100" t="s">
        <v>38382</v>
      </c>
      <c r="N2433" t="s">
        <v>26210</v>
      </c>
      <c r="O2433" t="s">
        <v>42948</v>
      </c>
      <c r="P2433">
        <v>3</v>
      </c>
      <c r="Q2433" t="s">
        <v>26984</v>
      </c>
      <c r="R2433" t="s">
        <v>25808</v>
      </c>
      <c r="S2433" t="s">
        <v>26197</v>
      </c>
      <c r="T2433"/>
      <c r="U2433" t="s">
        <v>26198</v>
      </c>
      <c r="V2433" t="s">
        <v>26199</v>
      </c>
      <c r="Y2433" s="97"/>
      <c r="AA2433" s="91" t="str">
        <v>DUCK122.0MY</v>
      </c>
    </row>
    <row r="2434" spans="1:27" s="91" customFormat="1" ht="15" customHeight="1" x14ac:dyDescent="0.35">
      <c r="A2434" s="310" t="s">
        <v>41027</v>
      </c>
      <c r="B2434" s="310" t="s">
        <v>41028</v>
      </c>
      <c r="C2434" s="310" t="s">
        <v>6926</v>
      </c>
      <c r="D2434" s="310" t="s">
        <v>41029</v>
      </c>
      <c r="E2434" s="310"/>
      <c r="F2434" s="310" t="s">
        <v>33</v>
      </c>
      <c r="G2434" s="310" t="s">
        <v>75</v>
      </c>
      <c r="H2434" s="314">
        <v>123</v>
      </c>
      <c r="I2434" s="314">
        <v>1397.8</v>
      </c>
      <c r="J2434" s="310" t="s">
        <v>34</v>
      </c>
      <c r="K2434" s="314">
        <v>35.672289999999997</v>
      </c>
      <c r="L2434" s="314">
        <v>-87.117350000000002</v>
      </c>
      <c r="M2434" s="314" t="s">
        <v>38382</v>
      </c>
      <c r="N2434" s="310" t="s">
        <v>26210</v>
      </c>
      <c r="O2434" s="310" t="s">
        <v>38481</v>
      </c>
      <c r="P2434" s="314">
        <v>3</v>
      </c>
      <c r="Q2434" s="310" t="s">
        <v>26984</v>
      </c>
      <c r="R2434" s="310" t="s">
        <v>25808</v>
      </c>
      <c r="S2434" s="310" t="s">
        <v>26197</v>
      </c>
      <c r="T2434" s="310"/>
      <c r="U2434" s="310" t="s">
        <v>26198</v>
      </c>
      <c r="V2434" s="310" t="s">
        <v>26199</v>
      </c>
      <c r="X2434" s="91" t="s">
        <v>41026</v>
      </c>
      <c r="Y2434" s="97"/>
      <c r="AA2434" s="91" t="str">
        <v>DUCK123.0MY</v>
      </c>
    </row>
    <row r="2435" spans="1:27" s="91" customFormat="1" ht="15" customHeight="1" x14ac:dyDescent="0.35">
      <c r="A2435" t="s">
        <v>6962</v>
      </c>
      <c r="B2435" t="s">
        <v>6961</v>
      </c>
      <c r="C2435" t="s">
        <v>6926</v>
      </c>
      <c r="D2435" t="s">
        <v>6963</v>
      </c>
      <c r="E2435"/>
      <c r="F2435" t="s">
        <v>33</v>
      </c>
      <c r="G2435"/>
      <c r="H2435">
        <v>124</v>
      </c>
      <c r="I2435">
        <v>1400</v>
      </c>
      <c r="J2435" t="s">
        <v>34</v>
      </c>
      <c r="K2435">
        <v>35.673209999999997</v>
      </c>
      <c r="L2435">
        <v>-87.10051</v>
      </c>
      <c r="M2435" s="100" t="s">
        <v>38382</v>
      </c>
      <c r="N2435" t="s">
        <v>26210</v>
      </c>
      <c r="O2435" t="s">
        <v>42948</v>
      </c>
      <c r="P2435">
        <v>3</v>
      </c>
      <c r="Q2435" t="s">
        <v>26984</v>
      </c>
      <c r="R2435" t="s">
        <v>25808</v>
      </c>
      <c r="S2435" t="s">
        <v>26197</v>
      </c>
      <c r="T2435"/>
      <c r="U2435" t="s">
        <v>26198</v>
      </c>
      <c r="V2435" t="s">
        <v>26199</v>
      </c>
      <c r="Y2435" s="97"/>
      <c r="AA2435" s="91" t="str">
        <v>DUCK124.0MY</v>
      </c>
    </row>
    <row r="2436" spans="1:27" s="91" customFormat="1" ht="15" customHeight="1" x14ac:dyDescent="0.35">
      <c r="A2436" t="s">
        <v>6965</v>
      </c>
      <c r="B2436" t="s">
        <v>6964</v>
      </c>
      <c r="C2436" t="s">
        <v>6926</v>
      </c>
      <c r="D2436" t="s">
        <v>6966</v>
      </c>
      <c r="E2436"/>
      <c r="F2436" t="s">
        <v>33</v>
      </c>
      <c r="G2436"/>
      <c r="H2436">
        <v>125.2</v>
      </c>
      <c r="I2436">
        <v>1380</v>
      </c>
      <c r="J2436" t="s">
        <v>34</v>
      </c>
      <c r="K2436">
        <v>35.661859999999997</v>
      </c>
      <c r="L2436">
        <v>-87.09272</v>
      </c>
      <c r="M2436" s="100" t="s">
        <v>38382</v>
      </c>
      <c r="N2436" t="s">
        <v>26210</v>
      </c>
      <c r="O2436" t="s">
        <v>42948</v>
      </c>
      <c r="P2436">
        <v>3</v>
      </c>
      <c r="Q2436" t="s">
        <v>26984</v>
      </c>
      <c r="R2436" t="s">
        <v>25808</v>
      </c>
      <c r="S2436" t="s">
        <v>26197</v>
      </c>
      <c r="T2436"/>
      <c r="U2436" t="s">
        <v>26198</v>
      </c>
      <c r="V2436" t="s">
        <v>26199</v>
      </c>
      <c r="Y2436" s="97"/>
      <c r="AA2436" s="91" t="str">
        <v>DUCK125.2MY</v>
      </c>
    </row>
    <row r="2437" spans="1:27" s="91" customFormat="1" ht="15" customHeight="1" x14ac:dyDescent="0.35">
      <c r="A2437" s="310" t="s">
        <v>41030</v>
      </c>
      <c r="B2437" s="310" t="s">
        <v>41031</v>
      </c>
      <c r="C2437" s="310" t="s">
        <v>6926</v>
      </c>
      <c r="D2437" s="310" t="s">
        <v>41032</v>
      </c>
      <c r="E2437" s="310"/>
      <c r="F2437" s="310" t="s">
        <v>33</v>
      </c>
      <c r="G2437" s="310" t="s">
        <v>75</v>
      </c>
      <c r="H2437" s="314">
        <v>127</v>
      </c>
      <c r="I2437" s="314">
        <v>1378.1</v>
      </c>
      <c r="J2437" s="310" t="s">
        <v>34</v>
      </c>
      <c r="K2437" s="314">
        <v>35.641739000000001</v>
      </c>
      <c r="L2437" s="314">
        <v>-87.089150000000004</v>
      </c>
      <c r="M2437" s="314" t="s">
        <v>38382</v>
      </c>
      <c r="N2437" s="310" t="s">
        <v>26210</v>
      </c>
      <c r="O2437" s="310" t="s">
        <v>38481</v>
      </c>
      <c r="P2437" s="314">
        <v>3</v>
      </c>
      <c r="Q2437" s="310" t="s">
        <v>26984</v>
      </c>
      <c r="R2437" s="310" t="s">
        <v>25808</v>
      </c>
      <c r="S2437" s="310" t="s">
        <v>26197</v>
      </c>
      <c r="T2437" s="310"/>
      <c r="U2437" s="310" t="s">
        <v>26198</v>
      </c>
      <c r="V2437" s="310" t="s">
        <v>26199</v>
      </c>
      <c r="X2437" s="91" t="s">
        <v>41026</v>
      </c>
      <c r="Y2437" s="97"/>
      <c r="AA2437" s="91" t="str">
        <v>DUCK127.0MY</v>
      </c>
    </row>
    <row r="2438" spans="1:27" s="91" customFormat="1" ht="15" customHeight="1" x14ac:dyDescent="0.35">
      <c r="A2438" t="s">
        <v>6968</v>
      </c>
      <c r="B2438" t="s">
        <v>6967</v>
      </c>
      <c r="C2438" t="s">
        <v>6926</v>
      </c>
      <c r="D2438" t="s">
        <v>6969</v>
      </c>
      <c r="E2438"/>
      <c r="F2438" t="s">
        <v>33</v>
      </c>
      <c r="G2438"/>
      <c r="H2438">
        <v>127.2</v>
      </c>
      <c r="I2438">
        <v>1360</v>
      </c>
      <c r="J2438" t="s">
        <v>34</v>
      </c>
      <c r="K2438">
        <v>35.640270000000001</v>
      </c>
      <c r="L2438">
        <v>-87.086179999999999</v>
      </c>
      <c r="M2438" s="100" t="s">
        <v>38382</v>
      </c>
      <c r="N2438" t="s">
        <v>26210</v>
      </c>
      <c r="O2438" t="s">
        <v>42948</v>
      </c>
      <c r="P2438">
        <v>3</v>
      </c>
      <c r="Q2438" t="s">
        <v>26984</v>
      </c>
      <c r="R2438" t="s">
        <v>25808</v>
      </c>
      <c r="S2438" t="s">
        <v>26197</v>
      </c>
      <c r="T2438"/>
      <c r="U2438" t="s">
        <v>26198</v>
      </c>
      <c r="V2438" t="s">
        <v>26199</v>
      </c>
      <c r="W2438" s="91" t="s">
        <v>6970</v>
      </c>
      <c r="X2438" s="91" t="s">
        <v>34957</v>
      </c>
      <c r="Y2438" s="97"/>
      <c r="AA2438" s="91" t="str">
        <v>DUCK127.2MY</v>
      </c>
    </row>
    <row r="2439" spans="1:27" s="91" customFormat="1" ht="15" customHeight="1" x14ac:dyDescent="0.35">
      <c r="A2439" t="s">
        <v>6972</v>
      </c>
      <c r="B2439" t="s">
        <v>6971</v>
      </c>
      <c r="C2439" t="s">
        <v>6926</v>
      </c>
      <c r="D2439" t="s">
        <v>6973</v>
      </c>
      <c r="E2439"/>
      <c r="F2439" t="s">
        <v>33</v>
      </c>
      <c r="G2439"/>
      <c r="H2439">
        <v>130.5</v>
      </c>
      <c r="I2439">
        <v>1330</v>
      </c>
      <c r="J2439" t="s">
        <v>34</v>
      </c>
      <c r="K2439">
        <v>35.6462</v>
      </c>
      <c r="L2439">
        <v>-87.0458</v>
      </c>
      <c r="M2439" s="100" t="s">
        <v>38382</v>
      </c>
      <c r="N2439" t="s">
        <v>26210</v>
      </c>
      <c r="O2439" t="s">
        <v>42465</v>
      </c>
      <c r="P2439">
        <v>3</v>
      </c>
      <c r="Q2439" t="s">
        <v>26985</v>
      </c>
      <c r="R2439" t="s">
        <v>25808</v>
      </c>
      <c r="S2439" t="s">
        <v>26197</v>
      </c>
      <c r="T2439"/>
      <c r="U2439" t="s">
        <v>26198</v>
      </c>
      <c r="V2439" t="s">
        <v>26199</v>
      </c>
      <c r="Y2439" s="97"/>
      <c r="AA2439" s="91" t="str">
        <v>DUCK130.5MY</v>
      </c>
    </row>
    <row r="2440" spans="1:27" s="91" customFormat="1" ht="15" customHeight="1" x14ac:dyDescent="0.35">
      <c r="A2440" t="s">
        <v>6975</v>
      </c>
      <c r="B2440" t="s">
        <v>6974</v>
      </c>
      <c r="C2440" t="s">
        <v>6926</v>
      </c>
      <c r="D2440" t="s">
        <v>6976</v>
      </c>
      <c r="E2440"/>
      <c r="F2440" t="s">
        <v>33</v>
      </c>
      <c r="G2440"/>
      <c r="H2440">
        <v>132.69999999999999</v>
      </c>
      <c r="I2440">
        <v>1208</v>
      </c>
      <c r="J2440" t="s">
        <v>34</v>
      </c>
      <c r="K2440">
        <v>35.624200000000002</v>
      </c>
      <c r="L2440">
        <v>-87.034199999999998</v>
      </c>
      <c r="M2440" s="100" t="s">
        <v>38382</v>
      </c>
      <c r="N2440" t="s">
        <v>26210</v>
      </c>
      <c r="O2440" t="s">
        <v>42465</v>
      </c>
      <c r="P2440">
        <v>3</v>
      </c>
      <c r="Q2440" t="s">
        <v>26985</v>
      </c>
      <c r="R2440" t="s">
        <v>25808</v>
      </c>
      <c r="S2440" t="s">
        <v>26197</v>
      </c>
      <c r="T2440"/>
      <c r="U2440" t="s">
        <v>26198</v>
      </c>
      <c r="V2440" t="s">
        <v>26199</v>
      </c>
      <c r="W2440" s="91" t="s">
        <v>34958</v>
      </c>
      <c r="Y2440" s="97"/>
      <c r="AA2440" s="91" t="str">
        <v>DUCK132.7MY</v>
      </c>
    </row>
    <row r="2441" spans="1:27" s="91" customFormat="1" ht="15" customHeight="1" x14ac:dyDescent="0.35">
      <c r="A2441" s="310" t="s">
        <v>39082</v>
      </c>
      <c r="B2441" s="310" t="s">
        <v>39083</v>
      </c>
      <c r="C2441" s="310" t="s">
        <v>6926</v>
      </c>
      <c r="D2441" s="310" t="s">
        <v>39084</v>
      </c>
      <c r="E2441" s="310"/>
      <c r="F2441" s="310" t="s">
        <v>33</v>
      </c>
      <c r="G2441" s="310"/>
      <c r="H2441" s="314">
        <v>133.1</v>
      </c>
      <c r="I2441" s="314">
        <v>1208</v>
      </c>
      <c r="J2441" s="310" t="s">
        <v>34</v>
      </c>
      <c r="K2441" s="314">
        <v>35.618054999999998</v>
      </c>
      <c r="L2441" s="314">
        <v>-87.032347000000001</v>
      </c>
      <c r="M2441" s="314" t="s">
        <v>38382</v>
      </c>
      <c r="N2441" s="310" t="s">
        <v>26210</v>
      </c>
      <c r="O2441" s="310" t="s">
        <v>39085</v>
      </c>
      <c r="P2441" s="314">
        <v>3</v>
      </c>
      <c r="Q2441" s="310" t="s">
        <v>26985</v>
      </c>
      <c r="R2441" s="310" t="s">
        <v>25808</v>
      </c>
      <c r="S2441" s="310" t="s">
        <v>26197</v>
      </c>
      <c r="T2441" s="310"/>
      <c r="U2441" s="310" t="s">
        <v>26198</v>
      </c>
      <c r="V2441" s="310" t="s">
        <v>26199</v>
      </c>
      <c r="W2441" s="91" t="s">
        <v>39086</v>
      </c>
      <c r="X2441" s="91" t="s">
        <v>38440</v>
      </c>
      <c r="Y2441" s="97"/>
      <c r="AA2441" s="91" t="str">
        <v>DUCK133.1MY</v>
      </c>
    </row>
    <row r="2442" spans="1:27" s="91" customFormat="1" ht="15" customHeight="1" x14ac:dyDescent="0.35">
      <c r="A2442" t="s">
        <v>26987</v>
      </c>
      <c r="B2442" t="s">
        <v>26986</v>
      </c>
      <c r="C2442" t="s">
        <v>6926</v>
      </c>
      <c r="D2442" t="s">
        <v>26988</v>
      </c>
      <c r="E2442"/>
      <c r="F2442" t="s">
        <v>33</v>
      </c>
      <c r="G2442"/>
      <c r="H2442">
        <v>133.5</v>
      </c>
      <c r="I2442">
        <v>1206.82</v>
      </c>
      <c r="J2442" t="s">
        <v>34</v>
      </c>
      <c r="K2442">
        <v>35.620519999999999</v>
      </c>
      <c r="L2442">
        <v>-87.022409999999994</v>
      </c>
      <c r="M2442" s="100" t="s">
        <v>38382</v>
      </c>
      <c r="N2442" t="s">
        <v>26210</v>
      </c>
      <c r="O2442" t="s">
        <v>42465</v>
      </c>
      <c r="P2442">
        <v>3</v>
      </c>
      <c r="Q2442" t="s">
        <v>26985</v>
      </c>
      <c r="R2442" t="s">
        <v>25808</v>
      </c>
      <c r="S2442" t="s">
        <v>39087</v>
      </c>
      <c r="T2442"/>
      <c r="U2442" t="s">
        <v>26198</v>
      </c>
      <c r="V2442" t="s">
        <v>26199</v>
      </c>
      <c r="X2442" s="91" t="s">
        <v>31090</v>
      </c>
      <c r="Y2442" s="97"/>
      <c r="AA2442" s="91" t="str">
        <v>DUCK133.5MY</v>
      </c>
    </row>
    <row r="2443" spans="1:27" s="91" customFormat="1" ht="15" customHeight="1" x14ac:dyDescent="0.35">
      <c r="A2443" t="s">
        <v>6978</v>
      </c>
      <c r="B2443" t="s">
        <v>6977</v>
      </c>
      <c r="C2443" t="s">
        <v>6926</v>
      </c>
      <c r="D2443" t="s">
        <v>6979</v>
      </c>
      <c r="E2443"/>
      <c r="F2443" t="s">
        <v>33</v>
      </c>
      <c r="G2443"/>
      <c r="H2443">
        <v>141.1</v>
      </c>
      <c r="I2443">
        <v>1180</v>
      </c>
      <c r="J2443" t="s">
        <v>34</v>
      </c>
      <c r="K2443">
        <v>35.597830000000002</v>
      </c>
      <c r="L2443">
        <v>-86.957999999999998</v>
      </c>
      <c r="M2443" s="100" t="s">
        <v>38389</v>
      </c>
      <c r="N2443" t="s">
        <v>26217</v>
      </c>
      <c r="O2443" t="s">
        <v>42280</v>
      </c>
      <c r="P2443">
        <v>4</v>
      </c>
      <c r="Q2443" t="s">
        <v>26992</v>
      </c>
      <c r="R2443" t="s">
        <v>25808</v>
      </c>
      <c r="S2443" t="s">
        <v>26197</v>
      </c>
      <c r="T2443"/>
      <c r="U2443" t="s">
        <v>26198</v>
      </c>
      <c r="V2443" t="s">
        <v>26199</v>
      </c>
      <c r="Y2443" s="97"/>
      <c r="AA2443" s="91" t="str">
        <v>DUCK141.1MY</v>
      </c>
    </row>
    <row r="2444" spans="1:27" s="91" customFormat="1" ht="15" customHeight="1" x14ac:dyDescent="0.35">
      <c r="A2444" t="s">
        <v>6981</v>
      </c>
      <c r="B2444" t="s">
        <v>6980</v>
      </c>
      <c r="C2444" t="s">
        <v>6926</v>
      </c>
      <c r="D2444" t="s">
        <v>6982</v>
      </c>
      <c r="E2444"/>
      <c r="F2444" t="s">
        <v>33</v>
      </c>
      <c r="G2444"/>
      <c r="H2444">
        <v>145.80000000000001</v>
      </c>
      <c r="I2444">
        <v>1168</v>
      </c>
      <c r="J2444" t="s">
        <v>34</v>
      </c>
      <c r="K2444">
        <v>35.569200000000002</v>
      </c>
      <c r="L2444">
        <v>-86.967640000000003</v>
      </c>
      <c r="M2444" s="100" t="s">
        <v>38389</v>
      </c>
      <c r="N2444" t="s">
        <v>26217</v>
      </c>
      <c r="O2444" t="s">
        <v>42280</v>
      </c>
      <c r="P2444">
        <v>4</v>
      </c>
      <c r="Q2444" t="s">
        <v>26992</v>
      </c>
      <c r="R2444" t="s">
        <v>25808</v>
      </c>
      <c r="S2444" t="s">
        <v>26197</v>
      </c>
      <c r="T2444"/>
      <c r="U2444" t="s">
        <v>26198</v>
      </c>
      <c r="V2444" t="s">
        <v>26199</v>
      </c>
      <c r="W2444" s="91" t="s">
        <v>34960</v>
      </c>
      <c r="Y2444" s="97"/>
      <c r="AA2444" s="91" t="str">
        <v>DUCK145.8MY</v>
      </c>
    </row>
    <row r="2445" spans="1:27" s="91" customFormat="1" ht="15" customHeight="1" x14ac:dyDescent="0.35">
      <c r="A2445" t="s">
        <v>26990</v>
      </c>
      <c r="B2445" t="s">
        <v>26989</v>
      </c>
      <c r="C2445" t="s">
        <v>6926</v>
      </c>
      <c r="D2445" t="s">
        <v>26991</v>
      </c>
      <c r="E2445"/>
      <c r="F2445" t="s">
        <v>75</v>
      </c>
      <c r="G2445"/>
      <c r="H2445">
        <v>156</v>
      </c>
      <c r="I2445">
        <v>1028.9100000000001</v>
      </c>
      <c r="J2445" t="s">
        <v>34</v>
      </c>
      <c r="K2445">
        <v>35.571069999999999</v>
      </c>
      <c r="L2445">
        <v>-86.871369999999999</v>
      </c>
      <c r="M2445" s="100" t="s">
        <v>38389</v>
      </c>
      <c r="N2445" t="s">
        <v>26217</v>
      </c>
      <c r="O2445" t="s">
        <v>39088</v>
      </c>
      <c r="P2445">
        <v>4</v>
      </c>
      <c r="Q2445" t="s">
        <v>26992</v>
      </c>
      <c r="R2445" t="s">
        <v>25808</v>
      </c>
      <c r="S2445" t="s">
        <v>39087</v>
      </c>
      <c r="T2445"/>
      <c r="U2445" t="s">
        <v>26198</v>
      </c>
      <c r="V2445" t="s">
        <v>26199</v>
      </c>
      <c r="W2445" s="91" t="s">
        <v>39089</v>
      </c>
      <c r="X2445" s="91" t="s">
        <v>31090</v>
      </c>
      <c r="Y2445" s="97"/>
      <c r="AA2445" s="91" t="str">
        <v>DUCK156.0MY</v>
      </c>
    </row>
    <row r="2446" spans="1:27" s="91" customFormat="1" ht="15" customHeight="1" x14ac:dyDescent="0.35">
      <c r="A2446" t="s">
        <v>6984</v>
      </c>
      <c r="B2446" t="s">
        <v>6983</v>
      </c>
      <c r="C2446" t="s">
        <v>6926</v>
      </c>
      <c r="D2446" t="s">
        <v>6985</v>
      </c>
      <c r="E2446"/>
      <c r="F2446" t="s">
        <v>75</v>
      </c>
      <c r="G2446"/>
      <c r="H2446">
        <v>173.8</v>
      </c>
      <c r="I2446">
        <v>954</v>
      </c>
      <c r="J2446" t="s">
        <v>1391</v>
      </c>
      <c r="K2446">
        <v>35.624600000000001</v>
      </c>
      <c r="L2446">
        <v>-86.821399999999997</v>
      </c>
      <c r="M2446" s="100" t="s">
        <v>38389</v>
      </c>
      <c r="N2446" t="s">
        <v>26217</v>
      </c>
      <c r="O2446" t="s">
        <v>43081</v>
      </c>
      <c r="P2446">
        <v>4</v>
      </c>
      <c r="Q2446" t="s">
        <v>26996</v>
      </c>
      <c r="R2446" t="s">
        <v>25808</v>
      </c>
      <c r="S2446" t="s">
        <v>26197</v>
      </c>
      <c r="T2446"/>
      <c r="U2446" t="s">
        <v>26198</v>
      </c>
      <c r="V2446" t="s">
        <v>26199</v>
      </c>
      <c r="W2446" s="91" t="s">
        <v>6986</v>
      </c>
      <c r="X2446" s="91" t="s">
        <v>31091</v>
      </c>
      <c r="Y2446" s="97"/>
      <c r="AA2446" s="91" t="str">
        <v>DUCK173.8ML</v>
      </c>
    </row>
    <row r="2447" spans="1:27" s="91" customFormat="1" ht="15" customHeight="1" x14ac:dyDescent="0.35">
      <c r="A2447" t="s">
        <v>26994</v>
      </c>
      <c r="B2447" t="s">
        <v>26993</v>
      </c>
      <c r="C2447" t="s">
        <v>6926</v>
      </c>
      <c r="D2447" t="s">
        <v>26995</v>
      </c>
      <c r="E2447"/>
      <c r="F2447" t="s">
        <v>75</v>
      </c>
      <c r="G2447"/>
      <c r="H2447">
        <v>179.1</v>
      </c>
      <c r="I2447">
        <v>915.75</v>
      </c>
      <c r="J2447" t="s">
        <v>1391</v>
      </c>
      <c r="K2447">
        <v>35.586219999999997</v>
      </c>
      <c r="L2447">
        <v>-86.786500000000004</v>
      </c>
      <c r="M2447" s="100" t="s">
        <v>38389</v>
      </c>
      <c r="N2447" t="s">
        <v>26217</v>
      </c>
      <c r="O2447" t="s">
        <v>42312</v>
      </c>
      <c r="P2447">
        <v>4</v>
      </c>
      <c r="Q2447" t="s">
        <v>26996</v>
      </c>
      <c r="R2447" t="s">
        <v>25808</v>
      </c>
      <c r="S2447" t="s">
        <v>34959</v>
      </c>
      <c r="T2447"/>
      <c r="U2447" t="s">
        <v>26198</v>
      </c>
      <c r="V2447" t="s">
        <v>26199</v>
      </c>
      <c r="X2447" s="91" t="s">
        <v>31090</v>
      </c>
      <c r="Y2447" s="97"/>
      <c r="AA2447" s="91" t="str">
        <v>DUCK179.1ML</v>
      </c>
    </row>
    <row r="2448" spans="1:27" s="91" customFormat="1" ht="15" customHeight="1" x14ac:dyDescent="0.35">
      <c r="A2448" t="s">
        <v>6988</v>
      </c>
      <c r="B2448" t="s">
        <v>6987</v>
      </c>
      <c r="C2448" t="s">
        <v>6926</v>
      </c>
      <c r="D2448" t="s">
        <v>6989</v>
      </c>
      <c r="E2448"/>
      <c r="F2448" t="s">
        <v>75</v>
      </c>
      <c r="G2448"/>
      <c r="H2448">
        <v>180</v>
      </c>
      <c r="I2448">
        <v>915</v>
      </c>
      <c r="J2448" t="s">
        <v>1391</v>
      </c>
      <c r="K2448">
        <v>35.57658</v>
      </c>
      <c r="L2448">
        <v>-86.778809999999993</v>
      </c>
      <c r="M2448" s="100" t="s">
        <v>38389</v>
      </c>
      <c r="N2448" t="s">
        <v>26217</v>
      </c>
      <c r="O2448" t="s">
        <v>39090</v>
      </c>
      <c r="P2448">
        <v>4</v>
      </c>
      <c r="Q2448" t="s">
        <v>26996</v>
      </c>
      <c r="R2448" t="s">
        <v>25808</v>
      </c>
      <c r="S2448" t="s">
        <v>26197</v>
      </c>
      <c r="T2448"/>
      <c r="U2448" t="s">
        <v>26198</v>
      </c>
      <c r="V2448" t="s">
        <v>26199</v>
      </c>
      <c r="W2448" s="91" t="s">
        <v>39091</v>
      </c>
      <c r="Y2448" s="97"/>
      <c r="AA2448" s="91" t="str">
        <v>DUCK180.0ML</v>
      </c>
    </row>
    <row r="2449" spans="1:27" s="91" customFormat="1" ht="15" customHeight="1" x14ac:dyDescent="0.35">
      <c r="A2449" t="s">
        <v>6991</v>
      </c>
      <c r="B2449" t="s">
        <v>6990</v>
      </c>
      <c r="C2449" t="s">
        <v>6926</v>
      </c>
      <c r="D2449" t="s">
        <v>6992</v>
      </c>
      <c r="E2449"/>
      <c r="F2449" t="s">
        <v>75</v>
      </c>
      <c r="G2449"/>
      <c r="H2449">
        <v>186.9</v>
      </c>
      <c r="I2449">
        <v>737</v>
      </c>
      <c r="J2449" t="s">
        <v>1391</v>
      </c>
      <c r="K2449">
        <v>35.592919999999999</v>
      </c>
      <c r="L2449">
        <v>-86.689189999999996</v>
      </c>
      <c r="M2449" s="100" t="s">
        <v>38389</v>
      </c>
      <c r="N2449" t="s">
        <v>26217</v>
      </c>
      <c r="O2449" t="s">
        <v>42312</v>
      </c>
      <c r="P2449">
        <v>4</v>
      </c>
      <c r="Q2449" t="s">
        <v>26996</v>
      </c>
      <c r="R2449" t="s">
        <v>25808</v>
      </c>
      <c r="S2449" t="s">
        <v>26197</v>
      </c>
      <c r="T2449"/>
      <c r="U2449" t="s">
        <v>26198</v>
      </c>
      <c r="V2449" t="s">
        <v>26199</v>
      </c>
      <c r="Y2449" s="97"/>
      <c r="AA2449" s="91" t="str">
        <v>DUCK186.9ML</v>
      </c>
    </row>
    <row r="2450" spans="1:27" s="91" customFormat="1" ht="15" customHeight="1" x14ac:dyDescent="0.35">
      <c r="A2450" t="s">
        <v>6994</v>
      </c>
      <c r="B2450" t="s">
        <v>6993</v>
      </c>
      <c r="C2450" t="s">
        <v>6926</v>
      </c>
      <c r="D2450" t="s">
        <v>6995</v>
      </c>
      <c r="E2450"/>
      <c r="F2450" t="s">
        <v>75</v>
      </c>
      <c r="G2450"/>
      <c r="H2450">
        <v>195.7</v>
      </c>
      <c r="I2450">
        <v>630</v>
      </c>
      <c r="J2450" t="s">
        <v>76</v>
      </c>
      <c r="K2450">
        <v>35.548900000000003</v>
      </c>
      <c r="L2450">
        <v>-86.640699999999995</v>
      </c>
      <c r="M2450" s="100" t="s">
        <v>38389</v>
      </c>
      <c r="N2450" t="s">
        <v>26217</v>
      </c>
      <c r="O2450" t="s">
        <v>42474</v>
      </c>
      <c r="P2450">
        <v>4</v>
      </c>
      <c r="Q2450" t="s">
        <v>26997</v>
      </c>
      <c r="R2450" t="s">
        <v>25808</v>
      </c>
      <c r="S2450" t="s">
        <v>26197</v>
      </c>
      <c r="T2450"/>
      <c r="U2450" t="s">
        <v>26198</v>
      </c>
      <c r="V2450" t="s">
        <v>26199</v>
      </c>
      <c r="W2450" s="91" t="s">
        <v>34961</v>
      </c>
      <c r="Y2450" s="97"/>
      <c r="AA2450" s="91" t="str">
        <v>DUCK195.7BE</v>
      </c>
    </row>
    <row r="2451" spans="1:27" s="91" customFormat="1" ht="15" customHeight="1" x14ac:dyDescent="0.35">
      <c r="A2451" t="s">
        <v>6997</v>
      </c>
      <c r="B2451" t="s">
        <v>6996</v>
      </c>
      <c r="C2451" t="s">
        <v>6926</v>
      </c>
      <c r="D2451" t="s">
        <v>6998</v>
      </c>
      <c r="E2451"/>
      <c r="F2451" t="s">
        <v>75</v>
      </c>
      <c r="G2451"/>
      <c r="H2451">
        <v>202</v>
      </c>
      <c r="I2451">
        <v>587</v>
      </c>
      <c r="J2451" t="s">
        <v>76</v>
      </c>
      <c r="K2451">
        <v>35.555999999999997</v>
      </c>
      <c r="L2451">
        <v>-86.586100000000002</v>
      </c>
      <c r="M2451" s="100" t="s">
        <v>38389</v>
      </c>
      <c r="N2451" t="s">
        <v>26217</v>
      </c>
      <c r="O2451" t="s">
        <v>42474</v>
      </c>
      <c r="P2451">
        <v>4</v>
      </c>
      <c r="Q2451" t="s">
        <v>26997</v>
      </c>
      <c r="R2451" t="s">
        <v>25808</v>
      </c>
      <c r="S2451" t="s">
        <v>26197</v>
      </c>
      <c r="T2451"/>
      <c r="U2451" t="s">
        <v>26198</v>
      </c>
      <c r="V2451" t="s">
        <v>26199</v>
      </c>
      <c r="Y2451" s="97"/>
      <c r="AA2451" s="91" t="str">
        <v>DUCK202.0BE</v>
      </c>
    </row>
    <row r="2452" spans="1:27" s="91" customFormat="1" ht="15" customHeight="1" x14ac:dyDescent="0.35">
      <c r="A2452" s="310" t="s">
        <v>39092</v>
      </c>
      <c r="B2452" s="310" t="s">
        <v>39093</v>
      </c>
      <c r="C2452" s="310" t="s">
        <v>6926</v>
      </c>
      <c r="D2452" s="310" t="s">
        <v>39094</v>
      </c>
      <c r="E2452" s="310"/>
      <c r="F2452" s="310" t="s">
        <v>75</v>
      </c>
      <c r="G2452" s="310"/>
      <c r="H2452" s="314">
        <v>202.3</v>
      </c>
      <c r="I2452" s="314">
        <v>584.70000000000005</v>
      </c>
      <c r="J2452" s="310" t="s">
        <v>76</v>
      </c>
      <c r="K2452" s="314">
        <v>35.552889999999998</v>
      </c>
      <c r="L2452" s="314">
        <v>-86.582250999999999</v>
      </c>
      <c r="M2452" s="314" t="s">
        <v>38389</v>
      </c>
      <c r="N2452" s="310" t="s">
        <v>26217</v>
      </c>
      <c r="O2452" s="310" t="s">
        <v>39095</v>
      </c>
      <c r="P2452" s="314">
        <v>4</v>
      </c>
      <c r="Q2452" s="310" t="s">
        <v>26997</v>
      </c>
      <c r="R2452" s="310" t="s">
        <v>25808</v>
      </c>
      <c r="S2452" s="310" t="s">
        <v>26197</v>
      </c>
      <c r="T2452" s="310"/>
      <c r="U2452" s="310" t="s">
        <v>26198</v>
      </c>
      <c r="V2452" s="310" t="s">
        <v>26199</v>
      </c>
      <c r="W2452" s="91" t="s">
        <v>39096</v>
      </c>
      <c r="X2452" s="91" t="s">
        <v>38440</v>
      </c>
      <c r="Y2452" s="97"/>
      <c r="AA2452" s="91" t="str">
        <v>DUCK202.3BE</v>
      </c>
    </row>
    <row r="2453" spans="1:27" s="91" customFormat="1" ht="15" customHeight="1" x14ac:dyDescent="0.35">
      <c r="A2453" t="s">
        <v>7000</v>
      </c>
      <c r="B2453" t="s">
        <v>6999</v>
      </c>
      <c r="C2453" t="s">
        <v>6926</v>
      </c>
      <c r="D2453" t="s">
        <v>7001</v>
      </c>
      <c r="E2453"/>
      <c r="F2453" t="s">
        <v>75</v>
      </c>
      <c r="G2453"/>
      <c r="H2453">
        <v>216.2</v>
      </c>
      <c r="I2453">
        <v>481</v>
      </c>
      <c r="J2453" t="s">
        <v>76</v>
      </c>
      <c r="K2453">
        <v>35.480559999999997</v>
      </c>
      <c r="L2453">
        <v>-86.499780000000001</v>
      </c>
      <c r="M2453" s="100" t="s">
        <v>38389</v>
      </c>
      <c r="N2453" t="s">
        <v>26217</v>
      </c>
      <c r="O2453" t="s">
        <v>39097</v>
      </c>
      <c r="P2453">
        <v>4</v>
      </c>
      <c r="Q2453" t="s">
        <v>26997</v>
      </c>
      <c r="R2453" t="s">
        <v>25808</v>
      </c>
      <c r="S2453" t="s">
        <v>26197</v>
      </c>
      <c r="T2453"/>
      <c r="U2453" t="s">
        <v>26198</v>
      </c>
      <c r="V2453" t="s">
        <v>26199</v>
      </c>
      <c r="W2453" s="91" t="s">
        <v>39098</v>
      </c>
      <c r="X2453" s="91" t="s">
        <v>34962</v>
      </c>
      <c r="Y2453" s="97"/>
      <c r="AA2453" s="91" t="str">
        <v>DUCK216.2BE</v>
      </c>
    </row>
    <row r="2454" spans="1:27" s="91" customFormat="1" ht="15" customHeight="1" x14ac:dyDescent="0.35">
      <c r="A2454" t="s">
        <v>7003</v>
      </c>
      <c r="B2454" t="s">
        <v>7002</v>
      </c>
      <c r="C2454" t="s">
        <v>6926</v>
      </c>
      <c r="D2454" t="s">
        <v>7004</v>
      </c>
      <c r="E2454"/>
      <c r="F2454" t="s">
        <v>75</v>
      </c>
      <c r="G2454"/>
      <c r="H2454">
        <v>219.7</v>
      </c>
      <c r="I2454">
        <v>429</v>
      </c>
      <c r="J2454" t="s">
        <v>76</v>
      </c>
      <c r="K2454">
        <v>35.477719999999998</v>
      </c>
      <c r="L2454">
        <v>-86.481059999999999</v>
      </c>
      <c r="M2454" s="100" t="s">
        <v>38389</v>
      </c>
      <c r="N2454" t="s">
        <v>26217</v>
      </c>
      <c r="O2454" t="s">
        <v>42504</v>
      </c>
      <c r="P2454">
        <v>4</v>
      </c>
      <c r="Q2454" t="s">
        <v>31092</v>
      </c>
      <c r="R2454" t="s">
        <v>25808</v>
      </c>
      <c r="S2454" t="s">
        <v>26197</v>
      </c>
      <c r="T2454"/>
      <c r="U2454" t="s">
        <v>26198</v>
      </c>
      <c r="V2454" t="s">
        <v>26199</v>
      </c>
      <c r="X2454" s="91" t="s">
        <v>31093</v>
      </c>
      <c r="Y2454" s="97"/>
      <c r="AA2454" s="91" t="str">
        <v>DUCK219.7BE</v>
      </c>
    </row>
    <row r="2455" spans="1:27" s="91" customFormat="1" ht="15" customHeight="1" x14ac:dyDescent="0.35">
      <c r="A2455" t="s">
        <v>7006</v>
      </c>
      <c r="B2455" t="s">
        <v>7005</v>
      </c>
      <c r="C2455" t="s">
        <v>6926</v>
      </c>
      <c r="D2455" t="s">
        <v>7007</v>
      </c>
      <c r="E2455"/>
      <c r="F2455" t="s">
        <v>75</v>
      </c>
      <c r="G2455" t="s">
        <v>33</v>
      </c>
      <c r="H2455">
        <v>220.1</v>
      </c>
      <c r="I2455">
        <v>428</v>
      </c>
      <c r="J2455" t="s">
        <v>76</v>
      </c>
      <c r="K2455">
        <v>35.476399999999998</v>
      </c>
      <c r="L2455">
        <v>-86.476399999999998</v>
      </c>
      <c r="M2455" s="100" t="s">
        <v>38389</v>
      </c>
      <c r="N2455" t="s">
        <v>26217</v>
      </c>
      <c r="O2455" t="s">
        <v>42504</v>
      </c>
      <c r="P2455">
        <v>4</v>
      </c>
      <c r="Q2455" t="s">
        <v>31092</v>
      </c>
      <c r="R2455" t="s">
        <v>25808</v>
      </c>
      <c r="S2455" t="s">
        <v>26197</v>
      </c>
      <c r="T2455"/>
      <c r="U2455" t="s">
        <v>26198</v>
      </c>
      <c r="V2455" t="s">
        <v>26199</v>
      </c>
      <c r="X2455" s="91" t="s">
        <v>31094</v>
      </c>
      <c r="Y2455" s="97"/>
      <c r="AA2455" s="91" t="str">
        <v>DUCK220.1BE</v>
      </c>
    </row>
    <row r="2456" spans="1:27" s="91" customFormat="1" ht="15" customHeight="1" x14ac:dyDescent="0.35">
      <c r="A2456" t="s">
        <v>7009</v>
      </c>
      <c r="B2456" t="s">
        <v>7008</v>
      </c>
      <c r="C2456" t="s">
        <v>6926</v>
      </c>
      <c r="D2456" t="s">
        <v>7010</v>
      </c>
      <c r="E2456"/>
      <c r="F2456" t="s">
        <v>75</v>
      </c>
      <c r="G2456"/>
      <c r="H2456">
        <v>220.2</v>
      </c>
      <c r="I2456">
        <v>428</v>
      </c>
      <c r="J2456" t="s">
        <v>76</v>
      </c>
      <c r="K2456">
        <v>35.475999999999999</v>
      </c>
      <c r="L2456">
        <v>-86.475300000000004</v>
      </c>
      <c r="M2456" s="100" t="s">
        <v>38389</v>
      </c>
      <c r="N2456" t="s">
        <v>26217</v>
      </c>
      <c r="O2456" t="s">
        <v>42504</v>
      </c>
      <c r="P2456">
        <v>4</v>
      </c>
      <c r="Q2456" t="s">
        <v>31092</v>
      </c>
      <c r="R2456" t="s">
        <v>25808</v>
      </c>
      <c r="S2456" t="s">
        <v>26197</v>
      </c>
      <c r="T2456"/>
      <c r="U2456" t="s">
        <v>26198</v>
      </c>
      <c r="V2456" t="s">
        <v>26199</v>
      </c>
      <c r="X2456" s="91" t="s">
        <v>31095</v>
      </c>
      <c r="Y2456" s="97"/>
      <c r="AA2456" s="91" t="str">
        <v>DUCK220.2BE</v>
      </c>
    </row>
    <row r="2457" spans="1:27" s="91" customFormat="1" ht="15" customHeight="1" x14ac:dyDescent="0.35">
      <c r="A2457" t="s">
        <v>37893</v>
      </c>
      <c r="B2457" t="s">
        <v>37894</v>
      </c>
      <c r="C2457" t="s">
        <v>6926</v>
      </c>
      <c r="D2457" t="s">
        <v>37895</v>
      </c>
      <c r="E2457"/>
      <c r="F2457" t="s">
        <v>75</v>
      </c>
      <c r="G2457" t="s">
        <v>33</v>
      </c>
      <c r="H2457">
        <v>220.7</v>
      </c>
      <c r="I2457">
        <v>427.7</v>
      </c>
      <c r="J2457" t="s">
        <v>76</v>
      </c>
      <c r="K2457">
        <v>35.480359999999997</v>
      </c>
      <c r="L2457">
        <v>-86.470519999999993</v>
      </c>
      <c r="M2457" s="100" t="s">
        <v>38389</v>
      </c>
      <c r="N2457" t="s">
        <v>26217</v>
      </c>
      <c r="O2457" t="s">
        <v>42504</v>
      </c>
      <c r="P2457">
        <v>4</v>
      </c>
      <c r="Q2457" t="s">
        <v>31092</v>
      </c>
      <c r="R2457" t="s">
        <v>25808</v>
      </c>
      <c r="S2457" t="s">
        <v>26197</v>
      </c>
      <c r="T2457"/>
      <c r="U2457" t="s">
        <v>26198</v>
      </c>
      <c r="V2457" t="s">
        <v>26199</v>
      </c>
      <c r="X2457" s="91" t="s">
        <v>37896</v>
      </c>
      <c r="Y2457" s="97"/>
      <c r="AA2457" s="91" t="str">
        <v>DUCK220.7BE</v>
      </c>
    </row>
    <row r="2458" spans="1:27" s="91" customFormat="1" ht="15" customHeight="1" x14ac:dyDescent="0.35">
      <c r="A2458" t="s">
        <v>7012</v>
      </c>
      <c r="B2458" t="s">
        <v>7011</v>
      </c>
      <c r="C2458" t="s">
        <v>6926</v>
      </c>
      <c r="D2458" t="s">
        <v>7013</v>
      </c>
      <c r="E2458"/>
      <c r="F2458" t="s">
        <v>75</v>
      </c>
      <c r="G2458"/>
      <c r="H2458">
        <v>221.3</v>
      </c>
      <c r="I2458">
        <v>425</v>
      </c>
      <c r="J2458" t="s">
        <v>76</v>
      </c>
      <c r="K2458">
        <v>35.482799999999997</v>
      </c>
      <c r="L2458">
        <v>-86.463300000000004</v>
      </c>
      <c r="M2458" s="100" t="s">
        <v>38389</v>
      </c>
      <c r="N2458" t="s">
        <v>26217</v>
      </c>
      <c r="O2458" t="s">
        <v>39097</v>
      </c>
      <c r="P2458">
        <v>4</v>
      </c>
      <c r="Q2458" t="s">
        <v>31096</v>
      </c>
      <c r="R2458" t="s">
        <v>25808</v>
      </c>
      <c r="S2458" t="s">
        <v>26197</v>
      </c>
      <c r="T2458"/>
      <c r="U2458" t="s">
        <v>26198</v>
      </c>
      <c r="V2458" t="s">
        <v>26199</v>
      </c>
      <c r="W2458" s="91" t="s">
        <v>39099</v>
      </c>
      <c r="X2458" s="91" t="s">
        <v>34963</v>
      </c>
      <c r="Y2458" s="97"/>
      <c r="AA2458" s="91" t="str">
        <v>DUCK221.3BE</v>
      </c>
    </row>
    <row r="2459" spans="1:27" s="91" customFormat="1" ht="15" customHeight="1" x14ac:dyDescent="0.35">
      <c r="A2459" t="s">
        <v>7015</v>
      </c>
      <c r="B2459" t="s">
        <v>7014</v>
      </c>
      <c r="C2459" t="s">
        <v>6926</v>
      </c>
      <c r="D2459" t="s">
        <v>7016</v>
      </c>
      <c r="E2459"/>
      <c r="F2459" t="s">
        <v>75</v>
      </c>
      <c r="G2459"/>
      <c r="H2459">
        <v>225</v>
      </c>
      <c r="I2459">
        <v>422</v>
      </c>
      <c r="J2459" t="s">
        <v>76</v>
      </c>
      <c r="K2459">
        <v>35.47</v>
      </c>
      <c r="L2459">
        <v>-86.4499</v>
      </c>
      <c r="M2459" s="100" t="s">
        <v>38389</v>
      </c>
      <c r="N2459" t="s">
        <v>26217</v>
      </c>
      <c r="O2459" t="s">
        <v>42504</v>
      </c>
      <c r="P2459">
        <v>4</v>
      </c>
      <c r="Q2459" t="s">
        <v>31096</v>
      </c>
      <c r="R2459" t="s">
        <v>25808</v>
      </c>
      <c r="S2459" t="s">
        <v>26197</v>
      </c>
      <c r="T2459"/>
      <c r="U2459" t="s">
        <v>26198</v>
      </c>
      <c r="V2459" t="s">
        <v>26199</v>
      </c>
      <c r="X2459" s="91" t="s">
        <v>29721</v>
      </c>
      <c r="Y2459" s="97"/>
      <c r="AA2459" s="91" t="str">
        <v>DUCK225.0BE</v>
      </c>
    </row>
    <row r="2460" spans="1:27" s="91" customFormat="1" ht="15" customHeight="1" x14ac:dyDescent="0.35">
      <c r="A2460" t="s">
        <v>7018</v>
      </c>
      <c r="B2460" t="s">
        <v>7017</v>
      </c>
      <c r="C2460" t="s">
        <v>6926</v>
      </c>
      <c r="D2460" t="s">
        <v>7019</v>
      </c>
      <c r="E2460"/>
      <c r="F2460" t="s">
        <v>75</v>
      </c>
      <c r="G2460"/>
      <c r="H2460">
        <v>229.2</v>
      </c>
      <c r="I2460">
        <v>411.3</v>
      </c>
      <c r="J2460" t="s">
        <v>76</v>
      </c>
      <c r="K2460">
        <v>35.474899999999998</v>
      </c>
      <c r="L2460">
        <v>-86.401300000000006</v>
      </c>
      <c r="M2460" s="100" t="s">
        <v>38389</v>
      </c>
      <c r="N2460" t="s">
        <v>26217</v>
      </c>
      <c r="O2460" t="s">
        <v>42504</v>
      </c>
      <c r="P2460">
        <v>4</v>
      </c>
      <c r="Q2460" t="s">
        <v>31096</v>
      </c>
      <c r="R2460" t="s">
        <v>25808</v>
      </c>
      <c r="S2460" t="s">
        <v>26197</v>
      </c>
      <c r="T2460"/>
      <c r="U2460" t="s">
        <v>26198</v>
      </c>
      <c r="V2460" t="s">
        <v>26199</v>
      </c>
      <c r="W2460" s="91" t="s">
        <v>34964</v>
      </c>
      <c r="Y2460" s="97"/>
      <c r="AA2460" s="91" t="str">
        <v>DUCK229.2BE</v>
      </c>
    </row>
    <row r="2461" spans="1:27" s="91" customFormat="1" ht="15" customHeight="1" x14ac:dyDescent="0.35">
      <c r="A2461" t="s">
        <v>7021</v>
      </c>
      <c r="B2461" t="s">
        <v>7020</v>
      </c>
      <c r="C2461" t="s">
        <v>6926</v>
      </c>
      <c r="D2461" t="s">
        <v>7022</v>
      </c>
      <c r="E2461"/>
      <c r="F2461" t="s">
        <v>75</v>
      </c>
      <c r="G2461"/>
      <c r="H2461">
        <v>235.6</v>
      </c>
      <c r="I2461">
        <v>397</v>
      </c>
      <c r="J2461" t="s">
        <v>76</v>
      </c>
      <c r="K2461">
        <v>35.468809999999998</v>
      </c>
      <c r="L2461">
        <v>-86.379310000000004</v>
      </c>
      <c r="M2461" s="100" t="s">
        <v>38389</v>
      </c>
      <c r="N2461" t="s">
        <v>26217</v>
      </c>
      <c r="O2461" t="s">
        <v>42504</v>
      </c>
      <c r="P2461">
        <v>4</v>
      </c>
      <c r="Q2461" t="s">
        <v>31096</v>
      </c>
      <c r="R2461" t="s">
        <v>25808</v>
      </c>
      <c r="S2461" t="s">
        <v>26197</v>
      </c>
      <c r="T2461"/>
      <c r="U2461" t="s">
        <v>26198</v>
      </c>
      <c r="V2461" t="s">
        <v>26199</v>
      </c>
      <c r="Y2461" s="97"/>
      <c r="AA2461" s="91" t="str">
        <v>DUCK235.6BE</v>
      </c>
    </row>
    <row r="2462" spans="1:27" s="91" customFormat="1" ht="15" customHeight="1" x14ac:dyDescent="0.35">
      <c r="A2462" t="s">
        <v>7024</v>
      </c>
      <c r="B2462" t="s">
        <v>7023</v>
      </c>
      <c r="C2462" t="s">
        <v>6926</v>
      </c>
      <c r="D2462" t="s">
        <v>7025</v>
      </c>
      <c r="E2462"/>
      <c r="F2462" t="s">
        <v>33</v>
      </c>
      <c r="G2462"/>
      <c r="H2462">
        <v>237</v>
      </c>
      <c r="I2462">
        <v>397</v>
      </c>
      <c r="J2462" t="s">
        <v>76</v>
      </c>
      <c r="K2462">
        <v>35.464080000000003</v>
      </c>
      <c r="L2462">
        <v>-86.358860000000007</v>
      </c>
      <c r="M2462" s="100" t="s">
        <v>38389</v>
      </c>
      <c r="N2462" t="s">
        <v>26217</v>
      </c>
      <c r="O2462" t="s">
        <v>42504</v>
      </c>
      <c r="P2462">
        <v>4</v>
      </c>
      <c r="Q2462" t="s">
        <v>31096</v>
      </c>
      <c r="R2462" t="s">
        <v>25808</v>
      </c>
      <c r="S2462" t="s">
        <v>26197</v>
      </c>
      <c r="T2462"/>
      <c r="U2462" t="s">
        <v>26198</v>
      </c>
      <c r="V2462" t="s">
        <v>26199</v>
      </c>
      <c r="X2462" s="91" t="s">
        <v>31093</v>
      </c>
      <c r="Y2462" s="97"/>
      <c r="AA2462" s="91" t="str">
        <v>DUCK237.0BE</v>
      </c>
    </row>
    <row r="2463" spans="1:27" s="91" customFormat="1" ht="15" customHeight="1" x14ac:dyDescent="0.35">
      <c r="A2463" t="s">
        <v>7027</v>
      </c>
      <c r="B2463" t="s">
        <v>7026</v>
      </c>
      <c r="C2463" t="s">
        <v>7028</v>
      </c>
      <c r="D2463" t="s">
        <v>7029</v>
      </c>
      <c r="E2463"/>
      <c r="F2463" t="s">
        <v>29083</v>
      </c>
      <c r="G2463"/>
      <c r="H2463">
        <v>0.7</v>
      </c>
      <c r="I2463">
        <v>5.15</v>
      </c>
      <c r="J2463" t="s">
        <v>423</v>
      </c>
      <c r="K2463">
        <v>35.928179999999998</v>
      </c>
      <c r="L2463">
        <v>-87.771060000000006</v>
      </c>
      <c r="M2463" s="100" t="s">
        <v>38382</v>
      </c>
      <c r="N2463" t="s">
        <v>26210</v>
      </c>
      <c r="O2463" t="s">
        <v>42502</v>
      </c>
      <c r="P2463">
        <v>3</v>
      </c>
      <c r="Q2463" t="s">
        <v>31097</v>
      </c>
      <c r="R2463" t="s">
        <v>25829</v>
      </c>
      <c r="S2463" t="s">
        <v>26197</v>
      </c>
      <c r="T2463"/>
      <c r="U2463" t="s">
        <v>26198</v>
      </c>
      <c r="V2463" t="s">
        <v>26199</v>
      </c>
      <c r="W2463" s="91" t="s">
        <v>7030</v>
      </c>
      <c r="X2463" s="91" t="s">
        <v>31098</v>
      </c>
      <c r="Y2463" s="97"/>
      <c r="AA2463" s="91" t="str">
        <v>DUCK24.6T0.7HU</v>
      </c>
    </row>
    <row r="2464" spans="1:27" s="91" customFormat="1" ht="15" customHeight="1" x14ac:dyDescent="0.35">
      <c r="A2464" t="s">
        <v>7032</v>
      </c>
      <c r="B2464" t="s">
        <v>7031</v>
      </c>
      <c r="C2464" t="s">
        <v>6926</v>
      </c>
      <c r="D2464" t="s">
        <v>7033</v>
      </c>
      <c r="E2464"/>
      <c r="F2464" t="s">
        <v>33</v>
      </c>
      <c r="G2464"/>
      <c r="H2464">
        <v>240</v>
      </c>
      <c r="I2464">
        <v>234.18</v>
      </c>
      <c r="J2464" t="s">
        <v>76</v>
      </c>
      <c r="K2464">
        <v>35.47972</v>
      </c>
      <c r="L2464">
        <v>-86.325569999999999</v>
      </c>
      <c r="M2464" s="100" t="s">
        <v>38389</v>
      </c>
      <c r="N2464" t="s">
        <v>26217</v>
      </c>
      <c r="O2464" t="s">
        <v>42575</v>
      </c>
      <c r="P2464">
        <v>4</v>
      </c>
      <c r="Q2464" t="s">
        <v>26998</v>
      </c>
      <c r="R2464" t="s">
        <v>25808</v>
      </c>
      <c r="S2464" t="s">
        <v>26197</v>
      </c>
      <c r="T2464"/>
      <c r="U2464" t="s">
        <v>26198</v>
      </c>
      <c r="V2464" t="s">
        <v>26199</v>
      </c>
      <c r="W2464" s="91" t="s">
        <v>34965</v>
      </c>
      <c r="Y2464" s="97"/>
      <c r="AA2464" s="91" t="str">
        <v>DUCK240.0BE</v>
      </c>
    </row>
    <row r="2465" spans="1:27" s="91" customFormat="1" ht="15" customHeight="1" x14ac:dyDescent="0.35">
      <c r="A2465" t="s">
        <v>27000</v>
      </c>
      <c r="B2465" t="s">
        <v>26999</v>
      </c>
      <c r="C2465" t="s">
        <v>6926</v>
      </c>
      <c r="D2465" t="s">
        <v>27001</v>
      </c>
      <c r="E2465"/>
      <c r="F2465" t="s">
        <v>33</v>
      </c>
      <c r="G2465"/>
      <c r="H2465">
        <v>245</v>
      </c>
      <c r="I2465">
        <v>211.52</v>
      </c>
      <c r="J2465" t="s">
        <v>76</v>
      </c>
      <c r="K2465">
        <v>35.475430000000003</v>
      </c>
      <c r="L2465">
        <v>-86.272999999999996</v>
      </c>
      <c r="M2465" s="100" t="s">
        <v>38389</v>
      </c>
      <c r="N2465" t="s">
        <v>26217</v>
      </c>
      <c r="O2465" t="s">
        <v>42575</v>
      </c>
      <c r="P2465">
        <v>4</v>
      </c>
      <c r="Q2465" t="s">
        <v>26998</v>
      </c>
      <c r="R2465" t="s">
        <v>25808</v>
      </c>
      <c r="S2465" t="s">
        <v>26197</v>
      </c>
      <c r="T2465"/>
      <c r="U2465" t="s">
        <v>26198</v>
      </c>
      <c r="V2465" t="s">
        <v>26199</v>
      </c>
      <c r="X2465" s="91" t="s">
        <v>31090</v>
      </c>
      <c r="Y2465" s="97"/>
      <c r="AA2465" s="91" t="str">
        <v>DUCK245.0BE</v>
      </c>
    </row>
    <row r="2466" spans="1:27" s="91" customFormat="1" ht="15" customHeight="1" x14ac:dyDescent="0.35">
      <c r="A2466" t="s">
        <v>7035</v>
      </c>
      <c r="B2466" t="s">
        <v>7034</v>
      </c>
      <c r="C2466" t="s">
        <v>6926</v>
      </c>
      <c r="D2466" t="s">
        <v>7036</v>
      </c>
      <c r="E2466"/>
      <c r="F2466" t="s">
        <v>33</v>
      </c>
      <c r="G2466"/>
      <c r="H2466">
        <v>248</v>
      </c>
      <c r="I2466">
        <v>196</v>
      </c>
      <c r="J2466" t="s">
        <v>76</v>
      </c>
      <c r="K2466">
        <v>35.456650000000003</v>
      </c>
      <c r="L2466">
        <v>-86.243620000000007</v>
      </c>
      <c r="M2466" s="100" t="s">
        <v>38389</v>
      </c>
      <c r="N2466" t="s">
        <v>26217</v>
      </c>
      <c r="O2466" t="s">
        <v>42575</v>
      </c>
      <c r="P2466">
        <v>4</v>
      </c>
      <c r="Q2466" t="s">
        <v>26998</v>
      </c>
      <c r="R2466" t="s">
        <v>25808</v>
      </c>
      <c r="S2466" t="s">
        <v>26197</v>
      </c>
      <c r="T2466"/>
      <c r="U2466" t="s">
        <v>26198</v>
      </c>
      <c r="V2466" t="s">
        <v>26199</v>
      </c>
      <c r="W2466" s="91" t="s">
        <v>34966</v>
      </c>
      <c r="X2466" s="91" t="s">
        <v>34967</v>
      </c>
      <c r="Y2466" s="97"/>
      <c r="AA2466" s="91" t="str">
        <v>DUCK248.0BE</v>
      </c>
    </row>
    <row r="2467" spans="1:27" s="91" customFormat="1" ht="15" customHeight="1" x14ac:dyDescent="0.35">
      <c r="A2467" t="s">
        <v>7038</v>
      </c>
      <c r="B2467" t="s">
        <v>7037</v>
      </c>
      <c r="C2467" t="s">
        <v>6926</v>
      </c>
      <c r="D2467" t="s">
        <v>7039</v>
      </c>
      <c r="E2467"/>
      <c r="F2467" t="s">
        <v>33</v>
      </c>
      <c r="G2467"/>
      <c r="H2467">
        <v>248.6</v>
      </c>
      <c r="I2467">
        <v>198.2</v>
      </c>
      <c r="J2467" t="s">
        <v>545</v>
      </c>
      <c r="K2467">
        <v>35.465820000000001</v>
      </c>
      <c r="L2467">
        <v>-86.246399999999994</v>
      </c>
      <c r="M2467" s="100" t="s">
        <v>38389</v>
      </c>
      <c r="N2467" t="s">
        <v>26217</v>
      </c>
      <c r="O2467" t="s">
        <v>42260</v>
      </c>
      <c r="P2467">
        <v>4</v>
      </c>
      <c r="Q2467" t="s">
        <v>30348</v>
      </c>
      <c r="R2467" t="s">
        <v>25808</v>
      </c>
      <c r="S2467" t="s">
        <v>26197</v>
      </c>
      <c r="T2467" t="s">
        <v>26468</v>
      </c>
      <c r="U2467" t="s">
        <v>26207</v>
      </c>
      <c r="V2467" t="s">
        <v>26199</v>
      </c>
      <c r="W2467" s="91" t="s">
        <v>7040</v>
      </c>
      <c r="X2467" s="91" t="s">
        <v>31099</v>
      </c>
      <c r="Y2467" s="97"/>
      <c r="AA2467" s="91" t="str">
        <v>DUCK248.6CE</v>
      </c>
    </row>
    <row r="2468" spans="1:27" s="91" customFormat="1" ht="15" customHeight="1" x14ac:dyDescent="0.35">
      <c r="A2468" t="s">
        <v>7042</v>
      </c>
      <c r="B2468" t="s">
        <v>7041</v>
      </c>
      <c r="C2468" t="s">
        <v>6926</v>
      </c>
      <c r="D2468" t="s">
        <v>7043</v>
      </c>
      <c r="E2468"/>
      <c r="F2468" t="s">
        <v>33</v>
      </c>
      <c r="G2468"/>
      <c r="H2468">
        <v>249.5</v>
      </c>
      <c r="I2468">
        <v>197.91</v>
      </c>
      <c r="J2468" t="s">
        <v>545</v>
      </c>
      <c r="K2468">
        <v>35.472499999999997</v>
      </c>
      <c r="L2468">
        <v>-86.2423</v>
      </c>
      <c r="M2468" s="100" t="s">
        <v>38389</v>
      </c>
      <c r="N2468" t="s">
        <v>26217</v>
      </c>
      <c r="O2468" t="s">
        <v>42260</v>
      </c>
      <c r="P2468">
        <v>4</v>
      </c>
      <c r="Q2468" t="s">
        <v>30348</v>
      </c>
      <c r="R2468" t="s">
        <v>25808</v>
      </c>
      <c r="S2468" t="s">
        <v>26197</v>
      </c>
      <c r="T2468" t="s">
        <v>26468</v>
      </c>
      <c r="U2468" t="s">
        <v>26207</v>
      </c>
      <c r="V2468" t="s">
        <v>26199</v>
      </c>
      <c r="W2468" s="91" t="s">
        <v>7044</v>
      </c>
      <c r="X2468" s="91" t="s">
        <v>29721</v>
      </c>
      <c r="Y2468" s="97"/>
      <c r="AA2468" s="91" t="str">
        <v>DUCK249.5CE</v>
      </c>
    </row>
    <row r="2469" spans="1:27" s="91" customFormat="1" ht="15" customHeight="1" x14ac:dyDescent="0.35">
      <c r="A2469" t="s">
        <v>7046</v>
      </c>
      <c r="B2469" t="s">
        <v>7045</v>
      </c>
      <c r="C2469" t="s">
        <v>31100</v>
      </c>
      <c r="D2469" t="s">
        <v>31101</v>
      </c>
      <c r="E2469"/>
      <c r="F2469" t="s">
        <v>33</v>
      </c>
      <c r="G2469"/>
      <c r="H2469">
        <v>252</v>
      </c>
      <c r="I2469">
        <v>180.32</v>
      </c>
      <c r="J2469" t="s">
        <v>545</v>
      </c>
      <c r="K2469">
        <v>35.460569999999997</v>
      </c>
      <c r="L2469">
        <v>-86.210930000000005</v>
      </c>
      <c r="M2469" s="100" t="s">
        <v>38389</v>
      </c>
      <c r="N2469" t="s">
        <v>26217</v>
      </c>
      <c r="O2469" t="s">
        <v>42260</v>
      </c>
      <c r="P2469">
        <v>4</v>
      </c>
      <c r="Q2469" t="s">
        <v>30348</v>
      </c>
      <c r="R2469" t="s">
        <v>25808</v>
      </c>
      <c r="S2469" t="s">
        <v>26197</v>
      </c>
      <c r="T2469" t="s">
        <v>26468</v>
      </c>
      <c r="U2469" t="s">
        <v>26207</v>
      </c>
      <c r="V2469" t="s">
        <v>26199</v>
      </c>
      <c r="X2469" s="91" t="s">
        <v>34968</v>
      </c>
      <c r="Y2469" s="97"/>
      <c r="AA2469" s="91" t="str">
        <v>DUCK252.0CE</v>
      </c>
    </row>
    <row r="2470" spans="1:27" s="91" customFormat="1" ht="15" customHeight="1" x14ac:dyDescent="0.35">
      <c r="A2470" t="s">
        <v>7048</v>
      </c>
      <c r="B2470" t="s">
        <v>7047</v>
      </c>
      <c r="C2470" t="s">
        <v>6926</v>
      </c>
      <c r="D2470" t="s">
        <v>7049</v>
      </c>
      <c r="E2470"/>
      <c r="F2470" t="s">
        <v>33</v>
      </c>
      <c r="G2470"/>
      <c r="H2470">
        <v>253</v>
      </c>
      <c r="I2470">
        <v>158.41</v>
      </c>
      <c r="J2470" t="s">
        <v>545</v>
      </c>
      <c r="K2470">
        <v>35.450470000000003</v>
      </c>
      <c r="L2470">
        <v>-86.193969999999993</v>
      </c>
      <c r="M2470" s="100" t="s">
        <v>38389</v>
      </c>
      <c r="N2470" t="s">
        <v>26217</v>
      </c>
      <c r="O2470" t="s">
        <v>42260</v>
      </c>
      <c r="P2470">
        <v>4</v>
      </c>
      <c r="Q2470" t="s">
        <v>30348</v>
      </c>
      <c r="R2470" t="s">
        <v>25808</v>
      </c>
      <c r="S2470" t="s">
        <v>26197</v>
      </c>
      <c r="T2470" t="s">
        <v>26468</v>
      </c>
      <c r="U2470" t="s">
        <v>26207</v>
      </c>
      <c r="V2470" t="s">
        <v>26199</v>
      </c>
      <c r="W2470" s="91" t="s">
        <v>7050</v>
      </c>
      <c r="X2470" s="91" t="s">
        <v>31102</v>
      </c>
      <c r="Y2470" s="97"/>
      <c r="AA2470" s="91" t="str">
        <v>DUCK253.0CE</v>
      </c>
    </row>
    <row r="2471" spans="1:27" s="91" customFormat="1" ht="15" customHeight="1" x14ac:dyDescent="0.35">
      <c r="A2471" t="s">
        <v>7052</v>
      </c>
      <c r="B2471" t="s">
        <v>7051</v>
      </c>
      <c r="C2471" t="s">
        <v>6926</v>
      </c>
      <c r="D2471" t="s">
        <v>7053</v>
      </c>
      <c r="E2471"/>
      <c r="F2471" t="s">
        <v>33</v>
      </c>
      <c r="G2471"/>
      <c r="H2471">
        <v>255.1</v>
      </c>
      <c r="I2471">
        <v>157.96</v>
      </c>
      <c r="J2471" t="s">
        <v>545</v>
      </c>
      <c r="K2471">
        <v>35.445779999999999</v>
      </c>
      <c r="L2471">
        <v>-86.185169999999999</v>
      </c>
      <c r="M2471" s="100" t="s">
        <v>38389</v>
      </c>
      <c r="N2471" t="s">
        <v>26217</v>
      </c>
      <c r="O2471" t="s">
        <v>42260</v>
      </c>
      <c r="P2471">
        <v>4</v>
      </c>
      <c r="Q2471" t="s">
        <v>30348</v>
      </c>
      <c r="R2471" t="s">
        <v>25808</v>
      </c>
      <c r="S2471" t="s">
        <v>26197</v>
      </c>
      <c r="T2471" t="s">
        <v>26468</v>
      </c>
      <c r="U2471" t="s">
        <v>26207</v>
      </c>
      <c r="V2471" t="s">
        <v>26199</v>
      </c>
      <c r="W2471" s="91" t="s">
        <v>7054</v>
      </c>
      <c r="X2471" s="91" t="s">
        <v>31103</v>
      </c>
      <c r="Y2471" s="97"/>
      <c r="AA2471" s="91" t="str">
        <v>DUCK255.1CE</v>
      </c>
    </row>
    <row r="2472" spans="1:27" s="91" customFormat="1" ht="15" customHeight="1" x14ac:dyDescent="0.35">
      <c r="A2472" t="s">
        <v>7056</v>
      </c>
      <c r="B2472" t="s">
        <v>7055</v>
      </c>
      <c r="C2472" t="s">
        <v>7057</v>
      </c>
      <c r="D2472" t="s">
        <v>7058</v>
      </c>
      <c r="E2472"/>
      <c r="F2472" t="s">
        <v>33</v>
      </c>
      <c r="G2472"/>
      <c r="H2472">
        <v>259.60000000000002</v>
      </c>
      <c r="I2472">
        <v>124.91</v>
      </c>
      <c r="J2472" t="s">
        <v>545</v>
      </c>
      <c r="K2472">
        <v>35.447330000000001</v>
      </c>
      <c r="L2472">
        <v>-86.17062</v>
      </c>
      <c r="M2472" s="100" t="s">
        <v>38389</v>
      </c>
      <c r="N2472" t="s">
        <v>26217</v>
      </c>
      <c r="O2472" t="s">
        <v>42260</v>
      </c>
      <c r="P2472">
        <v>4</v>
      </c>
      <c r="Q2472" t="s">
        <v>30348</v>
      </c>
      <c r="R2472" t="s">
        <v>25808</v>
      </c>
      <c r="S2472" t="s">
        <v>26197</v>
      </c>
      <c r="T2472" t="s">
        <v>26468</v>
      </c>
      <c r="U2472" t="s">
        <v>26207</v>
      </c>
      <c r="V2472" t="s">
        <v>26199</v>
      </c>
      <c r="W2472" s="91" t="s">
        <v>7059</v>
      </c>
      <c r="X2472" s="91" t="s">
        <v>34969</v>
      </c>
      <c r="Y2472" s="97"/>
      <c r="AA2472" s="91" t="str">
        <v>DUCK259.6CE</v>
      </c>
    </row>
    <row r="2473" spans="1:27" s="91" customFormat="1" ht="15" customHeight="1" x14ac:dyDescent="0.35">
      <c r="A2473" t="s">
        <v>7061</v>
      </c>
      <c r="B2473" t="s">
        <v>7060</v>
      </c>
      <c r="C2473" t="s">
        <v>6926</v>
      </c>
      <c r="D2473" t="s">
        <v>7062</v>
      </c>
      <c r="E2473"/>
      <c r="F2473" t="s">
        <v>33</v>
      </c>
      <c r="G2473"/>
      <c r="H2473">
        <v>265.39999999999998</v>
      </c>
      <c r="I2473">
        <v>112.19</v>
      </c>
      <c r="J2473" t="s">
        <v>545</v>
      </c>
      <c r="K2473">
        <v>35.471580000000003</v>
      </c>
      <c r="L2473">
        <v>-86.121690000000001</v>
      </c>
      <c r="M2473" s="100" t="s">
        <v>38389</v>
      </c>
      <c r="N2473" t="s">
        <v>26217</v>
      </c>
      <c r="O2473" t="s">
        <v>39100</v>
      </c>
      <c r="P2473">
        <v>4</v>
      </c>
      <c r="Q2473" t="s">
        <v>27002</v>
      </c>
      <c r="R2473" t="s">
        <v>25808</v>
      </c>
      <c r="S2473" t="s">
        <v>26197</v>
      </c>
      <c r="T2473"/>
      <c r="U2473" t="s">
        <v>26198</v>
      </c>
      <c r="V2473" t="s">
        <v>26199</v>
      </c>
      <c r="W2473" s="91" t="s">
        <v>39101</v>
      </c>
      <c r="X2473" s="91" t="s">
        <v>31104</v>
      </c>
      <c r="Y2473" s="97"/>
      <c r="AA2473" s="91" t="str">
        <v>DUCK265.4CE</v>
      </c>
    </row>
    <row r="2474" spans="1:27" s="91" customFormat="1" ht="15" customHeight="1" x14ac:dyDescent="0.35">
      <c r="A2474" t="s">
        <v>7064</v>
      </c>
      <c r="B2474" t="s">
        <v>7063</v>
      </c>
      <c r="C2474" t="s">
        <v>6926</v>
      </c>
      <c r="D2474" t="s">
        <v>7065</v>
      </c>
      <c r="E2474"/>
      <c r="F2474" t="s">
        <v>33</v>
      </c>
      <c r="G2474"/>
      <c r="H2474">
        <v>267.7</v>
      </c>
      <c r="I2474">
        <v>101.35</v>
      </c>
      <c r="J2474" t="s">
        <v>545</v>
      </c>
      <c r="K2474">
        <v>35.484439999999999</v>
      </c>
      <c r="L2474">
        <v>-86.120819999999995</v>
      </c>
      <c r="M2474" s="100" t="s">
        <v>38389</v>
      </c>
      <c r="N2474" t="s">
        <v>26217</v>
      </c>
      <c r="O2474" t="s">
        <v>42260</v>
      </c>
      <c r="P2474">
        <v>4</v>
      </c>
      <c r="Q2474" t="s">
        <v>27002</v>
      </c>
      <c r="R2474" t="s">
        <v>25808</v>
      </c>
      <c r="S2474" t="s">
        <v>26197</v>
      </c>
      <c r="T2474"/>
      <c r="U2474" t="s">
        <v>26198</v>
      </c>
      <c r="V2474" t="s">
        <v>26199</v>
      </c>
      <c r="X2474" s="91" t="s">
        <v>31105</v>
      </c>
      <c r="Y2474" s="97"/>
      <c r="AA2474" s="91" t="str">
        <v>DUCK267.7CE</v>
      </c>
    </row>
    <row r="2475" spans="1:27" s="91" customFormat="1" ht="15" customHeight="1" x14ac:dyDescent="0.35">
      <c r="A2475" t="s">
        <v>7067</v>
      </c>
      <c r="B2475" t="s">
        <v>7066</v>
      </c>
      <c r="C2475" t="s">
        <v>6926</v>
      </c>
      <c r="D2475" t="s">
        <v>7068</v>
      </c>
      <c r="E2475"/>
      <c r="F2475" t="s">
        <v>33</v>
      </c>
      <c r="G2475"/>
      <c r="H2475">
        <v>268.60000000000002</v>
      </c>
      <c r="I2475">
        <v>56.98</v>
      </c>
      <c r="J2475" t="s">
        <v>545</v>
      </c>
      <c r="K2475">
        <v>35.479700000000001</v>
      </c>
      <c r="L2475">
        <v>-86.111099999999993</v>
      </c>
      <c r="M2475" s="100" t="s">
        <v>38389</v>
      </c>
      <c r="N2475" t="s">
        <v>26217</v>
      </c>
      <c r="O2475" t="s">
        <v>42390</v>
      </c>
      <c r="P2475">
        <v>4</v>
      </c>
      <c r="Q2475" t="s">
        <v>27003</v>
      </c>
      <c r="R2475" t="s">
        <v>25808</v>
      </c>
      <c r="S2475" t="s">
        <v>26197</v>
      </c>
      <c r="T2475"/>
      <c r="U2475" t="s">
        <v>26198</v>
      </c>
      <c r="V2475" t="s">
        <v>26199</v>
      </c>
      <c r="Y2475" s="97"/>
      <c r="AA2475" s="91" t="str">
        <v>DUCK268.6CE</v>
      </c>
    </row>
    <row r="2476" spans="1:27" s="91" customFormat="1" ht="15" customHeight="1" x14ac:dyDescent="0.35">
      <c r="A2476" t="s">
        <v>7070</v>
      </c>
      <c r="B2476" t="s">
        <v>7069</v>
      </c>
      <c r="C2476" t="s">
        <v>6926</v>
      </c>
      <c r="D2476" t="s">
        <v>7071</v>
      </c>
      <c r="E2476"/>
      <c r="F2476" t="s">
        <v>33</v>
      </c>
      <c r="G2476"/>
      <c r="H2476">
        <v>269.60000000000002</v>
      </c>
      <c r="I2476">
        <v>56.44</v>
      </c>
      <c r="J2476" t="s">
        <v>545</v>
      </c>
      <c r="K2476">
        <v>35.4863</v>
      </c>
      <c r="L2476">
        <v>-86.103369999999998</v>
      </c>
      <c r="M2476" s="100" t="s">
        <v>38389</v>
      </c>
      <c r="N2476" t="s">
        <v>26217</v>
      </c>
      <c r="O2476" t="s">
        <v>42390</v>
      </c>
      <c r="P2476">
        <v>4</v>
      </c>
      <c r="Q2476" t="s">
        <v>27003</v>
      </c>
      <c r="R2476" t="s">
        <v>25808</v>
      </c>
      <c r="S2476" t="s">
        <v>26197</v>
      </c>
      <c r="T2476"/>
      <c r="U2476" t="s">
        <v>26198</v>
      </c>
      <c r="V2476" t="s">
        <v>26199</v>
      </c>
      <c r="W2476" s="91" t="s">
        <v>7072</v>
      </c>
      <c r="X2476" s="91" t="s">
        <v>34970</v>
      </c>
      <c r="Y2476" s="97"/>
      <c r="AA2476" s="91" t="str">
        <v>DUCK269.4CE</v>
      </c>
    </row>
    <row r="2477" spans="1:27" s="91" customFormat="1" ht="15" customHeight="1" x14ac:dyDescent="0.35">
      <c r="A2477" t="s">
        <v>7074</v>
      </c>
      <c r="B2477" t="s">
        <v>7073</v>
      </c>
      <c r="C2477" t="s">
        <v>6926</v>
      </c>
      <c r="D2477" t="s">
        <v>7075</v>
      </c>
      <c r="E2477"/>
      <c r="F2477" t="s">
        <v>29086</v>
      </c>
      <c r="G2477"/>
      <c r="H2477">
        <v>275.8</v>
      </c>
      <c r="I2477">
        <v>32.700000000000003</v>
      </c>
      <c r="J2477" t="s">
        <v>545</v>
      </c>
      <c r="K2477">
        <v>35.541829999999997</v>
      </c>
      <c r="L2477">
        <v>-86.103139999999996</v>
      </c>
      <c r="M2477" s="100" t="s">
        <v>38389</v>
      </c>
      <c r="N2477" t="s">
        <v>26217</v>
      </c>
      <c r="O2477" t="s">
        <v>42390</v>
      </c>
      <c r="P2477">
        <v>4</v>
      </c>
      <c r="Q2477" t="s">
        <v>31106</v>
      </c>
      <c r="R2477" t="s">
        <v>25808</v>
      </c>
      <c r="S2477" t="s">
        <v>26197</v>
      </c>
      <c r="T2477"/>
      <c r="U2477" t="s">
        <v>26198</v>
      </c>
      <c r="V2477" t="s">
        <v>26199</v>
      </c>
      <c r="W2477" s="91" t="s">
        <v>34971</v>
      </c>
      <c r="X2477" s="91" t="s">
        <v>31107</v>
      </c>
      <c r="Y2477" s="97"/>
      <c r="AA2477" s="91" t="str">
        <v>DUCK275.8CE</v>
      </c>
    </row>
    <row r="2478" spans="1:27" s="91" customFormat="1" ht="15" customHeight="1" x14ac:dyDescent="0.35">
      <c r="A2478" t="s">
        <v>7077</v>
      </c>
      <c r="B2478" t="s">
        <v>7076</v>
      </c>
      <c r="C2478" t="s">
        <v>6926</v>
      </c>
      <c r="D2478" t="s">
        <v>7078</v>
      </c>
      <c r="E2478"/>
      <c r="F2478" t="s">
        <v>29086</v>
      </c>
      <c r="G2478"/>
      <c r="H2478">
        <v>280.10000000000002</v>
      </c>
      <c r="I2478">
        <v>19.98</v>
      </c>
      <c r="J2478" t="s">
        <v>545</v>
      </c>
      <c r="K2478">
        <v>35.5839</v>
      </c>
      <c r="L2478">
        <v>-86.0822</v>
      </c>
      <c r="M2478" s="100" t="s">
        <v>38389</v>
      </c>
      <c r="N2478" t="s">
        <v>26217</v>
      </c>
      <c r="O2478" t="s">
        <v>42390</v>
      </c>
      <c r="P2478">
        <v>4</v>
      </c>
      <c r="Q2478" t="s">
        <v>31106</v>
      </c>
      <c r="R2478" t="s">
        <v>25808</v>
      </c>
      <c r="S2478" t="s">
        <v>26197</v>
      </c>
      <c r="T2478"/>
      <c r="U2478" t="s">
        <v>26198</v>
      </c>
      <c r="V2478" t="s">
        <v>26199</v>
      </c>
      <c r="Y2478" s="97"/>
      <c r="AA2478" s="91" t="str">
        <v>DUCK280.1CE</v>
      </c>
    </row>
    <row r="2479" spans="1:27" s="91" customFormat="1" ht="15" customHeight="1" x14ac:dyDescent="0.35">
      <c r="A2479" t="s">
        <v>7080</v>
      </c>
      <c r="B2479" t="s">
        <v>7079</v>
      </c>
      <c r="C2479" t="s">
        <v>7028</v>
      </c>
      <c r="D2479" t="s">
        <v>7081</v>
      </c>
      <c r="E2479"/>
      <c r="F2479" t="s">
        <v>29083</v>
      </c>
      <c r="G2479"/>
      <c r="H2479">
        <v>0.7</v>
      </c>
      <c r="I2479">
        <v>7.46</v>
      </c>
      <c r="J2479" t="s">
        <v>203</v>
      </c>
      <c r="K2479">
        <v>35.873440000000002</v>
      </c>
      <c r="L2479">
        <v>-87.707629999999995</v>
      </c>
      <c r="M2479" s="100" t="s">
        <v>38382</v>
      </c>
      <c r="N2479" t="s">
        <v>26210</v>
      </c>
      <c r="O2479" t="s">
        <v>42677</v>
      </c>
      <c r="P2479">
        <v>3</v>
      </c>
      <c r="Q2479" t="s">
        <v>31108</v>
      </c>
      <c r="R2479" t="s">
        <v>25808</v>
      </c>
      <c r="S2479" t="s">
        <v>26197</v>
      </c>
      <c r="T2479"/>
      <c r="U2479" t="s">
        <v>26198</v>
      </c>
      <c r="V2479" t="s">
        <v>26199</v>
      </c>
      <c r="W2479" s="91" t="s">
        <v>7082</v>
      </c>
      <c r="X2479" s="91" t="s">
        <v>31098</v>
      </c>
      <c r="Y2479" s="97"/>
      <c r="AA2479" s="91" t="str">
        <v>DUCK31.2T0.7HI</v>
      </c>
    </row>
    <row r="2480" spans="1:27" s="91" customFormat="1" ht="15" customHeight="1" x14ac:dyDescent="0.35">
      <c r="A2480" t="s">
        <v>7084</v>
      </c>
      <c r="B2480" t="s">
        <v>7083</v>
      </c>
      <c r="C2480" t="s">
        <v>7085</v>
      </c>
      <c r="D2480" t="s">
        <v>7086</v>
      </c>
      <c r="E2480"/>
      <c r="F2480" t="s">
        <v>28985</v>
      </c>
      <c r="G2480"/>
      <c r="H2480">
        <v>0</v>
      </c>
      <c r="I2480">
        <v>8.92</v>
      </c>
      <c r="J2480" t="s">
        <v>553</v>
      </c>
      <c r="K2480">
        <v>35.726300000000002</v>
      </c>
      <c r="L2480">
        <v>-83.512200000000007</v>
      </c>
      <c r="M2480" s="100" t="s">
        <v>38394</v>
      </c>
      <c r="N2480" t="s">
        <v>26308</v>
      </c>
      <c r="O2480" t="s">
        <v>42564</v>
      </c>
      <c r="P2480">
        <v>5</v>
      </c>
      <c r="Q2480" t="s">
        <v>27004</v>
      </c>
      <c r="R2480" t="s">
        <v>25825</v>
      </c>
      <c r="S2480" t="s">
        <v>26197</v>
      </c>
      <c r="T2480"/>
      <c r="U2480" t="s">
        <v>26198</v>
      </c>
      <c r="V2480" t="s">
        <v>26204</v>
      </c>
      <c r="X2480" s="91" t="s">
        <v>31109</v>
      </c>
      <c r="Y2480" s="97"/>
      <c r="AA2480" s="91" t="str">
        <v>DUDLE000.0SV</v>
      </c>
    </row>
    <row r="2481" spans="1:27" s="91" customFormat="1" ht="15" customHeight="1" x14ac:dyDescent="0.35">
      <c r="A2481" t="s">
        <v>7088</v>
      </c>
      <c r="B2481" t="s">
        <v>7087</v>
      </c>
      <c r="C2481" t="s">
        <v>7085</v>
      </c>
      <c r="D2481" t="s">
        <v>7089</v>
      </c>
      <c r="E2481"/>
      <c r="F2481" t="s">
        <v>28985</v>
      </c>
      <c r="G2481"/>
      <c r="H2481">
        <v>0.2</v>
      </c>
      <c r="I2481">
        <v>8.91</v>
      </c>
      <c r="J2481" t="s">
        <v>553</v>
      </c>
      <c r="K2481">
        <v>35.72634</v>
      </c>
      <c r="L2481">
        <v>-83.510769999999994</v>
      </c>
      <c r="M2481" s="100" t="s">
        <v>38394</v>
      </c>
      <c r="N2481" t="s">
        <v>26308</v>
      </c>
      <c r="O2481" t="s">
        <v>43064</v>
      </c>
      <c r="P2481">
        <v>5</v>
      </c>
      <c r="Q2481" t="s">
        <v>27004</v>
      </c>
      <c r="R2481" t="s">
        <v>25825</v>
      </c>
      <c r="S2481" t="s">
        <v>26197</v>
      </c>
      <c r="T2481"/>
      <c r="U2481" t="s">
        <v>26198</v>
      </c>
      <c r="V2481" t="s">
        <v>26204</v>
      </c>
      <c r="X2481" s="91" t="s">
        <v>31110</v>
      </c>
      <c r="Y2481" s="97"/>
      <c r="AA2481" s="91" t="str">
        <v>DUDLE000.2SV</v>
      </c>
    </row>
    <row r="2482" spans="1:27" s="91" customFormat="1" ht="15" customHeight="1" x14ac:dyDescent="0.35">
      <c r="A2482" t="s">
        <v>7091</v>
      </c>
      <c r="B2482" t="s">
        <v>7090</v>
      </c>
      <c r="C2482" t="s">
        <v>7085</v>
      </c>
      <c r="D2482" t="s">
        <v>7092</v>
      </c>
      <c r="E2482"/>
      <c r="F2482" t="s">
        <v>28985</v>
      </c>
      <c r="G2482"/>
      <c r="H2482">
        <v>1.1000000000000001</v>
      </c>
      <c r="I2482">
        <v>8</v>
      </c>
      <c r="J2482" t="s">
        <v>553</v>
      </c>
      <c r="K2482">
        <v>35.719670000000001</v>
      </c>
      <c r="L2482">
        <v>-83.499309999999994</v>
      </c>
      <c r="M2482" s="100" t="s">
        <v>38394</v>
      </c>
      <c r="N2482" t="s">
        <v>26308</v>
      </c>
      <c r="O2482" t="s">
        <v>43064</v>
      </c>
      <c r="P2482">
        <v>5</v>
      </c>
      <c r="Q2482" t="s">
        <v>27004</v>
      </c>
      <c r="R2482" t="s">
        <v>25825</v>
      </c>
      <c r="S2482" t="s">
        <v>26197</v>
      </c>
      <c r="T2482"/>
      <c r="U2482" t="s">
        <v>26198</v>
      </c>
      <c r="V2482" t="s">
        <v>26204</v>
      </c>
      <c r="X2482" s="91" t="s">
        <v>34972</v>
      </c>
      <c r="Y2482" s="97"/>
      <c r="AA2482" s="91" t="str">
        <v>DUDLE001.1SV</v>
      </c>
    </row>
    <row r="2483" spans="1:27" s="91" customFormat="1" ht="15" customHeight="1" x14ac:dyDescent="0.35">
      <c r="A2483" t="s">
        <v>7094</v>
      </c>
      <c r="B2483" t="s">
        <v>7093</v>
      </c>
      <c r="C2483" t="s">
        <v>7085</v>
      </c>
      <c r="D2483" t="s">
        <v>7095</v>
      </c>
      <c r="E2483"/>
      <c r="F2483" t="s">
        <v>28985</v>
      </c>
      <c r="G2483"/>
      <c r="H2483">
        <v>3.3</v>
      </c>
      <c r="I2483">
        <v>4.6399999999999997</v>
      </c>
      <c r="J2483" t="s">
        <v>553</v>
      </c>
      <c r="K2483">
        <v>35.724870000000003</v>
      </c>
      <c r="L2483">
        <v>-83.465369999999993</v>
      </c>
      <c r="M2483" s="100" t="s">
        <v>38394</v>
      </c>
      <c r="N2483" t="s">
        <v>26308</v>
      </c>
      <c r="O2483" t="s">
        <v>43064</v>
      </c>
      <c r="P2483">
        <v>5</v>
      </c>
      <c r="Q2483" t="s">
        <v>31111</v>
      </c>
      <c r="R2483" t="s">
        <v>25825</v>
      </c>
      <c r="S2483" t="s">
        <v>26197</v>
      </c>
      <c r="T2483"/>
      <c r="U2483" t="s">
        <v>26198</v>
      </c>
      <c r="V2483" t="s">
        <v>26204</v>
      </c>
      <c r="W2483" s="91" t="s">
        <v>7096</v>
      </c>
      <c r="X2483" s="91" t="s">
        <v>34973</v>
      </c>
      <c r="Y2483" s="97"/>
      <c r="AA2483" s="91" t="str">
        <v>DUDLE003.3SV</v>
      </c>
    </row>
    <row r="2484" spans="1:27" s="91" customFormat="1" ht="15" customHeight="1" x14ac:dyDescent="0.35">
      <c r="A2484" t="s">
        <v>7098</v>
      </c>
      <c r="B2484" t="s">
        <v>7097</v>
      </c>
      <c r="C2484" t="s">
        <v>7085</v>
      </c>
      <c r="D2484" t="s">
        <v>7099</v>
      </c>
      <c r="E2484"/>
      <c r="F2484" t="s">
        <v>28985</v>
      </c>
      <c r="G2484"/>
      <c r="H2484">
        <v>3.5</v>
      </c>
      <c r="I2484">
        <v>4.41</v>
      </c>
      <c r="J2484" t="s">
        <v>553</v>
      </c>
      <c r="K2484">
        <v>35.726660000000003</v>
      </c>
      <c r="L2484">
        <v>-83.464160000000007</v>
      </c>
      <c r="M2484" s="100" t="s">
        <v>38394</v>
      </c>
      <c r="N2484" t="s">
        <v>26308</v>
      </c>
      <c r="O2484" t="s">
        <v>43064</v>
      </c>
      <c r="P2484">
        <v>5</v>
      </c>
      <c r="Q2484" t="s">
        <v>31111</v>
      </c>
      <c r="R2484" t="s">
        <v>25825</v>
      </c>
      <c r="S2484" t="s">
        <v>26197</v>
      </c>
      <c r="T2484"/>
      <c r="U2484" t="s">
        <v>26198</v>
      </c>
      <c r="V2484" t="s">
        <v>26204</v>
      </c>
      <c r="W2484" s="91" t="s">
        <v>7100</v>
      </c>
      <c r="X2484" s="91" t="s">
        <v>31112</v>
      </c>
      <c r="Y2484" s="97"/>
      <c r="AA2484" s="91" t="str">
        <v>DUDLE003.5SV</v>
      </c>
    </row>
    <row r="2485" spans="1:27" s="91" customFormat="1" ht="15" customHeight="1" x14ac:dyDescent="0.35">
      <c r="A2485" t="s">
        <v>7102</v>
      </c>
      <c r="B2485" t="s">
        <v>7101</v>
      </c>
      <c r="C2485" t="s">
        <v>31113</v>
      </c>
      <c r="D2485" t="s">
        <v>7103</v>
      </c>
      <c r="E2485"/>
      <c r="F2485" t="s">
        <v>27</v>
      </c>
      <c r="G2485"/>
      <c r="H2485">
        <v>0</v>
      </c>
      <c r="I2485">
        <v>0.13</v>
      </c>
      <c r="J2485" t="s">
        <v>936</v>
      </c>
      <c r="K2485">
        <v>35.719299999999997</v>
      </c>
      <c r="L2485">
        <v>-89.323849999999993</v>
      </c>
      <c r="M2485" s="100" t="s">
        <v>38381</v>
      </c>
      <c r="N2485" t="s">
        <v>26209</v>
      </c>
      <c r="O2485" t="s">
        <v>42719</v>
      </c>
      <c r="P2485">
        <v>1</v>
      </c>
      <c r="Q2485" t="s">
        <v>27883</v>
      </c>
      <c r="R2485" t="s">
        <v>25816</v>
      </c>
      <c r="S2485" t="s">
        <v>26197</v>
      </c>
      <c r="T2485" t="s">
        <v>31113</v>
      </c>
      <c r="U2485" t="s">
        <v>26207</v>
      </c>
      <c r="V2485" t="s">
        <v>26199</v>
      </c>
      <c r="Y2485" s="97"/>
      <c r="AA2485" s="91" t="str">
        <v>DUFFY000.0HY</v>
      </c>
    </row>
    <row r="2486" spans="1:27" s="91" customFormat="1" ht="15" customHeight="1" x14ac:dyDescent="0.35">
      <c r="A2486" t="s">
        <v>7105</v>
      </c>
      <c r="B2486" t="s">
        <v>7104</v>
      </c>
      <c r="C2486" t="s">
        <v>7106</v>
      </c>
      <c r="D2486" t="s">
        <v>7107</v>
      </c>
      <c r="E2486"/>
      <c r="F2486" t="s">
        <v>27</v>
      </c>
      <c r="G2486"/>
      <c r="H2486">
        <v>0.2</v>
      </c>
      <c r="I2486">
        <v>3.79</v>
      </c>
      <c r="J2486" t="s">
        <v>448</v>
      </c>
      <c r="K2486">
        <v>35.84348</v>
      </c>
      <c r="L2486">
        <v>-88.930660000000003</v>
      </c>
      <c r="M2486" s="100" t="s">
        <v>38429</v>
      </c>
      <c r="N2486" t="s">
        <v>26286</v>
      </c>
      <c r="O2486" t="s">
        <v>42712</v>
      </c>
      <c r="P2486">
        <v>2</v>
      </c>
      <c r="Q2486" t="s">
        <v>26287</v>
      </c>
      <c r="R2486" t="s">
        <v>25816</v>
      </c>
      <c r="S2486" t="s">
        <v>26197</v>
      </c>
      <c r="T2486"/>
      <c r="U2486" t="s">
        <v>26198</v>
      </c>
      <c r="V2486" t="s">
        <v>26199</v>
      </c>
      <c r="Y2486" s="97"/>
      <c r="AA2486" s="91" t="str">
        <v>DUFFY000.2GI</v>
      </c>
    </row>
    <row r="2487" spans="1:27" s="91" customFormat="1" ht="15" customHeight="1" x14ac:dyDescent="0.35">
      <c r="A2487" t="s">
        <v>7109</v>
      </c>
      <c r="B2487" t="s">
        <v>7108</v>
      </c>
      <c r="C2487" t="s">
        <v>7110</v>
      </c>
      <c r="D2487" t="s">
        <v>7111</v>
      </c>
      <c r="E2487"/>
      <c r="F2487" t="s">
        <v>9</v>
      </c>
      <c r="G2487"/>
      <c r="H2487">
        <v>0.3</v>
      </c>
      <c r="I2487">
        <v>3.99</v>
      </c>
      <c r="J2487" t="s">
        <v>28</v>
      </c>
      <c r="K2487">
        <v>35.7664556</v>
      </c>
      <c r="L2487">
        <v>-88.738287</v>
      </c>
      <c r="M2487" s="100" t="s">
        <v>38429</v>
      </c>
      <c r="N2487" t="s">
        <v>26286</v>
      </c>
      <c r="O2487" t="s">
        <v>42683</v>
      </c>
      <c r="P2487">
        <v>2</v>
      </c>
      <c r="Q2487" t="s">
        <v>27006</v>
      </c>
      <c r="R2487" t="s">
        <v>25816</v>
      </c>
      <c r="S2487" t="s">
        <v>26197</v>
      </c>
      <c r="T2487"/>
      <c r="U2487" t="s">
        <v>26198</v>
      </c>
      <c r="V2487" t="s">
        <v>26199</v>
      </c>
      <c r="Y2487" s="97"/>
      <c r="AA2487" s="91" t="str">
        <v>DUFFY000.3MN</v>
      </c>
    </row>
    <row r="2488" spans="1:27" s="91" customFormat="1" ht="15" customHeight="1" x14ac:dyDescent="0.35">
      <c r="A2488" t="s">
        <v>37158</v>
      </c>
      <c r="B2488" t="s">
        <v>37159</v>
      </c>
      <c r="C2488" t="s">
        <v>37160</v>
      </c>
      <c r="D2488" t="s">
        <v>37161</v>
      </c>
      <c r="E2488"/>
      <c r="F2488" t="s">
        <v>75</v>
      </c>
      <c r="G2488" t="s">
        <v>33</v>
      </c>
      <c r="H2488">
        <v>0.2</v>
      </c>
      <c r="I2488">
        <v>0.56999999999999995</v>
      </c>
      <c r="J2488" t="s">
        <v>2030</v>
      </c>
      <c r="K2488">
        <v>35.722360000000002</v>
      </c>
      <c r="L2488">
        <v>-86.187079999999995</v>
      </c>
      <c r="M2488" s="100" t="s">
        <v>38401</v>
      </c>
      <c r="N2488" t="s">
        <v>26226</v>
      </c>
      <c r="O2488" t="s">
        <v>42901</v>
      </c>
      <c r="P2488">
        <v>2</v>
      </c>
      <c r="Q2488" t="s">
        <v>37162</v>
      </c>
      <c r="R2488" t="s">
        <v>25812</v>
      </c>
      <c r="S2488" t="s">
        <v>26197</v>
      </c>
      <c r="T2488"/>
      <c r="U2488" t="s">
        <v>26198</v>
      </c>
      <c r="V2488" t="s">
        <v>26199</v>
      </c>
      <c r="W2488" s="91" t="s">
        <v>37163</v>
      </c>
      <c r="X2488" s="91" t="s">
        <v>37164</v>
      </c>
      <c r="Y2488" s="97"/>
      <c r="AA2488" s="91" t="str">
        <v>DUG1.4G0.2CN</v>
      </c>
    </row>
    <row r="2489" spans="1:27" s="91" customFormat="1" ht="15" customHeight="1" x14ac:dyDescent="0.35">
      <c r="A2489" t="s">
        <v>37165</v>
      </c>
      <c r="B2489" t="s">
        <v>37166</v>
      </c>
      <c r="C2489" t="s">
        <v>37167</v>
      </c>
      <c r="D2489" t="s">
        <v>37168</v>
      </c>
      <c r="E2489"/>
      <c r="F2489" t="s">
        <v>75</v>
      </c>
      <c r="G2489"/>
      <c r="H2489">
        <v>0.1</v>
      </c>
      <c r="I2489">
        <v>6.6000000000000003E-2</v>
      </c>
      <c r="J2489" t="s">
        <v>2030</v>
      </c>
      <c r="K2489">
        <v>35.720779999999998</v>
      </c>
      <c r="L2489">
        <v>-86.186719999999994</v>
      </c>
      <c r="M2489" s="100" t="s">
        <v>38401</v>
      </c>
      <c r="N2489" t="s">
        <v>26226</v>
      </c>
      <c r="O2489" t="s">
        <v>42901</v>
      </c>
      <c r="P2489">
        <v>2</v>
      </c>
      <c r="Q2489" t="s">
        <v>37162</v>
      </c>
      <c r="R2489" t="s">
        <v>25812</v>
      </c>
      <c r="S2489" t="s">
        <v>26197</v>
      </c>
      <c r="T2489"/>
      <c r="U2489" t="s">
        <v>26198</v>
      </c>
      <c r="V2489" t="s">
        <v>26199</v>
      </c>
      <c r="W2489" s="91" t="s">
        <v>37169</v>
      </c>
      <c r="X2489" s="91" t="s">
        <v>37170</v>
      </c>
      <c r="Y2489" s="97"/>
      <c r="AA2489" s="91" t="str">
        <v>DUG1.4G0.4T0.1CN</v>
      </c>
    </row>
    <row r="2490" spans="1:27" s="91" customFormat="1" ht="15" customHeight="1" x14ac:dyDescent="0.35">
      <c r="A2490" t="s">
        <v>37171</v>
      </c>
      <c r="B2490" t="s">
        <v>37172</v>
      </c>
      <c r="C2490" t="s">
        <v>37173</v>
      </c>
      <c r="D2490" t="s">
        <v>43415</v>
      </c>
      <c r="E2490"/>
      <c r="F2490" t="s">
        <v>33</v>
      </c>
      <c r="G2490"/>
      <c r="H2490">
        <v>0.2</v>
      </c>
      <c r="I2490">
        <v>7.3999999999999996E-2</v>
      </c>
      <c r="J2490" t="s">
        <v>2030</v>
      </c>
      <c r="K2490">
        <v>35.712989999999998</v>
      </c>
      <c r="L2490">
        <v>-86.187079999999995</v>
      </c>
      <c r="M2490" s="100" t="s">
        <v>38401</v>
      </c>
      <c r="N2490" t="s">
        <v>26226</v>
      </c>
      <c r="O2490" t="s">
        <v>42901</v>
      </c>
      <c r="P2490">
        <v>2</v>
      </c>
      <c r="Q2490" t="s">
        <v>37162</v>
      </c>
      <c r="R2490" t="s">
        <v>25812</v>
      </c>
      <c r="S2490" t="s">
        <v>26197</v>
      </c>
      <c r="T2490"/>
      <c r="U2490" t="s">
        <v>26198</v>
      </c>
      <c r="V2490" t="s">
        <v>26199</v>
      </c>
      <c r="W2490" s="91" t="s">
        <v>37174</v>
      </c>
      <c r="X2490" s="91" t="s">
        <v>37175</v>
      </c>
      <c r="Y2490" s="97"/>
      <c r="AA2490" s="91" t="str">
        <v>DUG1.4G0.9T0.2CN</v>
      </c>
    </row>
    <row r="2491" spans="1:27" s="91" customFormat="1" ht="15" customHeight="1" x14ac:dyDescent="0.35">
      <c r="A2491" t="s">
        <v>7113</v>
      </c>
      <c r="B2491" t="s">
        <v>7112</v>
      </c>
      <c r="C2491" t="s">
        <v>7114</v>
      </c>
      <c r="D2491" t="s">
        <v>7115</v>
      </c>
      <c r="E2491"/>
      <c r="F2491" t="s">
        <v>28981</v>
      </c>
      <c r="G2491"/>
      <c r="H2491">
        <v>0.3</v>
      </c>
      <c r="I2491">
        <v>1.93</v>
      </c>
      <c r="J2491" t="s">
        <v>244</v>
      </c>
      <c r="K2491">
        <v>36.395200000000003</v>
      </c>
      <c r="L2491">
        <v>-81.973299999999995</v>
      </c>
      <c r="M2491" s="100" t="s">
        <v>38455</v>
      </c>
      <c r="N2491" t="s">
        <v>26332</v>
      </c>
      <c r="O2491" t="s">
        <v>42295</v>
      </c>
      <c r="P2491">
        <v>1</v>
      </c>
      <c r="Q2491" t="s">
        <v>27007</v>
      </c>
      <c r="R2491" t="s">
        <v>25821</v>
      </c>
      <c r="S2491" t="s">
        <v>26197</v>
      </c>
      <c r="T2491"/>
      <c r="U2491" t="s">
        <v>26198</v>
      </c>
      <c r="V2491" t="s">
        <v>26204</v>
      </c>
      <c r="X2491" s="91" t="s">
        <v>31114</v>
      </c>
      <c r="Y2491" s="97"/>
      <c r="AA2491" s="91" t="str">
        <v>DUGGE000.3JO</v>
      </c>
    </row>
    <row r="2492" spans="1:27" s="91" customFormat="1" ht="15" customHeight="1" x14ac:dyDescent="0.35">
      <c r="A2492" t="s">
        <v>7117</v>
      </c>
      <c r="B2492" t="s">
        <v>7116</v>
      </c>
      <c r="C2492" t="s">
        <v>7114</v>
      </c>
      <c r="D2492" t="s">
        <v>7118</v>
      </c>
      <c r="E2492"/>
      <c r="F2492" t="s">
        <v>28983</v>
      </c>
      <c r="G2492"/>
      <c r="H2492">
        <v>1</v>
      </c>
      <c r="I2492">
        <v>1.71</v>
      </c>
      <c r="J2492" t="s">
        <v>244</v>
      </c>
      <c r="K2492">
        <v>36.396999999999998</v>
      </c>
      <c r="L2492">
        <v>-81.98</v>
      </c>
      <c r="M2492" s="100" t="s">
        <v>38455</v>
      </c>
      <c r="N2492" t="s">
        <v>26332</v>
      </c>
      <c r="O2492" t="s">
        <v>42295</v>
      </c>
      <c r="P2492">
        <v>1</v>
      </c>
      <c r="Q2492" t="s">
        <v>27007</v>
      </c>
      <c r="R2492" t="s">
        <v>25821</v>
      </c>
      <c r="S2492" t="s">
        <v>26197</v>
      </c>
      <c r="T2492"/>
      <c r="U2492" t="s">
        <v>26198</v>
      </c>
      <c r="V2492" t="s">
        <v>26204</v>
      </c>
      <c r="Y2492" s="97"/>
      <c r="AA2492" s="91" t="str">
        <v>DUGGE001.0JO</v>
      </c>
    </row>
    <row r="2493" spans="1:27" s="91" customFormat="1" ht="15" customHeight="1" x14ac:dyDescent="0.35">
      <c r="A2493" t="s">
        <v>7120</v>
      </c>
      <c r="B2493" t="s">
        <v>7119</v>
      </c>
      <c r="C2493" t="s">
        <v>7121</v>
      </c>
      <c r="D2493" t="s">
        <v>3011</v>
      </c>
      <c r="E2493"/>
      <c r="F2493" t="s">
        <v>29086</v>
      </c>
      <c r="G2493"/>
      <c r="H2493">
        <v>0.7</v>
      </c>
      <c r="I2493">
        <v>12.4</v>
      </c>
      <c r="J2493" t="s">
        <v>2030</v>
      </c>
      <c r="K2493">
        <v>35.676879999999997</v>
      </c>
      <c r="L2493">
        <v>-86.009370000000004</v>
      </c>
      <c r="M2493" s="100" t="s">
        <v>38403</v>
      </c>
      <c r="N2493" t="s">
        <v>26290</v>
      </c>
      <c r="O2493" t="s">
        <v>42153</v>
      </c>
      <c r="P2493">
        <v>3</v>
      </c>
      <c r="Q2493" t="s">
        <v>27008</v>
      </c>
      <c r="R2493" t="s">
        <v>25812</v>
      </c>
      <c r="S2493" t="s">
        <v>26197</v>
      </c>
      <c r="T2493"/>
      <c r="U2493" t="s">
        <v>26198</v>
      </c>
      <c r="V2493" t="s">
        <v>26199</v>
      </c>
      <c r="Y2493" s="97"/>
      <c r="AA2493" s="91" t="str">
        <v>DUKE000.2CN</v>
      </c>
    </row>
    <row r="2494" spans="1:27" s="91" customFormat="1" ht="15" customHeight="1" x14ac:dyDescent="0.35">
      <c r="A2494" t="s">
        <v>7123</v>
      </c>
      <c r="B2494" t="s">
        <v>7122</v>
      </c>
      <c r="C2494" t="s">
        <v>7124</v>
      </c>
      <c r="D2494" t="s">
        <v>7125</v>
      </c>
      <c r="E2494"/>
      <c r="F2494" t="s">
        <v>33</v>
      </c>
      <c r="G2494"/>
      <c r="H2494">
        <v>0.2</v>
      </c>
      <c r="I2494">
        <v>8.9</v>
      </c>
      <c r="J2494" t="s">
        <v>1600</v>
      </c>
      <c r="K2494">
        <v>35.136099999999999</v>
      </c>
      <c r="L2494">
        <v>-86.464699999999993</v>
      </c>
      <c r="M2494" s="100" t="s">
        <v>38457</v>
      </c>
      <c r="N2494" t="s">
        <v>26336</v>
      </c>
      <c r="O2494" t="s">
        <v>42144</v>
      </c>
      <c r="P2494">
        <v>2</v>
      </c>
      <c r="Q2494" t="s">
        <v>31115</v>
      </c>
      <c r="R2494" t="s">
        <v>25808</v>
      </c>
      <c r="S2494" t="s">
        <v>26197</v>
      </c>
      <c r="T2494"/>
      <c r="U2494" t="s">
        <v>26198</v>
      </c>
      <c r="V2494" t="s">
        <v>26199</v>
      </c>
      <c r="X2494" s="91" t="s">
        <v>34526</v>
      </c>
      <c r="Y2494" s="97"/>
      <c r="AA2494" s="91" t="str">
        <v>DUKES000.2LI</v>
      </c>
    </row>
    <row r="2495" spans="1:27" s="91" customFormat="1" ht="15" customHeight="1" x14ac:dyDescent="0.35">
      <c r="A2495" t="s">
        <v>7127</v>
      </c>
      <c r="B2495" t="s">
        <v>7126</v>
      </c>
      <c r="C2495" t="s">
        <v>7124</v>
      </c>
      <c r="D2495" t="s">
        <v>7128</v>
      </c>
      <c r="E2495"/>
      <c r="F2495" t="s">
        <v>33</v>
      </c>
      <c r="G2495"/>
      <c r="H2495">
        <v>0.5</v>
      </c>
      <c r="I2495">
        <v>8.49</v>
      </c>
      <c r="J2495" t="s">
        <v>1600</v>
      </c>
      <c r="K2495">
        <v>35.131250000000001</v>
      </c>
      <c r="L2495">
        <v>-86.461029999999994</v>
      </c>
      <c r="M2495" s="100" t="s">
        <v>38457</v>
      </c>
      <c r="N2495" t="s">
        <v>26336</v>
      </c>
      <c r="O2495" t="s">
        <v>42144</v>
      </c>
      <c r="P2495">
        <v>2</v>
      </c>
      <c r="Q2495" t="s">
        <v>31115</v>
      </c>
      <c r="R2495" t="s">
        <v>25808</v>
      </c>
      <c r="S2495" t="s">
        <v>26197</v>
      </c>
      <c r="T2495"/>
      <c r="U2495" t="s">
        <v>26198</v>
      </c>
      <c r="V2495" t="s">
        <v>26199</v>
      </c>
      <c r="W2495" s="91" t="s">
        <v>34974</v>
      </c>
      <c r="X2495" s="91" t="s">
        <v>31116</v>
      </c>
      <c r="Y2495" s="97"/>
      <c r="AA2495" s="91" t="str">
        <v>DUKES000.5LI</v>
      </c>
    </row>
    <row r="2496" spans="1:27" s="91" customFormat="1" ht="15" customHeight="1" x14ac:dyDescent="0.35">
      <c r="A2496" t="s">
        <v>7130</v>
      </c>
      <c r="B2496" t="s">
        <v>7129</v>
      </c>
      <c r="C2496" t="s">
        <v>7131</v>
      </c>
      <c r="D2496" t="s">
        <v>7132</v>
      </c>
      <c r="E2496"/>
      <c r="F2496" t="s">
        <v>28994</v>
      </c>
      <c r="G2496" t="s">
        <v>44</v>
      </c>
      <c r="H2496">
        <v>0.5</v>
      </c>
      <c r="I2496">
        <v>3.61</v>
      </c>
      <c r="J2496" t="s">
        <v>64</v>
      </c>
      <c r="K2496">
        <v>36.16131</v>
      </c>
      <c r="L2496">
        <v>-82.939509999999999</v>
      </c>
      <c r="M2496" s="100" t="s">
        <v>38387</v>
      </c>
      <c r="N2496" t="s">
        <v>26214</v>
      </c>
      <c r="O2496" t="s">
        <v>42150</v>
      </c>
      <c r="P2496">
        <v>5</v>
      </c>
      <c r="Q2496" t="s">
        <v>31117</v>
      </c>
      <c r="R2496" t="s">
        <v>25821</v>
      </c>
      <c r="S2496" t="s">
        <v>26197</v>
      </c>
      <c r="T2496"/>
      <c r="U2496" t="s">
        <v>26198</v>
      </c>
      <c r="V2496" t="s">
        <v>26204</v>
      </c>
      <c r="Y2496" s="97"/>
      <c r="AA2496" s="91" t="str">
        <v>DULAN000.5GE</v>
      </c>
    </row>
    <row r="2497" spans="1:27" s="91" customFormat="1" ht="15" customHeight="1" x14ac:dyDescent="0.35">
      <c r="A2497" t="s">
        <v>7134</v>
      </c>
      <c r="B2497" t="s">
        <v>7133</v>
      </c>
      <c r="C2497" t="s">
        <v>7135</v>
      </c>
      <c r="D2497" t="s">
        <v>7136</v>
      </c>
      <c r="E2497"/>
      <c r="F2497" t="s">
        <v>28994</v>
      </c>
      <c r="G2497"/>
      <c r="H2497">
        <v>0.8</v>
      </c>
      <c r="I2497">
        <v>46.66</v>
      </c>
      <c r="J2497" t="s">
        <v>553</v>
      </c>
      <c r="K2497">
        <v>35.965940000000003</v>
      </c>
      <c r="L2497">
        <v>-83.637339999999995</v>
      </c>
      <c r="M2497" s="100" t="s">
        <v>38394</v>
      </c>
      <c r="N2497" t="s">
        <v>26308</v>
      </c>
      <c r="O2497" t="s">
        <v>43057</v>
      </c>
      <c r="P2497">
        <v>5</v>
      </c>
      <c r="Q2497" t="s">
        <v>27009</v>
      </c>
      <c r="R2497" t="s">
        <v>25825</v>
      </c>
      <c r="S2497" t="s">
        <v>26197</v>
      </c>
      <c r="T2497"/>
      <c r="U2497" t="s">
        <v>26198</v>
      </c>
      <c r="V2497" t="s">
        <v>26204</v>
      </c>
      <c r="X2497" s="91" t="s">
        <v>34975</v>
      </c>
      <c r="Y2497" s="97"/>
      <c r="AA2497" s="91" t="str">
        <v>DUMPL000.8SV</v>
      </c>
    </row>
    <row r="2498" spans="1:27" s="91" customFormat="1" ht="15" customHeight="1" x14ac:dyDescent="0.35">
      <c r="A2498" t="s">
        <v>7138</v>
      </c>
      <c r="B2498" t="s">
        <v>7137</v>
      </c>
      <c r="C2498" t="s">
        <v>7135</v>
      </c>
      <c r="D2498" t="s">
        <v>7139</v>
      </c>
      <c r="E2498"/>
      <c r="F2498" t="s">
        <v>44</v>
      </c>
      <c r="G2498"/>
      <c r="H2498">
        <v>2.1</v>
      </c>
      <c r="I2498">
        <v>45.1</v>
      </c>
      <c r="J2498" t="s">
        <v>553</v>
      </c>
      <c r="K2498">
        <v>35.974699999999999</v>
      </c>
      <c r="L2498">
        <v>-83.611699999999999</v>
      </c>
      <c r="M2498" s="100" t="s">
        <v>38394</v>
      </c>
      <c r="N2498" t="s">
        <v>26308</v>
      </c>
      <c r="O2498" t="s">
        <v>43057</v>
      </c>
      <c r="P2498">
        <v>5</v>
      </c>
      <c r="Q2498" t="s">
        <v>27009</v>
      </c>
      <c r="R2498" t="s">
        <v>25825</v>
      </c>
      <c r="S2498" t="s">
        <v>26197</v>
      </c>
      <c r="T2498"/>
      <c r="U2498" t="s">
        <v>26198</v>
      </c>
      <c r="V2498" t="s">
        <v>26204</v>
      </c>
      <c r="W2498" s="91" t="s">
        <v>41033</v>
      </c>
      <c r="X2498" s="91" t="s">
        <v>30203</v>
      </c>
      <c r="Y2498" s="97"/>
      <c r="AA2498" s="91" t="str">
        <v>DUMPL002.1SV</v>
      </c>
    </row>
    <row r="2499" spans="1:27" s="91" customFormat="1" ht="15" customHeight="1" x14ac:dyDescent="0.35">
      <c r="A2499" t="s">
        <v>7141</v>
      </c>
      <c r="B2499" t="s">
        <v>7140</v>
      </c>
      <c r="C2499" t="s">
        <v>7135</v>
      </c>
      <c r="D2499" t="s">
        <v>31118</v>
      </c>
      <c r="E2499"/>
      <c r="F2499" t="s">
        <v>28994</v>
      </c>
      <c r="G2499" t="s">
        <v>44</v>
      </c>
      <c r="H2499">
        <v>13.8</v>
      </c>
      <c r="I2499"/>
      <c r="J2499" t="s">
        <v>1015</v>
      </c>
      <c r="K2499">
        <v>36.054900000000004</v>
      </c>
      <c r="L2499">
        <v>-83.459199999999996</v>
      </c>
      <c r="M2499" s="100" t="s">
        <v>38394</v>
      </c>
      <c r="N2499" t="s">
        <v>26308</v>
      </c>
      <c r="O2499" t="s">
        <v>43057</v>
      </c>
      <c r="P2499">
        <v>5</v>
      </c>
      <c r="Q2499" t="s">
        <v>27009</v>
      </c>
      <c r="R2499" t="s">
        <v>25825</v>
      </c>
      <c r="S2499" t="s">
        <v>26197</v>
      </c>
      <c r="T2499"/>
      <c r="U2499" t="s">
        <v>26198</v>
      </c>
      <c r="V2499" t="s">
        <v>26204</v>
      </c>
      <c r="X2499" s="91" t="s">
        <v>31119</v>
      </c>
      <c r="Y2499" s="97"/>
      <c r="AA2499" s="91" t="str">
        <v>DUMPL013.8JE</v>
      </c>
    </row>
    <row r="2500" spans="1:27" s="91" customFormat="1" ht="15" customHeight="1" x14ac:dyDescent="0.35">
      <c r="A2500" t="s">
        <v>7143</v>
      </c>
      <c r="B2500" t="s">
        <v>7142</v>
      </c>
      <c r="C2500" t="s">
        <v>7144</v>
      </c>
      <c r="D2500" t="s">
        <v>7145</v>
      </c>
      <c r="E2500"/>
      <c r="F2500" t="s">
        <v>29083</v>
      </c>
      <c r="G2500"/>
      <c r="H2500">
        <v>0.3</v>
      </c>
      <c r="I2500">
        <v>1.52</v>
      </c>
      <c r="J2500" t="s">
        <v>166</v>
      </c>
      <c r="K2500">
        <v>36.537669999999999</v>
      </c>
      <c r="L2500">
        <v>-87.300880000000006</v>
      </c>
      <c r="M2500" s="100" t="s">
        <v>38413</v>
      </c>
      <c r="N2500" t="s">
        <v>26250</v>
      </c>
      <c r="O2500" t="s">
        <v>43058</v>
      </c>
      <c r="P2500">
        <v>4</v>
      </c>
      <c r="Q2500" t="s">
        <v>27010</v>
      </c>
      <c r="R2500" t="s">
        <v>25829</v>
      </c>
      <c r="S2500" t="s">
        <v>26197</v>
      </c>
      <c r="T2500"/>
      <c r="U2500" t="s">
        <v>26198</v>
      </c>
      <c r="V2500" t="s">
        <v>26199</v>
      </c>
      <c r="Y2500" s="97"/>
      <c r="AA2500" s="91" t="str">
        <v>DUNBA000.3MT</v>
      </c>
    </row>
    <row r="2501" spans="1:27" s="91" customFormat="1" ht="15" customHeight="1" x14ac:dyDescent="0.35">
      <c r="A2501" t="s">
        <v>7147</v>
      </c>
      <c r="B2501" t="s">
        <v>7146</v>
      </c>
      <c r="C2501" t="s">
        <v>7148</v>
      </c>
      <c r="D2501" t="s">
        <v>7149</v>
      </c>
      <c r="E2501"/>
      <c r="F2501" t="s">
        <v>29083</v>
      </c>
      <c r="G2501"/>
      <c r="H2501">
        <v>1.2</v>
      </c>
      <c r="I2501">
        <v>0.46</v>
      </c>
      <c r="J2501" t="s">
        <v>166</v>
      </c>
      <c r="K2501">
        <v>36.549169999999997</v>
      </c>
      <c r="L2501">
        <v>-87.303610000000006</v>
      </c>
      <c r="M2501" s="100" t="s">
        <v>38413</v>
      </c>
      <c r="N2501" t="s">
        <v>26250</v>
      </c>
      <c r="O2501" t="s">
        <v>43058</v>
      </c>
      <c r="P2501">
        <v>4</v>
      </c>
      <c r="Q2501" t="s">
        <v>27010</v>
      </c>
      <c r="R2501" t="s">
        <v>25829</v>
      </c>
      <c r="S2501" t="s">
        <v>26197</v>
      </c>
      <c r="T2501"/>
      <c r="U2501" t="s">
        <v>26198</v>
      </c>
      <c r="V2501" t="s">
        <v>26199</v>
      </c>
      <c r="X2501" s="91" t="s">
        <v>31120</v>
      </c>
      <c r="Y2501" s="97"/>
      <c r="AA2501" s="91" t="str">
        <v>DUNBA001.2MT</v>
      </c>
    </row>
    <row r="2502" spans="1:27" s="91" customFormat="1" ht="15" customHeight="1" x14ac:dyDescent="0.35">
      <c r="A2502" t="s">
        <v>7151</v>
      </c>
      <c r="B2502" t="s">
        <v>7150</v>
      </c>
      <c r="C2502" t="s">
        <v>7152</v>
      </c>
      <c r="D2502" t="s">
        <v>7153</v>
      </c>
      <c r="E2502"/>
      <c r="F2502" t="s">
        <v>44</v>
      </c>
      <c r="G2502"/>
      <c r="H2502">
        <v>0.3</v>
      </c>
      <c r="I2502">
        <v>0.99</v>
      </c>
      <c r="J2502" t="s">
        <v>15</v>
      </c>
      <c r="K2502">
        <v>35.798969999999997</v>
      </c>
      <c r="L2502">
        <v>-83.963639999999998</v>
      </c>
      <c r="M2502" s="100" t="s">
        <v>38415</v>
      </c>
      <c r="N2502" t="s">
        <v>26602</v>
      </c>
      <c r="O2502" t="s">
        <v>42119</v>
      </c>
      <c r="P2502">
        <v>2</v>
      </c>
      <c r="Q2502" t="s">
        <v>31121</v>
      </c>
      <c r="R2502" t="s">
        <v>25825</v>
      </c>
      <c r="S2502" t="s">
        <v>26197</v>
      </c>
      <c r="T2502"/>
      <c r="U2502" t="s">
        <v>26198</v>
      </c>
      <c r="V2502" t="s">
        <v>26204</v>
      </c>
      <c r="X2502" s="91" t="s">
        <v>31122</v>
      </c>
      <c r="Y2502" s="97"/>
      <c r="AA2502" s="91" t="str">
        <v>DUNCA000.3BT</v>
      </c>
    </row>
    <row r="2503" spans="1:27" s="91" customFormat="1" ht="15" customHeight="1" x14ac:dyDescent="0.35">
      <c r="A2503" t="s">
        <v>7155</v>
      </c>
      <c r="B2503" t="s">
        <v>7154</v>
      </c>
      <c r="C2503" t="s">
        <v>7156</v>
      </c>
      <c r="D2503" t="s">
        <v>7157</v>
      </c>
      <c r="E2503"/>
      <c r="F2503" t="s">
        <v>44</v>
      </c>
      <c r="G2503"/>
      <c r="H2503">
        <v>1</v>
      </c>
      <c r="I2503">
        <v>1.54</v>
      </c>
      <c r="J2503" t="s">
        <v>15</v>
      </c>
      <c r="K2503">
        <v>35.73883</v>
      </c>
      <c r="L2503">
        <v>-83.956199999999995</v>
      </c>
      <c r="M2503" s="100" t="s">
        <v>38415</v>
      </c>
      <c r="N2503" t="s">
        <v>26602</v>
      </c>
      <c r="O2503" t="s">
        <v>42119</v>
      </c>
      <c r="P2503">
        <v>2</v>
      </c>
      <c r="Q2503" t="s">
        <v>27011</v>
      </c>
      <c r="R2503" t="s">
        <v>25825</v>
      </c>
      <c r="S2503" t="s">
        <v>26197</v>
      </c>
      <c r="T2503"/>
      <c r="U2503" t="s">
        <v>26198</v>
      </c>
      <c r="V2503" t="s">
        <v>26204</v>
      </c>
      <c r="X2503" s="91" t="s">
        <v>39102</v>
      </c>
      <c r="Y2503" s="97"/>
      <c r="AA2503" s="91" t="str">
        <v>DUNCA001.0BT</v>
      </c>
    </row>
    <row r="2504" spans="1:27" s="91" customFormat="1" ht="15" customHeight="1" x14ac:dyDescent="0.35">
      <c r="A2504" t="s">
        <v>7159</v>
      </c>
      <c r="B2504" t="s">
        <v>7158</v>
      </c>
      <c r="C2504" t="s">
        <v>7152</v>
      </c>
      <c r="D2504" t="s">
        <v>7160</v>
      </c>
      <c r="E2504"/>
      <c r="F2504" t="s">
        <v>58</v>
      </c>
      <c r="G2504"/>
      <c r="H2504">
        <v>1</v>
      </c>
      <c r="I2504">
        <v>1.18</v>
      </c>
      <c r="J2504" t="s">
        <v>313</v>
      </c>
      <c r="K2504">
        <v>36.011699999999998</v>
      </c>
      <c r="L2504">
        <v>-85.209699999999998</v>
      </c>
      <c r="M2504" s="100" t="s">
        <v>38383</v>
      </c>
      <c r="N2504" t="s">
        <v>3589</v>
      </c>
      <c r="O2504" t="s">
        <v>43049</v>
      </c>
      <c r="P2504">
        <v>2</v>
      </c>
      <c r="Q2504" t="s">
        <v>27012</v>
      </c>
      <c r="R2504" t="s">
        <v>25812</v>
      </c>
      <c r="S2504" t="s">
        <v>26197</v>
      </c>
      <c r="T2504"/>
      <c r="U2504" t="s">
        <v>26198</v>
      </c>
      <c r="V2504" t="s">
        <v>26199</v>
      </c>
      <c r="X2504" s="91" t="s">
        <v>34976</v>
      </c>
      <c r="Y2504" s="97"/>
      <c r="AA2504" s="91" t="str">
        <v>DUNCA001.0CU</v>
      </c>
    </row>
    <row r="2505" spans="1:27" s="91" customFormat="1" ht="15" customHeight="1" x14ac:dyDescent="0.35">
      <c r="A2505" t="s">
        <v>7162</v>
      </c>
      <c r="B2505" t="s">
        <v>7161</v>
      </c>
      <c r="C2505" t="s">
        <v>7152</v>
      </c>
      <c r="D2505" t="s">
        <v>7163</v>
      </c>
      <c r="E2505"/>
      <c r="F2505" t="s">
        <v>58</v>
      </c>
      <c r="G2505"/>
      <c r="H2505">
        <v>1.8</v>
      </c>
      <c r="I2505">
        <v>1.41</v>
      </c>
      <c r="J2505" t="s">
        <v>313</v>
      </c>
      <c r="K2505">
        <v>36.002330000000001</v>
      </c>
      <c r="L2505">
        <v>-85.202001600000003</v>
      </c>
      <c r="M2505" s="100" t="s">
        <v>38383</v>
      </c>
      <c r="N2505" t="s">
        <v>3589</v>
      </c>
      <c r="O2505" t="s">
        <v>43049</v>
      </c>
      <c r="P2505">
        <v>2</v>
      </c>
      <c r="Q2505" t="s">
        <v>27012</v>
      </c>
      <c r="R2505" t="s">
        <v>25812</v>
      </c>
      <c r="S2505" t="s">
        <v>26197</v>
      </c>
      <c r="T2505"/>
      <c r="U2505" t="s">
        <v>26198</v>
      </c>
      <c r="V2505" t="s">
        <v>26199</v>
      </c>
      <c r="X2505" s="91" t="s">
        <v>30463</v>
      </c>
      <c r="Y2505" s="97"/>
      <c r="AA2505" s="91" t="str">
        <v>DUNCA001.8CU</v>
      </c>
    </row>
    <row r="2506" spans="1:27" s="91" customFormat="1" ht="15" customHeight="1" x14ac:dyDescent="0.35">
      <c r="A2506" t="s">
        <v>7165</v>
      </c>
      <c r="B2506" t="s">
        <v>7164</v>
      </c>
      <c r="C2506" t="s">
        <v>7166</v>
      </c>
      <c r="D2506" t="s">
        <v>7167</v>
      </c>
      <c r="E2506"/>
      <c r="F2506" t="s">
        <v>33</v>
      </c>
      <c r="G2506"/>
      <c r="H2506">
        <v>0.9</v>
      </c>
      <c r="I2506">
        <v>3.93</v>
      </c>
      <c r="J2506" t="s">
        <v>203</v>
      </c>
      <c r="K2506">
        <v>35.725000000000001</v>
      </c>
      <c r="L2506">
        <v>-87.276388999999995</v>
      </c>
      <c r="M2506" s="100" t="s">
        <v>38382</v>
      </c>
      <c r="N2506" t="s">
        <v>26210</v>
      </c>
      <c r="O2506" t="s">
        <v>43045</v>
      </c>
      <c r="P2506">
        <v>3</v>
      </c>
      <c r="Q2506" t="s">
        <v>31123</v>
      </c>
      <c r="R2506" t="s">
        <v>25808</v>
      </c>
      <c r="S2506" t="s">
        <v>26197</v>
      </c>
      <c r="T2506"/>
      <c r="U2506" t="s">
        <v>26198</v>
      </c>
      <c r="V2506" t="s">
        <v>26199</v>
      </c>
      <c r="Y2506" s="97"/>
      <c r="AA2506" s="91" t="str">
        <v>DUNLA000.9HI</v>
      </c>
    </row>
    <row r="2507" spans="1:27" s="91" customFormat="1" ht="15" customHeight="1" x14ac:dyDescent="0.35">
      <c r="A2507" t="s">
        <v>27014</v>
      </c>
      <c r="B2507" t="s">
        <v>27013</v>
      </c>
      <c r="C2507" t="s">
        <v>7166</v>
      </c>
      <c r="D2507" t="s">
        <v>27015</v>
      </c>
      <c r="E2507"/>
      <c r="F2507" t="s">
        <v>58</v>
      </c>
      <c r="G2507"/>
      <c r="H2507">
        <v>4.2</v>
      </c>
      <c r="I2507">
        <v>5.26</v>
      </c>
      <c r="J2507" t="s">
        <v>249</v>
      </c>
      <c r="K2507">
        <v>35.765551000000002</v>
      </c>
      <c r="L2507">
        <v>-84.937416999999996</v>
      </c>
      <c r="M2507" s="100" t="s">
        <v>38415</v>
      </c>
      <c r="N2507" t="s">
        <v>26602</v>
      </c>
      <c r="O2507" t="s">
        <v>42166</v>
      </c>
      <c r="P2507">
        <v>1</v>
      </c>
      <c r="Q2507" t="s">
        <v>31124</v>
      </c>
      <c r="R2507" t="s">
        <v>25802</v>
      </c>
      <c r="S2507" t="s">
        <v>26197</v>
      </c>
      <c r="T2507"/>
      <c r="U2507" t="s">
        <v>26198</v>
      </c>
      <c r="V2507" t="s">
        <v>26199</v>
      </c>
      <c r="Y2507" s="97"/>
      <c r="AA2507" s="91" t="str">
        <v>DUNLA004.2BL</v>
      </c>
    </row>
    <row r="2508" spans="1:27" s="91" customFormat="1" ht="15" customHeight="1" x14ac:dyDescent="0.35">
      <c r="A2508" t="s">
        <v>7169</v>
      </c>
      <c r="B2508" t="s">
        <v>7168</v>
      </c>
      <c r="C2508" t="s">
        <v>7170</v>
      </c>
      <c r="D2508" t="s">
        <v>7171</v>
      </c>
      <c r="E2508"/>
      <c r="F2508" t="s">
        <v>28985</v>
      </c>
      <c r="G2508"/>
      <c r="H2508">
        <v>0.4</v>
      </c>
      <c r="I2508">
        <v>34.4</v>
      </c>
      <c r="J2508" t="s">
        <v>553</v>
      </c>
      <c r="K2508">
        <v>35.839300000000001</v>
      </c>
      <c r="L2508">
        <v>-83.387100000000004</v>
      </c>
      <c r="M2508" s="100" t="s">
        <v>38394</v>
      </c>
      <c r="N2508" t="s">
        <v>26308</v>
      </c>
      <c r="O2508" t="s">
        <v>42850</v>
      </c>
      <c r="P2508">
        <v>5</v>
      </c>
      <c r="Q2508" t="s">
        <v>27016</v>
      </c>
      <c r="R2508" t="s">
        <v>25825</v>
      </c>
      <c r="S2508" t="s">
        <v>26197</v>
      </c>
      <c r="T2508"/>
      <c r="U2508" t="s">
        <v>26198</v>
      </c>
      <c r="V2508" t="s">
        <v>26204</v>
      </c>
      <c r="W2508" s="91" t="s">
        <v>7172</v>
      </c>
      <c r="X2508" s="91" t="s">
        <v>31125</v>
      </c>
      <c r="Y2508" s="97"/>
      <c r="AA2508" s="91" t="str">
        <v>DUNN000.4SV</v>
      </c>
    </row>
    <row r="2509" spans="1:27" s="91" customFormat="1" ht="15" customHeight="1" x14ac:dyDescent="0.35">
      <c r="A2509" t="s">
        <v>7174</v>
      </c>
      <c r="B2509" t="s">
        <v>7173</v>
      </c>
      <c r="C2509" t="s">
        <v>7170</v>
      </c>
      <c r="D2509" t="s">
        <v>7175</v>
      </c>
      <c r="E2509"/>
      <c r="F2509" t="s">
        <v>44</v>
      </c>
      <c r="G2509"/>
      <c r="H2509">
        <v>2.4</v>
      </c>
      <c r="I2509">
        <v>37.799999999999997</v>
      </c>
      <c r="J2509" t="s">
        <v>553</v>
      </c>
      <c r="K2509">
        <v>35.826500000000003</v>
      </c>
      <c r="L2509">
        <v>-83.389899999999997</v>
      </c>
      <c r="M2509" s="100" t="s">
        <v>38394</v>
      </c>
      <c r="N2509" t="s">
        <v>26308</v>
      </c>
      <c r="O2509" t="s">
        <v>42850</v>
      </c>
      <c r="P2509">
        <v>5</v>
      </c>
      <c r="Q2509" t="s">
        <v>27016</v>
      </c>
      <c r="R2509" t="s">
        <v>25825</v>
      </c>
      <c r="S2509" t="s">
        <v>26197</v>
      </c>
      <c r="T2509"/>
      <c r="U2509" t="s">
        <v>26198</v>
      </c>
      <c r="V2509" t="s">
        <v>26204</v>
      </c>
      <c r="W2509" s="91" t="s">
        <v>34977</v>
      </c>
      <c r="X2509" s="91" t="s">
        <v>31126</v>
      </c>
      <c r="Y2509" s="97"/>
      <c r="AA2509" s="91" t="str">
        <v>DUNN002.4SV</v>
      </c>
    </row>
    <row r="2510" spans="1:27" s="91" customFormat="1" ht="15" customHeight="1" x14ac:dyDescent="0.35">
      <c r="A2510" t="s">
        <v>7177</v>
      </c>
      <c r="B2510" t="s">
        <v>7176</v>
      </c>
      <c r="C2510" t="s">
        <v>7170</v>
      </c>
      <c r="D2510" t="s">
        <v>7178</v>
      </c>
      <c r="E2510"/>
      <c r="F2510" t="s">
        <v>28985</v>
      </c>
      <c r="G2510"/>
      <c r="H2510">
        <v>7.8</v>
      </c>
      <c r="I2510">
        <v>11.12</v>
      </c>
      <c r="J2510" t="s">
        <v>553</v>
      </c>
      <c r="K2510">
        <v>35.827660000000002</v>
      </c>
      <c r="L2510">
        <v>-83.326790000000003</v>
      </c>
      <c r="M2510" s="100" t="s">
        <v>38394</v>
      </c>
      <c r="N2510" t="s">
        <v>26308</v>
      </c>
      <c r="O2510" t="s">
        <v>42850</v>
      </c>
      <c r="P2510">
        <v>5</v>
      </c>
      <c r="Q2510" t="s">
        <v>27016</v>
      </c>
      <c r="R2510" t="s">
        <v>25825</v>
      </c>
      <c r="S2510" t="s">
        <v>26197</v>
      </c>
      <c r="T2510"/>
      <c r="U2510" t="s">
        <v>26198</v>
      </c>
      <c r="V2510" t="s">
        <v>26204</v>
      </c>
      <c r="X2510" s="91" t="s">
        <v>31127</v>
      </c>
      <c r="Y2510" s="97"/>
      <c r="AA2510" s="91" t="str">
        <v>DUNN007.8SV</v>
      </c>
    </row>
    <row r="2511" spans="1:27" s="91" customFormat="1" ht="15" customHeight="1" x14ac:dyDescent="0.35">
      <c r="A2511" t="s">
        <v>7180</v>
      </c>
      <c r="B2511" t="s">
        <v>7179</v>
      </c>
      <c r="C2511" t="s">
        <v>7181</v>
      </c>
      <c r="D2511" t="s">
        <v>7182</v>
      </c>
      <c r="E2511"/>
      <c r="F2511" t="s">
        <v>58</v>
      </c>
      <c r="G2511"/>
      <c r="H2511">
        <v>3</v>
      </c>
      <c r="I2511">
        <v>6.26</v>
      </c>
      <c r="J2511" t="s">
        <v>2535</v>
      </c>
      <c r="K2511">
        <v>35.690130000000003</v>
      </c>
      <c r="L2511">
        <v>-84.949740000000006</v>
      </c>
      <c r="M2511" s="100" t="s">
        <v>38415</v>
      </c>
      <c r="N2511" t="s">
        <v>26602</v>
      </c>
      <c r="O2511" t="s">
        <v>42271</v>
      </c>
      <c r="P2511">
        <v>1</v>
      </c>
      <c r="Q2511" t="s">
        <v>31128</v>
      </c>
      <c r="R2511" t="s">
        <v>25802</v>
      </c>
      <c r="S2511" t="s">
        <v>26197</v>
      </c>
      <c r="T2511"/>
      <c r="U2511" t="s">
        <v>26198</v>
      </c>
      <c r="V2511" t="s">
        <v>26204</v>
      </c>
      <c r="X2511" s="91" t="s">
        <v>30197</v>
      </c>
      <c r="Y2511" s="97"/>
      <c r="AA2511" s="91" t="str">
        <v>DUSKI003.0RH</v>
      </c>
    </row>
    <row r="2512" spans="1:27" s="91" customFormat="1" ht="15" customHeight="1" x14ac:dyDescent="0.35">
      <c r="A2512" t="s">
        <v>7184</v>
      </c>
      <c r="B2512" t="s">
        <v>7183</v>
      </c>
      <c r="C2512" t="s">
        <v>7185</v>
      </c>
      <c r="D2512" t="s">
        <v>7186</v>
      </c>
      <c r="E2512"/>
      <c r="F2512" t="s">
        <v>29086</v>
      </c>
      <c r="G2512"/>
      <c r="H2512">
        <v>0.1</v>
      </c>
      <c r="I2512">
        <v>8.8800000000000008</v>
      </c>
      <c r="J2512" t="s">
        <v>253</v>
      </c>
      <c r="K2512">
        <v>36.613700000000001</v>
      </c>
      <c r="L2512">
        <v>-86.328199999999995</v>
      </c>
      <c r="M2512" s="100" t="s">
        <v>38456</v>
      </c>
      <c r="N2512" t="s">
        <v>26335</v>
      </c>
      <c r="O2512" t="s">
        <v>42710</v>
      </c>
      <c r="P2512">
        <v>4</v>
      </c>
      <c r="Q2512" t="s">
        <v>27017</v>
      </c>
      <c r="R2512" t="s">
        <v>25829</v>
      </c>
      <c r="S2512" t="s">
        <v>26197</v>
      </c>
      <c r="T2512"/>
      <c r="U2512" t="s">
        <v>26198</v>
      </c>
      <c r="V2512" t="s">
        <v>26199</v>
      </c>
      <c r="W2512" s="91" t="s">
        <v>7184</v>
      </c>
      <c r="X2512" s="91" t="s">
        <v>34978</v>
      </c>
      <c r="Y2512" s="97"/>
      <c r="AA2512" s="91" t="str">
        <v>DUTCH000.1SR</v>
      </c>
    </row>
    <row r="2513" spans="1:27" s="91" customFormat="1" ht="15" customHeight="1" x14ac:dyDescent="0.35">
      <c r="A2513" t="s">
        <v>7188</v>
      </c>
      <c r="B2513" t="s">
        <v>7187</v>
      </c>
      <c r="C2513" t="s">
        <v>7185</v>
      </c>
      <c r="D2513" t="s">
        <v>7189</v>
      </c>
      <c r="E2513"/>
      <c r="F2513" t="s">
        <v>29086</v>
      </c>
      <c r="G2513"/>
      <c r="H2513">
        <v>0.2</v>
      </c>
      <c r="I2513">
        <v>8.8800000000000008</v>
      </c>
      <c r="J2513" t="s">
        <v>253</v>
      </c>
      <c r="K2513">
        <v>36.612920000000003</v>
      </c>
      <c r="L2513">
        <v>-86.327100000000002</v>
      </c>
      <c r="M2513" s="100" t="s">
        <v>38456</v>
      </c>
      <c r="N2513" t="s">
        <v>26335</v>
      </c>
      <c r="O2513" t="s">
        <v>42710</v>
      </c>
      <c r="P2513">
        <v>4</v>
      </c>
      <c r="Q2513" t="s">
        <v>27017</v>
      </c>
      <c r="R2513" t="s">
        <v>25829</v>
      </c>
      <c r="S2513" t="s">
        <v>26197</v>
      </c>
      <c r="T2513"/>
      <c r="U2513" t="s">
        <v>26198</v>
      </c>
      <c r="V2513" t="s">
        <v>26199</v>
      </c>
      <c r="W2513" s="91" t="s">
        <v>7184</v>
      </c>
      <c r="X2513" s="91" t="s">
        <v>34979</v>
      </c>
      <c r="Y2513" s="97"/>
      <c r="AA2513" s="91" t="str">
        <v>DUTCH000.2SR</v>
      </c>
    </row>
    <row r="2514" spans="1:27" s="91" customFormat="1" ht="15" customHeight="1" x14ac:dyDescent="0.35">
      <c r="A2514" t="s">
        <v>7191</v>
      </c>
      <c r="B2514" t="s">
        <v>7190</v>
      </c>
      <c r="C2514" t="s">
        <v>7185</v>
      </c>
      <c r="D2514" t="s">
        <v>7192</v>
      </c>
      <c r="E2514"/>
      <c r="F2514" t="s">
        <v>29086</v>
      </c>
      <c r="G2514"/>
      <c r="H2514">
        <v>2.7</v>
      </c>
      <c r="I2514">
        <v>5.78</v>
      </c>
      <c r="J2514" t="s">
        <v>253</v>
      </c>
      <c r="K2514">
        <v>36.586100000000002</v>
      </c>
      <c r="L2514">
        <v>-86.301699999999997</v>
      </c>
      <c r="M2514" s="100" t="s">
        <v>38456</v>
      </c>
      <c r="N2514" t="s">
        <v>26335</v>
      </c>
      <c r="O2514" t="s">
        <v>42710</v>
      </c>
      <c r="P2514">
        <v>4</v>
      </c>
      <c r="Q2514" t="s">
        <v>27017</v>
      </c>
      <c r="R2514" t="s">
        <v>25829</v>
      </c>
      <c r="S2514" t="s">
        <v>26197</v>
      </c>
      <c r="T2514"/>
      <c r="U2514" t="s">
        <v>26198</v>
      </c>
      <c r="V2514" t="s">
        <v>26199</v>
      </c>
      <c r="W2514" s="91" t="s">
        <v>7193</v>
      </c>
      <c r="X2514" s="91" t="s">
        <v>31129</v>
      </c>
      <c r="Y2514" s="97"/>
      <c r="AA2514" s="91" t="str">
        <v>DUTCH002.7SR</v>
      </c>
    </row>
    <row r="2515" spans="1:27" s="91" customFormat="1" ht="15" customHeight="1" x14ac:dyDescent="0.35">
      <c r="A2515" t="s">
        <v>7195</v>
      </c>
      <c r="B2515" t="s">
        <v>7194</v>
      </c>
      <c r="C2515" t="s">
        <v>7196</v>
      </c>
      <c r="D2515" t="s">
        <v>7197</v>
      </c>
      <c r="E2515"/>
      <c r="F2515" t="s">
        <v>29086</v>
      </c>
      <c r="G2515"/>
      <c r="H2515">
        <v>0.7</v>
      </c>
      <c r="I2515">
        <v>0.17</v>
      </c>
      <c r="J2515" t="s">
        <v>253</v>
      </c>
      <c r="K2515">
        <v>36.57264</v>
      </c>
      <c r="L2515">
        <v>-86.27637</v>
      </c>
      <c r="M2515" s="100" t="s">
        <v>38456</v>
      </c>
      <c r="N2515" t="s">
        <v>26335</v>
      </c>
      <c r="O2515" t="s">
        <v>42710</v>
      </c>
      <c r="P2515">
        <v>4</v>
      </c>
      <c r="Q2515" t="s">
        <v>27017</v>
      </c>
      <c r="R2515" t="s">
        <v>25829</v>
      </c>
      <c r="S2515" t="s">
        <v>26197</v>
      </c>
      <c r="T2515"/>
      <c r="U2515" t="s">
        <v>26198</v>
      </c>
      <c r="V2515" t="s">
        <v>26199</v>
      </c>
      <c r="Y2515" s="97"/>
      <c r="AA2515" s="91" t="str">
        <v>DUTCH4.6T0.7SR</v>
      </c>
    </row>
    <row r="2516" spans="1:27" s="91" customFormat="1" ht="15" customHeight="1" x14ac:dyDescent="0.35">
      <c r="A2516" t="s">
        <v>7199</v>
      </c>
      <c r="B2516" t="s">
        <v>7198</v>
      </c>
      <c r="C2516" t="s">
        <v>7196</v>
      </c>
      <c r="D2516" t="s">
        <v>7200</v>
      </c>
      <c r="E2516"/>
      <c r="F2516" t="s">
        <v>29086</v>
      </c>
      <c r="G2516"/>
      <c r="H2516">
        <v>0.9</v>
      </c>
      <c r="I2516">
        <v>0.12</v>
      </c>
      <c r="J2516" t="s">
        <v>253</v>
      </c>
      <c r="K2516">
        <v>36.572229999999998</v>
      </c>
      <c r="L2516">
        <v>-86.273240000000001</v>
      </c>
      <c r="M2516" s="100" t="s">
        <v>38456</v>
      </c>
      <c r="N2516" t="s">
        <v>26335</v>
      </c>
      <c r="O2516" t="s">
        <v>42710</v>
      </c>
      <c r="P2516">
        <v>4</v>
      </c>
      <c r="Q2516" t="s">
        <v>27017</v>
      </c>
      <c r="R2516" t="s">
        <v>25829</v>
      </c>
      <c r="S2516" t="s">
        <v>26197</v>
      </c>
      <c r="T2516"/>
      <c r="U2516" t="s">
        <v>26198</v>
      </c>
      <c r="V2516" t="s">
        <v>26199</v>
      </c>
      <c r="Y2516" s="97"/>
      <c r="AA2516" s="91" t="str">
        <v>DUTCH4.6T0.9SR</v>
      </c>
    </row>
    <row r="2517" spans="1:27" s="91" customFormat="1" ht="15" customHeight="1" x14ac:dyDescent="0.35">
      <c r="A2517" t="s">
        <v>7202</v>
      </c>
      <c r="B2517" t="s">
        <v>7201</v>
      </c>
      <c r="C2517" t="s">
        <v>7203</v>
      </c>
      <c r="D2517" t="s">
        <v>7204</v>
      </c>
      <c r="E2517"/>
      <c r="F2517" t="s">
        <v>44</v>
      </c>
      <c r="G2517"/>
      <c r="H2517">
        <v>0.2</v>
      </c>
      <c r="I2517">
        <v>12.84</v>
      </c>
      <c r="J2517" t="s">
        <v>1514</v>
      </c>
      <c r="K2517">
        <v>35.356009999999998</v>
      </c>
      <c r="L2517">
        <v>-84.732389999999995</v>
      </c>
      <c r="M2517" s="100" t="s">
        <v>38384</v>
      </c>
      <c r="N2517" t="s">
        <v>26211</v>
      </c>
      <c r="O2517" t="s">
        <v>42657</v>
      </c>
      <c r="P2517">
        <v>2</v>
      </c>
      <c r="Q2517" t="s">
        <v>27018</v>
      </c>
      <c r="R2517" t="s">
        <v>25802</v>
      </c>
      <c r="S2517" t="s">
        <v>26197</v>
      </c>
      <c r="T2517"/>
      <c r="U2517" t="s">
        <v>26198</v>
      </c>
      <c r="V2517" t="s">
        <v>26204</v>
      </c>
      <c r="W2517" s="91" t="s">
        <v>13784</v>
      </c>
      <c r="Y2517" s="97"/>
      <c r="AA2517" s="91" t="str">
        <v>DVALL000.2MM</v>
      </c>
    </row>
    <row r="2518" spans="1:27" s="91" customFormat="1" ht="15" customHeight="1" x14ac:dyDescent="0.35">
      <c r="A2518" t="s">
        <v>7206</v>
      </c>
      <c r="B2518" t="s">
        <v>7205</v>
      </c>
      <c r="C2518" t="s">
        <v>7207</v>
      </c>
      <c r="D2518" t="s">
        <v>7208</v>
      </c>
      <c r="E2518"/>
      <c r="F2518" t="s">
        <v>44</v>
      </c>
      <c r="G2518"/>
      <c r="H2518">
        <v>0.6</v>
      </c>
      <c r="I2518">
        <v>4.49</v>
      </c>
      <c r="J2518" t="s">
        <v>2163</v>
      </c>
      <c r="K2518">
        <v>36.351199999999999</v>
      </c>
      <c r="L2518">
        <v>-83.553960000000004</v>
      </c>
      <c r="M2518" s="100" t="s">
        <v>38424</v>
      </c>
      <c r="N2518" t="s">
        <v>26272</v>
      </c>
      <c r="O2518" t="s">
        <v>42359</v>
      </c>
      <c r="P2518">
        <v>4</v>
      </c>
      <c r="Q2518" t="s">
        <v>30134</v>
      </c>
      <c r="R2518" t="s">
        <v>25825</v>
      </c>
      <c r="S2518" t="s">
        <v>26197</v>
      </c>
      <c r="T2518"/>
      <c r="U2518" t="s">
        <v>26198</v>
      </c>
      <c r="V2518" t="s">
        <v>26204</v>
      </c>
      <c r="X2518" s="91" t="s">
        <v>29607</v>
      </c>
      <c r="Y2518" s="97"/>
      <c r="AA2518" s="91" t="str">
        <v>DVALL000.6GR</v>
      </c>
    </row>
    <row r="2519" spans="1:27" s="91" customFormat="1" ht="15" customHeight="1" x14ac:dyDescent="0.35">
      <c r="A2519" t="s">
        <v>7210</v>
      </c>
      <c r="B2519" t="s">
        <v>7209</v>
      </c>
      <c r="C2519" t="s">
        <v>7211</v>
      </c>
      <c r="D2519" t="s">
        <v>7212</v>
      </c>
      <c r="E2519"/>
      <c r="F2519" t="s">
        <v>29083</v>
      </c>
      <c r="G2519"/>
      <c r="H2519">
        <v>1.8</v>
      </c>
      <c r="I2519">
        <v>12.25</v>
      </c>
      <c r="J2519" t="s">
        <v>4</v>
      </c>
      <c r="K2519">
        <v>35.293300000000002</v>
      </c>
      <c r="L2519">
        <v>-87.209699999999998</v>
      </c>
      <c r="M2519" s="100" t="s">
        <v>38385</v>
      </c>
      <c r="N2519" t="s">
        <v>26213</v>
      </c>
      <c r="O2519" t="s">
        <v>42785</v>
      </c>
      <c r="P2519">
        <v>2</v>
      </c>
      <c r="Q2519" t="s">
        <v>31130</v>
      </c>
      <c r="R2519" t="s">
        <v>25808</v>
      </c>
      <c r="S2519" t="s">
        <v>26197</v>
      </c>
      <c r="T2519"/>
      <c r="U2519" t="s">
        <v>26198</v>
      </c>
      <c r="V2519" t="s">
        <v>26199</v>
      </c>
      <c r="Y2519" s="97"/>
      <c r="AA2519" s="91" t="str">
        <v>DWEAK001.8LW</v>
      </c>
    </row>
    <row r="2520" spans="1:27" s="91" customFormat="1" ht="15" customHeight="1" x14ac:dyDescent="0.35">
      <c r="A2520" s="310" t="s">
        <v>41034</v>
      </c>
      <c r="B2520" s="310" t="s">
        <v>41035</v>
      </c>
      <c r="C2520" s="310" t="s">
        <v>41036</v>
      </c>
      <c r="D2520" s="310" t="s">
        <v>41037</v>
      </c>
      <c r="E2520" s="310"/>
      <c r="F2520" s="310" t="s">
        <v>44</v>
      </c>
      <c r="G2520" s="310"/>
      <c r="H2520" s="314">
        <v>0.4</v>
      </c>
      <c r="I2520" s="314">
        <v>3.43</v>
      </c>
      <c r="J2520" s="310" t="s">
        <v>359</v>
      </c>
      <c r="K2520" s="314">
        <v>36.151380000000003</v>
      </c>
      <c r="L2520" s="314">
        <v>-83.749080000000006</v>
      </c>
      <c r="M2520" s="314" t="s">
        <v>38388</v>
      </c>
      <c r="N2520" s="310" t="s">
        <v>18813</v>
      </c>
      <c r="O2520" s="310" t="s">
        <v>39256</v>
      </c>
      <c r="P2520" s="314">
        <v>4</v>
      </c>
      <c r="Q2520" s="310" t="s">
        <v>41038</v>
      </c>
      <c r="R2520" s="310" t="s">
        <v>25825</v>
      </c>
      <c r="S2520" s="310" t="s">
        <v>26197</v>
      </c>
      <c r="T2520" s="310"/>
      <c r="U2520" s="310" t="s">
        <v>26198</v>
      </c>
      <c r="V2520" s="310" t="s">
        <v>26204</v>
      </c>
      <c r="Y2520" s="97"/>
      <c r="AA2520" s="91" t="str">
        <v>DYER000.4KN</v>
      </c>
    </row>
    <row r="2521" spans="1:27" s="91" customFormat="1" ht="15" customHeight="1" x14ac:dyDescent="0.35">
      <c r="A2521" t="s">
        <v>7214</v>
      </c>
      <c r="B2521" t="s">
        <v>7213</v>
      </c>
      <c r="C2521" t="s">
        <v>7215</v>
      </c>
      <c r="D2521" t="s">
        <v>7216</v>
      </c>
      <c r="E2521"/>
      <c r="F2521" t="s">
        <v>9</v>
      </c>
      <c r="G2521" t="s">
        <v>27</v>
      </c>
      <c r="H2521">
        <v>1.9</v>
      </c>
      <c r="I2521">
        <v>13.7</v>
      </c>
      <c r="J2521" t="s">
        <v>28</v>
      </c>
      <c r="K2521">
        <v>35.719799999999999</v>
      </c>
      <c r="L2521">
        <v>-88.815299999999993</v>
      </c>
      <c r="M2521" s="100" t="s">
        <v>38429</v>
      </c>
      <c r="N2521" t="s">
        <v>26286</v>
      </c>
      <c r="O2521" t="s">
        <v>42122</v>
      </c>
      <c r="P2521">
        <v>2</v>
      </c>
      <c r="Q2521" t="s">
        <v>27020</v>
      </c>
      <c r="R2521" t="s">
        <v>25816</v>
      </c>
      <c r="S2521" t="s">
        <v>26197</v>
      </c>
      <c r="T2521"/>
      <c r="U2521" t="s">
        <v>26198</v>
      </c>
      <c r="V2521" t="s">
        <v>26199</v>
      </c>
      <c r="W2521" s="91" t="s">
        <v>7217</v>
      </c>
      <c r="Y2521" s="97"/>
      <c r="AA2521" s="91" t="str">
        <v>DYER001.9MN</v>
      </c>
    </row>
    <row r="2522" spans="1:27" s="91" customFormat="1" ht="15" customHeight="1" x14ac:dyDescent="0.35">
      <c r="A2522" t="s">
        <v>7219</v>
      </c>
      <c r="B2522" t="s">
        <v>7218</v>
      </c>
      <c r="C2522" t="s">
        <v>7220</v>
      </c>
      <c r="D2522" t="s">
        <v>7221</v>
      </c>
      <c r="E2522"/>
      <c r="F2522" t="s">
        <v>29083</v>
      </c>
      <c r="G2522"/>
      <c r="H2522">
        <v>3.8</v>
      </c>
      <c r="I2522">
        <v>13.71</v>
      </c>
      <c r="J2522" t="s">
        <v>22</v>
      </c>
      <c r="K2522">
        <v>36.528509999999997</v>
      </c>
      <c r="L2522">
        <v>-87.816119999999998</v>
      </c>
      <c r="M2522" s="100" t="s">
        <v>38380</v>
      </c>
      <c r="N2522" t="s">
        <v>26208</v>
      </c>
      <c r="O2522" t="s">
        <v>42668</v>
      </c>
      <c r="P2522">
        <v>5</v>
      </c>
      <c r="Q2522" t="s">
        <v>27021</v>
      </c>
      <c r="R2522" t="s">
        <v>25829</v>
      </c>
      <c r="S2522" t="s">
        <v>26197</v>
      </c>
      <c r="T2522"/>
      <c r="U2522" t="s">
        <v>26198</v>
      </c>
      <c r="V2522" t="s">
        <v>26199</v>
      </c>
      <c r="X2522" s="91" t="s">
        <v>31131</v>
      </c>
      <c r="Y2522" s="97"/>
      <c r="AA2522" s="91" t="str">
        <v>DYERS003.8ST</v>
      </c>
    </row>
    <row r="2523" spans="1:27" s="91" customFormat="1" ht="15" customHeight="1" x14ac:dyDescent="0.35">
      <c r="A2523" t="s">
        <v>7223</v>
      </c>
      <c r="B2523" t="s">
        <v>7222</v>
      </c>
      <c r="C2523" t="s">
        <v>7220</v>
      </c>
      <c r="D2523" t="s">
        <v>7224</v>
      </c>
      <c r="E2523"/>
      <c r="F2523" t="s">
        <v>29083</v>
      </c>
      <c r="G2523"/>
      <c r="H2523">
        <v>4</v>
      </c>
      <c r="I2523">
        <v>13.21</v>
      </c>
      <c r="J2523" t="s">
        <v>22</v>
      </c>
      <c r="K2523">
        <v>36.528610999999998</v>
      </c>
      <c r="L2523">
        <v>-87.814443999999995</v>
      </c>
      <c r="M2523" s="100" t="s">
        <v>38380</v>
      </c>
      <c r="N2523" t="s">
        <v>26208</v>
      </c>
      <c r="O2523" t="s">
        <v>42668</v>
      </c>
      <c r="P2523">
        <v>5</v>
      </c>
      <c r="Q2523" t="s">
        <v>27021</v>
      </c>
      <c r="R2523" t="s">
        <v>25829</v>
      </c>
      <c r="S2523" t="s">
        <v>26197</v>
      </c>
      <c r="T2523"/>
      <c r="U2523" t="s">
        <v>26198</v>
      </c>
      <c r="V2523" t="s">
        <v>26199</v>
      </c>
      <c r="W2523" s="91" t="s">
        <v>34980</v>
      </c>
      <c r="X2523" s="91" t="s">
        <v>31132</v>
      </c>
      <c r="Y2523" s="97"/>
      <c r="AA2523" s="91" t="str">
        <v>DYERS004.0ST</v>
      </c>
    </row>
    <row r="2524" spans="1:27" s="91" customFormat="1" ht="15" customHeight="1" x14ac:dyDescent="0.35">
      <c r="A2524" t="s">
        <v>27023</v>
      </c>
      <c r="B2524" t="s">
        <v>27022</v>
      </c>
      <c r="C2524" t="s">
        <v>27024</v>
      </c>
      <c r="D2524" t="s">
        <v>27025</v>
      </c>
      <c r="E2524"/>
      <c r="F2524" t="s">
        <v>29083</v>
      </c>
      <c r="G2524"/>
      <c r="H2524">
        <v>0.2</v>
      </c>
      <c r="I2524">
        <v>1.18</v>
      </c>
      <c r="J2524" t="s">
        <v>100</v>
      </c>
      <c r="K2524">
        <v>35.527900000000002</v>
      </c>
      <c r="L2524">
        <v>-87.456635000000006</v>
      </c>
      <c r="M2524" s="100" t="s">
        <v>38382</v>
      </c>
      <c r="N2524" t="s">
        <v>26210</v>
      </c>
      <c r="O2524" t="s">
        <v>42526</v>
      </c>
      <c r="P2524">
        <v>3</v>
      </c>
      <c r="Q2524" t="s">
        <v>31133</v>
      </c>
      <c r="R2524" t="s">
        <v>25808</v>
      </c>
      <c r="S2524" t="s">
        <v>26197</v>
      </c>
      <c r="T2524"/>
      <c r="U2524" t="s">
        <v>26198</v>
      </c>
      <c r="V2524" t="s">
        <v>26199</v>
      </c>
      <c r="W2524" s="91" t="s">
        <v>43336</v>
      </c>
      <c r="X2524" s="91" t="s">
        <v>29611</v>
      </c>
      <c r="Y2524" s="97"/>
      <c r="AA2524" s="91" t="str">
        <v>DYEST_G0.2LS</v>
      </c>
    </row>
    <row r="2525" spans="1:27" s="91" customFormat="1" ht="15" customHeight="1" x14ac:dyDescent="0.35">
      <c r="A2525" t="s">
        <v>27027</v>
      </c>
      <c r="B2525" t="s">
        <v>27026</v>
      </c>
      <c r="C2525" t="s">
        <v>27028</v>
      </c>
      <c r="D2525" t="s">
        <v>27025</v>
      </c>
      <c r="E2525"/>
      <c r="F2525" t="s">
        <v>29083</v>
      </c>
      <c r="G2525"/>
      <c r="H2525">
        <v>0.1</v>
      </c>
      <c r="I2525">
        <v>0.06</v>
      </c>
      <c r="J2525" t="s">
        <v>100</v>
      </c>
      <c r="K2525">
        <v>35.525536000000002</v>
      </c>
      <c r="L2525">
        <v>-87.457892000000001</v>
      </c>
      <c r="M2525" s="100" t="s">
        <v>38382</v>
      </c>
      <c r="N2525" t="s">
        <v>26210</v>
      </c>
      <c r="O2525" t="s">
        <v>42526</v>
      </c>
      <c r="P2525">
        <v>3</v>
      </c>
      <c r="Q2525" t="s">
        <v>31133</v>
      </c>
      <c r="R2525" t="s">
        <v>25808</v>
      </c>
      <c r="S2525" t="s">
        <v>26197</v>
      </c>
      <c r="T2525"/>
      <c r="U2525" t="s">
        <v>26198</v>
      </c>
      <c r="V2525" t="s">
        <v>26199</v>
      </c>
      <c r="W2525" s="91" t="s">
        <v>43337</v>
      </c>
      <c r="X2525" s="91" t="s">
        <v>29611</v>
      </c>
      <c r="Y2525" s="97"/>
      <c r="AA2525" s="91" t="str">
        <v>DYEST_G0.4T0.1LS</v>
      </c>
    </row>
    <row r="2526" spans="1:27" s="91" customFormat="1" ht="15" customHeight="1" x14ac:dyDescent="0.35">
      <c r="A2526" t="s">
        <v>7226</v>
      </c>
      <c r="B2526" t="s">
        <v>7225</v>
      </c>
      <c r="C2526" t="s">
        <v>7227</v>
      </c>
      <c r="D2526" t="s">
        <v>7228</v>
      </c>
      <c r="E2526"/>
      <c r="F2526" t="s">
        <v>29083</v>
      </c>
      <c r="G2526"/>
      <c r="H2526">
        <v>0.8</v>
      </c>
      <c r="I2526">
        <v>21.19</v>
      </c>
      <c r="J2526" t="s">
        <v>942</v>
      </c>
      <c r="K2526">
        <v>35.325600000000001</v>
      </c>
      <c r="L2526">
        <v>-87.994399999999999</v>
      </c>
      <c r="M2526" s="100" t="s">
        <v>38402</v>
      </c>
      <c r="N2526" t="s">
        <v>26242</v>
      </c>
      <c r="O2526" t="s">
        <v>42891</v>
      </c>
      <c r="P2526">
        <v>3</v>
      </c>
      <c r="Q2526" t="s">
        <v>27029</v>
      </c>
      <c r="R2526" t="s">
        <v>25808</v>
      </c>
      <c r="S2526" t="s">
        <v>26197</v>
      </c>
      <c r="T2526"/>
      <c r="U2526" t="s">
        <v>26198</v>
      </c>
      <c r="V2526" t="s">
        <v>26199</v>
      </c>
      <c r="Y2526" s="97"/>
      <c r="AA2526" s="91" t="str">
        <v>EAGLE000.8WE</v>
      </c>
    </row>
    <row r="2527" spans="1:27" s="91" customFormat="1" ht="15" customHeight="1" x14ac:dyDescent="0.35">
      <c r="A2527" t="s">
        <v>7230</v>
      </c>
      <c r="B2527" t="s">
        <v>7229</v>
      </c>
      <c r="C2527" t="s">
        <v>7227</v>
      </c>
      <c r="D2527" t="s">
        <v>7231</v>
      </c>
      <c r="E2527"/>
      <c r="F2527" t="s">
        <v>29083</v>
      </c>
      <c r="G2527"/>
      <c r="H2527">
        <v>3.9</v>
      </c>
      <c r="I2527">
        <v>12.77</v>
      </c>
      <c r="J2527" t="s">
        <v>896</v>
      </c>
      <c r="K2527">
        <v>36.420023</v>
      </c>
      <c r="L2527">
        <v>-88.131247999999999</v>
      </c>
      <c r="M2527" s="100" t="s">
        <v>38392</v>
      </c>
      <c r="N2527" t="s">
        <v>26221</v>
      </c>
      <c r="O2527" t="s">
        <v>42236</v>
      </c>
      <c r="P2527">
        <v>3</v>
      </c>
      <c r="Q2527" t="s">
        <v>31134</v>
      </c>
      <c r="R2527" t="s">
        <v>25816</v>
      </c>
      <c r="S2527" t="s">
        <v>26197</v>
      </c>
      <c r="T2527"/>
      <c r="U2527" t="s">
        <v>26198</v>
      </c>
      <c r="V2527" t="s">
        <v>26199</v>
      </c>
      <c r="W2527" s="91" t="s">
        <v>7232</v>
      </c>
      <c r="X2527" s="91" t="s">
        <v>31135</v>
      </c>
      <c r="Y2527" s="97"/>
      <c r="AA2527" s="91" t="str">
        <v>EAGLE003.9HN</v>
      </c>
    </row>
    <row r="2528" spans="1:27" s="91" customFormat="1" ht="15" customHeight="1" x14ac:dyDescent="0.35">
      <c r="A2528" t="s">
        <v>7234</v>
      </c>
      <c r="B2528" t="s">
        <v>7233</v>
      </c>
      <c r="C2528" t="s">
        <v>7227</v>
      </c>
      <c r="D2528" t="s">
        <v>7235</v>
      </c>
      <c r="E2528"/>
      <c r="F2528" t="s">
        <v>29083</v>
      </c>
      <c r="G2528"/>
      <c r="H2528">
        <v>4.0999999999999996</v>
      </c>
      <c r="I2528">
        <v>20</v>
      </c>
      <c r="J2528" t="s">
        <v>121</v>
      </c>
      <c r="K2528">
        <v>35.903866000000001</v>
      </c>
      <c r="L2528">
        <v>-87.994888000000003</v>
      </c>
      <c r="M2528" s="100" t="s">
        <v>38402</v>
      </c>
      <c r="N2528" t="s">
        <v>26242</v>
      </c>
      <c r="O2528" t="s">
        <v>42178</v>
      </c>
      <c r="P2528">
        <v>3</v>
      </c>
      <c r="Q2528" t="s">
        <v>31136</v>
      </c>
      <c r="R2528" t="s">
        <v>25816</v>
      </c>
      <c r="S2528" t="s">
        <v>26197</v>
      </c>
      <c r="T2528"/>
      <c r="U2528" t="s">
        <v>26198</v>
      </c>
      <c r="V2528" t="s">
        <v>26199</v>
      </c>
      <c r="W2528" s="91" t="s">
        <v>34981</v>
      </c>
      <c r="X2528" s="91" t="s">
        <v>34982</v>
      </c>
      <c r="Y2528" s="97"/>
      <c r="AA2528" s="91" t="str">
        <v>EAGLE004.1BN</v>
      </c>
    </row>
    <row r="2529" spans="1:27" s="91" customFormat="1" ht="15" customHeight="1" x14ac:dyDescent="0.35">
      <c r="A2529" t="s">
        <v>7237</v>
      </c>
      <c r="B2529" t="s">
        <v>7236</v>
      </c>
      <c r="C2529" t="s">
        <v>7227</v>
      </c>
      <c r="D2529" t="s">
        <v>7238</v>
      </c>
      <c r="E2529"/>
      <c r="F2529" t="s">
        <v>29083</v>
      </c>
      <c r="G2529"/>
      <c r="H2529">
        <v>6.3</v>
      </c>
      <c r="I2529">
        <v>1.28</v>
      </c>
      <c r="J2529" t="s">
        <v>896</v>
      </c>
      <c r="K2529">
        <v>36.427799999999998</v>
      </c>
      <c r="L2529">
        <v>-88.167199999999994</v>
      </c>
      <c r="M2529" s="100" t="s">
        <v>38392</v>
      </c>
      <c r="N2529" t="s">
        <v>26221</v>
      </c>
      <c r="O2529" t="s">
        <v>42236</v>
      </c>
      <c r="P2529">
        <v>3</v>
      </c>
      <c r="Q2529" t="s">
        <v>31134</v>
      </c>
      <c r="R2529" t="s">
        <v>25816</v>
      </c>
      <c r="S2529" t="s">
        <v>26197</v>
      </c>
      <c r="T2529"/>
      <c r="U2529" t="s">
        <v>26198</v>
      </c>
      <c r="V2529" t="s">
        <v>26199</v>
      </c>
      <c r="W2529" s="91" t="s">
        <v>7239</v>
      </c>
      <c r="Y2529" s="97"/>
      <c r="AA2529" s="91" t="str">
        <v>EAGLE006.3HN</v>
      </c>
    </row>
    <row r="2530" spans="1:27" s="91" customFormat="1" ht="15" customHeight="1" x14ac:dyDescent="0.35">
      <c r="A2530" t="s">
        <v>7241</v>
      </c>
      <c r="B2530" t="s">
        <v>7240</v>
      </c>
      <c r="C2530" t="s">
        <v>7227</v>
      </c>
      <c r="D2530" t="s">
        <v>7242</v>
      </c>
      <c r="E2530"/>
      <c r="F2530" t="s">
        <v>29083</v>
      </c>
      <c r="G2530"/>
      <c r="H2530">
        <v>8.1999999999999993</v>
      </c>
      <c r="I2530">
        <v>7.95</v>
      </c>
      <c r="J2530" t="s">
        <v>121</v>
      </c>
      <c r="K2530">
        <v>35.894500000000001</v>
      </c>
      <c r="L2530">
        <v>-88.0578</v>
      </c>
      <c r="M2530" s="100" t="s">
        <v>38402</v>
      </c>
      <c r="N2530" t="s">
        <v>26242</v>
      </c>
      <c r="O2530" t="s">
        <v>42178</v>
      </c>
      <c r="P2530">
        <v>3</v>
      </c>
      <c r="Q2530" t="s">
        <v>31136</v>
      </c>
      <c r="R2530" t="s">
        <v>25816</v>
      </c>
      <c r="S2530" t="s">
        <v>26197</v>
      </c>
      <c r="T2530"/>
      <c r="U2530" t="s">
        <v>26198</v>
      </c>
      <c r="V2530" t="s">
        <v>26199</v>
      </c>
      <c r="W2530" s="91" t="s">
        <v>7243</v>
      </c>
      <c r="X2530" s="91" t="s">
        <v>31137</v>
      </c>
      <c r="Y2530" s="97"/>
      <c r="AA2530" s="91" t="str">
        <v>EAGLE008.2BN</v>
      </c>
    </row>
    <row r="2531" spans="1:27" s="91" customFormat="1" ht="15" customHeight="1" x14ac:dyDescent="0.35">
      <c r="A2531" t="s">
        <v>7245</v>
      </c>
      <c r="B2531" t="s">
        <v>7244</v>
      </c>
      <c r="C2531" t="s">
        <v>7227</v>
      </c>
      <c r="D2531" t="s">
        <v>31138</v>
      </c>
      <c r="E2531"/>
      <c r="F2531" t="s">
        <v>9</v>
      </c>
      <c r="G2531"/>
      <c r="H2531">
        <v>11.6</v>
      </c>
      <c r="I2531">
        <v>4.0999999999999996</v>
      </c>
      <c r="J2531" t="s">
        <v>121</v>
      </c>
      <c r="K2531">
        <v>35.854723</v>
      </c>
      <c r="L2531">
        <v>-88.069023000000001</v>
      </c>
      <c r="M2531" s="100" t="s">
        <v>38402</v>
      </c>
      <c r="N2531" t="s">
        <v>26242</v>
      </c>
      <c r="O2531" t="s">
        <v>42178</v>
      </c>
      <c r="P2531">
        <v>3</v>
      </c>
      <c r="Q2531" t="s">
        <v>31139</v>
      </c>
      <c r="R2531" t="s">
        <v>25816</v>
      </c>
      <c r="S2531" t="s">
        <v>26197</v>
      </c>
      <c r="T2531"/>
      <c r="U2531" t="s">
        <v>26198</v>
      </c>
      <c r="V2531" t="s">
        <v>26199</v>
      </c>
      <c r="W2531" s="91" t="s">
        <v>7246</v>
      </c>
      <c r="X2531" s="91" t="s">
        <v>31140</v>
      </c>
      <c r="Y2531" s="97"/>
      <c r="AA2531" s="91" t="str">
        <v>EAGLE011.6BN</v>
      </c>
    </row>
    <row r="2532" spans="1:27" s="91" customFormat="1" ht="15" customHeight="1" x14ac:dyDescent="0.35">
      <c r="A2532" t="s">
        <v>7248</v>
      </c>
      <c r="B2532" t="s">
        <v>7247</v>
      </c>
      <c r="C2532" t="s">
        <v>7227</v>
      </c>
      <c r="D2532" t="s">
        <v>31141</v>
      </c>
      <c r="E2532"/>
      <c r="F2532" t="s">
        <v>9</v>
      </c>
      <c r="G2532"/>
      <c r="H2532">
        <v>12</v>
      </c>
      <c r="I2532">
        <v>2.84</v>
      </c>
      <c r="J2532" t="s">
        <v>121</v>
      </c>
      <c r="K2532">
        <v>35.850081000000003</v>
      </c>
      <c r="L2532">
        <v>-88.071343999999996</v>
      </c>
      <c r="M2532" s="100" t="s">
        <v>38402</v>
      </c>
      <c r="N2532" t="s">
        <v>26242</v>
      </c>
      <c r="O2532" t="s">
        <v>42178</v>
      </c>
      <c r="P2532">
        <v>3</v>
      </c>
      <c r="Q2532" t="s">
        <v>31139</v>
      </c>
      <c r="R2532" t="s">
        <v>25816</v>
      </c>
      <c r="S2532" t="s">
        <v>26197</v>
      </c>
      <c r="T2532"/>
      <c r="U2532" t="s">
        <v>26198</v>
      </c>
      <c r="V2532" t="s">
        <v>26199</v>
      </c>
      <c r="W2532" s="91" t="s">
        <v>7249</v>
      </c>
      <c r="X2532" s="91" t="s">
        <v>31142</v>
      </c>
      <c r="Y2532" s="97"/>
      <c r="AA2532" s="91" t="str">
        <v>EAGLE012.0BN</v>
      </c>
    </row>
    <row r="2533" spans="1:27" s="91" customFormat="1" ht="15" customHeight="1" x14ac:dyDescent="0.35">
      <c r="A2533" t="s">
        <v>7251</v>
      </c>
      <c r="B2533" t="s">
        <v>7250</v>
      </c>
      <c r="C2533" t="s">
        <v>7227</v>
      </c>
      <c r="D2533" t="s">
        <v>7252</v>
      </c>
      <c r="E2533"/>
      <c r="F2533" t="s">
        <v>9</v>
      </c>
      <c r="G2533"/>
      <c r="H2533">
        <v>13.1</v>
      </c>
      <c r="I2533">
        <v>1.62</v>
      </c>
      <c r="J2533" t="s">
        <v>194</v>
      </c>
      <c r="K2533">
        <v>35.837600000000002</v>
      </c>
      <c r="L2533">
        <v>-88.083464000000006</v>
      </c>
      <c r="M2533" s="100" t="s">
        <v>38402</v>
      </c>
      <c r="N2533" t="s">
        <v>26242</v>
      </c>
      <c r="O2533" t="s">
        <v>42178</v>
      </c>
      <c r="P2533">
        <v>3</v>
      </c>
      <c r="Q2533" t="s">
        <v>31139</v>
      </c>
      <c r="R2533" t="s">
        <v>25816</v>
      </c>
      <c r="S2533" t="s">
        <v>26197</v>
      </c>
      <c r="T2533"/>
      <c r="U2533" t="s">
        <v>26198</v>
      </c>
      <c r="V2533" t="s">
        <v>26199</v>
      </c>
      <c r="W2533" s="91" t="s">
        <v>7253</v>
      </c>
      <c r="X2533" s="91" t="s">
        <v>31143</v>
      </c>
      <c r="Y2533" s="97"/>
      <c r="AA2533" s="91" t="str">
        <v>EAGLE013.1DE</v>
      </c>
    </row>
    <row r="2534" spans="1:27" s="91" customFormat="1" ht="15" customHeight="1" x14ac:dyDescent="0.35">
      <c r="A2534" t="s">
        <v>7255</v>
      </c>
      <c r="B2534" t="s">
        <v>7254</v>
      </c>
      <c r="C2534" t="s">
        <v>7256</v>
      </c>
      <c r="D2534" t="s">
        <v>7257</v>
      </c>
      <c r="E2534"/>
      <c r="F2534" t="s">
        <v>33</v>
      </c>
      <c r="G2534"/>
      <c r="H2534">
        <v>0.1</v>
      </c>
      <c r="I2534">
        <v>6.5</v>
      </c>
      <c r="J2534" t="s">
        <v>277</v>
      </c>
      <c r="K2534">
        <v>36.262259999999998</v>
      </c>
      <c r="L2534">
        <v>-86.827550000000002</v>
      </c>
      <c r="M2534" s="100" t="s">
        <v>38414</v>
      </c>
      <c r="N2534" t="s">
        <v>26254</v>
      </c>
      <c r="O2534" t="s">
        <v>42733</v>
      </c>
      <c r="P2534">
        <v>5</v>
      </c>
      <c r="Q2534" t="s">
        <v>27030</v>
      </c>
      <c r="R2534" t="s">
        <v>25829</v>
      </c>
      <c r="S2534" t="s">
        <v>26197</v>
      </c>
      <c r="T2534"/>
      <c r="U2534" t="s">
        <v>26198</v>
      </c>
      <c r="V2534" t="s">
        <v>26199</v>
      </c>
      <c r="Y2534" s="97"/>
      <c r="AA2534" s="91" t="str">
        <v>EARTH000.1DA</v>
      </c>
    </row>
    <row r="2535" spans="1:27" s="91" customFormat="1" ht="15" customHeight="1" x14ac:dyDescent="0.35">
      <c r="A2535" t="s">
        <v>7259</v>
      </c>
      <c r="B2535" t="s">
        <v>7258</v>
      </c>
      <c r="C2535" t="s">
        <v>7256</v>
      </c>
      <c r="D2535" t="s">
        <v>7260</v>
      </c>
      <c r="E2535"/>
      <c r="F2535" t="s">
        <v>33</v>
      </c>
      <c r="G2535"/>
      <c r="H2535">
        <v>0.4</v>
      </c>
      <c r="I2535">
        <v>6.42</v>
      </c>
      <c r="J2535" t="s">
        <v>277</v>
      </c>
      <c r="K2535">
        <v>36.265169999999998</v>
      </c>
      <c r="L2535">
        <v>-86.830510000000004</v>
      </c>
      <c r="M2535" s="100" t="s">
        <v>38414</v>
      </c>
      <c r="N2535" t="s">
        <v>26254</v>
      </c>
      <c r="O2535" t="s">
        <v>42733</v>
      </c>
      <c r="P2535">
        <v>5</v>
      </c>
      <c r="Q2535" t="s">
        <v>27030</v>
      </c>
      <c r="R2535" t="s">
        <v>25829</v>
      </c>
      <c r="S2535" t="s">
        <v>26197</v>
      </c>
      <c r="T2535"/>
      <c r="U2535" t="s">
        <v>26198</v>
      </c>
      <c r="V2535" t="s">
        <v>26199</v>
      </c>
      <c r="Y2535" s="97"/>
      <c r="AA2535" s="91" t="str">
        <v>EARTH000.4DA</v>
      </c>
    </row>
    <row r="2536" spans="1:27" s="91" customFormat="1" ht="15" customHeight="1" x14ac:dyDescent="0.35">
      <c r="A2536" s="310" t="s">
        <v>43731</v>
      </c>
      <c r="B2536" s="310" t="s">
        <v>43732</v>
      </c>
      <c r="C2536" s="310" t="s">
        <v>7256</v>
      </c>
      <c r="D2536" s="310" t="s">
        <v>43733</v>
      </c>
      <c r="E2536" s="310"/>
      <c r="F2536" s="310" t="s">
        <v>29083</v>
      </c>
      <c r="G2536" s="310"/>
      <c r="H2536" s="314">
        <v>2.5</v>
      </c>
      <c r="I2536" s="314">
        <v>4.0999999999999996</v>
      </c>
      <c r="J2536" s="310" t="s">
        <v>277</v>
      </c>
      <c r="K2536" s="314">
        <v>36.289589999999997</v>
      </c>
      <c r="L2536" s="314">
        <v>-86.847520000000003</v>
      </c>
      <c r="M2536" s="314" t="s">
        <v>38414</v>
      </c>
      <c r="N2536" s="310" t="s">
        <v>26254</v>
      </c>
      <c r="O2536" s="310" t="s">
        <v>40509</v>
      </c>
      <c r="P2536" s="314">
        <v>5</v>
      </c>
      <c r="Q2536" s="310" t="s">
        <v>27030</v>
      </c>
      <c r="R2536" s="310" t="s">
        <v>25829</v>
      </c>
      <c r="S2536" s="310" t="s">
        <v>26197</v>
      </c>
      <c r="T2536" s="310"/>
      <c r="U2536" s="310" t="s">
        <v>26198</v>
      </c>
      <c r="V2536" s="310" t="s">
        <v>26199</v>
      </c>
      <c r="Y2536" s="97"/>
      <c r="AA2536" s="91" t="str">
        <v>EARTH002.5DA</v>
      </c>
    </row>
    <row r="2537" spans="1:27" s="91" customFormat="1" ht="15" customHeight="1" x14ac:dyDescent="0.35">
      <c r="A2537" t="s">
        <v>7262</v>
      </c>
      <c r="B2537" t="s">
        <v>7261</v>
      </c>
      <c r="C2537" t="s">
        <v>7263</v>
      </c>
      <c r="D2537" t="s">
        <v>7264</v>
      </c>
      <c r="E2537"/>
      <c r="F2537" t="s">
        <v>33</v>
      </c>
      <c r="G2537"/>
      <c r="H2537">
        <v>0.1</v>
      </c>
      <c r="I2537">
        <v>10.09</v>
      </c>
      <c r="J2537" t="s">
        <v>253</v>
      </c>
      <c r="K2537">
        <v>36.446666999999998</v>
      </c>
      <c r="L2537">
        <v>-86.329722000000004</v>
      </c>
      <c r="M2537" s="100" t="s">
        <v>38431</v>
      </c>
      <c r="N2537" t="s">
        <v>26295</v>
      </c>
      <c r="O2537" t="s">
        <v>42388</v>
      </c>
      <c r="P2537">
        <v>4</v>
      </c>
      <c r="Q2537" t="s">
        <v>31144</v>
      </c>
      <c r="R2537" t="s">
        <v>25829</v>
      </c>
      <c r="S2537" t="s">
        <v>26197</v>
      </c>
      <c r="T2537"/>
      <c r="U2537" t="s">
        <v>26198</v>
      </c>
      <c r="V2537" t="s">
        <v>26199</v>
      </c>
      <c r="W2537" s="91" t="s">
        <v>7265</v>
      </c>
      <c r="X2537" s="91" t="s">
        <v>31145</v>
      </c>
      <c r="Y2537" s="97"/>
      <c r="AA2537" s="91" t="str">
        <v>EAST000.1SR</v>
      </c>
    </row>
    <row r="2538" spans="1:27" s="91" customFormat="1" ht="15" customHeight="1" x14ac:dyDescent="0.35">
      <c r="A2538" t="s">
        <v>7267</v>
      </c>
      <c r="B2538" t="s">
        <v>7266</v>
      </c>
      <c r="C2538" t="s">
        <v>7263</v>
      </c>
      <c r="D2538" t="s">
        <v>7268</v>
      </c>
      <c r="E2538"/>
      <c r="F2538" t="s">
        <v>33</v>
      </c>
      <c r="G2538"/>
      <c r="H2538">
        <v>0.8</v>
      </c>
      <c r="I2538">
        <v>11.58</v>
      </c>
      <c r="J2538" t="s">
        <v>34</v>
      </c>
      <c r="K2538">
        <v>35.520000000000003</v>
      </c>
      <c r="L2538">
        <v>-87.080550000000002</v>
      </c>
      <c r="M2538" s="100" t="s">
        <v>38382</v>
      </c>
      <c r="N2538" t="s">
        <v>26210</v>
      </c>
      <c r="O2538" t="s">
        <v>42643</v>
      </c>
      <c r="P2538">
        <v>3</v>
      </c>
      <c r="Q2538" t="s">
        <v>31146</v>
      </c>
      <c r="R2538" t="s">
        <v>25808</v>
      </c>
      <c r="S2538" t="s">
        <v>26197</v>
      </c>
      <c r="T2538"/>
      <c r="U2538" t="s">
        <v>26198</v>
      </c>
      <c r="V2538" t="s">
        <v>26199</v>
      </c>
      <c r="Y2538" s="97"/>
      <c r="AA2538" s="91" t="str">
        <v>EAST000.8MY</v>
      </c>
    </row>
    <row r="2539" spans="1:27" s="91" customFormat="1" ht="15" customHeight="1" x14ac:dyDescent="0.35">
      <c r="A2539" t="s">
        <v>7270</v>
      </c>
      <c r="B2539" t="s">
        <v>7269</v>
      </c>
      <c r="C2539" t="s">
        <v>7271</v>
      </c>
      <c r="D2539" t="s">
        <v>7272</v>
      </c>
      <c r="E2539"/>
      <c r="F2539" t="s">
        <v>33</v>
      </c>
      <c r="G2539"/>
      <c r="H2539">
        <v>0.5</v>
      </c>
      <c r="I2539">
        <v>5.66</v>
      </c>
      <c r="J2539" t="s">
        <v>277</v>
      </c>
      <c r="K2539">
        <v>36.205829999999999</v>
      </c>
      <c r="L2539">
        <v>-86.860560000000007</v>
      </c>
      <c r="M2539" s="100" t="s">
        <v>38414</v>
      </c>
      <c r="N2539" t="s">
        <v>26254</v>
      </c>
      <c r="O2539" t="s">
        <v>42733</v>
      </c>
      <c r="P2539">
        <v>5</v>
      </c>
      <c r="Q2539" t="s">
        <v>27031</v>
      </c>
      <c r="R2539" t="s">
        <v>25829</v>
      </c>
      <c r="S2539" t="s">
        <v>26197</v>
      </c>
      <c r="T2539"/>
      <c r="U2539" t="s">
        <v>26198</v>
      </c>
      <c r="V2539" t="s">
        <v>26199</v>
      </c>
      <c r="Y2539" s="97"/>
      <c r="AA2539" s="91" t="str">
        <v>EATON000.5DA</v>
      </c>
    </row>
    <row r="2540" spans="1:27" s="91" customFormat="1" ht="15" customHeight="1" x14ac:dyDescent="0.35">
      <c r="A2540" t="s">
        <v>37176</v>
      </c>
      <c r="B2540" t="s">
        <v>37177</v>
      </c>
      <c r="C2540" t="s">
        <v>37178</v>
      </c>
      <c r="D2540" t="s">
        <v>37179</v>
      </c>
      <c r="E2540"/>
      <c r="F2540" t="s">
        <v>29086</v>
      </c>
      <c r="G2540"/>
      <c r="H2540">
        <v>0.7</v>
      </c>
      <c r="I2540">
        <v>4.5999999999999996</v>
      </c>
      <c r="J2540" t="s">
        <v>545</v>
      </c>
      <c r="K2540">
        <v>35.536929999999998</v>
      </c>
      <c r="L2540">
        <v>-86.113789999999995</v>
      </c>
      <c r="M2540" s="100" t="s">
        <v>38389</v>
      </c>
      <c r="N2540" t="s">
        <v>26217</v>
      </c>
      <c r="O2540" t="s">
        <v>42390</v>
      </c>
      <c r="P2540">
        <v>4</v>
      </c>
      <c r="Q2540" t="s">
        <v>37180</v>
      </c>
      <c r="R2540" t="s">
        <v>25808</v>
      </c>
      <c r="S2540" t="s">
        <v>26197</v>
      </c>
      <c r="T2540"/>
      <c r="U2540" t="s">
        <v>26198</v>
      </c>
      <c r="V2540" t="s">
        <v>26199</v>
      </c>
      <c r="Y2540" s="97"/>
      <c r="AA2540" s="91" t="str">
        <v>EATON000.7CE</v>
      </c>
    </row>
    <row r="2541" spans="1:27" s="91" customFormat="1" ht="15" customHeight="1" x14ac:dyDescent="0.35">
      <c r="A2541" t="s">
        <v>7274</v>
      </c>
      <c r="B2541" t="s">
        <v>7273</v>
      </c>
      <c r="C2541" t="s">
        <v>7275</v>
      </c>
      <c r="D2541" t="s">
        <v>7276</v>
      </c>
      <c r="E2541"/>
      <c r="F2541" t="s">
        <v>33</v>
      </c>
      <c r="G2541"/>
      <c r="H2541">
        <v>0.8</v>
      </c>
      <c r="I2541">
        <v>5.49</v>
      </c>
      <c r="J2541" t="s">
        <v>277</v>
      </c>
      <c r="K2541">
        <v>36.208610999999998</v>
      </c>
      <c r="L2541">
        <v>-86.863611000000006</v>
      </c>
      <c r="M2541" s="100" t="s">
        <v>38414</v>
      </c>
      <c r="N2541" t="s">
        <v>26254</v>
      </c>
      <c r="O2541" t="s">
        <v>42733</v>
      </c>
      <c r="P2541">
        <v>5</v>
      </c>
      <c r="Q2541" t="s">
        <v>27031</v>
      </c>
      <c r="R2541" t="s">
        <v>25829</v>
      </c>
      <c r="S2541" t="s">
        <v>26197</v>
      </c>
      <c r="T2541"/>
      <c r="U2541" t="s">
        <v>26198</v>
      </c>
      <c r="V2541" t="s">
        <v>26199</v>
      </c>
      <c r="Y2541" s="97"/>
      <c r="AA2541" s="91" t="str">
        <v>EATON000.8DA</v>
      </c>
    </row>
    <row r="2542" spans="1:27" s="91" customFormat="1" ht="15" customHeight="1" x14ac:dyDescent="0.35">
      <c r="A2542" s="310" t="s">
        <v>43504</v>
      </c>
      <c r="B2542" s="310" t="s">
        <v>43505</v>
      </c>
      <c r="C2542" s="310" t="s">
        <v>43506</v>
      </c>
      <c r="D2542" s="310" t="s">
        <v>43507</v>
      </c>
      <c r="E2542" s="310"/>
      <c r="F2542" s="310" t="s">
        <v>27</v>
      </c>
      <c r="G2542" s="310"/>
      <c r="H2542" s="314">
        <v>11.7</v>
      </c>
      <c r="I2542" s="314">
        <v>2.14</v>
      </c>
      <c r="J2542" s="310" t="s">
        <v>404</v>
      </c>
      <c r="K2542" s="314">
        <v>35.408771999999999</v>
      </c>
      <c r="L2542" s="314">
        <v>-89.476579999999998</v>
      </c>
      <c r="M2542" s="314" t="s">
        <v>38427</v>
      </c>
      <c r="N2542" s="310" t="s">
        <v>26281</v>
      </c>
      <c r="O2542" s="310" t="s">
        <v>43502</v>
      </c>
      <c r="P2542" s="314">
        <v>2</v>
      </c>
      <c r="Q2542" s="310" t="s">
        <v>27032</v>
      </c>
      <c r="R2542" s="310" t="s">
        <v>25828</v>
      </c>
      <c r="S2542" s="310" t="s">
        <v>26197</v>
      </c>
      <c r="T2542" s="310"/>
      <c r="U2542" s="310" t="s">
        <v>26198</v>
      </c>
      <c r="V2542" s="310" t="s">
        <v>26199</v>
      </c>
      <c r="Y2542" s="97"/>
      <c r="AA2542" s="91" t="str">
        <v>EBEAV1C11.7TI</v>
      </c>
    </row>
    <row r="2543" spans="1:27" s="91" customFormat="1" ht="15" customHeight="1" x14ac:dyDescent="0.35">
      <c r="A2543" t="s">
        <v>7278</v>
      </c>
      <c r="B2543" t="s">
        <v>7277</v>
      </c>
      <c r="C2543" t="s">
        <v>7279</v>
      </c>
      <c r="D2543" t="s">
        <v>1014</v>
      </c>
      <c r="E2543"/>
      <c r="F2543" t="s">
        <v>27</v>
      </c>
      <c r="G2543"/>
      <c r="H2543">
        <v>2.1</v>
      </c>
      <c r="I2543">
        <v>62.15</v>
      </c>
      <c r="J2543" t="s">
        <v>80</v>
      </c>
      <c r="K2543">
        <v>35.386400000000002</v>
      </c>
      <c r="L2543">
        <v>-89.616900000000001</v>
      </c>
      <c r="M2543" s="100" t="s">
        <v>38427</v>
      </c>
      <c r="N2543" t="s">
        <v>26281</v>
      </c>
      <c r="O2543" t="s">
        <v>43033</v>
      </c>
      <c r="P2543">
        <v>2</v>
      </c>
      <c r="Q2543" t="s">
        <v>27032</v>
      </c>
      <c r="R2543" t="s">
        <v>25828</v>
      </c>
      <c r="S2543" t="s">
        <v>26197</v>
      </c>
      <c r="T2543"/>
      <c r="U2543" t="s">
        <v>26198</v>
      </c>
      <c r="V2543" t="s">
        <v>26199</v>
      </c>
      <c r="X2543" s="91" t="s">
        <v>31147</v>
      </c>
      <c r="Y2543" s="97"/>
      <c r="AA2543" s="91" t="str">
        <v>EBEAV1C2.1FA</v>
      </c>
    </row>
    <row r="2544" spans="1:27" s="91" customFormat="1" ht="15" customHeight="1" x14ac:dyDescent="0.35">
      <c r="A2544" t="s">
        <v>7281</v>
      </c>
      <c r="B2544" t="s">
        <v>7280</v>
      </c>
      <c r="C2544" t="s">
        <v>7279</v>
      </c>
      <c r="D2544" t="s">
        <v>6455</v>
      </c>
      <c r="E2544"/>
      <c r="F2544" t="s">
        <v>27</v>
      </c>
      <c r="G2544"/>
      <c r="H2544">
        <v>6.4</v>
      </c>
      <c r="I2544">
        <v>26</v>
      </c>
      <c r="J2544" t="s">
        <v>404</v>
      </c>
      <c r="K2544">
        <v>35.404699999999998</v>
      </c>
      <c r="L2544">
        <v>-89.5458</v>
      </c>
      <c r="M2544" s="100" t="s">
        <v>38427</v>
      </c>
      <c r="N2544" t="s">
        <v>26281</v>
      </c>
      <c r="O2544" t="s">
        <v>43033</v>
      </c>
      <c r="P2544">
        <v>2</v>
      </c>
      <c r="Q2544" t="s">
        <v>27032</v>
      </c>
      <c r="R2544" t="s">
        <v>25828</v>
      </c>
      <c r="S2544" t="s">
        <v>26197</v>
      </c>
      <c r="T2544"/>
      <c r="U2544" t="s">
        <v>26198</v>
      </c>
      <c r="V2544" t="s">
        <v>26199</v>
      </c>
      <c r="X2544" s="91" t="s">
        <v>31148</v>
      </c>
      <c r="Y2544" s="97"/>
      <c r="AA2544" s="91" t="str">
        <v>EBEAV1C6.4TI</v>
      </c>
    </row>
    <row r="2545" spans="1:27" s="91" customFormat="1" ht="15" customHeight="1" x14ac:dyDescent="0.35">
      <c r="A2545" s="77" t="s">
        <v>43498</v>
      </c>
      <c r="B2545" s="77" t="s">
        <v>43499</v>
      </c>
      <c r="C2545" s="77" t="s">
        <v>43500</v>
      </c>
      <c r="D2545" s="77" t="s">
        <v>43501</v>
      </c>
      <c r="E2545" s="77"/>
      <c r="F2545" s="77" t="s">
        <v>27</v>
      </c>
      <c r="G2545" s="77"/>
      <c r="H2545" s="77">
        <v>3.5</v>
      </c>
      <c r="I2545" s="77">
        <v>2.09</v>
      </c>
      <c r="J2545" s="77" t="s">
        <v>404</v>
      </c>
      <c r="K2545" s="77">
        <v>35.442098000000001</v>
      </c>
      <c r="L2545" s="77">
        <v>-89.499503000000004</v>
      </c>
      <c r="M2545" s="77" t="s">
        <v>38427</v>
      </c>
      <c r="N2545" s="77" t="s">
        <v>26281</v>
      </c>
      <c r="O2545" s="77" t="s">
        <v>43502</v>
      </c>
      <c r="P2545" s="77">
        <v>2</v>
      </c>
      <c r="Q2545" s="77" t="s">
        <v>43503</v>
      </c>
      <c r="R2545" s="77" t="s">
        <v>25828</v>
      </c>
      <c r="S2545" s="77" t="s">
        <v>26197</v>
      </c>
      <c r="T2545" s="77"/>
      <c r="U2545" s="77" t="s">
        <v>26198</v>
      </c>
      <c r="V2545" s="77" t="s">
        <v>26199</v>
      </c>
      <c r="W2545" s="322"/>
      <c r="X2545" s="322"/>
      <c r="Y2545" s="97"/>
      <c r="AA2545" s="91" t="str">
        <v>EBEAV7.5T3.5TI</v>
      </c>
    </row>
    <row r="2546" spans="1:27" s="91" customFormat="1" ht="15" customHeight="1" x14ac:dyDescent="0.35">
      <c r="A2546" t="s">
        <v>7283</v>
      </c>
      <c r="B2546" t="s">
        <v>7282</v>
      </c>
      <c r="C2546" t="s">
        <v>7284</v>
      </c>
      <c r="D2546" t="s">
        <v>7285</v>
      </c>
      <c r="E2546"/>
      <c r="F2546" t="s">
        <v>44</v>
      </c>
      <c r="G2546"/>
      <c r="H2546">
        <v>0.2</v>
      </c>
      <c r="I2546">
        <v>2.2000000000000002</v>
      </c>
      <c r="J2546" t="s">
        <v>359</v>
      </c>
      <c r="K2546">
        <v>35.896599999999999</v>
      </c>
      <c r="L2546">
        <v>-84.072400000000002</v>
      </c>
      <c r="M2546" s="100" t="s">
        <v>38415</v>
      </c>
      <c r="N2546" t="s">
        <v>26602</v>
      </c>
      <c r="O2546" t="s">
        <v>42384</v>
      </c>
      <c r="P2546">
        <v>2</v>
      </c>
      <c r="Q2546" t="s">
        <v>31149</v>
      </c>
      <c r="R2546" t="s">
        <v>25825</v>
      </c>
      <c r="S2546" t="s">
        <v>26197</v>
      </c>
      <c r="T2546"/>
      <c r="U2546" t="s">
        <v>26198</v>
      </c>
      <c r="V2546" t="s">
        <v>26204</v>
      </c>
      <c r="X2546" s="91" t="s">
        <v>34983</v>
      </c>
      <c r="Y2546" s="97"/>
      <c r="AA2546" s="91" t="str">
        <v>EBENE000.2KN</v>
      </c>
    </row>
    <row r="2547" spans="1:27" s="91" customFormat="1" ht="15" customHeight="1" x14ac:dyDescent="0.35">
      <c r="A2547" t="s">
        <v>7287</v>
      </c>
      <c r="B2547" t="s">
        <v>7286</v>
      </c>
      <c r="C2547" t="s">
        <v>7288</v>
      </c>
      <c r="D2547" t="s">
        <v>7289</v>
      </c>
      <c r="E2547"/>
      <c r="F2547" t="s">
        <v>75</v>
      </c>
      <c r="G2547"/>
      <c r="H2547">
        <v>0.1</v>
      </c>
      <c r="I2547">
        <v>4.96</v>
      </c>
      <c r="J2547" t="s">
        <v>148</v>
      </c>
      <c r="K2547">
        <v>36.010660000000001</v>
      </c>
      <c r="L2547">
        <v>-86.602069999999998</v>
      </c>
      <c r="M2547" s="100" t="s">
        <v>38401</v>
      </c>
      <c r="N2547" t="s">
        <v>26226</v>
      </c>
      <c r="O2547" t="s">
        <v>42859</v>
      </c>
      <c r="P2547">
        <v>2</v>
      </c>
      <c r="Q2547" t="s">
        <v>36527</v>
      </c>
      <c r="R2547" t="s">
        <v>25829</v>
      </c>
      <c r="S2547" t="s">
        <v>26197</v>
      </c>
      <c r="T2547"/>
      <c r="U2547" t="s">
        <v>26198</v>
      </c>
      <c r="V2547" t="s">
        <v>26199</v>
      </c>
      <c r="Y2547" s="97"/>
      <c r="AA2547" s="91" t="str">
        <v>EBHUR000.1RU</v>
      </c>
    </row>
    <row r="2548" spans="1:27" s="91" customFormat="1" ht="15" customHeight="1" x14ac:dyDescent="0.35">
      <c r="A2548" s="310" t="s">
        <v>41039</v>
      </c>
      <c r="B2548" s="310" t="s">
        <v>41040</v>
      </c>
      <c r="C2548" s="310" t="s">
        <v>7288</v>
      </c>
      <c r="D2548" s="310" t="s">
        <v>41041</v>
      </c>
      <c r="E2548" s="310"/>
      <c r="F2548" s="310" t="s">
        <v>75</v>
      </c>
      <c r="G2548" s="310"/>
      <c r="H2548" s="314">
        <v>1.1000000000000001</v>
      </c>
      <c r="I2548" s="314">
        <v>2.5</v>
      </c>
      <c r="J2548" s="310" t="s">
        <v>148</v>
      </c>
      <c r="K2548" s="314">
        <v>36.000000999999997</v>
      </c>
      <c r="L2548" s="314">
        <v>-86.595296000000005</v>
      </c>
      <c r="M2548" s="314" t="s">
        <v>38401</v>
      </c>
      <c r="N2548" s="310" t="s">
        <v>26226</v>
      </c>
      <c r="O2548" s="310" t="s">
        <v>40484</v>
      </c>
      <c r="P2548" s="314">
        <v>2</v>
      </c>
      <c r="Q2548" s="310" t="s">
        <v>36527</v>
      </c>
      <c r="R2548" s="310" t="s">
        <v>25829</v>
      </c>
      <c r="S2548" s="310" t="s">
        <v>26197</v>
      </c>
      <c r="T2548" s="310"/>
      <c r="U2548" s="310" t="s">
        <v>26198</v>
      </c>
      <c r="V2548" s="310" t="s">
        <v>26199</v>
      </c>
      <c r="W2548" s="91" t="s">
        <v>41042</v>
      </c>
      <c r="X2548" s="91" t="s">
        <v>41043</v>
      </c>
      <c r="Y2548" s="97"/>
      <c r="AA2548" s="91" t="str">
        <v>EBHUR001.1RU</v>
      </c>
    </row>
    <row r="2549" spans="1:27" s="91" customFormat="1" ht="15" customHeight="1" x14ac:dyDescent="0.35">
      <c r="A2549" s="310" t="s">
        <v>41044</v>
      </c>
      <c r="B2549" s="310" t="s">
        <v>41045</v>
      </c>
      <c r="C2549" s="310" t="s">
        <v>7288</v>
      </c>
      <c r="D2549" s="310" t="s">
        <v>41046</v>
      </c>
      <c r="E2549" s="310"/>
      <c r="F2549" s="310" t="s">
        <v>75</v>
      </c>
      <c r="G2549" s="310"/>
      <c r="H2549" s="314">
        <v>5.0999999999999996</v>
      </c>
      <c r="I2549" s="314">
        <v>0.7</v>
      </c>
      <c r="J2549" s="310" t="s">
        <v>148</v>
      </c>
      <c r="K2549" s="314">
        <v>35.982320000000001</v>
      </c>
      <c r="L2549" s="314">
        <v>-86.606229999999996</v>
      </c>
      <c r="M2549" s="314" t="s">
        <v>38401</v>
      </c>
      <c r="N2549" s="310" t="s">
        <v>26226</v>
      </c>
      <c r="O2549" s="310" t="s">
        <v>40484</v>
      </c>
      <c r="P2549" s="314">
        <v>2</v>
      </c>
      <c r="Q2549" s="310" t="s">
        <v>36527</v>
      </c>
      <c r="R2549" s="310" t="s">
        <v>25829</v>
      </c>
      <c r="S2549" s="310" t="s">
        <v>26197</v>
      </c>
      <c r="T2549" s="310"/>
      <c r="U2549" s="310" t="s">
        <v>26198</v>
      </c>
      <c r="V2549" s="310" t="s">
        <v>26199</v>
      </c>
      <c r="W2549" s="91" t="s">
        <v>41047</v>
      </c>
      <c r="X2549" s="91" t="s">
        <v>41043</v>
      </c>
      <c r="Y2549" s="97"/>
      <c r="AA2549" s="91" t="str">
        <v>EBHUR005.1RU</v>
      </c>
    </row>
    <row r="2550" spans="1:27" s="91" customFormat="1" ht="15" customHeight="1" x14ac:dyDescent="0.35">
      <c r="A2550" t="s">
        <v>7291</v>
      </c>
      <c r="B2550" t="s">
        <v>7290</v>
      </c>
      <c r="C2550" t="s">
        <v>7292</v>
      </c>
      <c r="D2550" t="s">
        <v>7293</v>
      </c>
      <c r="E2550"/>
      <c r="F2550" t="s">
        <v>29086</v>
      </c>
      <c r="G2550"/>
      <c r="H2550">
        <v>0.1</v>
      </c>
      <c r="I2550">
        <v>11.78</v>
      </c>
      <c r="J2550" t="s">
        <v>1870</v>
      </c>
      <c r="K2550">
        <v>36.242221999999998</v>
      </c>
      <c r="L2550">
        <v>-85.569166999999993</v>
      </c>
      <c r="M2550" s="100" t="s">
        <v>38458</v>
      </c>
      <c r="N2550" t="s">
        <v>26340</v>
      </c>
      <c r="O2550" t="s">
        <v>42769</v>
      </c>
      <c r="P2550">
        <v>5</v>
      </c>
      <c r="Q2550" t="s">
        <v>31150</v>
      </c>
      <c r="R2550" t="s">
        <v>25812</v>
      </c>
      <c r="S2550" t="s">
        <v>26197</v>
      </c>
      <c r="T2550"/>
      <c r="U2550" t="s">
        <v>26198</v>
      </c>
      <c r="V2550" t="s">
        <v>26199</v>
      </c>
      <c r="Y2550" s="97"/>
      <c r="AA2550" s="91" t="str">
        <v>EBLAC000.1JA</v>
      </c>
    </row>
    <row r="2551" spans="1:27" s="91" customFormat="1" ht="15" customHeight="1" x14ac:dyDescent="0.35">
      <c r="A2551" t="s">
        <v>7295</v>
      </c>
      <c r="B2551" t="s">
        <v>7294</v>
      </c>
      <c r="C2551" t="s">
        <v>7292</v>
      </c>
      <c r="D2551" t="s">
        <v>7296</v>
      </c>
      <c r="E2551"/>
      <c r="F2551" t="s">
        <v>33</v>
      </c>
      <c r="G2551"/>
      <c r="H2551">
        <v>2.1</v>
      </c>
      <c r="I2551">
        <v>10.11</v>
      </c>
      <c r="J2551" t="s">
        <v>614</v>
      </c>
      <c r="K2551">
        <v>36.229999999999997</v>
      </c>
      <c r="L2551">
        <v>-85.545556000000005</v>
      </c>
      <c r="M2551" s="100" t="s">
        <v>38458</v>
      </c>
      <c r="N2551" t="s">
        <v>26340</v>
      </c>
      <c r="O2551" t="s">
        <v>42769</v>
      </c>
      <c r="P2551">
        <v>5</v>
      </c>
      <c r="Q2551" t="s">
        <v>31150</v>
      </c>
      <c r="R2551" t="s">
        <v>25812</v>
      </c>
      <c r="S2551" t="s">
        <v>26197</v>
      </c>
      <c r="T2551"/>
      <c r="U2551" t="s">
        <v>26198</v>
      </c>
      <c r="V2551" t="s">
        <v>26199</v>
      </c>
      <c r="Y2551" s="97"/>
      <c r="AA2551" s="91" t="str">
        <v>EBLAC002.1PU</v>
      </c>
    </row>
    <row r="2552" spans="1:27" s="91" customFormat="1" ht="15" customHeight="1" x14ac:dyDescent="0.35">
      <c r="A2552" t="s">
        <v>7298</v>
      </c>
      <c r="B2552" t="s">
        <v>7297</v>
      </c>
      <c r="C2552" t="s">
        <v>7299</v>
      </c>
      <c r="D2552" t="s">
        <v>7300</v>
      </c>
      <c r="E2552"/>
      <c r="F2552" t="s">
        <v>44</v>
      </c>
      <c r="G2552" t="s">
        <v>324</v>
      </c>
      <c r="H2552">
        <v>0.7</v>
      </c>
      <c r="I2552">
        <v>0.09</v>
      </c>
      <c r="J2552" t="s">
        <v>1237</v>
      </c>
      <c r="K2552">
        <v>36.341299999999997</v>
      </c>
      <c r="L2552">
        <v>-84.190600000000003</v>
      </c>
      <c r="M2552" s="100" t="s">
        <v>38424</v>
      </c>
      <c r="N2552" t="s">
        <v>26272</v>
      </c>
      <c r="O2552" t="s">
        <v>42979</v>
      </c>
      <c r="P2552">
        <v>4</v>
      </c>
      <c r="Q2552" t="s">
        <v>31151</v>
      </c>
      <c r="R2552" t="s">
        <v>25825</v>
      </c>
      <c r="S2552" t="s">
        <v>26197</v>
      </c>
      <c r="T2552"/>
      <c r="U2552" t="s">
        <v>26198</v>
      </c>
      <c r="V2552" t="s">
        <v>26204</v>
      </c>
      <c r="X2552" s="91" t="s">
        <v>30515</v>
      </c>
      <c r="Y2552" s="97"/>
      <c r="AA2552" s="91" t="str">
        <v>EBLUF000.7CA</v>
      </c>
    </row>
    <row r="2553" spans="1:27" s="91" customFormat="1" ht="15" customHeight="1" x14ac:dyDescent="0.35">
      <c r="A2553" t="s">
        <v>7302</v>
      </c>
      <c r="B2553" t="s">
        <v>7301</v>
      </c>
      <c r="C2553" t="s">
        <v>7299</v>
      </c>
      <c r="D2553" t="s">
        <v>31152</v>
      </c>
      <c r="E2553"/>
      <c r="F2553" t="s">
        <v>29010</v>
      </c>
      <c r="G2553"/>
      <c r="H2553">
        <v>0.9</v>
      </c>
      <c r="I2553">
        <v>0.04</v>
      </c>
      <c r="J2553" t="s">
        <v>1237</v>
      </c>
      <c r="K2553">
        <v>36.343600000000002</v>
      </c>
      <c r="L2553">
        <v>-84.191699999999997</v>
      </c>
      <c r="M2553" s="100" t="s">
        <v>38424</v>
      </c>
      <c r="N2553" t="s">
        <v>26272</v>
      </c>
      <c r="O2553" t="s">
        <v>42979</v>
      </c>
      <c r="P2553">
        <v>4</v>
      </c>
      <c r="Q2553" t="s">
        <v>31151</v>
      </c>
      <c r="R2553" t="s">
        <v>25825</v>
      </c>
      <c r="S2553" t="s">
        <v>26197</v>
      </c>
      <c r="T2553"/>
      <c r="U2553" t="s">
        <v>26198</v>
      </c>
      <c r="V2553" t="s">
        <v>26204</v>
      </c>
      <c r="X2553" s="91" t="s">
        <v>30515</v>
      </c>
      <c r="Y2553" s="97"/>
      <c r="AA2553" s="91" t="str">
        <v>EBLUF000.9CA</v>
      </c>
    </row>
    <row r="2554" spans="1:27" s="91" customFormat="1" ht="15" customHeight="1" x14ac:dyDescent="0.35">
      <c r="A2554" t="s">
        <v>7304</v>
      </c>
      <c r="B2554" t="s">
        <v>7303</v>
      </c>
      <c r="C2554" t="s">
        <v>7305</v>
      </c>
      <c r="D2554" t="s">
        <v>7306</v>
      </c>
      <c r="E2554"/>
      <c r="F2554" t="s">
        <v>33</v>
      </c>
      <c r="G2554"/>
      <c r="H2554">
        <v>2</v>
      </c>
      <c r="I2554">
        <v>43.61</v>
      </c>
      <c r="J2554" t="s">
        <v>253</v>
      </c>
      <c r="K2554">
        <v>36.355829999999997</v>
      </c>
      <c r="L2554">
        <v>-86.474440000000001</v>
      </c>
      <c r="M2554" s="100" t="s">
        <v>38431</v>
      </c>
      <c r="N2554" t="s">
        <v>26295</v>
      </c>
      <c r="O2554" t="s">
        <v>42852</v>
      </c>
      <c r="P2554">
        <v>4</v>
      </c>
      <c r="Q2554" t="s">
        <v>29955</v>
      </c>
      <c r="R2554" t="s">
        <v>25829</v>
      </c>
      <c r="S2554" t="s">
        <v>26197</v>
      </c>
      <c r="T2554" t="s">
        <v>26451</v>
      </c>
      <c r="U2554" t="s">
        <v>26207</v>
      </c>
      <c r="V2554" t="s">
        <v>26199</v>
      </c>
      <c r="W2554" s="91" t="s">
        <v>7307</v>
      </c>
      <c r="X2554" s="91" t="s">
        <v>34984</v>
      </c>
      <c r="Y2554" s="97"/>
      <c r="AA2554" s="91" t="str">
        <v>ECAMP002.0SR</v>
      </c>
    </row>
    <row r="2555" spans="1:27" s="91" customFormat="1" ht="15" customHeight="1" x14ac:dyDescent="0.35">
      <c r="A2555" t="s">
        <v>37897</v>
      </c>
      <c r="B2555" t="s">
        <v>37898</v>
      </c>
      <c r="C2555" t="s">
        <v>7305</v>
      </c>
      <c r="D2555" t="s">
        <v>37899</v>
      </c>
      <c r="E2555"/>
      <c r="F2555" t="s">
        <v>33</v>
      </c>
      <c r="G2555"/>
      <c r="H2555">
        <v>3.8</v>
      </c>
      <c r="I2555">
        <v>20.6</v>
      </c>
      <c r="J2555" t="s">
        <v>253</v>
      </c>
      <c r="K2555">
        <v>36.377029999999998</v>
      </c>
      <c r="L2555">
        <v>-86.485050000000001</v>
      </c>
      <c r="M2555" s="100" t="s">
        <v>38431</v>
      </c>
      <c r="N2555" t="s">
        <v>26295</v>
      </c>
      <c r="O2555" t="s">
        <v>42852</v>
      </c>
      <c r="P2555">
        <v>4</v>
      </c>
      <c r="Q2555" t="s">
        <v>27033</v>
      </c>
      <c r="R2555" t="s">
        <v>25829</v>
      </c>
      <c r="S2555" t="s">
        <v>26197</v>
      </c>
      <c r="T2555"/>
      <c r="U2555" t="s">
        <v>26198</v>
      </c>
      <c r="V2555" t="s">
        <v>26199</v>
      </c>
      <c r="X2555" s="91" t="s">
        <v>37900</v>
      </c>
      <c r="Y2555" s="97"/>
      <c r="AA2555" s="91" t="str">
        <v>ECAMP003.8SR</v>
      </c>
    </row>
    <row r="2556" spans="1:27" s="91" customFormat="1" ht="15" customHeight="1" x14ac:dyDescent="0.35">
      <c r="A2556" t="s">
        <v>39103</v>
      </c>
      <c r="B2556" t="s">
        <v>7308</v>
      </c>
      <c r="C2556" t="s">
        <v>7305</v>
      </c>
      <c r="D2556" t="s">
        <v>7310</v>
      </c>
      <c r="E2556"/>
      <c r="F2556" t="s">
        <v>33</v>
      </c>
      <c r="G2556"/>
      <c r="H2556">
        <v>4.7</v>
      </c>
      <c r="I2556">
        <v>17.73</v>
      </c>
      <c r="J2556" t="s">
        <v>253</v>
      </c>
      <c r="K2556">
        <v>36.386940000000003</v>
      </c>
      <c r="L2556">
        <v>-86.481390000000005</v>
      </c>
      <c r="M2556" s="100" t="s">
        <v>38431</v>
      </c>
      <c r="N2556" t="s">
        <v>26295</v>
      </c>
      <c r="O2556" t="s">
        <v>42852</v>
      </c>
      <c r="P2556">
        <v>4</v>
      </c>
      <c r="Q2556" t="s">
        <v>27033</v>
      </c>
      <c r="R2556" t="s">
        <v>25829</v>
      </c>
      <c r="S2556" t="s">
        <v>26197</v>
      </c>
      <c r="T2556"/>
      <c r="U2556" t="s">
        <v>26198</v>
      </c>
      <c r="V2556" t="s">
        <v>26199</v>
      </c>
      <c r="W2556" s="91" t="s">
        <v>7309</v>
      </c>
      <c r="X2556" s="91" t="s">
        <v>34985</v>
      </c>
      <c r="Y2556" s="97"/>
      <c r="AA2556" s="91" t="str">
        <v>ECAMP004.7SR</v>
      </c>
    </row>
    <row r="2557" spans="1:27" s="91" customFormat="1" ht="15" customHeight="1" x14ac:dyDescent="0.35">
      <c r="A2557" t="s">
        <v>7312</v>
      </c>
      <c r="B2557" t="s">
        <v>7311</v>
      </c>
      <c r="C2557" t="s">
        <v>7305</v>
      </c>
      <c r="D2557" t="s">
        <v>7313</v>
      </c>
      <c r="E2557"/>
      <c r="F2557" t="s">
        <v>33</v>
      </c>
      <c r="G2557"/>
      <c r="H2557">
        <v>9.1</v>
      </c>
      <c r="I2557">
        <v>7.21</v>
      </c>
      <c r="J2557" t="s">
        <v>253</v>
      </c>
      <c r="K2557">
        <v>36.421388999999998</v>
      </c>
      <c r="L2557">
        <v>-86.445832999999993</v>
      </c>
      <c r="M2557" s="100" t="s">
        <v>38431</v>
      </c>
      <c r="N2557" t="s">
        <v>26295</v>
      </c>
      <c r="O2557" t="s">
        <v>42852</v>
      </c>
      <c r="P2557">
        <v>4</v>
      </c>
      <c r="Q2557" t="s">
        <v>27033</v>
      </c>
      <c r="R2557" t="s">
        <v>25829</v>
      </c>
      <c r="S2557" t="s">
        <v>26197</v>
      </c>
      <c r="T2557"/>
      <c r="U2557" t="s">
        <v>26198</v>
      </c>
      <c r="V2557" t="s">
        <v>26199</v>
      </c>
      <c r="Y2557" s="97"/>
      <c r="AA2557" s="91" t="str">
        <v>ECAMP009.1SR</v>
      </c>
    </row>
    <row r="2558" spans="1:27" s="91" customFormat="1" ht="15" customHeight="1" x14ac:dyDescent="0.35">
      <c r="A2558" t="s">
        <v>37901</v>
      </c>
      <c r="B2558" t="s">
        <v>37902</v>
      </c>
      <c r="C2558" t="s">
        <v>7315</v>
      </c>
      <c r="D2558" t="s">
        <v>37903</v>
      </c>
      <c r="E2558"/>
      <c r="F2558" t="s">
        <v>33</v>
      </c>
      <c r="G2558" t="s">
        <v>33</v>
      </c>
      <c r="H2558">
        <v>0.2</v>
      </c>
      <c r="I2558">
        <v>0.3</v>
      </c>
      <c r="J2558" t="s">
        <v>253</v>
      </c>
      <c r="K2558">
        <v>36.458979999999997</v>
      </c>
      <c r="L2558">
        <v>-86.441419999999994</v>
      </c>
      <c r="M2558" s="100" t="s">
        <v>38431</v>
      </c>
      <c r="N2558" t="s">
        <v>26295</v>
      </c>
      <c r="O2558" t="s">
        <v>42852</v>
      </c>
      <c r="P2558">
        <v>4</v>
      </c>
      <c r="Q2558" t="s">
        <v>27033</v>
      </c>
      <c r="R2558" t="s">
        <v>25829</v>
      </c>
      <c r="S2558" t="s">
        <v>26197</v>
      </c>
      <c r="T2558"/>
      <c r="U2558" t="s">
        <v>26198</v>
      </c>
      <c r="V2558" t="s">
        <v>26199</v>
      </c>
      <c r="X2558" s="91" t="s">
        <v>37904</v>
      </c>
      <c r="Y2558" s="97"/>
      <c r="AA2558" s="91" t="str">
        <v>ECAMP11.8T0.2SR</v>
      </c>
    </row>
    <row r="2559" spans="1:27" s="91" customFormat="1" ht="15" customHeight="1" x14ac:dyDescent="0.35">
      <c r="A2559" t="s">
        <v>37905</v>
      </c>
      <c r="B2559" t="s">
        <v>37906</v>
      </c>
      <c r="C2559" t="s">
        <v>7315</v>
      </c>
      <c r="D2559" t="s">
        <v>37907</v>
      </c>
      <c r="E2559"/>
      <c r="F2559" t="s">
        <v>33</v>
      </c>
      <c r="G2559" t="s">
        <v>33</v>
      </c>
      <c r="H2559">
        <v>0.4</v>
      </c>
      <c r="I2559">
        <v>0.1</v>
      </c>
      <c r="J2559" t="s">
        <v>253</v>
      </c>
      <c r="K2559">
        <v>36.461970000000001</v>
      </c>
      <c r="L2559">
        <v>-86.441329999999994</v>
      </c>
      <c r="M2559" s="100" t="s">
        <v>38431</v>
      </c>
      <c r="N2559" t="s">
        <v>26295</v>
      </c>
      <c r="O2559" t="s">
        <v>42852</v>
      </c>
      <c r="P2559">
        <v>4</v>
      </c>
      <c r="Q2559" t="s">
        <v>27033</v>
      </c>
      <c r="R2559" t="s">
        <v>25829</v>
      </c>
      <c r="S2559" t="s">
        <v>26197</v>
      </c>
      <c r="T2559"/>
      <c r="U2559" t="s">
        <v>26198</v>
      </c>
      <c r="V2559" t="s">
        <v>26199</v>
      </c>
      <c r="X2559" s="91" t="s">
        <v>37908</v>
      </c>
      <c r="Y2559" s="97"/>
      <c r="AA2559" s="91" t="str">
        <v>ECAMP11.8T0.4SR</v>
      </c>
    </row>
    <row r="2560" spans="1:27" s="91" customFormat="1" ht="15" customHeight="1" x14ac:dyDescent="0.35">
      <c r="A2560" t="s">
        <v>37909</v>
      </c>
      <c r="B2560" t="s">
        <v>37910</v>
      </c>
      <c r="C2560" t="s">
        <v>37911</v>
      </c>
      <c r="D2560" t="s">
        <v>37912</v>
      </c>
      <c r="E2560"/>
      <c r="F2560" t="s">
        <v>33</v>
      </c>
      <c r="G2560" t="s">
        <v>33</v>
      </c>
      <c r="H2560">
        <v>0.1</v>
      </c>
      <c r="I2560">
        <v>0.1</v>
      </c>
      <c r="J2560" t="s">
        <v>253</v>
      </c>
      <c r="K2560">
        <v>36.46246</v>
      </c>
      <c r="L2560">
        <v>-86.441689999999994</v>
      </c>
      <c r="M2560" s="100" t="s">
        <v>38431</v>
      </c>
      <c r="N2560" t="s">
        <v>26295</v>
      </c>
      <c r="O2560" t="s">
        <v>42852</v>
      </c>
      <c r="P2560">
        <v>4</v>
      </c>
      <c r="Q2560" t="s">
        <v>27033</v>
      </c>
      <c r="R2560" t="s">
        <v>25829</v>
      </c>
      <c r="S2560" t="s">
        <v>26197</v>
      </c>
      <c r="T2560"/>
      <c r="U2560" t="s">
        <v>26198</v>
      </c>
      <c r="V2560" t="s">
        <v>26199</v>
      </c>
      <c r="X2560" s="91" t="s">
        <v>37913</v>
      </c>
      <c r="Y2560" s="97"/>
      <c r="AA2560" s="91" t="str">
        <v>ECAMP11.8T0.4T0.1SR</v>
      </c>
    </row>
    <row r="2561" spans="1:27" s="91" customFormat="1" ht="15" customHeight="1" x14ac:dyDescent="0.35">
      <c r="A2561" t="s">
        <v>37914</v>
      </c>
      <c r="B2561" t="s">
        <v>37915</v>
      </c>
      <c r="C2561" t="s">
        <v>7315</v>
      </c>
      <c r="D2561" t="s">
        <v>37916</v>
      </c>
      <c r="E2561"/>
      <c r="F2561" t="s">
        <v>33</v>
      </c>
      <c r="G2561" t="s">
        <v>33</v>
      </c>
      <c r="H2561">
        <v>0.5</v>
      </c>
      <c r="I2561">
        <v>0.1</v>
      </c>
      <c r="J2561" t="s">
        <v>253</v>
      </c>
      <c r="K2561">
        <v>36.462530000000001</v>
      </c>
      <c r="L2561">
        <v>-86.441190000000006</v>
      </c>
      <c r="M2561" s="100" t="s">
        <v>38431</v>
      </c>
      <c r="N2561" t="s">
        <v>26295</v>
      </c>
      <c r="O2561" t="s">
        <v>42852</v>
      </c>
      <c r="P2561">
        <v>4</v>
      </c>
      <c r="Q2561" t="s">
        <v>27033</v>
      </c>
      <c r="R2561" t="s">
        <v>25829</v>
      </c>
      <c r="S2561" t="s">
        <v>26197</v>
      </c>
      <c r="T2561"/>
      <c r="U2561" t="s">
        <v>26198</v>
      </c>
      <c r="V2561" t="s">
        <v>26199</v>
      </c>
      <c r="X2561" s="91" t="s">
        <v>37917</v>
      </c>
      <c r="Y2561" s="97"/>
      <c r="AA2561" s="91" t="str">
        <v>ECAMP11.8T0.5R</v>
      </c>
    </row>
    <row r="2562" spans="1:27" s="91" customFormat="1" ht="15" customHeight="1" x14ac:dyDescent="0.35">
      <c r="A2562" t="s">
        <v>34986</v>
      </c>
      <c r="B2562" t="s">
        <v>7314</v>
      </c>
      <c r="C2562" t="s">
        <v>7315</v>
      </c>
      <c r="D2562" t="s">
        <v>7316</v>
      </c>
      <c r="E2562"/>
      <c r="F2562" t="s">
        <v>33</v>
      </c>
      <c r="G2562"/>
      <c r="H2562">
        <v>0.1</v>
      </c>
      <c r="I2562">
        <v>2.09</v>
      </c>
      <c r="J2562" t="s">
        <v>253</v>
      </c>
      <c r="K2562">
        <v>36.38729</v>
      </c>
      <c r="L2562">
        <v>-86.481549999999999</v>
      </c>
      <c r="M2562" s="100" t="s">
        <v>38431</v>
      </c>
      <c r="N2562" t="s">
        <v>26295</v>
      </c>
      <c r="O2562" t="s">
        <v>42852</v>
      </c>
      <c r="P2562">
        <v>4</v>
      </c>
      <c r="Q2562" t="s">
        <v>31153</v>
      </c>
      <c r="R2562" t="s">
        <v>25829</v>
      </c>
      <c r="S2562" t="s">
        <v>26197</v>
      </c>
      <c r="T2562"/>
      <c r="U2562" t="s">
        <v>26198</v>
      </c>
      <c r="V2562" t="s">
        <v>26199</v>
      </c>
      <c r="W2562" s="91" t="s">
        <v>34987</v>
      </c>
      <c r="X2562" s="91" t="s">
        <v>34988</v>
      </c>
      <c r="Y2562" s="97"/>
      <c r="AA2562" s="91" t="str">
        <v>ECAMP5.0T0.1SR</v>
      </c>
    </row>
    <row r="2563" spans="1:27" s="91" customFormat="1" ht="15" customHeight="1" x14ac:dyDescent="0.35">
      <c r="A2563" s="310" t="s">
        <v>39104</v>
      </c>
      <c r="B2563" s="310" t="s">
        <v>39105</v>
      </c>
      <c r="C2563" s="310" t="s">
        <v>7315</v>
      </c>
      <c r="D2563" s="310" t="s">
        <v>39106</v>
      </c>
      <c r="E2563" s="310"/>
      <c r="F2563" s="310" t="s">
        <v>33</v>
      </c>
      <c r="G2563" s="310"/>
      <c r="H2563" s="314">
        <v>0.3</v>
      </c>
      <c r="I2563" s="314">
        <v>0.4</v>
      </c>
      <c r="J2563" s="310" t="s">
        <v>253</v>
      </c>
      <c r="K2563" s="314">
        <v>36.396680000000003</v>
      </c>
      <c r="L2563" s="314">
        <v>-86.473330000000004</v>
      </c>
      <c r="M2563" s="314" t="s">
        <v>38431</v>
      </c>
      <c r="N2563" s="310" t="s">
        <v>26295</v>
      </c>
      <c r="O2563" s="310" t="s">
        <v>39107</v>
      </c>
      <c r="P2563" s="314">
        <v>4</v>
      </c>
      <c r="Q2563" s="310" t="s">
        <v>31153</v>
      </c>
      <c r="R2563" s="310" t="s">
        <v>25829</v>
      </c>
      <c r="S2563" s="310" t="s">
        <v>26197</v>
      </c>
      <c r="T2563" s="310"/>
      <c r="U2563" s="310" t="s">
        <v>26198</v>
      </c>
      <c r="V2563" s="310" t="s">
        <v>26199</v>
      </c>
      <c r="X2563" s="91" t="s">
        <v>39108</v>
      </c>
      <c r="Y2563" s="97"/>
      <c r="AA2563" s="91" t="str">
        <v>ECAMP5.4T0.3SR</v>
      </c>
    </row>
    <row r="2564" spans="1:27" s="91" customFormat="1" ht="15" customHeight="1" x14ac:dyDescent="0.35">
      <c r="A2564" t="s">
        <v>7318</v>
      </c>
      <c r="B2564" t="s">
        <v>7317</v>
      </c>
      <c r="C2564" t="s">
        <v>7315</v>
      </c>
      <c r="D2564" t="s">
        <v>7319</v>
      </c>
      <c r="E2564"/>
      <c r="F2564" t="s">
        <v>33</v>
      </c>
      <c r="G2564"/>
      <c r="H2564">
        <v>0.1</v>
      </c>
      <c r="I2564">
        <v>4.58</v>
      </c>
      <c r="J2564" t="s">
        <v>253</v>
      </c>
      <c r="K2564">
        <v>36.412779999999998</v>
      </c>
      <c r="L2564">
        <v>-86.453610999999995</v>
      </c>
      <c r="M2564" s="100" t="s">
        <v>38431</v>
      </c>
      <c r="N2564" t="s">
        <v>26295</v>
      </c>
      <c r="O2564" t="s">
        <v>42852</v>
      </c>
      <c r="P2564">
        <v>4</v>
      </c>
      <c r="Q2564" t="s">
        <v>27034</v>
      </c>
      <c r="R2564" t="s">
        <v>25829</v>
      </c>
      <c r="S2564" t="s">
        <v>26197</v>
      </c>
      <c r="T2564"/>
      <c r="U2564" t="s">
        <v>26198</v>
      </c>
      <c r="V2564" t="s">
        <v>26199</v>
      </c>
      <c r="W2564" s="91" t="s">
        <v>7320</v>
      </c>
      <c r="X2564" s="91" t="s">
        <v>31154</v>
      </c>
      <c r="Y2564" s="97"/>
      <c r="AA2564" s="91" t="str">
        <v>ECAMP7.2T0.1SR</v>
      </c>
    </row>
    <row r="2565" spans="1:27" s="91" customFormat="1" ht="15" customHeight="1" x14ac:dyDescent="0.35">
      <c r="A2565" t="s">
        <v>7322</v>
      </c>
      <c r="B2565" t="s">
        <v>7321</v>
      </c>
      <c r="C2565" t="s">
        <v>7323</v>
      </c>
      <c r="D2565" t="s">
        <v>7324</v>
      </c>
      <c r="E2565"/>
      <c r="F2565" t="s">
        <v>33</v>
      </c>
      <c r="G2565"/>
      <c r="H2565">
        <v>0.9</v>
      </c>
      <c r="I2565">
        <v>7.23</v>
      </c>
      <c r="J2565" t="s">
        <v>2764</v>
      </c>
      <c r="K2565">
        <v>36.463329999999999</v>
      </c>
      <c r="L2565">
        <v>-86.132499999999993</v>
      </c>
      <c r="M2565" s="100" t="s">
        <v>38431</v>
      </c>
      <c r="N2565" t="s">
        <v>26295</v>
      </c>
      <c r="O2565" t="s">
        <v>42684</v>
      </c>
      <c r="P2565">
        <v>4</v>
      </c>
      <c r="Q2565" t="s">
        <v>27035</v>
      </c>
      <c r="R2565" t="s">
        <v>25812</v>
      </c>
      <c r="S2565" t="s">
        <v>26197</v>
      </c>
      <c r="T2565"/>
      <c r="U2565" t="s">
        <v>26198</v>
      </c>
      <c r="V2565" t="s">
        <v>26199</v>
      </c>
      <c r="Y2565" s="97"/>
      <c r="AA2565" s="91" t="str">
        <v>ECHO000.9MA</v>
      </c>
    </row>
    <row r="2566" spans="1:27" s="91" customFormat="1" ht="15" customHeight="1" x14ac:dyDescent="0.35">
      <c r="A2566" t="s">
        <v>7339</v>
      </c>
      <c r="B2566" t="s">
        <v>7338</v>
      </c>
      <c r="C2566" t="s">
        <v>7340</v>
      </c>
      <c r="D2566" t="s">
        <v>7341</v>
      </c>
      <c r="E2566" t="s">
        <v>42906</v>
      </c>
      <c r="F2566" t="s">
        <v>9</v>
      </c>
      <c r="G2566"/>
      <c r="H2566">
        <v>2.2000000000000002</v>
      </c>
      <c r="I2566">
        <v>6.5</v>
      </c>
      <c r="J2566" t="s">
        <v>3832</v>
      </c>
      <c r="K2566">
        <v>35.162452000000002</v>
      </c>
      <c r="L2566">
        <v>-89.065956</v>
      </c>
      <c r="M2566" s="100" t="s">
        <v>38450</v>
      </c>
      <c r="N2566" t="s">
        <v>26319</v>
      </c>
      <c r="O2566" t="s">
        <v>42163</v>
      </c>
      <c r="P2566">
        <v>4</v>
      </c>
      <c r="Q2566" t="s">
        <v>27041</v>
      </c>
      <c r="R2566" t="s">
        <v>25828</v>
      </c>
      <c r="S2566" t="s">
        <v>26197</v>
      </c>
      <c r="T2566"/>
      <c r="U2566" t="s">
        <v>26198</v>
      </c>
      <c r="V2566" t="s">
        <v>26199</v>
      </c>
      <c r="X2566" s="91" t="s">
        <v>39109</v>
      </c>
      <c r="Y2566" s="97"/>
      <c r="AA2566" s="91" t="str">
        <v>ECO65E10</v>
      </c>
    </row>
    <row r="2567" spans="1:27" s="91" customFormat="1" ht="15" customHeight="1" x14ac:dyDescent="0.35">
      <c r="A2567" t="s">
        <v>7343</v>
      </c>
      <c r="B2567" t="s">
        <v>7342</v>
      </c>
      <c r="C2567" t="s">
        <v>7344</v>
      </c>
      <c r="D2567" t="s">
        <v>3851</v>
      </c>
      <c r="E2567" t="s">
        <v>42906</v>
      </c>
      <c r="F2567" t="s">
        <v>9</v>
      </c>
      <c r="G2567"/>
      <c r="H2567">
        <v>1.7</v>
      </c>
      <c r="I2567">
        <v>17.5</v>
      </c>
      <c r="J2567" t="s">
        <v>3832</v>
      </c>
      <c r="K2567">
        <v>35.101170000000003</v>
      </c>
      <c r="L2567">
        <v>-89.084479999999999</v>
      </c>
      <c r="M2567" s="100" t="s">
        <v>38450</v>
      </c>
      <c r="N2567" t="s">
        <v>26319</v>
      </c>
      <c r="O2567" t="s">
        <v>42449</v>
      </c>
      <c r="P2567">
        <v>4</v>
      </c>
      <c r="Q2567" t="s">
        <v>27042</v>
      </c>
      <c r="R2567" t="s">
        <v>25828</v>
      </c>
      <c r="S2567" t="s">
        <v>26197</v>
      </c>
      <c r="T2567"/>
      <c r="U2567" t="s">
        <v>26198</v>
      </c>
      <c r="V2567" t="s">
        <v>26199</v>
      </c>
      <c r="X2567" s="91" t="s">
        <v>37181</v>
      </c>
      <c r="Y2567" s="97"/>
      <c r="AA2567" s="91" t="str">
        <v>ECO65E11</v>
      </c>
    </row>
    <row r="2568" spans="1:27" s="91" customFormat="1" ht="15" customHeight="1" x14ac:dyDescent="0.35">
      <c r="A2568" t="s">
        <v>7365</v>
      </c>
      <c r="B2568" t="s">
        <v>7364</v>
      </c>
      <c r="C2568" t="s">
        <v>7366</v>
      </c>
      <c r="D2568" t="s">
        <v>7367</v>
      </c>
      <c r="E2568" t="s">
        <v>42906</v>
      </c>
      <c r="F2568" t="s">
        <v>29090</v>
      </c>
      <c r="G2568"/>
      <c r="H2568">
        <v>6.7</v>
      </c>
      <c r="I2568">
        <v>19.8</v>
      </c>
      <c r="J2568" t="s">
        <v>442</v>
      </c>
      <c r="K2568">
        <v>36.256300000000003</v>
      </c>
      <c r="L2568">
        <v>-82.109800000000007</v>
      </c>
      <c r="M2568" s="100" t="s">
        <v>38455</v>
      </c>
      <c r="N2568" t="s">
        <v>26332</v>
      </c>
      <c r="O2568" t="s">
        <v>42675</v>
      </c>
      <c r="P2568">
        <v>1</v>
      </c>
      <c r="Q2568" t="s">
        <v>27045</v>
      </c>
      <c r="R2568" t="s">
        <v>25821</v>
      </c>
      <c r="S2568" t="s">
        <v>26197</v>
      </c>
      <c r="T2568"/>
      <c r="U2568" t="s">
        <v>26198</v>
      </c>
      <c r="V2568" t="s">
        <v>26204</v>
      </c>
      <c r="X2568" s="91" t="s">
        <v>31157</v>
      </c>
      <c r="Y2568" s="97"/>
      <c r="AA2568" s="91" t="str">
        <v>ECO66D03</v>
      </c>
    </row>
    <row r="2569" spans="1:27" s="91" customFormat="1" ht="15" customHeight="1" x14ac:dyDescent="0.35">
      <c r="A2569" t="s">
        <v>7369</v>
      </c>
      <c r="B2569" t="s">
        <v>7368</v>
      </c>
      <c r="C2569" t="s">
        <v>6468</v>
      </c>
      <c r="D2569" t="s">
        <v>31158</v>
      </c>
      <c r="E2569" t="s">
        <v>42906</v>
      </c>
      <c r="F2569" t="s">
        <v>29090</v>
      </c>
      <c r="G2569"/>
      <c r="H2569">
        <v>25.4</v>
      </c>
      <c r="I2569">
        <v>10</v>
      </c>
      <c r="J2569" t="s">
        <v>442</v>
      </c>
      <c r="K2569">
        <v>36.157339999999998</v>
      </c>
      <c r="L2569">
        <v>-82.100579999999994</v>
      </c>
      <c r="M2569" s="100" t="s">
        <v>38455</v>
      </c>
      <c r="N2569" t="s">
        <v>26332</v>
      </c>
      <c r="O2569" t="s">
        <v>42889</v>
      </c>
      <c r="P2569">
        <v>1</v>
      </c>
      <c r="Q2569" t="s">
        <v>27046</v>
      </c>
      <c r="R2569" t="s">
        <v>25821</v>
      </c>
      <c r="S2569" t="s">
        <v>26197</v>
      </c>
      <c r="T2569"/>
      <c r="U2569" t="s">
        <v>26198</v>
      </c>
      <c r="V2569" t="s">
        <v>26204</v>
      </c>
      <c r="X2569" s="91" t="s">
        <v>41048</v>
      </c>
      <c r="Y2569" s="97"/>
      <c r="AA2569" s="91" t="str">
        <v>ECO66D05</v>
      </c>
    </row>
    <row r="2570" spans="1:27" s="91" customFormat="1" ht="15" customHeight="1" x14ac:dyDescent="0.35">
      <c r="A2570" t="s">
        <v>7371</v>
      </c>
      <c r="B2570" t="s">
        <v>7370</v>
      </c>
      <c r="C2570" t="s">
        <v>7372</v>
      </c>
      <c r="D2570" t="s">
        <v>7373</v>
      </c>
      <c r="E2570" t="s">
        <v>42906</v>
      </c>
      <c r="F2570" t="s">
        <v>28981</v>
      </c>
      <c r="G2570"/>
      <c r="H2570">
        <v>2.1</v>
      </c>
      <c r="I2570">
        <v>4.8</v>
      </c>
      <c r="J2570" t="s">
        <v>244</v>
      </c>
      <c r="K2570">
        <v>36.543900000000001</v>
      </c>
      <c r="L2570">
        <v>-81.723500000000001</v>
      </c>
      <c r="M2570" s="100" t="s">
        <v>38412</v>
      </c>
      <c r="N2570" t="s">
        <v>29031</v>
      </c>
      <c r="O2570" t="s">
        <v>42671</v>
      </c>
      <c r="P2570">
        <v>2</v>
      </c>
      <c r="Q2570" t="s">
        <v>27047</v>
      </c>
      <c r="R2570" t="s">
        <v>25821</v>
      </c>
      <c r="S2570" t="s">
        <v>26197</v>
      </c>
      <c r="T2570"/>
      <c r="U2570" t="s">
        <v>26198</v>
      </c>
      <c r="V2570" t="s">
        <v>26204</v>
      </c>
      <c r="X2570" s="91" t="s">
        <v>31159</v>
      </c>
      <c r="Y2570" s="97"/>
      <c r="AA2570" s="91" t="str">
        <v>ECO66E04</v>
      </c>
    </row>
    <row r="2571" spans="1:27" s="91" customFormat="1" ht="15" customHeight="1" x14ac:dyDescent="0.35">
      <c r="A2571" t="s">
        <v>7375</v>
      </c>
      <c r="B2571" t="s">
        <v>7374</v>
      </c>
      <c r="C2571" t="s">
        <v>4527</v>
      </c>
      <c r="D2571" t="s">
        <v>7376</v>
      </c>
      <c r="E2571" t="s">
        <v>25762</v>
      </c>
      <c r="F2571" t="s">
        <v>28981</v>
      </c>
      <c r="G2571"/>
      <c r="H2571">
        <v>1.8</v>
      </c>
      <c r="I2571">
        <v>9.1999999999999993</v>
      </c>
      <c r="J2571" t="s">
        <v>625</v>
      </c>
      <c r="K2571">
        <v>36.148180000000004</v>
      </c>
      <c r="L2571">
        <v>-82.528350000000003</v>
      </c>
      <c r="M2571" s="100" t="s">
        <v>38387</v>
      </c>
      <c r="N2571" t="s">
        <v>26214</v>
      </c>
      <c r="O2571" t="s">
        <v>42209</v>
      </c>
      <c r="P2571">
        <v>5</v>
      </c>
      <c r="Q2571" t="s">
        <v>27048</v>
      </c>
      <c r="R2571" t="s">
        <v>25821</v>
      </c>
      <c r="S2571" t="s">
        <v>26197</v>
      </c>
      <c r="T2571"/>
      <c r="U2571" t="s">
        <v>26198</v>
      </c>
      <c r="V2571" t="s">
        <v>26204</v>
      </c>
      <c r="W2571" s="91" t="s">
        <v>31160</v>
      </c>
      <c r="X2571" s="91" t="s">
        <v>34990</v>
      </c>
      <c r="Y2571" s="97"/>
      <c r="AA2571" s="91" t="str">
        <v>ECO66E09</v>
      </c>
    </row>
    <row r="2572" spans="1:27" s="91" customFormat="1" ht="15" customHeight="1" x14ac:dyDescent="0.35">
      <c r="A2572" t="s">
        <v>7378</v>
      </c>
      <c r="B2572" t="s">
        <v>7377</v>
      </c>
      <c r="C2572" t="s">
        <v>7379</v>
      </c>
      <c r="D2572" t="s">
        <v>7380</v>
      </c>
      <c r="E2572" t="s">
        <v>42906</v>
      </c>
      <c r="F2572" t="s">
        <v>28981</v>
      </c>
      <c r="G2572"/>
      <c r="H2572">
        <v>1.7</v>
      </c>
      <c r="I2572">
        <v>3.3</v>
      </c>
      <c r="J2572" t="s">
        <v>625</v>
      </c>
      <c r="K2572">
        <v>36.086129999999997</v>
      </c>
      <c r="L2572">
        <v>-82.521460000000005</v>
      </c>
      <c r="M2572" s="100" t="s">
        <v>38387</v>
      </c>
      <c r="N2572" t="s">
        <v>26214</v>
      </c>
      <c r="O2572" t="s">
        <v>42439</v>
      </c>
      <c r="P2572">
        <v>5</v>
      </c>
      <c r="Q2572" t="s">
        <v>27049</v>
      </c>
      <c r="R2572" t="s">
        <v>25821</v>
      </c>
      <c r="S2572" t="s">
        <v>26197</v>
      </c>
      <c r="T2572"/>
      <c r="U2572" t="s">
        <v>26198</v>
      </c>
      <c r="V2572" t="s">
        <v>26204</v>
      </c>
      <c r="X2572" s="91" t="s">
        <v>34991</v>
      </c>
      <c r="Y2572" s="97"/>
      <c r="AA2572" s="91" t="str">
        <v>ECO66E11</v>
      </c>
    </row>
    <row r="2573" spans="1:27" s="91" customFormat="1" ht="15" customHeight="1" x14ac:dyDescent="0.35">
      <c r="A2573" t="s">
        <v>7382</v>
      </c>
      <c r="B2573" t="s">
        <v>7381</v>
      </c>
      <c r="C2573" t="s">
        <v>6569</v>
      </c>
      <c r="D2573" t="s">
        <v>7383</v>
      </c>
      <c r="E2573" t="s">
        <v>42906</v>
      </c>
      <c r="F2573" t="s">
        <v>28981</v>
      </c>
      <c r="G2573"/>
      <c r="H2573">
        <v>0.1</v>
      </c>
      <c r="I2573">
        <v>3.9</v>
      </c>
      <c r="J2573" t="s">
        <v>15</v>
      </c>
      <c r="K2573">
        <v>35.743780000000001</v>
      </c>
      <c r="L2573">
        <v>-83.766310000000004</v>
      </c>
      <c r="M2573" s="100" t="s">
        <v>38415</v>
      </c>
      <c r="N2573" t="s">
        <v>26602</v>
      </c>
      <c r="O2573" t="s">
        <v>42220</v>
      </c>
      <c r="P2573">
        <v>2</v>
      </c>
      <c r="Q2573" t="s">
        <v>27050</v>
      </c>
      <c r="R2573" t="s">
        <v>25825</v>
      </c>
      <c r="S2573" t="s">
        <v>26197</v>
      </c>
      <c r="T2573"/>
      <c r="U2573" t="s">
        <v>26198</v>
      </c>
      <c r="V2573" t="s">
        <v>26204</v>
      </c>
      <c r="X2573" s="91" t="s">
        <v>31161</v>
      </c>
      <c r="Y2573" s="97"/>
      <c r="AA2573" s="91" t="str">
        <v>ECO66E17</v>
      </c>
    </row>
    <row r="2574" spans="1:27" s="91" customFormat="1" ht="15" customHeight="1" x14ac:dyDescent="0.35">
      <c r="A2574" t="s">
        <v>7385</v>
      </c>
      <c r="B2574" t="s">
        <v>7384</v>
      </c>
      <c r="C2574" t="s">
        <v>13</v>
      </c>
      <c r="D2574" t="s">
        <v>34992</v>
      </c>
      <c r="E2574" t="s">
        <v>42906</v>
      </c>
      <c r="F2574" t="s">
        <v>28983</v>
      </c>
      <c r="G2574"/>
      <c r="H2574">
        <v>18.3</v>
      </c>
      <c r="I2574">
        <v>19.600000000000001</v>
      </c>
      <c r="J2574" t="s">
        <v>15</v>
      </c>
      <c r="K2574">
        <v>35.592640000000003</v>
      </c>
      <c r="L2574">
        <v>-83.850880000000004</v>
      </c>
      <c r="M2574" s="100" t="s">
        <v>38378</v>
      </c>
      <c r="N2574" t="s">
        <v>26202</v>
      </c>
      <c r="O2574" t="s">
        <v>43008</v>
      </c>
      <c r="P2574">
        <v>3</v>
      </c>
      <c r="Q2574" t="s">
        <v>29197</v>
      </c>
      <c r="R2574" t="s">
        <v>25825</v>
      </c>
      <c r="S2574" t="s">
        <v>26197</v>
      </c>
      <c r="T2574"/>
      <c r="U2574" t="s">
        <v>26198</v>
      </c>
      <c r="V2574" t="s">
        <v>26204</v>
      </c>
      <c r="X2574" s="91" t="s">
        <v>34993</v>
      </c>
      <c r="Y2574" s="97"/>
      <c r="AA2574" s="91" t="str">
        <v>ECO66F06</v>
      </c>
    </row>
    <row r="2575" spans="1:27" s="91" customFormat="1" ht="15" customHeight="1" x14ac:dyDescent="0.35">
      <c r="A2575" t="s">
        <v>7387</v>
      </c>
      <c r="B2575" t="s">
        <v>7386</v>
      </c>
      <c r="C2575" t="s">
        <v>1010</v>
      </c>
      <c r="D2575" t="s">
        <v>7388</v>
      </c>
      <c r="E2575" t="s">
        <v>42906</v>
      </c>
      <c r="F2575" t="s">
        <v>28983</v>
      </c>
      <c r="G2575"/>
      <c r="H2575">
        <v>5</v>
      </c>
      <c r="I2575">
        <v>45.5</v>
      </c>
      <c r="J2575" t="s">
        <v>244</v>
      </c>
      <c r="K2575">
        <v>36.586399999999998</v>
      </c>
      <c r="L2575">
        <v>-81.827500000000001</v>
      </c>
      <c r="M2575" s="100" t="s">
        <v>38412</v>
      </c>
      <c r="N2575" t="s">
        <v>29031</v>
      </c>
      <c r="O2575" t="s">
        <v>42389</v>
      </c>
      <c r="P2575">
        <v>2</v>
      </c>
      <c r="Q2575" t="s">
        <v>29771</v>
      </c>
      <c r="R2575" t="s">
        <v>25821</v>
      </c>
      <c r="S2575" t="s">
        <v>26197</v>
      </c>
      <c r="T2575"/>
      <c r="U2575" t="s">
        <v>26198</v>
      </c>
      <c r="V2575" t="s">
        <v>26204</v>
      </c>
      <c r="X2575" s="91" t="s">
        <v>42987</v>
      </c>
      <c r="Y2575" s="97"/>
      <c r="AA2575" s="91" t="str">
        <v>ECO66F07</v>
      </c>
    </row>
    <row r="2576" spans="1:27" s="91" customFormat="1" ht="15" customHeight="1" x14ac:dyDescent="0.35">
      <c r="A2576" t="s">
        <v>7390</v>
      </c>
      <c r="B2576" t="s">
        <v>7389</v>
      </c>
      <c r="C2576" t="s">
        <v>7391</v>
      </c>
      <c r="D2576" t="s">
        <v>7392</v>
      </c>
      <c r="E2576" t="s">
        <v>42906</v>
      </c>
      <c r="F2576" t="s">
        <v>28983</v>
      </c>
      <c r="G2576"/>
      <c r="H2576">
        <v>12.5</v>
      </c>
      <c r="I2576">
        <v>3.9</v>
      </c>
      <c r="J2576" t="s">
        <v>442</v>
      </c>
      <c r="K2576">
        <v>36.468110000000003</v>
      </c>
      <c r="L2576">
        <v>-81.995689999999996</v>
      </c>
      <c r="M2576" s="100" t="s">
        <v>38455</v>
      </c>
      <c r="N2576" t="s">
        <v>26332</v>
      </c>
      <c r="O2576" t="s">
        <v>42435</v>
      </c>
      <c r="P2576">
        <v>1</v>
      </c>
      <c r="Q2576" t="s">
        <v>28526</v>
      </c>
      <c r="R2576" t="s">
        <v>25821</v>
      </c>
      <c r="S2576" t="s">
        <v>26197</v>
      </c>
      <c r="T2576"/>
      <c r="U2576" t="s">
        <v>26198</v>
      </c>
      <c r="V2576" t="s">
        <v>26204</v>
      </c>
      <c r="W2576" s="91" t="s">
        <v>7393</v>
      </c>
      <c r="X2576" s="91" t="s">
        <v>34994</v>
      </c>
      <c r="Y2576" s="97"/>
      <c r="AA2576" s="91" t="str">
        <v>ECO66F08</v>
      </c>
    </row>
    <row r="2577" spans="1:27" s="91" customFormat="1" ht="15" customHeight="1" x14ac:dyDescent="0.35">
      <c r="A2577" t="s">
        <v>7399</v>
      </c>
      <c r="B2577" t="s">
        <v>7398</v>
      </c>
      <c r="C2577" t="s">
        <v>7400</v>
      </c>
      <c r="D2577" t="s">
        <v>7401</v>
      </c>
      <c r="E2577" t="s">
        <v>25762</v>
      </c>
      <c r="F2577" t="s">
        <v>28985</v>
      </c>
      <c r="G2577"/>
      <c r="H2577">
        <v>50.7</v>
      </c>
      <c r="I2577">
        <v>34.9</v>
      </c>
      <c r="J2577" t="s">
        <v>553</v>
      </c>
      <c r="K2577">
        <v>35.653329999999997</v>
      </c>
      <c r="L2577">
        <v>-83.577269999999999</v>
      </c>
      <c r="M2577" s="100" t="s">
        <v>38415</v>
      </c>
      <c r="N2577" t="s">
        <v>26602</v>
      </c>
      <c r="O2577" t="s">
        <v>42990</v>
      </c>
      <c r="P2577">
        <v>2</v>
      </c>
      <c r="Q2577" t="s">
        <v>37183</v>
      </c>
      <c r="R2577" t="s">
        <v>25825</v>
      </c>
      <c r="S2577" t="s">
        <v>26197</v>
      </c>
      <c r="T2577"/>
      <c r="U2577" t="s">
        <v>26198</v>
      </c>
      <c r="V2577" t="s">
        <v>26204</v>
      </c>
      <c r="X2577" s="91" t="s">
        <v>42991</v>
      </c>
      <c r="Y2577" s="97"/>
      <c r="AA2577" s="91" t="str">
        <v>ECO66G05</v>
      </c>
    </row>
    <row r="2578" spans="1:27" s="91" customFormat="1" ht="15" customHeight="1" x14ac:dyDescent="0.35">
      <c r="A2578" t="s">
        <v>7406</v>
      </c>
      <c r="B2578" t="s">
        <v>7405</v>
      </c>
      <c r="C2578" t="s">
        <v>7407</v>
      </c>
      <c r="D2578" t="s">
        <v>7408</v>
      </c>
      <c r="E2578" t="s">
        <v>42906</v>
      </c>
      <c r="F2578" t="s">
        <v>28985</v>
      </c>
      <c r="G2578"/>
      <c r="H2578">
        <v>3</v>
      </c>
      <c r="I2578">
        <v>11.7</v>
      </c>
      <c r="J2578" t="s">
        <v>409</v>
      </c>
      <c r="K2578">
        <v>35.319499999999998</v>
      </c>
      <c r="L2578">
        <v>-84.122399999999999</v>
      </c>
      <c r="M2578" s="100" t="s">
        <v>38378</v>
      </c>
      <c r="N2578" t="s">
        <v>26202</v>
      </c>
      <c r="O2578" t="s">
        <v>42689</v>
      </c>
      <c r="P2578">
        <v>3</v>
      </c>
      <c r="Q2578" t="s">
        <v>29198</v>
      </c>
      <c r="R2578" t="s">
        <v>25825</v>
      </c>
      <c r="S2578" t="s">
        <v>26197</v>
      </c>
      <c r="T2578"/>
      <c r="U2578" t="s">
        <v>26198</v>
      </c>
      <c r="V2578" t="s">
        <v>26204</v>
      </c>
      <c r="X2578" s="91" t="s">
        <v>42993</v>
      </c>
      <c r="Y2578" s="97"/>
      <c r="AA2578" s="91" t="str">
        <v>ECO66G09</v>
      </c>
    </row>
    <row r="2579" spans="1:27" s="91" customFormat="1" ht="15" customHeight="1" x14ac:dyDescent="0.35">
      <c r="A2579" t="s">
        <v>7410</v>
      </c>
      <c r="B2579" t="s">
        <v>7409</v>
      </c>
      <c r="C2579" t="s">
        <v>7411</v>
      </c>
      <c r="D2579" t="s">
        <v>7412</v>
      </c>
      <c r="E2579" t="s">
        <v>25762</v>
      </c>
      <c r="F2579" t="s">
        <v>28985</v>
      </c>
      <c r="G2579"/>
      <c r="H2579">
        <v>1.8</v>
      </c>
      <c r="I2579">
        <v>5.7</v>
      </c>
      <c r="J2579" t="s">
        <v>301</v>
      </c>
      <c r="K2579">
        <v>35.003050000000002</v>
      </c>
      <c r="L2579">
        <v>-84.612219999999994</v>
      </c>
      <c r="M2579" s="100" t="s">
        <v>38558</v>
      </c>
      <c r="N2579" t="s">
        <v>26436</v>
      </c>
      <c r="O2579" t="s">
        <v>42994</v>
      </c>
      <c r="P2579">
        <v>1</v>
      </c>
      <c r="Q2579" t="s">
        <v>31162</v>
      </c>
      <c r="R2579" t="s">
        <v>25802</v>
      </c>
      <c r="S2579" t="s">
        <v>26197</v>
      </c>
      <c r="T2579"/>
      <c r="U2579" t="s">
        <v>26198</v>
      </c>
      <c r="V2579" t="s">
        <v>26204</v>
      </c>
      <c r="X2579" s="91" t="s">
        <v>31163</v>
      </c>
      <c r="Y2579" s="97"/>
      <c r="AA2579" s="91" t="str">
        <v>ECO66G12</v>
      </c>
    </row>
    <row r="2580" spans="1:27" s="91" customFormat="1" ht="15" customHeight="1" x14ac:dyDescent="0.35">
      <c r="A2580" t="s">
        <v>7414</v>
      </c>
      <c r="B2580" t="s">
        <v>7413</v>
      </c>
      <c r="C2580" t="s">
        <v>7415</v>
      </c>
      <c r="D2580" t="s">
        <v>1654</v>
      </c>
      <c r="E2580" t="s">
        <v>25762</v>
      </c>
      <c r="F2580" t="s">
        <v>28985</v>
      </c>
      <c r="G2580"/>
      <c r="H2580">
        <v>1.5</v>
      </c>
      <c r="I2580">
        <v>6.04</v>
      </c>
      <c r="J2580" t="s">
        <v>301</v>
      </c>
      <c r="K2580">
        <v>35.05386</v>
      </c>
      <c r="L2580">
        <v>-84.480310000000003</v>
      </c>
      <c r="M2580" s="100" t="s">
        <v>38423</v>
      </c>
      <c r="N2580" t="s">
        <v>26269</v>
      </c>
      <c r="O2580" t="s">
        <v>42368</v>
      </c>
      <c r="P2580">
        <v>1</v>
      </c>
      <c r="Q2580" t="s">
        <v>31164</v>
      </c>
      <c r="R2580" t="s">
        <v>25802</v>
      </c>
      <c r="S2580" t="s">
        <v>26197</v>
      </c>
      <c r="T2580"/>
      <c r="U2580" t="s">
        <v>26198</v>
      </c>
      <c r="V2580" t="s">
        <v>26204</v>
      </c>
      <c r="W2580" s="91" t="s">
        <v>41049</v>
      </c>
      <c r="X2580" s="91" t="s">
        <v>41050</v>
      </c>
      <c r="Y2580" s="97"/>
      <c r="AA2580" s="91" t="str">
        <v>ECO66G20</v>
      </c>
    </row>
    <row r="2581" spans="1:27" s="91" customFormat="1" ht="15" customHeight="1" x14ac:dyDescent="0.35">
      <c r="A2581" t="s">
        <v>7417</v>
      </c>
      <c r="B2581" t="s">
        <v>7416</v>
      </c>
      <c r="C2581" t="s">
        <v>1610</v>
      </c>
      <c r="D2581" t="s">
        <v>7418</v>
      </c>
      <c r="E2581" t="s">
        <v>42906</v>
      </c>
      <c r="F2581" t="s">
        <v>44</v>
      </c>
      <c r="G2581"/>
      <c r="H2581">
        <v>9.75</v>
      </c>
      <c r="I2581">
        <v>31.2</v>
      </c>
      <c r="J2581" t="s">
        <v>68</v>
      </c>
      <c r="K2581">
        <v>36.477800000000002</v>
      </c>
      <c r="L2581">
        <v>-82.938699999999997</v>
      </c>
      <c r="M2581" s="100" t="s">
        <v>38388</v>
      </c>
      <c r="N2581" t="s">
        <v>18813</v>
      </c>
      <c r="O2581" t="s">
        <v>42673</v>
      </c>
      <c r="P2581">
        <v>4</v>
      </c>
      <c r="Q2581" t="s">
        <v>27054</v>
      </c>
      <c r="R2581" t="s">
        <v>25821</v>
      </c>
      <c r="S2581" t="s">
        <v>26197</v>
      </c>
      <c r="T2581"/>
      <c r="U2581" t="s">
        <v>26198</v>
      </c>
      <c r="V2581" t="s">
        <v>26204</v>
      </c>
      <c r="W2581" s="91" t="s">
        <v>7419</v>
      </c>
      <c r="X2581" s="91" t="s">
        <v>31165</v>
      </c>
      <c r="Y2581" s="97"/>
      <c r="AA2581" s="91" t="str">
        <v>ECO6701</v>
      </c>
    </row>
    <row r="2582" spans="1:27" s="91" customFormat="1" ht="15" customHeight="1" x14ac:dyDescent="0.35">
      <c r="A2582" t="s">
        <v>7421</v>
      </c>
      <c r="B2582" t="s">
        <v>7420</v>
      </c>
      <c r="C2582" t="s">
        <v>7422</v>
      </c>
      <c r="D2582" t="s">
        <v>7423</v>
      </c>
      <c r="E2582" t="s">
        <v>25762</v>
      </c>
      <c r="F2582" t="s">
        <v>44</v>
      </c>
      <c r="G2582"/>
      <c r="H2582">
        <v>0.57999999999999996</v>
      </c>
      <c r="I2582">
        <v>11.6</v>
      </c>
      <c r="J2582" t="s">
        <v>68</v>
      </c>
      <c r="K2582">
        <v>36.49</v>
      </c>
      <c r="L2582">
        <v>-82.940299999999993</v>
      </c>
      <c r="M2582" s="100" t="s">
        <v>38388</v>
      </c>
      <c r="N2582" t="s">
        <v>18813</v>
      </c>
      <c r="O2582" t="s">
        <v>42673</v>
      </c>
      <c r="P2582">
        <v>4</v>
      </c>
      <c r="Q2582" t="s">
        <v>27055</v>
      </c>
      <c r="R2582" t="s">
        <v>25821</v>
      </c>
      <c r="S2582" t="s">
        <v>26197</v>
      </c>
      <c r="T2582"/>
      <c r="U2582" t="s">
        <v>26198</v>
      </c>
      <c r="V2582" t="s">
        <v>26204</v>
      </c>
      <c r="W2582" s="91" t="s">
        <v>41051</v>
      </c>
      <c r="Y2582" s="97"/>
      <c r="AA2582" s="91" t="str">
        <v>ECO6702</v>
      </c>
    </row>
    <row r="2583" spans="1:27" s="91" customFormat="1" ht="15" customHeight="1" x14ac:dyDescent="0.35">
      <c r="A2583" t="s">
        <v>7425</v>
      </c>
      <c r="B2583" t="s">
        <v>7424</v>
      </c>
      <c r="C2583" t="s">
        <v>7426</v>
      </c>
      <c r="D2583" t="s">
        <v>7427</v>
      </c>
      <c r="E2583" t="s">
        <v>27037</v>
      </c>
      <c r="F2583" t="s">
        <v>44</v>
      </c>
      <c r="G2583" t="s">
        <v>28994</v>
      </c>
      <c r="H2583">
        <v>1.5</v>
      </c>
      <c r="I2583">
        <v>8.8000000000000007</v>
      </c>
      <c r="J2583" t="s">
        <v>270</v>
      </c>
      <c r="K2583">
        <v>36.4803</v>
      </c>
      <c r="L2583">
        <v>-82.188199999999995</v>
      </c>
      <c r="M2583" s="100" t="s">
        <v>38412</v>
      </c>
      <c r="N2583" t="s">
        <v>29031</v>
      </c>
      <c r="O2583" t="s">
        <v>42125</v>
      </c>
      <c r="P2583">
        <v>2</v>
      </c>
      <c r="Q2583" t="s">
        <v>31166</v>
      </c>
      <c r="R2583" t="s">
        <v>25821</v>
      </c>
      <c r="S2583" t="s">
        <v>26197</v>
      </c>
      <c r="T2583"/>
      <c r="U2583" t="s">
        <v>26198</v>
      </c>
      <c r="V2583" t="s">
        <v>26204</v>
      </c>
      <c r="X2583" s="91" t="s">
        <v>31167</v>
      </c>
      <c r="Y2583" s="97"/>
      <c r="AA2583" s="91" t="str">
        <v>ECO6707</v>
      </c>
    </row>
    <row r="2584" spans="1:27" s="91" customFormat="1" ht="15" customHeight="1" x14ac:dyDescent="0.35">
      <c r="A2584" t="s">
        <v>7429</v>
      </c>
      <c r="B2584" t="s">
        <v>7428</v>
      </c>
      <c r="C2584" t="s">
        <v>4558</v>
      </c>
      <c r="D2584" t="s">
        <v>7430</v>
      </c>
      <c r="E2584" t="s">
        <v>25762</v>
      </c>
      <c r="F2584" t="s">
        <v>44</v>
      </c>
      <c r="G2584"/>
      <c r="H2584">
        <v>1</v>
      </c>
      <c r="I2584">
        <v>4.59</v>
      </c>
      <c r="J2584" t="s">
        <v>950</v>
      </c>
      <c r="K2584">
        <v>36.213738999999997</v>
      </c>
      <c r="L2584">
        <v>-84.059115000000006</v>
      </c>
      <c r="M2584" s="100" t="s">
        <v>38459</v>
      </c>
      <c r="N2584" t="s">
        <v>26343</v>
      </c>
      <c r="O2584" t="s">
        <v>42980</v>
      </c>
      <c r="P2584">
        <v>3</v>
      </c>
      <c r="Q2584" t="s">
        <v>30514</v>
      </c>
      <c r="R2584" t="s">
        <v>25825</v>
      </c>
      <c r="S2584" t="s">
        <v>26197</v>
      </c>
      <c r="T2584"/>
      <c r="U2584" t="s">
        <v>26198</v>
      </c>
      <c r="V2584" t="s">
        <v>26204</v>
      </c>
      <c r="W2584" s="91" t="s">
        <v>41052</v>
      </c>
      <c r="X2584" s="91" t="s">
        <v>31168</v>
      </c>
      <c r="Y2584" s="97"/>
      <c r="AA2584" s="91" t="str">
        <v>ECO67F06</v>
      </c>
    </row>
    <row r="2585" spans="1:27" s="91" customFormat="1" ht="15" customHeight="1" x14ac:dyDescent="0.35">
      <c r="A2585" t="s">
        <v>7432</v>
      </c>
      <c r="B2585" t="s">
        <v>7431</v>
      </c>
      <c r="C2585" t="s">
        <v>7433</v>
      </c>
      <c r="D2585" t="s">
        <v>7434</v>
      </c>
      <c r="E2585" t="s">
        <v>25762</v>
      </c>
      <c r="F2585" t="s">
        <v>44</v>
      </c>
      <c r="G2585"/>
      <c r="H2585">
        <v>2</v>
      </c>
      <c r="I2585">
        <v>3.1</v>
      </c>
      <c r="J2585" t="s">
        <v>3025</v>
      </c>
      <c r="K2585">
        <v>36.343609999999998</v>
      </c>
      <c r="L2585">
        <v>-83.891660000000002</v>
      </c>
      <c r="M2585" s="100" t="s">
        <v>38424</v>
      </c>
      <c r="N2585" t="s">
        <v>26272</v>
      </c>
      <c r="O2585" t="s">
        <v>43177</v>
      </c>
      <c r="P2585">
        <v>4</v>
      </c>
      <c r="Q2585" t="s">
        <v>27575</v>
      </c>
      <c r="R2585" t="s">
        <v>25825</v>
      </c>
      <c r="S2585" t="s">
        <v>26197</v>
      </c>
      <c r="T2585"/>
      <c r="U2585" t="s">
        <v>26198</v>
      </c>
      <c r="V2585" t="s">
        <v>26204</v>
      </c>
      <c r="X2585" s="91" t="s">
        <v>31169</v>
      </c>
      <c r="Y2585" s="97"/>
      <c r="AA2585" s="91" t="str">
        <v>ECO67F13</v>
      </c>
    </row>
    <row r="2586" spans="1:27" s="91" customFormat="1" ht="15" customHeight="1" x14ac:dyDescent="0.35">
      <c r="A2586" t="s">
        <v>7436</v>
      </c>
      <c r="B2586" t="s">
        <v>7435</v>
      </c>
      <c r="C2586" t="s">
        <v>7437</v>
      </c>
      <c r="D2586" t="s">
        <v>29200</v>
      </c>
      <c r="E2586" t="s">
        <v>42906</v>
      </c>
      <c r="F2586" t="s">
        <v>44</v>
      </c>
      <c r="G2586"/>
      <c r="H2586">
        <v>106.8</v>
      </c>
      <c r="I2586">
        <v>502</v>
      </c>
      <c r="J2586" t="s">
        <v>1612</v>
      </c>
      <c r="K2586">
        <v>36.577640000000002</v>
      </c>
      <c r="L2586">
        <v>-83.365899999999996</v>
      </c>
      <c r="M2586" s="100" t="s">
        <v>38559</v>
      </c>
      <c r="N2586" t="s">
        <v>26447</v>
      </c>
      <c r="O2586" t="s">
        <v>42837</v>
      </c>
      <c r="P2586">
        <v>4</v>
      </c>
      <c r="Q2586" t="s">
        <v>28193</v>
      </c>
      <c r="R2586" t="s">
        <v>25821</v>
      </c>
      <c r="S2586" t="s">
        <v>26197</v>
      </c>
      <c r="T2586"/>
      <c r="U2586" t="s">
        <v>26198</v>
      </c>
      <c r="V2586" t="s">
        <v>26204</v>
      </c>
      <c r="W2586" s="91" t="s">
        <v>42981</v>
      </c>
      <c r="X2586" s="91" t="s">
        <v>34995</v>
      </c>
      <c r="Y2586" s="97"/>
      <c r="AA2586" s="91" t="str">
        <v>ECO67F14</v>
      </c>
    </row>
    <row r="2587" spans="1:27" s="91" customFormat="1" ht="15" customHeight="1" x14ac:dyDescent="0.35">
      <c r="A2587" t="s">
        <v>7439</v>
      </c>
      <c r="B2587" t="s">
        <v>7438</v>
      </c>
      <c r="C2587" t="s">
        <v>7440</v>
      </c>
      <c r="D2587" t="s">
        <v>7441</v>
      </c>
      <c r="E2587" t="s">
        <v>42906</v>
      </c>
      <c r="F2587" t="s">
        <v>44</v>
      </c>
      <c r="G2587"/>
      <c r="H2587">
        <v>1.2</v>
      </c>
      <c r="I2587">
        <v>16.12</v>
      </c>
      <c r="J2587" t="s">
        <v>7442</v>
      </c>
      <c r="K2587">
        <v>36.649900000000002</v>
      </c>
      <c r="L2587">
        <v>-83.249600000000001</v>
      </c>
      <c r="M2587" s="100" t="s">
        <v>38559</v>
      </c>
      <c r="N2587" t="s">
        <v>26447</v>
      </c>
      <c r="O2587" t="s">
        <v>42982</v>
      </c>
      <c r="P2587">
        <v>4</v>
      </c>
      <c r="Q2587" t="s">
        <v>26418</v>
      </c>
      <c r="R2587" t="s">
        <v>25821</v>
      </c>
      <c r="S2587" t="s">
        <v>25892</v>
      </c>
      <c r="T2587"/>
      <c r="U2587" t="s">
        <v>26198</v>
      </c>
      <c r="V2587" t="s">
        <v>26204</v>
      </c>
      <c r="X2587" s="91" t="s">
        <v>31170</v>
      </c>
      <c r="Y2587" s="97"/>
      <c r="AA2587" s="91" t="str">
        <v>ECO67F16</v>
      </c>
    </row>
    <row r="2588" spans="1:27" s="91" customFormat="1" ht="15" customHeight="1" x14ac:dyDescent="0.35">
      <c r="A2588" t="s">
        <v>7444</v>
      </c>
      <c r="B2588" t="s">
        <v>7443</v>
      </c>
      <c r="C2588" t="s">
        <v>3147</v>
      </c>
      <c r="D2588" t="s">
        <v>7445</v>
      </c>
      <c r="E2588" t="s">
        <v>42906</v>
      </c>
      <c r="F2588" t="s">
        <v>44</v>
      </c>
      <c r="G2588"/>
      <c r="H2588">
        <v>1.1000000000000001</v>
      </c>
      <c r="I2588">
        <v>47.7</v>
      </c>
      <c r="J2588" t="s">
        <v>1612</v>
      </c>
      <c r="K2588">
        <v>36.426259999999999</v>
      </c>
      <c r="L2588">
        <v>-83.346630000000005</v>
      </c>
      <c r="M2588" s="100" t="s">
        <v>38424</v>
      </c>
      <c r="N2588" t="s">
        <v>26272</v>
      </c>
      <c r="O2588" t="s">
        <v>42259</v>
      </c>
      <c r="P2588">
        <v>4</v>
      </c>
      <c r="Q2588" t="s">
        <v>27056</v>
      </c>
      <c r="R2588" t="s">
        <v>25821</v>
      </c>
      <c r="S2588" t="s">
        <v>26197</v>
      </c>
      <c r="T2588"/>
      <c r="U2588" t="s">
        <v>26198</v>
      </c>
      <c r="V2588" t="s">
        <v>26204</v>
      </c>
      <c r="W2588" s="91" t="s">
        <v>7446</v>
      </c>
      <c r="X2588" s="91" t="s">
        <v>31171</v>
      </c>
      <c r="Y2588" s="97"/>
      <c r="AA2588" s="91" t="str">
        <v>ECO67F17</v>
      </c>
    </row>
    <row r="2589" spans="1:27" s="91" customFormat="1" ht="15" customHeight="1" x14ac:dyDescent="0.35">
      <c r="A2589" t="s">
        <v>7448</v>
      </c>
      <c r="B2589" t="s">
        <v>7447</v>
      </c>
      <c r="C2589" t="s">
        <v>7449</v>
      </c>
      <c r="D2589" t="s">
        <v>7450</v>
      </c>
      <c r="E2589" t="s">
        <v>42906</v>
      </c>
      <c r="F2589" t="s">
        <v>44</v>
      </c>
      <c r="G2589"/>
      <c r="H2589">
        <v>0.5</v>
      </c>
      <c r="I2589">
        <v>23.5</v>
      </c>
      <c r="J2589" t="s">
        <v>1612</v>
      </c>
      <c r="K2589">
        <v>36.59111</v>
      </c>
      <c r="L2589">
        <v>-83.334999999999994</v>
      </c>
      <c r="M2589" s="100" t="s">
        <v>38559</v>
      </c>
      <c r="N2589" t="s">
        <v>26447</v>
      </c>
      <c r="O2589" t="s">
        <v>42983</v>
      </c>
      <c r="P2589">
        <v>4</v>
      </c>
      <c r="Q2589" t="s">
        <v>27967</v>
      </c>
      <c r="R2589" t="s">
        <v>25821</v>
      </c>
      <c r="S2589" t="s">
        <v>26197</v>
      </c>
      <c r="T2589"/>
      <c r="U2589" t="s">
        <v>26198</v>
      </c>
      <c r="V2589" t="s">
        <v>26204</v>
      </c>
      <c r="X2589" s="91" t="s">
        <v>31172</v>
      </c>
      <c r="Y2589" s="97"/>
      <c r="AA2589" s="91" t="str">
        <v>ECO67F23</v>
      </c>
    </row>
    <row r="2590" spans="1:27" s="91" customFormat="1" ht="15" customHeight="1" x14ac:dyDescent="0.35">
      <c r="A2590" t="s">
        <v>7452</v>
      </c>
      <c r="B2590" t="s">
        <v>7451</v>
      </c>
      <c r="C2590" t="s">
        <v>7453</v>
      </c>
      <c r="D2590" t="s">
        <v>7454</v>
      </c>
      <c r="E2590" t="s">
        <v>27037</v>
      </c>
      <c r="F2590" t="s">
        <v>44</v>
      </c>
      <c r="G2590"/>
      <c r="H2590">
        <v>3.7</v>
      </c>
      <c r="I2590">
        <v>15.1</v>
      </c>
      <c r="J2590" t="s">
        <v>2163</v>
      </c>
      <c r="K2590">
        <v>36.395189999999999</v>
      </c>
      <c r="L2590">
        <v>-83.403390000000002</v>
      </c>
      <c r="M2590" s="100" t="s">
        <v>38424</v>
      </c>
      <c r="N2590" t="s">
        <v>26272</v>
      </c>
      <c r="O2590" t="s">
        <v>42984</v>
      </c>
      <c r="P2590">
        <v>4</v>
      </c>
      <c r="Q2590" t="s">
        <v>27057</v>
      </c>
      <c r="R2590" t="s">
        <v>25825</v>
      </c>
      <c r="S2590" t="s">
        <v>26197</v>
      </c>
      <c r="T2590"/>
      <c r="U2590" t="s">
        <v>26198</v>
      </c>
      <c r="V2590" t="s">
        <v>26204</v>
      </c>
      <c r="W2590" s="91" t="s">
        <v>42985</v>
      </c>
      <c r="X2590" s="91" t="s">
        <v>34996</v>
      </c>
      <c r="Y2590" s="97"/>
      <c r="AA2590" s="91" t="str">
        <v>ECO67F27</v>
      </c>
    </row>
    <row r="2591" spans="1:27" s="91" customFormat="1" ht="15" customHeight="1" x14ac:dyDescent="0.35">
      <c r="A2591" t="s">
        <v>7466</v>
      </c>
      <c r="B2591" t="s">
        <v>7465</v>
      </c>
      <c r="C2591" t="s">
        <v>6635</v>
      </c>
      <c r="D2591" t="s">
        <v>7467</v>
      </c>
      <c r="E2591" t="s">
        <v>43031</v>
      </c>
      <c r="F2591" t="s">
        <v>28994</v>
      </c>
      <c r="G2591"/>
      <c r="H2591">
        <v>0.6</v>
      </c>
      <c r="I2591">
        <v>3.55</v>
      </c>
      <c r="J2591" t="s">
        <v>285</v>
      </c>
      <c r="K2591">
        <v>35.110909999999997</v>
      </c>
      <c r="L2591">
        <v>-84.96396</v>
      </c>
      <c r="M2591" s="100" t="s">
        <v>38384</v>
      </c>
      <c r="N2591" t="s">
        <v>26211</v>
      </c>
      <c r="O2591" t="s">
        <v>42115</v>
      </c>
      <c r="P2591">
        <v>2</v>
      </c>
      <c r="Q2591" t="s">
        <v>31174</v>
      </c>
      <c r="R2591" t="s">
        <v>25802</v>
      </c>
      <c r="S2591" t="s">
        <v>26197</v>
      </c>
      <c r="T2591"/>
      <c r="U2591" t="s">
        <v>26198</v>
      </c>
      <c r="V2591" t="s">
        <v>26204</v>
      </c>
      <c r="W2591" s="91" t="s">
        <v>7468</v>
      </c>
      <c r="X2591" s="91" t="s">
        <v>34997</v>
      </c>
      <c r="Y2591" s="97"/>
      <c r="AA2591" s="91" t="str">
        <v>ECO67G12</v>
      </c>
    </row>
    <row r="2592" spans="1:27" s="91" customFormat="1" ht="15" customHeight="1" x14ac:dyDescent="0.35">
      <c r="A2592" t="s">
        <v>7470</v>
      </c>
      <c r="B2592" t="s">
        <v>7469</v>
      </c>
      <c r="C2592" t="s">
        <v>7471</v>
      </c>
      <c r="D2592" t="s">
        <v>7472</v>
      </c>
      <c r="E2592" t="s">
        <v>42906</v>
      </c>
      <c r="F2592" t="s">
        <v>28996</v>
      </c>
      <c r="G2592"/>
      <c r="H2592">
        <v>0.8</v>
      </c>
      <c r="I2592">
        <v>2.74</v>
      </c>
      <c r="J2592" t="s">
        <v>409</v>
      </c>
      <c r="K2592">
        <v>35.44829</v>
      </c>
      <c r="L2592">
        <v>-84.288330000000002</v>
      </c>
      <c r="M2592" s="100" t="s">
        <v>38378</v>
      </c>
      <c r="N2592" t="s">
        <v>26202</v>
      </c>
      <c r="O2592" t="s">
        <v>42669</v>
      </c>
      <c r="P2592">
        <v>3</v>
      </c>
      <c r="Q2592" t="s">
        <v>29201</v>
      </c>
      <c r="R2592" t="s">
        <v>25825</v>
      </c>
      <c r="S2592" t="s">
        <v>26197</v>
      </c>
      <c r="T2592"/>
      <c r="U2592" t="s">
        <v>26198</v>
      </c>
      <c r="V2592" t="s">
        <v>26204</v>
      </c>
      <c r="W2592" s="91" t="s">
        <v>7473</v>
      </c>
      <c r="X2592" s="91" t="s">
        <v>42972</v>
      </c>
      <c r="Y2592" s="97"/>
      <c r="AA2592" s="91" t="str">
        <v>ECO67H06</v>
      </c>
    </row>
    <row r="2593" spans="1:27" s="91" customFormat="1" ht="15" customHeight="1" x14ac:dyDescent="0.35">
      <c r="A2593" t="s">
        <v>7475</v>
      </c>
      <c r="B2593" t="s">
        <v>7474</v>
      </c>
      <c r="C2593" t="s">
        <v>7476</v>
      </c>
      <c r="D2593" t="s">
        <v>7477</v>
      </c>
      <c r="E2593" t="s">
        <v>25762</v>
      </c>
      <c r="F2593" t="s">
        <v>58</v>
      </c>
      <c r="G2593"/>
      <c r="H2593">
        <v>4</v>
      </c>
      <c r="I2593">
        <v>5.9</v>
      </c>
      <c r="J2593" t="s">
        <v>325</v>
      </c>
      <c r="K2593">
        <v>36.51296</v>
      </c>
      <c r="L2593">
        <v>-84.716170000000005</v>
      </c>
      <c r="M2593" s="100" t="s">
        <v>38426</v>
      </c>
      <c r="N2593" t="s">
        <v>26325</v>
      </c>
      <c r="O2593" t="s">
        <v>42957</v>
      </c>
      <c r="P2593">
        <v>4</v>
      </c>
      <c r="Q2593" t="s">
        <v>27060</v>
      </c>
      <c r="R2593" t="s">
        <v>25825</v>
      </c>
      <c r="S2593" t="s">
        <v>26197</v>
      </c>
      <c r="T2593"/>
      <c r="U2593" t="s">
        <v>26198</v>
      </c>
      <c r="V2593" t="s">
        <v>26204</v>
      </c>
      <c r="X2593" s="91" t="s">
        <v>41053</v>
      </c>
      <c r="Y2593" s="97"/>
      <c r="AA2593" s="91" t="str">
        <v>ECO68A03</v>
      </c>
    </row>
    <row r="2594" spans="1:27" s="91" customFormat="1" ht="15" customHeight="1" x14ac:dyDescent="0.35">
      <c r="A2594" t="s">
        <v>7479</v>
      </c>
      <c r="B2594" t="s">
        <v>7478</v>
      </c>
      <c r="C2594" t="s">
        <v>4558</v>
      </c>
      <c r="D2594" t="s">
        <v>7480</v>
      </c>
      <c r="E2594" t="s">
        <v>42906</v>
      </c>
      <c r="F2594" t="s">
        <v>58</v>
      </c>
      <c r="G2594"/>
      <c r="H2594">
        <v>4</v>
      </c>
      <c r="I2594">
        <v>154.1</v>
      </c>
      <c r="J2594" t="s">
        <v>775</v>
      </c>
      <c r="K2594">
        <v>36.119160000000001</v>
      </c>
      <c r="L2594">
        <v>-84.742500000000007</v>
      </c>
      <c r="M2594" s="100" t="s">
        <v>38416</v>
      </c>
      <c r="N2594" t="s">
        <v>26258</v>
      </c>
      <c r="O2594" t="s">
        <v>42622</v>
      </c>
      <c r="P2594">
        <v>1</v>
      </c>
      <c r="Q2594" t="s">
        <v>27061</v>
      </c>
      <c r="R2594" t="s">
        <v>25825</v>
      </c>
      <c r="S2594" t="s">
        <v>26197</v>
      </c>
      <c r="T2594"/>
      <c r="U2594" t="s">
        <v>26198</v>
      </c>
      <c r="V2594" t="s">
        <v>26204</v>
      </c>
      <c r="X2594" s="91" t="s">
        <v>34998</v>
      </c>
      <c r="Y2594" s="97"/>
      <c r="AA2594" s="91" t="str">
        <v>ECO68A08</v>
      </c>
    </row>
    <row r="2595" spans="1:27" s="91" customFormat="1" ht="15" customHeight="1" x14ac:dyDescent="0.35">
      <c r="A2595" t="s">
        <v>7486</v>
      </c>
      <c r="B2595" t="s">
        <v>7485</v>
      </c>
      <c r="C2595" t="s">
        <v>6114</v>
      </c>
      <c r="D2595" t="s">
        <v>7487</v>
      </c>
      <c r="E2595" t="s">
        <v>42906</v>
      </c>
      <c r="F2595" t="s">
        <v>58</v>
      </c>
      <c r="G2595"/>
      <c r="H2595">
        <v>2.2999999999999998</v>
      </c>
      <c r="I2595">
        <v>168.6</v>
      </c>
      <c r="J2595" t="s">
        <v>313</v>
      </c>
      <c r="K2595">
        <v>36.0593</v>
      </c>
      <c r="L2595">
        <v>-84.792199999999994</v>
      </c>
      <c r="M2595" s="100" t="s">
        <v>38416</v>
      </c>
      <c r="N2595" t="s">
        <v>26258</v>
      </c>
      <c r="O2595" t="s">
        <v>42525</v>
      </c>
      <c r="P2595">
        <v>1</v>
      </c>
      <c r="Q2595" t="s">
        <v>31175</v>
      </c>
      <c r="R2595" t="s">
        <v>25812</v>
      </c>
      <c r="S2595" t="s">
        <v>26197</v>
      </c>
      <c r="T2595"/>
      <c r="U2595" t="s">
        <v>26198</v>
      </c>
      <c r="V2595" t="s">
        <v>26199</v>
      </c>
      <c r="W2595" s="91" t="s">
        <v>34999</v>
      </c>
      <c r="X2595" s="91" t="s">
        <v>31176</v>
      </c>
      <c r="Y2595" s="97"/>
      <c r="AA2595" s="91" t="str">
        <v>ECO68A26</v>
      </c>
    </row>
    <row r="2596" spans="1:27" s="91" customFormat="1" ht="15" customHeight="1" x14ac:dyDescent="0.35">
      <c r="A2596" t="s">
        <v>7496</v>
      </c>
      <c r="B2596" t="s">
        <v>7495</v>
      </c>
      <c r="C2596" t="s">
        <v>7497</v>
      </c>
      <c r="D2596" t="s">
        <v>37184</v>
      </c>
      <c r="E2596" t="s">
        <v>27037</v>
      </c>
      <c r="F2596" t="s">
        <v>115</v>
      </c>
      <c r="G2596"/>
      <c r="H2596">
        <v>1.2</v>
      </c>
      <c r="I2596">
        <v>5.7</v>
      </c>
      <c r="J2596" t="s">
        <v>249</v>
      </c>
      <c r="K2596">
        <v>35.539909999999999</v>
      </c>
      <c r="L2596">
        <v>-85.211979999999997</v>
      </c>
      <c r="M2596" s="100" t="s">
        <v>38393</v>
      </c>
      <c r="N2596" t="s">
        <v>59</v>
      </c>
      <c r="O2596" t="s">
        <v>42282</v>
      </c>
      <c r="P2596">
        <v>5</v>
      </c>
      <c r="Q2596" t="s">
        <v>27063</v>
      </c>
      <c r="R2596" t="s">
        <v>25802</v>
      </c>
      <c r="S2596" t="s">
        <v>26197</v>
      </c>
      <c r="T2596"/>
      <c r="U2596" t="s">
        <v>26198</v>
      </c>
      <c r="V2596" t="s">
        <v>26199</v>
      </c>
      <c r="X2596" s="91" t="s">
        <v>42962</v>
      </c>
      <c r="Y2596" s="97"/>
      <c r="AA2596" s="91" t="str">
        <v>ECO68B01</v>
      </c>
    </row>
    <row r="2597" spans="1:27" s="91" customFormat="1" ht="15" customHeight="1" x14ac:dyDescent="0.35">
      <c r="A2597" t="s">
        <v>7503</v>
      </c>
      <c r="B2597" t="s">
        <v>7502</v>
      </c>
      <c r="C2597" t="s">
        <v>581</v>
      </c>
      <c r="D2597" t="s">
        <v>7504</v>
      </c>
      <c r="E2597" t="s">
        <v>27037</v>
      </c>
      <c r="F2597" t="s">
        <v>115</v>
      </c>
      <c r="G2597"/>
      <c r="H2597">
        <v>17</v>
      </c>
      <c r="I2597">
        <v>42.5</v>
      </c>
      <c r="J2597" t="s">
        <v>583</v>
      </c>
      <c r="K2597">
        <v>35.156280000000002</v>
      </c>
      <c r="L2597">
        <v>-85.789400000000001</v>
      </c>
      <c r="M2597" s="100" t="s">
        <v>38430</v>
      </c>
      <c r="N2597" t="s">
        <v>26288</v>
      </c>
      <c r="O2597" t="s">
        <v>42210</v>
      </c>
      <c r="P2597">
        <v>5</v>
      </c>
      <c r="Q2597" t="s">
        <v>29667</v>
      </c>
      <c r="R2597" t="s">
        <v>25802</v>
      </c>
      <c r="S2597" t="s">
        <v>26197</v>
      </c>
      <c r="T2597"/>
      <c r="U2597" t="s">
        <v>26198</v>
      </c>
      <c r="V2597" t="s">
        <v>26199</v>
      </c>
      <c r="W2597" s="91" t="s">
        <v>7505</v>
      </c>
      <c r="X2597" s="91" t="s">
        <v>31178</v>
      </c>
      <c r="Y2597" s="97"/>
      <c r="AA2597" s="91" t="str">
        <v>ECO68B10</v>
      </c>
    </row>
    <row r="2598" spans="1:27" s="91" customFormat="1" ht="15" customHeight="1" x14ac:dyDescent="0.35">
      <c r="A2598" t="s">
        <v>7514</v>
      </c>
      <c r="B2598" t="s">
        <v>7513</v>
      </c>
      <c r="C2598" t="s">
        <v>5650</v>
      </c>
      <c r="D2598" t="s">
        <v>7515</v>
      </c>
      <c r="E2598" t="s">
        <v>25762</v>
      </c>
      <c r="F2598" t="s">
        <v>29089</v>
      </c>
      <c r="G2598"/>
      <c r="H2598">
        <v>35</v>
      </c>
      <c r="I2598">
        <v>18.399999999999999</v>
      </c>
      <c r="J2598" t="s">
        <v>454</v>
      </c>
      <c r="K2598">
        <v>35.115499999999997</v>
      </c>
      <c r="L2598">
        <v>-85.911100000000005</v>
      </c>
      <c r="M2598" s="100" t="s">
        <v>38430</v>
      </c>
      <c r="N2598" t="s">
        <v>26288</v>
      </c>
      <c r="O2598" t="s">
        <v>42834</v>
      </c>
      <c r="P2598">
        <v>5</v>
      </c>
      <c r="Q2598" t="s">
        <v>27067</v>
      </c>
      <c r="R2598" t="s">
        <v>25802</v>
      </c>
      <c r="S2598" t="s">
        <v>26197</v>
      </c>
      <c r="T2598"/>
      <c r="U2598" t="s">
        <v>26198</v>
      </c>
      <c r="V2598" t="s">
        <v>26199</v>
      </c>
      <c r="W2598" s="91" t="s">
        <v>41054</v>
      </c>
      <c r="X2598" s="91" t="s">
        <v>35000</v>
      </c>
      <c r="Y2598" s="97"/>
      <c r="AA2598" s="91" t="str">
        <v>ECO68C20</v>
      </c>
    </row>
    <row r="2599" spans="1:27" s="91" customFormat="1" ht="15" customHeight="1" x14ac:dyDescent="0.35">
      <c r="A2599" t="s">
        <v>7520</v>
      </c>
      <c r="B2599" t="s">
        <v>7519</v>
      </c>
      <c r="C2599" t="s">
        <v>7521</v>
      </c>
      <c r="D2599" t="s">
        <v>7522</v>
      </c>
      <c r="E2599" t="s">
        <v>42906</v>
      </c>
      <c r="F2599" t="s">
        <v>324</v>
      </c>
      <c r="G2599"/>
      <c r="H2599">
        <v>5</v>
      </c>
      <c r="I2599">
        <v>9.4</v>
      </c>
      <c r="J2599" t="s">
        <v>775</v>
      </c>
      <c r="K2599">
        <v>36.1235</v>
      </c>
      <c r="L2599">
        <v>-84.512200000000007</v>
      </c>
      <c r="M2599" s="100" t="s">
        <v>38416</v>
      </c>
      <c r="N2599" t="s">
        <v>26258</v>
      </c>
      <c r="O2599" t="s">
        <v>42469</v>
      </c>
      <c r="P2599">
        <v>1</v>
      </c>
      <c r="Q2599" t="s">
        <v>31179</v>
      </c>
      <c r="R2599" t="s">
        <v>25825</v>
      </c>
      <c r="S2599" t="s">
        <v>26197</v>
      </c>
      <c r="T2599"/>
      <c r="U2599" t="s">
        <v>26198</v>
      </c>
      <c r="V2599" t="s">
        <v>26204</v>
      </c>
      <c r="X2599" s="91" t="s">
        <v>35001</v>
      </c>
      <c r="Y2599" s="97"/>
      <c r="AA2599" s="91" t="str">
        <v>ECO69D03</v>
      </c>
    </row>
    <row r="2600" spans="1:27" s="91" customFormat="1" ht="15" customHeight="1" x14ac:dyDescent="0.35">
      <c r="A2600" t="s">
        <v>7528</v>
      </c>
      <c r="B2600" t="s">
        <v>7527</v>
      </c>
      <c r="C2600" t="s">
        <v>7529</v>
      </c>
      <c r="D2600" t="s">
        <v>7530</v>
      </c>
      <c r="E2600" t="s">
        <v>42906</v>
      </c>
      <c r="F2600" t="s">
        <v>324</v>
      </c>
      <c r="G2600"/>
      <c r="H2600">
        <v>1</v>
      </c>
      <c r="I2600">
        <v>15.2</v>
      </c>
      <c r="J2600" t="s">
        <v>1237</v>
      </c>
      <c r="K2600">
        <v>36.247219999999999</v>
      </c>
      <c r="L2600">
        <v>-84.284440000000004</v>
      </c>
      <c r="M2600" s="100" t="s">
        <v>38426</v>
      </c>
      <c r="N2600" t="s">
        <v>26325</v>
      </c>
      <c r="O2600" t="s">
        <v>42434</v>
      </c>
      <c r="P2600">
        <v>4</v>
      </c>
      <c r="Q2600" t="s">
        <v>27069</v>
      </c>
      <c r="R2600" t="s">
        <v>25825</v>
      </c>
      <c r="S2600" t="s">
        <v>26197</v>
      </c>
      <c r="T2600"/>
      <c r="U2600" t="s">
        <v>26198</v>
      </c>
      <c r="V2600" t="s">
        <v>26204</v>
      </c>
      <c r="X2600" s="91" t="s">
        <v>35002</v>
      </c>
      <c r="Y2600" s="97"/>
      <c r="AA2600" s="91" t="str">
        <v>ECO69D06</v>
      </c>
    </row>
    <row r="2601" spans="1:27" s="91" customFormat="1" ht="15" customHeight="1" x14ac:dyDescent="0.35">
      <c r="A2601" t="s">
        <v>7536</v>
      </c>
      <c r="B2601" t="s">
        <v>7535</v>
      </c>
      <c r="C2601" t="s">
        <v>7537</v>
      </c>
      <c r="D2601" t="s">
        <v>7538</v>
      </c>
      <c r="E2601" t="s">
        <v>42906</v>
      </c>
      <c r="F2601" t="s">
        <v>29088</v>
      </c>
      <c r="G2601"/>
      <c r="H2601">
        <v>1.6</v>
      </c>
      <c r="I2601">
        <v>19.600000000000001</v>
      </c>
      <c r="J2601" t="s">
        <v>166</v>
      </c>
      <c r="K2601">
        <v>36.534439999999996</v>
      </c>
      <c r="L2601">
        <v>-87.195830000000001</v>
      </c>
      <c r="M2601" s="100" t="s">
        <v>38413</v>
      </c>
      <c r="N2601" t="s">
        <v>26250</v>
      </c>
      <c r="O2601" t="s">
        <v>42391</v>
      </c>
      <c r="P2601">
        <v>4</v>
      </c>
      <c r="Q2601" t="s">
        <v>26784</v>
      </c>
      <c r="R2601" t="s">
        <v>25829</v>
      </c>
      <c r="S2601" t="s">
        <v>26197</v>
      </c>
      <c r="T2601"/>
      <c r="U2601" t="s">
        <v>26198</v>
      </c>
      <c r="V2601" t="s">
        <v>26199</v>
      </c>
      <c r="X2601" s="91" t="s">
        <v>29774</v>
      </c>
      <c r="Y2601" s="97"/>
      <c r="AA2601" s="91" t="str">
        <v>ECO71E14</v>
      </c>
    </row>
    <row r="2602" spans="1:27" s="91" customFormat="1" ht="15" customHeight="1" x14ac:dyDescent="0.35">
      <c r="A2602" t="s">
        <v>7540</v>
      </c>
      <c r="B2602" t="s">
        <v>7539</v>
      </c>
      <c r="C2602" t="s">
        <v>2501</v>
      </c>
      <c r="D2602" t="s">
        <v>7541</v>
      </c>
      <c r="E2602" t="s">
        <v>27037</v>
      </c>
      <c r="F2602" t="s">
        <v>29088</v>
      </c>
      <c r="G2602"/>
      <c r="H2602">
        <v>5</v>
      </c>
      <c r="I2602">
        <v>6.65</v>
      </c>
      <c r="J2602" t="s">
        <v>793</v>
      </c>
      <c r="K2602">
        <v>36.481389</v>
      </c>
      <c r="L2602">
        <v>-87.089721999999995</v>
      </c>
      <c r="M2602" s="100" t="s">
        <v>38413</v>
      </c>
      <c r="N2602" t="s">
        <v>26250</v>
      </c>
      <c r="O2602" t="s">
        <v>42397</v>
      </c>
      <c r="P2602">
        <v>4</v>
      </c>
      <c r="Q2602" t="s">
        <v>30088</v>
      </c>
      <c r="R2602" t="s">
        <v>25829</v>
      </c>
      <c r="S2602" t="s">
        <v>26197</v>
      </c>
      <c r="T2602"/>
      <c r="U2602" t="s">
        <v>26198</v>
      </c>
      <c r="V2602" t="s">
        <v>26199</v>
      </c>
      <c r="W2602" s="91" t="s">
        <v>7542</v>
      </c>
      <c r="X2602" s="91" t="s">
        <v>31181</v>
      </c>
      <c r="Y2602" s="97"/>
      <c r="AA2602" s="91" t="str">
        <v>ECO71E17</v>
      </c>
    </row>
    <row r="2603" spans="1:27" s="91" customFormat="1" ht="15" customHeight="1" x14ac:dyDescent="0.35">
      <c r="A2603" t="s">
        <v>7557</v>
      </c>
      <c r="B2603" t="s">
        <v>7556</v>
      </c>
      <c r="C2603" t="s">
        <v>2501</v>
      </c>
      <c r="D2603" t="s">
        <v>7558</v>
      </c>
      <c r="E2603" t="s">
        <v>25762</v>
      </c>
      <c r="F2603" t="s">
        <v>29083</v>
      </c>
      <c r="G2603"/>
      <c r="H2603">
        <v>2.1</v>
      </c>
      <c r="I2603">
        <v>13.3</v>
      </c>
      <c r="J2603" t="s">
        <v>100</v>
      </c>
      <c r="K2603">
        <v>35.421700000000001</v>
      </c>
      <c r="L2603">
        <v>-87.535499999999999</v>
      </c>
      <c r="M2603" s="100" t="s">
        <v>38391</v>
      </c>
      <c r="N2603" t="s">
        <v>26220</v>
      </c>
      <c r="O2603" t="s">
        <v>42627</v>
      </c>
      <c r="P2603">
        <v>5</v>
      </c>
      <c r="Q2603" t="s">
        <v>30080</v>
      </c>
      <c r="R2603" t="s">
        <v>25808</v>
      </c>
      <c r="S2603" t="s">
        <v>26197</v>
      </c>
      <c r="T2603"/>
      <c r="U2603" t="s">
        <v>26198</v>
      </c>
      <c r="V2603" t="s">
        <v>26199</v>
      </c>
      <c r="W2603" s="91" t="s">
        <v>41056</v>
      </c>
      <c r="X2603" s="91" t="s">
        <v>41057</v>
      </c>
      <c r="Y2603" s="97"/>
      <c r="AA2603" s="91" t="str">
        <v>ECO71F19</v>
      </c>
    </row>
    <row r="2604" spans="1:27" s="91" customFormat="1" ht="15" customHeight="1" x14ac:dyDescent="0.35">
      <c r="A2604" t="s">
        <v>7564</v>
      </c>
      <c r="B2604" t="s">
        <v>7563</v>
      </c>
      <c r="C2604" t="s">
        <v>7565</v>
      </c>
      <c r="D2604" t="s">
        <v>7566</v>
      </c>
      <c r="E2604" t="s">
        <v>42906</v>
      </c>
      <c r="F2604" t="s">
        <v>29083</v>
      </c>
      <c r="G2604"/>
      <c r="H2604">
        <v>5.6</v>
      </c>
      <c r="I2604">
        <v>8.8000000000000007</v>
      </c>
      <c r="J2604" t="s">
        <v>100</v>
      </c>
      <c r="K2604">
        <v>35.528880000000001</v>
      </c>
      <c r="L2604">
        <v>-87.453609999999998</v>
      </c>
      <c r="M2604" s="100" t="s">
        <v>38382</v>
      </c>
      <c r="N2604" t="s">
        <v>26210</v>
      </c>
      <c r="O2604" t="s">
        <v>42526</v>
      </c>
      <c r="P2604">
        <v>3</v>
      </c>
      <c r="Q2604" t="s">
        <v>31133</v>
      </c>
      <c r="R2604" t="s">
        <v>25808</v>
      </c>
      <c r="S2604" t="s">
        <v>26197</v>
      </c>
      <c r="T2604"/>
      <c r="U2604" t="s">
        <v>26198</v>
      </c>
      <c r="V2604" t="s">
        <v>26199</v>
      </c>
      <c r="X2604" s="91" t="s">
        <v>35004</v>
      </c>
      <c r="Y2604" s="97"/>
      <c r="AA2604" s="91" t="str">
        <v>ECO71F28</v>
      </c>
    </row>
    <row r="2605" spans="1:27" s="91" customFormat="1" ht="15" customHeight="1" x14ac:dyDescent="0.35">
      <c r="A2605" t="s">
        <v>7572</v>
      </c>
      <c r="B2605" t="s">
        <v>7571</v>
      </c>
      <c r="C2605" t="s">
        <v>7463</v>
      </c>
      <c r="D2605" t="s">
        <v>7573</v>
      </c>
      <c r="E2605" t="s">
        <v>42906</v>
      </c>
      <c r="F2605" t="s">
        <v>29086</v>
      </c>
      <c r="G2605"/>
      <c r="H2605">
        <v>1.8</v>
      </c>
      <c r="I2605">
        <v>30.2</v>
      </c>
      <c r="J2605" t="s">
        <v>826</v>
      </c>
      <c r="K2605">
        <v>36.359439999999999</v>
      </c>
      <c r="L2605">
        <v>-85.431380000000004</v>
      </c>
      <c r="M2605" s="100" t="s">
        <v>38458</v>
      </c>
      <c r="N2605" t="s">
        <v>26340</v>
      </c>
      <c r="O2605" t="s">
        <v>42907</v>
      </c>
      <c r="P2605">
        <v>5</v>
      </c>
      <c r="Q2605" t="s">
        <v>27079</v>
      </c>
      <c r="R2605" t="s">
        <v>25812</v>
      </c>
      <c r="S2605" t="s">
        <v>26197</v>
      </c>
      <c r="T2605"/>
      <c r="U2605" t="s">
        <v>26198</v>
      </c>
      <c r="V2605" t="s">
        <v>26199</v>
      </c>
      <c r="X2605" s="91" t="s">
        <v>35005</v>
      </c>
      <c r="Y2605" s="97"/>
      <c r="AA2605" s="91" t="str">
        <v>ECO71G03</v>
      </c>
    </row>
    <row r="2606" spans="1:27" s="91" customFormat="1" ht="15" customHeight="1" x14ac:dyDescent="0.35">
      <c r="A2606" t="s">
        <v>7598</v>
      </c>
      <c r="B2606" t="s">
        <v>7597</v>
      </c>
      <c r="C2606" t="s">
        <v>7593</v>
      </c>
      <c r="D2606" t="s">
        <v>7599</v>
      </c>
      <c r="E2606" t="s">
        <v>25762</v>
      </c>
      <c r="F2606" t="s">
        <v>33</v>
      </c>
      <c r="G2606"/>
      <c r="H2606">
        <v>6.54</v>
      </c>
      <c r="I2606">
        <v>14.3</v>
      </c>
      <c r="J2606" t="s">
        <v>2030</v>
      </c>
      <c r="K2606">
        <v>35.928651000000002</v>
      </c>
      <c r="L2606">
        <v>-85.992116999999993</v>
      </c>
      <c r="M2606" s="100" t="s">
        <v>38383</v>
      </c>
      <c r="N2606" t="s">
        <v>3589</v>
      </c>
      <c r="O2606" t="s">
        <v>42899</v>
      </c>
      <c r="P2606">
        <v>2</v>
      </c>
      <c r="Q2606" t="s">
        <v>27082</v>
      </c>
      <c r="R2606" t="s">
        <v>25812</v>
      </c>
      <c r="S2606" t="s">
        <v>26197</v>
      </c>
      <c r="T2606"/>
      <c r="U2606" t="s">
        <v>26198</v>
      </c>
      <c r="V2606" t="s">
        <v>26199</v>
      </c>
      <c r="X2606" s="91" t="s">
        <v>35007</v>
      </c>
      <c r="Y2606" s="97"/>
      <c r="AA2606" s="91" t="str">
        <v>ECO71H17</v>
      </c>
    </row>
    <row r="2607" spans="1:27" s="91" customFormat="1" ht="15" customHeight="1" x14ac:dyDescent="0.35">
      <c r="A2607" t="s">
        <v>7610</v>
      </c>
      <c r="B2607" t="s">
        <v>7609</v>
      </c>
      <c r="C2607" t="s">
        <v>7463</v>
      </c>
      <c r="D2607" t="s">
        <v>7611</v>
      </c>
      <c r="E2607" t="s">
        <v>27037</v>
      </c>
      <c r="F2607" t="s">
        <v>75</v>
      </c>
      <c r="G2607"/>
      <c r="H2607">
        <v>6.4</v>
      </c>
      <c r="I2607">
        <v>19.899999999999999</v>
      </c>
      <c r="J2607" t="s">
        <v>1391</v>
      </c>
      <c r="K2607">
        <v>35.685830000000003</v>
      </c>
      <c r="L2607">
        <v>-86.801659999999998</v>
      </c>
      <c r="M2607" s="100" t="s">
        <v>38389</v>
      </c>
      <c r="N2607" t="s">
        <v>26217</v>
      </c>
      <c r="O2607" t="s">
        <v>42200</v>
      </c>
      <c r="P2607">
        <v>4</v>
      </c>
      <c r="Q2607" t="s">
        <v>27085</v>
      </c>
      <c r="R2607" t="s">
        <v>25808</v>
      </c>
      <c r="S2607" t="s">
        <v>26197</v>
      </c>
      <c r="T2607"/>
      <c r="U2607" t="s">
        <v>26198</v>
      </c>
      <c r="V2607" t="s">
        <v>26199</v>
      </c>
      <c r="X2607" s="91" t="s">
        <v>35008</v>
      </c>
      <c r="Y2607" s="97"/>
      <c r="AA2607" s="91" t="str">
        <v>ECO71I10</v>
      </c>
    </row>
    <row r="2608" spans="1:27" s="91" customFormat="1" ht="15" customHeight="1" x14ac:dyDescent="0.35">
      <c r="A2608" t="s">
        <v>7613</v>
      </c>
      <c r="B2608" t="s">
        <v>7612</v>
      </c>
      <c r="C2608" t="s">
        <v>3965</v>
      </c>
      <c r="D2608" t="s">
        <v>4727</v>
      </c>
      <c r="E2608" t="s">
        <v>27037</v>
      </c>
      <c r="F2608" t="s">
        <v>75</v>
      </c>
      <c r="G2608"/>
      <c r="H2608">
        <v>4.5999999999999996</v>
      </c>
      <c r="I2608">
        <v>27.7</v>
      </c>
      <c r="J2608" t="s">
        <v>153</v>
      </c>
      <c r="K2608">
        <v>36.285380000000004</v>
      </c>
      <c r="L2608">
        <v>-86.207899999999995</v>
      </c>
      <c r="M2608" s="100" t="s">
        <v>38431</v>
      </c>
      <c r="N2608" t="s">
        <v>26295</v>
      </c>
      <c r="O2608" t="s">
        <v>42813</v>
      </c>
      <c r="P2608">
        <v>4</v>
      </c>
      <c r="Q2608" t="s">
        <v>26694</v>
      </c>
      <c r="R2608" t="s">
        <v>25829</v>
      </c>
      <c r="S2608" t="s">
        <v>26197</v>
      </c>
      <c r="T2608"/>
      <c r="U2608" t="s">
        <v>26198</v>
      </c>
      <c r="V2608" t="s">
        <v>26199</v>
      </c>
      <c r="W2608" s="91" t="s">
        <v>7614</v>
      </c>
      <c r="X2608" s="91" t="s">
        <v>35009</v>
      </c>
      <c r="Y2608" s="97"/>
      <c r="AA2608" s="91" t="str">
        <v>ECO71I12</v>
      </c>
    </row>
    <row r="2609" spans="1:27" s="91" customFormat="1" ht="15" customHeight="1" x14ac:dyDescent="0.35">
      <c r="A2609" t="s">
        <v>7629</v>
      </c>
      <c r="B2609" t="s">
        <v>7628</v>
      </c>
      <c r="C2609" t="s">
        <v>7630</v>
      </c>
      <c r="D2609" t="s">
        <v>41058</v>
      </c>
      <c r="E2609" t="s">
        <v>27037</v>
      </c>
      <c r="F2609" t="s">
        <v>403</v>
      </c>
      <c r="G2609"/>
      <c r="H2609">
        <v>3.3</v>
      </c>
      <c r="I2609">
        <v>4.4000000000000004</v>
      </c>
      <c r="J2609" t="s">
        <v>3295</v>
      </c>
      <c r="K2609">
        <v>35.817799999999998</v>
      </c>
      <c r="L2609">
        <v>-89.656099999999995</v>
      </c>
      <c r="M2609" s="100" t="s">
        <v>38425</v>
      </c>
      <c r="N2609" t="s">
        <v>26273</v>
      </c>
      <c r="O2609" t="s">
        <v>42725</v>
      </c>
      <c r="P2609">
        <v>5</v>
      </c>
      <c r="Q2609" t="s">
        <v>27090</v>
      </c>
      <c r="R2609" t="s">
        <v>25816</v>
      </c>
      <c r="S2609" t="s">
        <v>26197</v>
      </c>
      <c r="T2609"/>
      <c r="U2609" t="s">
        <v>26198</v>
      </c>
      <c r="V2609" t="s">
        <v>26199</v>
      </c>
      <c r="X2609" s="91" t="s">
        <v>35011</v>
      </c>
      <c r="Y2609" s="97"/>
      <c r="AA2609" s="91" t="str">
        <v>ECO73A02</v>
      </c>
    </row>
    <row r="2610" spans="1:27" s="91" customFormat="1" ht="15" customHeight="1" x14ac:dyDescent="0.35">
      <c r="A2610" t="s">
        <v>7632</v>
      </c>
      <c r="B2610" t="s">
        <v>7631</v>
      </c>
      <c r="C2610" t="s">
        <v>5080</v>
      </c>
      <c r="D2610" t="s">
        <v>7633</v>
      </c>
      <c r="E2610" t="s">
        <v>27037</v>
      </c>
      <c r="F2610" t="s">
        <v>403</v>
      </c>
      <c r="G2610"/>
      <c r="H2610">
        <v>2.2999999999999998</v>
      </c>
      <c r="I2610">
        <v>46.7</v>
      </c>
      <c r="J2610" t="s">
        <v>3295</v>
      </c>
      <c r="K2610">
        <v>35.663400000000003</v>
      </c>
      <c r="L2610">
        <v>-89.812200000000004</v>
      </c>
      <c r="M2610" s="100" t="s">
        <v>38425</v>
      </c>
      <c r="N2610" t="s">
        <v>26273</v>
      </c>
      <c r="O2610" t="s">
        <v>42822</v>
      </c>
      <c r="P2610">
        <v>5</v>
      </c>
      <c r="Q2610" t="s">
        <v>27089</v>
      </c>
      <c r="R2610" t="s">
        <v>25816</v>
      </c>
      <c r="S2610" t="s">
        <v>26197</v>
      </c>
      <c r="T2610"/>
      <c r="U2610" t="s">
        <v>26198</v>
      </c>
      <c r="V2610" t="s">
        <v>26199</v>
      </c>
      <c r="X2610" s="91" t="s">
        <v>35012</v>
      </c>
      <c r="Y2610" s="97"/>
      <c r="AA2610" s="91" t="str">
        <v>ECO73A03</v>
      </c>
    </row>
    <row r="2611" spans="1:27" s="91" customFormat="1" ht="15" customHeight="1" x14ac:dyDescent="0.35">
      <c r="A2611" t="s">
        <v>7635</v>
      </c>
      <c r="B2611" t="s">
        <v>7634</v>
      </c>
      <c r="C2611" t="s">
        <v>617</v>
      </c>
      <c r="D2611" t="s">
        <v>42875</v>
      </c>
      <c r="E2611" t="s">
        <v>27037</v>
      </c>
      <c r="F2611" t="s">
        <v>403</v>
      </c>
      <c r="G2611"/>
      <c r="H2611">
        <v>3.2</v>
      </c>
      <c r="I2611">
        <v>25.7</v>
      </c>
      <c r="J2611" t="s">
        <v>619</v>
      </c>
      <c r="K2611">
        <v>36.483685999999999</v>
      </c>
      <c r="L2611">
        <v>-89.303618999999998</v>
      </c>
      <c r="M2611" s="100" t="s">
        <v>38448</v>
      </c>
      <c r="N2611" t="s">
        <v>619</v>
      </c>
      <c r="O2611" t="s">
        <v>42387</v>
      </c>
      <c r="P2611">
        <v>5</v>
      </c>
      <c r="Q2611" t="s">
        <v>27091</v>
      </c>
      <c r="R2611" t="s">
        <v>25816</v>
      </c>
      <c r="S2611" t="s">
        <v>26197</v>
      </c>
      <c r="T2611"/>
      <c r="U2611" t="s">
        <v>26198</v>
      </c>
      <c r="V2611" t="s">
        <v>26199</v>
      </c>
      <c r="X2611" s="91" t="s">
        <v>31185</v>
      </c>
      <c r="Y2611" s="97"/>
      <c r="AA2611" s="91" t="str">
        <v>ECO73A04</v>
      </c>
    </row>
    <row r="2612" spans="1:27" s="91" customFormat="1" ht="15" customHeight="1" x14ac:dyDescent="0.35">
      <c r="A2612" t="s">
        <v>7637</v>
      </c>
      <c r="B2612" t="s">
        <v>7636</v>
      </c>
      <c r="C2612" t="s">
        <v>7638</v>
      </c>
      <c r="D2612" t="s">
        <v>7639</v>
      </c>
      <c r="E2612" t="s">
        <v>27037</v>
      </c>
      <c r="F2612" t="s">
        <v>929</v>
      </c>
      <c r="G2612"/>
      <c r="H2612">
        <v>2.2999999999999998</v>
      </c>
      <c r="I2612">
        <v>2.8</v>
      </c>
      <c r="J2612" t="s">
        <v>404</v>
      </c>
      <c r="K2612">
        <v>35.4998</v>
      </c>
      <c r="L2612">
        <v>-89.9191</v>
      </c>
      <c r="M2612" s="100" t="s">
        <v>38425</v>
      </c>
      <c r="N2612" t="s">
        <v>26273</v>
      </c>
      <c r="O2612" t="s">
        <v>42420</v>
      </c>
      <c r="P2612">
        <v>5</v>
      </c>
      <c r="Q2612" t="s">
        <v>31186</v>
      </c>
      <c r="R2612" t="s">
        <v>25828</v>
      </c>
      <c r="S2612" t="s">
        <v>26197</v>
      </c>
      <c r="T2612"/>
      <c r="U2612" t="s">
        <v>26198</v>
      </c>
      <c r="V2612" t="s">
        <v>26199</v>
      </c>
      <c r="X2612" s="91" t="s">
        <v>31187</v>
      </c>
      <c r="Y2612" s="97"/>
      <c r="AA2612" s="91" t="str">
        <v>ECO74A06</v>
      </c>
    </row>
    <row r="2613" spans="1:27" s="91" customFormat="1" ht="15" customHeight="1" x14ac:dyDescent="0.35">
      <c r="A2613" t="s">
        <v>7649</v>
      </c>
      <c r="B2613" t="s">
        <v>7648</v>
      </c>
      <c r="C2613" t="s">
        <v>7650</v>
      </c>
      <c r="D2613" t="s">
        <v>29204</v>
      </c>
      <c r="E2613" t="s">
        <v>27037</v>
      </c>
      <c r="F2613" t="s">
        <v>27</v>
      </c>
      <c r="G2613"/>
      <c r="H2613">
        <v>2.2000000000000002</v>
      </c>
      <c r="I2613">
        <v>19.600000000000001</v>
      </c>
      <c r="J2613" t="s">
        <v>207</v>
      </c>
      <c r="K2613">
        <v>36.480269999999997</v>
      </c>
      <c r="L2613">
        <v>-88.64</v>
      </c>
      <c r="M2613" s="100" t="s">
        <v>38448</v>
      </c>
      <c r="N2613" t="s">
        <v>619</v>
      </c>
      <c r="O2613" t="s">
        <v>42880</v>
      </c>
      <c r="P2613">
        <v>5</v>
      </c>
      <c r="Q2613" t="s">
        <v>27094</v>
      </c>
      <c r="R2613" t="s">
        <v>25816</v>
      </c>
      <c r="S2613" t="s">
        <v>26197</v>
      </c>
      <c r="T2613"/>
      <c r="U2613" t="s">
        <v>26198</v>
      </c>
      <c r="V2613" t="s">
        <v>26199</v>
      </c>
      <c r="X2613" s="91" t="s">
        <v>35013</v>
      </c>
      <c r="Y2613" s="97"/>
      <c r="AA2613" s="91" t="str">
        <v>ECO74B04</v>
      </c>
    </row>
    <row r="2614" spans="1:27" s="91" customFormat="1" ht="15" customHeight="1" x14ac:dyDescent="0.35">
      <c r="A2614" t="s">
        <v>7652</v>
      </c>
      <c r="B2614" t="s">
        <v>7651</v>
      </c>
      <c r="C2614" t="s">
        <v>7653</v>
      </c>
      <c r="D2614" t="s">
        <v>7654</v>
      </c>
      <c r="E2614" t="s">
        <v>27037</v>
      </c>
      <c r="F2614" t="s">
        <v>27</v>
      </c>
      <c r="G2614"/>
      <c r="H2614">
        <v>73.599999999999994</v>
      </c>
      <c r="I2614">
        <v>212.8</v>
      </c>
      <c r="J2614" t="s">
        <v>80</v>
      </c>
      <c r="K2614">
        <v>35.030889999999999</v>
      </c>
      <c r="L2614">
        <v>-89.24248</v>
      </c>
      <c r="M2614" s="100" t="s">
        <v>38390</v>
      </c>
      <c r="N2614" t="s">
        <v>26218</v>
      </c>
      <c r="O2614" t="s">
        <v>42493</v>
      </c>
      <c r="P2614">
        <v>3</v>
      </c>
      <c r="Q2614" t="s">
        <v>28803</v>
      </c>
      <c r="R2614" t="s">
        <v>25828</v>
      </c>
      <c r="S2614" t="s">
        <v>26197</v>
      </c>
      <c r="T2614"/>
      <c r="U2614" t="s">
        <v>26198</v>
      </c>
      <c r="V2614" t="s">
        <v>26199</v>
      </c>
      <c r="W2614" s="91" t="s">
        <v>42881</v>
      </c>
      <c r="X2614" s="91" t="s">
        <v>35014</v>
      </c>
      <c r="Y2614" s="97"/>
      <c r="AA2614" s="91" t="str">
        <v>ECO74B12</v>
      </c>
    </row>
    <row r="2615" spans="1:27" s="91" customFormat="1" ht="15" customHeight="1" x14ac:dyDescent="0.35">
      <c r="A2615" t="s">
        <v>7659</v>
      </c>
      <c r="B2615" t="s">
        <v>7658</v>
      </c>
      <c r="C2615" t="s">
        <v>7660</v>
      </c>
      <c r="D2615" t="s">
        <v>7661</v>
      </c>
      <c r="E2615"/>
      <c r="F2615" t="s">
        <v>27</v>
      </c>
      <c r="G2615"/>
      <c r="H2615">
        <v>1</v>
      </c>
      <c r="I2615">
        <v>9.6300000000000008</v>
      </c>
      <c r="J2615" t="s">
        <v>448</v>
      </c>
      <c r="K2615">
        <v>36.167920000000002</v>
      </c>
      <c r="L2615">
        <v>-89.001769999999993</v>
      </c>
      <c r="M2615" s="100" t="s">
        <v>38404</v>
      </c>
      <c r="N2615" t="s">
        <v>26243</v>
      </c>
      <c r="O2615" t="s">
        <v>42346</v>
      </c>
      <c r="P2615">
        <v>5</v>
      </c>
      <c r="Q2615" t="s">
        <v>27096</v>
      </c>
      <c r="R2615" t="s">
        <v>25816</v>
      </c>
      <c r="S2615" t="s">
        <v>26197</v>
      </c>
      <c r="T2615"/>
      <c r="U2615" t="s">
        <v>26198</v>
      </c>
      <c r="V2615" t="s">
        <v>26199</v>
      </c>
      <c r="X2615" s="91" t="s">
        <v>31189</v>
      </c>
      <c r="Y2615" s="97"/>
      <c r="AA2615" s="91" t="str">
        <v>EDMUN001.0GI</v>
      </c>
    </row>
    <row r="2616" spans="1:27" s="91" customFormat="1" ht="15" customHeight="1" x14ac:dyDescent="0.35">
      <c r="A2616" t="s">
        <v>7663</v>
      </c>
      <c r="B2616" t="s">
        <v>7662</v>
      </c>
      <c r="C2616" t="s">
        <v>7660</v>
      </c>
      <c r="D2616" t="s">
        <v>7664</v>
      </c>
      <c r="E2616"/>
      <c r="F2616" t="s">
        <v>27</v>
      </c>
      <c r="G2616"/>
      <c r="H2616">
        <v>2.1</v>
      </c>
      <c r="I2616">
        <v>8.25</v>
      </c>
      <c r="J2616" t="s">
        <v>448</v>
      </c>
      <c r="K2616">
        <v>36.159379999999999</v>
      </c>
      <c r="L2616">
        <v>-89.012720000000002</v>
      </c>
      <c r="M2616" s="100" t="s">
        <v>38404</v>
      </c>
      <c r="N2616" t="s">
        <v>26243</v>
      </c>
      <c r="O2616" t="s">
        <v>42346</v>
      </c>
      <c r="P2616">
        <v>5</v>
      </c>
      <c r="Q2616" t="s">
        <v>27096</v>
      </c>
      <c r="R2616" t="s">
        <v>25816</v>
      </c>
      <c r="S2616" t="s">
        <v>26197</v>
      </c>
      <c r="T2616"/>
      <c r="U2616" t="s">
        <v>26198</v>
      </c>
      <c r="V2616" t="s">
        <v>26199</v>
      </c>
      <c r="W2616" s="91" t="s">
        <v>7665</v>
      </c>
      <c r="Y2616" s="97"/>
      <c r="AA2616" s="91" t="str">
        <v>EDMUN002.1GI</v>
      </c>
    </row>
    <row r="2617" spans="1:27" s="91" customFormat="1" ht="15" customHeight="1" x14ac:dyDescent="0.35">
      <c r="A2617" t="s">
        <v>7667</v>
      </c>
      <c r="B2617" t="s">
        <v>7666</v>
      </c>
      <c r="C2617" t="s">
        <v>7668</v>
      </c>
      <c r="D2617" t="s">
        <v>7669</v>
      </c>
      <c r="E2617"/>
      <c r="F2617" t="s">
        <v>29090</v>
      </c>
      <c r="G2617"/>
      <c r="H2617">
        <v>0.1</v>
      </c>
      <c r="I2617">
        <v>1.3</v>
      </c>
      <c r="J2617" t="s">
        <v>625</v>
      </c>
      <c r="K2617">
        <v>36.065860000000001</v>
      </c>
      <c r="L2617">
        <v>-82.523880000000005</v>
      </c>
      <c r="M2617" s="100" t="s">
        <v>38387</v>
      </c>
      <c r="N2617" t="s">
        <v>26214</v>
      </c>
      <c r="O2617" t="s">
        <v>42096</v>
      </c>
      <c r="P2617">
        <v>5</v>
      </c>
      <c r="Q2617" t="s">
        <v>31190</v>
      </c>
      <c r="R2617" t="s">
        <v>25821</v>
      </c>
      <c r="S2617" t="s">
        <v>26197</v>
      </c>
      <c r="T2617"/>
      <c r="U2617" t="s">
        <v>26198</v>
      </c>
      <c r="V2617" t="s">
        <v>26204</v>
      </c>
      <c r="Y2617" s="97"/>
      <c r="AA2617" s="91" t="str">
        <v>EDWAR000.1UC</v>
      </c>
    </row>
    <row r="2618" spans="1:27" s="91" customFormat="1" ht="15" customHeight="1" x14ac:dyDescent="0.35">
      <c r="A2618" t="s">
        <v>7671</v>
      </c>
      <c r="B2618" t="s">
        <v>7670</v>
      </c>
      <c r="C2618" t="s">
        <v>7672</v>
      </c>
      <c r="D2618" t="s">
        <v>31191</v>
      </c>
      <c r="E2618"/>
      <c r="F2618" t="s">
        <v>28983</v>
      </c>
      <c r="G2618"/>
      <c r="H2618">
        <v>0.2</v>
      </c>
      <c r="I2618">
        <v>1.59</v>
      </c>
      <c r="J2618" t="s">
        <v>244</v>
      </c>
      <c r="K2618">
        <v>36.498199999999997</v>
      </c>
      <c r="L2618">
        <v>-81.935400000000001</v>
      </c>
      <c r="M2618" s="100" t="s">
        <v>38412</v>
      </c>
      <c r="N2618" t="s">
        <v>29031</v>
      </c>
      <c r="O2618" t="s">
        <v>42389</v>
      </c>
      <c r="P2618">
        <v>2</v>
      </c>
      <c r="Q2618" t="s">
        <v>31192</v>
      </c>
      <c r="R2618" t="s">
        <v>25821</v>
      </c>
      <c r="S2618" t="s">
        <v>26197</v>
      </c>
      <c r="T2618"/>
      <c r="U2618" t="s">
        <v>26198</v>
      </c>
      <c r="V2618" t="s">
        <v>26204</v>
      </c>
      <c r="X2618" s="91" t="s">
        <v>35015</v>
      </c>
      <c r="Y2618" s="97"/>
      <c r="AA2618" s="91" t="str">
        <v>EFBEA000.2JO</v>
      </c>
    </row>
    <row r="2619" spans="1:27" s="91" customFormat="1" ht="15" customHeight="1" x14ac:dyDescent="0.35">
      <c r="A2619" t="s">
        <v>7674</v>
      </c>
      <c r="B2619" t="s">
        <v>7673</v>
      </c>
      <c r="C2619" t="s">
        <v>7675</v>
      </c>
      <c r="D2619" t="s">
        <v>7676</v>
      </c>
      <c r="E2619"/>
      <c r="F2619" t="s">
        <v>33</v>
      </c>
      <c r="G2619"/>
      <c r="H2619">
        <v>1.1000000000000001</v>
      </c>
      <c r="I2619">
        <v>12.21</v>
      </c>
      <c r="J2619" t="s">
        <v>1600</v>
      </c>
      <c r="K2619">
        <v>35.238889</v>
      </c>
      <c r="L2619">
        <v>-86.825833000000003</v>
      </c>
      <c r="M2619" s="100" t="s">
        <v>38457</v>
      </c>
      <c r="N2619" t="s">
        <v>26336</v>
      </c>
      <c r="O2619" t="s">
        <v>42866</v>
      </c>
      <c r="P2619">
        <v>2</v>
      </c>
      <c r="Q2619" t="s">
        <v>31193</v>
      </c>
      <c r="R2619" t="s">
        <v>25808</v>
      </c>
      <c r="S2619" t="s">
        <v>26197</v>
      </c>
      <c r="T2619"/>
      <c r="U2619" t="s">
        <v>26198</v>
      </c>
      <c r="V2619" t="s">
        <v>26199</v>
      </c>
      <c r="Y2619" s="97"/>
      <c r="AA2619" s="91" t="str">
        <v>EFBRA001.1LI</v>
      </c>
    </row>
    <row r="2620" spans="1:27" s="91" customFormat="1" ht="15" customHeight="1" x14ac:dyDescent="0.35">
      <c r="A2620" t="s">
        <v>7678</v>
      </c>
      <c r="B2620" t="s">
        <v>7677</v>
      </c>
      <c r="C2620" t="s">
        <v>7679</v>
      </c>
      <c r="D2620" t="s">
        <v>7680</v>
      </c>
      <c r="E2620"/>
      <c r="F2620" t="s">
        <v>33</v>
      </c>
      <c r="G2620"/>
      <c r="H2620">
        <v>0.2</v>
      </c>
      <c r="I2620">
        <v>1.93</v>
      </c>
      <c r="J2620" t="s">
        <v>277</v>
      </c>
      <c r="K2620">
        <v>36.119444000000001</v>
      </c>
      <c r="L2620">
        <v>-86.77167</v>
      </c>
      <c r="M2620" s="100" t="s">
        <v>38414</v>
      </c>
      <c r="N2620" t="s">
        <v>26254</v>
      </c>
      <c r="O2620" t="s">
        <v>42709</v>
      </c>
      <c r="P2620">
        <v>5</v>
      </c>
      <c r="Q2620" t="s">
        <v>31194</v>
      </c>
      <c r="R2620" t="s">
        <v>25829</v>
      </c>
      <c r="S2620" t="s">
        <v>26197</v>
      </c>
      <c r="T2620"/>
      <c r="U2620" t="s">
        <v>26198</v>
      </c>
      <c r="V2620" t="s">
        <v>26199</v>
      </c>
      <c r="Y2620" s="97"/>
      <c r="AA2620" s="91" t="str">
        <v>EFBRO000.2DA</v>
      </c>
    </row>
    <row r="2621" spans="1:27" s="91" customFormat="1" ht="15" customHeight="1" x14ac:dyDescent="0.35">
      <c r="A2621" t="s">
        <v>7682</v>
      </c>
      <c r="B2621" t="s">
        <v>7681</v>
      </c>
      <c r="C2621" t="s">
        <v>7683</v>
      </c>
      <c r="D2621" t="s">
        <v>7684</v>
      </c>
      <c r="E2621"/>
      <c r="F2621" t="s">
        <v>29083</v>
      </c>
      <c r="G2621"/>
      <c r="H2621">
        <v>1</v>
      </c>
      <c r="I2621">
        <v>15.41</v>
      </c>
      <c r="J2621" t="s">
        <v>100</v>
      </c>
      <c r="K2621">
        <v>35.613332999999997</v>
      </c>
      <c r="L2621">
        <v>-87.597222000000002</v>
      </c>
      <c r="M2621" s="100" t="s">
        <v>38391</v>
      </c>
      <c r="N2621" t="s">
        <v>26220</v>
      </c>
      <c r="O2621" t="s">
        <v>42231</v>
      </c>
      <c r="P2621">
        <v>5</v>
      </c>
      <c r="Q2621" t="s">
        <v>31195</v>
      </c>
      <c r="R2621" t="s">
        <v>25808</v>
      </c>
      <c r="S2621" t="s">
        <v>26197</v>
      </c>
      <c r="T2621"/>
      <c r="U2621" t="s">
        <v>26198</v>
      </c>
      <c r="V2621" t="s">
        <v>26199</v>
      </c>
      <c r="W2621" s="91" t="s">
        <v>7685</v>
      </c>
      <c r="Y2621" s="97"/>
      <c r="AA2621" s="91" t="str">
        <v>EFCAN001.0LS</v>
      </c>
    </row>
    <row r="2622" spans="1:27" s="91" customFormat="1" ht="15" customHeight="1" x14ac:dyDescent="0.35">
      <c r="A2622" t="s">
        <v>7687</v>
      </c>
      <c r="B2622" t="s">
        <v>7686</v>
      </c>
      <c r="C2622" t="s">
        <v>7688</v>
      </c>
      <c r="D2622" t="s">
        <v>7689</v>
      </c>
      <c r="E2622"/>
      <c r="F2622" t="s">
        <v>27</v>
      </c>
      <c r="G2622"/>
      <c r="H2622">
        <v>10.8</v>
      </c>
      <c r="I2622">
        <v>12.21</v>
      </c>
      <c r="J2622" t="s">
        <v>7690</v>
      </c>
      <c r="K2622">
        <v>36.502510000000001</v>
      </c>
      <c r="L2622">
        <v>-88.311000000000007</v>
      </c>
      <c r="M2622" s="100" t="s">
        <v>38984</v>
      </c>
      <c r="N2622" t="s">
        <v>26957</v>
      </c>
      <c r="O2622" t="s">
        <v>42857</v>
      </c>
      <c r="P2622">
        <v>3</v>
      </c>
      <c r="Q2622" t="s">
        <v>27097</v>
      </c>
      <c r="R2622" t="s">
        <v>25816</v>
      </c>
      <c r="S2622" t="s">
        <v>26339</v>
      </c>
      <c r="T2622"/>
      <c r="U2622" t="s">
        <v>26198</v>
      </c>
      <c r="V2622" t="s">
        <v>26199</v>
      </c>
      <c r="W2622" s="91" t="s">
        <v>7691</v>
      </c>
      <c r="X2622" s="91" t="s">
        <v>31196</v>
      </c>
      <c r="Y2622" s="97"/>
      <c r="AA2622" s="91" t="str">
        <v>EFCLA010.8_KY</v>
      </c>
    </row>
    <row r="2623" spans="1:27" s="91" customFormat="1" ht="15" customHeight="1" x14ac:dyDescent="0.35">
      <c r="A2623" t="s">
        <v>7693</v>
      </c>
      <c r="B2623" t="s">
        <v>7692</v>
      </c>
      <c r="C2623" t="s">
        <v>7688</v>
      </c>
      <c r="D2623" t="s">
        <v>7694</v>
      </c>
      <c r="E2623"/>
      <c r="F2623" t="s">
        <v>27</v>
      </c>
      <c r="G2623"/>
      <c r="H2623">
        <v>11.9</v>
      </c>
      <c r="I2623">
        <v>11.1</v>
      </c>
      <c r="J2623" t="s">
        <v>896</v>
      </c>
      <c r="K2623">
        <v>36.490299999999998</v>
      </c>
      <c r="L2623">
        <v>-88.308800000000005</v>
      </c>
      <c r="M2623" s="100" t="s">
        <v>38984</v>
      </c>
      <c r="N2623" t="s">
        <v>26957</v>
      </c>
      <c r="O2623" t="s">
        <v>42857</v>
      </c>
      <c r="P2623">
        <v>3</v>
      </c>
      <c r="Q2623" t="s">
        <v>27097</v>
      </c>
      <c r="R2623" t="s">
        <v>25816</v>
      </c>
      <c r="S2623" t="s">
        <v>26197</v>
      </c>
      <c r="T2623"/>
      <c r="U2623" t="s">
        <v>26198</v>
      </c>
      <c r="V2623" t="s">
        <v>26199</v>
      </c>
      <c r="W2623" s="91" t="s">
        <v>35016</v>
      </c>
      <c r="X2623" s="91" t="s">
        <v>31197</v>
      </c>
      <c r="Y2623" s="97"/>
      <c r="AA2623" s="91" t="str">
        <v>EFCLA011.9HN</v>
      </c>
    </row>
    <row r="2624" spans="1:27" s="91" customFormat="1" ht="15" customHeight="1" x14ac:dyDescent="0.35">
      <c r="A2624" t="s">
        <v>7696</v>
      </c>
      <c r="B2624" t="s">
        <v>7695</v>
      </c>
      <c r="C2624" t="s">
        <v>7688</v>
      </c>
      <c r="D2624" t="s">
        <v>7697</v>
      </c>
      <c r="E2624"/>
      <c r="F2624" t="s">
        <v>27</v>
      </c>
      <c r="G2624"/>
      <c r="H2624">
        <v>14.1</v>
      </c>
      <c r="I2624">
        <v>4.95</v>
      </c>
      <c r="J2624" t="s">
        <v>896</v>
      </c>
      <c r="K2624">
        <v>36.459879999999998</v>
      </c>
      <c r="L2624">
        <v>-88.316249999999997</v>
      </c>
      <c r="M2624" s="100" t="s">
        <v>38984</v>
      </c>
      <c r="N2624" t="s">
        <v>26957</v>
      </c>
      <c r="O2624" t="s">
        <v>42857</v>
      </c>
      <c r="P2624">
        <v>3</v>
      </c>
      <c r="Q2624" t="s">
        <v>27097</v>
      </c>
      <c r="R2624" t="s">
        <v>25816</v>
      </c>
      <c r="S2624" t="s">
        <v>26197</v>
      </c>
      <c r="T2624"/>
      <c r="U2624" t="s">
        <v>26198</v>
      </c>
      <c r="V2624" t="s">
        <v>26199</v>
      </c>
      <c r="W2624" s="91" t="s">
        <v>7698</v>
      </c>
      <c r="X2624" s="91" t="s">
        <v>31197</v>
      </c>
      <c r="Y2624" s="97"/>
      <c r="AA2624" s="91" t="str">
        <v>EFCLA014.1HN</v>
      </c>
    </row>
    <row r="2625" spans="1:27" s="91" customFormat="1" ht="15" customHeight="1" x14ac:dyDescent="0.35">
      <c r="A2625" t="s">
        <v>7700</v>
      </c>
      <c r="B2625" t="s">
        <v>7699</v>
      </c>
      <c r="C2625" t="s">
        <v>7701</v>
      </c>
      <c r="D2625" t="s">
        <v>31198</v>
      </c>
      <c r="E2625"/>
      <c r="F2625" t="s">
        <v>33</v>
      </c>
      <c r="G2625"/>
      <c r="H2625">
        <v>0.4</v>
      </c>
      <c r="I2625">
        <v>6.67</v>
      </c>
      <c r="J2625" t="s">
        <v>1391</v>
      </c>
      <c r="K2625">
        <v>35.449199999999998</v>
      </c>
      <c r="L2625">
        <v>-86.886700000000005</v>
      </c>
      <c r="M2625" s="100" t="s">
        <v>38389</v>
      </c>
      <c r="N2625" t="s">
        <v>26217</v>
      </c>
      <c r="O2625" t="s">
        <v>42554</v>
      </c>
      <c r="P2625">
        <v>4</v>
      </c>
      <c r="Q2625" t="s">
        <v>27098</v>
      </c>
      <c r="R2625" t="s">
        <v>25808</v>
      </c>
      <c r="S2625" t="s">
        <v>26197</v>
      </c>
      <c r="T2625"/>
      <c r="U2625" t="s">
        <v>26198</v>
      </c>
      <c r="V2625" t="s">
        <v>26199</v>
      </c>
      <c r="W2625" s="91" t="s">
        <v>7702</v>
      </c>
      <c r="X2625" s="91" t="s">
        <v>31199</v>
      </c>
      <c r="Y2625" s="97"/>
      <c r="AA2625" s="91" t="str">
        <v>EFGLO000.4ML</v>
      </c>
    </row>
    <row r="2626" spans="1:27" s="91" customFormat="1" ht="15" customHeight="1" x14ac:dyDescent="0.35">
      <c r="A2626" t="s">
        <v>7704</v>
      </c>
      <c r="B2626" t="s">
        <v>7703</v>
      </c>
      <c r="C2626" t="s">
        <v>7701</v>
      </c>
      <c r="D2626" t="s">
        <v>7705</v>
      </c>
      <c r="E2626"/>
      <c r="F2626" t="s">
        <v>33</v>
      </c>
      <c r="G2626"/>
      <c r="H2626">
        <v>2.2000000000000002</v>
      </c>
      <c r="I2626">
        <v>2.38</v>
      </c>
      <c r="J2626" t="s">
        <v>1391</v>
      </c>
      <c r="K2626">
        <v>35.450319999999998</v>
      </c>
      <c r="L2626">
        <v>-86.858630000000005</v>
      </c>
      <c r="M2626" s="100" t="s">
        <v>38389</v>
      </c>
      <c r="N2626" t="s">
        <v>26217</v>
      </c>
      <c r="O2626" t="s">
        <v>42554</v>
      </c>
      <c r="P2626">
        <v>4</v>
      </c>
      <c r="Q2626" t="s">
        <v>27098</v>
      </c>
      <c r="R2626" t="s">
        <v>25808</v>
      </c>
      <c r="S2626" t="s">
        <v>26197</v>
      </c>
      <c r="T2626"/>
      <c r="U2626" t="s">
        <v>26198</v>
      </c>
      <c r="V2626" t="s">
        <v>26199</v>
      </c>
      <c r="X2626" s="91" t="s">
        <v>31200</v>
      </c>
      <c r="Y2626" s="97"/>
      <c r="AA2626" s="91" t="str">
        <v>EFGLO002.2ML</v>
      </c>
    </row>
    <row r="2627" spans="1:27" s="91" customFormat="1" ht="15" customHeight="1" x14ac:dyDescent="0.35">
      <c r="A2627" t="s">
        <v>7707</v>
      </c>
      <c r="B2627" t="s">
        <v>7706</v>
      </c>
      <c r="C2627" t="s">
        <v>7701</v>
      </c>
      <c r="D2627" t="s">
        <v>7708</v>
      </c>
      <c r="E2627"/>
      <c r="F2627" t="s">
        <v>33</v>
      </c>
      <c r="G2627"/>
      <c r="H2627">
        <v>2.5</v>
      </c>
      <c r="I2627">
        <v>0.9</v>
      </c>
      <c r="J2627" t="s">
        <v>1391</v>
      </c>
      <c r="K2627">
        <v>35.451639999999998</v>
      </c>
      <c r="L2627">
        <v>-86.850399999999993</v>
      </c>
      <c r="M2627" s="100" t="s">
        <v>38389</v>
      </c>
      <c r="N2627" t="s">
        <v>26217</v>
      </c>
      <c r="O2627" t="s">
        <v>42554</v>
      </c>
      <c r="P2627">
        <v>4</v>
      </c>
      <c r="Q2627" t="s">
        <v>27099</v>
      </c>
      <c r="R2627" t="s">
        <v>25808</v>
      </c>
      <c r="S2627" t="s">
        <v>26197</v>
      </c>
      <c r="T2627"/>
      <c r="U2627" t="s">
        <v>26198</v>
      </c>
      <c r="V2627" t="s">
        <v>26199</v>
      </c>
      <c r="Y2627" s="97"/>
      <c r="AA2627" s="91" t="str">
        <v>EFGLO002.5ML</v>
      </c>
    </row>
    <row r="2628" spans="1:27" s="91" customFormat="1" ht="15" customHeight="1" x14ac:dyDescent="0.35">
      <c r="A2628" t="s">
        <v>7710</v>
      </c>
      <c r="B2628" t="s">
        <v>7709</v>
      </c>
      <c r="C2628" t="s">
        <v>7701</v>
      </c>
      <c r="D2628" t="s">
        <v>7711</v>
      </c>
      <c r="E2628"/>
      <c r="F2628" t="s">
        <v>33</v>
      </c>
      <c r="G2628"/>
      <c r="H2628">
        <v>3.3</v>
      </c>
      <c r="I2628">
        <v>2.0699999999999998</v>
      </c>
      <c r="J2628" t="s">
        <v>1391</v>
      </c>
      <c r="K2628">
        <v>35.460430000000002</v>
      </c>
      <c r="L2628">
        <v>-86.84402</v>
      </c>
      <c r="M2628" s="100" t="s">
        <v>38389</v>
      </c>
      <c r="N2628" t="s">
        <v>26217</v>
      </c>
      <c r="O2628" t="s">
        <v>42554</v>
      </c>
      <c r="P2628">
        <v>4</v>
      </c>
      <c r="Q2628" t="s">
        <v>27099</v>
      </c>
      <c r="R2628" t="s">
        <v>25808</v>
      </c>
      <c r="S2628" t="s">
        <v>26197</v>
      </c>
      <c r="T2628"/>
      <c r="U2628" t="s">
        <v>26198</v>
      </c>
      <c r="V2628" t="s">
        <v>26199</v>
      </c>
      <c r="X2628" s="91" t="s">
        <v>35017</v>
      </c>
      <c r="Y2628" s="97"/>
      <c r="AA2628" s="91" t="str">
        <v>EFGLO003.3ML</v>
      </c>
    </row>
    <row r="2629" spans="1:27" s="91" customFormat="1" ht="15" customHeight="1" x14ac:dyDescent="0.35">
      <c r="A2629" t="s">
        <v>7713</v>
      </c>
      <c r="B2629" t="s">
        <v>7712</v>
      </c>
      <c r="C2629" t="s">
        <v>7701</v>
      </c>
      <c r="D2629" t="s">
        <v>42846</v>
      </c>
      <c r="E2629"/>
      <c r="F2629" t="s">
        <v>33</v>
      </c>
      <c r="G2629"/>
      <c r="H2629">
        <v>3.6</v>
      </c>
      <c r="I2629">
        <v>1.29</v>
      </c>
      <c r="J2629" t="s">
        <v>1391</v>
      </c>
      <c r="K2629">
        <v>35.46217</v>
      </c>
      <c r="L2629">
        <v>-86.84272</v>
      </c>
      <c r="M2629" s="100" t="s">
        <v>38389</v>
      </c>
      <c r="N2629" t="s">
        <v>26217</v>
      </c>
      <c r="O2629" t="s">
        <v>42554</v>
      </c>
      <c r="P2629">
        <v>4</v>
      </c>
      <c r="Q2629" t="s">
        <v>27099</v>
      </c>
      <c r="R2629" t="s">
        <v>25808</v>
      </c>
      <c r="S2629" t="s">
        <v>26197</v>
      </c>
      <c r="T2629"/>
      <c r="U2629" t="s">
        <v>26198</v>
      </c>
      <c r="V2629" t="s">
        <v>26199</v>
      </c>
      <c r="X2629" s="91" t="s">
        <v>31201</v>
      </c>
      <c r="Y2629" s="97"/>
      <c r="AA2629" s="91" t="str">
        <v>EFGLO003.6ML</v>
      </c>
    </row>
    <row r="2630" spans="1:27" s="91" customFormat="1" ht="15" customHeight="1" x14ac:dyDescent="0.35">
      <c r="A2630" t="s">
        <v>7715</v>
      </c>
      <c r="B2630" t="s">
        <v>7714</v>
      </c>
      <c r="C2630" t="s">
        <v>7701</v>
      </c>
      <c r="D2630" t="s">
        <v>42847</v>
      </c>
      <c r="E2630"/>
      <c r="F2630" t="s">
        <v>33</v>
      </c>
      <c r="G2630"/>
      <c r="H2630">
        <v>3.71</v>
      </c>
      <c r="I2630">
        <v>0.34</v>
      </c>
      <c r="J2630" t="s">
        <v>1391</v>
      </c>
      <c r="K2630">
        <v>35.462960000000002</v>
      </c>
      <c r="L2630">
        <v>-86.842140000000001</v>
      </c>
      <c r="M2630" s="100" t="s">
        <v>38389</v>
      </c>
      <c r="N2630" t="s">
        <v>26217</v>
      </c>
      <c r="O2630" t="s">
        <v>42554</v>
      </c>
      <c r="P2630">
        <v>4</v>
      </c>
      <c r="Q2630" t="s">
        <v>27099</v>
      </c>
      <c r="R2630" t="s">
        <v>25808</v>
      </c>
      <c r="S2630" t="s">
        <v>26197</v>
      </c>
      <c r="T2630"/>
      <c r="U2630" t="s">
        <v>26198</v>
      </c>
      <c r="V2630" t="s">
        <v>26199</v>
      </c>
      <c r="X2630" s="91" t="s">
        <v>31202</v>
      </c>
      <c r="Y2630" s="97"/>
      <c r="AA2630" s="91" t="str">
        <v>EFGLO003.71ML</v>
      </c>
    </row>
    <row r="2631" spans="1:27" s="91" customFormat="1" ht="15" customHeight="1" x14ac:dyDescent="0.35">
      <c r="A2631" t="s">
        <v>7717</v>
      </c>
      <c r="B2631" t="s">
        <v>7716</v>
      </c>
      <c r="C2631" t="s">
        <v>7701</v>
      </c>
      <c r="D2631" t="s">
        <v>42848</v>
      </c>
      <c r="E2631"/>
      <c r="F2631" t="s">
        <v>33</v>
      </c>
      <c r="G2631"/>
      <c r="H2631">
        <v>3.7</v>
      </c>
      <c r="I2631">
        <v>0.28999999999999998</v>
      </c>
      <c r="J2631" t="s">
        <v>1391</v>
      </c>
      <c r="K2631">
        <v>35.464419999999997</v>
      </c>
      <c r="L2631">
        <v>-86.840680000000006</v>
      </c>
      <c r="M2631" s="100" t="s">
        <v>38389</v>
      </c>
      <c r="N2631" t="s">
        <v>26217</v>
      </c>
      <c r="O2631" t="s">
        <v>42554</v>
      </c>
      <c r="P2631">
        <v>4</v>
      </c>
      <c r="Q2631" t="s">
        <v>27099</v>
      </c>
      <c r="R2631" t="s">
        <v>25808</v>
      </c>
      <c r="S2631" t="s">
        <v>26197</v>
      </c>
      <c r="T2631"/>
      <c r="U2631" t="s">
        <v>26198</v>
      </c>
      <c r="V2631" t="s">
        <v>26199</v>
      </c>
      <c r="X2631" s="91" t="s">
        <v>31202</v>
      </c>
      <c r="Y2631" s="97"/>
      <c r="AA2631" s="91" t="str">
        <v>EFGLO003.7ML</v>
      </c>
    </row>
    <row r="2632" spans="1:27" s="91" customFormat="1" ht="15" customHeight="1" x14ac:dyDescent="0.35">
      <c r="A2632" t="s">
        <v>7719</v>
      </c>
      <c r="B2632" t="s">
        <v>7718</v>
      </c>
      <c r="C2632" t="s">
        <v>7701</v>
      </c>
      <c r="D2632" t="s">
        <v>43395</v>
      </c>
      <c r="E2632"/>
      <c r="F2632" t="s">
        <v>33</v>
      </c>
      <c r="G2632"/>
      <c r="H2632">
        <v>3.9</v>
      </c>
      <c r="I2632">
        <v>0.28999999999999998</v>
      </c>
      <c r="J2632" t="s">
        <v>1391</v>
      </c>
      <c r="K2632">
        <v>35.462899999999998</v>
      </c>
      <c r="L2632">
        <v>-86.84254</v>
      </c>
      <c r="M2632" s="100" t="s">
        <v>38389</v>
      </c>
      <c r="N2632" t="s">
        <v>26217</v>
      </c>
      <c r="O2632" t="s">
        <v>42554</v>
      </c>
      <c r="P2632">
        <v>4</v>
      </c>
      <c r="Q2632" t="s">
        <v>27099</v>
      </c>
      <c r="R2632" t="s">
        <v>25808</v>
      </c>
      <c r="S2632" t="s">
        <v>26197</v>
      </c>
      <c r="T2632"/>
      <c r="U2632" t="s">
        <v>26198</v>
      </c>
      <c r="V2632" t="s">
        <v>26199</v>
      </c>
      <c r="X2632" s="91" t="s">
        <v>31203</v>
      </c>
      <c r="Y2632" s="97"/>
      <c r="AA2632" s="91" t="str">
        <v>EFGLO003.9ML</v>
      </c>
    </row>
    <row r="2633" spans="1:27" s="91" customFormat="1" ht="15" customHeight="1" x14ac:dyDescent="0.35">
      <c r="A2633" s="310" t="s">
        <v>39121</v>
      </c>
      <c r="B2633" s="310" t="s">
        <v>39122</v>
      </c>
      <c r="C2633" s="310" t="s">
        <v>7722</v>
      </c>
      <c r="D2633" s="310" t="s">
        <v>39123</v>
      </c>
      <c r="E2633" s="310"/>
      <c r="F2633" s="310" t="s">
        <v>75</v>
      </c>
      <c r="G2633" s="310"/>
      <c r="H2633" s="314">
        <v>0.8</v>
      </c>
      <c r="I2633" s="314">
        <v>2.4300000000000002</v>
      </c>
      <c r="J2633" s="310" t="s">
        <v>277</v>
      </c>
      <c r="K2633" s="314">
        <v>36.082999999999998</v>
      </c>
      <c r="L2633" s="314">
        <v>-86.621499999999997</v>
      </c>
      <c r="M2633" s="314" t="s">
        <v>38401</v>
      </c>
      <c r="N2633" s="310" t="s">
        <v>26226</v>
      </c>
      <c r="O2633" s="310" t="s">
        <v>39124</v>
      </c>
      <c r="P2633" s="314">
        <v>2</v>
      </c>
      <c r="Q2633" s="310" t="s">
        <v>27100</v>
      </c>
      <c r="R2633" s="310" t="s">
        <v>25829</v>
      </c>
      <c r="S2633" s="310" t="s">
        <v>26197</v>
      </c>
      <c r="T2633" s="310"/>
      <c r="U2633" s="310" t="s">
        <v>26198</v>
      </c>
      <c r="V2633" s="310" t="s">
        <v>26199</v>
      </c>
      <c r="X2633" s="91" t="s">
        <v>39125</v>
      </c>
      <c r="Y2633" s="97"/>
      <c r="AA2633" s="91" t="str">
        <v>EFHAM000.8DA</v>
      </c>
    </row>
    <row r="2634" spans="1:27" s="91" customFormat="1" ht="15" customHeight="1" x14ac:dyDescent="0.35">
      <c r="A2634" t="s">
        <v>7721</v>
      </c>
      <c r="B2634" t="s">
        <v>7720</v>
      </c>
      <c r="C2634" t="s">
        <v>7722</v>
      </c>
      <c r="D2634" t="s">
        <v>7723</v>
      </c>
      <c r="E2634"/>
      <c r="F2634" t="s">
        <v>75</v>
      </c>
      <c r="G2634"/>
      <c r="H2634">
        <v>1.1000000000000001</v>
      </c>
      <c r="I2634">
        <v>0.79</v>
      </c>
      <c r="J2634" t="s">
        <v>277</v>
      </c>
      <c r="K2634">
        <v>36.08</v>
      </c>
      <c r="L2634">
        <v>-86.623599999999996</v>
      </c>
      <c r="M2634" s="100" t="s">
        <v>38401</v>
      </c>
      <c r="N2634" t="s">
        <v>26226</v>
      </c>
      <c r="O2634" t="s">
        <v>42432</v>
      </c>
      <c r="P2634">
        <v>2</v>
      </c>
      <c r="Q2634" t="s">
        <v>27100</v>
      </c>
      <c r="R2634" t="s">
        <v>25829</v>
      </c>
      <c r="S2634" t="s">
        <v>26197</v>
      </c>
      <c r="T2634"/>
      <c r="U2634" t="s">
        <v>26198</v>
      </c>
      <c r="V2634" t="s">
        <v>26199</v>
      </c>
      <c r="W2634" s="91" t="s">
        <v>35018</v>
      </c>
      <c r="Y2634" s="97"/>
      <c r="AA2634" s="91" t="str">
        <v>EFHAM001.1DA</v>
      </c>
    </row>
    <row r="2635" spans="1:27" s="91" customFormat="1" ht="15" customHeight="1" x14ac:dyDescent="0.35">
      <c r="A2635" t="s">
        <v>7725</v>
      </c>
      <c r="B2635" t="s">
        <v>7724</v>
      </c>
      <c r="C2635" t="s">
        <v>7726</v>
      </c>
      <c r="D2635" t="s">
        <v>7727</v>
      </c>
      <c r="E2635"/>
      <c r="F2635" t="s">
        <v>929</v>
      </c>
      <c r="G2635"/>
      <c r="H2635">
        <v>0.1</v>
      </c>
      <c r="I2635">
        <v>9.99</v>
      </c>
      <c r="J2635" t="s">
        <v>404</v>
      </c>
      <c r="K2635">
        <v>35.496699999999997</v>
      </c>
      <c r="L2635">
        <v>-89.8733</v>
      </c>
      <c r="M2635" s="100" t="s">
        <v>38450</v>
      </c>
      <c r="N2635" t="s">
        <v>26319</v>
      </c>
      <c r="O2635" t="s">
        <v>42849</v>
      </c>
      <c r="P2635">
        <v>4</v>
      </c>
      <c r="Q2635" t="s">
        <v>27101</v>
      </c>
      <c r="R2635" t="s">
        <v>25828</v>
      </c>
      <c r="S2635" t="s">
        <v>26197</v>
      </c>
      <c r="T2635"/>
      <c r="U2635" t="s">
        <v>26198</v>
      </c>
      <c r="V2635" t="s">
        <v>26199</v>
      </c>
      <c r="X2635" s="91" t="s">
        <v>35019</v>
      </c>
      <c r="Y2635" s="97"/>
      <c r="AA2635" s="91" t="str">
        <v>EFHUR000.1TI</v>
      </c>
    </row>
    <row r="2636" spans="1:27" s="91" customFormat="1" ht="15" customHeight="1" x14ac:dyDescent="0.35">
      <c r="A2636" s="310" t="s">
        <v>39126</v>
      </c>
      <c r="B2636" s="310" t="s">
        <v>39127</v>
      </c>
      <c r="C2636" s="310" t="s">
        <v>39128</v>
      </c>
      <c r="D2636" s="310" t="s">
        <v>39129</v>
      </c>
      <c r="E2636" s="310"/>
      <c r="F2636" s="310" t="s">
        <v>929</v>
      </c>
      <c r="G2636" s="310"/>
      <c r="H2636" s="314">
        <v>2</v>
      </c>
      <c r="I2636" s="314">
        <v>2.04</v>
      </c>
      <c r="J2636" s="310" t="s">
        <v>404</v>
      </c>
      <c r="K2636" s="314">
        <v>35.478099</v>
      </c>
      <c r="L2636" s="314">
        <v>-89.876277000000002</v>
      </c>
      <c r="M2636" s="314" t="s">
        <v>38450</v>
      </c>
      <c r="N2636" s="310" t="s">
        <v>26319</v>
      </c>
      <c r="O2636" s="310" t="s">
        <v>39130</v>
      </c>
      <c r="P2636" s="314">
        <v>4</v>
      </c>
      <c r="Q2636" s="310" t="s">
        <v>27101</v>
      </c>
      <c r="R2636" s="310" t="s">
        <v>25828</v>
      </c>
      <c r="S2636" s="310" t="s">
        <v>26197</v>
      </c>
      <c r="T2636" s="310" t="s">
        <v>41059</v>
      </c>
      <c r="U2636" s="310" t="s">
        <v>26207</v>
      </c>
      <c r="V2636" s="310" t="s">
        <v>26199</v>
      </c>
      <c r="X2636" s="91" t="s">
        <v>39131</v>
      </c>
      <c r="Y2636" s="97"/>
      <c r="AA2636" s="91" t="str">
        <v>EFHUR002.0TI</v>
      </c>
    </row>
    <row r="2637" spans="1:27" s="91" customFormat="1" ht="15" customHeight="1" x14ac:dyDescent="0.35">
      <c r="A2637" t="s">
        <v>29205</v>
      </c>
      <c r="B2637" t="s">
        <v>8766</v>
      </c>
      <c r="C2637" t="s">
        <v>7726</v>
      </c>
      <c r="D2637" t="s">
        <v>8768</v>
      </c>
      <c r="E2637" t="s">
        <v>26424</v>
      </c>
      <c r="F2637" t="s">
        <v>75</v>
      </c>
      <c r="G2637"/>
      <c r="H2637">
        <v>2.2000000000000002</v>
      </c>
      <c r="I2637">
        <v>0.7</v>
      </c>
      <c r="J2637" t="s">
        <v>153</v>
      </c>
      <c r="K2637">
        <v>36.055979999999998</v>
      </c>
      <c r="L2637">
        <v>-86.278289999999998</v>
      </c>
      <c r="M2637" s="100" t="s">
        <v>38401</v>
      </c>
      <c r="N2637" t="s">
        <v>26226</v>
      </c>
      <c r="O2637" t="s">
        <v>42326</v>
      </c>
      <c r="P2637">
        <v>2</v>
      </c>
      <c r="Q2637" t="s">
        <v>31204</v>
      </c>
      <c r="R2637" t="s">
        <v>25829</v>
      </c>
      <c r="S2637" t="s">
        <v>26197</v>
      </c>
      <c r="T2637"/>
      <c r="U2637" t="s">
        <v>26198</v>
      </c>
      <c r="V2637" t="s">
        <v>26199</v>
      </c>
      <c r="W2637" s="91" t="s">
        <v>8767</v>
      </c>
      <c r="X2637" s="91" t="s">
        <v>30095</v>
      </c>
      <c r="Y2637" s="97"/>
      <c r="AA2637" s="91" t="str">
        <v>EFHUR002.2WS</v>
      </c>
    </row>
    <row r="2638" spans="1:27" s="91" customFormat="1" ht="15" customHeight="1" x14ac:dyDescent="0.35">
      <c r="A2638" t="s">
        <v>7729</v>
      </c>
      <c r="B2638" t="s">
        <v>7728</v>
      </c>
      <c r="C2638" t="s">
        <v>7730</v>
      </c>
      <c r="D2638" t="s">
        <v>7731</v>
      </c>
      <c r="E2638"/>
      <c r="F2638" t="s">
        <v>29083</v>
      </c>
      <c r="G2638"/>
      <c r="H2638">
        <v>0.1</v>
      </c>
      <c r="I2638">
        <v>9.42</v>
      </c>
      <c r="J2638" t="s">
        <v>22</v>
      </c>
      <c r="K2638">
        <v>36.384166999999998</v>
      </c>
      <c r="L2638">
        <v>-87.934721999999994</v>
      </c>
      <c r="M2638" s="100" t="s">
        <v>38392</v>
      </c>
      <c r="N2638" t="s">
        <v>26221</v>
      </c>
      <c r="O2638" t="s">
        <v>42587</v>
      </c>
      <c r="P2638">
        <v>3</v>
      </c>
      <c r="Q2638" t="s">
        <v>31205</v>
      </c>
      <c r="R2638" t="s">
        <v>25829</v>
      </c>
      <c r="S2638" t="s">
        <v>26197</v>
      </c>
      <c r="T2638"/>
      <c r="U2638" t="s">
        <v>26198</v>
      </c>
      <c r="V2638" t="s">
        <v>26199</v>
      </c>
      <c r="W2638" s="91" t="s">
        <v>7732</v>
      </c>
      <c r="X2638" s="91" t="s">
        <v>31206</v>
      </c>
      <c r="Y2638" s="97"/>
      <c r="AA2638" s="91" t="str">
        <v>EFLEA000.1ST</v>
      </c>
    </row>
    <row r="2639" spans="1:27" s="91" customFormat="1" ht="15" customHeight="1" x14ac:dyDescent="0.35">
      <c r="A2639" t="s">
        <v>7737</v>
      </c>
      <c r="B2639" t="s">
        <v>7736</v>
      </c>
      <c r="C2639" t="s">
        <v>7735</v>
      </c>
      <c r="D2639" t="s">
        <v>7738</v>
      </c>
      <c r="E2639"/>
      <c r="F2639" t="s">
        <v>28994</v>
      </c>
      <c r="G2639"/>
      <c r="H2639">
        <v>1.6</v>
      </c>
      <c r="I2639">
        <v>63.5</v>
      </c>
      <c r="J2639" t="s">
        <v>553</v>
      </c>
      <c r="K2639">
        <v>35.862777999999999</v>
      </c>
      <c r="L2639">
        <v>-83.484723000000002</v>
      </c>
      <c r="M2639" s="100" t="s">
        <v>38394</v>
      </c>
      <c r="N2639" t="s">
        <v>26308</v>
      </c>
      <c r="O2639" t="s">
        <v>42850</v>
      </c>
      <c r="P2639">
        <v>5</v>
      </c>
      <c r="Q2639" t="s">
        <v>31207</v>
      </c>
      <c r="R2639" t="s">
        <v>25825</v>
      </c>
      <c r="S2639" t="s">
        <v>26197</v>
      </c>
      <c r="T2639"/>
      <c r="U2639" t="s">
        <v>26198</v>
      </c>
      <c r="V2639" t="s">
        <v>26204</v>
      </c>
      <c r="W2639" s="91" t="s">
        <v>35020</v>
      </c>
      <c r="X2639" s="91" t="s">
        <v>30203</v>
      </c>
      <c r="Y2639" s="97"/>
      <c r="AA2639" s="91" t="str">
        <v>EFLPI001.6SV</v>
      </c>
    </row>
    <row r="2640" spans="1:27" s="91" customFormat="1" ht="15" customHeight="1" x14ac:dyDescent="0.35">
      <c r="A2640" t="s">
        <v>36529</v>
      </c>
      <c r="B2640" t="s">
        <v>7733</v>
      </c>
      <c r="C2640" t="s">
        <v>7735</v>
      </c>
      <c r="D2640" t="s">
        <v>36530</v>
      </c>
      <c r="E2640"/>
      <c r="F2640" t="s">
        <v>28994</v>
      </c>
      <c r="G2640"/>
      <c r="H2640">
        <v>2</v>
      </c>
      <c r="I2640">
        <v>62.89</v>
      </c>
      <c r="J2640" t="s">
        <v>553</v>
      </c>
      <c r="K2640">
        <v>35.861077000000002</v>
      </c>
      <c r="L2640">
        <v>-83.482652000000002</v>
      </c>
      <c r="M2640" s="100" t="s">
        <v>38394</v>
      </c>
      <c r="N2640" t="s">
        <v>26308</v>
      </c>
      <c r="O2640" t="s">
        <v>42850</v>
      </c>
      <c r="P2640">
        <v>5</v>
      </c>
      <c r="Q2640" t="s">
        <v>31207</v>
      </c>
      <c r="R2640" t="s">
        <v>25825</v>
      </c>
      <c r="S2640" t="s">
        <v>26197</v>
      </c>
      <c r="T2640"/>
      <c r="U2640" t="s">
        <v>26198</v>
      </c>
      <c r="V2640" t="s">
        <v>26204</v>
      </c>
      <c r="W2640" s="91" t="s">
        <v>7734</v>
      </c>
      <c r="X2640" s="91" t="s">
        <v>36531</v>
      </c>
      <c r="Y2640" s="97"/>
      <c r="AA2640" s="91" t="str">
        <v>EFLPI002.0SV</v>
      </c>
    </row>
    <row r="2641" spans="1:27" s="91" customFormat="1" ht="15" customHeight="1" x14ac:dyDescent="0.35">
      <c r="A2641" t="s">
        <v>7740</v>
      </c>
      <c r="B2641" t="s">
        <v>7739</v>
      </c>
      <c r="C2641" t="s">
        <v>7741</v>
      </c>
      <c r="D2641" t="s">
        <v>7742</v>
      </c>
      <c r="E2641"/>
      <c r="F2641" t="s">
        <v>33</v>
      </c>
      <c r="G2641"/>
      <c r="H2641">
        <v>0.7</v>
      </c>
      <c r="I2641">
        <v>52.84</v>
      </c>
      <c r="J2641" t="s">
        <v>1600</v>
      </c>
      <c r="K2641">
        <v>35.193100000000001</v>
      </c>
      <c r="L2641">
        <v>-86.453900000000004</v>
      </c>
      <c r="M2641" s="100" t="s">
        <v>38457</v>
      </c>
      <c r="N2641" t="s">
        <v>26336</v>
      </c>
      <c r="O2641" t="s">
        <v>42851</v>
      </c>
      <c r="P2641">
        <v>2</v>
      </c>
      <c r="Q2641" t="s">
        <v>27102</v>
      </c>
      <c r="R2641" t="s">
        <v>25808</v>
      </c>
      <c r="S2641" t="s">
        <v>26197</v>
      </c>
      <c r="T2641"/>
      <c r="U2641" t="s">
        <v>26198</v>
      </c>
      <c r="V2641" t="s">
        <v>26199</v>
      </c>
      <c r="Y2641" s="97"/>
      <c r="AA2641" s="91" t="str">
        <v>EFMUL000.7LI</v>
      </c>
    </row>
    <row r="2642" spans="1:27" s="91" customFormat="1" ht="15" customHeight="1" x14ac:dyDescent="0.35">
      <c r="A2642" t="s">
        <v>7744</v>
      </c>
      <c r="B2642" t="s">
        <v>7743</v>
      </c>
      <c r="C2642" t="s">
        <v>7741</v>
      </c>
      <c r="D2642" t="s">
        <v>7745</v>
      </c>
      <c r="E2642"/>
      <c r="F2642" t="s">
        <v>33</v>
      </c>
      <c r="G2642"/>
      <c r="H2642">
        <v>2.9</v>
      </c>
      <c r="I2642">
        <v>49.4</v>
      </c>
      <c r="J2642" t="s">
        <v>1600</v>
      </c>
      <c r="K2642">
        <v>35.217762999999998</v>
      </c>
      <c r="L2642">
        <v>-86.445352</v>
      </c>
      <c r="M2642" s="100" t="s">
        <v>38457</v>
      </c>
      <c r="N2642" t="s">
        <v>26336</v>
      </c>
      <c r="O2642" t="s">
        <v>42851</v>
      </c>
      <c r="P2642">
        <v>2</v>
      </c>
      <c r="Q2642" t="s">
        <v>27102</v>
      </c>
      <c r="R2642" t="s">
        <v>25808</v>
      </c>
      <c r="S2642" t="s">
        <v>26197</v>
      </c>
      <c r="T2642"/>
      <c r="U2642" t="s">
        <v>26198</v>
      </c>
      <c r="V2642" t="s">
        <v>26199</v>
      </c>
      <c r="Y2642" s="97"/>
      <c r="AA2642" s="91" t="str">
        <v>EFMUL002.9LI</v>
      </c>
    </row>
    <row r="2643" spans="1:27" s="91" customFormat="1" ht="15" customHeight="1" x14ac:dyDescent="0.35">
      <c r="A2643" t="s">
        <v>7747</v>
      </c>
      <c r="B2643" t="s">
        <v>7746</v>
      </c>
      <c r="C2643" t="s">
        <v>7741</v>
      </c>
      <c r="D2643" t="s">
        <v>7748</v>
      </c>
      <c r="E2643"/>
      <c r="F2643" t="s">
        <v>33</v>
      </c>
      <c r="G2643"/>
      <c r="H2643">
        <v>6.2</v>
      </c>
      <c r="I2643">
        <v>40.6</v>
      </c>
      <c r="J2643" t="s">
        <v>6513</v>
      </c>
      <c r="K2643">
        <v>35.226999999999997</v>
      </c>
      <c r="L2643">
        <v>-86.412000000000006</v>
      </c>
      <c r="M2643" s="100" t="s">
        <v>38457</v>
      </c>
      <c r="N2643" t="s">
        <v>26336</v>
      </c>
      <c r="O2643" t="s">
        <v>42851</v>
      </c>
      <c r="P2643">
        <v>2</v>
      </c>
      <c r="Q2643" t="s">
        <v>27102</v>
      </c>
      <c r="R2643" t="s">
        <v>25808</v>
      </c>
      <c r="S2643" t="s">
        <v>26197</v>
      </c>
      <c r="T2643"/>
      <c r="U2643" t="s">
        <v>26198</v>
      </c>
      <c r="V2643" t="s">
        <v>26199</v>
      </c>
      <c r="W2643" s="91" t="s">
        <v>7749</v>
      </c>
      <c r="X2643" s="91" t="s">
        <v>31208</v>
      </c>
      <c r="Y2643" s="97"/>
      <c r="AA2643" s="91" t="str">
        <v>EFMUL006.2MR</v>
      </c>
    </row>
    <row r="2644" spans="1:27" s="91" customFormat="1" ht="15" customHeight="1" x14ac:dyDescent="0.35">
      <c r="A2644" t="s">
        <v>7751</v>
      </c>
      <c r="B2644" t="s">
        <v>7750</v>
      </c>
      <c r="C2644" t="s">
        <v>7741</v>
      </c>
      <c r="D2644" t="s">
        <v>7752</v>
      </c>
      <c r="E2644"/>
      <c r="F2644" t="s">
        <v>33</v>
      </c>
      <c r="G2644"/>
      <c r="H2644">
        <v>10.199999999999999</v>
      </c>
      <c r="I2644">
        <v>32.799999999999997</v>
      </c>
      <c r="J2644" t="s">
        <v>6513</v>
      </c>
      <c r="K2644">
        <v>35.25611</v>
      </c>
      <c r="L2644">
        <v>-86.388180000000006</v>
      </c>
      <c r="M2644" s="100" t="s">
        <v>38457</v>
      </c>
      <c r="N2644" t="s">
        <v>26336</v>
      </c>
      <c r="O2644" t="s">
        <v>42851</v>
      </c>
      <c r="P2644">
        <v>2</v>
      </c>
      <c r="Q2644" t="s">
        <v>27103</v>
      </c>
      <c r="R2644" t="s">
        <v>25808</v>
      </c>
      <c r="S2644" t="s">
        <v>26197</v>
      </c>
      <c r="T2644"/>
      <c r="U2644" t="s">
        <v>26198</v>
      </c>
      <c r="V2644" t="s">
        <v>26199</v>
      </c>
      <c r="W2644" s="91" t="s">
        <v>35021</v>
      </c>
      <c r="X2644" s="91" t="s">
        <v>35022</v>
      </c>
      <c r="Y2644" s="97"/>
      <c r="AA2644" s="91" t="str">
        <v>EFMUL010.2MR</v>
      </c>
    </row>
    <row r="2645" spans="1:27" s="91" customFormat="1" ht="15" customHeight="1" x14ac:dyDescent="0.35">
      <c r="A2645" t="s">
        <v>7754</v>
      </c>
      <c r="B2645" t="s">
        <v>7753</v>
      </c>
      <c r="C2645" t="s">
        <v>7741</v>
      </c>
      <c r="D2645" t="s">
        <v>7755</v>
      </c>
      <c r="E2645"/>
      <c r="F2645" t="s">
        <v>33</v>
      </c>
      <c r="G2645"/>
      <c r="H2645">
        <v>10.6</v>
      </c>
      <c r="I2645">
        <v>30.5</v>
      </c>
      <c r="J2645" t="s">
        <v>6513</v>
      </c>
      <c r="K2645">
        <v>35.260429999999999</v>
      </c>
      <c r="L2645">
        <v>-86.391109999999998</v>
      </c>
      <c r="M2645" s="100" t="s">
        <v>38457</v>
      </c>
      <c r="N2645" t="s">
        <v>26336</v>
      </c>
      <c r="O2645" t="s">
        <v>42851</v>
      </c>
      <c r="P2645">
        <v>2</v>
      </c>
      <c r="Q2645" t="s">
        <v>27103</v>
      </c>
      <c r="R2645" t="s">
        <v>25808</v>
      </c>
      <c r="S2645" t="s">
        <v>26197</v>
      </c>
      <c r="T2645"/>
      <c r="U2645" t="s">
        <v>26198</v>
      </c>
      <c r="V2645" t="s">
        <v>26199</v>
      </c>
      <c r="X2645" s="91" t="s">
        <v>35023</v>
      </c>
      <c r="Y2645" s="97"/>
      <c r="AA2645" s="91" t="str">
        <v>EFMUL010.6MR</v>
      </c>
    </row>
    <row r="2646" spans="1:27" s="91" customFormat="1" ht="15" customHeight="1" x14ac:dyDescent="0.35">
      <c r="A2646" t="s">
        <v>7757</v>
      </c>
      <c r="B2646" t="s">
        <v>7756</v>
      </c>
      <c r="C2646" t="s">
        <v>7758</v>
      </c>
      <c r="D2646" t="s">
        <v>7759</v>
      </c>
      <c r="E2646"/>
      <c r="F2646" t="s">
        <v>33</v>
      </c>
      <c r="G2646"/>
      <c r="H2646">
        <v>11.1</v>
      </c>
      <c r="I2646">
        <v>27.77</v>
      </c>
      <c r="J2646" t="s">
        <v>6513</v>
      </c>
      <c r="K2646">
        <v>35.269199999999998</v>
      </c>
      <c r="L2646">
        <v>-86.393600000000006</v>
      </c>
      <c r="M2646" s="100" t="s">
        <v>38457</v>
      </c>
      <c r="N2646" t="s">
        <v>26336</v>
      </c>
      <c r="O2646" t="s">
        <v>42851</v>
      </c>
      <c r="P2646">
        <v>2</v>
      </c>
      <c r="Q2646" t="s">
        <v>27103</v>
      </c>
      <c r="R2646" t="s">
        <v>25808</v>
      </c>
      <c r="S2646" t="s">
        <v>26197</v>
      </c>
      <c r="T2646"/>
      <c r="U2646" t="s">
        <v>26198</v>
      </c>
      <c r="V2646" t="s">
        <v>26199</v>
      </c>
      <c r="W2646" s="91" t="s">
        <v>7760</v>
      </c>
      <c r="X2646" s="91" t="s">
        <v>31209</v>
      </c>
      <c r="Y2646" s="97"/>
      <c r="AA2646" s="91" t="str">
        <v>EFMUL011.1MR</v>
      </c>
    </row>
    <row r="2647" spans="1:27" s="91" customFormat="1" ht="15" customHeight="1" x14ac:dyDescent="0.35">
      <c r="A2647" t="s">
        <v>7762</v>
      </c>
      <c r="B2647" t="s">
        <v>7761</v>
      </c>
      <c r="C2647" t="s">
        <v>7741</v>
      </c>
      <c r="D2647" t="s">
        <v>7763</v>
      </c>
      <c r="E2647"/>
      <c r="F2647" t="s">
        <v>33</v>
      </c>
      <c r="G2647"/>
      <c r="H2647">
        <v>11.9</v>
      </c>
      <c r="I2647">
        <v>23.99</v>
      </c>
      <c r="J2647" t="s">
        <v>6513</v>
      </c>
      <c r="K2647">
        <v>35.273299999999999</v>
      </c>
      <c r="L2647">
        <v>-86.380399999999995</v>
      </c>
      <c r="M2647" s="100" t="s">
        <v>38457</v>
      </c>
      <c r="N2647" t="s">
        <v>26336</v>
      </c>
      <c r="O2647" t="s">
        <v>42851</v>
      </c>
      <c r="P2647">
        <v>2</v>
      </c>
      <c r="Q2647" t="s">
        <v>27103</v>
      </c>
      <c r="R2647" t="s">
        <v>25808</v>
      </c>
      <c r="S2647" t="s">
        <v>26197</v>
      </c>
      <c r="T2647"/>
      <c r="U2647" t="s">
        <v>26198</v>
      </c>
      <c r="V2647" t="s">
        <v>26199</v>
      </c>
      <c r="Y2647" s="97"/>
      <c r="AA2647" s="91" t="str">
        <v>EFMUL011.9MR</v>
      </c>
    </row>
    <row r="2648" spans="1:27" s="91" customFormat="1" ht="15" customHeight="1" x14ac:dyDescent="0.35">
      <c r="A2648" t="s">
        <v>7765</v>
      </c>
      <c r="B2648" t="s">
        <v>7764</v>
      </c>
      <c r="C2648" t="s">
        <v>7741</v>
      </c>
      <c r="D2648" t="s">
        <v>7766</v>
      </c>
      <c r="E2648"/>
      <c r="F2648" t="s">
        <v>33</v>
      </c>
      <c r="G2648"/>
      <c r="H2648">
        <v>12.7</v>
      </c>
      <c r="I2648">
        <v>23.37</v>
      </c>
      <c r="J2648" t="s">
        <v>6513</v>
      </c>
      <c r="K2648">
        <v>35.2834</v>
      </c>
      <c r="L2648">
        <v>-86.371700000000004</v>
      </c>
      <c r="M2648" s="100" t="s">
        <v>38457</v>
      </c>
      <c r="N2648" t="s">
        <v>26336</v>
      </c>
      <c r="O2648" t="s">
        <v>42851</v>
      </c>
      <c r="P2648">
        <v>2</v>
      </c>
      <c r="Q2648" t="s">
        <v>27103</v>
      </c>
      <c r="R2648" t="s">
        <v>25808</v>
      </c>
      <c r="S2648" t="s">
        <v>26197</v>
      </c>
      <c r="T2648"/>
      <c r="U2648" t="s">
        <v>26198</v>
      </c>
      <c r="V2648" t="s">
        <v>26199</v>
      </c>
      <c r="W2648" s="91" t="s">
        <v>7767</v>
      </c>
      <c r="X2648" s="91" t="s">
        <v>31210</v>
      </c>
      <c r="Y2648" s="97"/>
      <c r="AA2648" s="91" t="str">
        <v>EFMUL012.7MR</v>
      </c>
    </row>
    <row r="2649" spans="1:27" s="91" customFormat="1" ht="15" customHeight="1" x14ac:dyDescent="0.35">
      <c r="A2649" t="s">
        <v>7769</v>
      </c>
      <c r="B2649" t="s">
        <v>7768</v>
      </c>
      <c r="C2649" t="s">
        <v>7741</v>
      </c>
      <c r="D2649" t="s">
        <v>7770</v>
      </c>
      <c r="E2649"/>
      <c r="F2649" t="s">
        <v>33</v>
      </c>
      <c r="G2649"/>
      <c r="H2649">
        <v>14.1</v>
      </c>
      <c r="I2649">
        <v>22.11</v>
      </c>
      <c r="J2649" t="s">
        <v>6513</v>
      </c>
      <c r="K2649">
        <v>35.298850000000002</v>
      </c>
      <c r="L2649">
        <v>-86.368740000000003</v>
      </c>
      <c r="M2649" s="100" t="s">
        <v>38457</v>
      </c>
      <c r="N2649" t="s">
        <v>26336</v>
      </c>
      <c r="O2649" t="s">
        <v>42851</v>
      </c>
      <c r="P2649">
        <v>2</v>
      </c>
      <c r="Q2649" t="s">
        <v>27103</v>
      </c>
      <c r="R2649" t="s">
        <v>25808</v>
      </c>
      <c r="S2649" t="s">
        <v>26197</v>
      </c>
      <c r="T2649"/>
      <c r="U2649" t="s">
        <v>26198</v>
      </c>
      <c r="V2649" t="s">
        <v>26199</v>
      </c>
      <c r="W2649" s="91" t="s">
        <v>7771</v>
      </c>
      <c r="X2649" s="91" t="s">
        <v>31211</v>
      </c>
      <c r="Y2649" s="97"/>
      <c r="AA2649" s="91" t="str">
        <v>EFMUL014.1MR</v>
      </c>
    </row>
    <row r="2650" spans="1:27" s="91" customFormat="1" ht="15" customHeight="1" x14ac:dyDescent="0.35">
      <c r="A2650" t="s">
        <v>7773</v>
      </c>
      <c r="B2650" t="s">
        <v>7772</v>
      </c>
      <c r="C2650" t="s">
        <v>7741</v>
      </c>
      <c r="D2650" t="s">
        <v>7774</v>
      </c>
      <c r="E2650"/>
      <c r="F2650" t="s">
        <v>33</v>
      </c>
      <c r="G2650"/>
      <c r="H2650">
        <v>15.1</v>
      </c>
      <c r="I2650">
        <v>17.079999999999998</v>
      </c>
      <c r="J2650" t="s">
        <v>6513</v>
      </c>
      <c r="K2650">
        <v>35.310299999999998</v>
      </c>
      <c r="L2650">
        <v>-86.361099999999993</v>
      </c>
      <c r="M2650" s="100" t="s">
        <v>38457</v>
      </c>
      <c r="N2650" t="s">
        <v>26336</v>
      </c>
      <c r="O2650" t="s">
        <v>42851</v>
      </c>
      <c r="P2650">
        <v>2</v>
      </c>
      <c r="Q2650" t="s">
        <v>31212</v>
      </c>
      <c r="R2650" t="s">
        <v>25808</v>
      </c>
      <c r="S2650" t="s">
        <v>26197</v>
      </c>
      <c r="T2650"/>
      <c r="U2650" t="s">
        <v>26198</v>
      </c>
      <c r="V2650" t="s">
        <v>26199</v>
      </c>
      <c r="Y2650" s="97"/>
      <c r="AA2650" s="91" t="str">
        <v>EFMUL015.1MR</v>
      </c>
    </row>
    <row r="2651" spans="1:27" s="91" customFormat="1" ht="15" customHeight="1" x14ac:dyDescent="0.35">
      <c r="A2651" t="s">
        <v>7776</v>
      </c>
      <c r="B2651" t="s">
        <v>7775</v>
      </c>
      <c r="C2651" t="s">
        <v>7741</v>
      </c>
      <c r="D2651" t="s">
        <v>7777</v>
      </c>
      <c r="E2651"/>
      <c r="F2651" t="s">
        <v>33</v>
      </c>
      <c r="G2651"/>
      <c r="H2651">
        <v>19.399999999999999</v>
      </c>
      <c r="I2651">
        <v>3.7</v>
      </c>
      <c r="J2651" t="s">
        <v>6513</v>
      </c>
      <c r="K2651">
        <v>35.342500000000001</v>
      </c>
      <c r="L2651">
        <v>-86.349100000000007</v>
      </c>
      <c r="M2651" s="100" t="s">
        <v>38457</v>
      </c>
      <c r="N2651" t="s">
        <v>26336</v>
      </c>
      <c r="O2651" t="s">
        <v>42851</v>
      </c>
      <c r="P2651">
        <v>2</v>
      </c>
      <c r="Q2651" t="s">
        <v>31212</v>
      </c>
      <c r="R2651" t="s">
        <v>25808</v>
      </c>
      <c r="S2651" t="s">
        <v>26197</v>
      </c>
      <c r="T2651"/>
      <c r="U2651" t="s">
        <v>26198</v>
      </c>
      <c r="V2651" t="s">
        <v>26199</v>
      </c>
      <c r="Y2651" s="97"/>
      <c r="AA2651" s="91" t="str">
        <v>EFMUL019.4MR</v>
      </c>
    </row>
    <row r="2652" spans="1:27" s="91" customFormat="1" ht="15" customHeight="1" x14ac:dyDescent="0.35">
      <c r="A2652" t="s">
        <v>7779</v>
      </c>
      <c r="B2652" t="s">
        <v>7778</v>
      </c>
      <c r="C2652" t="s">
        <v>7780</v>
      </c>
      <c r="D2652" t="s">
        <v>7781</v>
      </c>
      <c r="E2652"/>
      <c r="F2652" t="s">
        <v>28994</v>
      </c>
      <c r="G2652"/>
      <c r="H2652">
        <v>0.3</v>
      </c>
      <c r="I2652">
        <v>4.22</v>
      </c>
      <c r="J2652" t="s">
        <v>1514</v>
      </c>
      <c r="K2652">
        <v>35.545810000000003</v>
      </c>
      <c r="L2652">
        <v>-84.564679999999996</v>
      </c>
      <c r="M2652" s="100" t="s">
        <v>38384</v>
      </c>
      <c r="N2652" t="s">
        <v>26211</v>
      </c>
      <c r="O2652" t="s">
        <v>42537</v>
      </c>
      <c r="P2652">
        <v>2</v>
      </c>
      <c r="Q2652" t="s">
        <v>27104</v>
      </c>
      <c r="R2652" t="s">
        <v>25802</v>
      </c>
      <c r="S2652" t="s">
        <v>26197</v>
      </c>
      <c r="T2652"/>
      <c r="U2652" t="s">
        <v>26198</v>
      </c>
      <c r="V2652" t="s">
        <v>26204</v>
      </c>
      <c r="Y2652" s="97"/>
      <c r="AA2652" s="91" t="str">
        <v>EFNMO000.3MM</v>
      </c>
    </row>
    <row r="2653" spans="1:27" s="91" customFormat="1" ht="15" customHeight="1" x14ac:dyDescent="0.35">
      <c r="A2653" t="s">
        <v>7783</v>
      </c>
      <c r="B2653" t="s">
        <v>7782</v>
      </c>
      <c r="C2653" t="s">
        <v>7784</v>
      </c>
      <c r="D2653" t="s">
        <v>7785</v>
      </c>
      <c r="E2653"/>
      <c r="F2653" t="s">
        <v>29086</v>
      </c>
      <c r="G2653"/>
      <c r="H2653">
        <v>12.6</v>
      </c>
      <c r="I2653">
        <v>201.49</v>
      </c>
      <c r="J2653" t="s">
        <v>814</v>
      </c>
      <c r="K2653">
        <v>36.416666999999997</v>
      </c>
      <c r="L2653">
        <v>-85.026944999999998</v>
      </c>
      <c r="M2653" s="100" t="s">
        <v>38411</v>
      </c>
      <c r="N2653" t="s">
        <v>26248</v>
      </c>
      <c r="O2653" t="s">
        <v>43138</v>
      </c>
      <c r="P2653">
        <v>4</v>
      </c>
      <c r="Q2653" t="s">
        <v>27105</v>
      </c>
      <c r="R2653" t="s">
        <v>25812</v>
      </c>
      <c r="S2653" t="s">
        <v>26197</v>
      </c>
      <c r="T2653"/>
      <c r="U2653" t="s">
        <v>26198</v>
      </c>
      <c r="V2653" t="s">
        <v>26199</v>
      </c>
      <c r="W2653" s="91" t="s">
        <v>7786</v>
      </c>
      <c r="Y2653" s="97"/>
      <c r="AA2653" s="91" t="str">
        <v>EFOBE012.6FE</v>
      </c>
    </row>
    <row r="2654" spans="1:27" s="91" customFormat="1" ht="15" customHeight="1" x14ac:dyDescent="0.35">
      <c r="A2654" t="s">
        <v>36532</v>
      </c>
      <c r="B2654" t="s">
        <v>36533</v>
      </c>
      <c r="C2654" t="s">
        <v>7784</v>
      </c>
      <c r="D2654" t="s">
        <v>36534</v>
      </c>
      <c r="E2654"/>
      <c r="F2654" t="s">
        <v>29086</v>
      </c>
      <c r="G2654" t="s">
        <v>29089</v>
      </c>
      <c r="H2654">
        <v>15.6</v>
      </c>
      <c r="I2654">
        <v>170.9</v>
      </c>
      <c r="J2654" t="s">
        <v>814</v>
      </c>
      <c r="K2654">
        <v>36.384010000000004</v>
      </c>
      <c r="L2654">
        <v>-85.016990000000007</v>
      </c>
      <c r="M2654" s="100" t="s">
        <v>38411</v>
      </c>
      <c r="N2654" t="s">
        <v>26248</v>
      </c>
      <c r="O2654" t="s">
        <v>43138</v>
      </c>
      <c r="P2654">
        <v>4</v>
      </c>
      <c r="Q2654" t="s">
        <v>27106</v>
      </c>
      <c r="R2654" t="s">
        <v>25812</v>
      </c>
      <c r="S2654" t="s">
        <v>26197</v>
      </c>
      <c r="T2654"/>
      <c r="U2654" t="s">
        <v>26198</v>
      </c>
      <c r="V2654" t="s">
        <v>26199</v>
      </c>
      <c r="Y2654" s="97"/>
      <c r="AA2654" s="91" t="str">
        <v>EFOBE015.6FE</v>
      </c>
    </row>
    <row r="2655" spans="1:27" s="91" customFormat="1" ht="15" customHeight="1" x14ac:dyDescent="0.35">
      <c r="A2655" t="s">
        <v>7788</v>
      </c>
      <c r="B2655" t="s">
        <v>7787</v>
      </c>
      <c r="C2655" t="s">
        <v>7784</v>
      </c>
      <c r="D2655" t="s">
        <v>7789</v>
      </c>
      <c r="E2655"/>
      <c r="F2655" t="s">
        <v>29089</v>
      </c>
      <c r="G2655" t="s">
        <v>58</v>
      </c>
      <c r="H2655">
        <v>25.8</v>
      </c>
      <c r="I2655">
        <v>116.44</v>
      </c>
      <c r="J2655" t="s">
        <v>814</v>
      </c>
      <c r="K2655">
        <v>36.27355</v>
      </c>
      <c r="L2655">
        <v>-85.044439999999994</v>
      </c>
      <c r="M2655" s="100" t="s">
        <v>38411</v>
      </c>
      <c r="N2655" t="s">
        <v>26248</v>
      </c>
      <c r="O2655" t="s">
        <v>42739</v>
      </c>
      <c r="P2655">
        <v>4</v>
      </c>
      <c r="Q2655" t="s">
        <v>27106</v>
      </c>
      <c r="R2655" t="s">
        <v>25812</v>
      </c>
      <c r="S2655" t="s">
        <v>26197</v>
      </c>
      <c r="T2655"/>
      <c r="U2655" t="s">
        <v>26198</v>
      </c>
      <c r="V2655" t="s">
        <v>26199</v>
      </c>
      <c r="X2655" s="91" t="s">
        <v>31213</v>
      </c>
      <c r="Y2655" s="97"/>
      <c r="AA2655" s="91" t="str">
        <v>EFOBE025.8FE</v>
      </c>
    </row>
    <row r="2656" spans="1:27" s="91" customFormat="1" ht="15" customHeight="1" x14ac:dyDescent="0.35">
      <c r="A2656" t="s">
        <v>7791</v>
      </c>
      <c r="B2656" t="s">
        <v>7790</v>
      </c>
      <c r="C2656" t="s">
        <v>7784</v>
      </c>
      <c r="D2656" t="s">
        <v>7792</v>
      </c>
      <c r="E2656"/>
      <c r="F2656" t="s">
        <v>58</v>
      </c>
      <c r="G2656"/>
      <c r="H2656">
        <v>39.6</v>
      </c>
      <c r="I2656">
        <v>34.61</v>
      </c>
      <c r="J2656" t="s">
        <v>826</v>
      </c>
      <c r="K2656">
        <v>36.183889000000001</v>
      </c>
      <c r="L2656">
        <v>-85.164721999999998</v>
      </c>
      <c r="M2656" s="100" t="s">
        <v>38411</v>
      </c>
      <c r="N2656" t="s">
        <v>26248</v>
      </c>
      <c r="O2656" t="s">
        <v>43139</v>
      </c>
      <c r="P2656">
        <v>4</v>
      </c>
      <c r="Q2656" t="s">
        <v>31214</v>
      </c>
      <c r="R2656" t="s">
        <v>25812</v>
      </c>
      <c r="S2656" t="s">
        <v>26197</v>
      </c>
      <c r="T2656"/>
      <c r="U2656" t="s">
        <v>26198</v>
      </c>
      <c r="V2656" t="s">
        <v>26199</v>
      </c>
      <c r="W2656" s="91" t="s">
        <v>7793</v>
      </c>
      <c r="Y2656" s="97"/>
      <c r="AA2656" s="91" t="str">
        <v>EFOBE039.6OV</v>
      </c>
    </row>
    <row r="2657" spans="1:27" s="91" customFormat="1" ht="15" customHeight="1" x14ac:dyDescent="0.35">
      <c r="A2657" t="s">
        <v>7795</v>
      </c>
      <c r="B2657" t="s">
        <v>7794</v>
      </c>
      <c r="C2657" t="s">
        <v>7796</v>
      </c>
      <c r="D2657" t="s">
        <v>7797</v>
      </c>
      <c r="E2657"/>
      <c r="F2657" t="s">
        <v>58</v>
      </c>
      <c r="G2657"/>
      <c r="H2657">
        <v>1</v>
      </c>
      <c r="I2657">
        <v>0.08</v>
      </c>
      <c r="J2657" t="s">
        <v>814</v>
      </c>
      <c r="K2657">
        <v>36.332500000000003</v>
      </c>
      <c r="L2657">
        <v>-85.010300000000001</v>
      </c>
      <c r="M2657" s="100" t="s">
        <v>38411</v>
      </c>
      <c r="N2657" t="s">
        <v>26248</v>
      </c>
      <c r="O2657" t="s">
        <v>42739</v>
      </c>
      <c r="P2657">
        <v>4</v>
      </c>
      <c r="Q2657" t="s">
        <v>27106</v>
      </c>
      <c r="R2657" t="s">
        <v>25812</v>
      </c>
      <c r="S2657" t="s">
        <v>26197</v>
      </c>
      <c r="T2657"/>
      <c r="U2657" t="s">
        <v>26198</v>
      </c>
      <c r="V2657" t="s">
        <v>26199</v>
      </c>
      <c r="W2657" s="91" t="s">
        <v>7798</v>
      </c>
      <c r="X2657" s="91" t="s">
        <v>35024</v>
      </c>
      <c r="Y2657" s="97"/>
      <c r="AA2657" s="91" t="str">
        <v>EFOBE15.6T1.0FE</v>
      </c>
    </row>
    <row r="2658" spans="1:27" s="91" customFormat="1" ht="15" customHeight="1" x14ac:dyDescent="0.35">
      <c r="A2658" t="s">
        <v>7800</v>
      </c>
      <c r="B2658" t="s">
        <v>7799</v>
      </c>
      <c r="C2658" t="s">
        <v>7801</v>
      </c>
      <c r="D2658" t="s">
        <v>7802</v>
      </c>
      <c r="E2658"/>
      <c r="F2658" t="s">
        <v>324</v>
      </c>
      <c r="G2658"/>
      <c r="H2658">
        <v>0.1</v>
      </c>
      <c r="I2658">
        <v>28.51</v>
      </c>
      <c r="J2658" t="s">
        <v>1237</v>
      </c>
      <c r="K2658">
        <v>36.5383</v>
      </c>
      <c r="L2658">
        <v>-84.18</v>
      </c>
      <c r="M2658" s="100" t="s">
        <v>38417</v>
      </c>
      <c r="N2658" t="s">
        <v>26260</v>
      </c>
      <c r="O2658" t="s">
        <v>42557</v>
      </c>
      <c r="P2658">
        <v>4</v>
      </c>
      <c r="Q2658" t="s">
        <v>31215</v>
      </c>
      <c r="R2658" t="s">
        <v>25825</v>
      </c>
      <c r="S2658" t="s">
        <v>26197</v>
      </c>
      <c r="T2658"/>
      <c r="U2658" t="s">
        <v>26198</v>
      </c>
      <c r="V2658" t="s">
        <v>26204</v>
      </c>
      <c r="W2658" s="91" t="s">
        <v>7803</v>
      </c>
      <c r="X2658" s="91" t="s">
        <v>31216</v>
      </c>
      <c r="Y2658" s="97"/>
      <c r="AA2658" s="91" t="str">
        <v>EFORK000.1CA</v>
      </c>
    </row>
    <row r="2659" spans="1:27" s="91" customFormat="1" ht="15" customHeight="1" x14ac:dyDescent="0.35">
      <c r="A2659" t="s">
        <v>7805</v>
      </c>
      <c r="B2659" t="s">
        <v>7804</v>
      </c>
      <c r="C2659" t="s">
        <v>7806</v>
      </c>
      <c r="D2659" t="s">
        <v>7807</v>
      </c>
      <c r="E2659"/>
      <c r="F2659" t="s">
        <v>29083</v>
      </c>
      <c r="G2659"/>
      <c r="H2659">
        <v>0.6</v>
      </c>
      <c r="I2659">
        <v>8.51</v>
      </c>
      <c r="J2659" t="s">
        <v>277</v>
      </c>
      <c r="K2659">
        <v>35.998890000000003</v>
      </c>
      <c r="L2659">
        <v>-87.026667000000003</v>
      </c>
      <c r="M2659" s="100" t="s">
        <v>38379</v>
      </c>
      <c r="N2659" t="s">
        <v>26205</v>
      </c>
      <c r="O2659" t="s">
        <v>42143</v>
      </c>
      <c r="P2659">
        <v>1</v>
      </c>
      <c r="Q2659" t="s">
        <v>31217</v>
      </c>
      <c r="R2659" t="s">
        <v>25829</v>
      </c>
      <c r="S2659" t="s">
        <v>26197</v>
      </c>
      <c r="T2659"/>
      <c r="U2659" t="s">
        <v>26198</v>
      </c>
      <c r="V2659" t="s">
        <v>26199</v>
      </c>
      <c r="Y2659" s="97"/>
      <c r="AA2659" s="91" t="str">
        <v>EFORK000.6DA</v>
      </c>
    </row>
    <row r="2660" spans="1:27" s="91" customFormat="1" ht="15" customHeight="1" x14ac:dyDescent="0.35">
      <c r="A2660" t="s">
        <v>36535</v>
      </c>
      <c r="B2660" t="s">
        <v>36536</v>
      </c>
      <c r="C2660" t="s">
        <v>7806</v>
      </c>
      <c r="D2660" t="s">
        <v>36537</v>
      </c>
      <c r="E2660"/>
      <c r="F2660" t="s">
        <v>29083</v>
      </c>
      <c r="G2660"/>
      <c r="H2660">
        <v>2.7</v>
      </c>
      <c r="I2660">
        <v>28.2</v>
      </c>
      <c r="J2660" t="s">
        <v>166</v>
      </c>
      <c r="K2660">
        <v>36.408458000000003</v>
      </c>
      <c r="L2660">
        <v>-87.536029999999997</v>
      </c>
      <c r="M2660" s="100" t="s">
        <v>38380</v>
      </c>
      <c r="N2660" t="s">
        <v>26208</v>
      </c>
      <c r="O2660" t="s">
        <v>42416</v>
      </c>
      <c r="P2660">
        <v>5</v>
      </c>
      <c r="Q2660" t="s">
        <v>27107</v>
      </c>
      <c r="R2660" t="s">
        <v>25829</v>
      </c>
      <c r="S2660" t="s">
        <v>26197</v>
      </c>
      <c r="T2660"/>
      <c r="U2660" t="s">
        <v>26198</v>
      </c>
      <c r="V2660" t="s">
        <v>26199</v>
      </c>
      <c r="Y2660" s="97"/>
      <c r="AA2660" s="91" t="str">
        <v>EFORK002.7MT</v>
      </c>
    </row>
    <row r="2661" spans="1:27" s="91" customFormat="1" ht="15" customHeight="1" x14ac:dyDescent="0.35">
      <c r="A2661" t="s">
        <v>7809</v>
      </c>
      <c r="B2661" t="s">
        <v>7808</v>
      </c>
      <c r="C2661" t="s">
        <v>7806</v>
      </c>
      <c r="D2661" t="s">
        <v>7810</v>
      </c>
      <c r="E2661"/>
      <c r="F2661" t="s">
        <v>29083</v>
      </c>
      <c r="G2661"/>
      <c r="H2661">
        <v>3.9</v>
      </c>
      <c r="I2661">
        <v>25.98</v>
      </c>
      <c r="J2661" t="s">
        <v>166</v>
      </c>
      <c r="K2661">
        <v>36.398055999999997</v>
      </c>
      <c r="L2661">
        <v>-87.52722</v>
      </c>
      <c r="M2661" s="100" t="s">
        <v>38380</v>
      </c>
      <c r="N2661" t="s">
        <v>26208</v>
      </c>
      <c r="O2661" t="s">
        <v>42416</v>
      </c>
      <c r="P2661">
        <v>5</v>
      </c>
      <c r="Q2661" t="s">
        <v>27107</v>
      </c>
      <c r="R2661" t="s">
        <v>25829</v>
      </c>
      <c r="S2661" t="s">
        <v>26197</v>
      </c>
      <c r="T2661"/>
      <c r="U2661" t="s">
        <v>26198</v>
      </c>
      <c r="V2661" t="s">
        <v>26199</v>
      </c>
      <c r="W2661" s="91" t="s">
        <v>7811</v>
      </c>
      <c r="X2661" s="91" t="s">
        <v>35025</v>
      </c>
      <c r="Y2661" s="97"/>
      <c r="AA2661" s="91" t="str">
        <v>EFORK003.9MT</v>
      </c>
    </row>
    <row r="2662" spans="1:27" s="91" customFormat="1" ht="15" customHeight="1" x14ac:dyDescent="0.35">
      <c r="A2662" t="s">
        <v>7813</v>
      </c>
      <c r="B2662" t="s">
        <v>7812</v>
      </c>
      <c r="C2662" t="s">
        <v>7263</v>
      </c>
      <c r="D2662" t="s">
        <v>7814</v>
      </c>
      <c r="E2662"/>
      <c r="F2662" t="s">
        <v>29083</v>
      </c>
      <c r="G2662"/>
      <c r="H2662">
        <v>6.7</v>
      </c>
      <c r="I2662">
        <v>18.579999999999998</v>
      </c>
      <c r="J2662" t="s">
        <v>166</v>
      </c>
      <c r="K2662">
        <v>36.368650000000002</v>
      </c>
      <c r="L2662">
        <v>-87.501850000000005</v>
      </c>
      <c r="M2662" s="100" t="s">
        <v>38380</v>
      </c>
      <c r="N2662" t="s">
        <v>26208</v>
      </c>
      <c r="O2662" t="s">
        <v>42416</v>
      </c>
      <c r="P2662">
        <v>5</v>
      </c>
      <c r="Q2662" t="s">
        <v>27107</v>
      </c>
      <c r="R2662" t="s">
        <v>25829</v>
      </c>
      <c r="S2662" t="s">
        <v>26197</v>
      </c>
      <c r="T2662"/>
      <c r="U2662" t="s">
        <v>26198</v>
      </c>
      <c r="V2662" t="s">
        <v>26199</v>
      </c>
      <c r="Y2662" s="97"/>
      <c r="AA2662" s="91" t="str">
        <v>EFORK006.7MT</v>
      </c>
    </row>
    <row r="2663" spans="1:27" s="91" customFormat="1" ht="15" customHeight="1" x14ac:dyDescent="0.35">
      <c r="A2663" t="s">
        <v>7816</v>
      </c>
      <c r="B2663" t="s">
        <v>7815</v>
      </c>
      <c r="C2663" t="s">
        <v>7801</v>
      </c>
      <c r="D2663" t="s">
        <v>7817</v>
      </c>
      <c r="E2663"/>
      <c r="F2663" t="s">
        <v>324</v>
      </c>
      <c r="G2663"/>
      <c r="H2663">
        <v>7.2</v>
      </c>
      <c r="I2663">
        <v>23</v>
      </c>
      <c r="J2663" t="s">
        <v>1237</v>
      </c>
      <c r="K2663">
        <v>36.47945</v>
      </c>
      <c r="L2663">
        <v>-84.248999999999995</v>
      </c>
      <c r="M2663" s="100" t="s">
        <v>38417</v>
      </c>
      <c r="N2663" t="s">
        <v>26260</v>
      </c>
      <c r="O2663" t="s">
        <v>42557</v>
      </c>
      <c r="P2663">
        <v>4</v>
      </c>
      <c r="Q2663" t="s">
        <v>31215</v>
      </c>
      <c r="R2663" t="s">
        <v>25825</v>
      </c>
      <c r="S2663" t="s">
        <v>26197</v>
      </c>
      <c r="T2663"/>
      <c r="U2663" t="s">
        <v>26198</v>
      </c>
      <c r="V2663" t="s">
        <v>26204</v>
      </c>
      <c r="X2663" s="91" t="s">
        <v>31218</v>
      </c>
      <c r="Y2663" s="97"/>
      <c r="AA2663" s="91" t="str">
        <v>EFORK007.2CA</v>
      </c>
    </row>
    <row r="2664" spans="1:27" s="91" customFormat="1" ht="15" customHeight="1" x14ac:dyDescent="0.35">
      <c r="A2664" t="s">
        <v>7819</v>
      </c>
      <c r="B2664" t="s">
        <v>7818</v>
      </c>
      <c r="C2664" t="s">
        <v>7801</v>
      </c>
      <c r="D2664" t="s">
        <v>7820</v>
      </c>
      <c r="E2664"/>
      <c r="F2664" t="s">
        <v>324</v>
      </c>
      <c r="G2664"/>
      <c r="H2664">
        <v>10.6</v>
      </c>
      <c r="I2664">
        <v>10.7</v>
      </c>
      <c r="J2664" t="s">
        <v>1237</v>
      </c>
      <c r="K2664">
        <v>36.455910000000003</v>
      </c>
      <c r="L2664">
        <v>-84.281400000000005</v>
      </c>
      <c r="M2664" s="100" t="s">
        <v>38417</v>
      </c>
      <c r="N2664" t="s">
        <v>26260</v>
      </c>
      <c r="O2664" t="s">
        <v>42557</v>
      </c>
      <c r="P2664">
        <v>4</v>
      </c>
      <c r="Q2664" t="s">
        <v>31215</v>
      </c>
      <c r="R2664" t="s">
        <v>25825</v>
      </c>
      <c r="S2664" t="s">
        <v>26197</v>
      </c>
      <c r="T2664"/>
      <c r="U2664" t="s">
        <v>26198</v>
      </c>
      <c r="V2664" t="s">
        <v>26204</v>
      </c>
      <c r="X2664" s="91" t="s">
        <v>31218</v>
      </c>
      <c r="Y2664" s="97"/>
      <c r="AA2664" s="91" t="str">
        <v>EFORK010.6CA</v>
      </c>
    </row>
    <row r="2665" spans="1:27" s="91" customFormat="1" ht="15" customHeight="1" x14ac:dyDescent="0.35">
      <c r="A2665" t="s">
        <v>7822</v>
      </c>
      <c r="B2665" t="s">
        <v>7821</v>
      </c>
      <c r="C2665" t="s">
        <v>7823</v>
      </c>
      <c r="D2665" t="s">
        <v>7824</v>
      </c>
      <c r="E2665"/>
      <c r="F2665" t="s">
        <v>44</v>
      </c>
      <c r="G2665"/>
      <c r="H2665">
        <v>0.1</v>
      </c>
      <c r="I2665">
        <v>5.7</v>
      </c>
      <c r="J2665" t="s">
        <v>1612</v>
      </c>
      <c r="K2665">
        <v>36.556399999999996</v>
      </c>
      <c r="L2665">
        <v>-83.158100000000005</v>
      </c>
      <c r="M2665" s="100" t="s">
        <v>38424</v>
      </c>
      <c r="N2665" t="s">
        <v>26272</v>
      </c>
      <c r="O2665" t="s">
        <v>42403</v>
      </c>
      <c r="P2665">
        <v>4</v>
      </c>
      <c r="Q2665" t="s">
        <v>27108</v>
      </c>
      <c r="R2665" t="s">
        <v>25821</v>
      </c>
      <c r="S2665" t="s">
        <v>26197</v>
      </c>
      <c r="T2665"/>
      <c r="U2665" t="s">
        <v>26198</v>
      </c>
      <c r="V2665" t="s">
        <v>26204</v>
      </c>
      <c r="X2665" s="91" t="s">
        <v>31219</v>
      </c>
      <c r="Y2665" s="97"/>
      <c r="AA2665" s="91" t="str">
        <v>EFPAN000.1HK</v>
      </c>
    </row>
    <row r="2666" spans="1:27" s="91" customFormat="1" ht="15" customHeight="1" x14ac:dyDescent="0.35">
      <c r="A2666" t="s">
        <v>7826</v>
      </c>
      <c r="B2666" t="s">
        <v>7825</v>
      </c>
      <c r="C2666" t="s">
        <v>7827</v>
      </c>
      <c r="D2666" t="s">
        <v>7828</v>
      </c>
      <c r="E2666"/>
      <c r="F2666" t="s">
        <v>58</v>
      </c>
      <c r="G2666"/>
      <c r="H2666">
        <v>0.1</v>
      </c>
      <c r="I2666">
        <v>1.94</v>
      </c>
      <c r="J2666" t="s">
        <v>325</v>
      </c>
      <c r="K2666">
        <v>36.4968</v>
      </c>
      <c r="L2666">
        <v>-84.505799999999994</v>
      </c>
      <c r="M2666" s="100" t="s">
        <v>38426</v>
      </c>
      <c r="N2666" t="s">
        <v>26325</v>
      </c>
      <c r="O2666" t="s">
        <v>42289</v>
      </c>
      <c r="P2666">
        <v>4</v>
      </c>
      <c r="Q2666" t="s">
        <v>27109</v>
      </c>
      <c r="R2666" t="s">
        <v>25825</v>
      </c>
      <c r="S2666" t="s">
        <v>26197</v>
      </c>
      <c r="T2666"/>
      <c r="U2666" t="s">
        <v>26198</v>
      </c>
      <c r="V2666" t="s">
        <v>26204</v>
      </c>
      <c r="W2666" s="91" t="s">
        <v>7829</v>
      </c>
      <c r="X2666" s="91" t="s">
        <v>35026</v>
      </c>
      <c r="Y2666" s="97"/>
      <c r="AA2666" s="91" t="str">
        <v>EFPIN000.1SC</v>
      </c>
    </row>
    <row r="2667" spans="1:27" s="91" customFormat="1" ht="15" customHeight="1" x14ac:dyDescent="0.35">
      <c r="A2667" s="310" t="s">
        <v>39132</v>
      </c>
      <c r="B2667" s="310" t="s">
        <v>39133</v>
      </c>
      <c r="C2667" s="310" t="s">
        <v>7832</v>
      </c>
      <c r="D2667" s="310" t="s">
        <v>39134</v>
      </c>
      <c r="E2667" s="310"/>
      <c r="F2667" s="310" t="s">
        <v>44</v>
      </c>
      <c r="G2667" s="310"/>
      <c r="H2667" s="314">
        <v>1.4</v>
      </c>
      <c r="I2667" s="314">
        <v>28.6</v>
      </c>
      <c r="J2667" s="310" t="s">
        <v>878</v>
      </c>
      <c r="K2667" s="314">
        <v>35.951470999999998</v>
      </c>
      <c r="L2667" s="314">
        <v>-84.372062</v>
      </c>
      <c r="M2667" s="314" t="s">
        <v>38459</v>
      </c>
      <c r="N2667" s="310" t="s">
        <v>26343</v>
      </c>
      <c r="O2667" s="310" t="s">
        <v>42919</v>
      </c>
      <c r="P2667" s="314">
        <v>3</v>
      </c>
      <c r="Q2667" s="310" t="s">
        <v>27111</v>
      </c>
      <c r="R2667" s="310" t="s">
        <v>25825</v>
      </c>
      <c r="S2667" s="310" t="s">
        <v>26197</v>
      </c>
      <c r="T2667" s="310"/>
      <c r="U2667" s="310" t="s">
        <v>26198</v>
      </c>
      <c r="V2667" s="310" t="s">
        <v>26204</v>
      </c>
      <c r="W2667" s="91" t="s">
        <v>39135</v>
      </c>
      <c r="X2667" s="91" t="s">
        <v>39136</v>
      </c>
      <c r="Y2667" s="97"/>
      <c r="AA2667" s="91" t="str">
        <v>EFPOP001.4RO</v>
      </c>
    </row>
    <row r="2668" spans="1:27" s="91" customFormat="1" ht="15" customHeight="1" x14ac:dyDescent="0.35">
      <c r="A2668" t="s">
        <v>7831</v>
      </c>
      <c r="B2668" t="s">
        <v>7830</v>
      </c>
      <c r="C2668" t="s">
        <v>7832</v>
      </c>
      <c r="D2668" t="s">
        <v>7833</v>
      </c>
      <c r="E2668"/>
      <c r="F2668" t="s">
        <v>44</v>
      </c>
      <c r="G2668"/>
      <c r="H2668">
        <v>1.7</v>
      </c>
      <c r="I2668">
        <v>21.01</v>
      </c>
      <c r="J2668" t="s">
        <v>878</v>
      </c>
      <c r="K2668">
        <v>35.9544</v>
      </c>
      <c r="L2668">
        <v>-84.37</v>
      </c>
      <c r="M2668" s="100" t="s">
        <v>38459</v>
      </c>
      <c r="N2668" t="s">
        <v>26343</v>
      </c>
      <c r="O2668" t="s">
        <v>42919</v>
      </c>
      <c r="P2668">
        <v>3</v>
      </c>
      <c r="Q2668" t="s">
        <v>27111</v>
      </c>
      <c r="R2668" t="s">
        <v>25825</v>
      </c>
      <c r="S2668" t="s">
        <v>26197</v>
      </c>
      <c r="T2668"/>
      <c r="U2668" t="s">
        <v>26198</v>
      </c>
      <c r="V2668" t="s">
        <v>26204</v>
      </c>
      <c r="X2668" s="91" t="s">
        <v>31220</v>
      </c>
      <c r="Y2668" s="97"/>
      <c r="AA2668" s="91" t="str">
        <v>EFPOP001.7RO</v>
      </c>
    </row>
    <row r="2669" spans="1:27" s="91" customFormat="1" ht="15" customHeight="1" x14ac:dyDescent="0.35">
      <c r="A2669" t="s">
        <v>7835</v>
      </c>
      <c r="B2669" t="s">
        <v>7834</v>
      </c>
      <c r="C2669" t="s">
        <v>7832</v>
      </c>
      <c r="D2669" t="s">
        <v>7836</v>
      </c>
      <c r="E2669"/>
      <c r="F2669" t="s">
        <v>44</v>
      </c>
      <c r="G2669"/>
      <c r="H2669">
        <v>3.9</v>
      </c>
      <c r="I2669">
        <v>19.11</v>
      </c>
      <c r="J2669" t="s">
        <v>878</v>
      </c>
      <c r="K2669">
        <v>35.966299999999997</v>
      </c>
      <c r="L2669">
        <v>-84.351500000000001</v>
      </c>
      <c r="M2669" s="100" t="s">
        <v>38459</v>
      </c>
      <c r="N2669" t="s">
        <v>26343</v>
      </c>
      <c r="O2669" t="s">
        <v>42919</v>
      </c>
      <c r="P2669">
        <v>3</v>
      </c>
      <c r="Q2669" t="s">
        <v>27111</v>
      </c>
      <c r="R2669" t="s">
        <v>25825</v>
      </c>
      <c r="S2669" t="s">
        <v>26197</v>
      </c>
      <c r="T2669"/>
      <c r="U2669" t="s">
        <v>26198</v>
      </c>
      <c r="V2669" t="s">
        <v>26204</v>
      </c>
      <c r="W2669" s="91" t="s">
        <v>7837</v>
      </c>
      <c r="X2669" s="91" t="s">
        <v>35027</v>
      </c>
      <c r="Y2669" s="97"/>
      <c r="AA2669" s="91" t="str">
        <v>EFPOP003.9RO</v>
      </c>
    </row>
    <row r="2670" spans="1:27" s="91" customFormat="1" ht="15" customHeight="1" x14ac:dyDescent="0.35">
      <c r="A2670" t="s">
        <v>7839</v>
      </c>
      <c r="B2670" t="s">
        <v>7838</v>
      </c>
      <c r="C2670" t="s">
        <v>7832</v>
      </c>
      <c r="D2670" t="s">
        <v>7840</v>
      </c>
      <c r="E2670"/>
      <c r="F2670" t="s">
        <v>44</v>
      </c>
      <c r="G2670" t="s">
        <v>28998</v>
      </c>
      <c r="H2670">
        <v>4.7</v>
      </c>
      <c r="I2670">
        <v>17.89</v>
      </c>
      <c r="J2670" t="s">
        <v>878</v>
      </c>
      <c r="K2670">
        <v>35.97</v>
      </c>
      <c r="L2670">
        <v>-84.346900000000005</v>
      </c>
      <c r="M2670" s="100" t="s">
        <v>38459</v>
      </c>
      <c r="N2670" t="s">
        <v>26343</v>
      </c>
      <c r="O2670" t="s">
        <v>42919</v>
      </c>
      <c r="P2670">
        <v>3</v>
      </c>
      <c r="Q2670" t="s">
        <v>27111</v>
      </c>
      <c r="R2670" t="s">
        <v>25825</v>
      </c>
      <c r="S2670" t="s">
        <v>26197</v>
      </c>
      <c r="T2670"/>
      <c r="U2670" t="s">
        <v>26198</v>
      </c>
      <c r="V2670" t="s">
        <v>26204</v>
      </c>
      <c r="W2670" s="91" t="s">
        <v>7841</v>
      </c>
      <c r="X2670" s="91" t="s">
        <v>25831</v>
      </c>
      <c r="Y2670" s="97"/>
      <c r="AA2670" s="91" t="str">
        <v>EFPOP004.7RO</v>
      </c>
    </row>
    <row r="2671" spans="1:27" s="91" customFormat="1" ht="15" customHeight="1" x14ac:dyDescent="0.35">
      <c r="A2671" t="s">
        <v>7843</v>
      </c>
      <c r="B2671" t="s">
        <v>7842</v>
      </c>
      <c r="C2671" t="s">
        <v>7832</v>
      </c>
      <c r="D2671" t="s">
        <v>7844</v>
      </c>
      <c r="E2671"/>
      <c r="F2671" t="s">
        <v>44</v>
      </c>
      <c r="G2671"/>
      <c r="H2671">
        <v>6.9</v>
      </c>
      <c r="I2671">
        <v>13.83</v>
      </c>
      <c r="J2671" t="s">
        <v>950</v>
      </c>
      <c r="K2671">
        <v>35.98254</v>
      </c>
      <c r="L2671">
        <v>-84.327640000000002</v>
      </c>
      <c r="M2671" s="100" t="s">
        <v>38459</v>
      </c>
      <c r="N2671" t="s">
        <v>26343</v>
      </c>
      <c r="O2671" t="s">
        <v>42919</v>
      </c>
      <c r="P2671">
        <v>3</v>
      </c>
      <c r="Q2671" t="s">
        <v>27111</v>
      </c>
      <c r="R2671" t="s">
        <v>25825</v>
      </c>
      <c r="S2671" t="s">
        <v>26197</v>
      </c>
      <c r="T2671"/>
      <c r="U2671" t="s">
        <v>26198</v>
      </c>
      <c r="V2671" t="s">
        <v>26204</v>
      </c>
      <c r="W2671" s="91" t="s">
        <v>7845</v>
      </c>
      <c r="X2671" s="91" t="s">
        <v>25831</v>
      </c>
      <c r="Y2671" s="97"/>
      <c r="AA2671" s="91" t="str">
        <v>EFPOP006.9RO</v>
      </c>
    </row>
    <row r="2672" spans="1:27" s="91" customFormat="1" ht="15" customHeight="1" x14ac:dyDescent="0.35">
      <c r="A2672" t="s">
        <v>7847</v>
      </c>
      <c r="B2672" t="s">
        <v>7846</v>
      </c>
      <c r="C2672" t="s">
        <v>7832</v>
      </c>
      <c r="D2672" t="s">
        <v>41060</v>
      </c>
      <c r="E2672"/>
      <c r="F2672" t="s">
        <v>44</v>
      </c>
      <c r="G2672"/>
      <c r="H2672">
        <v>7.3</v>
      </c>
      <c r="I2672">
        <v>12.9</v>
      </c>
      <c r="J2672" t="s">
        <v>878</v>
      </c>
      <c r="K2672">
        <v>35.982100000000003</v>
      </c>
      <c r="L2672">
        <v>-84.322000000000003</v>
      </c>
      <c r="M2672" s="100" t="s">
        <v>38459</v>
      </c>
      <c r="N2672" t="s">
        <v>26343</v>
      </c>
      <c r="O2672" t="s">
        <v>42919</v>
      </c>
      <c r="P2672">
        <v>3</v>
      </c>
      <c r="Q2672" t="s">
        <v>27111</v>
      </c>
      <c r="R2672" t="s">
        <v>25825</v>
      </c>
      <c r="S2672" t="s">
        <v>26197</v>
      </c>
      <c r="T2672"/>
      <c r="U2672" t="s">
        <v>26198</v>
      </c>
      <c r="V2672" t="s">
        <v>26204</v>
      </c>
      <c r="W2672" s="91" t="s">
        <v>35028</v>
      </c>
      <c r="X2672" s="91" t="s">
        <v>43140</v>
      </c>
      <c r="Y2672" s="97"/>
      <c r="AA2672" s="91" t="str">
        <v>EFPOP007.3RO</v>
      </c>
    </row>
    <row r="2673" spans="1:27" s="91" customFormat="1" ht="15" customHeight="1" x14ac:dyDescent="0.35">
      <c r="A2673" t="s">
        <v>7849</v>
      </c>
      <c r="B2673" t="s">
        <v>7848</v>
      </c>
      <c r="C2673" t="s">
        <v>7832</v>
      </c>
      <c r="D2673" t="s">
        <v>7850</v>
      </c>
      <c r="E2673"/>
      <c r="F2673" t="s">
        <v>44</v>
      </c>
      <c r="G2673"/>
      <c r="H2673">
        <v>8</v>
      </c>
      <c r="I2673">
        <v>12.42</v>
      </c>
      <c r="J2673" t="s">
        <v>878</v>
      </c>
      <c r="K2673">
        <v>35.988700000000001</v>
      </c>
      <c r="L2673">
        <v>-84.319209999999998</v>
      </c>
      <c r="M2673" s="100" t="s">
        <v>38459</v>
      </c>
      <c r="N2673" t="s">
        <v>26343</v>
      </c>
      <c r="O2673" t="s">
        <v>42919</v>
      </c>
      <c r="P2673">
        <v>3</v>
      </c>
      <c r="Q2673" t="s">
        <v>27111</v>
      </c>
      <c r="R2673" t="s">
        <v>25825</v>
      </c>
      <c r="S2673" t="s">
        <v>26197</v>
      </c>
      <c r="T2673"/>
      <c r="U2673" t="s">
        <v>26198</v>
      </c>
      <c r="V2673" t="s">
        <v>26204</v>
      </c>
      <c r="W2673" s="91" t="s">
        <v>35029</v>
      </c>
      <c r="X2673" s="91" t="s">
        <v>35030</v>
      </c>
      <c r="Y2673" s="97"/>
      <c r="AA2673" s="91" t="str">
        <v>EFPOP008.0RO</v>
      </c>
    </row>
    <row r="2674" spans="1:27" s="91" customFormat="1" ht="15" customHeight="1" x14ac:dyDescent="0.35">
      <c r="A2674" t="s">
        <v>7852</v>
      </c>
      <c r="B2674" t="s">
        <v>7851</v>
      </c>
      <c r="C2674" t="s">
        <v>7832</v>
      </c>
      <c r="D2674" t="s">
        <v>39137</v>
      </c>
      <c r="E2674"/>
      <c r="F2674" t="s">
        <v>44</v>
      </c>
      <c r="G2674"/>
      <c r="H2674">
        <v>8.4</v>
      </c>
      <c r="I2674">
        <v>11.46</v>
      </c>
      <c r="J2674" t="s">
        <v>950</v>
      </c>
      <c r="K2674">
        <v>35.991599999999998</v>
      </c>
      <c r="L2674">
        <v>-84.315439999999995</v>
      </c>
      <c r="M2674" s="100" t="s">
        <v>38459</v>
      </c>
      <c r="N2674" t="s">
        <v>26343</v>
      </c>
      <c r="O2674" t="s">
        <v>42919</v>
      </c>
      <c r="P2674">
        <v>3</v>
      </c>
      <c r="Q2674" t="s">
        <v>27110</v>
      </c>
      <c r="R2674" t="s">
        <v>25825</v>
      </c>
      <c r="S2674" t="s">
        <v>26197</v>
      </c>
      <c r="T2674"/>
      <c r="U2674" t="s">
        <v>26198</v>
      </c>
      <c r="V2674" t="s">
        <v>26204</v>
      </c>
      <c r="X2674" s="91" t="s">
        <v>35031</v>
      </c>
      <c r="Y2674" s="97"/>
      <c r="AA2674" s="91" t="str">
        <v>EFPOP008.4AN</v>
      </c>
    </row>
    <row r="2675" spans="1:27" s="91" customFormat="1" ht="15" customHeight="1" x14ac:dyDescent="0.35">
      <c r="A2675" t="s">
        <v>7854</v>
      </c>
      <c r="B2675" t="s">
        <v>7853</v>
      </c>
      <c r="C2675" t="s">
        <v>7832</v>
      </c>
      <c r="D2675" t="s">
        <v>39138</v>
      </c>
      <c r="E2675"/>
      <c r="F2675" t="s">
        <v>44</v>
      </c>
      <c r="G2675"/>
      <c r="H2675">
        <v>8.6</v>
      </c>
      <c r="I2675">
        <v>11.77</v>
      </c>
      <c r="J2675" t="s">
        <v>950</v>
      </c>
      <c r="K2675">
        <v>35.992792000000001</v>
      </c>
      <c r="L2675">
        <v>-84.315036000000006</v>
      </c>
      <c r="M2675" s="100" t="s">
        <v>38459</v>
      </c>
      <c r="N2675" t="s">
        <v>26343</v>
      </c>
      <c r="O2675" t="s">
        <v>42919</v>
      </c>
      <c r="P2675">
        <v>3</v>
      </c>
      <c r="Q2675" t="s">
        <v>27110</v>
      </c>
      <c r="R2675" t="s">
        <v>25825</v>
      </c>
      <c r="S2675" t="s">
        <v>26197</v>
      </c>
      <c r="T2675"/>
      <c r="U2675" t="s">
        <v>26198</v>
      </c>
      <c r="V2675" t="s">
        <v>26204</v>
      </c>
      <c r="W2675" s="91" t="s">
        <v>39139</v>
      </c>
      <c r="X2675" s="91" t="s">
        <v>39140</v>
      </c>
      <c r="Y2675" s="97"/>
      <c r="AA2675" s="91" t="str">
        <v>EFPOP008.6AN</v>
      </c>
    </row>
    <row r="2676" spans="1:27" s="91" customFormat="1" ht="15" customHeight="1" x14ac:dyDescent="0.35">
      <c r="A2676" t="s">
        <v>7856</v>
      </c>
      <c r="B2676" t="s">
        <v>7855</v>
      </c>
      <c r="C2676" t="s">
        <v>7832</v>
      </c>
      <c r="D2676" t="s">
        <v>7857</v>
      </c>
      <c r="E2676"/>
      <c r="F2676" t="s">
        <v>44</v>
      </c>
      <c r="G2676"/>
      <c r="H2676">
        <v>10.9</v>
      </c>
      <c r="I2676">
        <v>8.06</v>
      </c>
      <c r="J2676" t="s">
        <v>950</v>
      </c>
      <c r="K2676">
        <v>36.001669999999997</v>
      </c>
      <c r="L2676">
        <v>-84.289580000000001</v>
      </c>
      <c r="M2676" s="100" t="s">
        <v>38459</v>
      </c>
      <c r="N2676" t="s">
        <v>26343</v>
      </c>
      <c r="O2676" t="s">
        <v>42919</v>
      </c>
      <c r="P2676">
        <v>3</v>
      </c>
      <c r="Q2676" t="s">
        <v>27110</v>
      </c>
      <c r="R2676" t="s">
        <v>25825</v>
      </c>
      <c r="S2676" t="s">
        <v>26197</v>
      </c>
      <c r="T2676"/>
      <c r="U2676" t="s">
        <v>26198</v>
      </c>
      <c r="V2676" t="s">
        <v>26204</v>
      </c>
      <c r="W2676" s="91" t="s">
        <v>35032</v>
      </c>
      <c r="X2676" s="91" t="s">
        <v>31221</v>
      </c>
      <c r="Y2676" s="97"/>
      <c r="AA2676" s="91" t="str">
        <v>EFPOP010.9AN</v>
      </c>
    </row>
    <row r="2677" spans="1:27" s="91" customFormat="1" ht="15" customHeight="1" x14ac:dyDescent="0.35">
      <c r="A2677" s="310" t="s">
        <v>43549</v>
      </c>
      <c r="B2677" s="310" t="s">
        <v>43550</v>
      </c>
      <c r="C2677" s="310" t="s">
        <v>7832</v>
      </c>
      <c r="D2677" s="310" t="s">
        <v>43551</v>
      </c>
      <c r="E2677" s="310"/>
      <c r="F2677" s="310" t="s">
        <v>44</v>
      </c>
      <c r="G2677" s="310"/>
      <c r="H2677" s="314">
        <v>11.3</v>
      </c>
      <c r="I2677" s="314">
        <v>8.06</v>
      </c>
      <c r="J2677" s="310" t="s">
        <v>950</v>
      </c>
      <c r="K2677" s="314">
        <v>36.008960000000002</v>
      </c>
      <c r="L2677" s="314">
        <v>-84.2791</v>
      </c>
      <c r="M2677" s="314" t="s">
        <v>38459</v>
      </c>
      <c r="N2677" s="310" t="s">
        <v>26343</v>
      </c>
      <c r="O2677" s="310" t="s">
        <v>38469</v>
      </c>
      <c r="P2677" s="314">
        <v>3</v>
      </c>
      <c r="Q2677" s="310" t="s">
        <v>27110</v>
      </c>
      <c r="R2677" s="310" t="s">
        <v>25848</v>
      </c>
      <c r="S2677" s="310" t="s">
        <v>26197</v>
      </c>
      <c r="T2677" s="310"/>
      <c r="U2677" s="310" t="s">
        <v>26198</v>
      </c>
      <c r="V2677" s="310" t="s">
        <v>26204</v>
      </c>
      <c r="W2677" s="91" t="s">
        <v>43552</v>
      </c>
      <c r="X2677" s="91" t="s">
        <v>43527</v>
      </c>
      <c r="Y2677" s="97"/>
      <c r="AA2677" s="91" t="str">
        <v>EFPOP011.3AN</v>
      </c>
    </row>
    <row r="2678" spans="1:27" s="91" customFormat="1" ht="15" customHeight="1" x14ac:dyDescent="0.35">
      <c r="A2678" t="s">
        <v>7859</v>
      </c>
      <c r="B2678" t="s">
        <v>7858</v>
      </c>
      <c r="C2678" t="s">
        <v>7832</v>
      </c>
      <c r="D2678" t="s">
        <v>7860</v>
      </c>
      <c r="E2678"/>
      <c r="F2678" t="s">
        <v>44</v>
      </c>
      <c r="G2678"/>
      <c r="H2678">
        <v>14.5</v>
      </c>
      <c r="I2678">
        <v>1.72</v>
      </c>
      <c r="J2678" t="s">
        <v>950</v>
      </c>
      <c r="K2678">
        <v>35.996000000000002</v>
      </c>
      <c r="L2678">
        <v>-84.240200000000002</v>
      </c>
      <c r="M2678" s="100" t="s">
        <v>38459</v>
      </c>
      <c r="N2678" t="s">
        <v>26343</v>
      </c>
      <c r="O2678" t="s">
        <v>42919</v>
      </c>
      <c r="P2678">
        <v>3</v>
      </c>
      <c r="Q2678" t="s">
        <v>27110</v>
      </c>
      <c r="R2678" t="s">
        <v>25825</v>
      </c>
      <c r="S2678" t="s">
        <v>26197</v>
      </c>
      <c r="T2678"/>
      <c r="U2678" t="s">
        <v>26198</v>
      </c>
      <c r="V2678" t="s">
        <v>26204</v>
      </c>
      <c r="W2678" s="91" t="s">
        <v>7861</v>
      </c>
      <c r="X2678" s="91" t="s">
        <v>35033</v>
      </c>
      <c r="Y2678" s="97"/>
      <c r="AA2678" s="91" t="str">
        <v>EFPOP014.5AN</v>
      </c>
    </row>
    <row r="2679" spans="1:27" s="91" customFormat="1" ht="15" customHeight="1" x14ac:dyDescent="0.35">
      <c r="A2679" t="s">
        <v>7863</v>
      </c>
      <c r="B2679" t="s">
        <v>7862</v>
      </c>
      <c r="C2679" t="s">
        <v>7832</v>
      </c>
      <c r="D2679" t="s">
        <v>7864</v>
      </c>
      <c r="E2679"/>
      <c r="F2679" t="s">
        <v>44</v>
      </c>
      <c r="G2679"/>
      <c r="H2679">
        <v>15.2</v>
      </c>
      <c r="I2679">
        <v>1.18</v>
      </c>
      <c r="J2679" t="s">
        <v>950</v>
      </c>
      <c r="K2679">
        <v>35.989220000000003</v>
      </c>
      <c r="L2679">
        <v>-84.242819999999995</v>
      </c>
      <c r="M2679" s="100" t="s">
        <v>38459</v>
      </c>
      <c r="N2679" t="s">
        <v>26343</v>
      </c>
      <c r="O2679" t="s">
        <v>42919</v>
      </c>
      <c r="P2679">
        <v>3</v>
      </c>
      <c r="Q2679" t="s">
        <v>27110</v>
      </c>
      <c r="R2679" t="s">
        <v>25825</v>
      </c>
      <c r="S2679" t="s">
        <v>26197</v>
      </c>
      <c r="T2679"/>
      <c r="U2679" t="s">
        <v>26198</v>
      </c>
      <c r="V2679" t="s">
        <v>26204</v>
      </c>
      <c r="W2679" s="91" t="s">
        <v>7865</v>
      </c>
      <c r="X2679" s="91" t="s">
        <v>35034</v>
      </c>
      <c r="Y2679" s="97"/>
      <c r="AA2679" s="91" t="str">
        <v>EFPOP015.2AN</v>
      </c>
    </row>
    <row r="2680" spans="1:27" s="91" customFormat="1" ht="15" customHeight="1" x14ac:dyDescent="0.35">
      <c r="A2680" t="s">
        <v>7867</v>
      </c>
      <c r="B2680" t="s">
        <v>7866</v>
      </c>
      <c r="C2680" t="s">
        <v>7832</v>
      </c>
      <c r="D2680" t="s">
        <v>7868</v>
      </c>
      <c r="E2680"/>
      <c r="F2680" t="s">
        <v>44</v>
      </c>
      <c r="G2680"/>
      <c r="H2680">
        <v>15.6</v>
      </c>
      <c r="I2680">
        <v>1.1200000000000001</v>
      </c>
      <c r="J2680" t="s">
        <v>950</v>
      </c>
      <c r="K2680">
        <v>35.984560000000002</v>
      </c>
      <c r="L2680">
        <v>-84.255099999999999</v>
      </c>
      <c r="M2680" s="100" t="s">
        <v>38459</v>
      </c>
      <c r="N2680" t="s">
        <v>26343</v>
      </c>
      <c r="O2680" t="s">
        <v>42919</v>
      </c>
      <c r="P2680">
        <v>3</v>
      </c>
      <c r="Q2680" t="s">
        <v>27110</v>
      </c>
      <c r="R2680" t="s">
        <v>25825</v>
      </c>
      <c r="S2680" t="s">
        <v>26197</v>
      </c>
      <c r="T2680"/>
      <c r="U2680" t="s">
        <v>26198</v>
      </c>
      <c r="V2680" t="s">
        <v>26204</v>
      </c>
      <c r="W2680" s="91" t="s">
        <v>35035</v>
      </c>
      <c r="X2680" s="91" t="s">
        <v>35036</v>
      </c>
      <c r="Y2680" s="97"/>
      <c r="AA2680" s="91" t="str">
        <v>EFPOP015.6AN</v>
      </c>
    </row>
    <row r="2681" spans="1:27" s="91" customFormat="1" ht="15" customHeight="1" x14ac:dyDescent="0.35">
      <c r="A2681" t="s">
        <v>7870</v>
      </c>
      <c r="B2681" t="s">
        <v>7869</v>
      </c>
      <c r="C2681" t="s">
        <v>7871</v>
      </c>
      <c r="D2681" t="s">
        <v>7872</v>
      </c>
      <c r="E2681"/>
      <c r="F2681" t="s">
        <v>44</v>
      </c>
      <c r="G2681"/>
      <c r="H2681">
        <v>0.1</v>
      </c>
      <c r="I2681">
        <v>3.31</v>
      </c>
      <c r="J2681" t="s">
        <v>64</v>
      </c>
      <c r="K2681">
        <v>36.115029999999997</v>
      </c>
      <c r="L2681">
        <v>-82.837680000000006</v>
      </c>
      <c r="M2681" s="100" t="s">
        <v>38387</v>
      </c>
      <c r="N2681" t="s">
        <v>26214</v>
      </c>
      <c r="O2681" t="s">
        <v>42105</v>
      </c>
      <c r="P2681">
        <v>5</v>
      </c>
      <c r="Q2681" t="s">
        <v>27112</v>
      </c>
      <c r="R2681" t="s">
        <v>25821</v>
      </c>
      <c r="S2681" t="s">
        <v>26197</v>
      </c>
      <c r="T2681"/>
      <c r="U2681" t="s">
        <v>26198</v>
      </c>
      <c r="V2681" t="s">
        <v>26204</v>
      </c>
      <c r="W2681" s="91" t="s">
        <v>7873</v>
      </c>
      <c r="X2681" s="91" t="s">
        <v>31222</v>
      </c>
      <c r="Y2681" s="97"/>
      <c r="AA2681" s="91" t="str">
        <v>EFRIC000.1GE</v>
      </c>
    </row>
    <row r="2682" spans="1:27" s="91" customFormat="1" ht="15" customHeight="1" x14ac:dyDescent="0.35">
      <c r="A2682" t="s">
        <v>7875</v>
      </c>
      <c r="B2682" t="s">
        <v>7874</v>
      </c>
      <c r="C2682" t="s">
        <v>7876</v>
      </c>
      <c r="D2682" t="s">
        <v>7877</v>
      </c>
      <c r="E2682"/>
      <c r="F2682" t="s">
        <v>44</v>
      </c>
      <c r="G2682"/>
      <c r="H2682">
        <v>1</v>
      </c>
      <c r="I2682">
        <v>2.2000000000000002</v>
      </c>
      <c r="J2682" t="s">
        <v>64</v>
      </c>
      <c r="K2682">
        <v>36.123109999999997</v>
      </c>
      <c r="L2682">
        <v>-82.8249</v>
      </c>
      <c r="M2682" s="100" t="s">
        <v>38387</v>
      </c>
      <c r="N2682" t="s">
        <v>26214</v>
      </c>
      <c r="O2682" t="s">
        <v>42105</v>
      </c>
      <c r="P2682">
        <v>5</v>
      </c>
      <c r="Q2682" t="s">
        <v>27112</v>
      </c>
      <c r="R2682" t="s">
        <v>25821</v>
      </c>
      <c r="S2682" t="s">
        <v>26197</v>
      </c>
      <c r="T2682"/>
      <c r="U2682" t="s">
        <v>26198</v>
      </c>
      <c r="V2682" t="s">
        <v>26204</v>
      </c>
      <c r="Y2682" s="97"/>
      <c r="AA2682" s="91" t="str">
        <v>EFRIC001.0GE</v>
      </c>
    </row>
    <row r="2683" spans="1:27" s="91" customFormat="1" ht="15" customHeight="1" x14ac:dyDescent="0.35">
      <c r="A2683" t="s">
        <v>7879</v>
      </c>
      <c r="B2683" t="s">
        <v>7878</v>
      </c>
      <c r="C2683" t="s">
        <v>7880</v>
      </c>
      <c r="D2683" t="s">
        <v>7881</v>
      </c>
      <c r="E2683"/>
      <c r="F2683" t="s">
        <v>33</v>
      </c>
      <c r="G2683"/>
      <c r="H2683">
        <v>0.2</v>
      </c>
      <c r="I2683">
        <v>25.3</v>
      </c>
      <c r="J2683" t="s">
        <v>53</v>
      </c>
      <c r="K2683">
        <v>35.007899999999999</v>
      </c>
      <c r="L2683">
        <v>-87.099950000000007</v>
      </c>
      <c r="M2683" s="100" t="s">
        <v>38385</v>
      </c>
      <c r="N2683" t="s">
        <v>26213</v>
      </c>
      <c r="O2683" t="s">
        <v>43120</v>
      </c>
      <c r="P2683">
        <v>2</v>
      </c>
      <c r="Q2683" t="s">
        <v>27113</v>
      </c>
      <c r="R2683" t="s">
        <v>25808</v>
      </c>
      <c r="S2683" t="s">
        <v>26197</v>
      </c>
      <c r="T2683"/>
      <c r="U2683" t="s">
        <v>26198</v>
      </c>
      <c r="V2683" t="s">
        <v>26199</v>
      </c>
      <c r="Y2683" s="97"/>
      <c r="AA2683" s="91" t="str">
        <v>EFSHO000.2GS</v>
      </c>
    </row>
    <row r="2684" spans="1:27" s="91" customFormat="1" ht="15" customHeight="1" x14ac:dyDescent="0.35">
      <c r="A2684" t="s">
        <v>7883</v>
      </c>
      <c r="B2684" t="s">
        <v>7882</v>
      </c>
      <c r="C2684" t="s">
        <v>7880</v>
      </c>
      <c r="D2684" t="s">
        <v>7884</v>
      </c>
      <c r="E2684"/>
      <c r="F2684" t="s">
        <v>33</v>
      </c>
      <c r="G2684"/>
      <c r="H2684">
        <v>1</v>
      </c>
      <c r="I2684">
        <v>23.99</v>
      </c>
      <c r="J2684" t="s">
        <v>53</v>
      </c>
      <c r="K2684">
        <v>35.020499999999998</v>
      </c>
      <c r="L2684">
        <v>-87.093100000000007</v>
      </c>
      <c r="M2684" s="100" t="s">
        <v>38385</v>
      </c>
      <c r="N2684" t="s">
        <v>26213</v>
      </c>
      <c r="O2684" t="s">
        <v>43120</v>
      </c>
      <c r="P2684">
        <v>2</v>
      </c>
      <c r="Q2684" t="s">
        <v>27113</v>
      </c>
      <c r="R2684" t="s">
        <v>25808</v>
      </c>
      <c r="S2684" t="s">
        <v>26197</v>
      </c>
      <c r="T2684"/>
      <c r="U2684" t="s">
        <v>26198</v>
      </c>
      <c r="V2684" t="s">
        <v>26199</v>
      </c>
      <c r="Y2684" s="97"/>
      <c r="AA2684" s="91" t="str">
        <v>EFSHO001.0GS</v>
      </c>
    </row>
    <row r="2685" spans="1:27" s="91" customFormat="1" ht="15" customHeight="1" x14ac:dyDescent="0.35">
      <c r="A2685" t="s">
        <v>7886</v>
      </c>
      <c r="B2685" t="s">
        <v>7885</v>
      </c>
      <c r="C2685" t="s">
        <v>7880</v>
      </c>
      <c r="D2685" t="s">
        <v>7887</v>
      </c>
      <c r="E2685"/>
      <c r="F2685" t="s">
        <v>33</v>
      </c>
      <c r="G2685"/>
      <c r="H2685">
        <v>5.5</v>
      </c>
      <c r="I2685">
        <v>10.96</v>
      </c>
      <c r="J2685" t="s">
        <v>53</v>
      </c>
      <c r="K2685">
        <v>35.066000000000003</v>
      </c>
      <c r="L2685">
        <v>-87.074700000000007</v>
      </c>
      <c r="M2685" s="100" t="s">
        <v>38385</v>
      </c>
      <c r="N2685" t="s">
        <v>26213</v>
      </c>
      <c r="O2685" t="s">
        <v>43120</v>
      </c>
      <c r="P2685">
        <v>2</v>
      </c>
      <c r="Q2685" t="s">
        <v>27113</v>
      </c>
      <c r="R2685" t="s">
        <v>25808</v>
      </c>
      <c r="S2685" t="s">
        <v>26197</v>
      </c>
      <c r="T2685"/>
      <c r="U2685" t="s">
        <v>26198</v>
      </c>
      <c r="V2685" t="s">
        <v>26199</v>
      </c>
      <c r="Y2685" s="97"/>
      <c r="AA2685" s="91" t="str">
        <v>EFSHO005.5GS</v>
      </c>
    </row>
    <row r="2686" spans="1:27" s="91" customFormat="1" ht="15" customHeight="1" x14ac:dyDescent="0.35">
      <c r="A2686" s="310" t="s">
        <v>39141</v>
      </c>
      <c r="B2686" s="310" t="s">
        <v>39142</v>
      </c>
      <c r="C2686" s="310" t="s">
        <v>7880</v>
      </c>
      <c r="D2686" s="310" t="s">
        <v>39143</v>
      </c>
      <c r="E2686" s="310"/>
      <c r="F2686" s="310" t="s">
        <v>33</v>
      </c>
      <c r="G2686" s="310"/>
      <c r="H2686" s="314">
        <v>1.8</v>
      </c>
      <c r="I2686" s="314">
        <v>22.74</v>
      </c>
      <c r="J2686" s="310" t="s">
        <v>53</v>
      </c>
      <c r="K2686" s="314">
        <v>35.0276</v>
      </c>
      <c r="L2686" s="314">
        <v>-87.087599999999995</v>
      </c>
      <c r="M2686" s="314" t="s">
        <v>38385</v>
      </c>
      <c r="N2686" s="310" t="s">
        <v>26213</v>
      </c>
      <c r="O2686" s="310" t="s">
        <v>39144</v>
      </c>
      <c r="P2686" s="314">
        <v>2</v>
      </c>
      <c r="Q2686" s="310" t="s">
        <v>27113</v>
      </c>
      <c r="R2686" s="310" t="s">
        <v>25808</v>
      </c>
      <c r="S2686" s="310" t="s">
        <v>26197</v>
      </c>
      <c r="T2686" s="310"/>
      <c r="U2686" s="310" t="s">
        <v>26198</v>
      </c>
      <c r="V2686" s="310" t="s">
        <v>26199</v>
      </c>
      <c r="X2686" s="91" t="s">
        <v>39145</v>
      </c>
      <c r="Y2686" s="97"/>
      <c r="AA2686" s="91" t="str">
        <v>EFSHOA001.8GS</v>
      </c>
    </row>
    <row r="2687" spans="1:27" s="91" customFormat="1" ht="15" customHeight="1" x14ac:dyDescent="0.35">
      <c r="A2687" t="s">
        <v>7889</v>
      </c>
      <c r="B2687" t="s">
        <v>7888</v>
      </c>
      <c r="C2687" t="s">
        <v>7890</v>
      </c>
      <c r="D2687" t="s">
        <v>7891</v>
      </c>
      <c r="E2687"/>
      <c r="F2687" t="s">
        <v>33</v>
      </c>
      <c r="G2687" t="s">
        <v>75</v>
      </c>
      <c r="H2687">
        <v>0.6</v>
      </c>
      <c r="I2687">
        <v>2.16</v>
      </c>
      <c r="J2687" t="s">
        <v>1391</v>
      </c>
      <c r="K2687">
        <v>35.70485</v>
      </c>
      <c r="L2687">
        <v>-86.682779999999994</v>
      </c>
      <c r="M2687" s="100" t="s">
        <v>38389</v>
      </c>
      <c r="N2687" t="s">
        <v>26217</v>
      </c>
      <c r="O2687" t="s">
        <v>43121</v>
      </c>
      <c r="P2687">
        <v>4</v>
      </c>
      <c r="Q2687" t="s">
        <v>31223</v>
      </c>
      <c r="R2687" t="s">
        <v>25808</v>
      </c>
      <c r="S2687" t="s">
        <v>26197</v>
      </c>
      <c r="T2687"/>
      <c r="U2687" t="s">
        <v>26198</v>
      </c>
      <c r="V2687" t="s">
        <v>26199</v>
      </c>
      <c r="X2687" s="91" t="s">
        <v>31224</v>
      </c>
      <c r="Y2687" s="97"/>
      <c r="AA2687" s="91" t="str">
        <v>EFSPR000.6ML</v>
      </c>
    </row>
    <row r="2688" spans="1:27" s="91" customFormat="1" ht="15" customHeight="1" x14ac:dyDescent="0.35">
      <c r="A2688" s="310" t="s">
        <v>41061</v>
      </c>
      <c r="B2688" s="310" t="s">
        <v>41062</v>
      </c>
      <c r="C2688" s="310" t="s">
        <v>7890</v>
      </c>
      <c r="D2688" s="310" t="s">
        <v>41063</v>
      </c>
      <c r="E2688" s="310"/>
      <c r="F2688" s="310" t="s">
        <v>9</v>
      </c>
      <c r="G2688" s="310"/>
      <c r="H2688" s="314">
        <v>1.2</v>
      </c>
      <c r="I2688" s="314">
        <v>16.96</v>
      </c>
      <c r="J2688" s="310" t="s">
        <v>3832</v>
      </c>
      <c r="K2688" s="314">
        <v>35.074480000000001</v>
      </c>
      <c r="L2688" s="314">
        <v>-89.021550000000005</v>
      </c>
      <c r="M2688" s="314" t="s">
        <v>38450</v>
      </c>
      <c r="N2688" s="310" t="s">
        <v>26319</v>
      </c>
      <c r="O2688" s="310" t="s">
        <v>41064</v>
      </c>
      <c r="P2688" s="314">
        <v>4</v>
      </c>
      <c r="Q2688" s="310" t="s">
        <v>27114</v>
      </c>
      <c r="R2688" s="310" t="s">
        <v>25828</v>
      </c>
      <c r="S2688" s="310" t="s">
        <v>26197</v>
      </c>
      <c r="T2688" s="310"/>
      <c r="U2688" s="310" t="s">
        <v>26198</v>
      </c>
      <c r="V2688" s="310" t="s">
        <v>26199</v>
      </c>
      <c r="Y2688" s="97"/>
      <c r="AA2688" s="91" t="str">
        <v>EFSPR001.2HR</v>
      </c>
    </row>
    <row r="2689" spans="1:27" s="91" customFormat="1" ht="15" customHeight="1" x14ac:dyDescent="0.35">
      <c r="A2689" t="s">
        <v>7893</v>
      </c>
      <c r="B2689" t="s">
        <v>7892</v>
      </c>
      <c r="C2689" t="s">
        <v>7890</v>
      </c>
      <c r="D2689" t="s">
        <v>7894</v>
      </c>
      <c r="E2689"/>
      <c r="F2689" t="s">
        <v>9</v>
      </c>
      <c r="G2689"/>
      <c r="H2689">
        <v>7.7</v>
      </c>
      <c r="I2689">
        <v>0.33</v>
      </c>
      <c r="J2689" t="s">
        <v>3832</v>
      </c>
      <c r="K2689">
        <v>35.0047</v>
      </c>
      <c r="L2689">
        <v>-89.054199999999994</v>
      </c>
      <c r="M2689" s="100" t="s">
        <v>38450</v>
      </c>
      <c r="N2689" t="s">
        <v>26319</v>
      </c>
      <c r="O2689" t="s">
        <v>43102</v>
      </c>
      <c r="P2689">
        <v>4</v>
      </c>
      <c r="Q2689" t="s">
        <v>27114</v>
      </c>
      <c r="R2689" t="s">
        <v>25828</v>
      </c>
      <c r="S2689" t="s">
        <v>26197</v>
      </c>
      <c r="T2689"/>
      <c r="U2689" t="s">
        <v>26198</v>
      </c>
      <c r="V2689" t="s">
        <v>26199</v>
      </c>
      <c r="W2689" s="91" t="s">
        <v>7895</v>
      </c>
      <c r="X2689" s="91" t="s">
        <v>31225</v>
      </c>
      <c r="Y2689" s="97"/>
      <c r="AA2689" s="91" t="str">
        <v>EFSPR007.7HR</v>
      </c>
    </row>
    <row r="2690" spans="1:27" s="91" customFormat="1" ht="15" customHeight="1" x14ac:dyDescent="0.35">
      <c r="A2690" t="s">
        <v>7897</v>
      </c>
      <c r="B2690" t="s">
        <v>7896</v>
      </c>
      <c r="C2690" t="s">
        <v>7898</v>
      </c>
      <c r="D2690" t="s">
        <v>7899</v>
      </c>
      <c r="E2690"/>
      <c r="F2690" t="s">
        <v>9</v>
      </c>
      <c r="G2690"/>
      <c r="H2690">
        <v>0.5</v>
      </c>
      <c r="I2690">
        <v>0.51</v>
      </c>
      <c r="J2690" t="s">
        <v>3832</v>
      </c>
      <c r="K2690">
        <v>35.042650000000002</v>
      </c>
      <c r="L2690">
        <v>-89.028189999999995</v>
      </c>
      <c r="M2690" s="100" t="s">
        <v>38450</v>
      </c>
      <c r="N2690" t="s">
        <v>26319</v>
      </c>
      <c r="O2690" t="s">
        <v>43102</v>
      </c>
      <c r="P2690">
        <v>4</v>
      </c>
      <c r="Q2690" t="s">
        <v>31226</v>
      </c>
      <c r="R2690" t="s">
        <v>25828</v>
      </c>
      <c r="S2690" t="s">
        <v>26197</v>
      </c>
      <c r="T2690"/>
      <c r="U2690" t="s">
        <v>26198</v>
      </c>
      <c r="V2690" t="s">
        <v>26199</v>
      </c>
      <c r="W2690" s="91" t="s">
        <v>7900</v>
      </c>
      <c r="X2690" s="91" t="s">
        <v>29598</v>
      </c>
      <c r="Y2690" s="97"/>
      <c r="AA2690" s="91" t="str">
        <v>EFSPR3.8T0.5HR</v>
      </c>
    </row>
    <row r="2691" spans="1:27" s="91" customFormat="1" ht="15" customHeight="1" x14ac:dyDescent="0.35">
      <c r="A2691" s="310" t="s">
        <v>41065</v>
      </c>
      <c r="B2691" s="310" t="s">
        <v>41066</v>
      </c>
      <c r="C2691" s="310" t="s">
        <v>7903</v>
      </c>
      <c r="D2691" s="310" t="s">
        <v>41067</v>
      </c>
      <c r="E2691" s="310"/>
      <c r="F2691" s="310" t="s">
        <v>75</v>
      </c>
      <c r="G2691" s="310"/>
      <c r="H2691" s="314">
        <v>0.6</v>
      </c>
      <c r="I2691" s="314">
        <v>317</v>
      </c>
      <c r="J2691" s="310" t="s">
        <v>148</v>
      </c>
      <c r="K2691" s="314">
        <v>35.980829999999997</v>
      </c>
      <c r="L2691" s="314">
        <v>-86.450559999999996</v>
      </c>
      <c r="M2691" s="314" t="s">
        <v>38401</v>
      </c>
      <c r="N2691" s="310" t="s">
        <v>26226</v>
      </c>
      <c r="O2691" s="310" t="s">
        <v>41068</v>
      </c>
      <c r="P2691" s="314">
        <v>2</v>
      </c>
      <c r="Q2691" s="310" t="s">
        <v>33887</v>
      </c>
      <c r="R2691" s="310" t="s">
        <v>25829</v>
      </c>
      <c r="S2691" s="310" t="s">
        <v>26197</v>
      </c>
      <c r="T2691" s="310" t="s">
        <v>27544</v>
      </c>
      <c r="U2691" s="310" t="s">
        <v>26207</v>
      </c>
      <c r="V2691" s="310" t="s">
        <v>26199</v>
      </c>
      <c r="W2691" s="91" t="s">
        <v>41069</v>
      </c>
      <c r="X2691" s="91" t="s">
        <v>41070</v>
      </c>
      <c r="Y2691" s="97"/>
      <c r="AA2691" s="91" t="str">
        <v>EFSTO000.6RU</v>
      </c>
    </row>
    <row r="2692" spans="1:27" s="91" customFormat="1" ht="15" customHeight="1" x14ac:dyDescent="0.35">
      <c r="A2692" t="s">
        <v>36538</v>
      </c>
      <c r="B2692" t="s">
        <v>36539</v>
      </c>
      <c r="C2692" t="s">
        <v>7903</v>
      </c>
      <c r="D2692" t="s">
        <v>36540</v>
      </c>
      <c r="E2692"/>
      <c r="F2692" t="s">
        <v>75</v>
      </c>
      <c r="G2692"/>
      <c r="H2692">
        <v>4.3</v>
      </c>
      <c r="I2692">
        <v>312.2</v>
      </c>
      <c r="J2692" t="s">
        <v>148</v>
      </c>
      <c r="K2692">
        <v>35.978819999999999</v>
      </c>
      <c r="L2692">
        <v>-86.419059000000004</v>
      </c>
      <c r="M2692" s="100" t="s">
        <v>38401</v>
      </c>
      <c r="N2692" t="s">
        <v>26226</v>
      </c>
      <c r="O2692" t="s">
        <v>43122</v>
      </c>
      <c r="P2692">
        <v>2</v>
      </c>
      <c r="Q2692" t="s">
        <v>33887</v>
      </c>
      <c r="R2692" t="s">
        <v>25829</v>
      </c>
      <c r="S2692" t="s">
        <v>26197</v>
      </c>
      <c r="T2692"/>
      <c r="U2692" t="s">
        <v>26198</v>
      </c>
      <c r="V2692" t="s">
        <v>26199</v>
      </c>
      <c r="Y2692" s="97"/>
      <c r="AA2692" s="91" t="str">
        <v>EFSTO004.3RU</v>
      </c>
    </row>
    <row r="2693" spans="1:27" s="91" customFormat="1" ht="15" customHeight="1" x14ac:dyDescent="0.35">
      <c r="A2693" t="s">
        <v>7902</v>
      </c>
      <c r="B2693" t="s">
        <v>7901</v>
      </c>
      <c r="C2693" t="s">
        <v>7903</v>
      </c>
      <c r="D2693" t="s">
        <v>35037</v>
      </c>
      <c r="E2693"/>
      <c r="F2693" t="s">
        <v>75</v>
      </c>
      <c r="G2693"/>
      <c r="H2693">
        <v>8</v>
      </c>
      <c r="I2693">
        <v>300</v>
      </c>
      <c r="J2693" t="s">
        <v>148</v>
      </c>
      <c r="K2693">
        <v>35.957999999999998</v>
      </c>
      <c r="L2693">
        <v>-86.388509999999997</v>
      </c>
      <c r="M2693" s="100" t="s">
        <v>38401</v>
      </c>
      <c r="N2693" t="s">
        <v>26226</v>
      </c>
      <c r="O2693" t="s">
        <v>43122</v>
      </c>
      <c r="P2693">
        <v>2</v>
      </c>
      <c r="Q2693" t="s">
        <v>27119</v>
      </c>
      <c r="R2693" t="s">
        <v>25829</v>
      </c>
      <c r="S2693" t="s">
        <v>26197</v>
      </c>
      <c r="T2693"/>
      <c r="U2693" t="s">
        <v>26198</v>
      </c>
      <c r="V2693" t="s">
        <v>26199</v>
      </c>
      <c r="W2693" s="91" t="s">
        <v>7904</v>
      </c>
      <c r="X2693" s="91" t="s">
        <v>31227</v>
      </c>
      <c r="Y2693" s="97"/>
      <c r="AA2693" s="91" t="str">
        <v>EFSTO008.0RU</v>
      </c>
    </row>
    <row r="2694" spans="1:27" s="91" customFormat="1" ht="15" customHeight="1" x14ac:dyDescent="0.35">
      <c r="A2694" t="s">
        <v>7906</v>
      </c>
      <c r="B2694" t="s">
        <v>7905</v>
      </c>
      <c r="C2694" t="s">
        <v>7903</v>
      </c>
      <c r="D2694" t="s">
        <v>7907</v>
      </c>
      <c r="E2694"/>
      <c r="F2694" t="s">
        <v>75</v>
      </c>
      <c r="G2694"/>
      <c r="H2694">
        <v>8.8000000000000007</v>
      </c>
      <c r="I2694">
        <v>300.49</v>
      </c>
      <c r="J2694" t="s">
        <v>148</v>
      </c>
      <c r="K2694">
        <v>35.949590000000001</v>
      </c>
      <c r="L2694">
        <v>-86.391660000000002</v>
      </c>
      <c r="M2694" s="100" t="s">
        <v>38401</v>
      </c>
      <c r="N2694" t="s">
        <v>26226</v>
      </c>
      <c r="O2694" t="s">
        <v>43122</v>
      </c>
      <c r="P2694">
        <v>2</v>
      </c>
      <c r="Q2694" t="s">
        <v>27119</v>
      </c>
      <c r="R2694" t="s">
        <v>25829</v>
      </c>
      <c r="S2694" t="s">
        <v>26197</v>
      </c>
      <c r="T2694"/>
      <c r="U2694" t="s">
        <v>26198</v>
      </c>
      <c r="V2694" t="s">
        <v>26199</v>
      </c>
      <c r="Y2694" s="97"/>
      <c r="AA2694" s="91" t="str">
        <v>EFSTO008.8RU</v>
      </c>
    </row>
    <row r="2695" spans="1:27" s="91" customFormat="1" ht="15" customHeight="1" x14ac:dyDescent="0.35">
      <c r="A2695" t="s">
        <v>27116</v>
      </c>
      <c r="B2695" t="s">
        <v>27115</v>
      </c>
      <c r="C2695" t="s">
        <v>7903</v>
      </c>
      <c r="D2695" t="s">
        <v>27117</v>
      </c>
      <c r="E2695"/>
      <c r="F2695" t="s">
        <v>75</v>
      </c>
      <c r="G2695"/>
      <c r="H2695">
        <v>9.1</v>
      </c>
      <c r="I2695">
        <v>300</v>
      </c>
      <c r="J2695" t="s">
        <v>148</v>
      </c>
      <c r="K2695">
        <v>35.946570000000001</v>
      </c>
      <c r="L2695">
        <v>-86.391549999999995</v>
      </c>
      <c r="M2695" s="100" t="s">
        <v>38401</v>
      </c>
      <c r="N2695" t="s">
        <v>26226</v>
      </c>
      <c r="O2695" t="s">
        <v>43122</v>
      </c>
      <c r="P2695">
        <v>2</v>
      </c>
      <c r="Q2695" t="s">
        <v>27119</v>
      </c>
      <c r="R2695" t="s">
        <v>25829</v>
      </c>
      <c r="S2695" t="s">
        <v>26197</v>
      </c>
      <c r="T2695"/>
      <c r="U2695" t="s">
        <v>26198</v>
      </c>
      <c r="V2695" t="s">
        <v>26199</v>
      </c>
      <c r="W2695" s="91" t="s">
        <v>27118</v>
      </c>
      <c r="X2695" s="91" t="s">
        <v>31227</v>
      </c>
      <c r="Y2695" s="97"/>
      <c r="AA2695" s="91" t="str">
        <v>EFSTO009.1RU</v>
      </c>
    </row>
    <row r="2696" spans="1:27" s="91" customFormat="1" ht="15" customHeight="1" x14ac:dyDescent="0.35">
      <c r="A2696" s="310" t="s">
        <v>37918</v>
      </c>
      <c r="B2696" s="310" t="s">
        <v>37919</v>
      </c>
      <c r="C2696" s="310" t="s">
        <v>7903</v>
      </c>
      <c r="D2696" s="310" t="s">
        <v>37920</v>
      </c>
      <c r="E2696" s="310"/>
      <c r="F2696" s="310" t="s">
        <v>75</v>
      </c>
      <c r="G2696" s="310" t="s">
        <v>33</v>
      </c>
      <c r="H2696" s="314">
        <v>9.9</v>
      </c>
      <c r="I2696" s="314">
        <v>298.2</v>
      </c>
      <c r="J2696" s="310" t="s">
        <v>148</v>
      </c>
      <c r="K2696" s="314">
        <v>35.94153</v>
      </c>
      <c r="L2696" s="314">
        <v>-86.380340000000004</v>
      </c>
      <c r="M2696" s="314" t="s">
        <v>38401</v>
      </c>
      <c r="N2696" s="310" t="s">
        <v>26226</v>
      </c>
      <c r="O2696" s="310" t="s">
        <v>43122</v>
      </c>
      <c r="P2696" s="314">
        <v>2</v>
      </c>
      <c r="Q2696" s="310" t="s">
        <v>27119</v>
      </c>
      <c r="R2696" s="310" t="s">
        <v>25829</v>
      </c>
      <c r="S2696" s="310" t="s">
        <v>26197</v>
      </c>
      <c r="T2696" s="310"/>
      <c r="U2696" s="310" t="s">
        <v>26198</v>
      </c>
      <c r="V2696" s="310" t="s">
        <v>26199</v>
      </c>
      <c r="Y2696" s="97"/>
      <c r="AA2696" s="91" t="str">
        <v>EFSTO009.9RU</v>
      </c>
    </row>
    <row r="2697" spans="1:27" s="91" customFormat="1" ht="15" customHeight="1" x14ac:dyDescent="0.35">
      <c r="A2697" t="s">
        <v>7909</v>
      </c>
      <c r="B2697" t="s">
        <v>7908</v>
      </c>
      <c r="C2697" t="s">
        <v>7903</v>
      </c>
      <c r="D2697" t="s">
        <v>7910</v>
      </c>
      <c r="E2697"/>
      <c r="F2697" t="s">
        <v>75</v>
      </c>
      <c r="G2697"/>
      <c r="H2697">
        <v>10.1</v>
      </c>
      <c r="I2697">
        <v>297.94</v>
      </c>
      <c r="J2697" t="s">
        <v>148</v>
      </c>
      <c r="K2697">
        <v>35.942149999999998</v>
      </c>
      <c r="L2697">
        <v>-86.377489999999995</v>
      </c>
      <c r="M2697" s="100" t="s">
        <v>38401</v>
      </c>
      <c r="N2697" t="s">
        <v>26226</v>
      </c>
      <c r="O2697" t="s">
        <v>43122</v>
      </c>
      <c r="P2697">
        <v>2</v>
      </c>
      <c r="Q2697" t="s">
        <v>27119</v>
      </c>
      <c r="R2697" t="s">
        <v>25829</v>
      </c>
      <c r="S2697" t="s">
        <v>26197</v>
      </c>
      <c r="T2697"/>
      <c r="U2697" t="s">
        <v>26198</v>
      </c>
      <c r="V2697" t="s">
        <v>26199</v>
      </c>
      <c r="W2697" s="91" t="s">
        <v>7911</v>
      </c>
      <c r="X2697" s="91" t="s">
        <v>35038</v>
      </c>
      <c r="Y2697" s="97"/>
      <c r="AA2697" s="91" t="str">
        <v>EFSTO010.1RU</v>
      </c>
    </row>
    <row r="2698" spans="1:27" s="91" customFormat="1" ht="15" customHeight="1" x14ac:dyDescent="0.35">
      <c r="A2698" t="s">
        <v>37186</v>
      </c>
      <c r="B2698" t="s">
        <v>37187</v>
      </c>
      <c r="C2698" t="s">
        <v>7903</v>
      </c>
      <c r="D2698" t="s">
        <v>37921</v>
      </c>
      <c r="E2698"/>
      <c r="F2698" t="s">
        <v>75</v>
      </c>
      <c r="G2698" t="s">
        <v>33</v>
      </c>
      <c r="H2698">
        <v>10.199999999999999</v>
      </c>
      <c r="I2698">
        <v>297.89999999999998</v>
      </c>
      <c r="J2698" t="s">
        <v>148</v>
      </c>
      <c r="K2698">
        <v>35.943260000000002</v>
      </c>
      <c r="L2698">
        <v>-86.375559999999993</v>
      </c>
      <c r="M2698" s="100" t="s">
        <v>38401</v>
      </c>
      <c r="N2698" t="s">
        <v>26226</v>
      </c>
      <c r="O2698" t="s">
        <v>43122</v>
      </c>
      <c r="P2698">
        <v>2</v>
      </c>
      <c r="Q2698" t="s">
        <v>27119</v>
      </c>
      <c r="R2698" t="s">
        <v>25829</v>
      </c>
      <c r="S2698" t="s">
        <v>26197</v>
      </c>
      <c r="T2698" t="s">
        <v>37191</v>
      </c>
      <c r="U2698" t="s">
        <v>26207</v>
      </c>
      <c r="V2698" t="s">
        <v>26199</v>
      </c>
      <c r="Y2698" s="97"/>
      <c r="AA2698" s="91" t="str">
        <v>EFSTO010.2RU</v>
      </c>
    </row>
    <row r="2699" spans="1:27" s="91" customFormat="1" ht="15" customHeight="1" x14ac:dyDescent="0.35">
      <c r="A2699" t="s">
        <v>37188</v>
      </c>
      <c r="B2699" t="s">
        <v>37189</v>
      </c>
      <c r="C2699" t="s">
        <v>7903</v>
      </c>
      <c r="D2699" t="s">
        <v>37190</v>
      </c>
      <c r="E2699"/>
      <c r="F2699" t="s">
        <v>75</v>
      </c>
      <c r="G2699" t="s">
        <v>33</v>
      </c>
      <c r="H2699">
        <v>10.8</v>
      </c>
      <c r="I2699">
        <v>286.2</v>
      </c>
      <c r="J2699" t="s">
        <v>148</v>
      </c>
      <c r="K2699">
        <v>35.935642000000001</v>
      </c>
      <c r="L2699">
        <v>-86.376686000000007</v>
      </c>
      <c r="M2699" s="100" t="s">
        <v>38401</v>
      </c>
      <c r="N2699" t="s">
        <v>26226</v>
      </c>
      <c r="O2699" t="s">
        <v>43122</v>
      </c>
      <c r="P2699">
        <v>2</v>
      </c>
      <c r="Q2699" t="s">
        <v>27119</v>
      </c>
      <c r="R2699" t="s">
        <v>25829</v>
      </c>
      <c r="S2699" t="s">
        <v>26197</v>
      </c>
      <c r="T2699" t="s">
        <v>37191</v>
      </c>
      <c r="U2699" t="s">
        <v>26207</v>
      </c>
      <c r="V2699" t="s">
        <v>26199</v>
      </c>
      <c r="X2699" s="91" t="s">
        <v>37192</v>
      </c>
      <c r="Y2699" s="97"/>
      <c r="AA2699" s="91" t="str">
        <v>EFSTO010.8RU</v>
      </c>
    </row>
    <row r="2700" spans="1:27" s="91" customFormat="1" ht="15" customHeight="1" x14ac:dyDescent="0.35">
      <c r="A2700" t="s">
        <v>37193</v>
      </c>
      <c r="B2700" t="s">
        <v>37194</v>
      </c>
      <c r="C2700" t="s">
        <v>7903</v>
      </c>
      <c r="D2700" t="s">
        <v>37195</v>
      </c>
      <c r="E2700"/>
      <c r="F2700" t="s">
        <v>75</v>
      </c>
      <c r="G2700" t="s">
        <v>33</v>
      </c>
      <c r="H2700">
        <v>11</v>
      </c>
      <c r="I2700">
        <v>286.10000000000002</v>
      </c>
      <c r="J2700" t="s">
        <v>148</v>
      </c>
      <c r="K2700">
        <v>35.932270000000003</v>
      </c>
      <c r="L2700">
        <v>-86.378649999999993</v>
      </c>
      <c r="M2700" s="100" t="s">
        <v>38401</v>
      </c>
      <c r="N2700" t="s">
        <v>26226</v>
      </c>
      <c r="O2700" t="s">
        <v>43122</v>
      </c>
      <c r="P2700">
        <v>2</v>
      </c>
      <c r="Q2700" t="s">
        <v>27119</v>
      </c>
      <c r="R2700" t="s">
        <v>25829</v>
      </c>
      <c r="S2700" t="s">
        <v>26197</v>
      </c>
      <c r="T2700" t="s">
        <v>37191</v>
      </c>
      <c r="U2700" t="s">
        <v>26207</v>
      </c>
      <c r="V2700" t="s">
        <v>26199</v>
      </c>
      <c r="Y2700" s="97"/>
      <c r="AA2700" s="91" t="str">
        <v>EFSTO011.0RU</v>
      </c>
    </row>
    <row r="2701" spans="1:27" s="91" customFormat="1" ht="15" customHeight="1" x14ac:dyDescent="0.35">
      <c r="A2701" t="s">
        <v>7913</v>
      </c>
      <c r="B2701" t="s">
        <v>7912</v>
      </c>
      <c r="C2701" t="s">
        <v>7903</v>
      </c>
      <c r="D2701" t="s">
        <v>7914</v>
      </c>
      <c r="E2701"/>
      <c r="F2701" t="s">
        <v>75</v>
      </c>
      <c r="G2701"/>
      <c r="H2701">
        <v>11.3</v>
      </c>
      <c r="I2701">
        <v>285.10000000000002</v>
      </c>
      <c r="J2701" t="s">
        <v>148</v>
      </c>
      <c r="K2701">
        <v>35.928629999999998</v>
      </c>
      <c r="L2701">
        <v>-86.375799999999998</v>
      </c>
      <c r="M2701" s="100" t="s">
        <v>38401</v>
      </c>
      <c r="N2701" t="s">
        <v>26226</v>
      </c>
      <c r="O2701" t="s">
        <v>43122</v>
      </c>
      <c r="P2701">
        <v>2</v>
      </c>
      <c r="Q2701" t="s">
        <v>27119</v>
      </c>
      <c r="R2701" t="s">
        <v>25829</v>
      </c>
      <c r="S2701" t="s">
        <v>26197</v>
      </c>
      <c r="T2701" t="s">
        <v>37191</v>
      </c>
      <c r="U2701" t="s">
        <v>26207</v>
      </c>
      <c r="V2701" t="s">
        <v>26199</v>
      </c>
      <c r="X2701" s="91" t="s">
        <v>31228</v>
      </c>
      <c r="Y2701" s="97"/>
      <c r="AA2701" s="91" t="str">
        <v>EFSTO011.3RU</v>
      </c>
    </row>
    <row r="2702" spans="1:27" s="91" customFormat="1" ht="15" customHeight="1" x14ac:dyDescent="0.35">
      <c r="A2702" t="s">
        <v>35039</v>
      </c>
      <c r="B2702" t="s">
        <v>29206</v>
      </c>
      <c r="C2702" t="s">
        <v>7903</v>
      </c>
      <c r="D2702" t="s">
        <v>29207</v>
      </c>
      <c r="E2702"/>
      <c r="F2702" t="s">
        <v>75</v>
      </c>
      <c r="G2702" t="s">
        <v>33</v>
      </c>
      <c r="H2702">
        <v>11.9</v>
      </c>
      <c r="I2702">
        <v>284.36</v>
      </c>
      <c r="J2702" t="s">
        <v>148</v>
      </c>
      <c r="K2702">
        <v>35.920740000000002</v>
      </c>
      <c r="L2702">
        <v>-86.372349999999997</v>
      </c>
      <c r="M2702" s="100" t="s">
        <v>38401</v>
      </c>
      <c r="N2702" t="s">
        <v>26226</v>
      </c>
      <c r="O2702" t="s">
        <v>43123</v>
      </c>
      <c r="P2702">
        <v>2</v>
      </c>
      <c r="Q2702" t="s">
        <v>27119</v>
      </c>
      <c r="R2702" t="s">
        <v>25829</v>
      </c>
      <c r="S2702" t="s">
        <v>26197</v>
      </c>
      <c r="T2702"/>
      <c r="U2702" t="s">
        <v>26198</v>
      </c>
      <c r="V2702" t="s">
        <v>26199</v>
      </c>
      <c r="X2702" s="91" t="s">
        <v>43319</v>
      </c>
      <c r="Y2702" s="97"/>
      <c r="AA2702" s="91" t="str">
        <v>EFSTO011.9RU</v>
      </c>
    </row>
    <row r="2703" spans="1:27" s="91" customFormat="1" ht="15" customHeight="1" x14ac:dyDescent="0.35">
      <c r="A2703" t="s">
        <v>7916</v>
      </c>
      <c r="B2703" t="s">
        <v>7915</v>
      </c>
      <c r="C2703" t="s">
        <v>7903</v>
      </c>
      <c r="D2703" t="s">
        <v>7917</v>
      </c>
      <c r="E2703"/>
      <c r="F2703" t="s">
        <v>75</v>
      </c>
      <c r="G2703"/>
      <c r="H2703">
        <v>15.4</v>
      </c>
      <c r="I2703">
        <v>261.58</v>
      </c>
      <c r="J2703" t="s">
        <v>148</v>
      </c>
      <c r="K2703">
        <v>35.918799999999997</v>
      </c>
      <c r="L2703">
        <v>-86.333799999999997</v>
      </c>
      <c r="M2703" s="100" t="s">
        <v>38401</v>
      </c>
      <c r="N2703" t="s">
        <v>26226</v>
      </c>
      <c r="O2703" t="s">
        <v>38463</v>
      </c>
      <c r="P2703">
        <v>2</v>
      </c>
      <c r="Q2703" t="s">
        <v>31229</v>
      </c>
      <c r="R2703" t="s">
        <v>25829</v>
      </c>
      <c r="S2703" t="s">
        <v>26197</v>
      </c>
      <c r="T2703"/>
      <c r="U2703" t="s">
        <v>26198</v>
      </c>
      <c r="V2703" t="s">
        <v>26199</v>
      </c>
      <c r="W2703" s="91" t="s">
        <v>39146</v>
      </c>
      <c r="X2703" s="91" t="s">
        <v>41071</v>
      </c>
      <c r="Y2703" s="97"/>
      <c r="AA2703" s="91" t="str">
        <v>EFSTO015.4RU</v>
      </c>
    </row>
    <row r="2704" spans="1:27" s="91" customFormat="1" ht="15" customHeight="1" x14ac:dyDescent="0.35">
      <c r="A2704" t="s">
        <v>7919</v>
      </c>
      <c r="B2704" t="s">
        <v>7918</v>
      </c>
      <c r="C2704" t="s">
        <v>7903</v>
      </c>
      <c r="D2704" t="s">
        <v>7920</v>
      </c>
      <c r="E2704"/>
      <c r="F2704" t="s">
        <v>75</v>
      </c>
      <c r="G2704"/>
      <c r="H2704">
        <v>26.6</v>
      </c>
      <c r="I2704">
        <v>208.43</v>
      </c>
      <c r="J2704" t="s">
        <v>148</v>
      </c>
      <c r="K2704">
        <v>35.885399999999997</v>
      </c>
      <c r="L2704">
        <v>-86.27</v>
      </c>
      <c r="M2704" s="100" t="s">
        <v>38401</v>
      </c>
      <c r="N2704" t="s">
        <v>26226</v>
      </c>
      <c r="O2704" t="s">
        <v>43123</v>
      </c>
      <c r="P2704">
        <v>2</v>
      </c>
      <c r="Q2704" t="s">
        <v>31229</v>
      </c>
      <c r="R2704" t="s">
        <v>25829</v>
      </c>
      <c r="S2704" t="s">
        <v>26197</v>
      </c>
      <c r="T2704"/>
      <c r="U2704" t="s">
        <v>26198</v>
      </c>
      <c r="V2704" t="s">
        <v>26199</v>
      </c>
      <c r="Y2704" s="97"/>
      <c r="AA2704" s="91" t="str">
        <v>EFSTO026.6RU</v>
      </c>
    </row>
    <row r="2705" spans="1:27" s="91" customFormat="1" ht="15" customHeight="1" x14ac:dyDescent="0.35">
      <c r="A2705" t="s">
        <v>7922</v>
      </c>
      <c r="B2705" t="s">
        <v>7921</v>
      </c>
      <c r="C2705" t="s">
        <v>7923</v>
      </c>
      <c r="D2705" t="s">
        <v>7924</v>
      </c>
      <c r="E2705"/>
      <c r="F2705" t="s">
        <v>75</v>
      </c>
      <c r="G2705"/>
      <c r="H2705">
        <v>28</v>
      </c>
      <c r="I2705">
        <v>153.35</v>
      </c>
      <c r="J2705" t="s">
        <v>148</v>
      </c>
      <c r="K2705">
        <v>35.876389000000003</v>
      </c>
      <c r="L2705">
        <v>-86.235377999999997</v>
      </c>
      <c r="M2705" s="100" t="s">
        <v>38401</v>
      </c>
      <c r="N2705" t="s">
        <v>26226</v>
      </c>
      <c r="O2705" t="s">
        <v>42765</v>
      </c>
      <c r="P2705">
        <v>2</v>
      </c>
      <c r="Q2705" t="s">
        <v>31230</v>
      </c>
      <c r="R2705" t="s">
        <v>25829</v>
      </c>
      <c r="S2705" t="s">
        <v>26197</v>
      </c>
      <c r="T2705"/>
      <c r="U2705" t="s">
        <v>26198</v>
      </c>
      <c r="V2705" t="s">
        <v>26199</v>
      </c>
      <c r="Y2705" s="97"/>
      <c r="AA2705" s="91" t="str">
        <v>EFSTO028.0RU</v>
      </c>
    </row>
    <row r="2706" spans="1:27" s="91" customFormat="1" ht="15" customHeight="1" x14ac:dyDescent="0.35">
      <c r="A2706" t="s">
        <v>7926</v>
      </c>
      <c r="B2706" t="s">
        <v>7925</v>
      </c>
      <c r="C2706" t="s">
        <v>7903</v>
      </c>
      <c r="D2706" t="s">
        <v>7927</v>
      </c>
      <c r="E2706"/>
      <c r="F2706" t="s">
        <v>75</v>
      </c>
      <c r="G2706" t="s">
        <v>33</v>
      </c>
      <c r="H2706">
        <v>44.3</v>
      </c>
      <c r="I2706">
        <v>44.67</v>
      </c>
      <c r="J2706" t="s">
        <v>2030</v>
      </c>
      <c r="K2706">
        <v>35.823810000000002</v>
      </c>
      <c r="L2706">
        <v>-86.095219999999998</v>
      </c>
      <c r="M2706" s="100" t="s">
        <v>38401</v>
      </c>
      <c r="N2706" t="s">
        <v>26226</v>
      </c>
      <c r="O2706" t="s">
        <v>42093</v>
      </c>
      <c r="P2706">
        <v>2</v>
      </c>
      <c r="Q2706" t="s">
        <v>27120</v>
      </c>
      <c r="R2706" t="s">
        <v>25812</v>
      </c>
      <c r="S2706" t="s">
        <v>26197</v>
      </c>
      <c r="T2706"/>
      <c r="U2706" t="s">
        <v>26198</v>
      </c>
      <c r="V2706" t="s">
        <v>26199</v>
      </c>
      <c r="X2706" s="91" t="s">
        <v>41072</v>
      </c>
      <c r="Y2706" s="97"/>
      <c r="AA2706" s="91" t="str">
        <v>EFSTO044.3CN</v>
      </c>
    </row>
    <row r="2707" spans="1:27" s="91" customFormat="1" ht="15" customHeight="1" x14ac:dyDescent="0.35">
      <c r="A2707" t="s">
        <v>7929</v>
      </c>
      <c r="B2707" t="s">
        <v>7928</v>
      </c>
      <c r="C2707" t="s">
        <v>7903</v>
      </c>
      <c r="D2707" t="s">
        <v>7930</v>
      </c>
      <c r="E2707"/>
      <c r="F2707" t="s">
        <v>75</v>
      </c>
      <c r="G2707"/>
      <c r="H2707">
        <v>45.2</v>
      </c>
      <c r="I2707">
        <v>39.380000000000003</v>
      </c>
      <c r="J2707" t="s">
        <v>2030</v>
      </c>
      <c r="K2707">
        <v>35.825800000000001</v>
      </c>
      <c r="L2707">
        <v>-86.081699999999998</v>
      </c>
      <c r="M2707" s="100" t="s">
        <v>38401</v>
      </c>
      <c r="N2707" t="s">
        <v>26226</v>
      </c>
      <c r="O2707" t="s">
        <v>42093</v>
      </c>
      <c r="P2707">
        <v>2</v>
      </c>
      <c r="Q2707" t="s">
        <v>27120</v>
      </c>
      <c r="R2707" t="s">
        <v>25812</v>
      </c>
      <c r="S2707" t="s">
        <v>26197</v>
      </c>
      <c r="T2707"/>
      <c r="U2707" t="s">
        <v>26198</v>
      </c>
      <c r="V2707" t="s">
        <v>26199</v>
      </c>
      <c r="W2707" s="91" t="s">
        <v>7931</v>
      </c>
      <c r="X2707" s="91" t="s">
        <v>31231</v>
      </c>
      <c r="Y2707" s="97"/>
      <c r="AA2707" s="91" t="str">
        <v>EFSTO045.2CN</v>
      </c>
    </row>
    <row r="2708" spans="1:27" s="91" customFormat="1" ht="15" customHeight="1" x14ac:dyDescent="0.35">
      <c r="A2708" t="s">
        <v>37196</v>
      </c>
      <c r="B2708" t="s">
        <v>37197</v>
      </c>
      <c r="C2708" t="s">
        <v>7903</v>
      </c>
      <c r="D2708" t="s">
        <v>37198</v>
      </c>
      <c r="E2708"/>
      <c r="F2708" t="s">
        <v>33</v>
      </c>
      <c r="G2708"/>
      <c r="H2708">
        <v>45.8</v>
      </c>
      <c r="I2708">
        <v>38.799999999999997</v>
      </c>
      <c r="J2708" t="s">
        <v>2030</v>
      </c>
      <c r="K2708">
        <v>35.8294</v>
      </c>
      <c r="L2708">
        <v>-86.073899999999995</v>
      </c>
      <c r="M2708" s="100" t="s">
        <v>38401</v>
      </c>
      <c r="N2708" t="s">
        <v>26226</v>
      </c>
      <c r="O2708" t="s">
        <v>42093</v>
      </c>
      <c r="P2708">
        <v>2</v>
      </c>
      <c r="Q2708" t="s">
        <v>27120</v>
      </c>
      <c r="R2708" t="s">
        <v>25812</v>
      </c>
      <c r="S2708" t="s">
        <v>26197</v>
      </c>
      <c r="T2708"/>
      <c r="U2708" t="s">
        <v>26198</v>
      </c>
      <c r="V2708" t="s">
        <v>26199</v>
      </c>
      <c r="Y2708" s="97"/>
      <c r="AA2708" s="91" t="str">
        <v>EFSTO045.8CN</v>
      </c>
    </row>
    <row r="2709" spans="1:27" s="91" customFormat="1" ht="15" customHeight="1" x14ac:dyDescent="0.35">
      <c r="A2709" t="s">
        <v>7933</v>
      </c>
      <c r="B2709" t="s">
        <v>7932</v>
      </c>
      <c r="C2709" t="s">
        <v>7903</v>
      </c>
      <c r="D2709" t="s">
        <v>7934</v>
      </c>
      <c r="E2709"/>
      <c r="F2709" t="s">
        <v>33</v>
      </c>
      <c r="G2709"/>
      <c r="H2709">
        <v>48.6</v>
      </c>
      <c r="I2709">
        <v>15.22</v>
      </c>
      <c r="J2709" t="s">
        <v>2030</v>
      </c>
      <c r="K2709">
        <v>35.828333000000001</v>
      </c>
      <c r="L2709">
        <v>-86.029722000000007</v>
      </c>
      <c r="M2709" s="100" t="s">
        <v>38401</v>
      </c>
      <c r="N2709" t="s">
        <v>26226</v>
      </c>
      <c r="O2709" t="s">
        <v>42093</v>
      </c>
      <c r="P2709">
        <v>2</v>
      </c>
      <c r="Q2709" t="s">
        <v>27120</v>
      </c>
      <c r="R2709" t="s">
        <v>25812</v>
      </c>
      <c r="S2709" t="s">
        <v>26197</v>
      </c>
      <c r="T2709"/>
      <c r="U2709" t="s">
        <v>26198</v>
      </c>
      <c r="V2709" t="s">
        <v>26199</v>
      </c>
      <c r="Y2709" s="97"/>
      <c r="AA2709" s="91" t="str">
        <v>EFSTO048.6CN</v>
      </c>
    </row>
    <row r="2710" spans="1:27" s="91" customFormat="1" ht="15" customHeight="1" x14ac:dyDescent="0.35">
      <c r="A2710" t="s">
        <v>7936</v>
      </c>
      <c r="B2710" t="s">
        <v>7935</v>
      </c>
      <c r="C2710" t="s">
        <v>7903</v>
      </c>
      <c r="D2710" t="s">
        <v>7937</v>
      </c>
      <c r="E2710"/>
      <c r="F2710" t="s">
        <v>33</v>
      </c>
      <c r="G2710"/>
      <c r="H2710">
        <v>50.9</v>
      </c>
      <c r="I2710">
        <v>6.33</v>
      </c>
      <c r="J2710" t="s">
        <v>2030</v>
      </c>
      <c r="K2710">
        <v>35.83305</v>
      </c>
      <c r="L2710">
        <v>-85.9953</v>
      </c>
      <c r="M2710" s="100" t="s">
        <v>38401</v>
      </c>
      <c r="N2710" t="s">
        <v>26226</v>
      </c>
      <c r="O2710" t="s">
        <v>42093</v>
      </c>
      <c r="P2710">
        <v>2</v>
      </c>
      <c r="Q2710" t="s">
        <v>27121</v>
      </c>
      <c r="R2710" t="s">
        <v>25812</v>
      </c>
      <c r="S2710" t="s">
        <v>26197</v>
      </c>
      <c r="T2710"/>
      <c r="U2710" t="s">
        <v>26198</v>
      </c>
      <c r="V2710" t="s">
        <v>26199</v>
      </c>
      <c r="Y2710" s="97"/>
      <c r="AA2710" s="91" t="str">
        <v>EFSTO050.9CN</v>
      </c>
    </row>
    <row r="2711" spans="1:27" s="91" customFormat="1" ht="15" customHeight="1" x14ac:dyDescent="0.35">
      <c r="A2711" s="310" t="s">
        <v>37922</v>
      </c>
      <c r="B2711" s="310" t="s">
        <v>37923</v>
      </c>
      <c r="C2711" s="310" t="s">
        <v>7903</v>
      </c>
      <c r="D2711" s="310" t="s">
        <v>37924</v>
      </c>
      <c r="E2711" s="310"/>
      <c r="F2711" s="310" t="s">
        <v>33</v>
      </c>
      <c r="G2711" s="310" t="s">
        <v>29086</v>
      </c>
      <c r="H2711" s="314">
        <v>51.4</v>
      </c>
      <c r="I2711" s="314">
        <v>5.0999999999999996</v>
      </c>
      <c r="J2711" s="310" t="s">
        <v>2030</v>
      </c>
      <c r="K2711" s="314">
        <v>35.835500000000003</v>
      </c>
      <c r="L2711" s="314">
        <v>-85.988600000000005</v>
      </c>
      <c r="M2711" s="314" t="s">
        <v>38401</v>
      </c>
      <c r="N2711" s="310" t="s">
        <v>26226</v>
      </c>
      <c r="O2711" s="310" t="s">
        <v>39147</v>
      </c>
      <c r="P2711" s="314">
        <v>2</v>
      </c>
      <c r="Q2711" s="310" t="s">
        <v>27121</v>
      </c>
      <c r="R2711" s="310" t="s">
        <v>25812</v>
      </c>
      <c r="S2711" s="310" t="s">
        <v>26197</v>
      </c>
      <c r="T2711" s="310"/>
      <c r="U2711" s="310" t="s">
        <v>26198</v>
      </c>
      <c r="V2711" s="310" t="s">
        <v>26199</v>
      </c>
      <c r="Y2711" s="97"/>
      <c r="AA2711" s="91" t="str">
        <v>EFSTO051.4CN</v>
      </c>
    </row>
    <row r="2712" spans="1:27" s="91" customFormat="1" ht="15" customHeight="1" x14ac:dyDescent="0.35">
      <c r="A2712" t="s">
        <v>8743</v>
      </c>
      <c r="B2712" t="s">
        <v>8740</v>
      </c>
      <c r="C2712" t="s">
        <v>8741</v>
      </c>
      <c r="D2712" t="s">
        <v>8742</v>
      </c>
      <c r="E2712" t="s">
        <v>26424</v>
      </c>
      <c r="F2712" t="s">
        <v>33</v>
      </c>
      <c r="G2712"/>
      <c r="H2712">
        <v>0.1</v>
      </c>
      <c r="I2712">
        <v>0.42</v>
      </c>
      <c r="J2712" t="s">
        <v>2030</v>
      </c>
      <c r="K2712">
        <v>35.844850000000001</v>
      </c>
      <c r="L2712">
        <v>-85.958029999999994</v>
      </c>
      <c r="M2712" s="100" t="s">
        <v>38401</v>
      </c>
      <c r="N2712" t="s">
        <v>26226</v>
      </c>
      <c r="O2712" t="s">
        <v>42093</v>
      </c>
      <c r="P2712">
        <v>2</v>
      </c>
      <c r="Q2712" t="s">
        <v>28404</v>
      </c>
      <c r="R2712" t="s">
        <v>25812</v>
      </c>
      <c r="S2712" t="s">
        <v>26197</v>
      </c>
      <c r="T2712"/>
      <c r="U2712" t="s">
        <v>26198</v>
      </c>
      <c r="V2712" t="s">
        <v>26199</v>
      </c>
      <c r="W2712" s="91" t="s">
        <v>42955</v>
      </c>
      <c r="X2712" s="91" t="s">
        <v>31375</v>
      </c>
      <c r="Y2712" s="97"/>
      <c r="AA2712" s="91" t="str">
        <v>EFSTO053.4T0.1CN</v>
      </c>
    </row>
    <row r="2713" spans="1:27" s="91" customFormat="1" ht="15" customHeight="1" x14ac:dyDescent="0.35">
      <c r="A2713" t="s">
        <v>7939</v>
      </c>
      <c r="B2713" t="s">
        <v>7938</v>
      </c>
      <c r="C2713" t="s">
        <v>7940</v>
      </c>
      <c r="D2713" t="s">
        <v>7941</v>
      </c>
      <c r="E2713"/>
      <c r="F2713" t="s">
        <v>29083</v>
      </c>
      <c r="G2713"/>
      <c r="H2713">
        <v>2</v>
      </c>
      <c r="I2713">
        <v>56.76</v>
      </c>
      <c r="J2713" t="s">
        <v>4</v>
      </c>
      <c r="K2713">
        <v>35.0471</v>
      </c>
      <c r="L2713">
        <v>-87.2273</v>
      </c>
      <c r="M2713" s="100" t="s">
        <v>38385</v>
      </c>
      <c r="N2713" t="s">
        <v>26213</v>
      </c>
      <c r="O2713" t="s">
        <v>43106</v>
      </c>
      <c r="P2713">
        <v>2</v>
      </c>
      <c r="Q2713" t="s">
        <v>27122</v>
      </c>
      <c r="R2713" t="s">
        <v>25808</v>
      </c>
      <c r="S2713" t="s">
        <v>26197</v>
      </c>
      <c r="T2713"/>
      <c r="U2713" t="s">
        <v>26198</v>
      </c>
      <c r="V2713" t="s">
        <v>26199</v>
      </c>
      <c r="Y2713" s="97"/>
      <c r="AA2713" s="91" t="str">
        <v>EFSUG002.0LW</v>
      </c>
    </row>
    <row r="2714" spans="1:27" s="91" customFormat="1" ht="15" customHeight="1" x14ac:dyDescent="0.35">
      <c r="A2714" t="s">
        <v>7943</v>
      </c>
      <c r="B2714" t="s">
        <v>7942</v>
      </c>
      <c r="C2714" t="s">
        <v>7940</v>
      </c>
      <c r="D2714" t="s">
        <v>7944</v>
      </c>
      <c r="E2714"/>
      <c r="F2714" t="s">
        <v>29083</v>
      </c>
      <c r="G2714"/>
      <c r="H2714">
        <v>9</v>
      </c>
      <c r="I2714">
        <v>14.94</v>
      </c>
      <c r="J2714" t="s">
        <v>4</v>
      </c>
      <c r="K2714">
        <v>35.131399999999999</v>
      </c>
      <c r="L2714">
        <v>-87.250600000000006</v>
      </c>
      <c r="M2714" s="100" t="s">
        <v>38385</v>
      </c>
      <c r="N2714" t="s">
        <v>26213</v>
      </c>
      <c r="O2714" t="s">
        <v>43106</v>
      </c>
      <c r="P2714">
        <v>2</v>
      </c>
      <c r="Q2714" t="s">
        <v>27122</v>
      </c>
      <c r="R2714" t="s">
        <v>25808</v>
      </c>
      <c r="S2714" t="s">
        <v>26197</v>
      </c>
      <c r="T2714"/>
      <c r="U2714" t="s">
        <v>26198</v>
      </c>
      <c r="V2714" t="s">
        <v>26199</v>
      </c>
      <c r="Y2714" s="97"/>
      <c r="AA2714" s="91" t="str">
        <v>EFSUG009.0LW</v>
      </c>
    </row>
    <row r="2715" spans="1:27" s="91" customFormat="1" ht="15" customHeight="1" x14ac:dyDescent="0.35">
      <c r="A2715" t="s">
        <v>7946</v>
      </c>
      <c r="B2715" t="s">
        <v>7945</v>
      </c>
      <c r="C2715" t="s">
        <v>7947</v>
      </c>
      <c r="D2715" t="s">
        <v>7948</v>
      </c>
      <c r="E2715"/>
      <c r="F2715" t="s">
        <v>44</v>
      </c>
      <c r="G2715"/>
      <c r="H2715">
        <v>0.1</v>
      </c>
      <c r="I2715">
        <v>3.64</v>
      </c>
      <c r="J2715" t="s">
        <v>359</v>
      </c>
      <c r="K2715">
        <v>35.955289999999998</v>
      </c>
      <c r="L2715">
        <v>-83.947819999999993</v>
      </c>
      <c r="M2715" s="100" t="s">
        <v>38415</v>
      </c>
      <c r="N2715" t="s">
        <v>26602</v>
      </c>
      <c r="O2715" t="s">
        <v>42892</v>
      </c>
      <c r="P2715">
        <v>2</v>
      </c>
      <c r="Q2715" t="s">
        <v>27123</v>
      </c>
      <c r="R2715" t="s">
        <v>25825</v>
      </c>
      <c r="S2715" t="s">
        <v>26197</v>
      </c>
      <c r="T2715"/>
      <c r="U2715" t="s">
        <v>26198</v>
      </c>
      <c r="V2715" t="s">
        <v>26204</v>
      </c>
      <c r="X2715" s="91" t="s">
        <v>31232</v>
      </c>
      <c r="Y2715" s="97"/>
      <c r="AA2715" s="91" t="str">
        <v>EFTHI000.1KN</v>
      </c>
    </row>
    <row r="2716" spans="1:27" s="91" customFormat="1" ht="15" customHeight="1" x14ac:dyDescent="0.35">
      <c r="A2716" t="s">
        <v>7950</v>
      </c>
      <c r="B2716" t="s">
        <v>7949</v>
      </c>
      <c r="C2716" t="s">
        <v>7951</v>
      </c>
      <c r="D2716" t="s">
        <v>7952</v>
      </c>
      <c r="E2716"/>
      <c r="F2716" t="s">
        <v>9</v>
      </c>
      <c r="G2716"/>
      <c r="H2716">
        <v>0.2</v>
      </c>
      <c r="I2716">
        <v>6.56</v>
      </c>
      <c r="J2716" t="s">
        <v>448</v>
      </c>
      <c r="K2716">
        <v>35.874600000000001</v>
      </c>
      <c r="L2716">
        <v>-88.720920000000007</v>
      </c>
      <c r="M2716" s="100" t="s">
        <v>38404</v>
      </c>
      <c r="N2716" t="s">
        <v>26243</v>
      </c>
      <c r="O2716" t="s">
        <v>43107</v>
      </c>
      <c r="P2716">
        <v>5</v>
      </c>
      <c r="Q2716" t="s">
        <v>27124</v>
      </c>
      <c r="R2716" t="s">
        <v>25816</v>
      </c>
      <c r="S2716" t="s">
        <v>26197</v>
      </c>
      <c r="T2716"/>
      <c r="U2716" t="s">
        <v>26198</v>
      </c>
      <c r="V2716" t="s">
        <v>26199</v>
      </c>
      <c r="X2716" s="91" t="s">
        <v>31233</v>
      </c>
      <c r="Y2716" s="97"/>
      <c r="AA2716" s="91" t="str">
        <v>EFWOL000.2GI</v>
      </c>
    </row>
    <row r="2717" spans="1:27" s="91" customFormat="1" ht="15" customHeight="1" x14ac:dyDescent="0.35">
      <c r="A2717" t="s">
        <v>7954</v>
      </c>
      <c r="B2717" t="s">
        <v>7953</v>
      </c>
      <c r="C2717" t="s">
        <v>7951</v>
      </c>
      <c r="D2717" t="s">
        <v>7955</v>
      </c>
      <c r="E2717"/>
      <c r="F2717" t="s">
        <v>29083</v>
      </c>
      <c r="G2717"/>
      <c r="H2717">
        <v>0.2</v>
      </c>
      <c r="I2717">
        <v>7.06</v>
      </c>
      <c r="J2717" t="s">
        <v>203</v>
      </c>
      <c r="K2717">
        <v>35.802300000000002</v>
      </c>
      <c r="L2717">
        <v>-87.683300000000003</v>
      </c>
      <c r="M2717" s="100" t="s">
        <v>38382</v>
      </c>
      <c r="N2717" t="s">
        <v>26210</v>
      </c>
      <c r="O2717" t="s">
        <v>42677</v>
      </c>
      <c r="P2717">
        <v>3</v>
      </c>
      <c r="Q2717" t="s">
        <v>31234</v>
      </c>
      <c r="R2717" t="s">
        <v>25808</v>
      </c>
      <c r="S2717" t="s">
        <v>26197</v>
      </c>
      <c r="T2717"/>
      <c r="U2717" t="s">
        <v>26198</v>
      </c>
      <c r="V2717" t="s">
        <v>26199</v>
      </c>
      <c r="X2717" s="91" t="s">
        <v>31235</v>
      </c>
      <c r="Y2717" s="97"/>
      <c r="AA2717" s="91" t="str">
        <v>EFWOL000.2HI</v>
      </c>
    </row>
    <row r="2718" spans="1:27" s="91" customFormat="1" ht="15" customHeight="1" x14ac:dyDescent="0.35">
      <c r="A2718" t="s">
        <v>7957</v>
      </c>
      <c r="B2718" t="s">
        <v>7956</v>
      </c>
      <c r="C2718" t="s">
        <v>7958</v>
      </c>
      <c r="D2718" t="s">
        <v>7959</v>
      </c>
      <c r="E2718"/>
      <c r="F2718" t="s">
        <v>29083</v>
      </c>
      <c r="G2718"/>
      <c r="H2718">
        <v>0.2</v>
      </c>
      <c r="I2718">
        <v>7.25</v>
      </c>
      <c r="J2718" t="s">
        <v>19</v>
      </c>
      <c r="K2718">
        <v>36.160556</v>
      </c>
      <c r="L2718">
        <v>-87.514722000000006</v>
      </c>
      <c r="M2718" s="100" t="s">
        <v>38380</v>
      </c>
      <c r="N2718" t="s">
        <v>26208</v>
      </c>
      <c r="O2718" t="s">
        <v>43108</v>
      </c>
      <c r="P2718">
        <v>5</v>
      </c>
      <c r="Q2718" t="s">
        <v>31236</v>
      </c>
      <c r="R2718" t="s">
        <v>25829</v>
      </c>
      <c r="S2718" t="s">
        <v>26197</v>
      </c>
      <c r="T2718"/>
      <c r="U2718" t="s">
        <v>26198</v>
      </c>
      <c r="V2718" t="s">
        <v>26199</v>
      </c>
      <c r="Y2718" s="97"/>
      <c r="AA2718" s="91" t="str">
        <v>EFYEL000.2DI</v>
      </c>
    </row>
    <row r="2719" spans="1:27" s="91" customFormat="1" ht="15" customHeight="1" x14ac:dyDescent="0.35">
      <c r="A2719" t="s">
        <v>7961</v>
      </c>
      <c r="B2719" t="s">
        <v>7960</v>
      </c>
      <c r="C2719" t="s">
        <v>7958</v>
      </c>
      <c r="D2719" t="s">
        <v>7962</v>
      </c>
      <c r="E2719"/>
      <c r="F2719" t="s">
        <v>29083</v>
      </c>
      <c r="G2719"/>
      <c r="H2719">
        <v>2.2000000000000002</v>
      </c>
      <c r="I2719">
        <v>6.01</v>
      </c>
      <c r="J2719" t="s">
        <v>19</v>
      </c>
      <c r="K2719">
        <v>36.168050000000001</v>
      </c>
      <c r="L2719">
        <v>-87.480710000000002</v>
      </c>
      <c r="M2719" s="100" t="s">
        <v>38380</v>
      </c>
      <c r="N2719" t="s">
        <v>26208</v>
      </c>
      <c r="O2719" t="s">
        <v>43108</v>
      </c>
      <c r="P2719">
        <v>5</v>
      </c>
      <c r="Q2719" t="s">
        <v>31236</v>
      </c>
      <c r="R2719" t="s">
        <v>25829</v>
      </c>
      <c r="S2719" t="s">
        <v>26197</v>
      </c>
      <c r="T2719"/>
      <c r="U2719" t="s">
        <v>26198</v>
      </c>
      <c r="V2719" t="s">
        <v>26199</v>
      </c>
      <c r="Y2719" s="97"/>
      <c r="AA2719" s="91" t="str">
        <v>EFYEL002.2DI</v>
      </c>
    </row>
    <row r="2720" spans="1:27" s="91" customFormat="1" ht="15" customHeight="1" x14ac:dyDescent="0.35">
      <c r="A2720" t="s">
        <v>7964</v>
      </c>
      <c r="B2720" t="s">
        <v>7963</v>
      </c>
      <c r="C2720" t="s">
        <v>7965</v>
      </c>
      <c r="D2720" t="s">
        <v>4615</v>
      </c>
      <c r="E2720"/>
      <c r="F2720" t="s">
        <v>27</v>
      </c>
      <c r="G2720"/>
      <c r="H2720">
        <v>1.6</v>
      </c>
      <c r="I2720">
        <v>9.17</v>
      </c>
      <c r="J2720" t="s">
        <v>80</v>
      </c>
      <c r="K2720">
        <v>35.0047</v>
      </c>
      <c r="L2720">
        <v>-89.353099999999998</v>
      </c>
      <c r="M2720" s="100" t="s">
        <v>38390</v>
      </c>
      <c r="N2720" t="s">
        <v>26218</v>
      </c>
      <c r="O2720" t="s">
        <v>42493</v>
      </c>
      <c r="P2720">
        <v>3</v>
      </c>
      <c r="Q2720" t="s">
        <v>31237</v>
      </c>
      <c r="R2720" t="s">
        <v>25828</v>
      </c>
      <c r="S2720" t="s">
        <v>26197</v>
      </c>
      <c r="T2720"/>
      <c r="U2720" t="s">
        <v>26198</v>
      </c>
      <c r="V2720" t="s">
        <v>26199</v>
      </c>
      <c r="W2720" s="91" t="s">
        <v>7966</v>
      </c>
      <c r="X2720" s="91" t="s">
        <v>31238</v>
      </c>
      <c r="Y2720" s="97"/>
      <c r="AA2720" s="91" t="str">
        <v>EGROV001.6FA</v>
      </c>
    </row>
    <row r="2721" spans="1:27" s="91" customFormat="1" ht="15" customHeight="1" x14ac:dyDescent="0.35">
      <c r="A2721" t="s">
        <v>7968</v>
      </c>
      <c r="B2721" t="s">
        <v>7967</v>
      </c>
      <c r="C2721" t="s">
        <v>7969</v>
      </c>
      <c r="D2721" t="s">
        <v>7969</v>
      </c>
      <c r="E2721"/>
      <c r="F2721" t="s">
        <v>29089</v>
      </c>
      <c r="G2721"/>
      <c r="H2721">
        <v>0.1</v>
      </c>
      <c r="I2721">
        <v>1.97</v>
      </c>
      <c r="J2721" t="s">
        <v>766</v>
      </c>
      <c r="K2721">
        <v>34.98856</v>
      </c>
      <c r="L2721">
        <v>-85.493679999999998</v>
      </c>
      <c r="M2721" s="100" t="s">
        <v>38386</v>
      </c>
      <c r="N2721" t="s">
        <v>29084</v>
      </c>
      <c r="O2721" t="s">
        <v>42448</v>
      </c>
      <c r="P2721">
        <v>4</v>
      </c>
      <c r="Q2721" t="s">
        <v>31239</v>
      </c>
      <c r="R2721" t="s">
        <v>25802</v>
      </c>
      <c r="S2721" t="s">
        <v>26197</v>
      </c>
      <c r="T2721"/>
      <c r="U2721" t="s">
        <v>26198</v>
      </c>
      <c r="V2721" t="s">
        <v>26204</v>
      </c>
      <c r="W2721" s="91" t="s">
        <v>7970</v>
      </c>
      <c r="X2721" s="91" t="s">
        <v>31240</v>
      </c>
      <c r="Y2721" s="97"/>
      <c r="AA2721" s="91" t="str">
        <v>EGYPT_G0.1MI</v>
      </c>
    </row>
    <row r="2722" spans="1:27" s="91" customFormat="1" ht="15" customHeight="1" x14ac:dyDescent="0.35">
      <c r="A2722" t="s">
        <v>7972</v>
      </c>
      <c r="B2722" t="s">
        <v>7971</v>
      </c>
      <c r="C2722" t="s">
        <v>7973</v>
      </c>
      <c r="D2722" t="s">
        <v>7974</v>
      </c>
      <c r="E2722"/>
      <c r="F2722" t="s">
        <v>29083</v>
      </c>
      <c r="G2722"/>
      <c r="H2722">
        <v>2.2999999999999998</v>
      </c>
      <c r="I2722">
        <v>2.15</v>
      </c>
      <c r="J2722" t="s">
        <v>423</v>
      </c>
      <c r="K2722">
        <v>35.926160000000003</v>
      </c>
      <c r="L2722">
        <v>-87.694149999999993</v>
      </c>
      <c r="M2722" s="100" t="s">
        <v>38382</v>
      </c>
      <c r="N2722" t="s">
        <v>26210</v>
      </c>
      <c r="O2722" t="s">
        <v>42366</v>
      </c>
      <c r="P2722">
        <v>3</v>
      </c>
      <c r="Q2722" t="s">
        <v>31241</v>
      </c>
      <c r="R2722" t="s">
        <v>25829</v>
      </c>
      <c r="S2722" t="s">
        <v>26197</v>
      </c>
      <c r="T2722"/>
      <c r="U2722" t="s">
        <v>26198</v>
      </c>
      <c r="V2722" t="s">
        <v>26199</v>
      </c>
      <c r="W2722" s="91" t="s">
        <v>7975</v>
      </c>
      <c r="X2722" s="91" t="s">
        <v>31242</v>
      </c>
      <c r="Y2722" s="97"/>
      <c r="AA2722" s="91" t="str">
        <v>EGYPT_G2.3HU</v>
      </c>
    </row>
    <row r="2723" spans="1:27" s="91" customFormat="1" ht="15" customHeight="1" x14ac:dyDescent="0.35">
      <c r="A2723" t="s">
        <v>7977</v>
      </c>
      <c r="B2723" t="s">
        <v>7976</v>
      </c>
      <c r="C2723" t="s">
        <v>7978</v>
      </c>
      <c r="D2723" t="s">
        <v>7979</v>
      </c>
      <c r="E2723"/>
      <c r="F2723" t="s">
        <v>29083</v>
      </c>
      <c r="G2723"/>
      <c r="H2723">
        <v>3</v>
      </c>
      <c r="I2723">
        <v>1.73</v>
      </c>
      <c r="J2723" t="s">
        <v>423</v>
      </c>
      <c r="K2723">
        <v>35.92586</v>
      </c>
      <c r="L2723">
        <v>-87.684229999999999</v>
      </c>
      <c r="M2723" s="100" t="s">
        <v>38382</v>
      </c>
      <c r="N2723" t="s">
        <v>26210</v>
      </c>
      <c r="O2723" t="s">
        <v>42366</v>
      </c>
      <c r="P2723">
        <v>3</v>
      </c>
      <c r="Q2723" t="s">
        <v>31241</v>
      </c>
      <c r="R2723" t="s">
        <v>25829</v>
      </c>
      <c r="S2723" t="s">
        <v>26197</v>
      </c>
      <c r="T2723"/>
      <c r="U2723" t="s">
        <v>26198</v>
      </c>
      <c r="V2723" t="s">
        <v>26199</v>
      </c>
      <c r="W2723" s="91" t="s">
        <v>7980</v>
      </c>
      <c r="X2723" s="91" t="s">
        <v>31243</v>
      </c>
      <c r="Y2723" s="97"/>
      <c r="AA2723" s="91" t="str">
        <v>EGYPT_G3.0HU</v>
      </c>
    </row>
    <row r="2724" spans="1:27" s="91" customFormat="1" ht="15" customHeight="1" x14ac:dyDescent="0.35">
      <c r="A2724" t="s">
        <v>7982</v>
      </c>
      <c r="B2724" t="s">
        <v>7981</v>
      </c>
      <c r="C2724" t="s">
        <v>7983</v>
      </c>
      <c r="D2724" t="s">
        <v>7984</v>
      </c>
      <c r="E2724"/>
      <c r="F2724" t="s">
        <v>33</v>
      </c>
      <c r="G2724"/>
      <c r="H2724">
        <v>0.5</v>
      </c>
      <c r="I2724">
        <v>4.2699999999999996</v>
      </c>
      <c r="J2724" t="s">
        <v>4110</v>
      </c>
      <c r="K2724">
        <v>35.974670000000003</v>
      </c>
      <c r="L2724">
        <v>-85.918750000000003</v>
      </c>
      <c r="M2724" s="100" t="s">
        <v>38383</v>
      </c>
      <c r="N2724" t="s">
        <v>3589</v>
      </c>
      <c r="O2724" t="s">
        <v>43095</v>
      </c>
      <c r="P2724">
        <v>2</v>
      </c>
      <c r="Q2724" t="s">
        <v>31244</v>
      </c>
      <c r="R2724" t="s">
        <v>25812</v>
      </c>
      <c r="S2724" t="s">
        <v>26197</v>
      </c>
      <c r="T2724"/>
      <c r="U2724" t="s">
        <v>26198</v>
      </c>
      <c r="V2724" t="s">
        <v>26199</v>
      </c>
      <c r="Y2724" s="97"/>
      <c r="AA2724" s="91" t="str">
        <v>EHOLL000.5DB</v>
      </c>
    </row>
    <row r="2725" spans="1:27" s="91" customFormat="1" ht="15" customHeight="1" x14ac:dyDescent="0.35">
      <c r="A2725" t="s">
        <v>7986</v>
      </c>
      <c r="B2725" t="s">
        <v>7985</v>
      </c>
      <c r="C2725" t="s">
        <v>7987</v>
      </c>
      <c r="D2725" t="s">
        <v>7988</v>
      </c>
      <c r="E2725"/>
      <c r="F2725" t="s">
        <v>33</v>
      </c>
      <c r="G2725"/>
      <c r="H2725"/>
      <c r="I2725">
        <v>0.92</v>
      </c>
      <c r="J2725" t="s">
        <v>76</v>
      </c>
      <c r="K2725">
        <v>35.371699999999997</v>
      </c>
      <c r="L2725">
        <v>-86.385000000000005</v>
      </c>
      <c r="M2725" s="100" t="s">
        <v>38389</v>
      </c>
      <c r="N2725" t="s">
        <v>26217</v>
      </c>
      <c r="O2725" t="s">
        <v>42494</v>
      </c>
      <c r="P2725">
        <v>4</v>
      </c>
      <c r="Q2725" t="s">
        <v>30614</v>
      </c>
      <c r="R2725" t="s">
        <v>25808</v>
      </c>
      <c r="S2725" t="s">
        <v>26197</v>
      </c>
      <c r="T2725" t="s">
        <v>27126</v>
      </c>
      <c r="U2725" t="s">
        <v>26207</v>
      </c>
      <c r="V2725" t="s">
        <v>26199</v>
      </c>
      <c r="X2725" s="91" t="s">
        <v>31245</v>
      </c>
      <c r="Y2725" s="97"/>
      <c r="AA2725" s="91" t="str">
        <v>ELAINELAKE</v>
      </c>
    </row>
    <row r="2726" spans="1:27" s="91" customFormat="1" ht="15" customHeight="1" x14ac:dyDescent="0.35">
      <c r="A2726" t="s">
        <v>7990</v>
      </c>
      <c r="B2726" t="s">
        <v>7989</v>
      </c>
      <c r="C2726" t="s">
        <v>7991</v>
      </c>
      <c r="D2726" t="s">
        <v>7992</v>
      </c>
      <c r="E2726"/>
      <c r="F2726" t="s">
        <v>9</v>
      </c>
      <c r="G2726"/>
      <c r="H2726">
        <v>0.2</v>
      </c>
      <c r="I2726">
        <v>6.02</v>
      </c>
      <c r="J2726" t="s">
        <v>104</v>
      </c>
      <c r="K2726">
        <v>36.091270000000002</v>
      </c>
      <c r="L2726">
        <v>-88.583789999999993</v>
      </c>
      <c r="M2726" s="100" t="s">
        <v>38404</v>
      </c>
      <c r="N2726" t="s">
        <v>26243</v>
      </c>
      <c r="O2726" t="s">
        <v>43096</v>
      </c>
      <c r="P2726">
        <v>5</v>
      </c>
      <c r="Q2726" t="s">
        <v>31246</v>
      </c>
      <c r="R2726" t="s">
        <v>25816</v>
      </c>
      <c r="S2726" t="s">
        <v>26197</v>
      </c>
      <c r="T2726"/>
      <c r="U2726" t="s">
        <v>26198</v>
      </c>
      <c r="V2726" t="s">
        <v>26199</v>
      </c>
      <c r="Y2726" s="97"/>
      <c r="AA2726" s="91" t="str">
        <v>ELEND000.2CR</v>
      </c>
    </row>
    <row r="2727" spans="1:27" s="91" customFormat="1" ht="15" customHeight="1" x14ac:dyDescent="0.35">
      <c r="A2727" t="s">
        <v>7994</v>
      </c>
      <c r="B2727" t="s">
        <v>7993</v>
      </c>
      <c r="C2727" t="s">
        <v>7995</v>
      </c>
      <c r="D2727" t="s">
        <v>7996</v>
      </c>
      <c r="E2727"/>
      <c r="F2727" t="s">
        <v>27</v>
      </c>
      <c r="G2727"/>
      <c r="H2727">
        <v>2.2000000000000002</v>
      </c>
      <c r="I2727">
        <v>3.04</v>
      </c>
      <c r="J2727" t="s">
        <v>1463</v>
      </c>
      <c r="K2727">
        <v>35.970199999999998</v>
      </c>
      <c r="L2727">
        <v>-89.250659999999996</v>
      </c>
      <c r="M2727" s="100" t="s">
        <v>38429</v>
      </c>
      <c r="N2727" t="s">
        <v>26286</v>
      </c>
      <c r="O2727" t="s">
        <v>42357</v>
      </c>
      <c r="P2727">
        <v>2</v>
      </c>
      <c r="Q2727" t="s">
        <v>31247</v>
      </c>
      <c r="R2727" t="s">
        <v>25816</v>
      </c>
      <c r="S2727" t="s">
        <v>26197</v>
      </c>
      <c r="T2727"/>
      <c r="U2727" t="s">
        <v>26198</v>
      </c>
      <c r="V2727" t="s">
        <v>26199</v>
      </c>
      <c r="Y2727" s="97"/>
      <c r="AA2727" s="91" t="str">
        <v>ELIZA002.2DY</v>
      </c>
    </row>
    <row r="2728" spans="1:27" s="91" customFormat="1" ht="15" customHeight="1" x14ac:dyDescent="0.35">
      <c r="A2728" t="s">
        <v>7998</v>
      </c>
      <c r="B2728" t="s">
        <v>7997</v>
      </c>
      <c r="C2728" t="s">
        <v>7999</v>
      </c>
      <c r="D2728" t="s">
        <v>8000</v>
      </c>
      <c r="E2728"/>
      <c r="F2728" t="s">
        <v>324</v>
      </c>
      <c r="G2728"/>
      <c r="H2728">
        <v>2</v>
      </c>
      <c r="I2728">
        <v>52.15</v>
      </c>
      <c r="J2728" t="s">
        <v>1237</v>
      </c>
      <c r="K2728">
        <v>36.5901</v>
      </c>
      <c r="L2728">
        <v>-84.136300000000006</v>
      </c>
      <c r="M2728" s="100" t="s">
        <v>38417</v>
      </c>
      <c r="N2728" t="s">
        <v>26260</v>
      </c>
      <c r="O2728" t="s">
        <v>42557</v>
      </c>
      <c r="P2728">
        <v>4</v>
      </c>
      <c r="Q2728" t="s">
        <v>27128</v>
      </c>
      <c r="R2728" t="s">
        <v>25825</v>
      </c>
      <c r="S2728" t="s">
        <v>26197</v>
      </c>
      <c r="T2728"/>
      <c r="U2728" t="s">
        <v>26198</v>
      </c>
      <c r="V2728" t="s">
        <v>26204</v>
      </c>
      <c r="X2728" s="91" t="s">
        <v>35040</v>
      </c>
      <c r="Y2728" s="97"/>
      <c r="AA2728" s="91" t="str">
        <v>ELK002.0CA</v>
      </c>
    </row>
    <row r="2729" spans="1:27" s="91" customFormat="1" ht="15" customHeight="1" x14ac:dyDescent="0.35">
      <c r="A2729" t="s">
        <v>8002</v>
      </c>
      <c r="B2729" t="s">
        <v>8001</v>
      </c>
      <c r="C2729" t="s">
        <v>8003</v>
      </c>
      <c r="D2729" t="s">
        <v>8004</v>
      </c>
      <c r="E2729"/>
      <c r="F2729" t="s">
        <v>29088</v>
      </c>
      <c r="G2729"/>
      <c r="H2729">
        <v>3.4</v>
      </c>
      <c r="I2729">
        <v>89.88</v>
      </c>
      <c r="J2729" t="s">
        <v>793</v>
      </c>
      <c r="K2729">
        <v>36.61636</v>
      </c>
      <c r="L2729">
        <v>-87.095470000000006</v>
      </c>
      <c r="M2729" s="100" t="s">
        <v>38413</v>
      </c>
      <c r="N2729" t="s">
        <v>26250</v>
      </c>
      <c r="O2729" t="s">
        <v>43097</v>
      </c>
      <c r="P2729">
        <v>4</v>
      </c>
      <c r="Q2729" t="s">
        <v>27129</v>
      </c>
      <c r="R2729" t="s">
        <v>25829</v>
      </c>
      <c r="S2729" t="s">
        <v>26197</v>
      </c>
      <c r="T2729"/>
      <c r="U2729" t="s">
        <v>26198</v>
      </c>
      <c r="V2729" t="s">
        <v>26199</v>
      </c>
      <c r="W2729" s="91" t="s">
        <v>8005</v>
      </c>
      <c r="X2729" s="91" t="s">
        <v>31248</v>
      </c>
      <c r="Y2729" s="97"/>
      <c r="AA2729" s="91" t="str">
        <v>ELK003.4RN</v>
      </c>
    </row>
    <row r="2730" spans="1:27" s="91" customFormat="1" ht="15" customHeight="1" x14ac:dyDescent="0.35">
      <c r="A2730" t="s">
        <v>8007</v>
      </c>
      <c r="B2730" t="s">
        <v>8006</v>
      </c>
      <c r="C2730" t="s">
        <v>8003</v>
      </c>
      <c r="D2730" t="s">
        <v>8008</v>
      </c>
      <c r="E2730"/>
      <c r="F2730" t="s">
        <v>29088</v>
      </c>
      <c r="G2730"/>
      <c r="H2730">
        <v>4.5</v>
      </c>
      <c r="I2730">
        <v>84.39</v>
      </c>
      <c r="J2730" t="s">
        <v>793</v>
      </c>
      <c r="K2730">
        <v>36.630000000000003</v>
      </c>
      <c r="L2730">
        <v>-87.091110999999998</v>
      </c>
      <c r="M2730" s="100" t="s">
        <v>38413</v>
      </c>
      <c r="N2730" t="s">
        <v>26250</v>
      </c>
      <c r="O2730" t="s">
        <v>43097</v>
      </c>
      <c r="P2730">
        <v>4</v>
      </c>
      <c r="Q2730" t="s">
        <v>27130</v>
      </c>
      <c r="R2730" t="s">
        <v>25829</v>
      </c>
      <c r="S2730" t="s">
        <v>26197</v>
      </c>
      <c r="T2730"/>
      <c r="U2730" t="s">
        <v>26198</v>
      </c>
      <c r="V2730" t="s">
        <v>26199</v>
      </c>
      <c r="W2730" s="91" t="s">
        <v>8009</v>
      </c>
      <c r="X2730" s="91" t="s">
        <v>35041</v>
      </c>
      <c r="Y2730" s="97"/>
      <c r="AA2730" s="91" t="str">
        <v>ELK004.5RN</v>
      </c>
    </row>
    <row r="2731" spans="1:27" s="91" customFormat="1" ht="15" customHeight="1" x14ac:dyDescent="0.35">
      <c r="A2731" t="s">
        <v>8011</v>
      </c>
      <c r="B2731" t="s">
        <v>8010</v>
      </c>
      <c r="C2731" t="s">
        <v>7999</v>
      </c>
      <c r="D2731" t="s">
        <v>8012</v>
      </c>
      <c r="E2731"/>
      <c r="F2731" t="s">
        <v>324</v>
      </c>
      <c r="G2731"/>
      <c r="H2731">
        <v>4.5999999999999996</v>
      </c>
      <c r="I2731">
        <v>47.6</v>
      </c>
      <c r="J2731" t="s">
        <v>1237</v>
      </c>
      <c r="K2731">
        <v>36.567050000000002</v>
      </c>
      <c r="L2731">
        <v>-84.155299999999997</v>
      </c>
      <c r="M2731" s="100" t="s">
        <v>38417</v>
      </c>
      <c r="N2731" t="s">
        <v>26260</v>
      </c>
      <c r="O2731" t="s">
        <v>42557</v>
      </c>
      <c r="P2731">
        <v>4</v>
      </c>
      <c r="Q2731" t="s">
        <v>27128</v>
      </c>
      <c r="R2731" t="s">
        <v>25825</v>
      </c>
      <c r="S2731" t="s">
        <v>26197</v>
      </c>
      <c r="T2731"/>
      <c r="U2731" t="s">
        <v>26198</v>
      </c>
      <c r="V2731" t="s">
        <v>26204</v>
      </c>
      <c r="X2731" s="91" t="s">
        <v>31218</v>
      </c>
      <c r="Y2731" s="97"/>
      <c r="AA2731" s="91" t="str">
        <v>ELK004.6CA</v>
      </c>
    </row>
    <row r="2732" spans="1:27" s="91" customFormat="1" ht="15" customHeight="1" x14ac:dyDescent="0.35">
      <c r="A2732" t="s">
        <v>8014</v>
      </c>
      <c r="B2732" t="s">
        <v>8013</v>
      </c>
      <c r="C2732" t="s">
        <v>8015</v>
      </c>
      <c r="D2732" t="s">
        <v>8016</v>
      </c>
      <c r="E2732"/>
      <c r="F2732" t="s">
        <v>28981</v>
      </c>
      <c r="G2732"/>
      <c r="H2732">
        <v>4.5999999999999996</v>
      </c>
      <c r="I2732">
        <v>72.540000000000006</v>
      </c>
      <c r="J2732" t="s">
        <v>442</v>
      </c>
      <c r="K2732">
        <v>36.273600000000002</v>
      </c>
      <c r="L2732">
        <v>-81.991100000000003</v>
      </c>
      <c r="M2732" s="100" t="s">
        <v>38455</v>
      </c>
      <c r="N2732" t="s">
        <v>26332</v>
      </c>
      <c r="O2732" t="s">
        <v>43023</v>
      </c>
      <c r="P2732">
        <v>1</v>
      </c>
      <c r="Q2732" t="s">
        <v>27131</v>
      </c>
      <c r="R2732" t="s">
        <v>25821</v>
      </c>
      <c r="S2732" t="s">
        <v>26197</v>
      </c>
      <c r="T2732"/>
      <c r="U2732" t="s">
        <v>26198</v>
      </c>
      <c r="V2732" t="s">
        <v>26204</v>
      </c>
      <c r="W2732" s="91" t="s">
        <v>8017</v>
      </c>
      <c r="X2732" s="91" t="s">
        <v>31249</v>
      </c>
      <c r="Y2732" s="97"/>
      <c r="AA2732" s="91" t="str">
        <v>ELK004.6CT</v>
      </c>
    </row>
    <row r="2733" spans="1:27" s="91" customFormat="1" ht="15" customHeight="1" x14ac:dyDescent="0.35">
      <c r="A2733" t="s">
        <v>8019</v>
      </c>
      <c r="B2733" t="s">
        <v>8018</v>
      </c>
      <c r="C2733" t="s">
        <v>8015</v>
      </c>
      <c r="D2733" t="s">
        <v>8020</v>
      </c>
      <c r="E2733"/>
      <c r="F2733" t="s">
        <v>33</v>
      </c>
      <c r="G2733"/>
      <c r="H2733">
        <v>6</v>
      </c>
      <c r="I2733">
        <v>2240</v>
      </c>
      <c r="J2733" t="s">
        <v>4</v>
      </c>
      <c r="K2733">
        <v>34.81</v>
      </c>
      <c r="L2733">
        <v>-87.2226</v>
      </c>
      <c r="M2733" s="100" t="s">
        <v>38385</v>
      </c>
      <c r="N2733" t="s">
        <v>26213</v>
      </c>
      <c r="O2733" t="s">
        <v>43098</v>
      </c>
      <c r="P2733">
        <v>2</v>
      </c>
      <c r="Q2733" t="s">
        <v>27133</v>
      </c>
      <c r="R2733" t="s">
        <v>25808</v>
      </c>
      <c r="S2733" t="s">
        <v>27132</v>
      </c>
      <c r="T2733"/>
      <c r="U2733" t="s">
        <v>26198</v>
      </c>
      <c r="V2733" t="s">
        <v>26199</v>
      </c>
      <c r="X2733" s="91" t="s">
        <v>31250</v>
      </c>
      <c r="Y2733" s="97"/>
      <c r="AA2733" s="91" t="str">
        <v>ELK006.0_AL</v>
      </c>
    </row>
    <row r="2734" spans="1:27" s="91" customFormat="1" ht="15" customHeight="1" x14ac:dyDescent="0.35">
      <c r="A2734" t="s">
        <v>8022</v>
      </c>
      <c r="B2734" t="s">
        <v>8021</v>
      </c>
      <c r="C2734" t="s">
        <v>8015</v>
      </c>
      <c r="D2734" t="s">
        <v>8023</v>
      </c>
      <c r="E2734"/>
      <c r="F2734" t="s">
        <v>28981</v>
      </c>
      <c r="G2734"/>
      <c r="H2734">
        <v>7.6</v>
      </c>
      <c r="I2734">
        <v>75</v>
      </c>
      <c r="J2734" t="s">
        <v>442</v>
      </c>
      <c r="K2734">
        <v>36.257800000000003</v>
      </c>
      <c r="L2734">
        <v>-81.983999999999995</v>
      </c>
      <c r="M2734" s="100" t="s">
        <v>38455</v>
      </c>
      <c r="N2734" t="s">
        <v>26332</v>
      </c>
      <c r="O2734" t="s">
        <v>43023</v>
      </c>
      <c r="P2734">
        <v>1</v>
      </c>
      <c r="Q2734" t="s">
        <v>27131</v>
      </c>
      <c r="R2734" t="s">
        <v>25821</v>
      </c>
      <c r="S2734" t="s">
        <v>26197</v>
      </c>
      <c r="T2734"/>
      <c r="U2734" t="s">
        <v>26198</v>
      </c>
      <c r="V2734" t="s">
        <v>26204</v>
      </c>
      <c r="W2734" s="91" t="s">
        <v>41073</v>
      </c>
      <c r="X2734" s="91" t="s">
        <v>31251</v>
      </c>
      <c r="Y2734" s="97"/>
      <c r="AA2734" s="91" t="str">
        <v>ELK007.6CT</v>
      </c>
    </row>
    <row r="2735" spans="1:27" s="91" customFormat="1" ht="15" customHeight="1" x14ac:dyDescent="0.35">
      <c r="A2735" t="s">
        <v>8025</v>
      </c>
      <c r="B2735" t="s">
        <v>8024</v>
      </c>
      <c r="C2735" t="s">
        <v>8015</v>
      </c>
      <c r="D2735" t="s">
        <v>8026</v>
      </c>
      <c r="E2735"/>
      <c r="F2735" t="s">
        <v>33</v>
      </c>
      <c r="G2735"/>
      <c r="H2735">
        <v>36.5</v>
      </c>
      <c r="I2735">
        <v>1805</v>
      </c>
      <c r="J2735" t="s">
        <v>53</v>
      </c>
      <c r="K2735">
        <v>35.014153</v>
      </c>
      <c r="L2735">
        <v>-86.994649999999993</v>
      </c>
      <c r="M2735" s="100" t="s">
        <v>38385</v>
      </c>
      <c r="N2735" t="s">
        <v>26213</v>
      </c>
      <c r="O2735" t="s">
        <v>39148</v>
      </c>
      <c r="P2735">
        <v>2</v>
      </c>
      <c r="Q2735" t="s">
        <v>27133</v>
      </c>
      <c r="R2735" t="s">
        <v>25808</v>
      </c>
      <c r="S2735" t="s">
        <v>26197</v>
      </c>
      <c r="T2735"/>
      <c r="U2735" t="s">
        <v>26198</v>
      </c>
      <c r="V2735" t="s">
        <v>26199</v>
      </c>
      <c r="W2735" s="91" t="s">
        <v>39149</v>
      </c>
      <c r="X2735" s="91" t="s">
        <v>31252</v>
      </c>
      <c r="Y2735" s="97"/>
      <c r="AA2735" s="91" t="str">
        <v>ELK036.5GS</v>
      </c>
    </row>
    <row r="2736" spans="1:27" s="91" customFormat="1" ht="15" customHeight="1" x14ac:dyDescent="0.35">
      <c r="A2736" t="s">
        <v>8028</v>
      </c>
      <c r="B2736" t="s">
        <v>8027</v>
      </c>
      <c r="C2736" t="s">
        <v>8015</v>
      </c>
      <c r="D2736" t="s">
        <v>8029</v>
      </c>
      <c r="E2736"/>
      <c r="F2736" t="s">
        <v>33</v>
      </c>
      <c r="G2736"/>
      <c r="H2736">
        <v>41.5</v>
      </c>
      <c r="I2736">
        <v>1784</v>
      </c>
      <c r="J2736" t="s">
        <v>53</v>
      </c>
      <c r="K2736">
        <v>35.026899999999998</v>
      </c>
      <c r="L2736">
        <v>-86.947500000000005</v>
      </c>
      <c r="M2736" s="100" t="s">
        <v>38385</v>
      </c>
      <c r="N2736" t="s">
        <v>26213</v>
      </c>
      <c r="O2736" t="s">
        <v>43099</v>
      </c>
      <c r="P2736">
        <v>2</v>
      </c>
      <c r="Q2736" t="s">
        <v>27133</v>
      </c>
      <c r="R2736" t="s">
        <v>25808</v>
      </c>
      <c r="S2736" t="s">
        <v>26197</v>
      </c>
      <c r="T2736"/>
      <c r="U2736" t="s">
        <v>26198</v>
      </c>
      <c r="V2736" t="s">
        <v>26199</v>
      </c>
      <c r="W2736" s="91" t="s">
        <v>35042</v>
      </c>
      <c r="X2736" s="91" t="s">
        <v>29721</v>
      </c>
      <c r="Y2736" s="97"/>
      <c r="AA2736" s="91" t="str">
        <v>ELK041.5GS</v>
      </c>
    </row>
    <row r="2737" spans="1:27" s="91" customFormat="1" ht="15" customHeight="1" x14ac:dyDescent="0.35">
      <c r="A2737" s="310" t="s">
        <v>39150</v>
      </c>
      <c r="B2737" s="310" t="s">
        <v>39151</v>
      </c>
      <c r="C2737" s="310" t="s">
        <v>8015</v>
      </c>
      <c r="D2737" s="310" t="s">
        <v>39152</v>
      </c>
      <c r="E2737" s="310"/>
      <c r="F2737" s="310" t="s">
        <v>33</v>
      </c>
      <c r="G2737" s="310"/>
      <c r="H2737" s="314">
        <v>48.5</v>
      </c>
      <c r="I2737" s="314">
        <v>1273</v>
      </c>
      <c r="J2737" s="310" t="s">
        <v>53</v>
      </c>
      <c r="K2737" s="314">
        <v>35.046010000000003</v>
      </c>
      <c r="L2737" s="314">
        <v>-86.889690000000002</v>
      </c>
      <c r="M2737" s="314" t="s">
        <v>38457</v>
      </c>
      <c r="N2737" s="310" t="s">
        <v>26336</v>
      </c>
      <c r="O2737" s="310" t="s">
        <v>39153</v>
      </c>
      <c r="P2737" s="314">
        <v>2</v>
      </c>
      <c r="Q2737" s="310" t="s">
        <v>31253</v>
      </c>
      <c r="R2737" s="310" t="s">
        <v>25808</v>
      </c>
      <c r="S2737" s="310" t="s">
        <v>26197</v>
      </c>
      <c r="T2737" s="310"/>
      <c r="U2737" s="310" t="s">
        <v>26198</v>
      </c>
      <c r="V2737" s="310" t="s">
        <v>26199</v>
      </c>
      <c r="Y2737" s="97"/>
      <c r="AA2737" s="91" t="str">
        <v>ELK048.5GS</v>
      </c>
    </row>
    <row r="2738" spans="1:27" s="91" customFormat="1" ht="15" customHeight="1" x14ac:dyDescent="0.35">
      <c r="A2738" t="s">
        <v>8031</v>
      </c>
      <c r="B2738" t="s">
        <v>8030</v>
      </c>
      <c r="C2738" t="s">
        <v>8015</v>
      </c>
      <c r="D2738" t="s">
        <v>8032</v>
      </c>
      <c r="E2738"/>
      <c r="F2738" t="s">
        <v>33</v>
      </c>
      <c r="G2738"/>
      <c r="H2738">
        <v>64</v>
      </c>
      <c r="I2738">
        <v>1104.27</v>
      </c>
      <c r="J2738" t="s">
        <v>1600</v>
      </c>
      <c r="K2738">
        <v>35.09901</v>
      </c>
      <c r="L2738">
        <v>-86.742400000000004</v>
      </c>
      <c r="M2738" s="100" t="s">
        <v>38457</v>
      </c>
      <c r="N2738" t="s">
        <v>26336</v>
      </c>
      <c r="O2738" t="s">
        <v>43100</v>
      </c>
      <c r="P2738">
        <v>2</v>
      </c>
      <c r="Q2738" t="s">
        <v>31253</v>
      </c>
      <c r="R2738" t="s">
        <v>25808</v>
      </c>
      <c r="S2738" t="s">
        <v>26197</v>
      </c>
      <c r="T2738"/>
      <c r="U2738" t="s">
        <v>26198</v>
      </c>
      <c r="V2738" t="s">
        <v>26199</v>
      </c>
      <c r="Y2738" s="97"/>
      <c r="AA2738" s="91" t="str">
        <v>ELK064.0LI</v>
      </c>
    </row>
    <row r="2739" spans="1:27" s="91" customFormat="1" ht="15" customHeight="1" x14ac:dyDescent="0.35">
      <c r="A2739" s="310" t="s">
        <v>41074</v>
      </c>
      <c r="B2739" s="310" t="s">
        <v>41075</v>
      </c>
      <c r="C2739" s="310" t="s">
        <v>8015</v>
      </c>
      <c r="D2739" s="310" t="s">
        <v>41076</v>
      </c>
      <c r="E2739" s="310"/>
      <c r="F2739" s="310" t="s">
        <v>33</v>
      </c>
      <c r="G2739" s="310"/>
      <c r="H2739" s="314">
        <v>75</v>
      </c>
      <c r="I2739" s="314">
        <v>1025.0999999999999</v>
      </c>
      <c r="J2739" s="310" t="s">
        <v>1600</v>
      </c>
      <c r="K2739" s="314">
        <v>35.130786000000001</v>
      </c>
      <c r="L2739" s="314">
        <v>-86.665131000000002</v>
      </c>
      <c r="M2739" s="314" t="s">
        <v>38457</v>
      </c>
      <c r="N2739" s="310" t="s">
        <v>26336</v>
      </c>
      <c r="O2739" s="310" t="s">
        <v>42550</v>
      </c>
      <c r="P2739" s="314">
        <v>2</v>
      </c>
      <c r="Q2739" s="310" t="s">
        <v>31253</v>
      </c>
      <c r="R2739" s="310" t="s">
        <v>25808</v>
      </c>
      <c r="S2739" s="310" t="s">
        <v>26197</v>
      </c>
      <c r="T2739" s="310"/>
      <c r="U2739" s="310" t="s">
        <v>26198</v>
      </c>
      <c r="V2739" s="310" t="s">
        <v>26199</v>
      </c>
      <c r="W2739" s="91" t="s">
        <v>41077</v>
      </c>
      <c r="X2739" s="91" t="s">
        <v>41078</v>
      </c>
      <c r="Y2739" s="97"/>
      <c r="AA2739" s="91" t="str">
        <v>ELK075.0LI</v>
      </c>
    </row>
    <row r="2740" spans="1:27" s="91" customFormat="1" ht="15" customHeight="1" x14ac:dyDescent="0.35">
      <c r="A2740" t="s">
        <v>8034</v>
      </c>
      <c r="B2740" t="s">
        <v>8033</v>
      </c>
      <c r="C2740" t="s">
        <v>8015</v>
      </c>
      <c r="D2740" t="s">
        <v>8035</v>
      </c>
      <c r="E2740"/>
      <c r="F2740" t="s">
        <v>33</v>
      </c>
      <c r="G2740"/>
      <c r="H2740">
        <v>77</v>
      </c>
      <c r="I2740">
        <v>1020.5</v>
      </c>
      <c r="J2740" t="s">
        <v>1600</v>
      </c>
      <c r="K2740">
        <v>35.150199999999998</v>
      </c>
      <c r="L2740">
        <v>-86.649000000000001</v>
      </c>
      <c r="M2740" s="100" t="s">
        <v>38457</v>
      </c>
      <c r="N2740" t="s">
        <v>26336</v>
      </c>
      <c r="O2740" t="s">
        <v>42550</v>
      </c>
      <c r="P2740">
        <v>2</v>
      </c>
      <c r="Q2740" t="s">
        <v>31253</v>
      </c>
      <c r="R2740" t="s">
        <v>25808</v>
      </c>
      <c r="S2740" t="s">
        <v>26197</v>
      </c>
      <c r="T2740"/>
      <c r="U2740" t="s">
        <v>26198</v>
      </c>
      <c r="V2740" t="s">
        <v>26199</v>
      </c>
      <c r="Y2740" s="97"/>
      <c r="AA2740" s="91" t="str">
        <v>ELK077.0LI</v>
      </c>
    </row>
    <row r="2741" spans="1:27" s="91" customFormat="1" ht="15" customHeight="1" x14ac:dyDescent="0.35">
      <c r="A2741" s="310" t="s">
        <v>39154</v>
      </c>
      <c r="B2741" s="310" t="s">
        <v>39155</v>
      </c>
      <c r="C2741" s="310" t="s">
        <v>8088</v>
      </c>
      <c r="D2741" s="310" t="s">
        <v>39156</v>
      </c>
      <c r="E2741" s="310"/>
      <c r="F2741" s="310" t="s">
        <v>33</v>
      </c>
      <c r="G2741" s="310"/>
      <c r="H2741" s="314">
        <v>0.4</v>
      </c>
      <c r="I2741" s="314">
        <v>0.3</v>
      </c>
      <c r="J2741" s="310" t="s">
        <v>1600</v>
      </c>
      <c r="K2741" s="314">
        <v>35.141745</v>
      </c>
      <c r="L2741" s="314">
        <v>-86.588059000000001</v>
      </c>
      <c r="M2741" s="314" t="s">
        <v>38457</v>
      </c>
      <c r="N2741" s="310" t="s">
        <v>26336</v>
      </c>
      <c r="O2741" s="310" t="s">
        <v>39157</v>
      </c>
      <c r="P2741" s="314">
        <v>2</v>
      </c>
      <c r="Q2741" s="310" t="s">
        <v>39158</v>
      </c>
      <c r="R2741" s="310" t="s">
        <v>25808</v>
      </c>
      <c r="S2741" s="310" t="s">
        <v>26197</v>
      </c>
      <c r="T2741" s="310"/>
      <c r="U2741" s="310" t="s">
        <v>26198</v>
      </c>
      <c r="V2741" s="310" t="s">
        <v>26199</v>
      </c>
      <c r="W2741" s="91" t="s">
        <v>39159</v>
      </c>
      <c r="Y2741" s="97"/>
      <c r="AA2741" s="91" t="str">
        <v>ELK088.3T0.4LI</v>
      </c>
    </row>
    <row r="2742" spans="1:27" s="91" customFormat="1" ht="15" customHeight="1" x14ac:dyDescent="0.35">
      <c r="A2742" s="310" t="s">
        <v>37925</v>
      </c>
      <c r="B2742" s="310" t="s">
        <v>37926</v>
      </c>
      <c r="C2742" s="310" t="s">
        <v>8015</v>
      </c>
      <c r="D2742" s="310" t="s">
        <v>37927</v>
      </c>
      <c r="E2742" s="310"/>
      <c r="F2742" s="310" t="s">
        <v>33</v>
      </c>
      <c r="G2742" s="310"/>
      <c r="H2742" s="314">
        <v>89.7</v>
      </c>
      <c r="I2742" s="314">
        <v>894.6</v>
      </c>
      <c r="J2742" s="310" t="s">
        <v>1600</v>
      </c>
      <c r="K2742" s="314">
        <v>35.141759999999998</v>
      </c>
      <c r="L2742" s="314">
        <v>-86.570310000000006</v>
      </c>
      <c r="M2742" s="314" t="s">
        <v>38457</v>
      </c>
      <c r="N2742" s="310" t="s">
        <v>26336</v>
      </c>
      <c r="O2742" s="310" t="s">
        <v>39157</v>
      </c>
      <c r="P2742" s="314">
        <v>2</v>
      </c>
      <c r="Q2742" s="310" t="s">
        <v>31253</v>
      </c>
      <c r="R2742" s="310" t="s">
        <v>25808</v>
      </c>
      <c r="S2742" s="310" t="s">
        <v>26197</v>
      </c>
      <c r="T2742" s="310"/>
      <c r="U2742" s="310" t="s">
        <v>26198</v>
      </c>
      <c r="V2742" s="310" t="s">
        <v>26199</v>
      </c>
      <c r="W2742" s="91" t="s">
        <v>37928</v>
      </c>
      <c r="Y2742" s="97"/>
      <c r="AA2742" s="91" t="str">
        <v>ELK089.7LI</v>
      </c>
    </row>
    <row r="2743" spans="1:27" s="91" customFormat="1" ht="15" customHeight="1" x14ac:dyDescent="0.35">
      <c r="A2743" t="s">
        <v>8037</v>
      </c>
      <c r="B2743" t="s">
        <v>8036</v>
      </c>
      <c r="C2743" t="s">
        <v>8015</v>
      </c>
      <c r="D2743" t="s">
        <v>36541</v>
      </c>
      <c r="E2743"/>
      <c r="F2743" t="s">
        <v>33</v>
      </c>
      <c r="G2743"/>
      <c r="H2743">
        <v>93.9</v>
      </c>
      <c r="I2743">
        <v>826.88</v>
      </c>
      <c r="J2743" t="s">
        <v>1600</v>
      </c>
      <c r="K2743">
        <v>35.134700000000002</v>
      </c>
      <c r="L2743">
        <v>-86.540300000000002</v>
      </c>
      <c r="M2743" s="100" t="s">
        <v>38457</v>
      </c>
      <c r="N2743" t="s">
        <v>26336</v>
      </c>
      <c r="O2743" t="s">
        <v>39157</v>
      </c>
      <c r="P2743">
        <v>2</v>
      </c>
      <c r="Q2743" t="s">
        <v>27134</v>
      </c>
      <c r="R2743" t="s">
        <v>25808</v>
      </c>
      <c r="S2743" t="s">
        <v>26197</v>
      </c>
      <c r="T2743"/>
      <c r="U2743" t="s">
        <v>26198</v>
      </c>
      <c r="V2743" t="s">
        <v>26199</v>
      </c>
      <c r="W2743" s="91" t="s">
        <v>39160</v>
      </c>
      <c r="X2743" s="91" t="s">
        <v>35043</v>
      </c>
      <c r="Y2743" s="97"/>
      <c r="AA2743" s="91" t="str">
        <v>ELK093.9LI</v>
      </c>
    </row>
    <row r="2744" spans="1:27" s="91" customFormat="1" ht="15" customHeight="1" x14ac:dyDescent="0.35">
      <c r="A2744" t="s">
        <v>8039</v>
      </c>
      <c r="B2744" t="s">
        <v>8038</v>
      </c>
      <c r="C2744" t="s">
        <v>8015</v>
      </c>
      <c r="D2744" t="s">
        <v>8040</v>
      </c>
      <c r="E2744"/>
      <c r="F2744" t="s">
        <v>33</v>
      </c>
      <c r="G2744"/>
      <c r="H2744">
        <v>105.5</v>
      </c>
      <c r="I2744">
        <v>695.83</v>
      </c>
      <c r="J2744" t="s">
        <v>1600</v>
      </c>
      <c r="K2744">
        <v>35.139530000000001</v>
      </c>
      <c r="L2744">
        <v>-86.448030000000003</v>
      </c>
      <c r="M2744" s="100" t="s">
        <v>38457</v>
      </c>
      <c r="N2744" t="s">
        <v>26336</v>
      </c>
      <c r="O2744" t="s">
        <v>42144</v>
      </c>
      <c r="P2744">
        <v>2</v>
      </c>
      <c r="Q2744" t="s">
        <v>31254</v>
      </c>
      <c r="R2744" t="s">
        <v>25808</v>
      </c>
      <c r="S2744" t="s">
        <v>26197</v>
      </c>
      <c r="T2744"/>
      <c r="U2744" t="s">
        <v>26198</v>
      </c>
      <c r="V2744" t="s">
        <v>26199</v>
      </c>
      <c r="W2744" s="91" t="s">
        <v>35044</v>
      </c>
      <c r="X2744" s="91" t="s">
        <v>31255</v>
      </c>
      <c r="Y2744" s="97"/>
      <c r="AA2744" s="91" t="str">
        <v>ELK105.5LI</v>
      </c>
    </row>
    <row r="2745" spans="1:27" s="91" customFormat="1" ht="15" customHeight="1" x14ac:dyDescent="0.35">
      <c r="A2745" t="s">
        <v>8042</v>
      </c>
      <c r="B2745" t="s">
        <v>8041</v>
      </c>
      <c r="C2745" t="s">
        <v>8015</v>
      </c>
      <c r="D2745" t="s">
        <v>8043</v>
      </c>
      <c r="E2745"/>
      <c r="F2745" t="s">
        <v>33</v>
      </c>
      <c r="G2745"/>
      <c r="H2745">
        <v>119.2</v>
      </c>
      <c r="I2745">
        <v>661</v>
      </c>
      <c r="J2745" t="s">
        <v>1600</v>
      </c>
      <c r="K2745">
        <v>35.123930000000001</v>
      </c>
      <c r="L2745">
        <v>-86.332560000000001</v>
      </c>
      <c r="M2745" s="100" t="s">
        <v>38457</v>
      </c>
      <c r="N2745" t="s">
        <v>26336</v>
      </c>
      <c r="O2745" t="s">
        <v>42144</v>
      </c>
      <c r="P2745">
        <v>2</v>
      </c>
      <c r="Q2745" t="s">
        <v>31254</v>
      </c>
      <c r="R2745" t="s">
        <v>25808</v>
      </c>
      <c r="S2745" t="s">
        <v>26197</v>
      </c>
      <c r="T2745"/>
      <c r="U2745" t="s">
        <v>26198</v>
      </c>
      <c r="V2745" t="s">
        <v>26199</v>
      </c>
      <c r="W2745" s="91" t="s">
        <v>35045</v>
      </c>
      <c r="X2745" s="91" t="s">
        <v>30203</v>
      </c>
      <c r="Y2745" s="97"/>
      <c r="AA2745" s="91" t="str">
        <v>ELK119.2LI</v>
      </c>
    </row>
    <row r="2746" spans="1:27" s="91" customFormat="1" ht="15" customHeight="1" x14ac:dyDescent="0.35">
      <c r="A2746" t="s">
        <v>8045</v>
      </c>
      <c r="B2746" t="s">
        <v>8044</v>
      </c>
      <c r="C2746" t="s">
        <v>8015</v>
      </c>
      <c r="D2746" t="s">
        <v>8046</v>
      </c>
      <c r="E2746"/>
      <c r="F2746" t="s">
        <v>33</v>
      </c>
      <c r="G2746"/>
      <c r="H2746">
        <v>124.3</v>
      </c>
      <c r="I2746">
        <v>559.65</v>
      </c>
      <c r="J2746" t="s">
        <v>454</v>
      </c>
      <c r="K2746">
        <v>35.163690000000003</v>
      </c>
      <c r="L2746">
        <v>-86.319090000000003</v>
      </c>
      <c r="M2746" s="100" t="s">
        <v>38457</v>
      </c>
      <c r="N2746" t="s">
        <v>26336</v>
      </c>
      <c r="O2746" t="s">
        <v>42954</v>
      </c>
      <c r="P2746">
        <v>2</v>
      </c>
      <c r="Q2746" t="s">
        <v>27135</v>
      </c>
      <c r="R2746" t="s">
        <v>25808</v>
      </c>
      <c r="S2746" t="s">
        <v>26197</v>
      </c>
      <c r="T2746"/>
      <c r="U2746" t="s">
        <v>26198</v>
      </c>
      <c r="V2746" t="s">
        <v>26199</v>
      </c>
      <c r="W2746" s="91" t="s">
        <v>35046</v>
      </c>
      <c r="X2746" s="91" t="s">
        <v>31255</v>
      </c>
      <c r="Y2746" s="97"/>
      <c r="AA2746" s="91" t="str">
        <v>ELK124.3FR</v>
      </c>
    </row>
    <row r="2747" spans="1:27" s="91" customFormat="1" ht="15" customHeight="1" x14ac:dyDescent="0.35">
      <c r="A2747" t="s">
        <v>8048</v>
      </c>
      <c r="B2747" t="s">
        <v>8047</v>
      </c>
      <c r="C2747" t="s">
        <v>8015</v>
      </c>
      <c r="D2747" t="s">
        <v>8049</v>
      </c>
      <c r="E2747"/>
      <c r="F2747" t="s">
        <v>33</v>
      </c>
      <c r="G2747"/>
      <c r="H2747">
        <v>127.7</v>
      </c>
      <c r="I2747">
        <v>554</v>
      </c>
      <c r="J2747" t="s">
        <v>454</v>
      </c>
      <c r="K2747">
        <v>35.178159999999998</v>
      </c>
      <c r="L2747">
        <v>-86.297650000000004</v>
      </c>
      <c r="M2747" s="100" t="s">
        <v>38457</v>
      </c>
      <c r="N2747" t="s">
        <v>26336</v>
      </c>
      <c r="O2747" t="s">
        <v>42954</v>
      </c>
      <c r="P2747">
        <v>2</v>
      </c>
      <c r="Q2747" t="s">
        <v>27135</v>
      </c>
      <c r="R2747" t="s">
        <v>25808</v>
      </c>
      <c r="S2747" t="s">
        <v>26197</v>
      </c>
      <c r="T2747"/>
      <c r="U2747" t="s">
        <v>26198</v>
      </c>
      <c r="V2747" t="s">
        <v>26199</v>
      </c>
      <c r="Y2747" s="97"/>
      <c r="AA2747" s="91" t="str">
        <v>ELK127.7FR</v>
      </c>
    </row>
    <row r="2748" spans="1:27" s="91" customFormat="1" ht="15" customHeight="1" x14ac:dyDescent="0.35">
      <c r="A2748" t="s">
        <v>8051</v>
      </c>
      <c r="B2748" t="s">
        <v>8050</v>
      </c>
      <c r="C2748" t="s">
        <v>8015</v>
      </c>
      <c r="D2748" t="s">
        <v>8052</v>
      </c>
      <c r="E2748"/>
      <c r="F2748" t="s">
        <v>33</v>
      </c>
      <c r="G2748"/>
      <c r="H2748">
        <v>130.80000000000001</v>
      </c>
      <c r="I2748">
        <v>541.70000000000005</v>
      </c>
      <c r="J2748" t="s">
        <v>454</v>
      </c>
      <c r="K2748">
        <v>35.19191</v>
      </c>
      <c r="L2748">
        <v>-86.296059999999997</v>
      </c>
      <c r="M2748" s="100" t="s">
        <v>38457</v>
      </c>
      <c r="N2748" t="s">
        <v>26336</v>
      </c>
      <c r="O2748" t="s">
        <v>42954</v>
      </c>
      <c r="P2748">
        <v>2</v>
      </c>
      <c r="Q2748" t="s">
        <v>27135</v>
      </c>
      <c r="R2748" t="s">
        <v>25808</v>
      </c>
      <c r="S2748" t="s">
        <v>26197</v>
      </c>
      <c r="T2748"/>
      <c r="U2748" t="s">
        <v>26198</v>
      </c>
      <c r="V2748" t="s">
        <v>26199</v>
      </c>
      <c r="W2748" s="91" t="s">
        <v>35047</v>
      </c>
      <c r="X2748" s="91" t="s">
        <v>35048</v>
      </c>
      <c r="Y2748" s="97"/>
      <c r="AA2748" s="91" t="str">
        <v>ELK130.8FR</v>
      </c>
    </row>
    <row r="2749" spans="1:27" s="91" customFormat="1" ht="15" customHeight="1" x14ac:dyDescent="0.35">
      <c r="A2749" t="s">
        <v>8054</v>
      </c>
      <c r="B2749" t="s">
        <v>8053</v>
      </c>
      <c r="C2749" t="s">
        <v>8015</v>
      </c>
      <c r="D2749" t="s">
        <v>8055</v>
      </c>
      <c r="E2749"/>
      <c r="F2749" t="s">
        <v>33</v>
      </c>
      <c r="G2749"/>
      <c r="H2749">
        <v>132.5</v>
      </c>
      <c r="I2749">
        <v>540</v>
      </c>
      <c r="J2749" t="s">
        <v>454</v>
      </c>
      <c r="K2749">
        <v>35.184649999999998</v>
      </c>
      <c r="L2749">
        <v>-86.282110000000003</v>
      </c>
      <c r="M2749" s="100" t="s">
        <v>38457</v>
      </c>
      <c r="N2749" t="s">
        <v>26336</v>
      </c>
      <c r="O2749" t="s">
        <v>42954</v>
      </c>
      <c r="P2749">
        <v>2</v>
      </c>
      <c r="Q2749" t="s">
        <v>27135</v>
      </c>
      <c r="R2749" t="s">
        <v>25808</v>
      </c>
      <c r="S2749" t="s">
        <v>26197</v>
      </c>
      <c r="T2749"/>
      <c r="U2749" t="s">
        <v>26198</v>
      </c>
      <c r="V2749" t="s">
        <v>26199</v>
      </c>
      <c r="Y2749" s="97"/>
      <c r="AA2749" s="91" t="str">
        <v>ELK132.5FR</v>
      </c>
    </row>
    <row r="2750" spans="1:27" s="91" customFormat="1" ht="15" customHeight="1" x14ac:dyDescent="0.35">
      <c r="A2750" t="s">
        <v>8057</v>
      </c>
      <c r="B2750" t="s">
        <v>8056</v>
      </c>
      <c r="C2750" t="s">
        <v>8015</v>
      </c>
      <c r="D2750" t="s">
        <v>8058</v>
      </c>
      <c r="E2750"/>
      <c r="F2750" t="s">
        <v>33</v>
      </c>
      <c r="G2750"/>
      <c r="H2750">
        <v>133</v>
      </c>
      <c r="I2750">
        <v>539.28</v>
      </c>
      <c r="J2750" t="s">
        <v>454</v>
      </c>
      <c r="K2750">
        <v>35.191940000000002</v>
      </c>
      <c r="L2750">
        <v>-86.280829999999995</v>
      </c>
      <c r="M2750" s="100" t="s">
        <v>38457</v>
      </c>
      <c r="N2750" t="s">
        <v>26336</v>
      </c>
      <c r="O2750" t="s">
        <v>42954</v>
      </c>
      <c r="P2750">
        <v>2</v>
      </c>
      <c r="Q2750" t="s">
        <v>27135</v>
      </c>
      <c r="R2750" t="s">
        <v>25808</v>
      </c>
      <c r="S2750" t="s">
        <v>26197</v>
      </c>
      <c r="T2750"/>
      <c r="U2750" t="s">
        <v>26198</v>
      </c>
      <c r="V2750" t="s">
        <v>26199</v>
      </c>
      <c r="W2750" s="91" t="s">
        <v>43085</v>
      </c>
      <c r="X2750" s="91" t="s">
        <v>35049</v>
      </c>
      <c r="Y2750" s="97"/>
      <c r="AA2750" s="91" t="str">
        <v>ELK133.0FR</v>
      </c>
    </row>
    <row r="2751" spans="1:27" s="91" customFormat="1" ht="15" customHeight="1" x14ac:dyDescent="0.35">
      <c r="A2751" t="s">
        <v>8060</v>
      </c>
      <c r="B2751" t="s">
        <v>8059</v>
      </c>
      <c r="C2751" t="s">
        <v>8015</v>
      </c>
      <c r="D2751" t="s">
        <v>8061</v>
      </c>
      <c r="E2751"/>
      <c r="F2751" t="s">
        <v>33</v>
      </c>
      <c r="G2751"/>
      <c r="H2751">
        <v>135</v>
      </c>
      <c r="I2751">
        <v>521.70000000000005</v>
      </c>
      <c r="J2751" t="s">
        <v>454</v>
      </c>
      <c r="K2751">
        <v>35.216900000000003</v>
      </c>
      <c r="L2751">
        <v>-86.277299999999997</v>
      </c>
      <c r="M2751" s="100" t="s">
        <v>38457</v>
      </c>
      <c r="N2751" t="s">
        <v>26336</v>
      </c>
      <c r="O2751" t="s">
        <v>43086</v>
      </c>
      <c r="P2751">
        <v>2</v>
      </c>
      <c r="Q2751" t="s">
        <v>26404</v>
      </c>
      <c r="R2751" t="s">
        <v>25808</v>
      </c>
      <c r="S2751" t="s">
        <v>26197</v>
      </c>
      <c r="T2751" t="s">
        <v>26405</v>
      </c>
      <c r="U2751" t="s">
        <v>26207</v>
      </c>
      <c r="V2751" t="s">
        <v>26199</v>
      </c>
      <c r="W2751" s="91" t="s">
        <v>8062</v>
      </c>
      <c r="X2751" s="91" t="s">
        <v>31256</v>
      </c>
      <c r="Y2751" s="97"/>
      <c r="AA2751" s="91" t="str">
        <v>ELK135.0FR</v>
      </c>
    </row>
    <row r="2752" spans="1:27" s="91" customFormat="1" ht="15" customHeight="1" x14ac:dyDescent="0.35">
      <c r="A2752" t="s">
        <v>8064</v>
      </c>
      <c r="B2752" t="s">
        <v>8063</v>
      </c>
      <c r="C2752" t="s">
        <v>8015</v>
      </c>
      <c r="D2752" t="s">
        <v>8065</v>
      </c>
      <c r="E2752"/>
      <c r="F2752" t="s">
        <v>33</v>
      </c>
      <c r="G2752"/>
      <c r="H2752">
        <v>150</v>
      </c>
      <c r="I2752">
        <v>455</v>
      </c>
      <c r="J2752" t="s">
        <v>454</v>
      </c>
      <c r="K2752">
        <v>35.213900000000002</v>
      </c>
      <c r="L2752">
        <v>-86.184899999999999</v>
      </c>
      <c r="M2752" s="100" t="s">
        <v>38457</v>
      </c>
      <c r="N2752" t="s">
        <v>26336</v>
      </c>
      <c r="O2752" t="s">
        <v>43086</v>
      </c>
      <c r="P2752">
        <v>2</v>
      </c>
      <c r="Q2752" t="s">
        <v>26404</v>
      </c>
      <c r="R2752" t="s">
        <v>25808</v>
      </c>
      <c r="S2752" t="s">
        <v>26197</v>
      </c>
      <c r="T2752" t="s">
        <v>26405</v>
      </c>
      <c r="U2752" t="s">
        <v>26207</v>
      </c>
      <c r="V2752" t="s">
        <v>26199</v>
      </c>
      <c r="W2752" s="91" t="s">
        <v>8066</v>
      </c>
      <c r="X2752" s="91" t="s">
        <v>29721</v>
      </c>
      <c r="Y2752" s="97"/>
      <c r="AA2752" s="91" t="str">
        <v>ELK150.0FR</v>
      </c>
    </row>
    <row r="2753" spans="1:27" s="91" customFormat="1" ht="15" customHeight="1" x14ac:dyDescent="0.35">
      <c r="A2753" t="s">
        <v>8068</v>
      </c>
      <c r="B2753" t="s">
        <v>8067</v>
      </c>
      <c r="C2753" t="s">
        <v>8015</v>
      </c>
      <c r="D2753" t="s">
        <v>8069</v>
      </c>
      <c r="E2753"/>
      <c r="F2753" t="s">
        <v>29086</v>
      </c>
      <c r="G2753"/>
      <c r="H2753">
        <v>170</v>
      </c>
      <c r="I2753">
        <v>260.89999999999998</v>
      </c>
      <c r="J2753" t="s">
        <v>454</v>
      </c>
      <c r="K2753">
        <v>35.298099999999998</v>
      </c>
      <c r="L2753">
        <v>-86.096999999999994</v>
      </c>
      <c r="M2753" s="100" t="s">
        <v>38457</v>
      </c>
      <c r="N2753" t="s">
        <v>26336</v>
      </c>
      <c r="O2753" t="s">
        <v>43086</v>
      </c>
      <c r="P2753">
        <v>2</v>
      </c>
      <c r="Q2753" t="s">
        <v>30012</v>
      </c>
      <c r="R2753" t="s">
        <v>25808</v>
      </c>
      <c r="S2753" t="s">
        <v>26197</v>
      </c>
      <c r="T2753" t="s">
        <v>26482</v>
      </c>
      <c r="U2753" t="s">
        <v>26207</v>
      </c>
      <c r="V2753" t="s">
        <v>26199</v>
      </c>
      <c r="W2753" s="91" t="s">
        <v>8070</v>
      </c>
      <c r="Y2753" s="97"/>
      <c r="AA2753" s="91" t="str">
        <v>ELK170.0FR</v>
      </c>
    </row>
    <row r="2754" spans="1:27" s="91" customFormat="1" ht="15" customHeight="1" x14ac:dyDescent="0.35">
      <c r="A2754" t="s">
        <v>8072</v>
      </c>
      <c r="B2754" t="s">
        <v>8071</v>
      </c>
      <c r="C2754" t="s">
        <v>8073</v>
      </c>
      <c r="D2754" t="s">
        <v>8074</v>
      </c>
      <c r="E2754"/>
      <c r="F2754" t="s">
        <v>29086</v>
      </c>
      <c r="G2754"/>
      <c r="H2754">
        <v>173</v>
      </c>
      <c r="I2754">
        <v>248.27</v>
      </c>
      <c r="J2754" t="s">
        <v>454</v>
      </c>
      <c r="K2754">
        <v>35.314160000000001</v>
      </c>
      <c r="L2754">
        <v>-86.072500000000005</v>
      </c>
      <c r="M2754" s="100" t="s">
        <v>38457</v>
      </c>
      <c r="N2754" t="s">
        <v>26336</v>
      </c>
      <c r="O2754" t="s">
        <v>42918</v>
      </c>
      <c r="P2754">
        <v>2</v>
      </c>
      <c r="Q2754" t="s">
        <v>30012</v>
      </c>
      <c r="R2754" t="s">
        <v>25808</v>
      </c>
      <c r="S2754" t="s">
        <v>26197</v>
      </c>
      <c r="T2754" t="s">
        <v>26482</v>
      </c>
      <c r="U2754" t="s">
        <v>26207</v>
      </c>
      <c r="V2754" t="s">
        <v>26199</v>
      </c>
      <c r="W2754" s="91" t="s">
        <v>8075</v>
      </c>
      <c r="X2754" s="91" t="s">
        <v>35050</v>
      </c>
      <c r="Y2754" s="97"/>
      <c r="AA2754" s="91" t="str">
        <v>ELK173.0FR</v>
      </c>
    </row>
    <row r="2755" spans="1:27" s="91" customFormat="1" ht="15" customHeight="1" x14ac:dyDescent="0.35">
      <c r="A2755" t="s">
        <v>8077</v>
      </c>
      <c r="B2755" t="s">
        <v>8076</v>
      </c>
      <c r="C2755" t="s">
        <v>8073</v>
      </c>
      <c r="D2755" t="s">
        <v>8078</v>
      </c>
      <c r="E2755"/>
      <c r="F2755" t="s">
        <v>29086</v>
      </c>
      <c r="G2755"/>
      <c r="H2755">
        <v>176.5</v>
      </c>
      <c r="I2755">
        <v>237.65</v>
      </c>
      <c r="J2755" t="s">
        <v>454</v>
      </c>
      <c r="K2755">
        <v>35.298609999999996</v>
      </c>
      <c r="L2755">
        <v>-86.058329999999998</v>
      </c>
      <c r="M2755" s="100" t="s">
        <v>38457</v>
      </c>
      <c r="N2755" t="s">
        <v>26336</v>
      </c>
      <c r="O2755" t="s">
        <v>42918</v>
      </c>
      <c r="P2755">
        <v>2</v>
      </c>
      <c r="Q2755" t="s">
        <v>30012</v>
      </c>
      <c r="R2755" t="s">
        <v>25808</v>
      </c>
      <c r="S2755" t="s">
        <v>26197</v>
      </c>
      <c r="T2755" t="s">
        <v>26482</v>
      </c>
      <c r="U2755" t="s">
        <v>26207</v>
      </c>
      <c r="V2755" t="s">
        <v>26199</v>
      </c>
      <c r="W2755" s="91" t="s">
        <v>8079</v>
      </c>
      <c r="X2755" s="91" t="s">
        <v>35050</v>
      </c>
      <c r="Y2755" s="97"/>
      <c r="AA2755" s="91" t="str">
        <v>ELK175.5FR</v>
      </c>
    </row>
    <row r="2756" spans="1:27" s="91" customFormat="1" ht="15" customHeight="1" x14ac:dyDescent="0.35">
      <c r="A2756" t="s">
        <v>8081</v>
      </c>
      <c r="B2756" t="s">
        <v>8080</v>
      </c>
      <c r="C2756" t="s">
        <v>8015</v>
      </c>
      <c r="D2756" t="s">
        <v>8082</v>
      </c>
      <c r="E2756"/>
      <c r="F2756" t="s">
        <v>29086</v>
      </c>
      <c r="G2756"/>
      <c r="H2756">
        <v>176</v>
      </c>
      <c r="I2756">
        <v>235</v>
      </c>
      <c r="J2756" t="s">
        <v>454</v>
      </c>
      <c r="K2756">
        <v>35.302300000000002</v>
      </c>
      <c r="L2756">
        <v>-86.057299999999998</v>
      </c>
      <c r="M2756" s="100" t="s">
        <v>38457</v>
      </c>
      <c r="N2756" t="s">
        <v>26336</v>
      </c>
      <c r="O2756" t="s">
        <v>42918</v>
      </c>
      <c r="P2756">
        <v>2</v>
      </c>
      <c r="Q2756" t="s">
        <v>30012</v>
      </c>
      <c r="R2756" t="s">
        <v>25808</v>
      </c>
      <c r="S2756" t="s">
        <v>26197</v>
      </c>
      <c r="T2756" t="s">
        <v>26482</v>
      </c>
      <c r="U2756" t="s">
        <v>26207</v>
      </c>
      <c r="V2756" t="s">
        <v>26199</v>
      </c>
      <c r="Y2756" s="97"/>
      <c r="AA2756" s="91" t="str">
        <v>ELK176.0FR</v>
      </c>
    </row>
    <row r="2757" spans="1:27" s="91" customFormat="1" ht="15" customHeight="1" x14ac:dyDescent="0.35">
      <c r="A2757" t="s">
        <v>8084</v>
      </c>
      <c r="B2757" t="s">
        <v>8083</v>
      </c>
      <c r="C2757" t="s">
        <v>8015</v>
      </c>
      <c r="D2757" t="s">
        <v>8085</v>
      </c>
      <c r="E2757"/>
      <c r="F2757" t="s">
        <v>33</v>
      </c>
      <c r="G2757"/>
      <c r="H2757">
        <v>187.4</v>
      </c>
      <c r="I2757">
        <v>134.5</v>
      </c>
      <c r="J2757" t="s">
        <v>454</v>
      </c>
      <c r="K2757">
        <v>35.306559999999998</v>
      </c>
      <c r="L2757">
        <v>-85.943290000000005</v>
      </c>
      <c r="M2757" s="100" t="s">
        <v>38457</v>
      </c>
      <c r="N2757" t="s">
        <v>26336</v>
      </c>
      <c r="O2757" t="s">
        <v>42918</v>
      </c>
      <c r="P2757">
        <v>2</v>
      </c>
      <c r="Q2757" t="s">
        <v>31257</v>
      </c>
      <c r="R2757" t="s">
        <v>25808</v>
      </c>
      <c r="S2757" t="s">
        <v>26197</v>
      </c>
      <c r="T2757"/>
      <c r="U2757" t="s">
        <v>26198</v>
      </c>
      <c r="V2757" t="s">
        <v>26199</v>
      </c>
      <c r="X2757" s="91" t="s">
        <v>31258</v>
      </c>
      <c r="Y2757" s="97"/>
      <c r="AA2757" s="91" t="str">
        <v>ELK187.4FR</v>
      </c>
    </row>
    <row r="2758" spans="1:27" s="91" customFormat="1" ht="15" customHeight="1" x14ac:dyDescent="0.35">
      <c r="A2758" t="s">
        <v>8087</v>
      </c>
      <c r="B2758" t="s">
        <v>8086</v>
      </c>
      <c r="C2758" t="s">
        <v>8088</v>
      </c>
      <c r="D2758" t="s">
        <v>8089</v>
      </c>
      <c r="E2758"/>
      <c r="F2758" t="s">
        <v>29086</v>
      </c>
      <c r="G2758"/>
      <c r="H2758">
        <v>0.6</v>
      </c>
      <c r="I2758">
        <v>0.22</v>
      </c>
      <c r="J2758" t="s">
        <v>1480</v>
      </c>
      <c r="K2758">
        <v>35.278709999999997</v>
      </c>
      <c r="L2758">
        <v>-85.897980000000004</v>
      </c>
      <c r="M2758" s="100" t="s">
        <v>38457</v>
      </c>
      <c r="N2758" t="s">
        <v>26336</v>
      </c>
      <c r="O2758" t="s">
        <v>42394</v>
      </c>
      <c r="P2758">
        <v>2</v>
      </c>
      <c r="Q2758" t="s">
        <v>31259</v>
      </c>
      <c r="R2758" t="s">
        <v>25802</v>
      </c>
      <c r="S2758" t="s">
        <v>26197</v>
      </c>
      <c r="T2758"/>
      <c r="U2758" t="s">
        <v>26198</v>
      </c>
      <c r="V2758" t="s">
        <v>26199</v>
      </c>
      <c r="X2758" s="91" t="s">
        <v>31260</v>
      </c>
      <c r="Y2758" s="97"/>
      <c r="AA2758" s="91" t="str">
        <v>ELK192.2T0.6GY</v>
      </c>
    </row>
    <row r="2759" spans="1:27" s="91" customFormat="1" ht="15" customHeight="1" x14ac:dyDescent="0.35">
      <c r="A2759" s="310" t="s">
        <v>39161</v>
      </c>
      <c r="B2759" s="310" t="s">
        <v>39162</v>
      </c>
      <c r="C2759" s="310" t="s">
        <v>8015</v>
      </c>
      <c r="D2759" s="310" t="s">
        <v>39163</v>
      </c>
      <c r="E2759" s="310"/>
      <c r="F2759" s="310" t="s">
        <v>29086</v>
      </c>
      <c r="G2759" s="310"/>
      <c r="H2759" s="314">
        <v>193.5</v>
      </c>
      <c r="I2759" s="314">
        <v>68</v>
      </c>
      <c r="J2759" s="310" t="s">
        <v>1480</v>
      </c>
      <c r="K2759" s="314">
        <v>35.293100000000003</v>
      </c>
      <c r="L2759" s="314">
        <v>-85.877600000000001</v>
      </c>
      <c r="M2759" s="314" t="s">
        <v>38457</v>
      </c>
      <c r="N2759" s="310" t="s">
        <v>26336</v>
      </c>
      <c r="O2759" s="310" t="s">
        <v>39164</v>
      </c>
      <c r="P2759" s="314">
        <v>2</v>
      </c>
      <c r="Q2759" s="310" t="s">
        <v>27136</v>
      </c>
      <c r="R2759" s="310" t="s">
        <v>25802</v>
      </c>
      <c r="S2759" s="310" t="s">
        <v>26197</v>
      </c>
      <c r="T2759" s="310"/>
      <c r="U2759" s="310" t="s">
        <v>26198</v>
      </c>
      <c r="V2759" s="310" t="s">
        <v>26199</v>
      </c>
      <c r="W2759" s="91" t="s">
        <v>39165</v>
      </c>
      <c r="X2759" s="91" t="s">
        <v>39166</v>
      </c>
      <c r="Y2759" s="97"/>
      <c r="AA2759" s="91" t="str">
        <v>ELK193.5GY</v>
      </c>
    </row>
    <row r="2760" spans="1:27" s="91" customFormat="1" ht="15" customHeight="1" x14ac:dyDescent="0.35">
      <c r="A2760" s="310" t="s">
        <v>39167</v>
      </c>
      <c r="B2760" s="310" t="s">
        <v>39168</v>
      </c>
      <c r="C2760" s="310" t="s">
        <v>8015</v>
      </c>
      <c r="D2760" s="310" t="s">
        <v>39169</v>
      </c>
      <c r="E2760" s="310"/>
      <c r="F2760" s="310" t="s">
        <v>29086</v>
      </c>
      <c r="G2760" s="310"/>
      <c r="H2760" s="314">
        <v>194.3</v>
      </c>
      <c r="I2760" s="314">
        <v>65.19</v>
      </c>
      <c r="J2760" s="310" t="s">
        <v>1480</v>
      </c>
      <c r="K2760" s="314">
        <v>35.296799</v>
      </c>
      <c r="L2760" s="314">
        <v>-85.869753000000003</v>
      </c>
      <c r="M2760" s="314" t="s">
        <v>38457</v>
      </c>
      <c r="N2760" s="310" t="s">
        <v>26336</v>
      </c>
      <c r="O2760" s="310" t="s">
        <v>39164</v>
      </c>
      <c r="P2760" s="314">
        <v>2</v>
      </c>
      <c r="Q2760" s="310" t="s">
        <v>27136</v>
      </c>
      <c r="R2760" s="310" t="s">
        <v>25802</v>
      </c>
      <c r="S2760" s="310" t="s">
        <v>26197</v>
      </c>
      <c r="T2760" s="310"/>
      <c r="U2760" s="310" t="s">
        <v>26198</v>
      </c>
      <c r="V2760" s="310" t="s">
        <v>26204</v>
      </c>
      <c r="W2760" s="91" t="s">
        <v>39170</v>
      </c>
      <c r="X2760" s="91" t="s">
        <v>39171</v>
      </c>
      <c r="Y2760" s="97"/>
      <c r="AA2760" s="91" t="str">
        <v>ELK194.3GY</v>
      </c>
    </row>
    <row r="2761" spans="1:27" s="91" customFormat="1" ht="15" customHeight="1" x14ac:dyDescent="0.35">
      <c r="A2761" t="s">
        <v>8091</v>
      </c>
      <c r="B2761" t="s">
        <v>8090</v>
      </c>
      <c r="C2761" t="s">
        <v>8015</v>
      </c>
      <c r="D2761" t="s">
        <v>8092</v>
      </c>
      <c r="E2761"/>
      <c r="F2761" t="s">
        <v>29086</v>
      </c>
      <c r="G2761"/>
      <c r="H2761">
        <v>195.3</v>
      </c>
      <c r="I2761">
        <v>63.35</v>
      </c>
      <c r="J2761" t="s">
        <v>1480</v>
      </c>
      <c r="K2761">
        <v>35.307569999999998</v>
      </c>
      <c r="L2761">
        <v>-85.866860000000003</v>
      </c>
      <c r="M2761" s="100" t="s">
        <v>38457</v>
      </c>
      <c r="N2761" t="s">
        <v>26336</v>
      </c>
      <c r="O2761" t="s">
        <v>42394</v>
      </c>
      <c r="P2761">
        <v>2</v>
      </c>
      <c r="Q2761" t="s">
        <v>27136</v>
      </c>
      <c r="R2761" t="s">
        <v>25802</v>
      </c>
      <c r="S2761" t="s">
        <v>26197</v>
      </c>
      <c r="T2761"/>
      <c r="U2761" t="s">
        <v>26198</v>
      </c>
      <c r="V2761" t="s">
        <v>26199</v>
      </c>
      <c r="W2761" s="91" t="s">
        <v>8093</v>
      </c>
      <c r="X2761" s="91" t="s">
        <v>31261</v>
      </c>
      <c r="Y2761" s="97"/>
      <c r="AA2761" s="91" t="str">
        <v>ELK195.3GY</v>
      </c>
    </row>
    <row r="2762" spans="1:27" s="91" customFormat="1" ht="15" customHeight="1" x14ac:dyDescent="0.35">
      <c r="A2762" t="s">
        <v>8095</v>
      </c>
      <c r="B2762" t="s">
        <v>8094</v>
      </c>
      <c r="C2762" t="s">
        <v>8015</v>
      </c>
      <c r="D2762" t="s">
        <v>8096</v>
      </c>
      <c r="E2762"/>
      <c r="F2762" t="s">
        <v>29086</v>
      </c>
      <c r="G2762"/>
      <c r="H2762">
        <v>201.6</v>
      </c>
      <c r="I2762">
        <v>25.87</v>
      </c>
      <c r="J2762" t="s">
        <v>1480</v>
      </c>
      <c r="K2762">
        <v>35.359720000000003</v>
      </c>
      <c r="L2762">
        <v>-85.835830000000001</v>
      </c>
      <c r="M2762" s="100" t="s">
        <v>38457</v>
      </c>
      <c r="N2762" t="s">
        <v>26336</v>
      </c>
      <c r="O2762" t="s">
        <v>42690</v>
      </c>
      <c r="P2762">
        <v>2</v>
      </c>
      <c r="Q2762" t="s">
        <v>27136</v>
      </c>
      <c r="R2762" t="s">
        <v>25802</v>
      </c>
      <c r="S2762" t="s">
        <v>26197</v>
      </c>
      <c r="T2762"/>
      <c r="U2762" t="s">
        <v>26198</v>
      </c>
      <c r="V2762" t="s">
        <v>26199</v>
      </c>
      <c r="Y2762" s="97"/>
      <c r="AA2762" s="91" t="str">
        <v>ELK201.6GY</v>
      </c>
    </row>
    <row r="2763" spans="1:27" s="91" customFormat="1" ht="15" customHeight="1" x14ac:dyDescent="0.35">
      <c r="A2763" t="s">
        <v>8098</v>
      </c>
      <c r="B2763" t="s">
        <v>8097</v>
      </c>
      <c r="C2763" t="s">
        <v>8099</v>
      </c>
      <c r="D2763" t="s">
        <v>8100</v>
      </c>
      <c r="E2763"/>
      <c r="F2763" t="s">
        <v>44</v>
      </c>
      <c r="G2763"/>
      <c r="H2763">
        <v>0.1</v>
      </c>
      <c r="I2763">
        <v>38.53</v>
      </c>
      <c r="J2763" t="s">
        <v>15</v>
      </c>
      <c r="K2763">
        <v>35.773249999999997</v>
      </c>
      <c r="L2763">
        <v>-83.849090000000004</v>
      </c>
      <c r="M2763" s="100" t="s">
        <v>38415</v>
      </c>
      <c r="N2763" t="s">
        <v>26602</v>
      </c>
      <c r="O2763" t="s">
        <v>42220</v>
      </c>
      <c r="P2763">
        <v>2</v>
      </c>
      <c r="Q2763" t="s">
        <v>27137</v>
      </c>
      <c r="R2763" t="s">
        <v>25825</v>
      </c>
      <c r="S2763" t="s">
        <v>26197</v>
      </c>
      <c r="T2763"/>
      <c r="U2763" t="s">
        <v>26198</v>
      </c>
      <c r="V2763" t="s">
        <v>26204</v>
      </c>
      <c r="W2763" s="91" t="s">
        <v>35051</v>
      </c>
      <c r="Y2763" s="97"/>
      <c r="AA2763" s="91" t="str">
        <v>ELLEJ000.1BT</v>
      </c>
    </row>
    <row r="2764" spans="1:27" s="91" customFormat="1" ht="15" customHeight="1" x14ac:dyDescent="0.35">
      <c r="A2764" t="s">
        <v>8102</v>
      </c>
      <c r="B2764" t="s">
        <v>8101</v>
      </c>
      <c r="C2764" t="s">
        <v>8099</v>
      </c>
      <c r="D2764" t="s">
        <v>8103</v>
      </c>
      <c r="E2764"/>
      <c r="F2764" t="s">
        <v>44</v>
      </c>
      <c r="G2764"/>
      <c r="H2764">
        <v>3.2</v>
      </c>
      <c r="I2764">
        <v>35.19</v>
      </c>
      <c r="J2764" t="s">
        <v>15</v>
      </c>
      <c r="K2764">
        <v>35.771799999999999</v>
      </c>
      <c r="L2764">
        <v>-83.815399999999997</v>
      </c>
      <c r="M2764" s="100" t="s">
        <v>38415</v>
      </c>
      <c r="N2764" t="s">
        <v>26602</v>
      </c>
      <c r="O2764" t="s">
        <v>42220</v>
      </c>
      <c r="P2764">
        <v>2</v>
      </c>
      <c r="Q2764" t="s">
        <v>27137</v>
      </c>
      <c r="R2764" t="s">
        <v>25825</v>
      </c>
      <c r="S2764" t="s">
        <v>26197</v>
      </c>
      <c r="T2764"/>
      <c r="U2764" t="s">
        <v>26198</v>
      </c>
      <c r="V2764" t="s">
        <v>26204</v>
      </c>
      <c r="Y2764" s="97"/>
      <c r="AA2764" s="91" t="str">
        <v>ELLEJ003.2BT</v>
      </c>
    </row>
    <row r="2765" spans="1:27" s="91" customFormat="1" ht="15" customHeight="1" x14ac:dyDescent="0.35">
      <c r="A2765" t="s">
        <v>8105</v>
      </c>
      <c r="B2765" t="s">
        <v>8104</v>
      </c>
      <c r="C2765" t="s">
        <v>8099</v>
      </c>
      <c r="D2765" t="s">
        <v>29208</v>
      </c>
      <c r="E2765"/>
      <c r="F2765" t="s">
        <v>28994</v>
      </c>
      <c r="G2765"/>
      <c r="H2765">
        <v>5.5</v>
      </c>
      <c r="I2765">
        <v>20.94</v>
      </c>
      <c r="J2765" t="s">
        <v>15</v>
      </c>
      <c r="K2765">
        <v>35.787199999999999</v>
      </c>
      <c r="L2765">
        <v>-83.800399999999996</v>
      </c>
      <c r="M2765" s="100" t="s">
        <v>38415</v>
      </c>
      <c r="N2765" t="s">
        <v>26602</v>
      </c>
      <c r="O2765" t="s">
        <v>42220</v>
      </c>
      <c r="P2765">
        <v>2</v>
      </c>
      <c r="Q2765" t="s">
        <v>27137</v>
      </c>
      <c r="R2765" t="s">
        <v>25825</v>
      </c>
      <c r="S2765" t="s">
        <v>26197</v>
      </c>
      <c r="T2765"/>
      <c r="U2765" t="s">
        <v>26198</v>
      </c>
      <c r="V2765" t="s">
        <v>26204</v>
      </c>
      <c r="Y2765" s="97"/>
      <c r="AA2765" s="91" t="str">
        <v>ELLEJ005.5BT</v>
      </c>
    </row>
    <row r="2766" spans="1:27" s="91" customFormat="1" ht="15" customHeight="1" x14ac:dyDescent="0.35">
      <c r="A2766" t="s">
        <v>8107</v>
      </c>
      <c r="B2766" t="s">
        <v>8106</v>
      </c>
      <c r="C2766" t="s">
        <v>8099</v>
      </c>
      <c r="D2766" t="s">
        <v>8108</v>
      </c>
      <c r="E2766"/>
      <c r="F2766" t="s">
        <v>28994</v>
      </c>
      <c r="G2766"/>
      <c r="H2766">
        <v>8</v>
      </c>
      <c r="I2766">
        <v>14.02</v>
      </c>
      <c r="J2766" t="s">
        <v>15</v>
      </c>
      <c r="K2766">
        <v>35.799999999999997</v>
      </c>
      <c r="L2766">
        <v>-83.772999999999996</v>
      </c>
      <c r="M2766" s="100" t="s">
        <v>38415</v>
      </c>
      <c r="N2766" t="s">
        <v>26602</v>
      </c>
      <c r="O2766" t="s">
        <v>42220</v>
      </c>
      <c r="P2766">
        <v>2</v>
      </c>
      <c r="Q2766" t="s">
        <v>27138</v>
      </c>
      <c r="R2766" t="s">
        <v>25825</v>
      </c>
      <c r="S2766" t="s">
        <v>26197</v>
      </c>
      <c r="T2766"/>
      <c r="U2766" t="s">
        <v>26198</v>
      </c>
      <c r="V2766" t="s">
        <v>26204</v>
      </c>
      <c r="X2766" s="91" t="s">
        <v>35052</v>
      </c>
      <c r="Y2766" s="97"/>
      <c r="AA2766" s="91" t="str">
        <v>ELLEJ008.0BT</v>
      </c>
    </row>
    <row r="2767" spans="1:27" s="91" customFormat="1" ht="15" customHeight="1" x14ac:dyDescent="0.35">
      <c r="A2767" t="s">
        <v>8110</v>
      </c>
      <c r="B2767" t="s">
        <v>8109</v>
      </c>
      <c r="C2767" t="s">
        <v>8099</v>
      </c>
      <c r="D2767" t="s">
        <v>8111</v>
      </c>
      <c r="E2767"/>
      <c r="F2767" t="s">
        <v>28998</v>
      </c>
      <c r="G2767"/>
      <c r="H2767">
        <v>10.1</v>
      </c>
      <c r="I2767">
        <v>4.78</v>
      </c>
      <c r="J2767" t="s">
        <v>553</v>
      </c>
      <c r="K2767">
        <v>35.801099999999998</v>
      </c>
      <c r="L2767">
        <v>-83.746099999999998</v>
      </c>
      <c r="M2767" s="100" t="s">
        <v>38415</v>
      </c>
      <c r="N2767" t="s">
        <v>26602</v>
      </c>
      <c r="O2767" t="s">
        <v>42220</v>
      </c>
      <c r="P2767">
        <v>2</v>
      </c>
      <c r="Q2767" t="s">
        <v>27138</v>
      </c>
      <c r="R2767" t="s">
        <v>25825</v>
      </c>
      <c r="S2767" t="s">
        <v>26197</v>
      </c>
      <c r="T2767"/>
      <c r="U2767" t="s">
        <v>26198</v>
      </c>
      <c r="V2767" t="s">
        <v>26204</v>
      </c>
      <c r="Y2767" s="97"/>
      <c r="AA2767" s="91" t="str">
        <v>ELLEJ010.1SV</v>
      </c>
    </row>
    <row r="2768" spans="1:27" s="91" customFormat="1" ht="15" customHeight="1" x14ac:dyDescent="0.35">
      <c r="A2768" t="s">
        <v>39172</v>
      </c>
      <c r="B2768" t="s">
        <v>8112</v>
      </c>
      <c r="C2768" t="s">
        <v>8114</v>
      </c>
      <c r="D2768" t="s">
        <v>8115</v>
      </c>
      <c r="E2768"/>
      <c r="F2768" t="s">
        <v>29101</v>
      </c>
      <c r="G2768"/>
      <c r="H2768">
        <v>0.03</v>
      </c>
      <c r="I2768">
        <v>1.72</v>
      </c>
      <c r="J2768" t="s">
        <v>301</v>
      </c>
      <c r="K2768">
        <v>35.031230000000001</v>
      </c>
      <c r="L2768">
        <v>-84.361949999999993</v>
      </c>
      <c r="M2768" s="100" t="s">
        <v>38423</v>
      </c>
      <c r="N2768" t="s">
        <v>26269</v>
      </c>
      <c r="O2768" t="s">
        <v>42544</v>
      </c>
      <c r="P2768">
        <v>1</v>
      </c>
      <c r="Q2768" t="s">
        <v>31262</v>
      </c>
      <c r="R2768" t="s">
        <v>25802</v>
      </c>
      <c r="S2768" t="s">
        <v>26197</v>
      </c>
      <c r="T2768"/>
      <c r="U2768" t="s">
        <v>26198</v>
      </c>
      <c r="V2768" t="s">
        <v>26204</v>
      </c>
      <c r="W2768" s="91" t="s">
        <v>41079</v>
      </c>
      <c r="Y2768" s="97"/>
      <c r="AA2768" s="91" t="str">
        <v>ELLIS000.0PO</v>
      </c>
    </row>
    <row r="2769" spans="1:27" s="91" customFormat="1" ht="15" customHeight="1" x14ac:dyDescent="0.35">
      <c r="A2769" s="310" t="s">
        <v>43752</v>
      </c>
      <c r="B2769" s="310" t="s">
        <v>43753</v>
      </c>
      <c r="C2769" s="310" t="s">
        <v>39174</v>
      </c>
      <c r="D2769" s="310" t="s">
        <v>43754</v>
      </c>
      <c r="E2769" s="310"/>
      <c r="F2769" s="310" t="s">
        <v>28985</v>
      </c>
      <c r="G2769" s="310"/>
      <c r="H2769" s="314">
        <v>0.15</v>
      </c>
      <c r="I2769" s="314">
        <v>5.2</v>
      </c>
      <c r="J2769" s="310" t="s">
        <v>301</v>
      </c>
      <c r="K2769" s="314">
        <v>35.185040000000001</v>
      </c>
      <c r="L2769" s="314">
        <v>-84.493409</v>
      </c>
      <c r="M2769" s="314" t="s">
        <v>38384</v>
      </c>
      <c r="N2769" s="310" t="s">
        <v>26211</v>
      </c>
      <c r="O2769" s="310" t="s">
        <v>39175</v>
      </c>
      <c r="P2769" s="314">
        <v>2</v>
      </c>
      <c r="Q2769" s="310" t="s">
        <v>39176</v>
      </c>
      <c r="R2769" s="310" t="s">
        <v>25802</v>
      </c>
      <c r="S2769" s="310" t="s">
        <v>26197</v>
      </c>
      <c r="T2769" s="310"/>
      <c r="U2769" s="310" t="s">
        <v>26198</v>
      </c>
      <c r="V2769" s="310" t="s">
        <v>26204</v>
      </c>
      <c r="W2769" s="91" t="s">
        <v>8113</v>
      </c>
      <c r="X2769" s="91" t="s">
        <v>43755</v>
      </c>
      <c r="Y2769" s="97"/>
      <c r="AA2769" s="91" t="str">
        <v>ELLIS000.15PO</v>
      </c>
    </row>
    <row r="2770" spans="1:27" s="91" customFormat="1" ht="15" customHeight="1" x14ac:dyDescent="0.35">
      <c r="A2770" s="310" t="s">
        <v>8113</v>
      </c>
      <c r="B2770" s="310" t="s">
        <v>39173</v>
      </c>
      <c r="C2770" s="310" t="s">
        <v>8114</v>
      </c>
      <c r="D2770" s="310" t="s">
        <v>43485</v>
      </c>
      <c r="E2770" s="310"/>
      <c r="F2770" s="310" t="s">
        <v>29101</v>
      </c>
      <c r="G2770" s="310"/>
      <c r="H2770" s="314">
        <v>0.1</v>
      </c>
      <c r="I2770" s="314">
        <v>0.71</v>
      </c>
      <c r="J2770" s="310" t="s">
        <v>301</v>
      </c>
      <c r="K2770" s="314">
        <v>35.030320000000003</v>
      </c>
      <c r="L2770" s="314">
        <v>-84.361919999999998</v>
      </c>
      <c r="M2770" s="314" t="s">
        <v>38423</v>
      </c>
      <c r="N2770" s="310" t="s">
        <v>26269</v>
      </c>
      <c r="O2770" s="310" t="s">
        <v>38672</v>
      </c>
      <c r="P2770" s="314">
        <v>1</v>
      </c>
      <c r="Q2770" s="310" t="s">
        <v>31262</v>
      </c>
      <c r="R2770" s="310" t="s">
        <v>25802</v>
      </c>
      <c r="S2770" s="310" t="s">
        <v>26197</v>
      </c>
      <c r="T2770" s="310"/>
      <c r="U2770" s="310" t="s">
        <v>26198</v>
      </c>
      <c r="V2770" s="310" t="s">
        <v>26204</v>
      </c>
      <c r="W2770" s="91" t="s">
        <v>39177</v>
      </c>
      <c r="Y2770" s="97"/>
      <c r="AA2770" s="91" t="str">
        <v>ELLIS000.1PO</v>
      </c>
    </row>
    <row r="2771" spans="1:27" s="91" customFormat="1" ht="15" customHeight="1" x14ac:dyDescent="0.35">
      <c r="A2771" s="310" t="s">
        <v>39178</v>
      </c>
      <c r="B2771" s="310" t="s">
        <v>39179</v>
      </c>
      <c r="C2771" s="310" t="s">
        <v>8114</v>
      </c>
      <c r="D2771" s="310" t="s">
        <v>39180</v>
      </c>
      <c r="E2771" s="310"/>
      <c r="F2771" s="310" t="s">
        <v>29101</v>
      </c>
      <c r="G2771" s="310"/>
      <c r="H2771" s="314">
        <v>0.2</v>
      </c>
      <c r="I2771" s="314">
        <v>1.7</v>
      </c>
      <c r="J2771" s="310" t="s">
        <v>301</v>
      </c>
      <c r="K2771" s="314">
        <v>35.029470000000003</v>
      </c>
      <c r="L2771" s="314">
        <v>-84.361810000000006</v>
      </c>
      <c r="M2771" s="314" t="s">
        <v>38423</v>
      </c>
      <c r="N2771" s="310" t="s">
        <v>26269</v>
      </c>
      <c r="O2771" s="310" t="s">
        <v>38672</v>
      </c>
      <c r="P2771" s="314">
        <v>1</v>
      </c>
      <c r="Q2771" s="310" t="s">
        <v>31262</v>
      </c>
      <c r="R2771" s="310" t="s">
        <v>25802</v>
      </c>
      <c r="S2771" s="310" t="s">
        <v>26197</v>
      </c>
      <c r="T2771" s="310"/>
      <c r="U2771" s="310" t="s">
        <v>26198</v>
      </c>
      <c r="V2771" s="310" t="s">
        <v>26204</v>
      </c>
      <c r="W2771" s="91" t="s">
        <v>39181</v>
      </c>
      <c r="X2771" s="91" t="s">
        <v>39182</v>
      </c>
      <c r="Y2771" s="97"/>
      <c r="AA2771" s="91" t="str">
        <v>ELLIS000.2PO</v>
      </c>
    </row>
    <row r="2772" spans="1:27" s="91" customFormat="1" ht="15" customHeight="1" x14ac:dyDescent="0.35">
      <c r="A2772" t="s">
        <v>8117</v>
      </c>
      <c r="B2772" t="s">
        <v>8116</v>
      </c>
      <c r="C2772" t="s">
        <v>8114</v>
      </c>
      <c r="D2772" t="s">
        <v>8118</v>
      </c>
      <c r="E2772"/>
      <c r="F2772" t="s">
        <v>29101</v>
      </c>
      <c r="G2772"/>
      <c r="H2772">
        <v>0.6</v>
      </c>
      <c r="I2772">
        <v>1.52</v>
      </c>
      <c r="J2772" t="s">
        <v>301</v>
      </c>
      <c r="K2772">
        <v>35.027920000000002</v>
      </c>
      <c r="L2772">
        <v>-84.355840000000001</v>
      </c>
      <c r="M2772" s="100" t="s">
        <v>38423</v>
      </c>
      <c r="N2772" t="s">
        <v>26269</v>
      </c>
      <c r="O2772" t="s">
        <v>42544</v>
      </c>
      <c r="P2772">
        <v>1</v>
      </c>
      <c r="Q2772" t="s">
        <v>31262</v>
      </c>
      <c r="R2772" t="s">
        <v>25802</v>
      </c>
      <c r="S2772" t="s">
        <v>26197</v>
      </c>
      <c r="T2772"/>
      <c r="U2772" t="s">
        <v>26198</v>
      </c>
      <c r="V2772" t="s">
        <v>26204</v>
      </c>
      <c r="Y2772" s="97"/>
      <c r="AA2772" s="91" t="str">
        <v>ELLIS000.6PO</v>
      </c>
    </row>
    <row r="2773" spans="1:27" s="91" customFormat="1" ht="15" customHeight="1" x14ac:dyDescent="0.35">
      <c r="A2773" t="s">
        <v>31263</v>
      </c>
      <c r="B2773" t="s">
        <v>31264</v>
      </c>
      <c r="C2773" t="s">
        <v>31265</v>
      </c>
      <c r="D2773" t="s">
        <v>31266</v>
      </c>
      <c r="E2773"/>
      <c r="F2773" t="s">
        <v>58</v>
      </c>
      <c r="G2773"/>
      <c r="H2773">
        <v>0.1</v>
      </c>
      <c r="I2773">
        <v>10.07</v>
      </c>
      <c r="J2773" t="s">
        <v>313</v>
      </c>
      <c r="K2773">
        <v>36.074680000000001</v>
      </c>
      <c r="L2773">
        <v>-84.897310000000004</v>
      </c>
      <c r="M2773" s="100" t="s">
        <v>38416</v>
      </c>
      <c r="N2773" t="s">
        <v>26258</v>
      </c>
      <c r="O2773" t="s">
        <v>42378</v>
      </c>
      <c r="P2773">
        <v>1</v>
      </c>
      <c r="Q2773" t="s">
        <v>27180</v>
      </c>
      <c r="R2773" t="s">
        <v>25812</v>
      </c>
      <c r="S2773" t="s">
        <v>26197</v>
      </c>
      <c r="T2773"/>
      <c r="U2773" t="s">
        <v>26198</v>
      </c>
      <c r="V2773" t="s">
        <v>26199</v>
      </c>
      <c r="Y2773" s="97"/>
      <c r="AA2773" s="91" t="str">
        <v>ELMOR000.1CU</v>
      </c>
    </row>
    <row r="2774" spans="1:27" s="91" customFormat="1" ht="15" customHeight="1" x14ac:dyDescent="0.35">
      <c r="A2774" t="s">
        <v>8120</v>
      </c>
      <c r="B2774" t="s">
        <v>8119</v>
      </c>
      <c r="C2774" t="s">
        <v>8121</v>
      </c>
      <c r="D2774" t="s">
        <v>8122</v>
      </c>
      <c r="E2774"/>
      <c r="F2774" t="s">
        <v>44</v>
      </c>
      <c r="G2774"/>
      <c r="H2774">
        <v>0.1</v>
      </c>
      <c r="I2774">
        <v>866.1</v>
      </c>
      <c r="J2774" t="s">
        <v>878</v>
      </c>
      <c r="K2774">
        <v>35.889859999999999</v>
      </c>
      <c r="L2774">
        <v>-84.487780000000001</v>
      </c>
      <c r="M2774" s="100" t="s">
        <v>38416</v>
      </c>
      <c r="N2774" t="s">
        <v>26258</v>
      </c>
      <c r="O2774" t="s">
        <v>39183</v>
      </c>
      <c r="P2774">
        <v>1</v>
      </c>
      <c r="Q2774" t="s">
        <v>31267</v>
      </c>
      <c r="R2774" t="s">
        <v>25825</v>
      </c>
      <c r="S2774" t="s">
        <v>26197</v>
      </c>
      <c r="T2774" t="s">
        <v>26636</v>
      </c>
      <c r="U2774" t="s">
        <v>26207</v>
      </c>
      <c r="V2774" t="s">
        <v>26204</v>
      </c>
      <c r="X2774" s="91" t="s">
        <v>35053</v>
      </c>
      <c r="Y2774" s="97"/>
      <c r="AA2774" s="91" t="str">
        <v>EMORY000.1RO</v>
      </c>
    </row>
    <row r="2775" spans="1:27" s="91" customFormat="1" ht="15" customHeight="1" x14ac:dyDescent="0.35">
      <c r="A2775" t="s">
        <v>8124</v>
      </c>
      <c r="B2775" t="s">
        <v>8123</v>
      </c>
      <c r="C2775" t="s">
        <v>8121</v>
      </c>
      <c r="D2775" t="s">
        <v>29209</v>
      </c>
      <c r="E2775"/>
      <c r="F2775" t="s">
        <v>44</v>
      </c>
      <c r="G2775"/>
      <c r="H2775">
        <v>0.9</v>
      </c>
      <c r="I2775"/>
      <c r="J2775" t="s">
        <v>878</v>
      </c>
      <c r="K2775">
        <v>35.897190000000002</v>
      </c>
      <c r="L2775">
        <v>-84.489149999999995</v>
      </c>
      <c r="M2775" s="100" t="s">
        <v>38416</v>
      </c>
      <c r="N2775" t="s">
        <v>26258</v>
      </c>
      <c r="O2775" t="s">
        <v>43078</v>
      </c>
      <c r="P2775">
        <v>1</v>
      </c>
      <c r="Q2775" t="s">
        <v>31267</v>
      </c>
      <c r="R2775" t="s">
        <v>25825</v>
      </c>
      <c r="S2775" t="s">
        <v>26197</v>
      </c>
      <c r="T2775" t="s">
        <v>26636</v>
      </c>
      <c r="U2775" t="s">
        <v>26207</v>
      </c>
      <c r="V2775" t="s">
        <v>26204</v>
      </c>
      <c r="X2775" s="91" t="s">
        <v>31268</v>
      </c>
      <c r="Y2775" s="97"/>
      <c r="AA2775" s="91" t="str">
        <v>EMORY000.9RO</v>
      </c>
    </row>
    <row r="2776" spans="1:27" s="91" customFormat="1" ht="15" customHeight="1" x14ac:dyDescent="0.35">
      <c r="A2776" t="s">
        <v>8126</v>
      </c>
      <c r="B2776" t="s">
        <v>8125</v>
      </c>
      <c r="C2776" t="s">
        <v>8121</v>
      </c>
      <c r="D2776" t="s">
        <v>8127</v>
      </c>
      <c r="E2776"/>
      <c r="F2776" t="s">
        <v>44</v>
      </c>
      <c r="G2776"/>
      <c r="H2776">
        <v>1.7</v>
      </c>
      <c r="I2776">
        <v>864.06</v>
      </c>
      <c r="J2776" t="s">
        <v>878</v>
      </c>
      <c r="K2776">
        <v>35.895829999999997</v>
      </c>
      <c r="L2776">
        <v>-84.490210000000005</v>
      </c>
      <c r="M2776" s="100" t="s">
        <v>38416</v>
      </c>
      <c r="N2776" t="s">
        <v>26258</v>
      </c>
      <c r="O2776" t="s">
        <v>43078</v>
      </c>
      <c r="P2776">
        <v>1</v>
      </c>
      <c r="Q2776" t="s">
        <v>31267</v>
      </c>
      <c r="R2776" t="s">
        <v>25825</v>
      </c>
      <c r="S2776" t="s">
        <v>26197</v>
      </c>
      <c r="T2776" t="s">
        <v>26636</v>
      </c>
      <c r="U2776" t="s">
        <v>26207</v>
      </c>
      <c r="V2776" t="s">
        <v>26204</v>
      </c>
      <c r="W2776" s="91" t="s">
        <v>8128</v>
      </c>
      <c r="X2776" s="91" t="s">
        <v>31269</v>
      </c>
      <c r="Y2776" s="97"/>
      <c r="AA2776" s="91" t="str">
        <v>EMORY0001.7RO</v>
      </c>
    </row>
    <row r="2777" spans="1:27" s="91" customFormat="1" ht="15" customHeight="1" x14ac:dyDescent="0.35">
      <c r="A2777" t="s">
        <v>8130</v>
      </c>
      <c r="B2777" t="s">
        <v>8129</v>
      </c>
      <c r="C2777" t="s">
        <v>8121</v>
      </c>
      <c r="D2777" t="s">
        <v>8131</v>
      </c>
      <c r="E2777"/>
      <c r="F2777" t="s">
        <v>44</v>
      </c>
      <c r="G2777"/>
      <c r="H2777">
        <v>1.9</v>
      </c>
      <c r="I2777">
        <v>863.33</v>
      </c>
      <c r="J2777" t="s">
        <v>878</v>
      </c>
      <c r="K2777">
        <v>35.904730000000001</v>
      </c>
      <c r="L2777">
        <v>-84.502719999999997</v>
      </c>
      <c r="M2777" s="100" t="s">
        <v>38416</v>
      </c>
      <c r="N2777" t="s">
        <v>26258</v>
      </c>
      <c r="O2777" t="s">
        <v>43078</v>
      </c>
      <c r="P2777">
        <v>1</v>
      </c>
      <c r="Q2777" t="s">
        <v>31270</v>
      </c>
      <c r="R2777" t="s">
        <v>25825</v>
      </c>
      <c r="S2777" t="s">
        <v>26197</v>
      </c>
      <c r="T2777" t="s">
        <v>26636</v>
      </c>
      <c r="U2777" t="s">
        <v>26207</v>
      </c>
      <c r="V2777" t="s">
        <v>26204</v>
      </c>
      <c r="X2777" s="91" t="s">
        <v>31271</v>
      </c>
      <c r="Y2777" s="97"/>
      <c r="AA2777" s="91" t="str">
        <v>EMORY001.9RO</v>
      </c>
    </row>
    <row r="2778" spans="1:27" s="91" customFormat="1" ht="15" customHeight="1" x14ac:dyDescent="0.35">
      <c r="A2778" t="s">
        <v>8133</v>
      </c>
      <c r="B2778" t="s">
        <v>8132</v>
      </c>
      <c r="C2778" t="s">
        <v>8121</v>
      </c>
      <c r="D2778" t="s">
        <v>8134</v>
      </c>
      <c r="E2778"/>
      <c r="F2778" t="s">
        <v>44</v>
      </c>
      <c r="G2778"/>
      <c r="H2778">
        <v>2.1</v>
      </c>
      <c r="I2778">
        <v>863</v>
      </c>
      <c r="J2778" t="s">
        <v>878</v>
      </c>
      <c r="K2778">
        <v>35.905999999999999</v>
      </c>
      <c r="L2778">
        <v>-84.503</v>
      </c>
      <c r="M2778" s="100" t="s">
        <v>38416</v>
      </c>
      <c r="N2778" t="s">
        <v>26258</v>
      </c>
      <c r="O2778" t="s">
        <v>43078</v>
      </c>
      <c r="P2778">
        <v>1</v>
      </c>
      <c r="Q2778" t="s">
        <v>31270</v>
      </c>
      <c r="R2778" t="s">
        <v>25825</v>
      </c>
      <c r="S2778" t="s">
        <v>26197</v>
      </c>
      <c r="T2778" t="s">
        <v>26636</v>
      </c>
      <c r="U2778" t="s">
        <v>26207</v>
      </c>
      <c r="V2778" t="s">
        <v>26204</v>
      </c>
      <c r="X2778" s="91" t="s">
        <v>35054</v>
      </c>
      <c r="Y2778" s="97"/>
      <c r="AA2778" s="91" t="str">
        <v>EMORY002.1RO</v>
      </c>
    </row>
    <row r="2779" spans="1:27" s="91" customFormat="1" ht="15" customHeight="1" x14ac:dyDescent="0.35">
      <c r="A2779" t="s">
        <v>8136</v>
      </c>
      <c r="B2779" t="s">
        <v>8135</v>
      </c>
      <c r="C2779" t="s">
        <v>8121</v>
      </c>
      <c r="D2779" t="s">
        <v>8137</v>
      </c>
      <c r="E2779"/>
      <c r="F2779" t="s">
        <v>44</v>
      </c>
      <c r="G2779"/>
      <c r="H2779">
        <v>3</v>
      </c>
      <c r="I2779">
        <v>856.44</v>
      </c>
      <c r="J2779" t="s">
        <v>878</v>
      </c>
      <c r="K2779">
        <v>35.91825</v>
      </c>
      <c r="L2779">
        <v>-84.498000000000005</v>
      </c>
      <c r="M2779" s="100" t="s">
        <v>38416</v>
      </c>
      <c r="N2779" t="s">
        <v>26258</v>
      </c>
      <c r="O2779" t="s">
        <v>43078</v>
      </c>
      <c r="P2779">
        <v>1</v>
      </c>
      <c r="Q2779" t="s">
        <v>31270</v>
      </c>
      <c r="R2779" t="s">
        <v>25825</v>
      </c>
      <c r="S2779" t="s">
        <v>26197</v>
      </c>
      <c r="T2779" t="s">
        <v>26636</v>
      </c>
      <c r="U2779" t="s">
        <v>26207</v>
      </c>
      <c r="V2779" t="s">
        <v>26204</v>
      </c>
      <c r="W2779" s="91" t="s">
        <v>8138</v>
      </c>
      <c r="X2779" s="91" t="s">
        <v>35055</v>
      </c>
      <c r="Y2779" s="97"/>
      <c r="AA2779" s="91" t="str">
        <v>EMORY003.0RO</v>
      </c>
    </row>
    <row r="2780" spans="1:27" s="91" customFormat="1" ht="15" customHeight="1" x14ac:dyDescent="0.35">
      <c r="A2780" t="s">
        <v>8140</v>
      </c>
      <c r="B2780" t="s">
        <v>8139</v>
      </c>
      <c r="C2780" t="s">
        <v>8121</v>
      </c>
      <c r="D2780" t="s">
        <v>8141</v>
      </c>
      <c r="E2780"/>
      <c r="F2780" t="s">
        <v>44</v>
      </c>
      <c r="G2780"/>
      <c r="H2780">
        <v>4</v>
      </c>
      <c r="I2780"/>
      <c r="J2780" t="s">
        <v>878</v>
      </c>
      <c r="K2780">
        <v>35.924160000000001</v>
      </c>
      <c r="L2780">
        <v>-84.483234999999993</v>
      </c>
      <c r="M2780" s="100" t="s">
        <v>38416</v>
      </c>
      <c r="N2780" t="s">
        <v>26258</v>
      </c>
      <c r="O2780" t="s">
        <v>43078</v>
      </c>
      <c r="P2780">
        <v>1</v>
      </c>
      <c r="Q2780" t="s">
        <v>31272</v>
      </c>
      <c r="R2780" t="s">
        <v>25825</v>
      </c>
      <c r="S2780" t="s">
        <v>26197</v>
      </c>
      <c r="T2780" t="s">
        <v>26636</v>
      </c>
      <c r="U2780" t="s">
        <v>26207</v>
      </c>
      <c r="V2780" t="s">
        <v>26204</v>
      </c>
      <c r="X2780" s="91" t="s">
        <v>35053</v>
      </c>
      <c r="Y2780" s="97"/>
      <c r="AA2780" s="91" t="str">
        <v>EMORY004.0RO</v>
      </c>
    </row>
    <row r="2781" spans="1:27" s="91" customFormat="1" ht="15" customHeight="1" x14ac:dyDescent="0.35">
      <c r="A2781" t="s">
        <v>8143</v>
      </c>
      <c r="B2781" t="s">
        <v>8142</v>
      </c>
      <c r="C2781" t="s">
        <v>8121</v>
      </c>
      <c r="D2781" t="s">
        <v>8144</v>
      </c>
      <c r="E2781"/>
      <c r="F2781" t="s">
        <v>44</v>
      </c>
      <c r="G2781"/>
      <c r="H2781">
        <v>6</v>
      </c>
      <c r="I2781"/>
      <c r="J2781" t="s">
        <v>878</v>
      </c>
      <c r="K2781">
        <v>35.945599999999999</v>
      </c>
      <c r="L2781">
        <v>-84.495509999999996</v>
      </c>
      <c r="M2781" s="100" t="s">
        <v>38416</v>
      </c>
      <c r="N2781" t="s">
        <v>26258</v>
      </c>
      <c r="O2781" t="s">
        <v>39183</v>
      </c>
      <c r="P2781">
        <v>1</v>
      </c>
      <c r="Q2781" t="s">
        <v>31272</v>
      </c>
      <c r="R2781" t="s">
        <v>25825</v>
      </c>
      <c r="S2781" t="s">
        <v>26197</v>
      </c>
      <c r="T2781" t="s">
        <v>26636</v>
      </c>
      <c r="U2781" t="s">
        <v>26207</v>
      </c>
      <c r="V2781" t="s">
        <v>26204</v>
      </c>
      <c r="W2781" s="91" t="s">
        <v>35056</v>
      </c>
      <c r="Y2781" s="97"/>
      <c r="AA2781" s="91" t="str">
        <v>EMORY006.0RO</v>
      </c>
    </row>
    <row r="2782" spans="1:27" s="91" customFormat="1" ht="15" customHeight="1" x14ac:dyDescent="0.35">
      <c r="A2782" t="s">
        <v>8146</v>
      </c>
      <c r="B2782" t="s">
        <v>8145</v>
      </c>
      <c r="C2782" t="s">
        <v>8121</v>
      </c>
      <c r="D2782" t="s">
        <v>8147</v>
      </c>
      <c r="E2782"/>
      <c r="F2782" t="s">
        <v>44</v>
      </c>
      <c r="G2782"/>
      <c r="H2782">
        <v>8</v>
      </c>
      <c r="I2782"/>
      <c r="J2782" t="s">
        <v>878</v>
      </c>
      <c r="K2782">
        <v>35.952300000000001</v>
      </c>
      <c r="L2782">
        <v>-84.500799999999998</v>
      </c>
      <c r="M2782" s="100" t="s">
        <v>38416</v>
      </c>
      <c r="N2782" t="s">
        <v>26258</v>
      </c>
      <c r="O2782" t="s">
        <v>43078</v>
      </c>
      <c r="P2782">
        <v>1</v>
      </c>
      <c r="Q2782" t="s">
        <v>31272</v>
      </c>
      <c r="R2782" t="s">
        <v>25825</v>
      </c>
      <c r="S2782" t="s">
        <v>26197</v>
      </c>
      <c r="T2782" t="s">
        <v>26636</v>
      </c>
      <c r="U2782" t="s">
        <v>26207</v>
      </c>
      <c r="V2782" t="s">
        <v>26204</v>
      </c>
      <c r="W2782" s="91" t="s">
        <v>8148</v>
      </c>
      <c r="X2782" s="91" t="s">
        <v>31273</v>
      </c>
      <c r="Y2782" s="97"/>
      <c r="AA2782" s="91" t="str">
        <v>EMORY008.0RO</v>
      </c>
    </row>
    <row r="2783" spans="1:27" s="91" customFormat="1" ht="15" customHeight="1" x14ac:dyDescent="0.35">
      <c r="A2783" t="s">
        <v>8150</v>
      </c>
      <c r="B2783" t="s">
        <v>8149</v>
      </c>
      <c r="C2783" t="s">
        <v>8121</v>
      </c>
      <c r="D2783" t="s">
        <v>8151</v>
      </c>
      <c r="E2783"/>
      <c r="F2783" t="s">
        <v>44</v>
      </c>
      <c r="G2783"/>
      <c r="H2783">
        <v>12.1</v>
      </c>
      <c r="I2783">
        <v>799.45</v>
      </c>
      <c r="J2783" t="s">
        <v>878</v>
      </c>
      <c r="K2783">
        <v>35.927720000000001</v>
      </c>
      <c r="L2783">
        <v>-84.551469999999995</v>
      </c>
      <c r="M2783" s="100" t="s">
        <v>38416</v>
      </c>
      <c r="N2783" t="s">
        <v>26258</v>
      </c>
      <c r="O2783" t="s">
        <v>43078</v>
      </c>
      <c r="P2783">
        <v>1</v>
      </c>
      <c r="Q2783" t="s">
        <v>31274</v>
      </c>
      <c r="R2783" t="s">
        <v>25825</v>
      </c>
      <c r="S2783" t="s">
        <v>26197</v>
      </c>
      <c r="T2783"/>
      <c r="U2783" t="s">
        <v>26198</v>
      </c>
      <c r="V2783" t="s">
        <v>26204</v>
      </c>
      <c r="X2783" s="91" t="s">
        <v>35057</v>
      </c>
      <c r="Y2783" s="97"/>
      <c r="AA2783" s="91" t="str">
        <v>EMORY012.1RO</v>
      </c>
    </row>
    <row r="2784" spans="1:27" s="91" customFormat="1" ht="15" customHeight="1" x14ac:dyDescent="0.35">
      <c r="A2784" t="s">
        <v>8153</v>
      </c>
      <c r="B2784" t="s">
        <v>8152</v>
      </c>
      <c r="C2784" t="s">
        <v>8121</v>
      </c>
      <c r="D2784" t="s">
        <v>8154</v>
      </c>
      <c r="E2784"/>
      <c r="F2784" t="s">
        <v>29089</v>
      </c>
      <c r="G2784"/>
      <c r="H2784">
        <v>14.5</v>
      </c>
      <c r="I2784">
        <v>793.81</v>
      </c>
      <c r="J2784" t="s">
        <v>775</v>
      </c>
      <c r="K2784">
        <v>35.948</v>
      </c>
      <c r="L2784">
        <v>-84.574700000000007</v>
      </c>
      <c r="M2784" s="100" t="s">
        <v>38416</v>
      </c>
      <c r="N2784" t="s">
        <v>26258</v>
      </c>
      <c r="O2784" t="s">
        <v>43078</v>
      </c>
      <c r="P2784">
        <v>1</v>
      </c>
      <c r="Q2784" t="s">
        <v>31274</v>
      </c>
      <c r="R2784" t="s">
        <v>25825</v>
      </c>
      <c r="S2784" t="s">
        <v>26197</v>
      </c>
      <c r="T2784"/>
      <c r="U2784" t="s">
        <v>26198</v>
      </c>
      <c r="V2784" t="s">
        <v>26204</v>
      </c>
      <c r="X2784" s="91" t="s">
        <v>29721</v>
      </c>
      <c r="Y2784" s="97"/>
      <c r="AA2784" s="91" t="str">
        <v>EMORY014.5MG</v>
      </c>
    </row>
    <row r="2785" spans="1:27" s="91" customFormat="1" ht="15" customHeight="1" x14ac:dyDescent="0.35">
      <c r="A2785" t="s">
        <v>8156</v>
      </c>
      <c r="B2785" t="s">
        <v>8155</v>
      </c>
      <c r="C2785" t="s">
        <v>8121</v>
      </c>
      <c r="D2785" t="s">
        <v>8157</v>
      </c>
      <c r="E2785"/>
      <c r="F2785" t="s">
        <v>58</v>
      </c>
      <c r="G2785"/>
      <c r="H2785">
        <v>18.3</v>
      </c>
      <c r="I2785">
        <v>760.64</v>
      </c>
      <c r="J2785" t="s">
        <v>775</v>
      </c>
      <c r="K2785">
        <v>35.982869999999998</v>
      </c>
      <c r="L2785">
        <v>-84.559110000000004</v>
      </c>
      <c r="M2785" s="100" t="s">
        <v>38416</v>
      </c>
      <c r="N2785" t="s">
        <v>26258</v>
      </c>
      <c r="O2785" t="s">
        <v>39183</v>
      </c>
      <c r="P2785">
        <v>1</v>
      </c>
      <c r="Q2785" t="s">
        <v>31274</v>
      </c>
      <c r="R2785" t="s">
        <v>25825</v>
      </c>
      <c r="S2785" t="s">
        <v>26197</v>
      </c>
      <c r="T2785"/>
      <c r="U2785" t="s">
        <v>26198</v>
      </c>
      <c r="V2785" t="s">
        <v>26204</v>
      </c>
      <c r="W2785" s="91" t="s">
        <v>39184</v>
      </c>
      <c r="X2785" s="91" t="s">
        <v>31275</v>
      </c>
      <c r="Y2785" s="97"/>
      <c r="AA2785" s="91" t="str">
        <v>EMORY018.3MG</v>
      </c>
    </row>
    <row r="2786" spans="1:27" s="91" customFormat="1" ht="15" customHeight="1" x14ac:dyDescent="0.35">
      <c r="A2786" t="s">
        <v>8159</v>
      </c>
      <c r="B2786" t="s">
        <v>8158</v>
      </c>
      <c r="C2786" t="s">
        <v>8121</v>
      </c>
      <c r="D2786" t="s">
        <v>8160</v>
      </c>
      <c r="E2786"/>
      <c r="F2786" t="s">
        <v>58</v>
      </c>
      <c r="G2786"/>
      <c r="H2786">
        <v>22</v>
      </c>
      <c r="I2786">
        <v>705.13</v>
      </c>
      <c r="J2786" t="s">
        <v>775</v>
      </c>
      <c r="K2786">
        <v>36.029299999999999</v>
      </c>
      <c r="L2786">
        <v>-84.580299999999994</v>
      </c>
      <c r="M2786" s="100" t="s">
        <v>38416</v>
      </c>
      <c r="N2786" t="s">
        <v>26258</v>
      </c>
      <c r="O2786" t="s">
        <v>43078</v>
      </c>
      <c r="P2786">
        <v>1</v>
      </c>
      <c r="Q2786" t="s">
        <v>31276</v>
      </c>
      <c r="R2786" t="s">
        <v>25825</v>
      </c>
      <c r="S2786" t="s">
        <v>26197</v>
      </c>
      <c r="T2786"/>
      <c r="U2786" t="s">
        <v>26198</v>
      </c>
      <c r="V2786" t="s">
        <v>26204</v>
      </c>
      <c r="W2786" s="91" t="s">
        <v>41080</v>
      </c>
      <c r="Y2786" s="97"/>
      <c r="AA2786" s="91" t="str">
        <v>EMORY022.0MG</v>
      </c>
    </row>
    <row r="2787" spans="1:27" s="91" customFormat="1" ht="15" customHeight="1" x14ac:dyDescent="0.35">
      <c r="A2787" t="s">
        <v>8162</v>
      </c>
      <c r="B2787" t="s">
        <v>8161</v>
      </c>
      <c r="C2787" t="s">
        <v>8121</v>
      </c>
      <c r="D2787" t="s">
        <v>8163</v>
      </c>
      <c r="E2787"/>
      <c r="F2787" t="s">
        <v>58</v>
      </c>
      <c r="G2787"/>
      <c r="H2787">
        <v>27.7</v>
      </c>
      <c r="I2787">
        <v>616.64</v>
      </c>
      <c r="J2787" t="s">
        <v>775</v>
      </c>
      <c r="K2787">
        <v>36.068899999999999</v>
      </c>
      <c r="L2787">
        <v>-84.662300000000002</v>
      </c>
      <c r="M2787" s="100" t="s">
        <v>38416</v>
      </c>
      <c r="N2787" t="s">
        <v>26258</v>
      </c>
      <c r="O2787" t="s">
        <v>43078</v>
      </c>
      <c r="P2787">
        <v>1</v>
      </c>
      <c r="Q2787" t="s">
        <v>31276</v>
      </c>
      <c r="R2787" t="s">
        <v>25825</v>
      </c>
      <c r="S2787" t="s">
        <v>26197</v>
      </c>
      <c r="T2787"/>
      <c r="U2787" t="s">
        <v>26198</v>
      </c>
      <c r="V2787" t="s">
        <v>26204</v>
      </c>
      <c r="X2787" s="91" t="s">
        <v>41081</v>
      </c>
      <c r="Y2787" s="97"/>
      <c r="AA2787" s="91" t="str">
        <v>EMORY027.7MG</v>
      </c>
    </row>
    <row r="2788" spans="1:27" s="91" customFormat="1" ht="15" customHeight="1" x14ac:dyDescent="0.35">
      <c r="A2788" t="s">
        <v>8165</v>
      </c>
      <c r="B2788" t="s">
        <v>8164</v>
      </c>
      <c r="C2788" t="s">
        <v>8121</v>
      </c>
      <c r="D2788" t="s">
        <v>8166</v>
      </c>
      <c r="E2788"/>
      <c r="F2788" t="s">
        <v>58</v>
      </c>
      <c r="G2788"/>
      <c r="H2788">
        <v>29.2</v>
      </c>
      <c r="I2788">
        <v>92</v>
      </c>
      <c r="J2788" t="s">
        <v>775</v>
      </c>
      <c r="K2788">
        <v>36.080800000000004</v>
      </c>
      <c r="L2788">
        <v>-84.641800000000003</v>
      </c>
      <c r="M2788" s="100" t="s">
        <v>38416</v>
      </c>
      <c r="N2788" t="s">
        <v>26258</v>
      </c>
      <c r="O2788" t="s">
        <v>42135</v>
      </c>
      <c r="P2788">
        <v>1</v>
      </c>
      <c r="Q2788" t="s">
        <v>31277</v>
      </c>
      <c r="R2788" t="s">
        <v>25825</v>
      </c>
      <c r="S2788" t="s">
        <v>26197</v>
      </c>
      <c r="T2788"/>
      <c r="U2788" t="s">
        <v>26198</v>
      </c>
      <c r="V2788" t="s">
        <v>26204</v>
      </c>
      <c r="W2788" s="91" t="s">
        <v>35058</v>
      </c>
      <c r="X2788" s="91" t="s">
        <v>30526</v>
      </c>
      <c r="Y2788" s="97"/>
      <c r="AA2788" s="91" t="str">
        <v>EMORY029.2MG</v>
      </c>
    </row>
    <row r="2789" spans="1:27" s="91" customFormat="1" ht="15" customHeight="1" x14ac:dyDescent="0.35">
      <c r="A2789" t="s">
        <v>8168</v>
      </c>
      <c r="B2789" t="s">
        <v>8167</v>
      </c>
      <c r="C2789" t="s">
        <v>8121</v>
      </c>
      <c r="D2789" t="s">
        <v>8169</v>
      </c>
      <c r="E2789"/>
      <c r="F2789" t="s">
        <v>58</v>
      </c>
      <c r="G2789"/>
      <c r="H2789">
        <v>41.4</v>
      </c>
      <c r="I2789">
        <v>28.09</v>
      </c>
      <c r="J2789" t="s">
        <v>775</v>
      </c>
      <c r="K2789">
        <v>36.1511</v>
      </c>
      <c r="L2789">
        <v>-84.575000000000003</v>
      </c>
      <c r="M2789" s="100" t="s">
        <v>38416</v>
      </c>
      <c r="N2789" t="s">
        <v>26258</v>
      </c>
      <c r="O2789" t="s">
        <v>42974</v>
      </c>
      <c r="P2789">
        <v>1</v>
      </c>
      <c r="Q2789" t="s">
        <v>31277</v>
      </c>
      <c r="R2789" t="s">
        <v>25825</v>
      </c>
      <c r="S2789" t="s">
        <v>26197</v>
      </c>
      <c r="T2789"/>
      <c r="U2789" t="s">
        <v>26198</v>
      </c>
      <c r="V2789" t="s">
        <v>26204</v>
      </c>
      <c r="Y2789" s="97"/>
      <c r="AA2789" s="91" t="str">
        <v>EMORY041.4MG</v>
      </c>
    </row>
    <row r="2790" spans="1:27" s="91" customFormat="1" ht="15" customHeight="1" x14ac:dyDescent="0.35">
      <c r="A2790" t="s">
        <v>37199</v>
      </c>
      <c r="B2790" t="s">
        <v>37200</v>
      </c>
      <c r="C2790" t="s">
        <v>8121</v>
      </c>
      <c r="D2790" t="s">
        <v>37201</v>
      </c>
      <c r="E2790"/>
      <c r="F2790" t="s">
        <v>58</v>
      </c>
      <c r="G2790" t="s">
        <v>324</v>
      </c>
      <c r="H2790">
        <v>43.9</v>
      </c>
      <c r="I2790">
        <v>15.9</v>
      </c>
      <c r="J2790" t="s">
        <v>775</v>
      </c>
      <c r="K2790">
        <v>36.168700000000001</v>
      </c>
      <c r="L2790">
        <v>-84.54383</v>
      </c>
      <c r="M2790" s="100" t="s">
        <v>38416</v>
      </c>
      <c r="N2790" t="s">
        <v>26258</v>
      </c>
      <c r="O2790" t="s">
        <v>39185</v>
      </c>
      <c r="P2790">
        <v>1</v>
      </c>
      <c r="Q2790" t="s">
        <v>31278</v>
      </c>
      <c r="R2790" t="s">
        <v>25825</v>
      </c>
      <c r="S2790" t="s">
        <v>26197</v>
      </c>
      <c r="T2790"/>
      <c r="U2790" t="s">
        <v>26198</v>
      </c>
      <c r="V2790" t="s">
        <v>26204</v>
      </c>
      <c r="X2790" s="91" t="s">
        <v>37929</v>
      </c>
      <c r="Y2790" s="97"/>
      <c r="AA2790" s="91" t="str">
        <v>EMORY043.9MG</v>
      </c>
    </row>
    <row r="2791" spans="1:27" s="91" customFormat="1" ht="15" customHeight="1" x14ac:dyDescent="0.35">
      <c r="A2791" t="s">
        <v>8171</v>
      </c>
      <c r="B2791" t="s">
        <v>8170</v>
      </c>
      <c r="C2791" t="s">
        <v>8121</v>
      </c>
      <c r="D2791" t="s">
        <v>8172</v>
      </c>
      <c r="E2791"/>
      <c r="F2791" t="s">
        <v>324</v>
      </c>
      <c r="G2791"/>
      <c r="H2791">
        <v>49</v>
      </c>
      <c r="I2791">
        <v>2.63</v>
      </c>
      <c r="J2791" t="s">
        <v>775</v>
      </c>
      <c r="K2791">
        <v>36.177799999999998</v>
      </c>
      <c r="L2791">
        <v>-84.474699999999999</v>
      </c>
      <c r="M2791" s="100" t="s">
        <v>38416</v>
      </c>
      <c r="N2791" t="s">
        <v>26258</v>
      </c>
      <c r="O2791" t="s">
        <v>42974</v>
      </c>
      <c r="P2791">
        <v>1</v>
      </c>
      <c r="Q2791" t="s">
        <v>31278</v>
      </c>
      <c r="R2791" t="s">
        <v>25825</v>
      </c>
      <c r="S2791" t="s">
        <v>26197</v>
      </c>
      <c r="T2791"/>
      <c r="U2791" t="s">
        <v>26198</v>
      </c>
      <c r="V2791" t="s">
        <v>26204</v>
      </c>
      <c r="Y2791" s="97"/>
      <c r="AA2791" s="91" t="str">
        <v>EMORY049.0MG</v>
      </c>
    </row>
    <row r="2792" spans="1:27" s="91" customFormat="1" ht="15" customHeight="1" x14ac:dyDescent="0.35">
      <c r="A2792" t="s">
        <v>8174</v>
      </c>
      <c r="B2792" t="s">
        <v>8173</v>
      </c>
      <c r="C2792" t="s">
        <v>8175</v>
      </c>
      <c r="D2792" t="s">
        <v>8176</v>
      </c>
      <c r="E2792"/>
      <c r="F2792" t="s">
        <v>29083</v>
      </c>
      <c r="G2792"/>
      <c r="H2792">
        <v>0.2</v>
      </c>
      <c r="I2792">
        <v>11.69</v>
      </c>
      <c r="J2792" t="s">
        <v>793</v>
      </c>
      <c r="K2792">
        <v>36.539200000000001</v>
      </c>
      <c r="L2792">
        <v>-86.706199999999995</v>
      </c>
      <c r="M2792" s="100" t="s">
        <v>38413</v>
      </c>
      <c r="N2792" t="s">
        <v>26250</v>
      </c>
      <c r="O2792" t="s">
        <v>42790</v>
      </c>
      <c r="P2792">
        <v>4</v>
      </c>
      <c r="Q2792" t="s">
        <v>31279</v>
      </c>
      <c r="R2792" t="s">
        <v>25829</v>
      </c>
      <c r="S2792" t="s">
        <v>26197</v>
      </c>
      <c r="T2792"/>
      <c r="U2792" t="s">
        <v>26198</v>
      </c>
      <c r="V2792" t="s">
        <v>26199</v>
      </c>
      <c r="W2792" s="91" t="s">
        <v>8177</v>
      </c>
      <c r="X2792" s="91" t="s">
        <v>35059</v>
      </c>
      <c r="Y2792" s="97"/>
      <c r="AA2792" s="91" t="str">
        <v>EMPSO000.2RN</v>
      </c>
    </row>
    <row r="2793" spans="1:27" s="91" customFormat="1" ht="15" customHeight="1" x14ac:dyDescent="0.35">
      <c r="A2793" t="s">
        <v>8179</v>
      </c>
      <c r="B2793" t="s">
        <v>8178</v>
      </c>
      <c r="C2793" t="s">
        <v>8175</v>
      </c>
      <c r="D2793" t="s">
        <v>8180</v>
      </c>
      <c r="E2793"/>
      <c r="F2793" t="s">
        <v>29083</v>
      </c>
      <c r="G2793"/>
      <c r="H2793">
        <v>2.7</v>
      </c>
      <c r="I2793">
        <v>1.49</v>
      </c>
      <c r="J2793" t="s">
        <v>793</v>
      </c>
      <c r="K2793">
        <v>36.5075</v>
      </c>
      <c r="L2793">
        <v>-86.688050000000004</v>
      </c>
      <c r="M2793" s="100" t="s">
        <v>38413</v>
      </c>
      <c r="N2793" t="s">
        <v>26250</v>
      </c>
      <c r="O2793" t="s">
        <v>42790</v>
      </c>
      <c r="P2793">
        <v>4</v>
      </c>
      <c r="Q2793" t="s">
        <v>27248</v>
      </c>
      <c r="R2793" t="s">
        <v>25829</v>
      </c>
      <c r="S2793" t="s">
        <v>26197</v>
      </c>
      <c r="T2793"/>
      <c r="U2793" t="s">
        <v>26198</v>
      </c>
      <c r="V2793" t="s">
        <v>26199</v>
      </c>
      <c r="X2793" s="91" t="s">
        <v>31280</v>
      </c>
      <c r="Y2793" s="97"/>
      <c r="AA2793" s="91" t="str">
        <v>EMPSO002.7RN</v>
      </c>
    </row>
    <row r="2794" spans="1:27" s="91" customFormat="1" ht="15" customHeight="1" x14ac:dyDescent="0.35">
      <c r="A2794" t="s">
        <v>8182</v>
      </c>
      <c r="B2794" t="s">
        <v>8181</v>
      </c>
      <c r="C2794" t="s">
        <v>8183</v>
      </c>
      <c r="D2794" t="s">
        <v>8184</v>
      </c>
      <c r="E2794"/>
      <c r="F2794" t="s">
        <v>44</v>
      </c>
      <c r="G2794"/>
      <c r="H2794">
        <v>0.1</v>
      </c>
      <c r="I2794">
        <v>15.05</v>
      </c>
      <c r="J2794" t="s">
        <v>346</v>
      </c>
      <c r="K2794">
        <v>35.9373</v>
      </c>
      <c r="L2794">
        <v>-83.177400000000006</v>
      </c>
      <c r="M2794" s="100" t="s">
        <v>38569</v>
      </c>
      <c r="N2794" t="s">
        <v>26799</v>
      </c>
      <c r="O2794" t="s">
        <v>42307</v>
      </c>
      <c r="P2794">
        <v>5</v>
      </c>
      <c r="Q2794" t="s">
        <v>27140</v>
      </c>
      <c r="R2794" t="s">
        <v>25825</v>
      </c>
      <c r="S2794" t="s">
        <v>26197</v>
      </c>
      <c r="T2794"/>
      <c r="U2794" t="s">
        <v>26198</v>
      </c>
      <c r="V2794" t="s">
        <v>26204</v>
      </c>
      <c r="X2794" s="91" t="s">
        <v>35060</v>
      </c>
      <c r="Y2794" s="97"/>
      <c r="AA2794" s="91" t="str">
        <v>ENGLI000.1CO</v>
      </c>
    </row>
    <row r="2795" spans="1:27" s="91" customFormat="1" ht="15" customHeight="1" x14ac:dyDescent="0.35">
      <c r="A2795" t="s">
        <v>8186</v>
      </c>
      <c r="B2795" t="s">
        <v>8185</v>
      </c>
      <c r="C2795" t="s">
        <v>8183</v>
      </c>
      <c r="D2795" t="s">
        <v>8187</v>
      </c>
      <c r="E2795"/>
      <c r="F2795" t="s">
        <v>44</v>
      </c>
      <c r="G2795"/>
      <c r="H2795">
        <v>0.5</v>
      </c>
      <c r="I2795">
        <v>14.7</v>
      </c>
      <c r="J2795" t="s">
        <v>346</v>
      </c>
      <c r="K2795">
        <v>35.932200000000002</v>
      </c>
      <c r="L2795">
        <v>-83.179900000000004</v>
      </c>
      <c r="M2795" s="100" t="s">
        <v>38569</v>
      </c>
      <c r="N2795" t="s">
        <v>26799</v>
      </c>
      <c r="O2795" t="s">
        <v>42307</v>
      </c>
      <c r="P2795">
        <v>5</v>
      </c>
      <c r="Q2795" t="s">
        <v>27140</v>
      </c>
      <c r="R2795" t="s">
        <v>25825</v>
      </c>
      <c r="S2795" t="s">
        <v>26197</v>
      </c>
      <c r="T2795"/>
      <c r="U2795" t="s">
        <v>26198</v>
      </c>
      <c r="V2795" t="s">
        <v>26204</v>
      </c>
      <c r="W2795" s="91" t="s">
        <v>35061</v>
      </c>
      <c r="X2795" s="91" t="s">
        <v>30203</v>
      </c>
      <c r="Y2795" s="97"/>
      <c r="AA2795" s="91" t="str">
        <v>ENGLI000.5CO</v>
      </c>
    </row>
    <row r="2796" spans="1:27" s="91" customFormat="1" ht="15" customHeight="1" x14ac:dyDescent="0.35">
      <c r="A2796" t="s">
        <v>35062</v>
      </c>
      <c r="B2796" t="s">
        <v>35063</v>
      </c>
      <c r="C2796" t="s">
        <v>8183</v>
      </c>
      <c r="D2796" t="s">
        <v>35064</v>
      </c>
      <c r="E2796"/>
      <c r="F2796" t="s">
        <v>28977</v>
      </c>
      <c r="G2796"/>
      <c r="H2796">
        <v>2.1</v>
      </c>
      <c r="I2796">
        <v>7.8</v>
      </c>
      <c r="J2796" t="s">
        <v>354</v>
      </c>
      <c r="K2796">
        <v>35.191499999999998</v>
      </c>
      <c r="L2796">
        <v>-88.172409999999999</v>
      </c>
      <c r="M2796" s="100" t="s">
        <v>38402</v>
      </c>
      <c r="N2796" t="s">
        <v>26242</v>
      </c>
      <c r="O2796" t="s">
        <v>42129</v>
      </c>
      <c r="P2796">
        <v>3</v>
      </c>
      <c r="Q2796" t="s">
        <v>31281</v>
      </c>
      <c r="R2796" t="s">
        <v>25816</v>
      </c>
      <c r="S2796" t="s">
        <v>26197</v>
      </c>
      <c r="T2796"/>
      <c r="U2796" t="s">
        <v>26198</v>
      </c>
      <c r="V2796" t="s">
        <v>26199</v>
      </c>
      <c r="Y2796" s="97"/>
      <c r="AA2796" s="91" t="str">
        <v>ENGLI002.1HD</v>
      </c>
    </row>
    <row r="2797" spans="1:27" s="91" customFormat="1" ht="15" customHeight="1" x14ac:dyDescent="0.35">
      <c r="A2797" t="s">
        <v>8189</v>
      </c>
      <c r="B2797" t="s">
        <v>8188</v>
      </c>
      <c r="C2797" t="s">
        <v>8190</v>
      </c>
      <c r="D2797" t="s">
        <v>8191</v>
      </c>
      <c r="E2797"/>
      <c r="F2797" t="s">
        <v>9</v>
      </c>
      <c r="G2797"/>
      <c r="H2797">
        <v>1.8</v>
      </c>
      <c r="I2797">
        <v>9.77</v>
      </c>
      <c r="J2797" t="s">
        <v>194</v>
      </c>
      <c r="K2797">
        <v>35.431100000000001</v>
      </c>
      <c r="L2797">
        <v>-88.233900000000006</v>
      </c>
      <c r="M2797" s="100" t="s">
        <v>38402</v>
      </c>
      <c r="N2797" t="s">
        <v>26242</v>
      </c>
      <c r="O2797" t="s">
        <v>43079</v>
      </c>
      <c r="P2797">
        <v>3</v>
      </c>
      <c r="Q2797" t="s">
        <v>27141</v>
      </c>
      <c r="R2797" t="s">
        <v>25816</v>
      </c>
      <c r="S2797" t="s">
        <v>26197</v>
      </c>
      <c r="T2797"/>
      <c r="U2797" t="s">
        <v>26198</v>
      </c>
      <c r="V2797" t="s">
        <v>26199</v>
      </c>
      <c r="W2797" s="91" t="s">
        <v>35065</v>
      </c>
      <c r="Y2797" s="97"/>
      <c r="AA2797" s="91" t="str">
        <v>EPDOE001.8DE</v>
      </c>
    </row>
    <row r="2798" spans="1:27" s="91" customFormat="1" ht="15" customHeight="1" x14ac:dyDescent="0.35">
      <c r="A2798" t="s">
        <v>8193</v>
      </c>
      <c r="B2798" t="s">
        <v>8192</v>
      </c>
      <c r="C2798" t="s">
        <v>8190</v>
      </c>
      <c r="D2798" t="s">
        <v>8194</v>
      </c>
      <c r="E2798"/>
      <c r="F2798" t="s">
        <v>9</v>
      </c>
      <c r="G2798"/>
      <c r="H2798">
        <v>2.8</v>
      </c>
      <c r="I2798">
        <v>4.58</v>
      </c>
      <c r="J2798" t="s">
        <v>194</v>
      </c>
      <c r="K2798">
        <v>35.448514000000003</v>
      </c>
      <c r="L2798">
        <v>-88.238534000000001</v>
      </c>
      <c r="M2798" s="100" t="s">
        <v>38402</v>
      </c>
      <c r="N2798" t="s">
        <v>26242</v>
      </c>
      <c r="O2798" t="s">
        <v>43079</v>
      </c>
      <c r="P2798">
        <v>3</v>
      </c>
      <c r="Q2798" t="s">
        <v>27141</v>
      </c>
      <c r="R2798" t="s">
        <v>25816</v>
      </c>
      <c r="S2798" t="s">
        <v>26197</v>
      </c>
      <c r="T2798"/>
      <c r="U2798" t="s">
        <v>26198</v>
      </c>
      <c r="V2798" t="s">
        <v>26199</v>
      </c>
      <c r="Y2798" s="97"/>
      <c r="AA2798" s="91" t="str">
        <v>EPDOE002.8DE</v>
      </c>
    </row>
    <row r="2799" spans="1:27" s="91" customFormat="1" ht="15" customHeight="1" x14ac:dyDescent="0.35">
      <c r="A2799" t="s">
        <v>8196</v>
      </c>
      <c r="B2799" t="s">
        <v>8195</v>
      </c>
      <c r="C2799" t="s">
        <v>8190</v>
      </c>
      <c r="D2799" t="s">
        <v>8197</v>
      </c>
      <c r="E2799"/>
      <c r="F2799" t="s">
        <v>9</v>
      </c>
      <c r="G2799"/>
      <c r="H2799">
        <v>5.3</v>
      </c>
      <c r="I2799">
        <v>2.38</v>
      </c>
      <c r="J2799" t="s">
        <v>194</v>
      </c>
      <c r="K2799">
        <v>35.4801</v>
      </c>
      <c r="L2799">
        <v>-88.242000000000004</v>
      </c>
      <c r="M2799" s="100" t="s">
        <v>38402</v>
      </c>
      <c r="N2799" t="s">
        <v>26242</v>
      </c>
      <c r="O2799" t="s">
        <v>43079</v>
      </c>
      <c r="P2799">
        <v>3</v>
      </c>
      <c r="Q2799" t="s">
        <v>27141</v>
      </c>
      <c r="R2799" t="s">
        <v>25816</v>
      </c>
      <c r="S2799" t="s">
        <v>26197</v>
      </c>
      <c r="T2799"/>
      <c r="U2799" t="s">
        <v>26198</v>
      </c>
      <c r="V2799" t="s">
        <v>26199</v>
      </c>
      <c r="Y2799" s="97"/>
      <c r="AA2799" s="91" t="str">
        <v>EPDOE005.3DE</v>
      </c>
    </row>
    <row r="2800" spans="1:27" s="91" customFormat="1" ht="15" customHeight="1" x14ac:dyDescent="0.35">
      <c r="A2800" t="s">
        <v>8199</v>
      </c>
      <c r="B2800" t="s">
        <v>8198</v>
      </c>
      <c r="C2800" t="s">
        <v>8200</v>
      </c>
      <c r="D2800" t="s">
        <v>8201</v>
      </c>
      <c r="E2800"/>
      <c r="F2800" t="s">
        <v>29083</v>
      </c>
      <c r="G2800"/>
      <c r="H2800">
        <v>0.2</v>
      </c>
      <c r="I2800">
        <v>17.91</v>
      </c>
      <c r="J2800" t="s">
        <v>19</v>
      </c>
      <c r="K2800">
        <v>36.010539999999999</v>
      </c>
      <c r="L2800">
        <v>-87.438590000000005</v>
      </c>
      <c r="M2800" s="100" t="s">
        <v>38382</v>
      </c>
      <c r="N2800" t="s">
        <v>26210</v>
      </c>
      <c r="O2800" t="s">
        <v>42916</v>
      </c>
      <c r="P2800">
        <v>3</v>
      </c>
      <c r="Q2800" t="s">
        <v>27142</v>
      </c>
      <c r="R2800" t="s">
        <v>25829</v>
      </c>
      <c r="S2800" t="s">
        <v>26197</v>
      </c>
      <c r="T2800"/>
      <c r="U2800" t="s">
        <v>26198</v>
      </c>
      <c r="V2800" t="s">
        <v>26199</v>
      </c>
      <c r="W2800" s="91" t="s">
        <v>35066</v>
      </c>
      <c r="X2800" s="91" t="s">
        <v>31282</v>
      </c>
      <c r="Y2800" s="97"/>
      <c r="AA2800" s="91" t="str">
        <v>EPINE000.2DI</v>
      </c>
    </row>
    <row r="2801" spans="1:27" s="91" customFormat="1" ht="15" customHeight="1" x14ac:dyDescent="0.35">
      <c r="A2801" t="s">
        <v>39186</v>
      </c>
      <c r="B2801" t="s">
        <v>39187</v>
      </c>
      <c r="C2801" t="s">
        <v>39188</v>
      </c>
      <c r="D2801" t="s">
        <v>39189</v>
      </c>
      <c r="E2801"/>
      <c r="F2801" t="s">
        <v>29083</v>
      </c>
      <c r="G2801"/>
      <c r="H2801">
        <v>7.7</v>
      </c>
      <c r="I2801">
        <v>1.61</v>
      </c>
      <c r="J2801" t="s">
        <v>19</v>
      </c>
      <c r="K2801">
        <v>36.080570000000002</v>
      </c>
      <c r="L2801">
        <v>-87.404269999999997</v>
      </c>
      <c r="M2801" s="100" t="s">
        <v>38382</v>
      </c>
      <c r="N2801" t="s">
        <v>26210</v>
      </c>
      <c r="O2801" t="s">
        <v>42916</v>
      </c>
      <c r="P2801">
        <v>3</v>
      </c>
      <c r="Q2801" t="s">
        <v>39190</v>
      </c>
      <c r="R2801" t="s">
        <v>25829</v>
      </c>
      <c r="S2801" t="s">
        <v>26197</v>
      </c>
      <c r="T2801" t="s">
        <v>19</v>
      </c>
      <c r="U2801" t="s">
        <v>26207</v>
      </c>
      <c r="V2801" t="s">
        <v>26199</v>
      </c>
      <c r="W2801" s="91" t="s">
        <v>39191</v>
      </c>
      <c r="Y2801" s="97"/>
      <c r="AA2801" s="91" t="str">
        <v>EPINE007.7DI</v>
      </c>
    </row>
    <row r="2802" spans="1:27" s="91" customFormat="1" ht="15" customHeight="1" x14ac:dyDescent="0.35">
      <c r="A2802" t="s">
        <v>8203</v>
      </c>
      <c r="B2802" t="s">
        <v>8202</v>
      </c>
      <c r="C2802" t="s">
        <v>8204</v>
      </c>
      <c r="D2802" t="s">
        <v>29211</v>
      </c>
      <c r="E2802"/>
      <c r="F2802" t="s">
        <v>44</v>
      </c>
      <c r="G2802"/>
      <c r="H2802"/>
      <c r="I2802"/>
      <c r="J2802" t="s">
        <v>766</v>
      </c>
      <c r="K2802">
        <v>36.046169999999996</v>
      </c>
      <c r="L2802">
        <v>-85.303650000000005</v>
      </c>
      <c r="M2802" s="100" t="s">
        <v>38386</v>
      </c>
      <c r="N2802" t="s">
        <v>29084</v>
      </c>
      <c r="O2802" t="s">
        <v>42663</v>
      </c>
      <c r="P2802">
        <v>4</v>
      </c>
      <c r="Q2802" t="s">
        <v>26418</v>
      </c>
      <c r="R2802" t="s">
        <v>25802</v>
      </c>
      <c r="S2802" t="s">
        <v>26197</v>
      </c>
      <c r="T2802"/>
      <c r="U2802" t="s">
        <v>40769</v>
      </c>
      <c r="V2802" t="s">
        <v>26204</v>
      </c>
      <c r="Y2802" s="97"/>
      <c r="AA2802" s="91" t="str">
        <v>EQUIPBLANKCHEFO</v>
      </c>
    </row>
    <row r="2803" spans="1:27" s="91" customFormat="1" ht="15" customHeight="1" x14ac:dyDescent="0.35">
      <c r="A2803" t="s">
        <v>8207</v>
      </c>
      <c r="B2803" t="s">
        <v>8206</v>
      </c>
      <c r="C2803" t="s">
        <v>8208</v>
      </c>
      <c r="D2803" t="s">
        <v>8209</v>
      </c>
      <c r="E2803"/>
      <c r="F2803" t="s">
        <v>29089</v>
      </c>
      <c r="G2803"/>
      <c r="H2803"/>
      <c r="I2803"/>
      <c r="J2803" t="s">
        <v>614</v>
      </c>
      <c r="K2803">
        <v>35.130589999999998</v>
      </c>
      <c r="L2803">
        <v>-85.533249999999995</v>
      </c>
      <c r="M2803" s="100" t="s">
        <v>38383</v>
      </c>
      <c r="N2803" t="s">
        <v>3589</v>
      </c>
      <c r="O2803" t="s">
        <v>42299</v>
      </c>
      <c r="P2803">
        <v>2</v>
      </c>
      <c r="Q2803" t="s">
        <v>26418</v>
      </c>
      <c r="R2803" t="s">
        <v>25812</v>
      </c>
      <c r="S2803" t="s">
        <v>26197</v>
      </c>
      <c r="T2803"/>
      <c r="U2803" t="s">
        <v>40769</v>
      </c>
      <c r="V2803" t="s">
        <v>26199</v>
      </c>
      <c r="Y2803" s="97"/>
      <c r="AA2803" s="91" t="str">
        <v>EQUIPBLANKCKEFO</v>
      </c>
    </row>
    <row r="2804" spans="1:27" s="91" customFormat="1" ht="15" customHeight="1" x14ac:dyDescent="0.35">
      <c r="A2804" t="s">
        <v>8211</v>
      </c>
      <c r="B2804" t="s">
        <v>8210</v>
      </c>
      <c r="C2804" t="s">
        <v>8212</v>
      </c>
      <c r="D2804" t="s">
        <v>8213</v>
      </c>
      <c r="E2804"/>
      <c r="F2804" t="s">
        <v>33</v>
      </c>
      <c r="G2804"/>
      <c r="H2804"/>
      <c r="I2804"/>
      <c r="J2804" t="s">
        <v>34</v>
      </c>
      <c r="K2804">
        <v>36.618490000000001</v>
      </c>
      <c r="L2804">
        <v>-82.086290000000005</v>
      </c>
      <c r="M2804" s="100" t="s">
        <v>38382</v>
      </c>
      <c r="N2804" t="s">
        <v>26210</v>
      </c>
      <c r="O2804" t="s">
        <v>42375</v>
      </c>
      <c r="P2804">
        <v>3</v>
      </c>
      <c r="Q2804" t="s">
        <v>26418</v>
      </c>
      <c r="R2804" t="s">
        <v>25808</v>
      </c>
      <c r="S2804" t="s">
        <v>26197</v>
      </c>
      <c r="T2804"/>
      <c r="U2804" t="s">
        <v>40769</v>
      </c>
      <c r="V2804" t="s">
        <v>26199</v>
      </c>
      <c r="Y2804" s="97"/>
      <c r="AA2804" s="91" t="str">
        <v>EQUIPBLANKCLEFO</v>
      </c>
    </row>
    <row r="2805" spans="1:27" s="91" customFormat="1" ht="15" customHeight="1" x14ac:dyDescent="0.35">
      <c r="A2805" t="s">
        <v>37202</v>
      </c>
      <c r="B2805" t="s">
        <v>37203</v>
      </c>
      <c r="C2805" t="s">
        <v>37204</v>
      </c>
      <c r="D2805" t="s">
        <v>37205</v>
      </c>
      <c r="E2805"/>
      <c r="F2805" t="s">
        <v>33</v>
      </c>
      <c r="G2805"/>
      <c r="H2805"/>
      <c r="I2805"/>
      <c r="J2805" t="s">
        <v>277</v>
      </c>
      <c r="K2805">
        <v>36.164439999999999</v>
      </c>
      <c r="L2805">
        <v>-86.784495000000007</v>
      </c>
      <c r="M2805" s="100" t="s">
        <v>38414</v>
      </c>
      <c r="N2805" t="s">
        <v>26254</v>
      </c>
      <c r="O2805" t="s">
        <v>42709</v>
      </c>
      <c r="P2805">
        <v>5</v>
      </c>
      <c r="Q2805"/>
      <c r="R2805" t="s">
        <v>25829</v>
      </c>
      <c r="S2805" t="s">
        <v>26197</v>
      </c>
      <c r="T2805"/>
      <c r="U2805" t="s">
        <v>40769</v>
      </c>
      <c r="V2805" t="s">
        <v>26199</v>
      </c>
      <c r="X2805" s="91" t="s">
        <v>37206</v>
      </c>
      <c r="Y2805" s="97"/>
      <c r="AA2805" s="91" t="str">
        <v>EQUIPBLANKCONSULTANT</v>
      </c>
    </row>
    <row r="2806" spans="1:27" s="91" customFormat="1" ht="15" customHeight="1" x14ac:dyDescent="0.35">
      <c r="A2806" t="s">
        <v>8215</v>
      </c>
      <c r="B2806" t="s">
        <v>8214</v>
      </c>
      <c r="C2806" t="s">
        <v>8216</v>
      </c>
      <c r="D2806" t="s">
        <v>8205</v>
      </c>
      <c r="E2806"/>
      <c r="F2806" t="s">
        <v>44</v>
      </c>
      <c r="G2806"/>
      <c r="H2806"/>
      <c r="I2806"/>
      <c r="J2806" t="s">
        <v>766</v>
      </c>
      <c r="K2806">
        <v>36.046169999999996</v>
      </c>
      <c r="L2806">
        <v>-87.303650000000005</v>
      </c>
      <c r="M2806" s="100" t="s">
        <v>38386</v>
      </c>
      <c r="N2806" t="s">
        <v>29084</v>
      </c>
      <c r="O2806" t="s">
        <v>42781</v>
      </c>
      <c r="P2806">
        <v>4</v>
      </c>
      <c r="Q2806" t="s">
        <v>26418</v>
      </c>
      <c r="R2806" t="s">
        <v>25802</v>
      </c>
      <c r="S2806" t="s">
        <v>26197</v>
      </c>
      <c r="T2806"/>
      <c r="U2806" t="s">
        <v>40769</v>
      </c>
      <c r="V2806" t="s">
        <v>26204</v>
      </c>
      <c r="X2806" s="91" t="s">
        <v>29477</v>
      </c>
      <c r="Y2806" s="97"/>
      <c r="AA2806" s="91" t="str">
        <v>EQUIPBLANKHCWQ</v>
      </c>
    </row>
    <row r="2807" spans="1:27" s="91" customFormat="1" ht="15" customHeight="1" x14ac:dyDescent="0.35">
      <c r="A2807" t="s">
        <v>8218</v>
      </c>
      <c r="B2807" t="s">
        <v>8217</v>
      </c>
      <c r="C2807" t="s">
        <v>8219</v>
      </c>
      <c r="D2807" t="s">
        <v>8220</v>
      </c>
      <c r="E2807"/>
      <c r="F2807" t="s">
        <v>28981</v>
      </c>
      <c r="G2807"/>
      <c r="H2807"/>
      <c r="I2807"/>
      <c r="J2807" t="s">
        <v>230</v>
      </c>
      <c r="K2807">
        <v>36.351979999999998</v>
      </c>
      <c r="L2807">
        <v>-82.365729999999999</v>
      </c>
      <c r="M2807" s="100" t="s">
        <v>38412</v>
      </c>
      <c r="N2807" t="s">
        <v>29031</v>
      </c>
      <c r="O2807" t="s">
        <v>42721</v>
      </c>
      <c r="P2807">
        <v>3</v>
      </c>
      <c r="Q2807" t="s">
        <v>26418</v>
      </c>
      <c r="R2807" t="s">
        <v>25821</v>
      </c>
      <c r="S2807" t="s">
        <v>26197</v>
      </c>
      <c r="T2807"/>
      <c r="U2807" t="s">
        <v>40769</v>
      </c>
      <c r="V2807" t="s">
        <v>26204</v>
      </c>
      <c r="X2807" s="91" t="s">
        <v>31283</v>
      </c>
      <c r="Y2807" s="97"/>
      <c r="AA2807" s="91" t="str">
        <v>EQUIPBLANKJCEFO</v>
      </c>
    </row>
    <row r="2808" spans="1:27" s="91" customFormat="1" ht="15" customHeight="1" x14ac:dyDescent="0.35">
      <c r="A2808" t="s">
        <v>8222</v>
      </c>
      <c r="B2808" t="s">
        <v>8221</v>
      </c>
      <c r="C2808" t="s">
        <v>8223</v>
      </c>
      <c r="D2808" t="s">
        <v>8224</v>
      </c>
      <c r="E2808"/>
      <c r="F2808" t="s">
        <v>9</v>
      </c>
      <c r="G2808"/>
      <c r="H2808"/>
      <c r="I2808"/>
      <c r="J2808" t="s">
        <v>28</v>
      </c>
      <c r="K2808">
        <v>35.96425</v>
      </c>
      <c r="L2808">
        <v>-83.971199999999996</v>
      </c>
      <c r="M2808" s="100" t="s">
        <v>38381</v>
      </c>
      <c r="N2808" t="s">
        <v>26209</v>
      </c>
      <c r="O2808" t="s">
        <v>42892</v>
      </c>
      <c r="P2808">
        <v>1</v>
      </c>
      <c r="Q2808" t="s">
        <v>26418</v>
      </c>
      <c r="R2808" t="s">
        <v>25816</v>
      </c>
      <c r="S2808" t="s">
        <v>26197</v>
      </c>
      <c r="T2808"/>
      <c r="U2808" t="s">
        <v>40769</v>
      </c>
      <c r="V2808" t="s">
        <v>26199</v>
      </c>
      <c r="Y2808" s="97"/>
      <c r="AA2808" s="91" t="str">
        <v>EQUIPBLANKJEFO</v>
      </c>
    </row>
    <row r="2809" spans="1:27" s="91" customFormat="1" ht="15" customHeight="1" x14ac:dyDescent="0.35">
      <c r="A2809" t="s">
        <v>8226</v>
      </c>
      <c r="B2809" t="s">
        <v>8225</v>
      </c>
      <c r="C2809" t="s">
        <v>8227</v>
      </c>
      <c r="D2809" t="s">
        <v>8228</v>
      </c>
      <c r="E2809"/>
      <c r="F2809" t="s">
        <v>44</v>
      </c>
      <c r="G2809"/>
      <c r="H2809"/>
      <c r="I2809"/>
      <c r="J2809" t="s">
        <v>359</v>
      </c>
      <c r="K2809">
        <v>35.964250110000002</v>
      </c>
      <c r="L2809">
        <v>-83.971199999999996</v>
      </c>
      <c r="M2809" s="100" t="s">
        <v>38415</v>
      </c>
      <c r="N2809" t="s">
        <v>26602</v>
      </c>
      <c r="O2809" t="s">
        <v>42892</v>
      </c>
      <c r="P2809">
        <v>1</v>
      </c>
      <c r="Q2809" t="s">
        <v>26418</v>
      </c>
      <c r="R2809" t="s">
        <v>25825</v>
      </c>
      <c r="S2809" t="s">
        <v>26197</v>
      </c>
      <c r="T2809"/>
      <c r="U2809" t="s">
        <v>40769</v>
      </c>
      <c r="V2809" t="s">
        <v>26204</v>
      </c>
      <c r="X2809" s="91" t="s">
        <v>31283</v>
      </c>
      <c r="Y2809" s="97"/>
      <c r="AA2809" s="91" t="str">
        <v>EQUIPBLANKKEFO</v>
      </c>
    </row>
    <row r="2810" spans="1:27" s="91" customFormat="1" ht="15" customHeight="1" x14ac:dyDescent="0.35">
      <c r="A2810" t="s">
        <v>8230</v>
      </c>
      <c r="B2810" t="s">
        <v>8229</v>
      </c>
      <c r="C2810" t="s">
        <v>8231</v>
      </c>
      <c r="D2810" t="s">
        <v>8232</v>
      </c>
      <c r="E2810"/>
      <c r="F2810" t="s">
        <v>33</v>
      </c>
      <c r="G2810"/>
      <c r="H2810"/>
      <c r="I2810"/>
      <c r="J2810" t="s">
        <v>277</v>
      </c>
      <c r="K2810">
        <v>36.215600000000002</v>
      </c>
      <c r="L2810">
        <v>-86.741380000000007</v>
      </c>
      <c r="M2810" s="100" t="s">
        <v>38414</v>
      </c>
      <c r="N2810" t="s">
        <v>26254</v>
      </c>
      <c r="O2810" t="s">
        <v>42709</v>
      </c>
      <c r="P2810">
        <v>5</v>
      </c>
      <c r="Q2810" t="s">
        <v>26418</v>
      </c>
      <c r="R2810" t="s">
        <v>25829</v>
      </c>
      <c r="S2810" t="s">
        <v>26197</v>
      </c>
      <c r="T2810"/>
      <c r="U2810" t="s">
        <v>40769</v>
      </c>
      <c r="V2810" t="s">
        <v>26199</v>
      </c>
      <c r="Y2810" s="97"/>
      <c r="AA2810" s="91" t="str">
        <v>EQUIPBLANKLAB</v>
      </c>
    </row>
    <row r="2811" spans="1:27" s="91" customFormat="1" ht="15" customHeight="1" x14ac:dyDescent="0.35">
      <c r="A2811" t="s">
        <v>8234</v>
      </c>
      <c r="B2811" t="s">
        <v>8233</v>
      </c>
      <c r="C2811" t="s">
        <v>8235</v>
      </c>
      <c r="D2811" t="s">
        <v>2196</v>
      </c>
      <c r="E2811"/>
      <c r="F2811" t="s">
        <v>403</v>
      </c>
      <c r="G2811"/>
      <c r="H2811"/>
      <c r="I2811"/>
      <c r="J2811" t="s">
        <v>919</v>
      </c>
      <c r="K2811">
        <v>35.208371</v>
      </c>
      <c r="L2811">
        <v>-89.780410000000003</v>
      </c>
      <c r="M2811" s="100" t="s">
        <v>38390</v>
      </c>
      <c r="N2811" t="s">
        <v>26218</v>
      </c>
      <c r="O2811" t="s">
        <v>42904</v>
      </c>
      <c r="P2811">
        <v>3</v>
      </c>
      <c r="Q2811" t="s">
        <v>26418</v>
      </c>
      <c r="R2811" t="s">
        <v>25828</v>
      </c>
      <c r="S2811" t="s">
        <v>26197</v>
      </c>
      <c r="T2811"/>
      <c r="U2811" t="s">
        <v>40769</v>
      </c>
      <c r="V2811" t="s">
        <v>26199</v>
      </c>
      <c r="Y2811" s="97"/>
      <c r="AA2811" s="91" t="str">
        <v>EQUIPBLANKMEFO</v>
      </c>
    </row>
    <row r="2812" spans="1:27" s="91" customFormat="1" ht="15" customHeight="1" x14ac:dyDescent="0.35">
      <c r="A2812" t="s">
        <v>8237</v>
      </c>
      <c r="B2812" t="s">
        <v>8236</v>
      </c>
      <c r="C2812" t="s">
        <v>8238</v>
      </c>
      <c r="D2812" t="s">
        <v>8228</v>
      </c>
      <c r="E2812"/>
      <c r="F2812" t="s">
        <v>44</v>
      </c>
      <c r="G2812"/>
      <c r="H2812"/>
      <c r="I2812"/>
      <c r="J2812" t="s">
        <v>359</v>
      </c>
      <c r="K2812">
        <v>35.964250120000003</v>
      </c>
      <c r="L2812">
        <v>-83.971199999999996</v>
      </c>
      <c r="M2812" s="100" t="s">
        <v>38415</v>
      </c>
      <c r="N2812" t="s">
        <v>26602</v>
      </c>
      <c r="O2812" t="s">
        <v>42892</v>
      </c>
      <c r="P2812">
        <v>1</v>
      </c>
      <c r="Q2812" t="s">
        <v>26418</v>
      </c>
      <c r="R2812" t="s">
        <v>25830</v>
      </c>
      <c r="S2812" t="s">
        <v>26197</v>
      </c>
      <c r="T2812"/>
      <c r="U2812" t="s">
        <v>40769</v>
      </c>
      <c r="V2812" t="s">
        <v>26204</v>
      </c>
      <c r="X2812" s="91" t="s">
        <v>31283</v>
      </c>
      <c r="Y2812" s="97"/>
      <c r="AA2812" s="91" t="str">
        <v>EQUIPBLANKMS</v>
      </c>
    </row>
    <row r="2813" spans="1:27" s="91" customFormat="1" ht="15" customHeight="1" x14ac:dyDescent="0.35">
      <c r="A2813" t="s">
        <v>8240</v>
      </c>
      <c r="B2813" t="s">
        <v>8239</v>
      </c>
      <c r="C2813" t="s">
        <v>8241</v>
      </c>
      <c r="D2813" t="s">
        <v>34554</v>
      </c>
      <c r="E2813"/>
      <c r="F2813" t="s">
        <v>33</v>
      </c>
      <c r="G2813"/>
      <c r="H2813"/>
      <c r="I2813"/>
      <c r="J2813" t="s">
        <v>277</v>
      </c>
      <c r="K2813">
        <v>36.216889010000003</v>
      </c>
      <c r="L2813">
        <v>-86.743206000000001</v>
      </c>
      <c r="M2813" s="100" t="s">
        <v>38414</v>
      </c>
      <c r="N2813" t="s">
        <v>26254</v>
      </c>
      <c r="O2813" t="s">
        <v>42709</v>
      </c>
      <c r="P2813">
        <v>5</v>
      </c>
      <c r="Q2813" t="s">
        <v>26418</v>
      </c>
      <c r="R2813" t="s">
        <v>25829</v>
      </c>
      <c r="S2813" t="s">
        <v>26197</v>
      </c>
      <c r="T2813"/>
      <c r="U2813" t="s">
        <v>40769</v>
      </c>
      <c r="V2813" t="s">
        <v>26199</v>
      </c>
      <c r="Y2813" s="97"/>
      <c r="AA2813" s="91" t="str">
        <v>EQUIPBLANKNEFO</v>
      </c>
    </row>
    <row r="2814" spans="1:27" s="91" customFormat="1" ht="15" customHeight="1" x14ac:dyDescent="0.35">
      <c r="A2814" t="s">
        <v>36542</v>
      </c>
      <c r="B2814" t="s">
        <v>36543</v>
      </c>
      <c r="C2814" t="s">
        <v>37207</v>
      </c>
      <c r="D2814" t="s">
        <v>36545</v>
      </c>
      <c r="E2814"/>
      <c r="F2814" t="s">
        <v>44</v>
      </c>
      <c r="G2814"/>
      <c r="H2814"/>
      <c r="I2814"/>
      <c r="J2814" t="s">
        <v>553</v>
      </c>
      <c r="K2814">
        <v>35.865166000000002</v>
      </c>
      <c r="L2814">
        <v>-83.562246000000002</v>
      </c>
      <c r="M2814" s="100" t="s">
        <v>38394</v>
      </c>
      <c r="N2814" t="s">
        <v>26308</v>
      </c>
      <c r="O2814" t="s">
        <v>42658</v>
      </c>
      <c r="P2814">
        <v>5</v>
      </c>
      <c r="Q2814"/>
      <c r="R2814" t="s">
        <v>25825</v>
      </c>
      <c r="S2814" t="s">
        <v>26197</v>
      </c>
      <c r="T2814"/>
      <c r="U2814" t="s">
        <v>40769</v>
      </c>
      <c r="V2814" t="s">
        <v>26204</v>
      </c>
      <c r="Y2814" s="97"/>
      <c r="AA2814" s="91" t="str">
        <v>EQUIPBLANKSVMS4</v>
      </c>
    </row>
    <row r="2815" spans="1:27" s="91" customFormat="1" ht="15" customHeight="1" x14ac:dyDescent="0.35">
      <c r="A2815" s="310" t="s">
        <v>39192</v>
      </c>
      <c r="B2815" s="310" t="s">
        <v>39193</v>
      </c>
      <c r="C2815" s="310" t="s">
        <v>39194</v>
      </c>
      <c r="D2815" s="310" t="s">
        <v>39195</v>
      </c>
      <c r="E2815" s="310"/>
      <c r="F2815" s="310" t="s">
        <v>44</v>
      </c>
      <c r="G2815" s="310"/>
      <c r="H2815" s="314"/>
      <c r="I2815" s="314"/>
      <c r="J2815" s="310" t="s">
        <v>359</v>
      </c>
      <c r="K2815" s="314">
        <v>35.939444000000002</v>
      </c>
      <c r="L2815" s="314">
        <v>-83.981847000000002</v>
      </c>
      <c r="M2815" s="314" t="s">
        <v>38415</v>
      </c>
      <c r="N2815" s="310" t="s">
        <v>26602</v>
      </c>
      <c r="O2815" s="310" t="s">
        <v>39196</v>
      </c>
      <c r="P2815" s="314">
        <v>1</v>
      </c>
      <c r="Q2815" s="310" t="s">
        <v>26418</v>
      </c>
      <c r="R2815" s="310" t="s">
        <v>25825</v>
      </c>
      <c r="S2815" s="310" t="s">
        <v>26197</v>
      </c>
      <c r="T2815" s="310"/>
      <c r="U2815" s="310" t="s">
        <v>40769</v>
      </c>
      <c r="V2815" s="310" t="s">
        <v>26204</v>
      </c>
      <c r="Y2815" s="97"/>
      <c r="AA2815" s="91" t="str">
        <v>EQUIPBLANKUSGSK</v>
      </c>
    </row>
    <row r="2816" spans="1:27" s="91" customFormat="1" ht="15" customHeight="1" x14ac:dyDescent="0.35">
      <c r="A2816" s="310" t="s">
        <v>39197</v>
      </c>
      <c r="B2816" s="310" t="s">
        <v>39198</v>
      </c>
      <c r="C2816" s="310" t="s">
        <v>39199</v>
      </c>
      <c r="D2816" s="310" t="s">
        <v>43490</v>
      </c>
      <c r="E2816" s="310"/>
      <c r="F2816" s="310" t="s">
        <v>27</v>
      </c>
      <c r="G2816" s="310"/>
      <c r="H2816" s="314"/>
      <c r="I2816" s="314"/>
      <c r="J2816" s="310" t="s">
        <v>919</v>
      </c>
      <c r="K2816" s="314">
        <v>35.208862000000003</v>
      </c>
      <c r="L2816" s="314">
        <v>-89.783094000000006</v>
      </c>
      <c r="M2816" s="314" t="s">
        <v>38390</v>
      </c>
      <c r="N2816" s="310" t="s">
        <v>26218</v>
      </c>
      <c r="O2816" s="310" t="s">
        <v>39200</v>
      </c>
      <c r="P2816" s="314">
        <v>3</v>
      </c>
      <c r="Q2816" s="310" t="s">
        <v>26418</v>
      </c>
      <c r="R2816" s="310" t="s">
        <v>25828</v>
      </c>
      <c r="S2816" s="310" t="s">
        <v>26197</v>
      </c>
      <c r="T2816" s="310"/>
      <c r="U2816" s="310" t="s">
        <v>40769</v>
      </c>
      <c r="V2816" s="310" t="s">
        <v>26199</v>
      </c>
      <c r="Y2816" s="97"/>
      <c r="AA2816" s="91" t="str">
        <v>EQUIPBLANKUSGSM</v>
      </c>
    </row>
    <row r="2817" spans="1:27" s="91" customFormat="1" ht="15" customHeight="1" x14ac:dyDescent="0.35">
      <c r="A2817" s="310" t="s">
        <v>39201</v>
      </c>
      <c r="B2817" s="310" t="s">
        <v>39202</v>
      </c>
      <c r="C2817" s="310" t="s">
        <v>39203</v>
      </c>
      <c r="D2817" s="310" t="s">
        <v>39204</v>
      </c>
      <c r="E2817" s="310"/>
      <c r="F2817" s="310" t="s">
        <v>33</v>
      </c>
      <c r="G2817" s="310"/>
      <c r="H2817" s="314"/>
      <c r="I2817" s="314"/>
      <c r="J2817" s="310" t="s">
        <v>277</v>
      </c>
      <c r="K2817" s="314">
        <v>36.088506000000002</v>
      </c>
      <c r="L2817" s="314">
        <v>-86.747834999999995</v>
      </c>
      <c r="M2817" s="314" t="s">
        <v>38414</v>
      </c>
      <c r="N2817" s="310" t="s">
        <v>26254</v>
      </c>
      <c r="O2817" s="310" t="s">
        <v>39205</v>
      </c>
      <c r="P2817" s="314">
        <v>5</v>
      </c>
      <c r="Q2817" s="310" t="s">
        <v>26418</v>
      </c>
      <c r="R2817" s="310" t="s">
        <v>25829</v>
      </c>
      <c r="S2817" s="310" t="s">
        <v>26197</v>
      </c>
      <c r="T2817" s="310"/>
      <c r="U2817" s="310" t="s">
        <v>40769</v>
      </c>
      <c r="V2817" s="310" t="s">
        <v>26199</v>
      </c>
      <c r="Y2817" s="97"/>
      <c r="AA2817" s="91" t="str">
        <v>EQUIPBLANKUSGSN</v>
      </c>
    </row>
    <row r="2818" spans="1:27" s="91" customFormat="1" ht="15" customHeight="1" x14ac:dyDescent="0.35">
      <c r="A2818" t="s">
        <v>8243</v>
      </c>
      <c r="B2818" t="s">
        <v>8242</v>
      </c>
      <c r="C2818" t="s">
        <v>8244</v>
      </c>
      <c r="D2818" t="s">
        <v>8245</v>
      </c>
      <c r="E2818"/>
      <c r="F2818" t="s">
        <v>29083</v>
      </c>
      <c r="G2818"/>
      <c r="H2818">
        <v>0.2</v>
      </c>
      <c r="I2818">
        <v>7.53</v>
      </c>
      <c r="J2818" t="s">
        <v>868</v>
      </c>
      <c r="K2818">
        <v>36.320554999999999</v>
      </c>
      <c r="L2818">
        <v>-87.676944000000006</v>
      </c>
      <c r="M2818" s="100" t="s">
        <v>38380</v>
      </c>
      <c r="N2818" t="s">
        <v>26208</v>
      </c>
      <c r="O2818" t="s">
        <v>43068</v>
      </c>
      <c r="P2818">
        <v>5</v>
      </c>
      <c r="Q2818" t="s">
        <v>27143</v>
      </c>
      <c r="R2818" t="s">
        <v>25829</v>
      </c>
      <c r="S2818" t="s">
        <v>26197</v>
      </c>
      <c r="T2818"/>
      <c r="U2818" t="s">
        <v>26198</v>
      </c>
      <c r="V2818" t="s">
        <v>26199</v>
      </c>
      <c r="X2818" s="91" t="s">
        <v>31284</v>
      </c>
      <c r="Y2818" s="97"/>
      <c r="AA2818" s="91" t="str">
        <v>ERIN000.2HO</v>
      </c>
    </row>
    <row r="2819" spans="1:27" s="91" customFormat="1" ht="15" customHeight="1" x14ac:dyDescent="0.35">
      <c r="A2819" t="s">
        <v>8247</v>
      </c>
      <c r="B2819" t="s">
        <v>8246</v>
      </c>
      <c r="C2819" t="s">
        <v>8248</v>
      </c>
      <c r="D2819" t="s">
        <v>8249</v>
      </c>
      <c r="E2819"/>
      <c r="F2819" t="s">
        <v>75</v>
      </c>
      <c r="G2819"/>
      <c r="H2819">
        <v>1.8</v>
      </c>
      <c r="I2819">
        <v>52.4</v>
      </c>
      <c r="J2819" t="s">
        <v>1391</v>
      </c>
      <c r="K2819">
        <v>35.553280000000001</v>
      </c>
      <c r="L2819">
        <v>-86.754639999999995</v>
      </c>
      <c r="M2819" s="100" t="s">
        <v>38389</v>
      </c>
      <c r="N2819" t="s">
        <v>26217</v>
      </c>
      <c r="O2819" t="s">
        <v>43069</v>
      </c>
      <c r="P2819">
        <v>4</v>
      </c>
      <c r="Q2819" t="s">
        <v>27144</v>
      </c>
      <c r="R2819" t="s">
        <v>25808</v>
      </c>
      <c r="S2819" t="s">
        <v>26197</v>
      </c>
      <c r="T2819"/>
      <c r="U2819" t="s">
        <v>26198</v>
      </c>
      <c r="V2819" t="s">
        <v>26199</v>
      </c>
      <c r="W2819" s="91" t="s">
        <v>35067</v>
      </c>
      <c r="X2819" s="91" t="s">
        <v>31285</v>
      </c>
      <c r="Y2819" s="97"/>
      <c r="AA2819" s="91" t="str">
        <v>EROCK001.8ML</v>
      </c>
    </row>
    <row r="2820" spans="1:27" s="91" customFormat="1" ht="15" customHeight="1" x14ac:dyDescent="0.35">
      <c r="A2820" t="s">
        <v>8251</v>
      </c>
      <c r="B2820" t="s">
        <v>8250</v>
      </c>
      <c r="C2820" t="s">
        <v>8248</v>
      </c>
      <c r="D2820" t="s">
        <v>8252</v>
      </c>
      <c r="E2820"/>
      <c r="F2820" t="s">
        <v>75</v>
      </c>
      <c r="G2820"/>
      <c r="H2820">
        <v>10.3</v>
      </c>
      <c r="I2820">
        <v>43.58</v>
      </c>
      <c r="J2820" t="s">
        <v>1391</v>
      </c>
      <c r="K2820">
        <v>35.501389000000003</v>
      </c>
      <c r="L2820">
        <v>-86.713888999999995</v>
      </c>
      <c r="M2820" s="100" t="s">
        <v>38389</v>
      </c>
      <c r="N2820" t="s">
        <v>26217</v>
      </c>
      <c r="O2820" t="s">
        <v>43069</v>
      </c>
      <c r="P2820">
        <v>4</v>
      </c>
      <c r="Q2820" t="s">
        <v>27144</v>
      </c>
      <c r="R2820" t="s">
        <v>25808</v>
      </c>
      <c r="S2820" t="s">
        <v>26197</v>
      </c>
      <c r="T2820"/>
      <c r="U2820" t="s">
        <v>26198</v>
      </c>
      <c r="V2820" t="s">
        <v>26199</v>
      </c>
      <c r="Y2820" s="97"/>
      <c r="AA2820" s="91" t="str">
        <v>EROCK010.3ML</v>
      </c>
    </row>
    <row r="2821" spans="1:27" s="91" customFormat="1" ht="15" customHeight="1" x14ac:dyDescent="0.35">
      <c r="A2821" t="s">
        <v>8254</v>
      </c>
      <c r="B2821" t="s">
        <v>8253</v>
      </c>
      <c r="C2821" t="s">
        <v>8248</v>
      </c>
      <c r="D2821" t="s">
        <v>27145</v>
      </c>
      <c r="E2821"/>
      <c r="F2821" t="s">
        <v>75</v>
      </c>
      <c r="G2821"/>
      <c r="H2821">
        <v>13.8</v>
      </c>
      <c r="I2821"/>
      <c r="J2821" t="s">
        <v>1391</v>
      </c>
      <c r="K2821">
        <v>35.481040999999998</v>
      </c>
      <c r="L2821">
        <v>-86.679451999999998</v>
      </c>
      <c r="M2821" s="100" t="s">
        <v>38389</v>
      </c>
      <c r="N2821" t="s">
        <v>26217</v>
      </c>
      <c r="O2821" t="s">
        <v>42504</v>
      </c>
      <c r="P2821">
        <v>4</v>
      </c>
      <c r="Q2821" t="s">
        <v>27144</v>
      </c>
      <c r="R2821" t="s">
        <v>25808</v>
      </c>
      <c r="S2821" t="s">
        <v>26197</v>
      </c>
      <c r="T2821"/>
      <c r="U2821" t="s">
        <v>26198</v>
      </c>
      <c r="V2821" t="s">
        <v>26199</v>
      </c>
      <c r="X2821" s="91" t="s">
        <v>39206</v>
      </c>
      <c r="Y2821" s="97"/>
      <c r="AA2821" s="91" t="str">
        <v>EROCK013.8ML</v>
      </c>
    </row>
    <row r="2822" spans="1:27" s="91" customFormat="1" ht="15" customHeight="1" x14ac:dyDescent="0.35">
      <c r="A2822" t="s">
        <v>8256</v>
      </c>
      <c r="B2822" t="s">
        <v>8255</v>
      </c>
      <c r="C2822" t="s">
        <v>8248</v>
      </c>
      <c r="D2822" t="s">
        <v>8257</v>
      </c>
      <c r="E2822"/>
      <c r="F2822" t="s">
        <v>75</v>
      </c>
      <c r="G2822"/>
      <c r="H2822">
        <v>20.8</v>
      </c>
      <c r="I2822">
        <v>8.44</v>
      </c>
      <c r="J2822" t="s">
        <v>76</v>
      </c>
      <c r="K2822">
        <v>35.421880000000002</v>
      </c>
      <c r="L2822">
        <v>-86.638189999999994</v>
      </c>
      <c r="M2822" s="100" t="s">
        <v>38389</v>
      </c>
      <c r="N2822" t="s">
        <v>26217</v>
      </c>
      <c r="O2822" t="s">
        <v>43069</v>
      </c>
      <c r="P2822">
        <v>4</v>
      </c>
      <c r="Q2822" t="s">
        <v>31286</v>
      </c>
      <c r="R2822" t="s">
        <v>25808</v>
      </c>
      <c r="S2822" t="s">
        <v>26197</v>
      </c>
      <c r="T2822"/>
      <c r="U2822" t="s">
        <v>26198</v>
      </c>
      <c r="V2822" t="s">
        <v>26199</v>
      </c>
      <c r="X2822" s="91" t="s">
        <v>35068</v>
      </c>
      <c r="Y2822" s="97"/>
      <c r="AA2822" s="91" t="str">
        <v>EROCK020.8BE</v>
      </c>
    </row>
    <row r="2823" spans="1:27" s="91" customFormat="1" ht="15" customHeight="1" x14ac:dyDescent="0.35">
      <c r="A2823" t="s">
        <v>8259</v>
      </c>
      <c r="B2823" t="s">
        <v>8258</v>
      </c>
      <c r="C2823" t="s">
        <v>8260</v>
      </c>
      <c r="D2823" t="s">
        <v>8261</v>
      </c>
      <c r="E2823"/>
      <c r="F2823" t="s">
        <v>9</v>
      </c>
      <c r="G2823"/>
      <c r="H2823">
        <v>0.7</v>
      </c>
      <c r="I2823">
        <v>1.9</v>
      </c>
      <c r="J2823" t="s">
        <v>28</v>
      </c>
      <c r="K2823">
        <v>35.769970000000001</v>
      </c>
      <c r="L2823">
        <v>-88.61009</v>
      </c>
      <c r="M2823" s="100" t="s">
        <v>38429</v>
      </c>
      <c r="N2823" t="s">
        <v>26286</v>
      </c>
      <c r="O2823" t="s">
        <v>42517</v>
      </c>
      <c r="P2823">
        <v>2</v>
      </c>
      <c r="Q2823" t="s">
        <v>27146</v>
      </c>
      <c r="R2823" t="s">
        <v>25816</v>
      </c>
      <c r="S2823" t="s">
        <v>26197</v>
      </c>
      <c r="T2823"/>
      <c r="U2823" t="s">
        <v>26198</v>
      </c>
      <c r="V2823" t="s">
        <v>26199</v>
      </c>
      <c r="X2823" s="91" t="s">
        <v>34418</v>
      </c>
      <c r="Y2823" s="97"/>
      <c r="AA2823" s="91" t="str">
        <v>EUBAN000.9MN</v>
      </c>
    </row>
    <row r="2824" spans="1:27" s="91" customFormat="1" ht="15" customHeight="1" x14ac:dyDescent="0.35">
      <c r="A2824" t="s">
        <v>29212</v>
      </c>
      <c r="B2824" t="s">
        <v>29213</v>
      </c>
      <c r="C2824" t="s">
        <v>29214</v>
      </c>
      <c r="D2824" t="s">
        <v>29215</v>
      </c>
      <c r="E2824"/>
      <c r="F2824" t="s">
        <v>33</v>
      </c>
      <c r="G2824"/>
      <c r="H2824">
        <v>1</v>
      </c>
      <c r="I2824">
        <v>0.89</v>
      </c>
      <c r="J2824" t="s">
        <v>53</v>
      </c>
      <c r="K2824">
        <v>35.394421000000001</v>
      </c>
      <c r="L2824">
        <v>-87.008919000000006</v>
      </c>
      <c r="M2824" s="100" t="s">
        <v>38385</v>
      </c>
      <c r="N2824" t="s">
        <v>26213</v>
      </c>
      <c r="O2824" t="s">
        <v>42351</v>
      </c>
      <c r="P2824">
        <v>2</v>
      </c>
      <c r="Q2824" t="s">
        <v>29216</v>
      </c>
      <c r="R2824" t="s">
        <v>25808</v>
      </c>
      <c r="S2824" t="s">
        <v>26197</v>
      </c>
      <c r="T2824"/>
      <c r="U2824" t="s">
        <v>26198</v>
      </c>
      <c r="V2824" t="s">
        <v>26199</v>
      </c>
      <c r="Y2824" s="97"/>
      <c r="AA2824" s="91" t="str">
        <v>EVANS_G1.0GS</v>
      </c>
    </row>
    <row r="2825" spans="1:27" s="91" customFormat="1" ht="15" customHeight="1" x14ac:dyDescent="0.35">
      <c r="A2825" t="s">
        <v>31287</v>
      </c>
      <c r="B2825" t="s">
        <v>31288</v>
      </c>
      <c r="C2825" t="s">
        <v>31289</v>
      </c>
      <c r="D2825" t="s">
        <v>29215</v>
      </c>
      <c r="E2825"/>
      <c r="F2825" t="s">
        <v>33</v>
      </c>
      <c r="G2825"/>
      <c r="H2825">
        <v>1.5</v>
      </c>
      <c r="I2825">
        <v>0.3</v>
      </c>
      <c r="J2825" t="s">
        <v>53</v>
      </c>
      <c r="K2825">
        <v>35.401919999999997</v>
      </c>
      <c r="L2825">
        <v>-87.001499999999993</v>
      </c>
      <c r="M2825" s="100" t="s">
        <v>38385</v>
      </c>
      <c r="N2825" t="s">
        <v>26213</v>
      </c>
      <c r="O2825" t="s">
        <v>42351</v>
      </c>
      <c r="P2825">
        <v>2</v>
      </c>
      <c r="Q2825" t="s">
        <v>29216</v>
      </c>
      <c r="R2825" t="s">
        <v>25808</v>
      </c>
      <c r="S2825" t="s">
        <v>26197</v>
      </c>
      <c r="T2825"/>
      <c r="U2825" t="s">
        <v>26198</v>
      </c>
      <c r="V2825" t="s">
        <v>26199</v>
      </c>
      <c r="X2825" s="91" t="s">
        <v>31290</v>
      </c>
      <c r="Y2825" s="97"/>
      <c r="AA2825" s="91" t="str">
        <v>EVANS_G1.5GS</v>
      </c>
    </row>
    <row r="2826" spans="1:27" s="91" customFormat="1" ht="15" customHeight="1" x14ac:dyDescent="0.35">
      <c r="A2826" t="s">
        <v>8263</v>
      </c>
      <c r="B2826" t="s">
        <v>8262</v>
      </c>
      <c r="C2826" t="s">
        <v>8264</v>
      </c>
      <c r="D2826" t="s">
        <v>8265</v>
      </c>
      <c r="E2826"/>
      <c r="F2826" t="s">
        <v>28998</v>
      </c>
      <c r="G2826"/>
      <c r="H2826">
        <v>0.4</v>
      </c>
      <c r="I2826">
        <v>5.42</v>
      </c>
      <c r="J2826" t="s">
        <v>270</v>
      </c>
      <c r="K2826">
        <v>36.515599999999999</v>
      </c>
      <c r="L2826">
        <v>-82.312200000000004</v>
      </c>
      <c r="M2826" s="100" t="s">
        <v>38412</v>
      </c>
      <c r="N2826" t="s">
        <v>29031</v>
      </c>
      <c r="O2826" t="s">
        <v>42788</v>
      </c>
      <c r="P2826">
        <v>2</v>
      </c>
      <c r="Q2826" t="s">
        <v>31291</v>
      </c>
      <c r="R2826" t="s">
        <v>25821</v>
      </c>
      <c r="S2826" t="s">
        <v>26197</v>
      </c>
      <c r="T2826"/>
      <c r="U2826" t="s">
        <v>26198</v>
      </c>
      <c r="V2826" t="s">
        <v>26204</v>
      </c>
      <c r="Y2826" s="97"/>
      <c r="AA2826" s="91" t="str">
        <v>EVANS000.4SU</v>
      </c>
    </row>
    <row r="2827" spans="1:27" s="91" customFormat="1" ht="15" customHeight="1" x14ac:dyDescent="0.35">
      <c r="A2827" t="s">
        <v>31292</v>
      </c>
      <c r="B2827" t="s">
        <v>31293</v>
      </c>
      <c r="C2827" t="s">
        <v>8264</v>
      </c>
      <c r="D2827" t="s">
        <v>31294</v>
      </c>
      <c r="E2827"/>
      <c r="F2827" t="s">
        <v>28998</v>
      </c>
      <c r="G2827"/>
      <c r="H2827">
        <v>1.2</v>
      </c>
      <c r="I2827">
        <v>4.4000000000000004</v>
      </c>
      <c r="J2827" t="s">
        <v>270</v>
      </c>
      <c r="K2827">
        <v>36.524999999999999</v>
      </c>
      <c r="L2827">
        <v>-82.302999999999997</v>
      </c>
      <c r="M2827" s="100" t="s">
        <v>38412</v>
      </c>
      <c r="N2827" t="s">
        <v>29031</v>
      </c>
      <c r="O2827" t="s">
        <v>42788</v>
      </c>
      <c r="P2827">
        <v>2</v>
      </c>
      <c r="Q2827" t="s">
        <v>31291</v>
      </c>
      <c r="R2827" t="s">
        <v>25821</v>
      </c>
      <c r="S2827" t="s">
        <v>26197</v>
      </c>
      <c r="T2827"/>
      <c r="U2827" t="s">
        <v>26198</v>
      </c>
      <c r="V2827" t="s">
        <v>26204</v>
      </c>
      <c r="Y2827" s="97"/>
      <c r="AA2827" s="91" t="str">
        <v>EVANS001.2SU</v>
      </c>
    </row>
    <row r="2828" spans="1:27" s="91" customFormat="1" ht="15" customHeight="1" x14ac:dyDescent="0.35">
      <c r="A2828" t="s">
        <v>8267</v>
      </c>
      <c r="B2828" t="s">
        <v>8266</v>
      </c>
      <c r="C2828" t="s">
        <v>8268</v>
      </c>
      <c r="D2828" t="s">
        <v>8269</v>
      </c>
      <c r="E2828"/>
      <c r="F2828" t="s">
        <v>33</v>
      </c>
      <c r="G2828"/>
      <c r="H2828">
        <v>0.3</v>
      </c>
      <c r="I2828">
        <v>1.56</v>
      </c>
      <c r="J2828" t="s">
        <v>53</v>
      </c>
      <c r="K2828">
        <v>35.143500000000003</v>
      </c>
      <c r="L2828">
        <v>-87.046899999999994</v>
      </c>
      <c r="M2828" s="100" t="s">
        <v>38385</v>
      </c>
      <c r="N2828" t="s">
        <v>26213</v>
      </c>
      <c r="O2828" t="s">
        <v>42255</v>
      </c>
      <c r="P2828">
        <v>2</v>
      </c>
      <c r="Q2828" t="s">
        <v>31295</v>
      </c>
      <c r="R2828" t="s">
        <v>25808</v>
      </c>
      <c r="S2828" t="s">
        <v>26197</v>
      </c>
      <c r="T2828"/>
      <c r="U2828" t="s">
        <v>26198</v>
      </c>
      <c r="V2828" t="s">
        <v>26199</v>
      </c>
      <c r="Y2828" s="97"/>
      <c r="AA2828" s="91" t="str">
        <v>EVERL000.3GS</v>
      </c>
    </row>
    <row r="2829" spans="1:27" s="91" customFormat="1" ht="15" customHeight="1" x14ac:dyDescent="0.35">
      <c r="A2829" t="s">
        <v>8271</v>
      </c>
      <c r="B2829" t="s">
        <v>8270</v>
      </c>
      <c r="C2829" t="s">
        <v>8272</v>
      </c>
      <c r="D2829" t="s">
        <v>8273</v>
      </c>
      <c r="E2829"/>
      <c r="F2829" t="s">
        <v>33</v>
      </c>
      <c r="G2829"/>
      <c r="H2829">
        <v>0.8</v>
      </c>
      <c r="I2829">
        <v>13.6</v>
      </c>
      <c r="J2829" t="s">
        <v>277</v>
      </c>
      <c r="K2829">
        <v>36.230556</v>
      </c>
      <c r="L2829">
        <v>-86.8125</v>
      </c>
      <c r="M2829" s="100" t="s">
        <v>38414</v>
      </c>
      <c r="N2829" t="s">
        <v>26254</v>
      </c>
      <c r="O2829" t="s">
        <v>42733</v>
      </c>
      <c r="P2829">
        <v>5</v>
      </c>
      <c r="Q2829" t="s">
        <v>31296</v>
      </c>
      <c r="R2829" t="s">
        <v>25829</v>
      </c>
      <c r="S2829" t="s">
        <v>26197</v>
      </c>
      <c r="T2829"/>
      <c r="U2829" t="s">
        <v>26198</v>
      </c>
      <c r="V2829" t="s">
        <v>26199</v>
      </c>
      <c r="X2829" s="91" t="s">
        <v>30341</v>
      </c>
      <c r="Y2829" s="97"/>
      <c r="AA2829" s="91" t="str">
        <v>EWING000.8DA</v>
      </c>
    </row>
    <row r="2830" spans="1:27" s="91" customFormat="1" ht="15" customHeight="1" x14ac:dyDescent="0.35">
      <c r="A2830" t="s">
        <v>8275</v>
      </c>
      <c r="B2830" t="s">
        <v>8274</v>
      </c>
      <c r="C2830" t="s">
        <v>8276</v>
      </c>
      <c r="D2830" t="s">
        <v>8277</v>
      </c>
      <c r="E2830"/>
      <c r="F2830" t="s">
        <v>29083</v>
      </c>
      <c r="G2830"/>
      <c r="H2830">
        <v>1.2</v>
      </c>
      <c r="I2830">
        <v>118.55</v>
      </c>
      <c r="J2830" t="s">
        <v>4</v>
      </c>
      <c r="K2830">
        <v>35.100999999999999</v>
      </c>
      <c r="L2830">
        <v>-87.538899999999998</v>
      </c>
      <c r="M2830" s="100" t="s">
        <v>38376</v>
      </c>
      <c r="N2830" t="s">
        <v>26196</v>
      </c>
      <c r="O2830" t="s">
        <v>42535</v>
      </c>
      <c r="P2830">
        <v>1</v>
      </c>
      <c r="Q2830" t="s">
        <v>35069</v>
      </c>
      <c r="R2830" t="s">
        <v>25808</v>
      </c>
      <c r="S2830" t="s">
        <v>26197</v>
      </c>
      <c r="T2830"/>
      <c r="U2830" t="s">
        <v>26198</v>
      </c>
      <c r="V2830" t="s">
        <v>26199</v>
      </c>
      <c r="W2830" s="91" t="s">
        <v>35070</v>
      </c>
      <c r="X2830" s="91" t="s">
        <v>25882</v>
      </c>
      <c r="Y2830" s="97"/>
      <c r="AA2830" s="91" t="str">
        <v>FACTO001.2LW</v>
      </c>
    </row>
    <row r="2831" spans="1:27" s="91" customFormat="1" ht="15" customHeight="1" x14ac:dyDescent="0.35">
      <c r="A2831" t="s">
        <v>8279</v>
      </c>
      <c r="B2831" t="s">
        <v>8278</v>
      </c>
      <c r="C2831" t="s">
        <v>8276</v>
      </c>
      <c r="D2831" t="s">
        <v>8280</v>
      </c>
      <c r="E2831"/>
      <c r="F2831" t="s">
        <v>29083</v>
      </c>
      <c r="G2831"/>
      <c r="H2831">
        <v>1.6</v>
      </c>
      <c r="I2831">
        <v>10.029999999999999</v>
      </c>
      <c r="J2831" t="s">
        <v>53</v>
      </c>
      <c r="K2831">
        <v>35.368400000000001</v>
      </c>
      <c r="L2831">
        <v>-87.1661</v>
      </c>
      <c r="M2831" s="100" t="s">
        <v>38385</v>
      </c>
      <c r="N2831" t="s">
        <v>26213</v>
      </c>
      <c r="O2831" t="s">
        <v>43055</v>
      </c>
      <c r="P2831">
        <v>2</v>
      </c>
      <c r="Q2831" t="s">
        <v>31297</v>
      </c>
      <c r="R2831" t="s">
        <v>25808</v>
      </c>
      <c r="S2831" t="s">
        <v>26197</v>
      </c>
      <c r="T2831"/>
      <c r="U2831" t="s">
        <v>26198</v>
      </c>
      <c r="V2831" t="s">
        <v>26199</v>
      </c>
      <c r="Y2831" s="97"/>
      <c r="AA2831" s="91" t="str">
        <v>FACTO001.6GS</v>
      </c>
    </row>
    <row r="2832" spans="1:27" s="91" customFormat="1" ht="15" customHeight="1" x14ac:dyDescent="0.35">
      <c r="A2832" t="s">
        <v>8282</v>
      </c>
      <c r="B2832" t="s">
        <v>8281</v>
      </c>
      <c r="C2832" t="s">
        <v>8276</v>
      </c>
      <c r="D2832" t="s">
        <v>8283</v>
      </c>
      <c r="E2832"/>
      <c r="F2832" t="s">
        <v>29083</v>
      </c>
      <c r="G2832"/>
      <c r="H2832">
        <v>5.0999999999999996</v>
      </c>
      <c r="I2832">
        <v>66.92</v>
      </c>
      <c r="J2832" t="s">
        <v>4</v>
      </c>
      <c r="K2832">
        <v>35.133099999999999</v>
      </c>
      <c r="L2832">
        <v>-87.564599999999999</v>
      </c>
      <c r="M2832" s="100" t="s">
        <v>38376</v>
      </c>
      <c r="N2832" t="s">
        <v>26196</v>
      </c>
      <c r="O2832" t="s">
        <v>42535</v>
      </c>
      <c r="P2832">
        <v>1</v>
      </c>
      <c r="Q2832" t="s">
        <v>31298</v>
      </c>
      <c r="R2832" t="s">
        <v>25808</v>
      </c>
      <c r="S2832" t="s">
        <v>26197</v>
      </c>
      <c r="T2832"/>
      <c r="U2832" t="s">
        <v>26198</v>
      </c>
      <c r="V2832" t="s">
        <v>26199</v>
      </c>
      <c r="Y2832" s="97"/>
      <c r="AA2832" s="91" t="str">
        <v>FACTO005.1LW</v>
      </c>
    </row>
    <row r="2833" spans="1:27" s="91" customFormat="1" ht="15" customHeight="1" x14ac:dyDescent="0.35">
      <c r="A2833" t="s">
        <v>8285</v>
      </c>
      <c r="B2833" t="s">
        <v>8284</v>
      </c>
      <c r="C2833" t="s">
        <v>8286</v>
      </c>
      <c r="D2833" t="s">
        <v>8287</v>
      </c>
      <c r="E2833"/>
      <c r="F2833" t="s">
        <v>28981</v>
      </c>
      <c r="G2833"/>
      <c r="H2833">
        <v>0.1</v>
      </c>
      <c r="I2833">
        <v>2.23</v>
      </c>
      <c r="J2833" t="s">
        <v>244</v>
      </c>
      <c r="K2833">
        <v>36.570799999999998</v>
      </c>
      <c r="L2833">
        <v>-81.855599999999995</v>
      </c>
      <c r="M2833" s="100" t="s">
        <v>38412</v>
      </c>
      <c r="N2833" t="s">
        <v>29031</v>
      </c>
      <c r="O2833" t="s">
        <v>42389</v>
      </c>
      <c r="P2833">
        <v>2</v>
      </c>
      <c r="Q2833" t="s">
        <v>31299</v>
      </c>
      <c r="R2833" t="s">
        <v>25821</v>
      </c>
      <c r="S2833" t="s">
        <v>26197</v>
      </c>
      <c r="T2833"/>
      <c r="U2833" t="s">
        <v>26198</v>
      </c>
      <c r="V2833" t="s">
        <v>26204</v>
      </c>
      <c r="Y2833" s="97"/>
      <c r="AA2833" s="91" t="str">
        <v>FAGAL000.1JO</v>
      </c>
    </row>
    <row r="2834" spans="1:27" s="91" customFormat="1" ht="15" customHeight="1" x14ac:dyDescent="0.35">
      <c r="A2834" t="s">
        <v>8289</v>
      </c>
      <c r="B2834" t="s">
        <v>8288</v>
      </c>
      <c r="C2834" t="s">
        <v>8290</v>
      </c>
      <c r="D2834" t="s">
        <v>8291</v>
      </c>
      <c r="E2834"/>
      <c r="F2834" t="s">
        <v>28983</v>
      </c>
      <c r="G2834"/>
      <c r="H2834">
        <v>0.2</v>
      </c>
      <c r="I2834">
        <v>0.64</v>
      </c>
      <c r="J2834" t="s">
        <v>15</v>
      </c>
      <c r="K2834">
        <v>35.678890000000003</v>
      </c>
      <c r="L2834">
        <v>-83.731700000000004</v>
      </c>
      <c r="M2834" s="100" t="s">
        <v>38415</v>
      </c>
      <c r="N2834" t="s">
        <v>26602</v>
      </c>
      <c r="O2834" t="s">
        <v>42744</v>
      </c>
      <c r="P2834">
        <v>2</v>
      </c>
      <c r="Q2834" t="s">
        <v>29755</v>
      </c>
      <c r="R2834" t="s">
        <v>25825</v>
      </c>
      <c r="S2834" t="s">
        <v>26197</v>
      </c>
      <c r="T2834"/>
      <c r="U2834" t="s">
        <v>26198</v>
      </c>
      <c r="V2834" t="s">
        <v>26204</v>
      </c>
      <c r="Y2834" s="97"/>
      <c r="AA2834" s="91" t="str">
        <v>FALL000.2BT</v>
      </c>
    </row>
    <row r="2835" spans="1:27" s="91" customFormat="1" ht="15" customHeight="1" x14ac:dyDescent="0.35">
      <c r="A2835" t="s">
        <v>8293</v>
      </c>
      <c r="B2835" t="s">
        <v>8292</v>
      </c>
      <c r="C2835" t="s">
        <v>8294</v>
      </c>
      <c r="D2835" t="s">
        <v>8295</v>
      </c>
      <c r="E2835"/>
      <c r="F2835" t="s">
        <v>44</v>
      </c>
      <c r="G2835"/>
      <c r="H2835">
        <v>0.5</v>
      </c>
      <c r="I2835">
        <v>12.37</v>
      </c>
      <c r="J2835" t="s">
        <v>270</v>
      </c>
      <c r="K2835">
        <v>36.506399999999999</v>
      </c>
      <c r="L2835">
        <v>-82.465000000000003</v>
      </c>
      <c r="M2835" s="100" t="s">
        <v>38412</v>
      </c>
      <c r="N2835" t="s">
        <v>29031</v>
      </c>
      <c r="O2835" t="s">
        <v>42108</v>
      </c>
      <c r="P2835">
        <v>3</v>
      </c>
      <c r="Q2835" t="s">
        <v>27148</v>
      </c>
      <c r="R2835" t="s">
        <v>25821</v>
      </c>
      <c r="S2835" t="s">
        <v>26197</v>
      </c>
      <c r="T2835"/>
      <c r="U2835" t="s">
        <v>26198</v>
      </c>
      <c r="V2835" t="s">
        <v>26204</v>
      </c>
      <c r="Y2835" s="97"/>
      <c r="AA2835" s="91" t="str">
        <v>FALL000.5SU</v>
      </c>
    </row>
    <row r="2836" spans="1:27" s="91" customFormat="1" ht="15" customHeight="1" x14ac:dyDescent="0.35">
      <c r="A2836" t="s">
        <v>8297</v>
      </c>
      <c r="B2836" t="s">
        <v>8296</v>
      </c>
      <c r="C2836" t="s">
        <v>8290</v>
      </c>
      <c r="D2836" t="s">
        <v>8298</v>
      </c>
      <c r="E2836"/>
      <c r="F2836" t="s">
        <v>44</v>
      </c>
      <c r="G2836"/>
      <c r="H2836">
        <v>0.6</v>
      </c>
      <c r="I2836">
        <v>3.61</v>
      </c>
      <c r="J2836" t="s">
        <v>230</v>
      </c>
      <c r="K2836">
        <v>36.424166</v>
      </c>
      <c r="L2836">
        <v>-82.630277000000007</v>
      </c>
      <c r="M2836" s="100" t="s">
        <v>38412</v>
      </c>
      <c r="N2836" t="s">
        <v>29031</v>
      </c>
      <c r="O2836" t="s">
        <v>42479</v>
      </c>
      <c r="P2836">
        <v>3</v>
      </c>
      <c r="Q2836" t="s">
        <v>27149</v>
      </c>
      <c r="R2836" t="s">
        <v>25821</v>
      </c>
      <c r="S2836" t="s">
        <v>26197</v>
      </c>
      <c r="T2836"/>
      <c r="U2836" t="s">
        <v>26198</v>
      </c>
      <c r="V2836" t="s">
        <v>26204</v>
      </c>
      <c r="Y2836" s="97"/>
      <c r="AA2836" s="91" t="str">
        <v>FALL000.6WN</v>
      </c>
    </row>
    <row r="2837" spans="1:27" s="91" customFormat="1" ht="15" customHeight="1" x14ac:dyDescent="0.35">
      <c r="A2837" t="s">
        <v>37930</v>
      </c>
      <c r="B2837" t="s">
        <v>37931</v>
      </c>
      <c r="C2837" t="s">
        <v>8290</v>
      </c>
      <c r="D2837" t="s">
        <v>37932</v>
      </c>
      <c r="E2837"/>
      <c r="F2837" t="s">
        <v>28981</v>
      </c>
      <c r="G2837"/>
      <c r="H2837">
        <v>0.7</v>
      </c>
      <c r="I2837">
        <v>2.2000000000000002</v>
      </c>
      <c r="J2837" t="s">
        <v>244</v>
      </c>
      <c r="K2837">
        <v>36.43206</v>
      </c>
      <c r="L2837">
        <v>-81.825999999999993</v>
      </c>
      <c r="M2837" s="100" t="s">
        <v>38455</v>
      </c>
      <c r="N2837" t="s">
        <v>26332</v>
      </c>
      <c r="O2837" t="s">
        <v>42206</v>
      </c>
      <c r="P2837">
        <v>1</v>
      </c>
      <c r="Q2837" t="s">
        <v>37933</v>
      </c>
      <c r="R2837" t="s">
        <v>25821</v>
      </c>
      <c r="S2837" t="s">
        <v>26197</v>
      </c>
      <c r="T2837"/>
      <c r="U2837" t="s">
        <v>26198</v>
      </c>
      <c r="V2837" t="s">
        <v>26204</v>
      </c>
      <c r="Y2837" s="97"/>
      <c r="AA2837" s="91" t="str">
        <v>FALL000.7JO</v>
      </c>
    </row>
    <row r="2838" spans="1:27" s="91" customFormat="1" ht="15" customHeight="1" x14ac:dyDescent="0.35">
      <c r="A2838" t="s">
        <v>8300</v>
      </c>
      <c r="B2838" t="s">
        <v>8299</v>
      </c>
      <c r="C2838" t="s">
        <v>8294</v>
      </c>
      <c r="D2838" t="s">
        <v>8301</v>
      </c>
      <c r="E2838"/>
      <c r="F2838" t="s">
        <v>44</v>
      </c>
      <c r="G2838"/>
      <c r="H2838">
        <v>0.7</v>
      </c>
      <c r="I2838">
        <v>12.37</v>
      </c>
      <c r="J2838" t="s">
        <v>270</v>
      </c>
      <c r="K2838">
        <v>36.510199999999998</v>
      </c>
      <c r="L2838">
        <v>-82.460999999999999</v>
      </c>
      <c r="M2838" s="100" t="s">
        <v>38412</v>
      </c>
      <c r="N2838" t="s">
        <v>29031</v>
      </c>
      <c r="O2838" t="s">
        <v>42108</v>
      </c>
      <c r="P2838">
        <v>3</v>
      </c>
      <c r="Q2838" t="s">
        <v>27148</v>
      </c>
      <c r="R2838" t="s">
        <v>25821</v>
      </c>
      <c r="S2838" t="s">
        <v>26197</v>
      </c>
      <c r="T2838"/>
      <c r="U2838" t="s">
        <v>26198</v>
      </c>
      <c r="V2838" t="s">
        <v>26204</v>
      </c>
      <c r="X2838" s="91" t="s">
        <v>31300</v>
      </c>
      <c r="Y2838" s="97"/>
      <c r="AA2838" s="91" t="str">
        <v>FALL000.7SU</v>
      </c>
    </row>
    <row r="2839" spans="1:27" s="91" customFormat="1" ht="15" customHeight="1" x14ac:dyDescent="0.35">
      <c r="A2839" t="s">
        <v>8303</v>
      </c>
      <c r="B2839" t="s">
        <v>8302</v>
      </c>
      <c r="C2839" t="s">
        <v>8290</v>
      </c>
      <c r="D2839" t="s">
        <v>8304</v>
      </c>
      <c r="E2839"/>
      <c r="F2839" t="s">
        <v>28998</v>
      </c>
      <c r="G2839"/>
      <c r="H2839">
        <v>0.8</v>
      </c>
      <c r="I2839">
        <v>0.79</v>
      </c>
      <c r="J2839" t="s">
        <v>15</v>
      </c>
      <c r="K2839">
        <v>35.720709999999997</v>
      </c>
      <c r="L2839">
        <v>-83.879279999999994</v>
      </c>
      <c r="M2839" s="100" t="s">
        <v>38415</v>
      </c>
      <c r="N2839" t="s">
        <v>26602</v>
      </c>
      <c r="O2839" t="s">
        <v>42233</v>
      </c>
      <c r="P2839">
        <v>2</v>
      </c>
      <c r="Q2839" t="s">
        <v>31301</v>
      </c>
      <c r="R2839" t="s">
        <v>25825</v>
      </c>
      <c r="S2839" t="s">
        <v>26197</v>
      </c>
      <c r="T2839"/>
      <c r="U2839" t="s">
        <v>26198</v>
      </c>
      <c r="V2839" t="s">
        <v>26204</v>
      </c>
      <c r="Y2839" s="97"/>
      <c r="AA2839" s="91" t="str">
        <v>FALL000.8BT</v>
      </c>
    </row>
    <row r="2840" spans="1:27" s="91" customFormat="1" ht="15" customHeight="1" x14ac:dyDescent="0.35">
      <c r="A2840" t="s">
        <v>8306</v>
      </c>
      <c r="B2840" t="s">
        <v>8305</v>
      </c>
      <c r="C2840" t="s">
        <v>8290</v>
      </c>
      <c r="D2840" t="s">
        <v>6748</v>
      </c>
      <c r="E2840"/>
      <c r="F2840" t="s">
        <v>29083</v>
      </c>
      <c r="G2840"/>
      <c r="H2840">
        <v>0.8</v>
      </c>
      <c r="I2840">
        <v>0.1</v>
      </c>
      <c r="J2840" t="s">
        <v>942</v>
      </c>
      <c r="K2840">
        <v>35.332900000000002</v>
      </c>
      <c r="L2840">
        <v>-87.630700000000004</v>
      </c>
      <c r="M2840" s="100" t="s">
        <v>38391</v>
      </c>
      <c r="N2840" t="s">
        <v>26220</v>
      </c>
      <c r="O2840" t="s">
        <v>42506</v>
      </c>
      <c r="P2840">
        <v>5</v>
      </c>
      <c r="Q2840" t="s">
        <v>31302</v>
      </c>
      <c r="R2840" t="s">
        <v>25808</v>
      </c>
      <c r="S2840" t="s">
        <v>26197</v>
      </c>
      <c r="T2840"/>
      <c r="U2840" t="s">
        <v>26198</v>
      </c>
      <c r="V2840" t="s">
        <v>26199</v>
      </c>
      <c r="Y2840" s="97"/>
      <c r="AA2840" s="91" t="str">
        <v>FALL000.8WE</v>
      </c>
    </row>
    <row r="2841" spans="1:27" s="91" customFormat="1" ht="15" customHeight="1" x14ac:dyDescent="0.35">
      <c r="A2841" t="s">
        <v>8308</v>
      </c>
      <c r="B2841" t="s">
        <v>8307</v>
      </c>
      <c r="C2841" t="s">
        <v>8294</v>
      </c>
      <c r="D2841" t="s">
        <v>8309</v>
      </c>
      <c r="E2841"/>
      <c r="F2841" t="s">
        <v>75</v>
      </c>
      <c r="G2841"/>
      <c r="H2841">
        <v>1.2</v>
      </c>
      <c r="I2841">
        <v>26.9</v>
      </c>
      <c r="J2841" t="s">
        <v>76</v>
      </c>
      <c r="K2841">
        <v>35.552340000000001</v>
      </c>
      <c r="L2841">
        <v>-86.532290000000003</v>
      </c>
      <c r="M2841" s="100" t="s">
        <v>38389</v>
      </c>
      <c r="N2841" t="s">
        <v>26217</v>
      </c>
      <c r="O2841" t="s">
        <v>42868</v>
      </c>
      <c r="P2841">
        <v>4</v>
      </c>
      <c r="Q2841" t="s">
        <v>31303</v>
      </c>
      <c r="R2841" t="s">
        <v>25808</v>
      </c>
      <c r="S2841" t="s">
        <v>26197</v>
      </c>
      <c r="T2841"/>
      <c r="U2841" t="s">
        <v>26198</v>
      </c>
      <c r="V2841" t="s">
        <v>26199</v>
      </c>
      <c r="W2841" s="91" t="s">
        <v>35071</v>
      </c>
      <c r="X2841" s="91" t="s">
        <v>31304</v>
      </c>
      <c r="Y2841" s="97"/>
      <c r="AA2841" s="91" t="str">
        <v>FALL001.2BE</v>
      </c>
    </row>
    <row r="2842" spans="1:27" s="91" customFormat="1" ht="15" customHeight="1" x14ac:dyDescent="0.35">
      <c r="A2842" t="s">
        <v>8311</v>
      </c>
      <c r="B2842" t="s">
        <v>8310</v>
      </c>
      <c r="C2842" t="s">
        <v>8294</v>
      </c>
      <c r="D2842" t="s">
        <v>8312</v>
      </c>
      <c r="E2842"/>
      <c r="F2842" t="s">
        <v>44</v>
      </c>
      <c r="G2842"/>
      <c r="H2842">
        <v>1.2</v>
      </c>
      <c r="I2842">
        <v>0.1</v>
      </c>
      <c r="J2842" t="s">
        <v>3025</v>
      </c>
      <c r="K2842">
        <v>36.290149999999997</v>
      </c>
      <c r="L2842">
        <v>-83.802419999999998</v>
      </c>
      <c r="M2842" s="100" t="s">
        <v>38424</v>
      </c>
      <c r="N2842" t="s">
        <v>26272</v>
      </c>
      <c r="O2842" t="s">
        <v>43059</v>
      </c>
      <c r="P2842">
        <v>4</v>
      </c>
      <c r="Q2842" t="s">
        <v>26818</v>
      </c>
      <c r="R2842" t="s">
        <v>25825</v>
      </c>
      <c r="S2842" t="s">
        <v>26197</v>
      </c>
      <c r="T2842"/>
      <c r="U2842" t="s">
        <v>26198</v>
      </c>
      <c r="V2842" t="s">
        <v>26204</v>
      </c>
      <c r="X2842" s="91" t="s">
        <v>30702</v>
      </c>
      <c r="Y2842" s="97"/>
      <c r="AA2842" s="91" t="str">
        <v>FALL001.2UN</v>
      </c>
    </row>
    <row r="2843" spans="1:27" s="91" customFormat="1" ht="15" customHeight="1" x14ac:dyDescent="0.35">
      <c r="A2843" s="310" t="s">
        <v>41082</v>
      </c>
      <c r="B2843" s="310" t="s">
        <v>41083</v>
      </c>
      <c r="C2843" s="310" t="s">
        <v>41084</v>
      </c>
      <c r="D2843" s="310" t="s">
        <v>41085</v>
      </c>
      <c r="E2843" s="310"/>
      <c r="F2843" s="310" t="s">
        <v>29086</v>
      </c>
      <c r="G2843" s="310"/>
      <c r="H2843" s="314">
        <v>1.4</v>
      </c>
      <c r="I2843" s="314">
        <v>15.12</v>
      </c>
      <c r="J2843" s="310" t="s">
        <v>4110</v>
      </c>
      <c r="K2843" s="314">
        <v>35.940280000000001</v>
      </c>
      <c r="L2843" s="314">
        <v>-85.735277999999994</v>
      </c>
      <c r="M2843" s="314" t="s">
        <v>38383</v>
      </c>
      <c r="N2843" s="310" t="s">
        <v>3589</v>
      </c>
      <c r="O2843" s="310" t="s">
        <v>41086</v>
      </c>
      <c r="P2843" s="314">
        <v>2</v>
      </c>
      <c r="Q2843" s="310" t="s">
        <v>30415</v>
      </c>
      <c r="R2843" s="310" t="s">
        <v>25812</v>
      </c>
      <c r="S2843" s="310" t="s">
        <v>26197</v>
      </c>
      <c r="T2843" s="310" t="s">
        <v>26702</v>
      </c>
      <c r="U2843" s="310" t="s">
        <v>26207</v>
      </c>
      <c r="V2843" s="310" t="s">
        <v>26199</v>
      </c>
      <c r="W2843" s="91" t="s">
        <v>41087</v>
      </c>
      <c r="X2843" s="91" t="s">
        <v>41088</v>
      </c>
      <c r="Y2843" s="97"/>
      <c r="AA2843" s="91" t="str">
        <v>FALL001.4DB</v>
      </c>
    </row>
    <row r="2844" spans="1:27" s="91" customFormat="1" ht="15" customHeight="1" x14ac:dyDescent="0.35">
      <c r="A2844" t="s">
        <v>8314</v>
      </c>
      <c r="B2844" t="s">
        <v>8313</v>
      </c>
      <c r="C2844" t="s">
        <v>8294</v>
      </c>
      <c r="D2844" t="s">
        <v>41089</v>
      </c>
      <c r="E2844"/>
      <c r="F2844" t="s">
        <v>44</v>
      </c>
      <c r="G2844"/>
      <c r="H2844">
        <v>1.5</v>
      </c>
      <c r="I2844">
        <v>3.93</v>
      </c>
      <c r="J2844" t="s">
        <v>3025</v>
      </c>
      <c r="K2844">
        <v>36.287300000000002</v>
      </c>
      <c r="L2844">
        <v>-83.800290000000004</v>
      </c>
      <c r="M2844" s="100" t="s">
        <v>38424</v>
      </c>
      <c r="N2844" t="s">
        <v>26272</v>
      </c>
      <c r="O2844" t="s">
        <v>43059</v>
      </c>
      <c r="P2844">
        <v>4</v>
      </c>
      <c r="Q2844" t="s">
        <v>26818</v>
      </c>
      <c r="R2844" t="s">
        <v>25825</v>
      </c>
      <c r="S2844" t="s">
        <v>26197</v>
      </c>
      <c r="T2844"/>
      <c r="U2844" t="s">
        <v>26198</v>
      </c>
      <c r="V2844" t="s">
        <v>26204</v>
      </c>
      <c r="W2844" s="91" t="s">
        <v>35072</v>
      </c>
      <c r="X2844" s="91" t="s">
        <v>34743</v>
      </c>
      <c r="Y2844" s="97"/>
      <c r="AA2844" s="91" t="str">
        <v>FALL001.5UN</v>
      </c>
    </row>
    <row r="2845" spans="1:27" s="91" customFormat="1" ht="15" customHeight="1" x14ac:dyDescent="0.35">
      <c r="A2845" t="s">
        <v>39207</v>
      </c>
      <c r="B2845" t="s">
        <v>8321</v>
      </c>
      <c r="C2845" t="s">
        <v>8294</v>
      </c>
      <c r="D2845" t="s">
        <v>41090</v>
      </c>
      <c r="E2845"/>
      <c r="F2845" t="s">
        <v>44</v>
      </c>
      <c r="G2845"/>
      <c r="H2845">
        <v>1.8</v>
      </c>
      <c r="I2845">
        <v>6</v>
      </c>
      <c r="J2845" t="s">
        <v>319</v>
      </c>
      <c r="K2845">
        <v>36.282820000000001</v>
      </c>
      <c r="L2845">
        <v>-83.206001200000003</v>
      </c>
      <c r="M2845" s="100" t="s">
        <v>38388</v>
      </c>
      <c r="N2845" t="s">
        <v>18813</v>
      </c>
      <c r="O2845" t="s">
        <v>43060</v>
      </c>
      <c r="P2845">
        <v>4</v>
      </c>
      <c r="Q2845" t="s">
        <v>31307</v>
      </c>
      <c r="R2845" t="s">
        <v>25825</v>
      </c>
      <c r="S2845" t="s">
        <v>26197</v>
      </c>
      <c r="T2845"/>
      <c r="U2845" t="s">
        <v>26198</v>
      </c>
      <c r="V2845" t="s">
        <v>26204</v>
      </c>
      <c r="W2845" s="91" t="s">
        <v>41091</v>
      </c>
      <c r="X2845" s="91" t="s">
        <v>41092</v>
      </c>
      <c r="Y2845" s="97"/>
      <c r="AA2845" s="91" t="str">
        <v>FALL001.8HA</v>
      </c>
    </row>
    <row r="2846" spans="1:27" s="91" customFormat="1" ht="15" customHeight="1" x14ac:dyDescent="0.35">
      <c r="A2846" t="s">
        <v>8316</v>
      </c>
      <c r="B2846" t="s">
        <v>8315</v>
      </c>
      <c r="C2846" t="s">
        <v>8294</v>
      </c>
      <c r="D2846" t="s">
        <v>8317</v>
      </c>
      <c r="E2846"/>
      <c r="F2846" t="s">
        <v>58</v>
      </c>
      <c r="G2846"/>
      <c r="H2846">
        <v>2.2999999999999998</v>
      </c>
      <c r="I2846">
        <v>19.54</v>
      </c>
      <c r="J2846" t="s">
        <v>313</v>
      </c>
      <c r="K2846">
        <v>35.837400000000002</v>
      </c>
      <c r="L2846">
        <v>-84.798900000000003</v>
      </c>
      <c r="M2846" s="100" t="s">
        <v>38415</v>
      </c>
      <c r="N2846" t="s">
        <v>26602</v>
      </c>
      <c r="O2846" t="s">
        <v>42272</v>
      </c>
      <c r="P2846">
        <v>1</v>
      </c>
      <c r="Q2846" t="s">
        <v>27155</v>
      </c>
      <c r="R2846" t="s">
        <v>25812</v>
      </c>
      <c r="S2846" t="s">
        <v>26197</v>
      </c>
      <c r="T2846"/>
      <c r="U2846" t="s">
        <v>26198</v>
      </c>
      <c r="V2846" t="s">
        <v>26199</v>
      </c>
      <c r="X2846" s="91" t="s">
        <v>31305</v>
      </c>
      <c r="Y2846" s="97"/>
      <c r="AA2846" s="91" t="str">
        <v>FALL002.3CU</v>
      </c>
    </row>
    <row r="2847" spans="1:27" s="91" customFormat="1" ht="15" customHeight="1" x14ac:dyDescent="0.35">
      <c r="A2847" s="310" t="s">
        <v>39208</v>
      </c>
      <c r="B2847" s="310" t="s">
        <v>39209</v>
      </c>
      <c r="C2847" s="310" t="s">
        <v>8294</v>
      </c>
      <c r="D2847" s="310" t="s">
        <v>39210</v>
      </c>
      <c r="E2847" s="310"/>
      <c r="F2847" s="310" t="s">
        <v>39211</v>
      </c>
      <c r="G2847" s="310"/>
      <c r="H2847" s="314">
        <v>2.7</v>
      </c>
      <c r="I2847" s="314">
        <v>4.9800000000000004</v>
      </c>
      <c r="J2847" s="310" t="s">
        <v>319</v>
      </c>
      <c r="K2847" s="314">
        <v>36.268799999999999</v>
      </c>
      <c r="L2847" s="314">
        <v>-83.1995</v>
      </c>
      <c r="M2847" s="314" t="s">
        <v>38388</v>
      </c>
      <c r="N2847" s="310" t="s">
        <v>18813</v>
      </c>
      <c r="O2847" s="310" t="s">
        <v>39212</v>
      </c>
      <c r="P2847" s="314">
        <v>4</v>
      </c>
      <c r="Q2847" s="310" t="s">
        <v>31307</v>
      </c>
      <c r="R2847" s="310" t="s">
        <v>25825</v>
      </c>
      <c r="S2847" s="310" t="s">
        <v>26197</v>
      </c>
      <c r="T2847" s="310"/>
      <c r="U2847" s="310" t="s">
        <v>26198</v>
      </c>
      <c r="V2847" s="310" t="s">
        <v>26204</v>
      </c>
      <c r="Y2847" s="97"/>
      <c r="AA2847" s="91" t="str">
        <v>FALL002.7HA</v>
      </c>
    </row>
    <row r="2848" spans="1:27" s="91" customFormat="1" ht="15" customHeight="1" x14ac:dyDescent="0.35">
      <c r="A2848" t="s">
        <v>8319</v>
      </c>
      <c r="B2848" t="s">
        <v>8318</v>
      </c>
      <c r="C2848" t="s">
        <v>8294</v>
      </c>
      <c r="D2848" t="s">
        <v>8320</v>
      </c>
      <c r="E2848"/>
      <c r="F2848" t="s">
        <v>75</v>
      </c>
      <c r="G2848"/>
      <c r="H2848">
        <v>3</v>
      </c>
      <c r="I2848">
        <v>35.83</v>
      </c>
      <c r="J2848" t="s">
        <v>76</v>
      </c>
      <c r="K2848">
        <v>35.564489999999999</v>
      </c>
      <c r="L2848">
        <v>-86.518119999999996</v>
      </c>
      <c r="M2848" s="100" t="s">
        <v>38389</v>
      </c>
      <c r="N2848" t="s">
        <v>26217</v>
      </c>
      <c r="O2848" t="s">
        <v>42868</v>
      </c>
      <c r="P2848">
        <v>4</v>
      </c>
      <c r="Q2848" t="s">
        <v>31303</v>
      </c>
      <c r="R2848" t="s">
        <v>25808</v>
      </c>
      <c r="S2848" t="s">
        <v>26197</v>
      </c>
      <c r="T2848"/>
      <c r="U2848" t="s">
        <v>26198</v>
      </c>
      <c r="V2848" t="s">
        <v>26199</v>
      </c>
      <c r="X2848" s="91" t="s">
        <v>31306</v>
      </c>
      <c r="Y2848" s="97"/>
      <c r="AA2848" s="91" t="str">
        <v>FALL003.0BE</v>
      </c>
    </row>
    <row r="2849" spans="1:27" s="91" customFormat="1" ht="15" customHeight="1" x14ac:dyDescent="0.35">
      <c r="A2849" t="s">
        <v>8323</v>
      </c>
      <c r="B2849" t="s">
        <v>8322</v>
      </c>
      <c r="C2849" t="s">
        <v>8294</v>
      </c>
      <c r="D2849" t="s">
        <v>8324</v>
      </c>
      <c r="E2849" t="s">
        <v>26424</v>
      </c>
      <c r="F2849" t="s">
        <v>75</v>
      </c>
      <c r="G2849"/>
      <c r="H2849">
        <v>3.6</v>
      </c>
      <c r="I2849">
        <v>60.51</v>
      </c>
      <c r="J2849" t="s">
        <v>148</v>
      </c>
      <c r="K2849">
        <v>36.028399999999998</v>
      </c>
      <c r="L2849">
        <v>-86.415599999999998</v>
      </c>
      <c r="M2849" s="100" t="s">
        <v>38401</v>
      </c>
      <c r="N2849" t="s">
        <v>26226</v>
      </c>
      <c r="O2849" t="s">
        <v>42782</v>
      </c>
      <c r="P2849">
        <v>2</v>
      </c>
      <c r="Q2849" t="s">
        <v>27156</v>
      </c>
      <c r="R2849" t="s">
        <v>25829</v>
      </c>
      <c r="S2849" t="s">
        <v>26197</v>
      </c>
      <c r="T2849"/>
      <c r="U2849" t="s">
        <v>26198</v>
      </c>
      <c r="V2849" t="s">
        <v>26199</v>
      </c>
      <c r="W2849" s="91" t="s">
        <v>8325</v>
      </c>
      <c r="X2849" s="91" t="s">
        <v>35073</v>
      </c>
      <c r="Y2849" s="97"/>
      <c r="AA2849" s="91" t="str">
        <v>FALL003.6RU</v>
      </c>
    </row>
    <row r="2850" spans="1:27" s="91" customFormat="1" ht="15" customHeight="1" x14ac:dyDescent="0.35">
      <c r="A2850" t="s">
        <v>8327</v>
      </c>
      <c r="B2850" t="s">
        <v>8326</v>
      </c>
      <c r="C2850" t="s">
        <v>8294</v>
      </c>
      <c r="D2850" t="s">
        <v>8328</v>
      </c>
      <c r="E2850"/>
      <c r="F2850" t="s">
        <v>44</v>
      </c>
      <c r="G2850"/>
      <c r="H2850">
        <v>3.6</v>
      </c>
      <c r="I2850">
        <v>7.11</v>
      </c>
      <c r="J2850" t="s">
        <v>270</v>
      </c>
      <c r="K2850">
        <v>36.538890000000002</v>
      </c>
      <c r="L2850">
        <v>-82.438059999999993</v>
      </c>
      <c r="M2850" s="100" t="s">
        <v>38412</v>
      </c>
      <c r="N2850" t="s">
        <v>29031</v>
      </c>
      <c r="O2850" t="s">
        <v>42108</v>
      </c>
      <c r="P2850">
        <v>3</v>
      </c>
      <c r="Q2850" t="s">
        <v>27152</v>
      </c>
      <c r="R2850" t="s">
        <v>25821</v>
      </c>
      <c r="S2850" t="s">
        <v>26197</v>
      </c>
      <c r="T2850"/>
      <c r="U2850" t="s">
        <v>26198</v>
      </c>
      <c r="V2850" t="s">
        <v>26204</v>
      </c>
      <c r="Y2850" s="97"/>
      <c r="AA2850" s="91" t="str">
        <v>FALL003.6SU</v>
      </c>
    </row>
    <row r="2851" spans="1:27" s="91" customFormat="1" ht="15" customHeight="1" x14ac:dyDescent="0.35">
      <c r="A2851" t="s">
        <v>8330</v>
      </c>
      <c r="B2851" t="s">
        <v>8329</v>
      </c>
      <c r="C2851" t="s">
        <v>8294</v>
      </c>
      <c r="D2851" t="s">
        <v>8331</v>
      </c>
      <c r="E2851"/>
      <c r="F2851" t="s">
        <v>29086</v>
      </c>
      <c r="G2851"/>
      <c r="H2851">
        <v>4.5999999999999996</v>
      </c>
      <c r="I2851">
        <v>9.82</v>
      </c>
      <c r="J2851" t="s">
        <v>4110</v>
      </c>
      <c r="K2851">
        <v>35.943610999999997</v>
      </c>
      <c r="L2851">
        <v>-85.777777999999998</v>
      </c>
      <c r="M2851" s="100" t="s">
        <v>38383</v>
      </c>
      <c r="N2851" t="s">
        <v>3589</v>
      </c>
      <c r="O2851" t="s">
        <v>42530</v>
      </c>
      <c r="P2851">
        <v>2</v>
      </c>
      <c r="Q2851" t="s">
        <v>27153</v>
      </c>
      <c r="R2851" t="s">
        <v>25812</v>
      </c>
      <c r="S2851" t="s">
        <v>26197</v>
      </c>
      <c r="T2851"/>
      <c r="U2851" t="s">
        <v>26198</v>
      </c>
      <c r="V2851" t="s">
        <v>26199</v>
      </c>
      <c r="W2851" s="91" t="s">
        <v>8332</v>
      </c>
      <c r="X2851" s="91" t="s">
        <v>31308</v>
      </c>
      <c r="Y2851" s="97"/>
      <c r="AA2851" s="91" t="str">
        <v>FALL004.6DB</v>
      </c>
    </row>
    <row r="2852" spans="1:27" s="91" customFormat="1" ht="15" customHeight="1" x14ac:dyDescent="0.35">
      <c r="A2852" t="s">
        <v>8334</v>
      </c>
      <c r="B2852" t="s">
        <v>8333</v>
      </c>
      <c r="C2852" t="s">
        <v>8294</v>
      </c>
      <c r="D2852" t="s">
        <v>8335</v>
      </c>
      <c r="E2852"/>
      <c r="F2852" t="s">
        <v>75</v>
      </c>
      <c r="G2852"/>
      <c r="H2852">
        <v>4.7</v>
      </c>
      <c r="I2852">
        <v>17.3</v>
      </c>
      <c r="J2852" t="s">
        <v>76</v>
      </c>
      <c r="K2852">
        <v>35.567659999999997</v>
      </c>
      <c r="L2852">
        <v>-86.503200000000007</v>
      </c>
      <c r="M2852" s="100" t="s">
        <v>38389</v>
      </c>
      <c r="N2852" t="s">
        <v>26217</v>
      </c>
      <c r="O2852" t="s">
        <v>42868</v>
      </c>
      <c r="P2852">
        <v>4</v>
      </c>
      <c r="Q2852" t="s">
        <v>31303</v>
      </c>
      <c r="R2852" t="s">
        <v>25808</v>
      </c>
      <c r="S2852" t="s">
        <v>26197</v>
      </c>
      <c r="T2852"/>
      <c r="U2852" t="s">
        <v>26198</v>
      </c>
      <c r="V2852" t="s">
        <v>26199</v>
      </c>
      <c r="W2852" s="91" t="s">
        <v>8336</v>
      </c>
      <c r="X2852" s="91" t="s">
        <v>31309</v>
      </c>
      <c r="Y2852" s="97"/>
      <c r="AA2852" s="91" t="str">
        <v>FALL004.7BE</v>
      </c>
    </row>
    <row r="2853" spans="1:27" s="91" customFormat="1" ht="15" customHeight="1" x14ac:dyDescent="0.35">
      <c r="A2853" t="s">
        <v>8338</v>
      </c>
      <c r="B2853" t="s">
        <v>8337</v>
      </c>
      <c r="C2853" t="s">
        <v>8294</v>
      </c>
      <c r="D2853" t="s">
        <v>8339</v>
      </c>
      <c r="E2853"/>
      <c r="F2853" t="s">
        <v>29086</v>
      </c>
      <c r="G2853"/>
      <c r="H2853">
        <v>4.8</v>
      </c>
      <c r="I2853">
        <v>9.82</v>
      </c>
      <c r="J2853" t="s">
        <v>4110</v>
      </c>
      <c r="K2853">
        <v>35.943371999999997</v>
      </c>
      <c r="L2853">
        <v>-85.778851000000003</v>
      </c>
      <c r="M2853" s="100" t="s">
        <v>38383</v>
      </c>
      <c r="N2853" t="s">
        <v>3589</v>
      </c>
      <c r="O2853" t="s">
        <v>42530</v>
      </c>
      <c r="P2853">
        <v>2</v>
      </c>
      <c r="Q2853" t="s">
        <v>27153</v>
      </c>
      <c r="R2853" t="s">
        <v>25812</v>
      </c>
      <c r="S2853" t="s">
        <v>26197</v>
      </c>
      <c r="T2853"/>
      <c r="U2853" t="s">
        <v>26198</v>
      </c>
      <c r="V2853" t="s">
        <v>26199</v>
      </c>
      <c r="X2853" s="91" t="s">
        <v>31310</v>
      </c>
      <c r="Y2853" s="97"/>
      <c r="AA2853" s="91" t="str">
        <v>FALL004.8DB</v>
      </c>
    </row>
    <row r="2854" spans="1:27" s="91" customFormat="1" ht="15" customHeight="1" x14ac:dyDescent="0.35">
      <c r="A2854" t="s">
        <v>8341</v>
      </c>
      <c r="B2854" t="s">
        <v>8340</v>
      </c>
      <c r="C2854" t="s">
        <v>8294</v>
      </c>
      <c r="D2854" t="s">
        <v>8342</v>
      </c>
      <c r="E2854"/>
      <c r="F2854" t="s">
        <v>33</v>
      </c>
      <c r="G2854"/>
      <c r="H2854">
        <v>5.2</v>
      </c>
      <c r="I2854">
        <v>56.28</v>
      </c>
      <c r="J2854" t="s">
        <v>148</v>
      </c>
      <c r="K2854">
        <v>36.016750000000002</v>
      </c>
      <c r="L2854">
        <v>-86.400949999999995</v>
      </c>
      <c r="M2854" s="100" t="s">
        <v>38401</v>
      </c>
      <c r="N2854" t="s">
        <v>26226</v>
      </c>
      <c r="O2854" t="s">
        <v>42782</v>
      </c>
      <c r="P2854">
        <v>2</v>
      </c>
      <c r="Q2854" t="s">
        <v>27156</v>
      </c>
      <c r="R2854" t="s">
        <v>25829</v>
      </c>
      <c r="S2854" t="s">
        <v>26197</v>
      </c>
      <c r="T2854"/>
      <c r="U2854" t="s">
        <v>26198</v>
      </c>
      <c r="V2854" t="s">
        <v>26199</v>
      </c>
      <c r="X2854" s="91" t="s">
        <v>30870</v>
      </c>
      <c r="Y2854" s="97"/>
      <c r="AA2854" s="91" t="str">
        <v>FALL005.2RU</v>
      </c>
    </row>
    <row r="2855" spans="1:27" s="91" customFormat="1" ht="15" customHeight="1" x14ac:dyDescent="0.35">
      <c r="A2855" t="s">
        <v>8344</v>
      </c>
      <c r="B2855" t="s">
        <v>8343</v>
      </c>
      <c r="C2855" t="s">
        <v>8294</v>
      </c>
      <c r="D2855" t="s">
        <v>8345</v>
      </c>
      <c r="E2855"/>
      <c r="F2855" t="s">
        <v>29086</v>
      </c>
      <c r="G2855"/>
      <c r="H2855">
        <v>5.5</v>
      </c>
      <c r="I2855">
        <v>8.34</v>
      </c>
      <c r="J2855" t="s">
        <v>4110</v>
      </c>
      <c r="K2855">
        <v>35.942799999999998</v>
      </c>
      <c r="L2855">
        <v>-85.789199999999994</v>
      </c>
      <c r="M2855" s="100" t="s">
        <v>38383</v>
      </c>
      <c r="N2855" t="s">
        <v>3589</v>
      </c>
      <c r="O2855" t="s">
        <v>42530</v>
      </c>
      <c r="P2855">
        <v>2</v>
      </c>
      <c r="Q2855" t="s">
        <v>27154</v>
      </c>
      <c r="R2855" t="s">
        <v>25812</v>
      </c>
      <c r="S2855" t="s">
        <v>26197</v>
      </c>
      <c r="T2855"/>
      <c r="U2855" t="s">
        <v>26198</v>
      </c>
      <c r="V2855" t="s">
        <v>26199</v>
      </c>
      <c r="W2855" s="91" t="s">
        <v>8346</v>
      </c>
      <c r="X2855" s="91" t="s">
        <v>35074</v>
      </c>
      <c r="Y2855" s="97"/>
      <c r="AA2855" s="91" t="str">
        <v>FALL005.5DB</v>
      </c>
    </row>
    <row r="2856" spans="1:27" s="91" customFormat="1" ht="15" customHeight="1" x14ac:dyDescent="0.35">
      <c r="A2856" t="s">
        <v>8348</v>
      </c>
      <c r="B2856" t="s">
        <v>8347</v>
      </c>
      <c r="C2856" t="s">
        <v>8294</v>
      </c>
      <c r="D2856" t="s">
        <v>8349</v>
      </c>
      <c r="E2856"/>
      <c r="F2856" t="s">
        <v>75</v>
      </c>
      <c r="G2856"/>
      <c r="H2856">
        <v>6.1</v>
      </c>
      <c r="I2856">
        <v>15.12</v>
      </c>
      <c r="J2856" t="s">
        <v>76</v>
      </c>
      <c r="K2856">
        <v>35.584470000000003</v>
      </c>
      <c r="L2856">
        <v>-86.486859999999993</v>
      </c>
      <c r="M2856" s="100" t="s">
        <v>38389</v>
      </c>
      <c r="N2856" t="s">
        <v>26217</v>
      </c>
      <c r="O2856" t="s">
        <v>42868</v>
      </c>
      <c r="P2856">
        <v>4</v>
      </c>
      <c r="Q2856" t="s">
        <v>31303</v>
      </c>
      <c r="R2856" t="s">
        <v>25808</v>
      </c>
      <c r="S2856" t="s">
        <v>26197</v>
      </c>
      <c r="T2856"/>
      <c r="U2856" t="s">
        <v>26198</v>
      </c>
      <c r="V2856" t="s">
        <v>26199</v>
      </c>
      <c r="X2856" s="91" t="s">
        <v>31311</v>
      </c>
      <c r="Y2856" s="97"/>
      <c r="AA2856" s="91" t="str">
        <v>FALL006.1BE</v>
      </c>
    </row>
    <row r="2857" spans="1:27" s="91" customFormat="1" ht="15" customHeight="1" x14ac:dyDescent="0.35">
      <c r="A2857" t="s">
        <v>8351</v>
      </c>
      <c r="B2857" t="s">
        <v>8350</v>
      </c>
      <c r="C2857" t="s">
        <v>8294</v>
      </c>
      <c r="D2857" t="s">
        <v>1062</v>
      </c>
      <c r="E2857"/>
      <c r="F2857" t="s">
        <v>29086</v>
      </c>
      <c r="G2857"/>
      <c r="H2857">
        <v>7</v>
      </c>
      <c r="I2857">
        <v>4.53</v>
      </c>
      <c r="J2857" t="s">
        <v>4110</v>
      </c>
      <c r="K2857">
        <v>35.957222000000002</v>
      </c>
      <c r="L2857">
        <v>-85.804444000000004</v>
      </c>
      <c r="M2857" s="100" t="s">
        <v>38383</v>
      </c>
      <c r="N2857" t="s">
        <v>3589</v>
      </c>
      <c r="O2857" t="s">
        <v>42530</v>
      </c>
      <c r="P2857">
        <v>2</v>
      </c>
      <c r="Q2857" t="s">
        <v>27154</v>
      </c>
      <c r="R2857" t="s">
        <v>25812</v>
      </c>
      <c r="S2857" t="s">
        <v>26197</v>
      </c>
      <c r="T2857"/>
      <c r="U2857" t="s">
        <v>26198</v>
      </c>
      <c r="V2857" t="s">
        <v>26199</v>
      </c>
      <c r="W2857" s="91" t="s">
        <v>35075</v>
      </c>
      <c r="Y2857" s="97"/>
      <c r="AA2857" s="91" t="str">
        <v>FALL007.0DB</v>
      </c>
    </row>
    <row r="2858" spans="1:27" s="91" customFormat="1" ht="15" customHeight="1" x14ac:dyDescent="0.35">
      <c r="A2858" t="s">
        <v>8353</v>
      </c>
      <c r="B2858" t="s">
        <v>8352</v>
      </c>
      <c r="C2858" t="s">
        <v>8294</v>
      </c>
      <c r="D2858" t="s">
        <v>8354</v>
      </c>
      <c r="E2858"/>
      <c r="F2858" t="s">
        <v>58</v>
      </c>
      <c r="G2858"/>
      <c r="H2858">
        <v>7.6</v>
      </c>
      <c r="I2858">
        <v>3.59</v>
      </c>
      <c r="J2858" t="s">
        <v>313</v>
      </c>
      <c r="K2858">
        <v>35.884999999999998</v>
      </c>
      <c r="L2858">
        <v>-84.816000000000003</v>
      </c>
      <c r="M2858" s="100" t="s">
        <v>38415</v>
      </c>
      <c r="N2858" t="s">
        <v>26602</v>
      </c>
      <c r="O2858" t="s">
        <v>42272</v>
      </c>
      <c r="P2858">
        <v>1</v>
      </c>
      <c r="Q2858" t="s">
        <v>27155</v>
      </c>
      <c r="R2858" t="s">
        <v>25812</v>
      </c>
      <c r="S2858" t="s">
        <v>26197</v>
      </c>
      <c r="T2858"/>
      <c r="U2858" t="s">
        <v>26198</v>
      </c>
      <c r="V2858" t="s">
        <v>26199</v>
      </c>
      <c r="X2858" s="91" t="s">
        <v>31312</v>
      </c>
      <c r="Y2858" s="97"/>
      <c r="AA2858" s="91" t="str">
        <v>FALL007.6CU</v>
      </c>
    </row>
    <row r="2859" spans="1:27" s="91" customFormat="1" ht="15" customHeight="1" x14ac:dyDescent="0.35">
      <c r="A2859" t="s">
        <v>8356</v>
      </c>
      <c r="B2859" t="s">
        <v>8355</v>
      </c>
      <c r="C2859" t="s">
        <v>8294</v>
      </c>
      <c r="D2859" t="s">
        <v>8357</v>
      </c>
      <c r="E2859"/>
      <c r="F2859" t="s">
        <v>75</v>
      </c>
      <c r="G2859"/>
      <c r="H2859">
        <v>11.1</v>
      </c>
      <c r="I2859">
        <v>33.799999999999997</v>
      </c>
      <c r="J2859" t="s">
        <v>153</v>
      </c>
      <c r="K2859">
        <v>36.003149999999998</v>
      </c>
      <c r="L2859">
        <v>-86.332539999999995</v>
      </c>
      <c r="M2859" s="100" t="s">
        <v>38401</v>
      </c>
      <c r="N2859" t="s">
        <v>26226</v>
      </c>
      <c r="O2859" t="s">
        <v>42782</v>
      </c>
      <c r="P2859">
        <v>2</v>
      </c>
      <c r="Q2859" t="s">
        <v>27156</v>
      </c>
      <c r="R2859" t="s">
        <v>25829</v>
      </c>
      <c r="S2859" t="s">
        <v>26197</v>
      </c>
      <c r="T2859"/>
      <c r="U2859" t="s">
        <v>26198</v>
      </c>
      <c r="V2859" t="s">
        <v>26199</v>
      </c>
      <c r="W2859" s="91" t="s">
        <v>8358</v>
      </c>
      <c r="X2859" s="91" t="s">
        <v>34918</v>
      </c>
      <c r="Y2859" s="97"/>
      <c r="AA2859" s="91" t="str">
        <v>FALL011.1WS</v>
      </c>
    </row>
    <row r="2860" spans="1:27" s="91" customFormat="1" ht="15" customHeight="1" x14ac:dyDescent="0.35">
      <c r="A2860" t="s">
        <v>8360</v>
      </c>
      <c r="B2860" t="s">
        <v>8359</v>
      </c>
      <c r="C2860" t="s">
        <v>8294</v>
      </c>
      <c r="D2860" t="s">
        <v>8361</v>
      </c>
      <c r="E2860"/>
      <c r="F2860" t="s">
        <v>75</v>
      </c>
      <c r="G2860"/>
      <c r="H2860">
        <v>18.8</v>
      </c>
      <c r="I2860">
        <v>26.75</v>
      </c>
      <c r="J2860" t="s">
        <v>153</v>
      </c>
      <c r="K2860">
        <v>36.027859999999997</v>
      </c>
      <c r="L2860">
        <v>-86.263890000000004</v>
      </c>
      <c r="M2860" s="100" t="s">
        <v>38401</v>
      </c>
      <c r="N2860" t="s">
        <v>26226</v>
      </c>
      <c r="O2860" t="s">
        <v>42782</v>
      </c>
      <c r="P2860">
        <v>2</v>
      </c>
      <c r="Q2860" t="s">
        <v>31313</v>
      </c>
      <c r="R2860" t="s">
        <v>25829</v>
      </c>
      <c r="S2860" t="s">
        <v>26197</v>
      </c>
      <c r="T2860"/>
      <c r="U2860" t="s">
        <v>26198</v>
      </c>
      <c r="V2860" t="s">
        <v>26199</v>
      </c>
      <c r="Y2860" s="97"/>
      <c r="AA2860" s="91" t="str">
        <v>FALL018.8WS</v>
      </c>
    </row>
    <row r="2861" spans="1:27" s="91" customFormat="1" ht="15" customHeight="1" x14ac:dyDescent="0.35">
      <c r="A2861" t="s">
        <v>8363</v>
      </c>
      <c r="B2861" t="s">
        <v>8362</v>
      </c>
      <c r="C2861" t="s">
        <v>8364</v>
      </c>
      <c r="D2861" t="s">
        <v>8365</v>
      </c>
      <c r="E2861"/>
      <c r="F2861" t="s">
        <v>75</v>
      </c>
      <c r="G2861"/>
      <c r="H2861">
        <v>0.2</v>
      </c>
      <c r="I2861">
        <v>2.0299999999999998</v>
      </c>
      <c r="J2861" t="s">
        <v>153</v>
      </c>
      <c r="K2861">
        <v>36.035277999999998</v>
      </c>
      <c r="L2861">
        <v>-86.245000000000005</v>
      </c>
      <c r="M2861" s="100" t="s">
        <v>38401</v>
      </c>
      <c r="N2861" t="s">
        <v>26226</v>
      </c>
      <c r="O2861" t="s">
        <v>42782</v>
      </c>
      <c r="P2861">
        <v>2</v>
      </c>
      <c r="Q2861" t="s">
        <v>31314</v>
      </c>
      <c r="R2861" t="s">
        <v>25829</v>
      </c>
      <c r="S2861" t="s">
        <v>26197</v>
      </c>
      <c r="T2861"/>
      <c r="U2861" t="s">
        <v>26198</v>
      </c>
      <c r="V2861" t="s">
        <v>26199</v>
      </c>
      <c r="W2861" s="91" t="s">
        <v>8366</v>
      </c>
      <c r="X2861" s="91" t="s">
        <v>29606</v>
      </c>
      <c r="Y2861" s="97"/>
      <c r="AA2861" s="91" t="str">
        <v>FALL19.7T0.2WS</v>
      </c>
    </row>
    <row r="2862" spans="1:27" s="91" customFormat="1" ht="15" customHeight="1" x14ac:dyDescent="0.35">
      <c r="A2862" s="310" t="s">
        <v>39213</v>
      </c>
      <c r="B2862" s="310" t="s">
        <v>39214</v>
      </c>
      <c r="C2862" s="310" t="s">
        <v>8364</v>
      </c>
      <c r="D2862" s="310" t="s">
        <v>39215</v>
      </c>
      <c r="E2862" s="310"/>
      <c r="F2862" s="310" t="s">
        <v>44</v>
      </c>
      <c r="G2862" s="310"/>
      <c r="H2862" s="314">
        <v>0.6</v>
      </c>
      <c r="I2862" s="314">
        <v>1.1499999999999999</v>
      </c>
      <c r="J2862" s="310" t="s">
        <v>319</v>
      </c>
      <c r="K2862" s="314">
        <v>36.244100000000003</v>
      </c>
      <c r="L2862" s="314">
        <v>-83.199100000000001</v>
      </c>
      <c r="M2862" s="314" t="s">
        <v>38388</v>
      </c>
      <c r="N2862" s="310" t="s">
        <v>18813</v>
      </c>
      <c r="O2862" s="310" t="s">
        <v>39212</v>
      </c>
      <c r="P2862" s="314">
        <v>4</v>
      </c>
      <c r="Q2862" s="310" t="s">
        <v>31307</v>
      </c>
      <c r="R2862" s="310" t="s">
        <v>25825</v>
      </c>
      <c r="S2862" s="310" t="s">
        <v>26197</v>
      </c>
      <c r="T2862" s="310"/>
      <c r="U2862" s="310" t="s">
        <v>26198</v>
      </c>
      <c r="V2862" s="310" t="s">
        <v>26204</v>
      </c>
      <c r="Y2862" s="97"/>
      <c r="AA2862" s="91" t="str">
        <v>FALL4.5T0.6HA</v>
      </c>
    </row>
    <row r="2863" spans="1:27" s="91" customFormat="1" ht="15" customHeight="1" x14ac:dyDescent="0.35">
      <c r="A2863" t="s">
        <v>27158</v>
      </c>
      <c r="B2863" t="s">
        <v>27157</v>
      </c>
      <c r="C2863" t="s">
        <v>27159</v>
      </c>
      <c r="D2863" t="s">
        <v>17695</v>
      </c>
      <c r="E2863"/>
      <c r="F2863" t="s">
        <v>29089</v>
      </c>
      <c r="G2863"/>
      <c r="H2863">
        <v>0.1</v>
      </c>
      <c r="I2863">
        <v>0.5</v>
      </c>
      <c r="J2863" t="s">
        <v>1181</v>
      </c>
      <c r="K2863">
        <v>35.666057000000002</v>
      </c>
      <c r="L2863">
        <v>-85.356841000000003</v>
      </c>
      <c r="M2863" s="100" t="s">
        <v>38383</v>
      </c>
      <c r="N2863" t="s">
        <v>3589</v>
      </c>
      <c r="O2863" t="s">
        <v>43054</v>
      </c>
      <c r="P2863">
        <v>2</v>
      </c>
      <c r="Q2863" t="s">
        <v>27160</v>
      </c>
      <c r="R2863" t="s">
        <v>25812</v>
      </c>
      <c r="S2863" t="s">
        <v>26197</v>
      </c>
      <c r="T2863"/>
      <c r="U2863" t="s">
        <v>26198</v>
      </c>
      <c r="V2863" t="s">
        <v>26199</v>
      </c>
      <c r="W2863" s="91" t="s">
        <v>43344</v>
      </c>
      <c r="X2863" s="91" t="s">
        <v>29611</v>
      </c>
      <c r="Y2863" s="97"/>
      <c r="AA2863" s="91" t="str">
        <v>FALLS0.2T0.1VA</v>
      </c>
    </row>
    <row r="2864" spans="1:27" s="91" customFormat="1" ht="15" customHeight="1" x14ac:dyDescent="0.35">
      <c r="A2864" t="s">
        <v>8368</v>
      </c>
      <c r="B2864" t="s">
        <v>8367</v>
      </c>
      <c r="C2864" t="s">
        <v>8369</v>
      </c>
      <c r="D2864" t="s">
        <v>8370</v>
      </c>
      <c r="E2864"/>
      <c r="F2864" t="s">
        <v>58</v>
      </c>
      <c r="G2864"/>
      <c r="H2864">
        <v>0.4</v>
      </c>
      <c r="I2864">
        <v>0.17</v>
      </c>
      <c r="J2864" t="s">
        <v>583</v>
      </c>
      <c r="K2864">
        <v>35.163049999999998</v>
      </c>
      <c r="L2864">
        <v>-85.863399999999999</v>
      </c>
      <c r="M2864" s="100" t="s">
        <v>38430</v>
      </c>
      <c r="N2864" t="s">
        <v>26288</v>
      </c>
      <c r="O2864" t="s">
        <v>42210</v>
      </c>
      <c r="P2864">
        <v>5</v>
      </c>
      <c r="Q2864" t="s">
        <v>31315</v>
      </c>
      <c r="R2864" t="s">
        <v>25802</v>
      </c>
      <c r="S2864" t="s">
        <v>26197</v>
      </c>
      <c r="T2864"/>
      <c r="U2864" t="s">
        <v>26198</v>
      </c>
      <c r="V2864" t="s">
        <v>26199</v>
      </c>
      <c r="W2864" s="91" t="s">
        <v>8371</v>
      </c>
      <c r="X2864" s="91" t="s">
        <v>35076</v>
      </c>
      <c r="Y2864" s="97"/>
      <c r="AA2864" s="91" t="str">
        <v>FALLS0.3T0.4MI</v>
      </c>
    </row>
    <row r="2865" spans="1:27" s="91" customFormat="1" ht="15" customHeight="1" x14ac:dyDescent="0.35">
      <c r="A2865" s="310" t="s">
        <v>37934</v>
      </c>
      <c r="B2865" s="310" t="s">
        <v>37935</v>
      </c>
      <c r="C2865" s="310" t="s">
        <v>8378</v>
      </c>
      <c r="D2865" s="310" t="s">
        <v>37936</v>
      </c>
      <c r="E2865" s="310"/>
      <c r="F2865" s="310" t="s">
        <v>29089</v>
      </c>
      <c r="G2865" s="310" t="s">
        <v>58</v>
      </c>
      <c r="H2865" s="314">
        <v>0.3</v>
      </c>
      <c r="I2865" s="314">
        <v>6.6</v>
      </c>
      <c r="J2865" s="310" t="s">
        <v>1181</v>
      </c>
      <c r="K2865" s="314">
        <v>35.664900000000003</v>
      </c>
      <c r="L2865" s="314">
        <v>-85.35557</v>
      </c>
      <c r="M2865" s="314" t="s">
        <v>38383</v>
      </c>
      <c r="N2865" s="310" t="s">
        <v>3589</v>
      </c>
      <c r="O2865" s="310" t="s">
        <v>43054</v>
      </c>
      <c r="P2865" s="314">
        <v>2</v>
      </c>
      <c r="Q2865" s="310" t="s">
        <v>27160</v>
      </c>
      <c r="R2865" s="310" t="s">
        <v>25812</v>
      </c>
      <c r="S2865" s="310" t="s">
        <v>26197</v>
      </c>
      <c r="T2865" s="310"/>
      <c r="U2865" s="310" t="s">
        <v>26198</v>
      </c>
      <c r="V2865" s="310" t="s">
        <v>26199</v>
      </c>
      <c r="Y2865" s="97"/>
      <c r="AA2865" s="91" t="str">
        <v>FALLS000.3VA</v>
      </c>
    </row>
    <row r="2866" spans="1:27" s="91" customFormat="1" ht="15" customHeight="1" x14ac:dyDescent="0.35">
      <c r="A2866" t="s">
        <v>8373</v>
      </c>
      <c r="B2866" t="s">
        <v>8372</v>
      </c>
      <c r="C2866" t="s">
        <v>8374</v>
      </c>
      <c r="D2866" t="s">
        <v>8375</v>
      </c>
      <c r="E2866"/>
      <c r="F2866" t="s">
        <v>29083</v>
      </c>
      <c r="G2866"/>
      <c r="H2866">
        <v>0.4</v>
      </c>
      <c r="I2866">
        <v>6.05</v>
      </c>
      <c r="J2866" t="s">
        <v>203</v>
      </c>
      <c r="K2866">
        <v>35.68439</v>
      </c>
      <c r="L2866">
        <v>-87.426280000000006</v>
      </c>
      <c r="M2866" s="100" t="s">
        <v>38382</v>
      </c>
      <c r="N2866" t="s">
        <v>26210</v>
      </c>
      <c r="O2866" t="s">
        <v>43053</v>
      </c>
      <c r="P2866">
        <v>3</v>
      </c>
      <c r="Q2866" t="s">
        <v>31316</v>
      </c>
      <c r="R2866" t="s">
        <v>25808</v>
      </c>
      <c r="S2866" t="s">
        <v>26197</v>
      </c>
      <c r="T2866"/>
      <c r="U2866" t="s">
        <v>26198</v>
      </c>
      <c r="V2866" t="s">
        <v>26199</v>
      </c>
      <c r="X2866" s="91" t="s">
        <v>31317</v>
      </c>
      <c r="Y2866" s="97"/>
      <c r="AA2866" s="91" t="str">
        <v>FALLS000.4HI</v>
      </c>
    </row>
    <row r="2867" spans="1:27" s="91" customFormat="1" ht="15" customHeight="1" x14ac:dyDescent="0.35">
      <c r="A2867" t="s">
        <v>8377</v>
      </c>
      <c r="B2867" t="s">
        <v>8376</v>
      </c>
      <c r="C2867" t="s">
        <v>8378</v>
      </c>
      <c r="D2867" t="s">
        <v>8379</v>
      </c>
      <c r="E2867"/>
      <c r="F2867" t="s">
        <v>58</v>
      </c>
      <c r="G2867"/>
      <c r="H2867">
        <v>0.5</v>
      </c>
      <c r="I2867">
        <v>6.23</v>
      </c>
      <c r="J2867" t="s">
        <v>1181</v>
      </c>
      <c r="K2867">
        <v>35.66281</v>
      </c>
      <c r="L2867">
        <v>-85.357780000000005</v>
      </c>
      <c r="M2867" s="100" t="s">
        <v>38383</v>
      </c>
      <c r="N2867" t="s">
        <v>3589</v>
      </c>
      <c r="O2867" t="s">
        <v>43054</v>
      </c>
      <c r="P2867">
        <v>2</v>
      </c>
      <c r="Q2867" t="s">
        <v>27160</v>
      </c>
      <c r="R2867" t="s">
        <v>25812</v>
      </c>
      <c r="S2867" t="s">
        <v>26197</v>
      </c>
      <c r="T2867"/>
      <c r="U2867" t="s">
        <v>26198</v>
      </c>
      <c r="V2867" t="s">
        <v>26199</v>
      </c>
      <c r="W2867" s="91" t="s">
        <v>8380</v>
      </c>
      <c r="X2867" s="91" t="s">
        <v>31318</v>
      </c>
      <c r="Y2867" s="97"/>
      <c r="AA2867" s="91" t="str">
        <v>FALLS000.5VA</v>
      </c>
    </row>
    <row r="2868" spans="1:27" s="91" customFormat="1" ht="15" customHeight="1" x14ac:dyDescent="0.35">
      <c r="A2868" s="310" t="s">
        <v>39216</v>
      </c>
      <c r="B2868" s="310" t="s">
        <v>39217</v>
      </c>
      <c r="C2868" s="310" t="s">
        <v>8378</v>
      </c>
      <c r="D2868" s="310" t="s">
        <v>39218</v>
      </c>
      <c r="E2868" s="310"/>
      <c r="F2868" s="310" t="s">
        <v>58</v>
      </c>
      <c r="G2868" s="310"/>
      <c r="H2868" s="314">
        <v>1</v>
      </c>
      <c r="I2868" s="314">
        <v>6.06</v>
      </c>
      <c r="J2868" s="310" t="s">
        <v>1181</v>
      </c>
      <c r="K2868" s="314">
        <v>35.658473999999998</v>
      </c>
      <c r="L2868" s="314">
        <v>-85.362941000000006</v>
      </c>
      <c r="M2868" s="314" t="s">
        <v>38383</v>
      </c>
      <c r="N2868" s="310" t="s">
        <v>3589</v>
      </c>
      <c r="O2868" s="310" t="s">
        <v>39219</v>
      </c>
      <c r="P2868" s="314">
        <v>2</v>
      </c>
      <c r="Q2868" s="310" t="s">
        <v>39220</v>
      </c>
      <c r="R2868" s="310" t="s">
        <v>25812</v>
      </c>
      <c r="S2868" s="310" t="s">
        <v>26197</v>
      </c>
      <c r="T2868" s="310" t="s">
        <v>39221</v>
      </c>
      <c r="U2868" s="310" t="s">
        <v>26207</v>
      </c>
      <c r="V2868" s="310" t="s">
        <v>26199</v>
      </c>
      <c r="Y2868" s="97"/>
      <c r="AA2868" s="91" t="str">
        <v>FALLS001.0VA</v>
      </c>
    </row>
    <row r="2869" spans="1:27" s="91" customFormat="1" ht="15" customHeight="1" x14ac:dyDescent="0.35">
      <c r="A2869" t="s">
        <v>8382</v>
      </c>
      <c r="B2869" t="s">
        <v>8381</v>
      </c>
      <c r="C2869" t="s">
        <v>8383</v>
      </c>
      <c r="D2869" t="s">
        <v>8384</v>
      </c>
      <c r="E2869"/>
      <c r="F2869" t="s">
        <v>29083</v>
      </c>
      <c r="G2869"/>
      <c r="H2869">
        <v>0.1</v>
      </c>
      <c r="I2869">
        <v>1.29</v>
      </c>
      <c r="J2869" t="s">
        <v>53</v>
      </c>
      <c r="K2869">
        <v>35.418059999999997</v>
      </c>
      <c r="L2869">
        <v>-87.202079999999995</v>
      </c>
      <c r="M2869" s="100" t="s">
        <v>38385</v>
      </c>
      <c r="N2869" t="s">
        <v>26213</v>
      </c>
      <c r="O2869" t="s">
        <v>43055</v>
      </c>
      <c r="P2869">
        <v>2</v>
      </c>
      <c r="Q2869" t="s">
        <v>27162</v>
      </c>
      <c r="R2869" t="s">
        <v>25808</v>
      </c>
      <c r="S2869" t="s">
        <v>26197</v>
      </c>
      <c r="T2869"/>
      <c r="U2869" t="s">
        <v>26198</v>
      </c>
      <c r="V2869" t="s">
        <v>26199</v>
      </c>
      <c r="W2869" s="91" t="s">
        <v>8385</v>
      </c>
      <c r="X2869" s="91" t="s">
        <v>31319</v>
      </c>
      <c r="Y2869" s="97"/>
      <c r="AA2869" s="91" t="str">
        <v>FANNY000.1GS</v>
      </c>
    </row>
    <row r="2870" spans="1:27" s="91" customFormat="1" ht="15" customHeight="1" x14ac:dyDescent="0.35">
      <c r="A2870" t="s">
        <v>8387</v>
      </c>
      <c r="B2870" t="s">
        <v>8386</v>
      </c>
      <c r="C2870" t="s">
        <v>8388</v>
      </c>
      <c r="D2870" t="s">
        <v>8389</v>
      </c>
      <c r="E2870"/>
      <c r="F2870" t="s">
        <v>44</v>
      </c>
      <c r="G2870"/>
      <c r="H2870">
        <v>0.2</v>
      </c>
      <c r="I2870">
        <v>1.1299999999999999</v>
      </c>
      <c r="J2870" t="s">
        <v>68</v>
      </c>
      <c r="K2870">
        <v>36.527000000000001</v>
      </c>
      <c r="L2870">
        <v>-83.174000000000007</v>
      </c>
      <c r="M2870" s="100" t="s">
        <v>38424</v>
      </c>
      <c r="N2870" t="s">
        <v>26272</v>
      </c>
      <c r="O2870" t="s">
        <v>42106</v>
      </c>
      <c r="P2870">
        <v>4</v>
      </c>
      <c r="Q2870" t="s">
        <v>31320</v>
      </c>
      <c r="R2870" t="s">
        <v>25821</v>
      </c>
      <c r="S2870" t="s">
        <v>26197</v>
      </c>
      <c r="T2870"/>
      <c r="U2870" t="s">
        <v>26198</v>
      </c>
      <c r="V2870" t="s">
        <v>26204</v>
      </c>
      <c r="Y2870" s="97"/>
      <c r="AA2870" s="91" t="str">
        <v>FARME000.2HK</v>
      </c>
    </row>
    <row r="2871" spans="1:27" s="91" customFormat="1" ht="15" customHeight="1" x14ac:dyDescent="0.35">
      <c r="A2871" t="s">
        <v>8391</v>
      </c>
      <c r="B2871" t="s">
        <v>8390</v>
      </c>
      <c r="C2871" t="s">
        <v>8392</v>
      </c>
      <c r="D2871" t="s">
        <v>8393</v>
      </c>
      <c r="E2871"/>
      <c r="F2871" t="s">
        <v>33</v>
      </c>
      <c r="G2871"/>
      <c r="H2871">
        <v>1.5</v>
      </c>
      <c r="I2871">
        <v>7.72</v>
      </c>
      <c r="J2871" t="s">
        <v>6513</v>
      </c>
      <c r="K2871">
        <v>35.173900000000003</v>
      </c>
      <c r="L2871">
        <v>-86.336399999999998</v>
      </c>
      <c r="M2871" s="100" t="s">
        <v>38457</v>
      </c>
      <c r="N2871" t="s">
        <v>26336</v>
      </c>
      <c r="O2871" t="s">
        <v>43037</v>
      </c>
      <c r="P2871">
        <v>2</v>
      </c>
      <c r="Q2871" t="s">
        <v>31321</v>
      </c>
      <c r="R2871" t="s">
        <v>25808</v>
      </c>
      <c r="S2871" t="s">
        <v>26197</v>
      </c>
      <c r="T2871"/>
      <c r="U2871" t="s">
        <v>26198</v>
      </c>
      <c r="V2871" t="s">
        <v>26199</v>
      </c>
      <c r="Y2871" s="97"/>
      <c r="AA2871" s="91" t="str">
        <v>FARRI001.5MR</v>
      </c>
    </row>
    <row r="2872" spans="1:27" s="91" customFormat="1" ht="15" customHeight="1" x14ac:dyDescent="0.35">
      <c r="A2872" t="s">
        <v>8395</v>
      </c>
      <c r="B2872" t="s">
        <v>8394</v>
      </c>
      <c r="C2872" t="s">
        <v>8396</v>
      </c>
      <c r="D2872" t="s">
        <v>8397</v>
      </c>
      <c r="E2872"/>
      <c r="F2872" t="s">
        <v>29083</v>
      </c>
      <c r="G2872"/>
      <c r="H2872">
        <v>0.7</v>
      </c>
      <c r="I2872">
        <v>3.03</v>
      </c>
      <c r="J2872" t="s">
        <v>34</v>
      </c>
      <c r="K2872">
        <v>35.719444000000003</v>
      </c>
      <c r="L2872">
        <v>-87.254166999999995</v>
      </c>
      <c r="M2872" s="100" t="s">
        <v>38382</v>
      </c>
      <c r="N2872" t="s">
        <v>26210</v>
      </c>
      <c r="O2872" t="s">
        <v>43045</v>
      </c>
      <c r="P2872">
        <v>3</v>
      </c>
      <c r="Q2872" t="s">
        <v>31322</v>
      </c>
      <c r="R2872" t="s">
        <v>25808</v>
      </c>
      <c r="S2872" t="s">
        <v>26197</v>
      </c>
      <c r="T2872"/>
      <c r="U2872" t="s">
        <v>26198</v>
      </c>
      <c r="V2872" t="s">
        <v>26199</v>
      </c>
      <c r="W2872" s="91" t="s">
        <v>8398</v>
      </c>
      <c r="X2872" s="91" t="s">
        <v>35077</v>
      </c>
      <c r="Y2872" s="97"/>
      <c r="AA2872" s="91" t="str">
        <v>FATTY000.7MY</v>
      </c>
    </row>
    <row r="2873" spans="1:27" s="91" customFormat="1" ht="15" customHeight="1" x14ac:dyDescent="0.35">
      <c r="A2873" t="s">
        <v>8400</v>
      </c>
      <c r="B2873" t="s">
        <v>8399</v>
      </c>
      <c r="C2873" t="s">
        <v>8401</v>
      </c>
      <c r="D2873" t="s">
        <v>8402</v>
      </c>
      <c r="E2873"/>
      <c r="F2873" t="s">
        <v>29083</v>
      </c>
      <c r="G2873"/>
      <c r="H2873">
        <v>0.1</v>
      </c>
      <c r="I2873">
        <v>1.0900000000000001</v>
      </c>
      <c r="J2873" t="s">
        <v>100</v>
      </c>
      <c r="K2873">
        <v>35.577210000000001</v>
      </c>
      <c r="L2873">
        <v>-87.428809999999999</v>
      </c>
      <c r="M2873" s="100" t="s">
        <v>38382</v>
      </c>
      <c r="N2873" t="s">
        <v>26210</v>
      </c>
      <c r="O2873" t="s">
        <v>42205</v>
      </c>
      <c r="P2873">
        <v>3</v>
      </c>
      <c r="Q2873" t="s">
        <v>31323</v>
      </c>
      <c r="R2873" t="s">
        <v>25808</v>
      </c>
      <c r="S2873" t="s">
        <v>26197</v>
      </c>
      <c r="T2873"/>
      <c r="U2873" t="s">
        <v>26198</v>
      </c>
      <c r="V2873" t="s">
        <v>26199</v>
      </c>
      <c r="W2873" s="91" t="s">
        <v>35078</v>
      </c>
      <c r="X2873" s="91" t="s">
        <v>35079</v>
      </c>
      <c r="Y2873" s="97"/>
      <c r="AA2873" s="91" t="str">
        <v>FAUCE_G0.1LS</v>
      </c>
    </row>
    <row r="2874" spans="1:27" s="91" customFormat="1" ht="15" customHeight="1" x14ac:dyDescent="0.35">
      <c r="A2874" t="s">
        <v>8404</v>
      </c>
      <c r="B2874" t="s">
        <v>8403</v>
      </c>
      <c r="C2874" t="s">
        <v>8405</v>
      </c>
      <c r="D2874" t="s">
        <v>8406</v>
      </c>
      <c r="E2874"/>
      <c r="F2874" t="s">
        <v>33</v>
      </c>
      <c r="G2874"/>
      <c r="H2874">
        <v>0.4</v>
      </c>
      <c r="I2874">
        <v>1.1399999999999999</v>
      </c>
      <c r="J2874" t="s">
        <v>76</v>
      </c>
      <c r="K2874">
        <v>35.482489999999999</v>
      </c>
      <c r="L2874">
        <v>-86.372029999999995</v>
      </c>
      <c r="M2874" s="100" t="s">
        <v>38389</v>
      </c>
      <c r="N2874" t="s">
        <v>26217</v>
      </c>
      <c r="O2874" t="s">
        <v>42504</v>
      </c>
      <c r="P2874">
        <v>4</v>
      </c>
      <c r="Q2874" t="s">
        <v>31324</v>
      </c>
      <c r="R2874" t="s">
        <v>25808</v>
      </c>
      <c r="S2874" t="s">
        <v>26197</v>
      </c>
      <c r="T2874"/>
      <c r="U2874" t="s">
        <v>26198</v>
      </c>
      <c r="V2874" t="s">
        <v>26199</v>
      </c>
      <c r="X2874" s="91" t="s">
        <v>31224</v>
      </c>
      <c r="Y2874" s="97"/>
      <c r="AA2874" s="91" t="str">
        <v>FAY000.4BE</v>
      </c>
    </row>
    <row r="2875" spans="1:27" s="91" customFormat="1" ht="15" customHeight="1" x14ac:dyDescent="0.35">
      <c r="A2875" t="s">
        <v>8408</v>
      </c>
      <c r="B2875" t="s">
        <v>8407</v>
      </c>
      <c r="C2875" t="s">
        <v>8409</v>
      </c>
      <c r="D2875" t="s">
        <v>8410</v>
      </c>
      <c r="E2875"/>
      <c r="F2875" t="s">
        <v>44</v>
      </c>
      <c r="G2875"/>
      <c r="H2875">
        <v>3.8</v>
      </c>
      <c r="I2875">
        <v>5115.08</v>
      </c>
      <c r="J2875" t="s">
        <v>359</v>
      </c>
      <c r="K2875">
        <v>35.952800000000003</v>
      </c>
      <c r="L2875">
        <v>-83.81</v>
      </c>
      <c r="M2875" s="100" t="s">
        <v>38394</v>
      </c>
      <c r="N2875" t="s">
        <v>26308</v>
      </c>
      <c r="O2875" t="s">
        <v>43038</v>
      </c>
      <c r="P2875">
        <v>5</v>
      </c>
      <c r="Q2875" t="s">
        <v>27163</v>
      </c>
      <c r="R2875" t="s">
        <v>25825</v>
      </c>
      <c r="S2875" t="s">
        <v>26197</v>
      </c>
      <c r="T2875"/>
      <c r="U2875" t="s">
        <v>26198</v>
      </c>
      <c r="V2875" t="s">
        <v>26204</v>
      </c>
      <c r="W2875" s="91" t="s">
        <v>8411</v>
      </c>
      <c r="X2875" s="91" t="s">
        <v>43039</v>
      </c>
      <c r="Y2875" s="97"/>
      <c r="AA2875" s="91" t="str">
        <v>FBROA003.8KN</v>
      </c>
    </row>
    <row r="2876" spans="1:27" s="91" customFormat="1" ht="15" customHeight="1" x14ac:dyDescent="0.35">
      <c r="A2876" t="s">
        <v>8413</v>
      </c>
      <c r="B2876" t="s">
        <v>8412</v>
      </c>
      <c r="C2876" t="s">
        <v>8409</v>
      </c>
      <c r="D2876" t="s">
        <v>8414</v>
      </c>
      <c r="E2876"/>
      <c r="F2876" t="s">
        <v>44</v>
      </c>
      <c r="G2876"/>
      <c r="H2876">
        <v>8.1999999999999993</v>
      </c>
      <c r="I2876">
        <v>5100</v>
      </c>
      <c r="J2876" t="s">
        <v>359</v>
      </c>
      <c r="K2876">
        <v>35.958100000000002</v>
      </c>
      <c r="L2876">
        <v>-83.763900000000007</v>
      </c>
      <c r="M2876" s="100" t="s">
        <v>38394</v>
      </c>
      <c r="N2876" t="s">
        <v>26308</v>
      </c>
      <c r="O2876" t="s">
        <v>43038</v>
      </c>
      <c r="P2876">
        <v>5</v>
      </c>
      <c r="Q2876" t="s">
        <v>27163</v>
      </c>
      <c r="R2876" t="s">
        <v>25825</v>
      </c>
      <c r="S2876" t="s">
        <v>26197</v>
      </c>
      <c r="T2876"/>
      <c r="U2876" t="s">
        <v>26198</v>
      </c>
      <c r="V2876" t="s">
        <v>26204</v>
      </c>
      <c r="W2876" s="91" t="s">
        <v>41093</v>
      </c>
      <c r="Y2876" s="97"/>
      <c r="AA2876" s="91" t="str">
        <v>FBROA008.2KN</v>
      </c>
    </row>
    <row r="2877" spans="1:27" s="91" customFormat="1" ht="15" customHeight="1" x14ac:dyDescent="0.35">
      <c r="A2877" t="s">
        <v>8416</v>
      </c>
      <c r="B2877" t="s">
        <v>8415</v>
      </c>
      <c r="C2877" t="s">
        <v>8409</v>
      </c>
      <c r="D2877" t="s">
        <v>8417</v>
      </c>
      <c r="E2877"/>
      <c r="F2877" t="s">
        <v>44</v>
      </c>
      <c r="G2877"/>
      <c r="H2877">
        <v>15.1</v>
      </c>
      <c r="I2877">
        <v>5052</v>
      </c>
      <c r="J2877" t="s">
        <v>359</v>
      </c>
      <c r="K2877">
        <v>35.948300000000003</v>
      </c>
      <c r="L2877">
        <v>-83.698599999999999</v>
      </c>
      <c r="M2877" s="100" t="s">
        <v>38394</v>
      </c>
      <c r="N2877" t="s">
        <v>26308</v>
      </c>
      <c r="O2877" t="s">
        <v>43038</v>
      </c>
      <c r="P2877">
        <v>5</v>
      </c>
      <c r="Q2877" t="s">
        <v>27163</v>
      </c>
      <c r="R2877" t="s">
        <v>25825</v>
      </c>
      <c r="S2877" t="s">
        <v>26197</v>
      </c>
      <c r="T2877"/>
      <c r="U2877" t="s">
        <v>26198</v>
      </c>
      <c r="V2877" t="s">
        <v>26204</v>
      </c>
      <c r="W2877" s="91" t="s">
        <v>35080</v>
      </c>
      <c r="X2877" s="91" t="s">
        <v>30203</v>
      </c>
      <c r="Y2877" s="97"/>
      <c r="AA2877" s="91" t="str">
        <v>FBROA015.1KN</v>
      </c>
    </row>
    <row r="2878" spans="1:27" s="91" customFormat="1" ht="15" customHeight="1" x14ac:dyDescent="0.35">
      <c r="A2878" t="s">
        <v>8419</v>
      </c>
      <c r="B2878" t="s">
        <v>8418</v>
      </c>
      <c r="C2878" t="s">
        <v>8409</v>
      </c>
      <c r="D2878" t="s">
        <v>8420</v>
      </c>
      <c r="E2878"/>
      <c r="F2878" t="s">
        <v>28994</v>
      </c>
      <c r="G2878"/>
      <c r="H2878">
        <v>29.6</v>
      </c>
      <c r="I2878">
        <v>4549</v>
      </c>
      <c r="J2878" t="s">
        <v>553</v>
      </c>
      <c r="K2878">
        <v>35.932400000000001</v>
      </c>
      <c r="L2878">
        <v>-83.565600000000003</v>
      </c>
      <c r="M2878" s="100" t="s">
        <v>38394</v>
      </c>
      <c r="N2878" t="s">
        <v>26308</v>
      </c>
      <c r="O2878" t="s">
        <v>43040</v>
      </c>
      <c r="P2878">
        <v>5</v>
      </c>
      <c r="Q2878" t="s">
        <v>27164</v>
      </c>
      <c r="R2878" t="s">
        <v>25825</v>
      </c>
      <c r="S2878" t="s">
        <v>26197</v>
      </c>
      <c r="T2878"/>
      <c r="U2878" t="s">
        <v>26198</v>
      </c>
      <c r="V2878" t="s">
        <v>26204</v>
      </c>
      <c r="W2878" s="91" t="s">
        <v>31325</v>
      </c>
      <c r="X2878" s="91" t="s">
        <v>30203</v>
      </c>
      <c r="Y2878" s="97"/>
      <c r="AA2878" s="91" t="str">
        <v>FBROA029.6SV</v>
      </c>
    </row>
    <row r="2879" spans="1:27" s="91" customFormat="1" ht="15" customHeight="1" x14ac:dyDescent="0.35">
      <c r="A2879" t="s">
        <v>8422</v>
      </c>
      <c r="B2879" t="s">
        <v>8421</v>
      </c>
      <c r="C2879" t="s">
        <v>8409</v>
      </c>
      <c r="D2879" t="s">
        <v>8423</v>
      </c>
      <c r="E2879"/>
      <c r="F2879" t="s">
        <v>28994</v>
      </c>
      <c r="G2879"/>
      <c r="H2879">
        <v>32.200000000000003</v>
      </c>
      <c r="I2879"/>
      <c r="J2879" t="s">
        <v>553</v>
      </c>
      <c r="K2879">
        <v>35.961100000000002</v>
      </c>
      <c r="L2879">
        <v>-83.541799999999995</v>
      </c>
      <c r="M2879" s="100" t="s">
        <v>38394</v>
      </c>
      <c r="N2879" t="s">
        <v>26308</v>
      </c>
      <c r="O2879" t="s">
        <v>43040</v>
      </c>
      <c r="P2879">
        <v>5</v>
      </c>
      <c r="Q2879" t="s">
        <v>27164</v>
      </c>
      <c r="R2879" t="s">
        <v>25825</v>
      </c>
      <c r="S2879" t="s">
        <v>26197</v>
      </c>
      <c r="T2879"/>
      <c r="U2879" t="s">
        <v>26198</v>
      </c>
      <c r="V2879" t="s">
        <v>26204</v>
      </c>
      <c r="W2879" s="91" t="s">
        <v>8424</v>
      </c>
      <c r="X2879" s="91" t="s">
        <v>31326</v>
      </c>
      <c r="Y2879" s="97"/>
      <c r="AA2879" s="91" t="str">
        <v>FBROA032.2SV</v>
      </c>
    </row>
    <row r="2880" spans="1:27" s="91" customFormat="1" ht="15" customHeight="1" x14ac:dyDescent="0.35">
      <c r="A2880" t="s">
        <v>8426</v>
      </c>
      <c r="B2880" t="s">
        <v>8425</v>
      </c>
      <c r="C2880" t="s">
        <v>8409</v>
      </c>
      <c r="D2880" t="s">
        <v>8427</v>
      </c>
      <c r="E2880"/>
      <c r="F2880" t="s">
        <v>44</v>
      </c>
      <c r="G2880"/>
      <c r="H2880">
        <v>33</v>
      </c>
      <c r="I2880"/>
      <c r="J2880" t="s">
        <v>553</v>
      </c>
      <c r="K2880">
        <v>35.964500000000001</v>
      </c>
      <c r="L2880">
        <v>-83.526700000000005</v>
      </c>
      <c r="M2880" s="100" t="s">
        <v>38394</v>
      </c>
      <c r="N2880" t="s">
        <v>26308</v>
      </c>
      <c r="O2880" t="s">
        <v>43041</v>
      </c>
      <c r="P2880">
        <v>5</v>
      </c>
      <c r="Q2880" t="s">
        <v>31327</v>
      </c>
      <c r="R2880" t="s">
        <v>25825</v>
      </c>
      <c r="S2880" t="s">
        <v>26197</v>
      </c>
      <c r="T2880" t="s">
        <v>27165</v>
      </c>
      <c r="U2880" t="s">
        <v>26207</v>
      </c>
      <c r="V2880" t="s">
        <v>26204</v>
      </c>
      <c r="W2880" s="91" t="s">
        <v>41094</v>
      </c>
      <c r="X2880" s="91" t="s">
        <v>41095</v>
      </c>
      <c r="Y2880" s="97"/>
      <c r="AA2880" s="91" t="str">
        <v>FBROA033.0SV</v>
      </c>
    </row>
    <row r="2881" spans="1:27" s="91" customFormat="1" ht="15" customHeight="1" x14ac:dyDescent="0.35">
      <c r="A2881" t="s">
        <v>8429</v>
      </c>
      <c r="B2881" t="s">
        <v>8428</v>
      </c>
      <c r="C2881" t="s">
        <v>8409</v>
      </c>
      <c r="D2881" t="s">
        <v>8430</v>
      </c>
      <c r="E2881"/>
      <c r="F2881" t="s">
        <v>28994</v>
      </c>
      <c r="G2881"/>
      <c r="H2881">
        <v>42</v>
      </c>
      <c r="I2881"/>
      <c r="J2881" t="s">
        <v>1015</v>
      </c>
      <c r="K2881">
        <v>35.979799999999997</v>
      </c>
      <c r="L2881">
        <v>-83.427000000000007</v>
      </c>
      <c r="M2881" s="100" t="s">
        <v>38394</v>
      </c>
      <c r="N2881" t="s">
        <v>26308</v>
      </c>
      <c r="O2881" t="s">
        <v>43041</v>
      </c>
      <c r="P2881">
        <v>5</v>
      </c>
      <c r="Q2881" t="s">
        <v>31327</v>
      </c>
      <c r="R2881" t="s">
        <v>25825</v>
      </c>
      <c r="S2881" t="s">
        <v>26197</v>
      </c>
      <c r="T2881" t="s">
        <v>27165</v>
      </c>
      <c r="U2881" t="s">
        <v>26207</v>
      </c>
      <c r="V2881" t="s">
        <v>26204</v>
      </c>
      <c r="X2881" s="91" t="s">
        <v>29721</v>
      </c>
      <c r="Y2881" s="97"/>
      <c r="AA2881" s="91" t="str">
        <v>FBROA042.0JE</v>
      </c>
    </row>
    <row r="2882" spans="1:27" s="91" customFormat="1" ht="15" customHeight="1" x14ac:dyDescent="0.35">
      <c r="A2882" t="s">
        <v>8432</v>
      </c>
      <c r="B2882" t="s">
        <v>8431</v>
      </c>
      <c r="C2882" t="s">
        <v>8409</v>
      </c>
      <c r="D2882" t="s">
        <v>8433</v>
      </c>
      <c r="E2882"/>
      <c r="F2882" t="s">
        <v>44</v>
      </c>
      <c r="G2882"/>
      <c r="H2882">
        <v>44.8</v>
      </c>
      <c r="I2882"/>
      <c r="J2882" t="s">
        <v>1015</v>
      </c>
      <c r="K2882">
        <v>36.007300000000001</v>
      </c>
      <c r="L2882">
        <v>-83.415700000000001</v>
      </c>
      <c r="M2882" s="100" t="s">
        <v>38394</v>
      </c>
      <c r="N2882" t="s">
        <v>26308</v>
      </c>
      <c r="O2882" t="s">
        <v>43041</v>
      </c>
      <c r="P2882">
        <v>5</v>
      </c>
      <c r="Q2882" t="s">
        <v>31327</v>
      </c>
      <c r="R2882" t="s">
        <v>25825</v>
      </c>
      <c r="S2882" t="s">
        <v>26197</v>
      </c>
      <c r="T2882" t="s">
        <v>27165</v>
      </c>
      <c r="U2882" t="s">
        <v>26207</v>
      </c>
      <c r="V2882" t="s">
        <v>26204</v>
      </c>
      <c r="X2882" s="91" t="s">
        <v>29581</v>
      </c>
      <c r="Y2882" s="97"/>
      <c r="AA2882" s="91" t="str">
        <v>FBROA044.8JE</v>
      </c>
    </row>
    <row r="2883" spans="1:27" s="91" customFormat="1" ht="15" customHeight="1" x14ac:dyDescent="0.35">
      <c r="A2883" t="s">
        <v>8435</v>
      </c>
      <c r="B2883" t="s">
        <v>8434</v>
      </c>
      <c r="C2883" t="s">
        <v>8409</v>
      </c>
      <c r="D2883" t="s">
        <v>8436</v>
      </c>
      <c r="E2883"/>
      <c r="F2883" t="s">
        <v>28994</v>
      </c>
      <c r="G2883"/>
      <c r="H2883">
        <v>50</v>
      </c>
      <c r="I2883"/>
      <c r="J2883" t="s">
        <v>1015</v>
      </c>
      <c r="K2883">
        <v>35.982999999999997</v>
      </c>
      <c r="L2883">
        <v>-83.349299999999999</v>
      </c>
      <c r="M2883" s="100" t="s">
        <v>38394</v>
      </c>
      <c r="N2883" t="s">
        <v>26308</v>
      </c>
      <c r="O2883" t="s">
        <v>43042</v>
      </c>
      <c r="P2883">
        <v>5</v>
      </c>
      <c r="Q2883" t="s">
        <v>31327</v>
      </c>
      <c r="R2883" t="s">
        <v>25825</v>
      </c>
      <c r="S2883" t="s">
        <v>26197</v>
      </c>
      <c r="T2883" t="s">
        <v>27165</v>
      </c>
      <c r="U2883" t="s">
        <v>26207</v>
      </c>
      <c r="V2883" t="s">
        <v>26204</v>
      </c>
      <c r="X2883" s="91" t="s">
        <v>31245</v>
      </c>
      <c r="Y2883" s="97"/>
      <c r="AA2883" s="91" t="str">
        <v>FBROA050.0JE</v>
      </c>
    </row>
    <row r="2884" spans="1:27" s="91" customFormat="1" ht="15" customHeight="1" x14ac:dyDescent="0.35">
      <c r="A2884" t="s">
        <v>8438</v>
      </c>
      <c r="B2884" t="s">
        <v>8437</v>
      </c>
      <c r="C2884" t="s">
        <v>8409</v>
      </c>
      <c r="D2884" t="s">
        <v>8439</v>
      </c>
      <c r="E2884"/>
      <c r="F2884" t="s">
        <v>28994</v>
      </c>
      <c r="G2884"/>
      <c r="H2884">
        <v>51</v>
      </c>
      <c r="I2884"/>
      <c r="J2884" t="s">
        <v>1015</v>
      </c>
      <c r="K2884">
        <v>35.993600000000001</v>
      </c>
      <c r="L2884">
        <v>-83.339799999999997</v>
      </c>
      <c r="M2884" s="100" t="s">
        <v>38394</v>
      </c>
      <c r="N2884" t="s">
        <v>26308</v>
      </c>
      <c r="O2884" t="s">
        <v>43042</v>
      </c>
      <c r="P2884">
        <v>5</v>
      </c>
      <c r="Q2884" t="s">
        <v>31327</v>
      </c>
      <c r="R2884" t="s">
        <v>25825</v>
      </c>
      <c r="S2884" t="s">
        <v>26197</v>
      </c>
      <c r="T2884" t="s">
        <v>27165</v>
      </c>
      <c r="U2884" t="s">
        <v>26207</v>
      </c>
      <c r="V2884" t="s">
        <v>26204</v>
      </c>
      <c r="X2884" s="91" t="s">
        <v>29721</v>
      </c>
      <c r="Y2884" s="97"/>
      <c r="AA2884" s="91" t="str">
        <v>FBROA051.0JE</v>
      </c>
    </row>
    <row r="2885" spans="1:27" s="91" customFormat="1" ht="15" customHeight="1" x14ac:dyDescent="0.35">
      <c r="A2885" t="s">
        <v>8441</v>
      </c>
      <c r="B2885" t="s">
        <v>8440</v>
      </c>
      <c r="C2885" t="s">
        <v>8409</v>
      </c>
      <c r="D2885" t="s">
        <v>8442</v>
      </c>
      <c r="E2885"/>
      <c r="F2885" t="s">
        <v>28994</v>
      </c>
      <c r="G2885"/>
      <c r="H2885">
        <v>58</v>
      </c>
      <c r="I2885"/>
      <c r="J2885" t="s">
        <v>1015</v>
      </c>
      <c r="K2885">
        <v>36.030700000000003</v>
      </c>
      <c r="L2885">
        <v>-83.285300000000007</v>
      </c>
      <c r="M2885" s="100" t="s">
        <v>38394</v>
      </c>
      <c r="N2885" t="s">
        <v>26308</v>
      </c>
      <c r="O2885" t="s">
        <v>43043</v>
      </c>
      <c r="P2885">
        <v>5</v>
      </c>
      <c r="Q2885" t="s">
        <v>31327</v>
      </c>
      <c r="R2885" t="s">
        <v>25825</v>
      </c>
      <c r="S2885" t="s">
        <v>26197</v>
      </c>
      <c r="T2885" t="s">
        <v>27165</v>
      </c>
      <c r="U2885" t="s">
        <v>26207</v>
      </c>
      <c r="V2885" t="s">
        <v>26204</v>
      </c>
      <c r="X2885" s="91" t="s">
        <v>29721</v>
      </c>
      <c r="Y2885" s="97"/>
      <c r="AA2885" s="91" t="str">
        <v>FBROA058.0JE</v>
      </c>
    </row>
    <row r="2886" spans="1:27" s="91" customFormat="1" ht="15" customHeight="1" x14ac:dyDescent="0.35">
      <c r="A2886" t="s">
        <v>8444</v>
      </c>
      <c r="B2886" t="s">
        <v>8443</v>
      </c>
      <c r="C2886" t="s">
        <v>8409</v>
      </c>
      <c r="D2886" t="s">
        <v>8445</v>
      </c>
      <c r="E2886"/>
      <c r="F2886" t="s">
        <v>28994</v>
      </c>
      <c r="G2886"/>
      <c r="H2886">
        <v>61</v>
      </c>
      <c r="I2886"/>
      <c r="J2886" t="s">
        <v>346</v>
      </c>
      <c r="K2886">
        <v>35.999000000000002</v>
      </c>
      <c r="L2886">
        <v>-83.259600000000006</v>
      </c>
      <c r="M2886" s="100" t="s">
        <v>38394</v>
      </c>
      <c r="N2886" t="s">
        <v>26308</v>
      </c>
      <c r="O2886" t="s">
        <v>43043</v>
      </c>
      <c r="P2886">
        <v>5</v>
      </c>
      <c r="Q2886" t="s">
        <v>31327</v>
      </c>
      <c r="R2886" t="s">
        <v>25825</v>
      </c>
      <c r="S2886" t="s">
        <v>26197</v>
      </c>
      <c r="T2886" t="s">
        <v>27165</v>
      </c>
      <c r="U2886" t="s">
        <v>26207</v>
      </c>
      <c r="V2886" t="s">
        <v>26204</v>
      </c>
      <c r="Y2886" s="97"/>
      <c r="AA2886" s="91" t="str">
        <v>FBROA061.0CO</v>
      </c>
    </row>
    <row r="2887" spans="1:27" s="91" customFormat="1" ht="15" customHeight="1" x14ac:dyDescent="0.35">
      <c r="A2887" t="s">
        <v>36546</v>
      </c>
      <c r="B2887" t="s">
        <v>36547</v>
      </c>
      <c r="C2887" t="s">
        <v>8409</v>
      </c>
      <c r="D2887" t="s">
        <v>36548</v>
      </c>
      <c r="E2887"/>
      <c r="F2887" t="s">
        <v>28994</v>
      </c>
      <c r="G2887"/>
      <c r="H2887">
        <v>68</v>
      </c>
      <c r="I2887">
        <v>1900</v>
      </c>
      <c r="J2887" t="s">
        <v>1015</v>
      </c>
      <c r="K2887">
        <v>36.088112000000002</v>
      </c>
      <c r="L2887">
        <v>-83.247238999999993</v>
      </c>
      <c r="M2887" s="100" t="s">
        <v>38394</v>
      </c>
      <c r="N2887" t="s">
        <v>26308</v>
      </c>
      <c r="O2887" t="s">
        <v>42603</v>
      </c>
      <c r="P2887">
        <v>5</v>
      </c>
      <c r="Q2887" t="s">
        <v>31327</v>
      </c>
      <c r="R2887" t="s">
        <v>25825</v>
      </c>
      <c r="S2887" t="s">
        <v>26197</v>
      </c>
      <c r="T2887" t="s">
        <v>27165</v>
      </c>
      <c r="U2887" t="s">
        <v>26207</v>
      </c>
      <c r="V2887" t="s">
        <v>26204</v>
      </c>
      <c r="X2887" s="91" t="s">
        <v>36549</v>
      </c>
      <c r="Y2887" s="97"/>
      <c r="AA2887" s="91" t="str">
        <v>FBROA068.0JE</v>
      </c>
    </row>
    <row r="2888" spans="1:27" s="91" customFormat="1" ht="15" customHeight="1" x14ac:dyDescent="0.35">
      <c r="A2888" t="s">
        <v>8447</v>
      </c>
      <c r="B2888" t="s">
        <v>8446</v>
      </c>
      <c r="C2888" t="s">
        <v>8409</v>
      </c>
      <c r="D2888" t="s">
        <v>8448</v>
      </c>
      <c r="E2888"/>
      <c r="F2888" t="s">
        <v>28994</v>
      </c>
      <c r="G2888"/>
      <c r="H2888">
        <v>71.400000000000006</v>
      </c>
      <c r="I2888"/>
      <c r="J2888" t="s">
        <v>346</v>
      </c>
      <c r="K2888">
        <v>36.0535</v>
      </c>
      <c r="L2888">
        <v>-83.211399999999998</v>
      </c>
      <c r="M2888" s="100" t="s">
        <v>38394</v>
      </c>
      <c r="N2888" t="s">
        <v>26308</v>
      </c>
      <c r="O2888" t="s">
        <v>42603</v>
      </c>
      <c r="P2888">
        <v>5</v>
      </c>
      <c r="Q2888" t="s">
        <v>31327</v>
      </c>
      <c r="R2888" t="s">
        <v>25825</v>
      </c>
      <c r="S2888" t="s">
        <v>26197</v>
      </c>
      <c r="T2888" t="s">
        <v>27165</v>
      </c>
      <c r="U2888" t="s">
        <v>26207</v>
      </c>
      <c r="V2888" t="s">
        <v>26204</v>
      </c>
      <c r="Y2888" s="97"/>
      <c r="AA2888" s="91" t="str">
        <v>FBROA071.4CO</v>
      </c>
    </row>
    <row r="2889" spans="1:27" s="91" customFormat="1" ht="15" customHeight="1" x14ac:dyDescent="0.35">
      <c r="A2889" t="s">
        <v>8450</v>
      </c>
      <c r="B2889" t="s">
        <v>8449</v>
      </c>
      <c r="C2889" t="s">
        <v>8409</v>
      </c>
      <c r="D2889" t="s">
        <v>8451</v>
      </c>
      <c r="E2889"/>
      <c r="F2889" t="s">
        <v>44</v>
      </c>
      <c r="G2889"/>
      <c r="H2889">
        <v>77.5</v>
      </c>
      <c r="I2889">
        <v>1858</v>
      </c>
      <c r="J2889" t="s">
        <v>346</v>
      </c>
      <c r="K2889">
        <v>35.982799999999997</v>
      </c>
      <c r="L2889">
        <v>-83.160669999999996</v>
      </c>
      <c r="M2889" s="100" t="s">
        <v>38421</v>
      </c>
      <c r="N2889" t="s">
        <v>26264</v>
      </c>
      <c r="O2889" t="s">
        <v>39222</v>
      </c>
      <c r="P2889">
        <v>5</v>
      </c>
      <c r="Q2889" t="s">
        <v>27166</v>
      </c>
      <c r="R2889" t="s">
        <v>25825</v>
      </c>
      <c r="S2889" t="s">
        <v>26197</v>
      </c>
      <c r="T2889"/>
      <c r="U2889" t="s">
        <v>26198</v>
      </c>
      <c r="V2889" t="s">
        <v>26204</v>
      </c>
      <c r="W2889" s="91" t="s">
        <v>41096</v>
      </c>
      <c r="X2889" s="91" t="s">
        <v>39223</v>
      </c>
      <c r="Y2889" s="97"/>
      <c r="AA2889" s="91" t="str">
        <v>FBROA077.5CO</v>
      </c>
    </row>
    <row r="2890" spans="1:27" s="91" customFormat="1" ht="15" customHeight="1" x14ac:dyDescent="0.35">
      <c r="A2890" t="s">
        <v>8453</v>
      </c>
      <c r="B2890" t="s">
        <v>8452</v>
      </c>
      <c r="C2890" t="s">
        <v>8409</v>
      </c>
      <c r="D2890" t="s">
        <v>8454</v>
      </c>
      <c r="E2890"/>
      <c r="F2890" t="s">
        <v>44</v>
      </c>
      <c r="G2890"/>
      <c r="H2890">
        <v>83.5</v>
      </c>
      <c r="I2890">
        <v>1836</v>
      </c>
      <c r="J2890" t="s">
        <v>346</v>
      </c>
      <c r="K2890">
        <v>35.954900000000002</v>
      </c>
      <c r="L2890">
        <v>-83.1126</v>
      </c>
      <c r="M2890" s="100" t="s">
        <v>38421</v>
      </c>
      <c r="N2890" t="s">
        <v>26264</v>
      </c>
      <c r="O2890" t="s">
        <v>42664</v>
      </c>
      <c r="P2890">
        <v>5</v>
      </c>
      <c r="Q2890" t="s">
        <v>31328</v>
      </c>
      <c r="R2890" t="s">
        <v>25825</v>
      </c>
      <c r="S2890" t="s">
        <v>26197</v>
      </c>
      <c r="T2890"/>
      <c r="U2890" t="s">
        <v>26198</v>
      </c>
      <c r="V2890" t="s">
        <v>26204</v>
      </c>
      <c r="Y2890" s="97"/>
      <c r="AA2890" s="91" t="str">
        <v>FBROA083.5CO</v>
      </c>
    </row>
    <row r="2891" spans="1:27" s="91" customFormat="1" ht="15" customHeight="1" x14ac:dyDescent="0.35">
      <c r="A2891" t="s">
        <v>36550</v>
      </c>
      <c r="B2891" t="s">
        <v>36551</v>
      </c>
      <c r="C2891" t="s">
        <v>8409</v>
      </c>
      <c r="D2891" t="s">
        <v>36552</v>
      </c>
      <c r="E2891"/>
      <c r="F2891" t="s">
        <v>28981</v>
      </c>
      <c r="G2891" t="s">
        <v>28985</v>
      </c>
      <c r="H2891">
        <v>91</v>
      </c>
      <c r="I2891">
        <v>1728</v>
      </c>
      <c r="J2891" t="s">
        <v>346</v>
      </c>
      <c r="K2891">
        <v>35.924799999999998</v>
      </c>
      <c r="L2891">
        <v>-83.021365900000006</v>
      </c>
      <c r="M2891" s="100" t="s">
        <v>38421</v>
      </c>
      <c r="N2891" t="s">
        <v>26264</v>
      </c>
      <c r="O2891" t="s">
        <v>43044</v>
      </c>
      <c r="P2891">
        <v>5</v>
      </c>
      <c r="Q2891" t="s">
        <v>36553</v>
      </c>
      <c r="R2891" t="s">
        <v>25825</v>
      </c>
      <c r="S2891" t="s">
        <v>26197</v>
      </c>
      <c r="T2891"/>
      <c r="U2891" t="s">
        <v>26198</v>
      </c>
      <c r="V2891" t="s">
        <v>26204</v>
      </c>
      <c r="W2891" s="91" t="s">
        <v>36554</v>
      </c>
      <c r="X2891" s="91" t="s">
        <v>36555</v>
      </c>
      <c r="Y2891" s="97"/>
      <c r="AA2891" s="91" t="str">
        <v>FBROA091.0CO</v>
      </c>
    </row>
    <row r="2892" spans="1:27" s="91" customFormat="1" ht="15" customHeight="1" x14ac:dyDescent="0.35">
      <c r="A2892" t="s">
        <v>8456</v>
      </c>
      <c r="B2892" t="s">
        <v>8455</v>
      </c>
      <c r="C2892" t="s">
        <v>8409</v>
      </c>
      <c r="D2892" t="s">
        <v>8457</v>
      </c>
      <c r="E2892"/>
      <c r="F2892" t="s">
        <v>28981</v>
      </c>
      <c r="G2892"/>
      <c r="H2892">
        <v>95.9</v>
      </c>
      <c r="I2892">
        <v>1712.57</v>
      </c>
      <c r="J2892" t="s">
        <v>346</v>
      </c>
      <c r="K2892">
        <v>35.9208</v>
      </c>
      <c r="L2892">
        <v>-82.959699999999998</v>
      </c>
      <c r="M2892" s="100" t="s">
        <v>38421</v>
      </c>
      <c r="N2892" t="s">
        <v>26264</v>
      </c>
      <c r="O2892" t="s">
        <v>43044</v>
      </c>
      <c r="P2892">
        <v>5</v>
      </c>
      <c r="Q2892" t="s">
        <v>27167</v>
      </c>
      <c r="R2892" t="s">
        <v>25825</v>
      </c>
      <c r="S2892" t="s">
        <v>26197</v>
      </c>
      <c r="T2892"/>
      <c r="U2892" t="s">
        <v>26198</v>
      </c>
      <c r="V2892" t="s">
        <v>26204</v>
      </c>
      <c r="W2892" s="91" t="s">
        <v>8458</v>
      </c>
      <c r="X2892" s="91" t="s">
        <v>41097</v>
      </c>
      <c r="Y2892" s="97"/>
      <c r="AA2892" s="91" t="str">
        <v>FBROA095.9CO</v>
      </c>
    </row>
    <row r="2893" spans="1:27" s="91" customFormat="1" ht="15" customHeight="1" x14ac:dyDescent="0.35">
      <c r="A2893" t="s">
        <v>8462</v>
      </c>
      <c r="B2893" t="s">
        <v>8461</v>
      </c>
      <c r="C2893" t="s">
        <v>8463</v>
      </c>
      <c r="D2893" t="s">
        <v>8464</v>
      </c>
      <c r="E2893"/>
      <c r="F2893" t="s">
        <v>29083</v>
      </c>
      <c r="G2893"/>
      <c r="H2893">
        <v>0.3</v>
      </c>
      <c r="I2893">
        <v>7.01</v>
      </c>
      <c r="J2893" t="s">
        <v>942</v>
      </c>
      <c r="K2893">
        <v>35.106305999999996</v>
      </c>
      <c r="L2893">
        <v>-87.695358999999996</v>
      </c>
      <c r="M2893" s="100" t="s">
        <v>38376</v>
      </c>
      <c r="N2893" t="s">
        <v>26196</v>
      </c>
      <c r="O2893" t="s">
        <v>42629</v>
      </c>
      <c r="P2893">
        <v>1</v>
      </c>
      <c r="Q2893" t="s">
        <v>31329</v>
      </c>
      <c r="R2893" t="s">
        <v>25808</v>
      </c>
      <c r="S2893" t="s">
        <v>26197</v>
      </c>
      <c r="T2893"/>
      <c r="U2893" t="s">
        <v>26198</v>
      </c>
      <c r="V2893" t="s">
        <v>26199</v>
      </c>
      <c r="Y2893" s="97"/>
      <c r="AA2893" s="91" t="str">
        <v>FBUTL000.3WE</v>
      </c>
    </row>
    <row r="2894" spans="1:27" s="91" customFormat="1" ht="15" customHeight="1" x14ac:dyDescent="0.35">
      <c r="A2894" t="s">
        <v>8466</v>
      </c>
      <c r="B2894" t="s">
        <v>8465</v>
      </c>
      <c r="C2894" t="s">
        <v>8467</v>
      </c>
      <c r="D2894" t="s">
        <v>8468</v>
      </c>
      <c r="E2894"/>
      <c r="F2894" t="s">
        <v>44</v>
      </c>
      <c r="G2894"/>
      <c r="H2894">
        <v>0.5</v>
      </c>
      <c r="I2894">
        <v>3.79</v>
      </c>
      <c r="J2894" t="s">
        <v>2163</v>
      </c>
      <c r="K2894">
        <v>36.372500000000002</v>
      </c>
      <c r="L2894">
        <v>-83.438400000000001</v>
      </c>
      <c r="M2894" s="100" t="s">
        <v>38424</v>
      </c>
      <c r="N2894" t="s">
        <v>26272</v>
      </c>
      <c r="O2894" t="s">
        <v>42984</v>
      </c>
      <c r="P2894">
        <v>4</v>
      </c>
      <c r="Q2894" t="s">
        <v>28050</v>
      </c>
      <c r="R2894" t="s">
        <v>25825</v>
      </c>
      <c r="S2894" t="s">
        <v>26197</v>
      </c>
      <c r="T2894"/>
      <c r="U2894" t="s">
        <v>26198</v>
      </c>
      <c r="V2894" t="s">
        <v>26204</v>
      </c>
      <c r="X2894" s="91" t="s">
        <v>30702</v>
      </c>
      <c r="Y2894" s="97"/>
      <c r="AA2894" s="91" t="str">
        <v>FDEER000.5GR</v>
      </c>
    </row>
    <row r="2895" spans="1:27" s="91" customFormat="1" ht="15" customHeight="1" x14ac:dyDescent="0.35">
      <c r="A2895" t="s">
        <v>8470</v>
      </c>
      <c r="B2895" t="s">
        <v>8469</v>
      </c>
      <c r="C2895" t="s">
        <v>8471</v>
      </c>
      <c r="D2895" t="s">
        <v>8472</v>
      </c>
      <c r="E2895"/>
      <c r="F2895" t="s">
        <v>29024</v>
      </c>
      <c r="G2895" t="s">
        <v>27</v>
      </c>
      <c r="H2895">
        <v>18.2</v>
      </c>
      <c r="I2895">
        <v>2017.18</v>
      </c>
      <c r="J2895" t="s">
        <v>1463</v>
      </c>
      <c r="K2895">
        <v>35.981659999999998</v>
      </c>
      <c r="L2895">
        <v>-89.461110000000005</v>
      </c>
      <c r="M2895" s="100" t="s">
        <v>39224</v>
      </c>
      <c r="N2895" t="s">
        <v>27169</v>
      </c>
      <c r="O2895" t="s">
        <v>43027</v>
      </c>
      <c r="P2895">
        <v>2</v>
      </c>
      <c r="Q2895" t="s">
        <v>31330</v>
      </c>
      <c r="R2895" t="s">
        <v>25816</v>
      </c>
      <c r="S2895" t="s">
        <v>26197</v>
      </c>
      <c r="T2895"/>
      <c r="U2895" t="s">
        <v>26198</v>
      </c>
      <c r="V2895" t="s">
        <v>26199</v>
      </c>
      <c r="W2895" s="91" t="s">
        <v>43028</v>
      </c>
      <c r="X2895" s="91" t="s">
        <v>35081</v>
      </c>
      <c r="Y2895" s="97"/>
      <c r="AA2895" s="91" t="str">
        <v>FDEER018.2DY</v>
      </c>
    </row>
    <row r="2896" spans="1:27" s="91" customFormat="1" ht="15" customHeight="1" x14ac:dyDescent="0.35">
      <c r="A2896" t="s">
        <v>8474</v>
      </c>
      <c r="B2896" t="s">
        <v>8473</v>
      </c>
      <c r="C2896" t="s">
        <v>8475</v>
      </c>
      <c r="D2896" t="s">
        <v>8476</v>
      </c>
      <c r="E2896" t="s">
        <v>27037</v>
      </c>
      <c r="F2896" t="s">
        <v>9</v>
      </c>
      <c r="G2896"/>
      <c r="H2896">
        <v>0.1</v>
      </c>
      <c r="I2896">
        <v>1.84</v>
      </c>
      <c r="J2896" t="s">
        <v>641</v>
      </c>
      <c r="K2896">
        <v>35.790660000000003</v>
      </c>
      <c r="L2896">
        <v>-88.305009999999996</v>
      </c>
      <c r="M2896" s="100" t="s">
        <v>38392</v>
      </c>
      <c r="N2896" t="s">
        <v>26221</v>
      </c>
      <c r="O2896" t="s">
        <v>42219</v>
      </c>
      <c r="P2896">
        <v>3</v>
      </c>
      <c r="Q2896" t="s">
        <v>31331</v>
      </c>
      <c r="R2896" t="s">
        <v>25816</v>
      </c>
      <c r="S2896" t="s">
        <v>26197</v>
      </c>
      <c r="T2896"/>
      <c r="U2896" t="s">
        <v>26198</v>
      </c>
      <c r="V2896" t="s">
        <v>26199</v>
      </c>
      <c r="X2896" s="91" t="s">
        <v>35082</v>
      </c>
      <c r="Y2896" s="97"/>
      <c r="AA2896" s="91" t="str">
        <v>FECO65E03</v>
      </c>
    </row>
    <row r="2897" spans="1:27" s="91" customFormat="1" ht="15" customHeight="1" x14ac:dyDescent="0.35">
      <c r="A2897" t="s">
        <v>8478</v>
      </c>
      <c r="B2897" t="s">
        <v>8477</v>
      </c>
      <c r="C2897" t="s">
        <v>5777</v>
      </c>
      <c r="D2897" t="s">
        <v>8479</v>
      </c>
      <c r="E2897" t="s">
        <v>27037</v>
      </c>
      <c r="F2897" t="s">
        <v>9</v>
      </c>
      <c r="G2897"/>
      <c r="H2897">
        <v>0.1</v>
      </c>
      <c r="I2897">
        <v>0.2</v>
      </c>
      <c r="J2897" t="s">
        <v>641</v>
      </c>
      <c r="K2897">
        <v>35.784889999999997</v>
      </c>
      <c r="L2897">
        <v>-88.265020000000007</v>
      </c>
      <c r="M2897" s="100" t="s">
        <v>38402</v>
      </c>
      <c r="N2897" t="s">
        <v>26242</v>
      </c>
      <c r="O2897" t="s">
        <v>43029</v>
      </c>
      <c r="P2897">
        <v>3</v>
      </c>
      <c r="Q2897" t="s">
        <v>31332</v>
      </c>
      <c r="R2897" t="s">
        <v>25816</v>
      </c>
      <c r="S2897" t="s">
        <v>26197</v>
      </c>
      <c r="T2897"/>
      <c r="U2897" t="s">
        <v>26198</v>
      </c>
      <c r="V2897" t="s">
        <v>26199</v>
      </c>
      <c r="X2897" s="91" t="s">
        <v>31333</v>
      </c>
      <c r="Y2897" s="97"/>
      <c r="AA2897" s="91" t="str">
        <v>FECO65E04</v>
      </c>
    </row>
    <row r="2898" spans="1:27" s="91" customFormat="1" ht="15" customHeight="1" x14ac:dyDescent="0.35">
      <c r="A2898" t="s">
        <v>8481</v>
      </c>
      <c r="B2898" t="s">
        <v>8480</v>
      </c>
      <c r="C2898" t="s">
        <v>8482</v>
      </c>
      <c r="D2898" t="s">
        <v>8483</v>
      </c>
      <c r="E2898" t="s">
        <v>27037</v>
      </c>
      <c r="F2898" t="s">
        <v>9</v>
      </c>
      <c r="G2898"/>
      <c r="H2898">
        <v>0.6</v>
      </c>
      <c r="I2898">
        <v>0.25</v>
      </c>
      <c r="J2898" t="s">
        <v>10</v>
      </c>
      <c r="K2898">
        <v>35.05162</v>
      </c>
      <c r="L2898">
        <v>-88.746769999999998</v>
      </c>
      <c r="M2898" s="100" t="s">
        <v>38377</v>
      </c>
      <c r="N2898" t="s">
        <v>26200</v>
      </c>
      <c r="O2898" t="s">
        <v>43030</v>
      </c>
      <c r="P2898">
        <v>4</v>
      </c>
      <c r="Q2898" t="s">
        <v>31084</v>
      </c>
      <c r="R2898" t="s">
        <v>25816</v>
      </c>
      <c r="S2898" t="s">
        <v>26197</v>
      </c>
      <c r="T2898"/>
      <c r="U2898" t="s">
        <v>26198</v>
      </c>
      <c r="V2898" t="s">
        <v>26199</v>
      </c>
      <c r="X2898" s="91" t="s">
        <v>31334</v>
      </c>
      <c r="Y2898" s="97"/>
      <c r="AA2898" s="91" t="str">
        <v>FECO65E05</v>
      </c>
    </row>
    <row r="2899" spans="1:27" s="91" customFormat="1" ht="15" customHeight="1" x14ac:dyDescent="0.35">
      <c r="A2899" t="s">
        <v>8493</v>
      </c>
      <c r="B2899" t="s">
        <v>8492</v>
      </c>
      <c r="C2899" t="s">
        <v>8494</v>
      </c>
      <c r="D2899" t="s">
        <v>8495</v>
      </c>
      <c r="E2899" t="s">
        <v>27037</v>
      </c>
      <c r="F2899" t="s">
        <v>28977</v>
      </c>
      <c r="G2899"/>
      <c r="H2899">
        <v>0.9</v>
      </c>
      <c r="I2899">
        <v>0.5</v>
      </c>
      <c r="J2899" t="s">
        <v>354</v>
      </c>
      <c r="K2899">
        <v>35.0852</v>
      </c>
      <c r="L2899">
        <v>-88.191599999999994</v>
      </c>
      <c r="M2899" s="100" t="s">
        <v>38376</v>
      </c>
      <c r="N2899" t="s">
        <v>26196</v>
      </c>
      <c r="O2899" t="s">
        <v>43006</v>
      </c>
      <c r="P2899">
        <v>1</v>
      </c>
      <c r="Q2899" t="s">
        <v>31335</v>
      </c>
      <c r="R2899" t="s">
        <v>25816</v>
      </c>
      <c r="S2899" t="s">
        <v>26197</v>
      </c>
      <c r="T2899"/>
      <c r="U2899" t="s">
        <v>26198</v>
      </c>
      <c r="V2899" t="s">
        <v>26199</v>
      </c>
      <c r="W2899" s="91" t="s">
        <v>8496</v>
      </c>
      <c r="X2899" s="91" t="s">
        <v>31336</v>
      </c>
      <c r="Y2899" s="97"/>
      <c r="AA2899" s="91" t="str">
        <v>FECO65J01</v>
      </c>
    </row>
    <row r="2900" spans="1:27" s="91" customFormat="1" ht="15" customHeight="1" x14ac:dyDescent="0.35">
      <c r="A2900" t="s">
        <v>8498</v>
      </c>
      <c r="B2900" t="s">
        <v>8497</v>
      </c>
      <c r="C2900" t="s">
        <v>8499</v>
      </c>
      <c r="D2900" t="s">
        <v>8500</v>
      </c>
      <c r="E2900" t="s">
        <v>27037</v>
      </c>
      <c r="F2900" t="s">
        <v>28977</v>
      </c>
      <c r="G2900"/>
      <c r="H2900">
        <v>0.3</v>
      </c>
      <c r="I2900">
        <v>0.38</v>
      </c>
      <c r="J2900" t="s">
        <v>354</v>
      </c>
      <c r="K2900">
        <v>35.155209999999997</v>
      </c>
      <c r="L2900">
        <v>-88.191760000000002</v>
      </c>
      <c r="M2900" s="100" t="s">
        <v>38402</v>
      </c>
      <c r="N2900" t="s">
        <v>26242</v>
      </c>
      <c r="O2900" t="s">
        <v>42756</v>
      </c>
      <c r="P2900">
        <v>3</v>
      </c>
      <c r="Q2900" t="s">
        <v>31337</v>
      </c>
      <c r="R2900" t="s">
        <v>25816</v>
      </c>
      <c r="S2900" t="s">
        <v>26197</v>
      </c>
      <c r="T2900"/>
      <c r="U2900" t="s">
        <v>26198</v>
      </c>
      <c r="V2900" t="s">
        <v>26199</v>
      </c>
      <c r="X2900" s="91" t="s">
        <v>35083</v>
      </c>
      <c r="Y2900" s="97"/>
      <c r="AA2900" s="91" t="str">
        <v>FECO65J02</v>
      </c>
    </row>
    <row r="2901" spans="1:27" s="91" customFormat="1" ht="15" customHeight="1" x14ac:dyDescent="0.35">
      <c r="A2901" t="s">
        <v>8502</v>
      </c>
      <c r="B2901" t="s">
        <v>8501</v>
      </c>
      <c r="C2901" t="s">
        <v>8183</v>
      </c>
      <c r="D2901" t="s">
        <v>8503</v>
      </c>
      <c r="E2901" t="s">
        <v>43031</v>
      </c>
      <c r="F2901" t="s">
        <v>28977</v>
      </c>
      <c r="G2901"/>
      <c r="H2901">
        <v>5.6</v>
      </c>
      <c r="I2901">
        <v>1.52</v>
      </c>
      <c r="J2901" t="s">
        <v>354</v>
      </c>
      <c r="K2901">
        <v>35.153930000000003</v>
      </c>
      <c r="L2901">
        <v>-88.174440000000004</v>
      </c>
      <c r="M2901" s="100" t="s">
        <v>38402</v>
      </c>
      <c r="N2901" t="s">
        <v>26242</v>
      </c>
      <c r="O2901" t="s">
        <v>42129</v>
      </c>
      <c r="P2901">
        <v>3</v>
      </c>
      <c r="Q2901" t="s">
        <v>31281</v>
      </c>
      <c r="R2901" t="s">
        <v>25816</v>
      </c>
      <c r="S2901" t="s">
        <v>26197</v>
      </c>
      <c r="T2901"/>
      <c r="U2901" t="s">
        <v>26198</v>
      </c>
      <c r="V2901" t="s">
        <v>26199</v>
      </c>
      <c r="W2901" s="91" t="s">
        <v>29210</v>
      </c>
      <c r="X2901" s="91" t="s">
        <v>43032</v>
      </c>
      <c r="Y2901" s="97"/>
      <c r="AA2901" s="91" t="str">
        <v>FECO65J03</v>
      </c>
    </row>
    <row r="2902" spans="1:27" s="91" customFormat="1" ht="15" customHeight="1" x14ac:dyDescent="0.35">
      <c r="A2902" t="s">
        <v>8505</v>
      </c>
      <c r="B2902" t="s">
        <v>8504</v>
      </c>
      <c r="C2902" t="s">
        <v>1801</v>
      </c>
      <c r="D2902" t="s">
        <v>8506</v>
      </c>
      <c r="E2902" t="s">
        <v>27037</v>
      </c>
      <c r="F2902" t="s">
        <v>29090</v>
      </c>
      <c r="G2902"/>
      <c r="H2902">
        <v>2</v>
      </c>
      <c r="I2902">
        <v>1.3</v>
      </c>
      <c r="J2902" t="s">
        <v>442</v>
      </c>
      <c r="K2902">
        <v>36.282499999999999</v>
      </c>
      <c r="L2902">
        <v>-82.027500000000003</v>
      </c>
      <c r="M2902" s="100" t="s">
        <v>38455</v>
      </c>
      <c r="N2902" t="s">
        <v>26332</v>
      </c>
      <c r="O2902" t="s">
        <v>43023</v>
      </c>
      <c r="P2902">
        <v>1</v>
      </c>
      <c r="Q2902" t="s">
        <v>26437</v>
      </c>
      <c r="R2902" t="s">
        <v>25821</v>
      </c>
      <c r="S2902" t="s">
        <v>26197</v>
      </c>
      <c r="T2902"/>
      <c r="U2902" t="s">
        <v>26198</v>
      </c>
      <c r="V2902" t="s">
        <v>26204</v>
      </c>
      <c r="W2902" s="91" t="s">
        <v>8507</v>
      </c>
      <c r="X2902" s="91" t="s">
        <v>35084</v>
      </c>
      <c r="Y2902" s="97"/>
      <c r="AA2902" s="91" t="str">
        <v>FECO66D01</v>
      </c>
    </row>
    <row r="2903" spans="1:27" s="91" customFormat="1" ht="15" customHeight="1" x14ac:dyDescent="0.35">
      <c r="A2903" t="s">
        <v>8509</v>
      </c>
      <c r="B2903" t="s">
        <v>8508</v>
      </c>
      <c r="C2903" t="s">
        <v>8510</v>
      </c>
      <c r="D2903" t="s">
        <v>8511</v>
      </c>
      <c r="E2903" t="s">
        <v>27037</v>
      </c>
      <c r="F2903" t="s">
        <v>29090</v>
      </c>
      <c r="G2903"/>
      <c r="H2903">
        <v>1.8</v>
      </c>
      <c r="I2903">
        <v>0.95</v>
      </c>
      <c r="J2903" t="s">
        <v>625</v>
      </c>
      <c r="K2903">
        <v>36.018000000000001</v>
      </c>
      <c r="L2903">
        <v>-82.481999999999999</v>
      </c>
      <c r="M2903" s="100" t="s">
        <v>38387</v>
      </c>
      <c r="N2903" t="s">
        <v>26214</v>
      </c>
      <c r="O2903" t="s">
        <v>42096</v>
      </c>
      <c r="P2903">
        <v>5</v>
      </c>
      <c r="Q2903" t="s">
        <v>27170</v>
      </c>
      <c r="R2903" t="s">
        <v>25821</v>
      </c>
      <c r="S2903" t="s">
        <v>26197</v>
      </c>
      <c r="T2903"/>
      <c r="U2903" t="s">
        <v>26198</v>
      </c>
      <c r="V2903" t="s">
        <v>26204</v>
      </c>
      <c r="W2903" s="91" t="s">
        <v>8512</v>
      </c>
      <c r="X2903" s="91" t="s">
        <v>31338</v>
      </c>
      <c r="Y2903" s="97"/>
      <c r="AA2903" s="91" t="str">
        <v>FECO66D06</v>
      </c>
    </row>
    <row r="2904" spans="1:27" s="91" customFormat="1" ht="15" customHeight="1" x14ac:dyDescent="0.35">
      <c r="A2904" t="s">
        <v>8514</v>
      </c>
      <c r="B2904" t="s">
        <v>8513</v>
      </c>
      <c r="C2904" t="s">
        <v>8515</v>
      </c>
      <c r="D2904" t="s">
        <v>8516</v>
      </c>
      <c r="E2904" t="s">
        <v>27037</v>
      </c>
      <c r="F2904" t="s">
        <v>29090</v>
      </c>
      <c r="G2904"/>
      <c r="H2904">
        <v>3</v>
      </c>
      <c r="I2904">
        <v>2.33</v>
      </c>
      <c r="J2904" t="s">
        <v>442</v>
      </c>
      <c r="K2904">
        <v>36.286700000000003</v>
      </c>
      <c r="L2904">
        <v>-82.066699999999997</v>
      </c>
      <c r="M2904" s="100" t="s">
        <v>38455</v>
      </c>
      <c r="N2904" t="s">
        <v>26332</v>
      </c>
      <c r="O2904" t="s">
        <v>42440</v>
      </c>
      <c r="P2904">
        <v>1</v>
      </c>
      <c r="Q2904" t="s">
        <v>27171</v>
      </c>
      <c r="R2904" t="s">
        <v>25821</v>
      </c>
      <c r="S2904" t="s">
        <v>26197</v>
      </c>
      <c r="T2904"/>
      <c r="U2904" t="s">
        <v>26198</v>
      </c>
      <c r="V2904" t="s">
        <v>26204</v>
      </c>
      <c r="W2904" s="91" t="s">
        <v>8517</v>
      </c>
      <c r="X2904" s="91" t="s">
        <v>35085</v>
      </c>
      <c r="Y2904" s="97"/>
      <c r="AA2904" s="91" t="str">
        <v>FECO66D07</v>
      </c>
    </row>
    <row r="2905" spans="1:27" s="91" customFormat="1" ht="15" customHeight="1" x14ac:dyDescent="0.35">
      <c r="A2905" t="s">
        <v>8519</v>
      </c>
      <c r="B2905" t="s">
        <v>8518</v>
      </c>
      <c r="C2905" t="s">
        <v>8520</v>
      </c>
      <c r="D2905" t="s">
        <v>8521</v>
      </c>
      <c r="E2905" t="s">
        <v>27037</v>
      </c>
      <c r="F2905" t="s">
        <v>28981</v>
      </c>
      <c r="G2905"/>
      <c r="H2905">
        <v>0.1</v>
      </c>
      <c r="I2905">
        <v>0.56599999999999995</v>
      </c>
      <c r="J2905" t="s">
        <v>625</v>
      </c>
      <c r="K2905">
        <v>36.133670000000002</v>
      </c>
      <c r="L2905">
        <v>-82.532809999999998</v>
      </c>
      <c r="M2905" s="100" t="s">
        <v>38387</v>
      </c>
      <c r="N2905" t="s">
        <v>26214</v>
      </c>
      <c r="O2905" t="s">
        <v>42209</v>
      </c>
      <c r="P2905">
        <v>5</v>
      </c>
      <c r="Q2905" t="s">
        <v>31339</v>
      </c>
      <c r="R2905" t="s">
        <v>25821</v>
      </c>
      <c r="S2905" t="s">
        <v>26197</v>
      </c>
      <c r="T2905"/>
      <c r="U2905" t="s">
        <v>26198</v>
      </c>
      <c r="V2905" t="s">
        <v>26204</v>
      </c>
      <c r="X2905" s="91" t="s">
        <v>31340</v>
      </c>
      <c r="Y2905" s="97"/>
      <c r="AA2905" s="91" t="str">
        <v>FECO66E01</v>
      </c>
    </row>
    <row r="2906" spans="1:27" s="91" customFormat="1" ht="15" customHeight="1" x14ac:dyDescent="0.35">
      <c r="A2906" t="s">
        <v>8527</v>
      </c>
      <c r="B2906" t="s">
        <v>8526</v>
      </c>
      <c r="C2906" t="s">
        <v>1729</v>
      </c>
      <c r="D2906" t="s">
        <v>8528</v>
      </c>
      <c r="E2906" t="s">
        <v>27037</v>
      </c>
      <c r="F2906" t="s">
        <v>28981</v>
      </c>
      <c r="G2906"/>
      <c r="H2906">
        <v>0.6</v>
      </c>
      <c r="I2906">
        <v>1.92</v>
      </c>
      <c r="J2906" t="s">
        <v>244</v>
      </c>
      <c r="K2906">
        <v>36.555368000000001</v>
      </c>
      <c r="L2906">
        <v>-81.869055000000003</v>
      </c>
      <c r="M2906" s="100" t="s">
        <v>38412</v>
      </c>
      <c r="N2906" t="s">
        <v>29031</v>
      </c>
      <c r="O2906" t="s">
        <v>42389</v>
      </c>
      <c r="P2906">
        <v>2</v>
      </c>
      <c r="Q2906" t="s">
        <v>31341</v>
      </c>
      <c r="R2906" t="s">
        <v>25821</v>
      </c>
      <c r="S2906" t="s">
        <v>26197</v>
      </c>
      <c r="T2906"/>
      <c r="U2906" t="s">
        <v>26198</v>
      </c>
      <c r="V2906" t="s">
        <v>26204</v>
      </c>
      <c r="W2906" s="91" t="s">
        <v>35086</v>
      </c>
      <c r="X2906" s="91" t="s">
        <v>35087</v>
      </c>
      <c r="Y2906" s="97"/>
      <c r="AA2906" s="91" t="str">
        <v>FECO66E03</v>
      </c>
    </row>
    <row r="2907" spans="1:27" s="91" customFormat="1" ht="15" customHeight="1" x14ac:dyDescent="0.35">
      <c r="A2907" t="s">
        <v>8530</v>
      </c>
      <c r="B2907" t="s">
        <v>8529</v>
      </c>
      <c r="C2907" t="s">
        <v>8531</v>
      </c>
      <c r="D2907" t="s">
        <v>8532</v>
      </c>
      <c r="E2907" t="s">
        <v>27037</v>
      </c>
      <c r="F2907" t="s">
        <v>28983</v>
      </c>
      <c r="G2907"/>
      <c r="H2907">
        <v>0.3</v>
      </c>
      <c r="I2907">
        <v>0.7</v>
      </c>
      <c r="J2907" t="s">
        <v>244</v>
      </c>
      <c r="K2907">
        <v>36.579560000000001</v>
      </c>
      <c r="L2907">
        <v>-81.750129999999999</v>
      </c>
      <c r="M2907" s="100" t="s">
        <v>38412</v>
      </c>
      <c r="N2907" t="s">
        <v>29031</v>
      </c>
      <c r="O2907" t="s">
        <v>42671</v>
      </c>
      <c r="P2907">
        <v>2</v>
      </c>
      <c r="Q2907" t="s">
        <v>31342</v>
      </c>
      <c r="R2907" t="s">
        <v>25821</v>
      </c>
      <c r="S2907" t="s">
        <v>26197</v>
      </c>
      <c r="T2907"/>
      <c r="U2907" t="s">
        <v>26198</v>
      </c>
      <c r="V2907" t="s">
        <v>26204</v>
      </c>
      <c r="X2907" s="91" t="s">
        <v>35088</v>
      </c>
      <c r="Y2907" s="97"/>
      <c r="AA2907" s="91" t="str">
        <v>FECO66F01</v>
      </c>
    </row>
    <row r="2908" spans="1:27" s="91" customFormat="1" ht="15" customHeight="1" x14ac:dyDescent="0.35">
      <c r="A2908" t="s">
        <v>8537</v>
      </c>
      <c r="B2908" t="s">
        <v>8536</v>
      </c>
      <c r="C2908" t="s">
        <v>8538</v>
      </c>
      <c r="D2908" t="s">
        <v>8539</v>
      </c>
      <c r="E2908" t="s">
        <v>27037</v>
      </c>
      <c r="F2908" t="s">
        <v>28985</v>
      </c>
      <c r="G2908"/>
      <c r="H2908">
        <v>0.1</v>
      </c>
      <c r="I2908">
        <v>0.4</v>
      </c>
      <c r="J2908" t="s">
        <v>409</v>
      </c>
      <c r="K2908">
        <v>35.331020000000002</v>
      </c>
      <c r="L2908">
        <v>-84.067329999999998</v>
      </c>
      <c r="M2908" s="100" t="s">
        <v>38378</v>
      </c>
      <c r="N2908" t="s">
        <v>26202</v>
      </c>
      <c r="O2908" t="s">
        <v>42689</v>
      </c>
      <c r="P2908">
        <v>3</v>
      </c>
      <c r="Q2908" t="s">
        <v>31343</v>
      </c>
      <c r="R2908" t="s">
        <v>25825</v>
      </c>
      <c r="S2908" t="s">
        <v>26197</v>
      </c>
      <c r="T2908"/>
      <c r="U2908" t="s">
        <v>26198</v>
      </c>
      <c r="V2908" t="s">
        <v>26204</v>
      </c>
      <c r="W2908" s="91" t="s">
        <v>8540</v>
      </c>
      <c r="X2908" s="91" t="s">
        <v>35089</v>
      </c>
      <c r="Y2908" s="97"/>
      <c r="AA2908" s="91" t="str">
        <v>FECO66G01</v>
      </c>
    </row>
    <row r="2909" spans="1:27" s="91" customFormat="1" ht="15" customHeight="1" x14ac:dyDescent="0.35">
      <c r="A2909" t="s">
        <v>8542</v>
      </c>
      <c r="B2909" t="s">
        <v>8541</v>
      </c>
      <c r="C2909" t="s">
        <v>8543</v>
      </c>
      <c r="D2909" t="s">
        <v>8544</v>
      </c>
      <c r="E2909" t="s">
        <v>27037</v>
      </c>
      <c r="F2909" t="s">
        <v>28985</v>
      </c>
      <c r="G2909"/>
      <c r="H2909">
        <v>0.1</v>
      </c>
      <c r="I2909">
        <v>1.52</v>
      </c>
      <c r="J2909" t="s">
        <v>553</v>
      </c>
      <c r="K2909">
        <v>35.76229</v>
      </c>
      <c r="L2909">
        <v>-83.3125</v>
      </c>
      <c r="M2909" s="100" t="s">
        <v>38394</v>
      </c>
      <c r="N2909" t="s">
        <v>26308</v>
      </c>
      <c r="O2909" t="s">
        <v>43024</v>
      </c>
      <c r="P2909">
        <v>5</v>
      </c>
      <c r="Q2909" t="s">
        <v>27174</v>
      </c>
      <c r="R2909" t="s">
        <v>25825</v>
      </c>
      <c r="S2909" t="s">
        <v>26197</v>
      </c>
      <c r="T2909"/>
      <c r="U2909" t="s">
        <v>26198</v>
      </c>
      <c r="V2909" t="s">
        <v>26204</v>
      </c>
      <c r="X2909" s="91" t="s">
        <v>35090</v>
      </c>
      <c r="Y2909" s="97"/>
      <c r="AA2909" s="91" t="str">
        <v>FECO66G02</v>
      </c>
    </row>
    <row r="2910" spans="1:27" s="91" customFormat="1" ht="15" customHeight="1" x14ac:dyDescent="0.35">
      <c r="A2910" t="s">
        <v>8546</v>
      </c>
      <c r="B2910" t="s">
        <v>8545</v>
      </c>
      <c r="C2910" t="s">
        <v>8547</v>
      </c>
      <c r="D2910" t="s">
        <v>8548</v>
      </c>
      <c r="E2910" t="s">
        <v>27037</v>
      </c>
      <c r="F2910" t="s">
        <v>28985</v>
      </c>
      <c r="G2910"/>
      <c r="H2910">
        <v>0.1</v>
      </c>
      <c r="I2910">
        <v>0.83</v>
      </c>
      <c r="J2910" t="s">
        <v>15</v>
      </c>
      <c r="K2910">
        <v>35.616349999999997</v>
      </c>
      <c r="L2910">
        <v>-83.736890000000002</v>
      </c>
      <c r="M2910" s="100" t="s">
        <v>38415</v>
      </c>
      <c r="N2910" t="s">
        <v>26602</v>
      </c>
      <c r="O2910" t="s">
        <v>42492</v>
      </c>
      <c r="P2910">
        <v>2</v>
      </c>
      <c r="Q2910" t="s">
        <v>31344</v>
      </c>
      <c r="R2910" t="s">
        <v>25825</v>
      </c>
      <c r="S2910" t="s">
        <v>26197</v>
      </c>
      <c r="T2910"/>
      <c r="U2910" t="s">
        <v>26198</v>
      </c>
      <c r="V2910" t="s">
        <v>26204</v>
      </c>
      <c r="X2910" s="91" t="s">
        <v>35091</v>
      </c>
      <c r="Y2910" s="97"/>
      <c r="AA2910" s="91" t="str">
        <v>FECO66G03</v>
      </c>
    </row>
    <row r="2911" spans="1:27" s="91" customFormat="1" ht="15" customHeight="1" x14ac:dyDescent="0.35">
      <c r="A2911" t="s">
        <v>8554</v>
      </c>
      <c r="B2911" t="s">
        <v>8553</v>
      </c>
      <c r="C2911" t="s">
        <v>8555</v>
      </c>
      <c r="D2911" t="s">
        <v>8556</v>
      </c>
      <c r="E2911" t="s">
        <v>27037</v>
      </c>
      <c r="F2911" t="s">
        <v>29101</v>
      </c>
      <c r="G2911"/>
      <c r="H2911">
        <v>1.2</v>
      </c>
      <c r="I2911">
        <v>0.67</v>
      </c>
      <c r="J2911" t="s">
        <v>301</v>
      </c>
      <c r="K2911">
        <v>35.087249999999997</v>
      </c>
      <c r="L2911">
        <v>-84.378619999999998</v>
      </c>
      <c r="M2911" s="100" t="s">
        <v>38384</v>
      </c>
      <c r="N2911" t="s">
        <v>26211</v>
      </c>
      <c r="O2911" t="s">
        <v>43000</v>
      </c>
      <c r="P2911">
        <v>2</v>
      </c>
      <c r="Q2911" t="s">
        <v>31345</v>
      </c>
      <c r="R2911" t="s">
        <v>25802</v>
      </c>
      <c r="S2911" t="s">
        <v>26197</v>
      </c>
      <c r="T2911"/>
      <c r="U2911" t="s">
        <v>26198</v>
      </c>
      <c r="V2911" t="s">
        <v>26204</v>
      </c>
      <c r="X2911" s="91" t="s">
        <v>31346</v>
      </c>
      <c r="Y2911" s="97"/>
      <c r="AA2911" s="91" t="str">
        <v>FECO66J01</v>
      </c>
    </row>
    <row r="2912" spans="1:27" s="91" customFormat="1" ht="15" customHeight="1" x14ac:dyDescent="0.35">
      <c r="A2912" t="s">
        <v>8558</v>
      </c>
      <c r="B2912" t="s">
        <v>8557</v>
      </c>
      <c r="C2912" t="s">
        <v>8555</v>
      </c>
      <c r="D2912" t="s">
        <v>8559</v>
      </c>
      <c r="E2912" t="s">
        <v>27037</v>
      </c>
      <c r="F2912" t="s">
        <v>29101</v>
      </c>
      <c r="G2912"/>
      <c r="H2912">
        <v>0.9</v>
      </c>
      <c r="I2912">
        <v>0.82</v>
      </c>
      <c r="J2912" t="s">
        <v>301</v>
      </c>
      <c r="K2912">
        <v>35.10821</v>
      </c>
      <c r="L2912">
        <v>-84.363290000000006</v>
      </c>
      <c r="M2912" s="100" t="s">
        <v>38384</v>
      </c>
      <c r="N2912" t="s">
        <v>26211</v>
      </c>
      <c r="O2912" t="s">
        <v>43000</v>
      </c>
      <c r="P2912">
        <v>2</v>
      </c>
      <c r="Q2912" t="s">
        <v>31345</v>
      </c>
      <c r="R2912" t="s">
        <v>25802</v>
      </c>
      <c r="S2912" t="s">
        <v>26197</v>
      </c>
      <c r="T2912"/>
      <c r="U2912" t="s">
        <v>26198</v>
      </c>
      <c r="V2912" t="s">
        <v>26204</v>
      </c>
      <c r="X2912" s="91" t="s">
        <v>31347</v>
      </c>
      <c r="Y2912" s="97"/>
      <c r="AA2912" s="91" t="str">
        <v>FECO66J02</v>
      </c>
    </row>
    <row r="2913" spans="1:27" s="91" customFormat="1" ht="15" customHeight="1" x14ac:dyDescent="0.35">
      <c r="A2913" t="s">
        <v>8561</v>
      </c>
      <c r="B2913" t="s">
        <v>8560</v>
      </c>
      <c r="C2913" t="s">
        <v>8562</v>
      </c>
      <c r="D2913" t="s">
        <v>8563</v>
      </c>
      <c r="E2913" t="s">
        <v>27037</v>
      </c>
      <c r="F2913" t="s">
        <v>29101</v>
      </c>
      <c r="G2913"/>
      <c r="H2913">
        <v>1.6</v>
      </c>
      <c r="I2913">
        <v>0.56999999999999995</v>
      </c>
      <c r="J2913" t="s">
        <v>301</v>
      </c>
      <c r="K2913">
        <v>35.080410000000001</v>
      </c>
      <c r="L2913">
        <v>-84.344089999999994</v>
      </c>
      <c r="M2913" s="100" t="s">
        <v>38384</v>
      </c>
      <c r="N2913" t="s">
        <v>26211</v>
      </c>
      <c r="O2913" t="s">
        <v>43000</v>
      </c>
      <c r="P2913">
        <v>2</v>
      </c>
      <c r="Q2913" t="s">
        <v>31348</v>
      </c>
      <c r="R2913" t="s">
        <v>25802</v>
      </c>
      <c r="S2913" t="s">
        <v>26197</v>
      </c>
      <c r="T2913"/>
      <c r="U2913" t="s">
        <v>26198</v>
      </c>
      <c r="V2913" t="s">
        <v>26204</v>
      </c>
      <c r="X2913" s="91" t="s">
        <v>31349</v>
      </c>
      <c r="Y2913" s="97"/>
      <c r="AA2913" s="91" t="str">
        <v>FECO66J03</v>
      </c>
    </row>
    <row r="2914" spans="1:27" s="91" customFormat="1" ht="15" customHeight="1" x14ac:dyDescent="0.35">
      <c r="A2914" t="s">
        <v>8565</v>
      </c>
      <c r="B2914" t="s">
        <v>8564</v>
      </c>
      <c r="C2914" t="s">
        <v>8566</v>
      </c>
      <c r="D2914" t="s">
        <v>8567</v>
      </c>
      <c r="E2914" t="s">
        <v>27037</v>
      </c>
      <c r="F2914" t="s">
        <v>44</v>
      </c>
      <c r="G2914"/>
      <c r="H2914">
        <v>1.1000000000000001</v>
      </c>
      <c r="I2914">
        <v>0.63</v>
      </c>
      <c r="J2914" t="s">
        <v>878</v>
      </c>
      <c r="K2914">
        <v>35.849989999999998</v>
      </c>
      <c r="L2914">
        <v>-84.382099999999994</v>
      </c>
      <c r="M2914" s="100" t="s">
        <v>38459</v>
      </c>
      <c r="N2914" t="s">
        <v>26343</v>
      </c>
      <c r="O2914" t="s">
        <v>42269</v>
      </c>
      <c r="P2914">
        <v>3</v>
      </c>
      <c r="Q2914" t="s">
        <v>29217</v>
      </c>
      <c r="R2914" t="s">
        <v>25825</v>
      </c>
      <c r="S2914" t="s">
        <v>26197</v>
      </c>
      <c r="T2914"/>
      <c r="U2914" t="s">
        <v>26198</v>
      </c>
      <c r="V2914" t="s">
        <v>26204</v>
      </c>
      <c r="W2914" s="91" t="s">
        <v>8568</v>
      </c>
      <c r="X2914" s="91" t="s">
        <v>31350</v>
      </c>
      <c r="Y2914" s="97"/>
      <c r="AA2914" s="91" t="str">
        <v>FECO67F02</v>
      </c>
    </row>
    <row r="2915" spans="1:27" s="91" customFormat="1" ht="15" customHeight="1" x14ac:dyDescent="0.35">
      <c r="A2915" t="s">
        <v>8574</v>
      </c>
      <c r="B2915" t="s">
        <v>8573</v>
      </c>
      <c r="C2915" t="s">
        <v>8575</v>
      </c>
      <c r="D2915" t="s">
        <v>8576</v>
      </c>
      <c r="E2915" t="s">
        <v>27037</v>
      </c>
      <c r="F2915" t="s">
        <v>44</v>
      </c>
      <c r="G2915"/>
      <c r="H2915">
        <v>0.1</v>
      </c>
      <c r="I2915">
        <v>0.8</v>
      </c>
      <c r="J2915" t="s">
        <v>398</v>
      </c>
      <c r="K2915">
        <v>36.558</v>
      </c>
      <c r="L2915">
        <v>-83.421999999999997</v>
      </c>
      <c r="M2915" s="100" t="s">
        <v>38559</v>
      </c>
      <c r="N2915" t="s">
        <v>26447</v>
      </c>
      <c r="O2915" t="s">
        <v>42837</v>
      </c>
      <c r="P2915">
        <v>4</v>
      </c>
      <c r="Q2915" t="s">
        <v>27244</v>
      </c>
      <c r="R2915" t="s">
        <v>25821</v>
      </c>
      <c r="S2915" t="s">
        <v>26197</v>
      </c>
      <c r="T2915"/>
      <c r="U2915" t="s">
        <v>26198</v>
      </c>
      <c r="V2915" t="s">
        <v>26204</v>
      </c>
      <c r="W2915" s="91" t="s">
        <v>8577</v>
      </c>
      <c r="X2915" s="91" t="s">
        <v>35092</v>
      </c>
      <c r="Y2915" s="97"/>
      <c r="AA2915" s="91" t="str">
        <v>FECO67F04</v>
      </c>
    </row>
    <row r="2916" spans="1:27" s="91" customFormat="1" ht="15" customHeight="1" x14ac:dyDescent="0.35">
      <c r="A2916" t="s">
        <v>8579</v>
      </c>
      <c r="B2916" t="s">
        <v>8578</v>
      </c>
      <c r="C2916" t="s">
        <v>5713</v>
      </c>
      <c r="D2916" t="s">
        <v>8580</v>
      </c>
      <c r="E2916" t="s">
        <v>27037</v>
      </c>
      <c r="F2916" t="s">
        <v>44</v>
      </c>
      <c r="G2916"/>
      <c r="H2916">
        <v>0.1</v>
      </c>
      <c r="I2916">
        <v>0.59</v>
      </c>
      <c r="J2916" t="s">
        <v>878</v>
      </c>
      <c r="K2916">
        <v>35.792700000000004</v>
      </c>
      <c r="L2916">
        <v>-84.441119999999998</v>
      </c>
      <c r="M2916" s="100" t="s">
        <v>38415</v>
      </c>
      <c r="N2916" t="s">
        <v>26602</v>
      </c>
      <c r="O2916" t="s">
        <v>42186</v>
      </c>
      <c r="P2916">
        <v>1</v>
      </c>
      <c r="Q2916" t="s">
        <v>31351</v>
      </c>
      <c r="R2916" t="s">
        <v>25825</v>
      </c>
      <c r="S2916" t="s">
        <v>26197</v>
      </c>
      <c r="T2916"/>
      <c r="U2916" t="s">
        <v>26198</v>
      </c>
      <c r="V2916" t="s">
        <v>26204</v>
      </c>
      <c r="X2916" s="91" t="s">
        <v>31352</v>
      </c>
      <c r="Y2916" s="97"/>
      <c r="AA2916" s="91" t="str">
        <v>FECO67F05</v>
      </c>
    </row>
    <row r="2917" spans="1:27" s="91" customFormat="1" ht="15" customHeight="1" x14ac:dyDescent="0.35">
      <c r="A2917" t="s">
        <v>8586</v>
      </c>
      <c r="B2917" t="s">
        <v>8585</v>
      </c>
      <c r="C2917" t="s">
        <v>8587</v>
      </c>
      <c r="D2917" t="s">
        <v>8588</v>
      </c>
      <c r="E2917" t="s">
        <v>27037</v>
      </c>
      <c r="F2917" t="s">
        <v>28994</v>
      </c>
      <c r="G2917"/>
      <c r="H2917">
        <v>0.1</v>
      </c>
      <c r="I2917">
        <v>0.27</v>
      </c>
      <c r="J2917" t="s">
        <v>553</v>
      </c>
      <c r="K2917">
        <v>35.863140000000001</v>
      </c>
      <c r="L2917">
        <v>-83.700029999999998</v>
      </c>
      <c r="M2917" s="100" t="s">
        <v>38394</v>
      </c>
      <c r="N2917" t="s">
        <v>26308</v>
      </c>
      <c r="O2917" t="s">
        <v>42724</v>
      </c>
      <c r="P2917">
        <v>5</v>
      </c>
      <c r="Q2917" t="s">
        <v>27359</v>
      </c>
      <c r="R2917" t="s">
        <v>25825</v>
      </c>
      <c r="S2917" t="s">
        <v>26197</v>
      </c>
      <c r="T2917"/>
      <c r="U2917" t="s">
        <v>26198</v>
      </c>
      <c r="V2917" t="s">
        <v>26204</v>
      </c>
      <c r="X2917" s="91" t="s">
        <v>31353</v>
      </c>
      <c r="Y2917" s="97"/>
      <c r="AA2917" s="91" t="str">
        <v>FECO67G05</v>
      </c>
    </row>
    <row r="2918" spans="1:27" s="91" customFormat="1" ht="15" customHeight="1" x14ac:dyDescent="0.35">
      <c r="A2918" t="s">
        <v>8590</v>
      </c>
      <c r="B2918" t="s">
        <v>8589</v>
      </c>
      <c r="C2918" t="s">
        <v>8591</v>
      </c>
      <c r="D2918" t="s">
        <v>8592</v>
      </c>
      <c r="E2918" t="s">
        <v>27037</v>
      </c>
      <c r="F2918" t="s">
        <v>28994</v>
      </c>
      <c r="G2918"/>
      <c r="H2918">
        <v>1.6</v>
      </c>
      <c r="I2918">
        <v>1.5</v>
      </c>
      <c r="J2918" t="s">
        <v>270</v>
      </c>
      <c r="K2918">
        <v>36.535200000000003</v>
      </c>
      <c r="L2918">
        <v>-82.0184</v>
      </c>
      <c r="M2918" s="100" t="s">
        <v>38412</v>
      </c>
      <c r="N2918" t="s">
        <v>29031</v>
      </c>
      <c r="O2918" t="s">
        <v>42745</v>
      </c>
      <c r="P2918">
        <v>2</v>
      </c>
      <c r="Q2918" t="s">
        <v>31354</v>
      </c>
      <c r="R2918" t="s">
        <v>25821</v>
      </c>
      <c r="S2918" t="s">
        <v>26197</v>
      </c>
      <c r="T2918"/>
      <c r="U2918" t="s">
        <v>26198</v>
      </c>
      <c r="V2918" t="s">
        <v>26204</v>
      </c>
      <c r="W2918" s="91" t="s">
        <v>8593</v>
      </c>
      <c r="X2918" s="91" t="s">
        <v>35093</v>
      </c>
      <c r="Y2918" s="97"/>
      <c r="AA2918" s="91" t="str">
        <v>FECO67G11</v>
      </c>
    </row>
    <row r="2919" spans="1:27" s="91" customFormat="1" ht="15" customHeight="1" x14ac:dyDescent="0.35">
      <c r="A2919" t="s">
        <v>8595</v>
      </c>
      <c r="B2919" t="s">
        <v>8594</v>
      </c>
      <c r="C2919" t="s">
        <v>8596</v>
      </c>
      <c r="D2919" t="s">
        <v>8597</v>
      </c>
      <c r="E2919" t="s">
        <v>27037</v>
      </c>
      <c r="F2919" t="s">
        <v>28996</v>
      </c>
      <c r="G2919"/>
      <c r="H2919">
        <v>2.4</v>
      </c>
      <c r="I2919">
        <v>0.44</v>
      </c>
      <c r="J2919" t="s">
        <v>766</v>
      </c>
      <c r="K2919">
        <v>35.163829999999997</v>
      </c>
      <c r="L2919">
        <v>-85.012469999999993</v>
      </c>
      <c r="M2919" s="100" t="s">
        <v>38386</v>
      </c>
      <c r="N2919" t="s">
        <v>29084</v>
      </c>
      <c r="O2919" t="s">
        <v>42452</v>
      </c>
      <c r="P2919">
        <v>3</v>
      </c>
      <c r="Q2919" t="s">
        <v>28577</v>
      </c>
      <c r="R2919" t="s">
        <v>25802</v>
      </c>
      <c r="S2919" t="s">
        <v>26197</v>
      </c>
      <c r="T2919"/>
      <c r="U2919" t="s">
        <v>26198</v>
      </c>
      <c r="V2919" t="s">
        <v>26204</v>
      </c>
      <c r="W2919" s="91" t="s">
        <v>8598</v>
      </c>
      <c r="X2919" s="91" t="s">
        <v>31355</v>
      </c>
      <c r="Y2919" s="97"/>
      <c r="AA2919" s="91" t="str">
        <v>FECO67H01</v>
      </c>
    </row>
    <row r="2920" spans="1:27" s="91" customFormat="1" ht="15" customHeight="1" x14ac:dyDescent="0.35">
      <c r="A2920" t="s">
        <v>8616</v>
      </c>
      <c r="B2920" t="s">
        <v>8615</v>
      </c>
      <c r="C2920" t="s">
        <v>6573</v>
      </c>
      <c r="D2920" t="s">
        <v>8617</v>
      </c>
      <c r="E2920" t="s">
        <v>27037</v>
      </c>
      <c r="F2920" t="s">
        <v>58</v>
      </c>
      <c r="G2920"/>
      <c r="H2920">
        <v>0.1</v>
      </c>
      <c r="I2920">
        <v>0.46</v>
      </c>
      <c r="J2920" t="s">
        <v>775</v>
      </c>
      <c r="K2920">
        <v>36.148580000000003</v>
      </c>
      <c r="L2920">
        <v>-84.776520000000005</v>
      </c>
      <c r="M2920" s="100" t="s">
        <v>38416</v>
      </c>
      <c r="N2920" t="s">
        <v>26258</v>
      </c>
      <c r="O2920" t="s">
        <v>42986</v>
      </c>
      <c r="P2920">
        <v>1</v>
      </c>
      <c r="Q2920" t="s">
        <v>31356</v>
      </c>
      <c r="R2920" t="s">
        <v>25825</v>
      </c>
      <c r="S2920" t="s">
        <v>26197</v>
      </c>
      <c r="T2920"/>
      <c r="U2920" t="s">
        <v>26198</v>
      </c>
      <c r="V2920" t="s">
        <v>26204</v>
      </c>
      <c r="W2920" s="91" t="s">
        <v>8618</v>
      </c>
      <c r="X2920" s="91" t="s">
        <v>31357</v>
      </c>
      <c r="Y2920" s="97"/>
      <c r="AA2920" s="91" t="str">
        <v>FECO68A01</v>
      </c>
    </row>
    <row r="2921" spans="1:27" s="91" customFormat="1" ht="15" customHeight="1" x14ac:dyDescent="0.35">
      <c r="A2921" t="s">
        <v>8642</v>
      </c>
      <c r="B2921" t="s">
        <v>8641</v>
      </c>
      <c r="C2921" t="s">
        <v>6149</v>
      </c>
      <c r="D2921" t="s">
        <v>8643</v>
      </c>
      <c r="E2921" t="s">
        <v>27037</v>
      </c>
      <c r="F2921" t="s">
        <v>115</v>
      </c>
      <c r="G2921"/>
      <c r="H2921">
        <v>1.4</v>
      </c>
      <c r="I2921">
        <v>0.23</v>
      </c>
      <c r="J2921" t="s">
        <v>583</v>
      </c>
      <c r="K2921">
        <v>35.26088</v>
      </c>
      <c r="L2921">
        <v>-85.482219999999998</v>
      </c>
      <c r="M2921" s="100" t="s">
        <v>38393</v>
      </c>
      <c r="N2921" t="s">
        <v>59</v>
      </c>
      <c r="O2921" t="s">
        <v>42140</v>
      </c>
      <c r="P2921">
        <v>5</v>
      </c>
      <c r="Q2921" t="s">
        <v>26896</v>
      </c>
      <c r="R2921" t="s">
        <v>25802</v>
      </c>
      <c r="S2921" t="s">
        <v>26197</v>
      </c>
      <c r="T2921"/>
      <c r="U2921" t="s">
        <v>26198</v>
      </c>
      <c r="V2921" t="s">
        <v>26199</v>
      </c>
      <c r="X2921" s="91" t="s">
        <v>31359</v>
      </c>
      <c r="Y2921" s="97"/>
      <c r="AA2921" s="91" t="str">
        <v>FECO68B04</v>
      </c>
    </row>
    <row r="2922" spans="1:27" s="91" customFormat="1" ht="15" customHeight="1" x14ac:dyDescent="0.35">
      <c r="A2922" t="s">
        <v>8645</v>
      </c>
      <c r="B2922" t="s">
        <v>8644</v>
      </c>
      <c r="C2922" t="s">
        <v>8646</v>
      </c>
      <c r="D2922" t="s">
        <v>8647</v>
      </c>
      <c r="E2922" t="s">
        <v>27037</v>
      </c>
      <c r="F2922" t="s">
        <v>29089</v>
      </c>
      <c r="G2922"/>
      <c r="H2922"/>
      <c r="I2922">
        <v>0.57999999999999996</v>
      </c>
      <c r="J2922" t="s">
        <v>454</v>
      </c>
      <c r="K2922">
        <v>35.102040000000002</v>
      </c>
      <c r="L2922">
        <v>-85.920010000000005</v>
      </c>
      <c r="M2922" s="100" t="s">
        <v>38430</v>
      </c>
      <c r="N2922" t="s">
        <v>26288</v>
      </c>
      <c r="O2922" t="s">
        <v>42834</v>
      </c>
      <c r="P2922">
        <v>5</v>
      </c>
      <c r="Q2922" t="s">
        <v>31360</v>
      </c>
      <c r="R2922" t="s">
        <v>25808</v>
      </c>
      <c r="S2922" t="s">
        <v>26197</v>
      </c>
      <c r="T2922"/>
      <c r="U2922" t="s">
        <v>26198</v>
      </c>
      <c r="V2922" t="s">
        <v>26199</v>
      </c>
      <c r="Y2922" s="97"/>
      <c r="AA2922" s="91" t="str">
        <v>FECO68C01</v>
      </c>
    </row>
    <row r="2923" spans="1:27" s="91" customFormat="1" ht="15" customHeight="1" x14ac:dyDescent="0.35">
      <c r="A2923" t="s">
        <v>8649</v>
      </c>
      <c r="B2923" t="s">
        <v>8648</v>
      </c>
      <c r="C2923" t="s">
        <v>5294</v>
      </c>
      <c r="D2923" t="s">
        <v>8650</v>
      </c>
      <c r="E2923" t="s">
        <v>27037</v>
      </c>
      <c r="F2923" t="s">
        <v>29089</v>
      </c>
      <c r="G2923"/>
      <c r="H2923">
        <v>2.15</v>
      </c>
      <c r="I2923">
        <v>2.1800000000000002</v>
      </c>
      <c r="J2923" t="s">
        <v>59</v>
      </c>
      <c r="K2923">
        <v>35.381270000000001</v>
      </c>
      <c r="L2923">
        <v>-85.404020000000003</v>
      </c>
      <c r="M2923" s="100" t="s">
        <v>38393</v>
      </c>
      <c r="N2923" t="s">
        <v>59</v>
      </c>
      <c r="O2923" t="s">
        <v>42302</v>
      </c>
      <c r="P2923">
        <v>5</v>
      </c>
      <c r="Q2923" t="s">
        <v>30665</v>
      </c>
      <c r="R2923" t="s">
        <v>25802</v>
      </c>
      <c r="S2923" t="s">
        <v>26197</v>
      </c>
      <c r="T2923"/>
      <c r="U2923" t="s">
        <v>26198</v>
      </c>
      <c r="V2923" t="s">
        <v>26199</v>
      </c>
      <c r="X2923" s="91" t="s">
        <v>31178</v>
      </c>
      <c r="Y2923" s="97"/>
      <c r="AA2923" s="91" t="str">
        <v>FECO68C02</v>
      </c>
    </row>
    <row r="2924" spans="1:27" s="91" customFormat="1" ht="15" customHeight="1" x14ac:dyDescent="0.35">
      <c r="A2924" t="s">
        <v>8652</v>
      </c>
      <c r="B2924" t="s">
        <v>8651</v>
      </c>
      <c r="C2924" t="s">
        <v>8653</v>
      </c>
      <c r="D2924" t="s">
        <v>8654</v>
      </c>
      <c r="E2924" t="s">
        <v>27037</v>
      </c>
      <c r="F2924" t="s">
        <v>29089</v>
      </c>
      <c r="G2924"/>
      <c r="H2924">
        <v>0.4</v>
      </c>
      <c r="I2924">
        <v>1.28</v>
      </c>
      <c r="J2924" t="s">
        <v>583</v>
      </c>
      <c r="K2924">
        <v>35.049199999999999</v>
      </c>
      <c r="L2924">
        <v>-85.472800000000007</v>
      </c>
      <c r="M2924" s="100" t="s">
        <v>38386</v>
      </c>
      <c r="N2924" t="s">
        <v>29084</v>
      </c>
      <c r="O2924" t="s">
        <v>42291</v>
      </c>
      <c r="P2924">
        <v>4</v>
      </c>
      <c r="Q2924" t="s">
        <v>27182</v>
      </c>
      <c r="R2924" t="s">
        <v>25802</v>
      </c>
      <c r="S2924" t="s">
        <v>26197</v>
      </c>
      <c r="T2924"/>
      <c r="U2924" t="s">
        <v>26198</v>
      </c>
      <c r="V2924" t="s">
        <v>26199</v>
      </c>
      <c r="W2924" s="91" t="s">
        <v>8655</v>
      </c>
      <c r="X2924" s="91" t="s">
        <v>35096</v>
      </c>
      <c r="Y2924" s="97"/>
      <c r="AA2924" s="91" t="str">
        <v>FECO68C12</v>
      </c>
    </row>
    <row r="2925" spans="1:27" s="91" customFormat="1" ht="15" customHeight="1" x14ac:dyDescent="0.35">
      <c r="A2925" t="s">
        <v>31361</v>
      </c>
      <c r="B2925" t="s">
        <v>7516</v>
      </c>
      <c r="C2925" t="s">
        <v>7517</v>
      </c>
      <c r="D2925" t="s">
        <v>7518</v>
      </c>
      <c r="E2925" t="s">
        <v>27037</v>
      </c>
      <c r="F2925" t="s">
        <v>29089</v>
      </c>
      <c r="G2925"/>
      <c r="H2925">
        <v>0.1</v>
      </c>
      <c r="I2925">
        <v>2</v>
      </c>
      <c r="J2925" t="s">
        <v>2535</v>
      </c>
      <c r="K2925">
        <v>35.477882000000001</v>
      </c>
      <c r="L2925">
        <v>-85.704830000000001</v>
      </c>
      <c r="M2925" s="100" t="s">
        <v>38386</v>
      </c>
      <c r="N2925" t="s">
        <v>29084</v>
      </c>
      <c r="O2925" t="s">
        <v>42133</v>
      </c>
      <c r="P2925">
        <v>3</v>
      </c>
      <c r="Q2925" t="s">
        <v>27414</v>
      </c>
      <c r="R2925" t="s">
        <v>25802</v>
      </c>
      <c r="S2925" t="s">
        <v>26197</v>
      </c>
      <c r="T2925"/>
      <c r="U2925" t="s">
        <v>26198</v>
      </c>
      <c r="V2925" t="s">
        <v>26204</v>
      </c>
      <c r="W2925" s="91" t="s">
        <v>31362</v>
      </c>
      <c r="X2925" s="91" t="s">
        <v>39225</v>
      </c>
      <c r="Y2925" s="97"/>
      <c r="AA2925" s="91" t="str">
        <v>FECO68C13</v>
      </c>
    </row>
    <row r="2926" spans="1:27" s="91" customFormat="1" ht="15" customHeight="1" x14ac:dyDescent="0.35">
      <c r="A2926" t="s">
        <v>8657</v>
      </c>
      <c r="B2926" t="s">
        <v>8656</v>
      </c>
      <c r="C2926" t="s">
        <v>8658</v>
      </c>
      <c r="D2926" t="s">
        <v>8659</v>
      </c>
      <c r="E2926" t="s">
        <v>27037</v>
      </c>
      <c r="F2926" t="s">
        <v>324</v>
      </c>
      <c r="G2926"/>
      <c r="H2926">
        <v>0.1</v>
      </c>
      <c r="I2926">
        <v>0.1</v>
      </c>
      <c r="J2926" t="s">
        <v>775</v>
      </c>
      <c r="K2926">
        <v>36.120899999999999</v>
      </c>
      <c r="L2926">
        <v>-84.432140000000004</v>
      </c>
      <c r="M2926" s="100" t="s">
        <v>38426</v>
      </c>
      <c r="N2926" t="s">
        <v>26325</v>
      </c>
      <c r="O2926" t="s">
        <v>42757</v>
      </c>
      <c r="P2926">
        <v>4</v>
      </c>
      <c r="Q2926" t="s">
        <v>27989</v>
      </c>
      <c r="R2926" t="s">
        <v>25825</v>
      </c>
      <c r="S2926" t="s">
        <v>26197</v>
      </c>
      <c r="T2926"/>
      <c r="U2926" t="s">
        <v>26198</v>
      </c>
      <c r="V2926" t="s">
        <v>26204</v>
      </c>
      <c r="W2926" s="91" t="s">
        <v>8660</v>
      </c>
      <c r="X2926" s="91" t="s">
        <v>38422</v>
      </c>
      <c r="Y2926" s="97"/>
      <c r="AA2926" s="91" t="str">
        <v>FECO69D01</v>
      </c>
    </row>
    <row r="2927" spans="1:27" s="91" customFormat="1" ht="15" customHeight="1" x14ac:dyDescent="0.35">
      <c r="A2927" t="s">
        <v>8665</v>
      </c>
      <c r="B2927" t="s">
        <v>8664</v>
      </c>
      <c r="C2927" t="s">
        <v>874</v>
      </c>
      <c r="D2927" t="s">
        <v>8666</v>
      </c>
      <c r="E2927" t="s">
        <v>27037</v>
      </c>
      <c r="F2927" t="s">
        <v>324</v>
      </c>
      <c r="G2927"/>
      <c r="H2927">
        <v>0.1</v>
      </c>
      <c r="I2927">
        <v>0.375</v>
      </c>
      <c r="J2927" t="s">
        <v>1237</v>
      </c>
      <c r="K2927">
        <v>36.399160000000002</v>
      </c>
      <c r="L2927">
        <v>-84.309280000000001</v>
      </c>
      <c r="M2927" s="100" t="s">
        <v>38424</v>
      </c>
      <c r="N2927" t="s">
        <v>26272</v>
      </c>
      <c r="O2927" t="s">
        <v>42979</v>
      </c>
      <c r="P2927">
        <v>4</v>
      </c>
      <c r="Q2927" t="s">
        <v>27185</v>
      </c>
      <c r="R2927" t="s">
        <v>25825</v>
      </c>
      <c r="S2927" t="s">
        <v>26197</v>
      </c>
      <c r="T2927"/>
      <c r="U2927" t="s">
        <v>26198</v>
      </c>
      <c r="V2927" t="s">
        <v>26204</v>
      </c>
      <c r="X2927" s="91" t="s">
        <v>39227</v>
      </c>
      <c r="Y2927" s="97"/>
      <c r="AA2927" s="91" t="str">
        <v>FECO69D03</v>
      </c>
    </row>
    <row r="2928" spans="1:27" s="91" customFormat="1" ht="15" customHeight="1" x14ac:dyDescent="0.35">
      <c r="A2928" t="s">
        <v>8668</v>
      </c>
      <c r="B2928" t="s">
        <v>8667</v>
      </c>
      <c r="C2928" t="s">
        <v>8669</v>
      </c>
      <c r="D2928" t="s">
        <v>8670</v>
      </c>
      <c r="E2928" t="s">
        <v>27037</v>
      </c>
      <c r="F2928" t="s">
        <v>324</v>
      </c>
      <c r="G2928"/>
      <c r="H2928">
        <v>0.6</v>
      </c>
      <c r="I2928">
        <v>0.32600000000000001</v>
      </c>
      <c r="J2928" t="s">
        <v>1237</v>
      </c>
      <c r="K2928">
        <v>36.30771</v>
      </c>
      <c r="L2928">
        <v>-84.275220000000004</v>
      </c>
      <c r="M2928" s="100" t="s">
        <v>38426</v>
      </c>
      <c r="N2928" t="s">
        <v>26325</v>
      </c>
      <c r="O2928" t="s">
        <v>42552</v>
      </c>
      <c r="P2928">
        <v>4</v>
      </c>
      <c r="Q2928" t="s">
        <v>31364</v>
      </c>
      <c r="R2928" t="s">
        <v>25825</v>
      </c>
      <c r="S2928" t="s">
        <v>26197</v>
      </c>
      <c r="T2928"/>
      <c r="U2928" t="s">
        <v>26198</v>
      </c>
      <c r="V2928" t="s">
        <v>26204</v>
      </c>
      <c r="X2928" s="91" t="s">
        <v>39228</v>
      </c>
      <c r="Y2928" s="97"/>
      <c r="AA2928" s="91" t="str">
        <v>FECO69D04</v>
      </c>
    </row>
    <row r="2929" spans="1:27" s="91" customFormat="1" ht="15" customHeight="1" x14ac:dyDescent="0.35">
      <c r="A2929" t="s">
        <v>39229</v>
      </c>
      <c r="B2929" t="s">
        <v>25432</v>
      </c>
      <c r="C2929" t="s">
        <v>8697</v>
      </c>
      <c r="D2929" t="s">
        <v>25433</v>
      </c>
      <c r="E2929" t="s">
        <v>27037</v>
      </c>
      <c r="F2929" t="s">
        <v>324</v>
      </c>
      <c r="G2929"/>
      <c r="H2929">
        <v>0.1</v>
      </c>
      <c r="I2929">
        <v>0.53</v>
      </c>
      <c r="J2929" t="s">
        <v>950</v>
      </c>
      <c r="K2929">
        <v>36.161110000000001</v>
      </c>
      <c r="L2929">
        <v>-84.338639999999998</v>
      </c>
      <c r="M2929" s="100" t="s">
        <v>38426</v>
      </c>
      <c r="N2929" t="s">
        <v>26325</v>
      </c>
      <c r="O2929" t="s">
        <v>42757</v>
      </c>
      <c r="P2929">
        <v>4</v>
      </c>
      <c r="Q2929" t="s">
        <v>34368</v>
      </c>
      <c r="R2929" t="s">
        <v>25825</v>
      </c>
      <c r="S2929" t="s">
        <v>26197</v>
      </c>
      <c r="T2929"/>
      <c r="U2929" t="s">
        <v>26198</v>
      </c>
      <c r="V2929" t="s">
        <v>26204</v>
      </c>
      <c r="W2929" s="91" t="s">
        <v>39230</v>
      </c>
      <c r="X2929" s="91" t="s">
        <v>39231</v>
      </c>
      <c r="Y2929" s="97"/>
      <c r="AA2929" s="91" t="str">
        <v>FECO69D05</v>
      </c>
    </row>
    <row r="2930" spans="1:27" s="91" customFormat="1" ht="15" customHeight="1" x14ac:dyDescent="0.35">
      <c r="A2930" t="s">
        <v>8672</v>
      </c>
      <c r="B2930" t="s">
        <v>8671</v>
      </c>
      <c r="C2930" t="s">
        <v>8673</v>
      </c>
      <c r="D2930" t="s">
        <v>8674</v>
      </c>
      <c r="E2930" t="s">
        <v>27037</v>
      </c>
      <c r="F2930" t="s">
        <v>29010</v>
      </c>
      <c r="G2930"/>
      <c r="H2930">
        <v>1.9</v>
      </c>
      <c r="I2930">
        <v>0.44</v>
      </c>
      <c r="J2930" t="s">
        <v>1237</v>
      </c>
      <c r="K2930">
        <v>36.41966</v>
      </c>
      <c r="L2930">
        <v>-84.290109999999999</v>
      </c>
      <c r="M2930" s="100" t="s">
        <v>38424</v>
      </c>
      <c r="N2930" t="s">
        <v>26272</v>
      </c>
      <c r="O2930" t="s">
        <v>42979</v>
      </c>
      <c r="P2930">
        <v>4</v>
      </c>
      <c r="Q2930" t="s">
        <v>31365</v>
      </c>
      <c r="R2930" t="s">
        <v>25825</v>
      </c>
      <c r="S2930" t="s">
        <v>26197</v>
      </c>
      <c r="T2930"/>
      <c r="U2930" t="s">
        <v>26198</v>
      </c>
      <c r="V2930" t="s">
        <v>26204</v>
      </c>
      <c r="X2930" s="91" t="s">
        <v>39232</v>
      </c>
      <c r="Y2930" s="97"/>
      <c r="AA2930" s="91" t="str">
        <v>FECO69E01</v>
      </c>
    </row>
    <row r="2931" spans="1:27" s="91" customFormat="1" ht="15" customHeight="1" x14ac:dyDescent="0.35">
      <c r="A2931" t="s">
        <v>8683</v>
      </c>
      <c r="B2931" t="s">
        <v>8682</v>
      </c>
      <c r="C2931" t="s">
        <v>8684</v>
      </c>
      <c r="D2931" t="s">
        <v>8685</v>
      </c>
      <c r="E2931" t="s">
        <v>27066</v>
      </c>
      <c r="F2931" t="s">
        <v>29088</v>
      </c>
      <c r="G2931"/>
      <c r="H2931">
        <v>1.2</v>
      </c>
      <c r="I2931">
        <v>1.46</v>
      </c>
      <c r="J2931" t="s">
        <v>793</v>
      </c>
      <c r="K2931">
        <v>36.475340000000003</v>
      </c>
      <c r="L2931">
        <v>-86.760829999999999</v>
      </c>
      <c r="M2931" s="100" t="s">
        <v>38413</v>
      </c>
      <c r="N2931" t="s">
        <v>26250</v>
      </c>
      <c r="O2931" t="s">
        <v>42322</v>
      </c>
      <c r="P2931">
        <v>4</v>
      </c>
      <c r="Q2931" t="s">
        <v>27186</v>
      </c>
      <c r="R2931" t="s">
        <v>25829</v>
      </c>
      <c r="S2931" t="s">
        <v>26197</v>
      </c>
      <c r="T2931"/>
      <c r="U2931" t="s">
        <v>26198</v>
      </c>
      <c r="V2931" t="s">
        <v>26199</v>
      </c>
      <c r="W2931" s="91" t="s">
        <v>8686</v>
      </c>
      <c r="X2931" s="91" t="s">
        <v>36556</v>
      </c>
      <c r="Y2931" s="97"/>
      <c r="AA2931" s="91" t="str">
        <v>FECO71E02</v>
      </c>
    </row>
    <row r="2932" spans="1:27" s="91" customFormat="1" ht="15" customHeight="1" x14ac:dyDescent="0.35">
      <c r="A2932" t="s">
        <v>8691</v>
      </c>
      <c r="B2932" t="s">
        <v>8690</v>
      </c>
      <c r="C2932" t="s">
        <v>8692</v>
      </c>
      <c r="D2932" t="s">
        <v>8693</v>
      </c>
      <c r="E2932" t="s">
        <v>27066</v>
      </c>
      <c r="F2932" t="s">
        <v>29083</v>
      </c>
      <c r="G2932"/>
      <c r="H2932">
        <v>0.1</v>
      </c>
      <c r="I2932">
        <v>0.21</v>
      </c>
      <c r="J2932" t="s">
        <v>100</v>
      </c>
      <c r="K2932">
        <v>35.500529999999998</v>
      </c>
      <c r="L2932">
        <v>-87.416830000000004</v>
      </c>
      <c r="M2932" s="100" t="s">
        <v>38382</v>
      </c>
      <c r="N2932" t="s">
        <v>26210</v>
      </c>
      <c r="O2932" t="s">
        <v>42526</v>
      </c>
      <c r="P2932">
        <v>3</v>
      </c>
      <c r="Q2932" t="s">
        <v>29219</v>
      </c>
      <c r="R2932" t="s">
        <v>25808</v>
      </c>
      <c r="S2932" t="s">
        <v>26197</v>
      </c>
      <c r="T2932"/>
      <c r="U2932" t="s">
        <v>26198</v>
      </c>
      <c r="V2932" t="s">
        <v>26199</v>
      </c>
      <c r="W2932" s="91" t="s">
        <v>8694</v>
      </c>
      <c r="X2932" s="91" t="s">
        <v>35097</v>
      </c>
      <c r="Y2932" s="97"/>
      <c r="AA2932" s="91" t="str">
        <v>FECO71F01</v>
      </c>
    </row>
    <row r="2933" spans="1:27" s="91" customFormat="1" ht="15" customHeight="1" x14ac:dyDescent="0.35">
      <c r="A2933" t="s">
        <v>8696</v>
      </c>
      <c r="B2933" t="s">
        <v>8695</v>
      </c>
      <c r="C2933" t="s">
        <v>8697</v>
      </c>
      <c r="D2933" t="s">
        <v>8698</v>
      </c>
      <c r="E2933" t="s">
        <v>27037</v>
      </c>
      <c r="F2933" t="s">
        <v>29083</v>
      </c>
      <c r="G2933"/>
      <c r="H2933">
        <v>0.1</v>
      </c>
      <c r="I2933">
        <v>1.2</v>
      </c>
      <c r="J2933" t="s">
        <v>4</v>
      </c>
      <c r="K2933">
        <v>35.345970000000001</v>
      </c>
      <c r="L2933">
        <v>-87.498810000000006</v>
      </c>
      <c r="M2933" s="100" t="s">
        <v>38391</v>
      </c>
      <c r="N2933" t="s">
        <v>26220</v>
      </c>
      <c r="O2933" t="s">
        <v>42627</v>
      </c>
      <c r="P2933">
        <v>5</v>
      </c>
      <c r="Q2933" t="s">
        <v>26963</v>
      </c>
      <c r="R2933" t="s">
        <v>25808</v>
      </c>
      <c r="S2933" t="s">
        <v>26197</v>
      </c>
      <c r="T2933"/>
      <c r="U2933" t="s">
        <v>26198</v>
      </c>
      <c r="V2933" t="s">
        <v>26199</v>
      </c>
      <c r="X2933" s="91" t="s">
        <v>31367</v>
      </c>
      <c r="Y2933" s="97"/>
      <c r="AA2933" s="91" t="str">
        <v>FECO71F02</v>
      </c>
    </row>
    <row r="2934" spans="1:27" s="91" customFormat="1" ht="15" customHeight="1" x14ac:dyDescent="0.35">
      <c r="A2934" t="s">
        <v>8700</v>
      </c>
      <c r="B2934" t="s">
        <v>8699</v>
      </c>
      <c r="C2934" t="s">
        <v>8701</v>
      </c>
      <c r="D2934" t="s">
        <v>8702</v>
      </c>
      <c r="E2934" t="s">
        <v>27037</v>
      </c>
      <c r="F2934" t="s">
        <v>29083</v>
      </c>
      <c r="G2934"/>
      <c r="H2934">
        <v>0.1</v>
      </c>
      <c r="I2934">
        <v>1.47</v>
      </c>
      <c r="J2934" t="s">
        <v>423</v>
      </c>
      <c r="K2934">
        <v>35.9407</v>
      </c>
      <c r="L2934">
        <v>-87.653000000000006</v>
      </c>
      <c r="M2934" s="100" t="s">
        <v>38382</v>
      </c>
      <c r="N2934" t="s">
        <v>26210</v>
      </c>
      <c r="O2934" t="s">
        <v>42366</v>
      </c>
      <c r="P2934">
        <v>3</v>
      </c>
      <c r="Q2934" t="s">
        <v>31368</v>
      </c>
      <c r="R2934" t="s">
        <v>25829</v>
      </c>
      <c r="S2934" t="s">
        <v>26197</v>
      </c>
      <c r="T2934"/>
      <c r="U2934" t="s">
        <v>26198</v>
      </c>
      <c r="V2934" t="s">
        <v>26199</v>
      </c>
      <c r="X2934" s="91" t="s">
        <v>31369</v>
      </c>
      <c r="Y2934" s="97"/>
      <c r="AA2934" s="91" t="str">
        <v>FECO71F03</v>
      </c>
    </row>
    <row r="2935" spans="1:27" s="91" customFormat="1" ht="15" customHeight="1" x14ac:dyDescent="0.35">
      <c r="A2935" t="s">
        <v>8712</v>
      </c>
      <c r="B2935" t="s">
        <v>8711</v>
      </c>
      <c r="C2935" t="s">
        <v>8713</v>
      </c>
      <c r="D2935" t="s">
        <v>8714</v>
      </c>
      <c r="E2935" t="s">
        <v>27037</v>
      </c>
      <c r="F2935" t="s">
        <v>29083</v>
      </c>
      <c r="G2935"/>
      <c r="H2935">
        <v>1.6</v>
      </c>
      <c r="I2935">
        <v>1.41</v>
      </c>
      <c r="J2935" t="s">
        <v>690</v>
      </c>
      <c r="K2935">
        <v>36.288429999999998</v>
      </c>
      <c r="L2935">
        <v>-87.073459999999997</v>
      </c>
      <c r="M2935" s="100" t="s">
        <v>38414</v>
      </c>
      <c r="N2935" t="s">
        <v>26254</v>
      </c>
      <c r="O2935" t="s">
        <v>42801</v>
      </c>
      <c r="P2935">
        <v>5</v>
      </c>
      <c r="Q2935" t="s">
        <v>27188</v>
      </c>
      <c r="R2935" t="s">
        <v>25829</v>
      </c>
      <c r="S2935" t="s">
        <v>26197</v>
      </c>
      <c r="T2935"/>
      <c r="U2935" t="s">
        <v>26198</v>
      </c>
      <c r="V2935" t="s">
        <v>26199</v>
      </c>
      <c r="W2935" s="91" t="s">
        <v>8715</v>
      </c>
      <c r="X2935" s="91" t="s">
        <v>35098</v>
      </c>
      <c r="Y2935" s="97"/>
      <c r="AA2935" s="91" t="str">
        <v>FECO71F06</v>
      </c>
    </row>
    <row r="2936" spans="1:27" s="91" customFormat="1" ht="15" customHeight="1" x14ac:dyDescent="0.35">
      <c r="A2936" t="s">
        <v>8717</v>
      </c>
      <c r="B2936" t="s">
        <v>8716</v>
      </c>
      <c r="C2936" t="s">
        <v>7463</v>
      </c>
      <c r="D2936" t="s">
        <v>8718</v>
      </c>
      <c r="E2936" t="s">
        <v>27037</v>
      </c>
      <c r="F2936" t="s">
        <v>29086</v>
      </c>
      <c r="G2936"/>
      <c r="H2936">
        <v>8.3000000000000007</v>
      </c>
      <c r="I2936">
        <v>2</v>
      </c>
      <c r="J2936" t="s">
        <v>826</v>
      </c>
      <c r="K2936">
        <v>36.412390000000002</v>
      </c>
      <c r="L2936">
        <v>-85.374420000000001</v>
      </c>
      <c r="M2936" s="100" t="s">
        <v>38458</v>
      </c>
      <c r="N2936" t="s">
        <v>26340</v>
      </c>
      <c r="O2936" t="s">
        <v>42907</v>
      </c>
      <c r="P2936">
        <v>5</v>
      </c>
      <c r="Q2936" t="s">
        <v>31371</v>
      </c>
      <c r="R2936" t="s">
        <v>25812</v>
      </c>
      <c r="S2936" t="s">
        <v>26197</v>
      </c>
      <c r="T2936"/>
      <c r="U2936" t="s">
        <v>26198</v>
      </c>
      <c r="V2936" t="s">
        <v>26199</v>
      </c>
      <c r="W2936" s="91" t="s">
        <v>8719</v>
      </c>
      <c r="X2936" s="91" t="s">
        <v>31372</v>
      </c>
      <c r="Y2936" s="97"/>
      <c r="AA2936" s="91" t="str">
        <v>FECO71G01</v>
      </c>
    </row>
    <row r="2937" spans="1:27" s="91" customFormat="1" ht="15" customHeight="1" x14ac:dyDescent="0.35">
      <c r="A2937" t="s">
        <v>8721</v>
      </c>
      <c r="B2937" t="s">
        <v>8720</v>
      </c>
      <c r="C2937" t="s">
        <v>8722</v>
      </c>
      <c r="D2937" t="s">
        <v>8723</v>
      </c>
      <c r="E2937" t="s">
        <v>27037</v>
      </c>
      <c r="F2937" t="s">
        <v>29086</v>
      </c>
      <c r="G2937"/>
      <c r="H2937">
        <v>0.1</v>
      </c>
      <c r="I2937">
        <v>1.0900000000000001</v>
      </c>
      <c r="J2937" t="s">
        <v>2764</v>
      </c>
      <c r="K2937">
        <v>36.489089999999997</v>
      </c>
      <c r="L2937">
        <v>-85.939729999999997</v>
      </c>
      <c r="M2937" s="100" t="s">
        <v>38456</v>
      </c>
      <c r="N2937" t="s">
        <v>26335</v>
      </c>
      <c r="O2937" t="s">
        <v>42667</v>
      </c>
      <c r="P2937">
        <v>4</v>
      </c>
      <c r="Q2937" t="s">
        <v>31373</v>
      </c>
      <c r="R2937" t="s">
        <v>25812</v>
      </c>
      <c r="S2937" t="s">
        <v>26197</v>
      </c>
      <c r="T2937"/>
      <c r="U2937" t="s">
        <v>26198</v>
      </c>
      <c r="V2937" t="s">
        <v>26199</v>
      </c>
      <c r="X2937" s="91" t="s">
        <v>31366</v>
      </c>
      <c r="Y2937" s="97"/>
      <c r="AA2937" s="91" t="str">
        <v>FECO71G02</v>
      </c>
    </row>
    <row r="2938" spans="1:27" s="91" customFormat="1" ht="15" customHeight="1" x14ac:dyDescent="0.35">
      <c r="A2938" t="s">
        <v>8737</v>
      </c>
      <c r="B2938" t="s">
        <v>8736</v>
      </c>
      <c r="C2938" t="s">
        <v>8738</v>
      </c>
      <c r="D2938" t="s">
        <v>8739</v>
      </c>
      <c r="E2938" t="s">
        <v>27037</v>
      </c>
      <c r="F2938" t="s">
        <v>33</v>
      </c>
      <c r="G2938"/>
      <c r="H2938">
        <v>0.6</v>
      </c>
      <c r="I2938">
        <v>0.18</v>
      </c>
      <c r="J2938" t="s">
        <v>545</v>
      </c>
      <c r="K2938">
        <v>35.495179999999998</v>
      </c>
      <c r="L2938">
        <v>-86.223510000000005</v>
      </c>
      <c r="M2938" s="100" t="s">
        <v>38389</v>
      </c>
      <c r="N2938" t="s">
        <v>26217</v>
      </c>
      <c r="O2938" t="s">
        <v>42260</v>
      </c>
      <c r="P2938">
        <v>4</v>
      </c>
      <c r="Q2938" t="s">
        <v>31374</v>
      </c>
      <c r="R2938" t="s">
        <v>25808</v>
      </c>
      <c r="S2938" t="s">
        <v>26197</v>
      </c>
      <c r="T2938"/>
      <c r="U2938" t="s">
        <v>26198</v>
      </c>
      <c r="V2938" t="s">
        <v>26199</v>
      </c>
      <c r="X2938" s="91" t="s">
        <v>35099</v>
      </c>
      <c r="Y2938" s="97"/>
      <c r="AA2938" s="91" t="str">
        <v>FECO71H01</v>
      </c>
    </row>
    <row r="2939" spans="1:27" s="91" customFormat="1" ht="15" customHeight="1" x14ac:dyDescent="0.35">
      <c r="A2939" t="s">
        <v>8745</v>
      </c>
      <c r="B2939" t="s">
        <v>8744</v>
      </c>
      <c r="C2939" t="s">
        <v>8746</v>
      </c>
      <c r="D2939" t="s">
        <v>8747</v>
      </c>
      <c r="E2939" t="s">
        <v>27037</v>
      </c>
      <c r="F2939" t="s">
        <v>33</v>
      </c>
      <c r="G2939"/>
      <c r="H2939">
        <v>2.7</v>
      </c>
      <c r="I2939">
        <v>1.93</v>
      </c>
      <c r="J2939" t="s">
        <v>2030</v>
      </c>
      <c r="K2939">
        <v>35.761291</v>
      </c>
      <c r="L2939">
        <v>-86.088539999999995</v>
      </c>
      <c r="M2939" s="100" t="s">
        <v>38401</v>
      </c>
      <c r="N2939" t="s">
        <v>26226</v>
      </c>
      <c r="O2939" t="s">
        <v>42901</v>
      </c>
      <c r="P2939">
        <v>2</v>
      </c>
      <c r="Q2939" t="s">
        <v>31376</v>
      </c>
      <c r="R2939" t="s">
        <v>25812</v>
      </c>
      <c r="S2939" t="s">
        <v>26197</v>
      </c>
      <c r="T2939"/>
      <c r="U2939" t="s">
        <v>26198</v>
      </c>
      <c r="V2939" t="s">
        <v>26199</v>
      </c>
      <c r="X2939" s="91" t="s">
        <v>31366</v>
      </c>
      <c r="Y2939" s="97"/>
      <c r="AA2939" s="91" t="str">
        <v>FECO71H03</v>
      </c>
    </row>
    <row r="2940" spans="1:27" s="91" customFormat="1" ht="15" customHeight="1" x14ac:dyDescent="0.35">
      <c r="A2940" t="s">
        <v>8749</v>
      </c>
      <c r="B2940" t="s">
        <v>8748</v>
      </c>
      <c r="C2940" t="s">
        <v>8750</v>
      </c>
      <c r="D2940" t="s">
        <v>8751</v>
      </c>
      <c r="E2940" t="s">
        <v>27037</v>
      </c>
      <c r="F2940" t="s">
        <v>33</v>
      </c>
      <c r="G2940"/>
      <c r="H2940">
        <v>0.1</v>
      </c>
      <c r="I2940">
        <v>1.5</v>
      </c>
      <c r="J2940" t="s">
        <v>2030</v>
      </c>
      <c r="K2940">
        <v>35.891399999999997</v>
      </c>
      <c r="L2940">
        <v>-85.989699999999999</v>
      </c>
      <c r="M2940" s="100" t="s">
        <v>38383</v>
      </c>
      <c r="N2940" t="s">
        <v>3589</v>
      </c>
      <c r="O2940" t="s">
        <v>42899</v>
      </c>
      <c r="P2940">
        <v>2</v>
      </c>
      <c r="Q2940" t="s">
        <v>31377</v>
      </c>
      <c r="R2940" t="s">
        <v>25812</v>
      </c>
      <c r="S2940" t="s">
        <v>26197</v>
      </c>
      <c r="T2940"/>
      <c r="U2940" t="s">
        <v>26198</v>
      </c>
      <c r="V2940" t="s">
        <v>26199</v>
      </c>
      <c r="X2940" s="91" t="s">
        <v>31378</v>
      </c>
      <c r="Y2940" s="97"/>
      <c r="AA2940" s="91" t="str">
        <v>FECO71H04</v>
      </c>
    </row>
    <row r="2941" spans="1:27" s="91" customFormat="1" ht="15" customHeight="1" x14ac:dyDescent="0.35">
      <c r="A2941" t="s">
        <v>8759</v>
      </c>
      <c r="B2941" t="s">
        <v>8758</v>
      </c>
      <c r="C2941" t="s">
        <v>8760</v>
      </c>
      <c r="D2941" t="s">
        <v>8761</v>
      </c>
      <c r="E2941" t="s">
        <v>27037</v>
      </c>
      <c r="F2941" t="s">
        <v>75</v>
      </c>
      <c r="G2941"/>
      <c r="H2941">
        <v>1.6</v>
      </c>
      <c r="I2941">
        <v>1.68</v>
      </c>
      <c r="J2941" t="s">
        <v>153</v>
      </c>
      <c r="K2941">
        <v>36.240310000000001</v>
      </c>
      <c r="L2941">
        <v>-86.160989999999998</v>
      </c>
      <c r="M2941" s="100" t="s">
        <v>38431</v>
      </c>
      <c r="N2941" t="s">
        <v>26295</v>
      </c>
      <c r="O2941" t="s">
        <v>42813</v>
      </c>
      <c r="P2941">
        <v>4</v>
      </c>
      <c r="Q2941" t="s">
        <v>27190</v>
      </c>
      <c r="R2941" t="s">
        <v>25829</v>
      </c>
      <c r="S2941" t="s">
        <v>26197</v>
      </c>
      <c r="T2941"/>
      <c r="U2941" t="s">
        <v>26198</v>
      </c>
      <c r="V2941" t="s">
        <v>26199</v>
      </c>
      <c r="X2941" s="91" t="s">
        <v>31366</v>
      </c>
      <c r="Y2941" s="97"/>
      <c r="AA2941" s="91" t="str">
        <v>FECO71I02</v>
      </c>
    </row>
    <row r="2942" spans="1:27" s="91" customFormat="1" ht="15" customHeight="1" x14ac:dyDescent="0.35">
      <c r="A2942" t="s">
        <v>8763</v>
      </c>
      <c r="B2942" t="s">
        <v>8762</v>
      </c>
      <c r="C2942" t="s">
        <v>8764</v>
      </c>
      <c r="D2942" t="s">
        <v>8765</v>
      </c>
      <c r="E2942" t="s">
        <v>27037</v>
      </c>
      <c r="F2942" t="s">
        <v>75</v>
      </c>
      <c r="G2942"/>
      <c r="H2942">
        <v>2.4</v>
      </c>
      <c r="I2942">
        <v>0.65</v>
      </c>
      <c r="J2942" t="s">
        <v>148</v>
      </c>
      <c r="K2942">
        <v>35.896901</v>
      </c>
      <c r="L2942">
        <v>-86.180940000000007</v>
      </c>
      <c r="M2942" s="100" t="s">
        <v>38401</v>
      </c>
      <c r="N2942" t="s">
        <v>26226</v>
      </c>
      <c r="O2942" t="s">
        <v>42765</v>
      </c>
      <c r="P2942">
        <v>2</v>
      </c>
      <c r="Q2942" t="s">
        <v>31379</v>
      </c>
      <c r="R2942" t="s">
        <v>25829</v>
      </c>
      <c r="S2942" t="s">
        <v>26197</v>
      </c>
      <c r="T2942"/>
      <c r="U2942" t="s">
        <v>26198</v>
      </c>
      <c r="V2942" t="s">
        <v>26199</v>
      </c>
      <c r="X2942" s="91" t="s">
        <v>31366</v>
      </c>
      <c r="Y2942" s="97"/>
      <c r="AA2942" s="91" t="str">
        <v>FECO71I03</v>
      </c>
    </row>
    <row r="2943" spans="1:27" s="91" customFormat="1" ht="15" customHeight="1" x14ac:dyDescent="0.35">
      <c r="A2943" t="s">
        <v>8770</v>
      </c>
      <c r="B2943" t="s">
        <v>8769</v>
      </c>
      <c r="C2943" t="s">
        <v>4046</v>
      </c>
      <c r="D2943" t="s">
        <v>37208</v>
      </c>
      <c r="E2943" t="s">
        <v>27037</v>
      </c>
      <c r="F2943" t="s">
        <v>75</v>
      </c>
      <c r="G2943"/>
      <c r="H2943">
        <v>0.3</v>
      </c>
      <c r="I2943">
        <v>1.62</v>
      </c>
      <c r="J2943" t="s">
        <v>153</v>
      </c>
      <c r="K2943">
        <v>36.203620000000001</v>
      </c>
      <c r="L2943">
        <v>-86.46275</v>
      </c>
      <c r="M2943" s="100" t="s">
        <v>38431</v>
      </c>
      <c r="N2943" t="s">
        <v>26295</v>
      </c>
      <c r="O2943" t="s">
        <v>42232</v>
      </c>
      <c r="P2943">
        <v>4</v>
      </c>
      <c r="Q2943" t="s">
        <v>27891</v>
      </c>
      <c r="R2943" t="s">
        <v>25829</v>
      </c>
      <c r="S2943" t="s">
        <v>26197</v>
      </c>
      <c r="T2943"/>
      <c r="U2943" t="s">
        <v>26198</v>
      </c>
      <c r="V2943" t="s">
        <v>26199</v>
      </c>
      <c r="X2943" s="91" t="s">
        <v>31178</v>
      </c>
      <c r="Y2943" s="97"/>
      <c r="AA2943" s="91" t="str">
        <v>FECO71I06</v>
      </c>
    </row>
    <row r="2944" spans="1:27" s="91" customFormat="1" ht="15" customHeight="1" x14ac:dyDescent="0.35">
      <c r="A2944" t="s">
        <v>8772</v>
      </c>
      <c r="B2944" t="s">
        <v>8771</v>
      </c>
      <c r="C2944" t="s">
        <v>8773</v>
      </c>
      <c r="D2944" t="s">
        <v>8774</v>
      </c>
      <c r="E2944" t="s">
        <v>27037</v>
      </c>
      <c r="F2944" t="s">
        <v>403</v>
      </c>
      <c r="G2944"/>
      <c r="H2944">
        <v>0.1</v>
      </c>
      <c r="I2944">
        <v>1.73</v>
      </c>
      <c r="J2944" t="s">
        <v>619</v>
      </c>
      <c r="K2944">
        <v>36.462879999999998</v>
      </c>
      <c r="L2944">
        <v>-89.320920000000001</v>
      </c>
      <c r="M2944" s="100" t="s">
        <v>38448</v>
      </c>
      <c r="N2944" t="s">
        <v>619</v>
      </c>
      <c r="O2944" t="s">
        <v>42387</v>
      </c>
      <c r="P2944">
        <v>5</v>
      </c>
      <c r="Q2944" t="s">
        <v>27192</v>
      </c>
      <c r="R2944" t="s">
        <v>25816</v>
      </c>
      <c r="S2944" t="s">
        <v>26197</v>
      </c>
      <c r="T2944"/>
      <c r="U2944" t="s">
        <v>26198</v>
      </c>
      <c r="V2944" t="s">
        <v>26199</v>
      </c>
      <c r="X2944" s="91" t="s">
        <v>35100</v>
      </c>
      <c r="Y2944" s="97"/>
      <c r="AA2944" s="91" t="str">
        <v>FECO73A01</v>
      </c>
    </row>
    <row r="2945" spans="1:27" s="91" customFormat="1" ht="15" customHeight="1" x14ac:dyDescent="0.35">
      <c r="A2945" t="s">
        <v>8787</v>
      </c>
      <c r="B2945" t="s">
        <v>8786</v>
      </c>
      <c r="C2945" t="s">
        <v>8788</v>
      </c>
      <c r="D2945" t="s">
        <v>8789</v>
      </c>
      <c r="E2945" t="s">
        <v>27037</v>
      </c>
      <c r="F2945" t="s">
        <v>929</v>
      </c>
      <c r="G2945"/>
      <c r="H2945">
        <v>0.89</v>
      </c>
      <c r="I2945">
        <v>0.96199999999999997</v>
      </c>
      <c r="J2945" t="s">
        <v>919</v>
      </c>
      <c r="K2945">
        <v>35.351979999999998</v>
      </c>
      <c r="L2945">
        <v>-90.048630000000003</v>
      </c>
      <c r="M2945" s="100" t="s">
        <v>38425</v>
      </c>
      <c r="N2945" t="s">
        <v>26273</v>
      </c>
      <c r="O2945" t="s">
        <v>42923</v>
      </c>
      <c r="P2945">
        <v>5</v>
      </c>
      <c r="Q2945" t="s">
        <v>29629</v>
      </c>
      <c r="R2945" t="s">
        <v>25828</v>
      </c>
      <c r="S2945" t="s">
        <v>26197</v>
      </c>
      <c r="T2945"/>
      <c r="U2945" t="s">
        <v>26198</v>
      </c>
      <c r="V2945" t="s">
        <v>26199</v>
      </c>
      <c r="X2945" s="91" t="s">
        <v>31380</v>
      </c>
      <c r="Y2945" s="97"/>
      <c r="AA2945" s="91" t="str">
        <v>FECO74A04</v>
      </c>
    </row>
    <row r="2946" spans="1:27" s="91" customFormat="1" ht="15" customHeight="1" x14ac:dyDescent="0.35">
      <c r="A2946" t="s">
        <v>8791</v>
      </c>
      <c r="B2946" t="s">
        <v>8790</v>
      </c>
      <c r="C2946" t="s">
        <v>8792</v>
      </c>
      <c r="D2946" t="s">
        <v>1071</v>
      </c>
      <c r="E2946" t="s">
        <v>27037</v>
      </c>
      <c r="F2946" t="s">
        <v>929</v>
      </c>
      <c r="G2946"/>
      <c r="H2946">
        <v>0.5</v>
      </c>
      <c r="I2946">
        <v>0.79</v>
      </c>
      <c r="J2946" t="s">
        <v>630</v>
      </c>
      <c r="K2946">
        <v>36.407305999999998</v>
      </c>
      <c r="L2946">
        <v>-89.325335999999993</v>
      </c>
      <c r="M2946" s="100" t="s">
        <v>38448</v>
      </c>
      <c r="N2946" t="s">
        <v>619</v>
      </c>
      <c r="O2946" t="s">
        <v>42387</v>
      </c>
      <c r="P2946">
        <v>5</v>
      </c>
      <c r="Q2946" t="s">
        <v>39233</v>
      </c>
      <c r="R2946" t="s">
        <v>25816</v>
      </c>
      <c r="S2946" t="s">
        <v>26197</v>
      </c>
      <c r="T2946"/>
      <c r="U2946" t="s">
        <v>26198</v>
      </c>
      <c r="V2946" t="s">
        <v>26199</v>
      </c>
      <c r="X2946" s="91" t="s">
        <v>35101</v>
      </c>
      <c r="Y2946" s="97"/>
      <c r="AA2946" s="91" t="str">
        <v>FECO74A05</v>
      </c>
    </row>
    <row r="2947" spans="1:27" s="91" customFormat="1" ht="15" customHeight="1" x14ac:dyDescent="0.35">
      <c r="A2947" t="s">
        <v>39234</v>
      </c>
      <c r="B2947" t="s">
        <v>36893</v>
      </c>
      <c r="C2947" t="s">
        <v>36894</v>
      </c>
      <c r="D2947" t="s">
        <v>36895</v>
      </c>
      <c r="E2947" t="s">
        <v>27037</v>
      </c>
      <c r="F2947" t="s">
        <v>929</v>
      </c>
      <c r="G2947"/>
      <c r="H2947">
        <v>0.2</v>
      </c>
      <c r="I2947">
        <v>0.8</v>
      </c>
      <c r="J2947" t="s">
        <v>404</v>
      </c>
      <c r="K2947">
        <v>35.444009999999999</v>
      </c>
      <c r="L2947">
        <v>-89.959509999999995</v>
      </c>
      <c r="M2947" s="100" t="s">
        <v>38425</v>
      </c>
      <c r="N2947" t="s">
        <v>26273</v>
      </c>
      <c r="O2947" t="s">
        <v>39235</v>
      </c>
      <c r="P2947">
        <v>5</v>
      </c>
      <c r="Q2947" t="s">
        <v>26349</v>
      </c>
      <c r="R2947" t="s">
        <v>25828</v>
      </c>
      <c r="S2947" t="s">
        <v>26197</v>
      </c>
      <c r="T2947"/>
      <c r="U2947" t="s">
        <v>26198</v>
      </c>
      <c r="V2947" t="s">
        <v>26199</v>
      </c>
      <c r="W2947" s="91" t="s">
        <v>36892</v>
      </c>
      <c r="Y2947" s="97"/>
      <c r="AA2947" s="91" t="str">
        <v>FECO74A06</v>
      </c>
    </row>
    <row r="2948" spans="1:27" s="91" customFormat="1" ht="15" customHeight="1" x14ac:dyDescent="0.35">
      <c r="A2948" t="s">
        <v>8794</v>
      </c>
      <c r="B2948" t="s">
        <v>8793</v>
      </c>
      <c r="C2948" t="s">
        <v>8795</v>
      </c>
      <c r="D2948" t="s">
        <v>8796</v>
      </c>
      <c r="E2948" t="s">
        <v>27037</v>
      </c>
      <c r="F2948" t="s">
        <v>27</v>
      </c>
      <c r="G2948"/>
      <c r="H2948">
        <v>0.2</v>
      </c>
      <c r="I2948">
        <v>0.11</v>
      </c>
      <c r="J2948" t="s">
        <v>80</v>
      </c>
      <c r="K2948">
        <v>35.107700000000001</v>
      </c>
      <c r="L2948">
        <v>-89.316410000000005</v>
      </c>
      <c r="M2948" s="100" t="s">
        <v>38390</v>
      </c>
      <c r="N2948" t="s">
        <v>26218</v>
      </c>
      <c r="O2948" t="s">
        <v>42679</v>
      </c>
      <c r="P2948">
        <v>3</v>
      </c>
      <c r="Q2948" t="s">
        <v>27873</v>
      </c>
      <c r="R2948" t="s">
        <v>25828</v>
      </c>
      <c r="S2948" t="s">
        <v>26197</v>
      </c>
      <c r="T2948"/>
      <c r="U2948" t="s">
        <v>26198</v>
      </c>
      <c r="V2948" t="s">
        <v>26199</v>
      </c>
      <c r="X2948" s="91" t="s">
        <v>35102</v>
      </c>
      <c r="Y2948" s="97"/>
      <c r="AA2948" s="91" t="str">
        <v>FECO74B01</v>
      </c>
    </row>
    <row r="2949" spans="1:27" s="91" customFormat="1" ht="15" customHeight="1" x14ac:dyDescent="0.35">
      <c r="A2949" t="s">
        <v>8798</v>
      </c>
      <c r="B2949" t="s">
        <v>8797</v>
      </c>
      <c r="C2949" t="s">
        <v>8799</v>
      </c>
      <c r="D2949" t="s">
        <v>8800</v>
      </c>
      <c r="E2949" t="s">
        <v>27037</v>
      </c>
      <c r="F2949" t="s">
        <v>27</v>
      </c>
      <c r="G2949"/>
      <c r="H2949">
        <v>2.2999999999999998</v>
      </c>
      <c r="I2949">
        <v>0.2</v>
      </c>
      <c r="J2949" t="s">
        <v>896</v>
      </c>
      <c r="K2949">
        <v>36.486879999999999</v>
      </c>
      <c r="L2949">
        <v>-88.488290000000006</v>
      </c>
      <c r="M2949" s="100" t="s">
        <v>38448</v>
      </c>
      <c r="N2949" t="s">
        <v>619</v>
      </c>
      <c r="O2949" t="s">
        <v>42706</v>
      </c>
      <c r="P2949">
        <v>5</v>
      </c>
      <c r="Q2949" t="s">
        <v>27093</v>
      </c>
      <c r="R2949" t="s">
        <v>25816</v>
      </c>
      <c r="S2949" t="s">
        <v>26197</v>
      </c>
      <c r="T2949"/>
      <c r="U2949" t="s">
        <v>26198</v>
      </c>
      <c r="V2949" t="s">
        <v>26199</v>
      </c>
      <c r="Y2949" s="97"/>
      <c r="AA2949" s="91" t="str">
        <v>FECO74B03</v>
      </c>
    </row>
    <row r="2950" spans="1:27" s="91" customFormat="1" ht="15" customHeight="1" x14ac:dyDescent="0.35">
      <c r="A2950" t="s">
        <v>8802</v>
      </c>
      <c r="B2950" t="s">
        <v>8801</v>
      </c>
      <c r="C2950" t="s">
        <v>8803</v>
      </c>
      <c r="D2950" t="s">
        <v>8804</v>
      </c>
      <c r="E2950" t="s">
        <v>27037</v>
      </c>
      <c r="F2950" t="s">
        <v>27</v>
      </c>
      <c r="G2950"/>
      <c r="H2950">
        <v>0.8</v>
      </c>
      <c r="I2950">
        <v>1.63</v>
      </c>
      <c r="J2950" t="s">
        <v>919</v>
      </c>
      <c r="K2950">
        <v>35.391500000000001</v>
      </c>
      <c r="L2950">
        <v>-89.799800000000005</v>
      </c>
      <c r="M2950" s="100" t="s">
        <v>38427</v>
      </c>
      <c r="N2950" t="s">
        <v>26281</v>
      </c>
      <c r="O2950" t="s">
        <v>43241</v>
      </c>
      <c r="P2950">
        <v>2</v>
      </c>
      <c r="Q2950" t="s">
        <v>31381</v>
      </c>
      <c r="R2950" t="s">
        <v>25828</v>
      </c>
      <c r="S2950" t="s">
        <v>26197</v>
      </c>
      <c r="T2950"/>
      <c r="U2950" t="s">
        <v>26198</v>
      </c>
      <c r="V2950" t="s">
        <v>26199</v>
      </c>
      <c r="W2950" s="91" t="s">
        <v>8805</v>
      </c>
      <c r="X2950" s="91" t="s">
        <v>43430</v>
      </c>
      <c r="Y2950" s="97"/>
      <c r="AA2950" s="91" t="str">
        <v>FECO74B04</v>
      </c>
    </row>
    <row r="2951" spans="1:27" s="91" customFormat="1" ht="15" customHeight="1" x14ac:dyDescent="0.35">
      <c r="A2951" t="s">
        <v>8807</v>
      </c>
      <c r="B2951" t="s">
        <v>8806</v>
      </c>
      <c r="C2951" t="s">
        <v>8808</v>
      </c>
      <c r="D2951" t="s">
        <v>8809</v>
      </c>
      <c r="E2951"/>
      <c r="F2951" t="s">
        <v>44</v>
      </c>
      <c r="G2951"/>
      <c r="H2951">
        <v>0.4</v>
      </c>
      <c r="I2951">
        <v>1.58</v>
      </c>
      <c r="J2951" t="s">
        <v>230</v>
      </c>
      <c r="K2951">
        <v>36.241770000000002</v>
      </c>
      <c r="L2951">
        <v>-82.536320000000003</v>
      </c>
      <c r="M2951" s="100" t="s">
        <v>38387</v>
      </c>
      <c r="N2951" t="s">
        <v>26214</v>
      </c>
      <c r="O2951" t="s">
        <v>42714</v>
      </c>
      <c r="P2951">
        <v>5</v>
      </c>
      <c r="Q2951" t="s">
        <v>27197</v>
      </c>
      <c r="R2951" t="s">
        <v>25821</v>
      </c>
      <c r="S2951" t="s">
        <v>26197</v>
      </c>
      <c r="T2951"/>
      <c r="U2951" t="s">
        <v>26198</v>
      </c>
      <c r="V2951" t="s">
        <v>26204</v>
      </c>
      <c r="Y2951" s="97"/>
      <c r="AA2951" s="91" t="str">
        <v>FEIST000.4WN</v>
      </c>
    </row>
    <row r="2952" spans="1:27" s="91" customFormat="1" ht="15" customHeight="1" x14ac:dyDescent="0.35">
      <c r="A2952" t="s">
        <v>8811</v>
      </c>
      <c r="B2952" t="s">
        <v>8810</v>
      </c>
      <c r="C2952" t="s">
        <v>8812</v>
      </c>
      <c r="D2952" t="s">
        <v>8813</v>
      </c>
      <c r="E2952"/>
      <c r="F2952" t="s">
        <v>33</v>
      </c>
      <c r="G2952"/>
      <c r="H2952">
        <v>0.8</v>
      </c>
      <c r="I2952">
        <v>2.16</v>
      </c>
      <c r="J2952" t="s">
        <v>39</v>
      </c>
      <c r="K2952">
        <v>36.159166999999997</v>
      </c>
      <c r="L2952">
        <v>-85.847499999999997</v>
      </c>
      <c r="M2952" s="100" t="s">
        <v>38383</v>
      </c>
      <c r="N2952" t="s">
        <v>3589</v>
      </c>
      <c r="O2952" t="s">
        <v>42237</v>
      </c>
      <c r="P2952">
        <v>2</v>
      </c>
      <c r="Q2952" t="s">
        <v>27198</v>
      </c>
      <c r="R2952" t="s">
        <v>25812</v>
      </c>
      <c r="S2952" t="s">
        <v>26197</v>
      </c>
      <c r="T2952"/>
      <c r="U2952" t="s">
        <v>26198</v>
      </c>
      <c r="V2952" t="s">
        <v>26199</v>
      </c>
      <c r="Y2952" s="97"/>
      <c r="AA2952" s="91" t="str">
        <v>FERGU000.8SM</v>
      </c>
    </row>
    <row r="2953" spans="1:27" s="91" customFormat="1" ht="15" customHeight="1" x14ac:dyDescent="0.35">
      <c r="A2953" t="s">
        <v>8815</v>
      </c>
      <c r="B2953" t="s">
        <v>8814</v>
      </c>
      <c r="C2953" t="s">
        <v>8812</v>
      </c>
      <c r="D2953" t="s">
        <v>8816</v>
      </c>
      <c r="E2953"/>
      <c r="F2953" t="s">
        <v>29083</v>
      </c>
      <c r="G2953"/>
      <c r="H2953">
        <v>1</v>
      </c>
      <c r="I2953">
        <v>0.68</v>
      </c>
      <c r="J2953" t="s">
        <v>2522</v>
      </c>
      <c r="K2953">
        <v>35.764389999999999</v>
      </c>
      <c r="L2953">
        <v>-87.775909999999996</v>
      </c>
      <c r="M2953" s="100" t="s">
        <v>38391</v>
      </c>
      <c r="N2953" t="s">
        <v>26220</v>
      </c>
      <c r="O2953" t="s">
        <v>42618</v>
      </c>
      <c r="P2953">
        <v>5</v>
      </c>
      <c r="Q2953" t="s">
        <v>31382</v>
      </c>
      <c r="R2953" t="s">
        <v>25808</v>
      </c>
      <c r="S2953" t="s">
        <v>26197</v>
      </c>
      <c r="T2953"/>
      <c r="U2953" t="s">
        <v>26198</v>
      </c>
      <c r="V2953" t="s">
        <v>26199</v>
      </c>
      <c r="Y2953" s="97"/>
      <c r="AA2953" s="91" t="str">
        <v>FERGU001.0PE</v>
      </c>
    </row>
    <row r="2954" spans="1:27" s="91" customFormat="1" ht="15" customHeight="1" x14ac:dyDescent="0.35">
      <c r="A2954" t="s">
        <v>8818</v>
      </c>
      <c r="B2954" t="s">
        <v>8817</v>
      </c>
      <c r="C2954" t="s">
        <v>8819</v>
      </c>
      <c r="D2954" t="s">
        <v>8820</v>
      </c>
      <c r="E2954"/>
      <c r="F2954" t="s">
        <v>44</v>
      </c>
      <c r="G2954"/>
      <c r="H2954">
        <v>0.4</v>
      </c>
      <c r="I2954">
        <v>5.18</v>
      </c>
      <c r="J2954" t="s">
        <v>1612</v>
      </c>
      <c r="K2954">
        <v>36.4392</v>
      </c>
      <c r="L2954">
        <v>-83.255300000000005</v>
      </c>
      <c r="M2954" s="100" t="s">
        <v>38424</v>
      </c>
      <c r="N2954" t="s">
        <v>26272</v>
      </c>
      <c r="O2954" t="s">
        <v>42259</v>
      </c>
      <c r="P2954">
        <v>4</v>
      </c>
      <c r="Q2954" t="s">
        <v>31383</v>
      </c>
      <c r="R2954" t="s">
        <v>25821</v>
      </c>
      <c r="S2954" t="s">
        <v>26197</v>
      </c>
      <c r="T2954"/>
      <c r="U2954" t="s">
        <v>26198</v>
      </c>
      <c r="V2954" t="s">
        <v>26204</v>
      </c>
      <c r="W2954" s="91" t="s">
        <v>8821</v>
      </c>
      <c r="X2954" s="91" t="s">
        <v>35103</v>
      </c>
      <c r="Y2954" s="97"/>
      <c r="AA2954" s="91" t="str">
        <v>FGAP000.4HK</v>
      </c>
    </row>
    <row r="2955" spans="1:27" s="91" customFormat="1" ht="15" customHeight="1" x14ac:dyDescent="0.35">
      <c r="A2955" t="s">
        <v>8823</v>
      </c>
      <c r="B2955" t="s">
        <v>8822</v>
      </c>
      <c r="C2955" t="s">
        <v>8819</v>
      </c>
      <c r="D2955" t="s">
        <v>8824</v>
      </c>
      <c r="E2955"/>
      <c r="F2955" t="s">
        <v>44</v>
      </c>
      <c r="G2955"/>
      <c r="H2955">
        <v>0.5</v>
      </c>
      <c r="I2955">
        <v>4.55</v>
      </c>
      <c r="J2955" t="s">
        <v>1612</v>
      </c>
      <c r="K2955">
        <v>36.439219999999999</v>
      </c>
      <c r="L2955">
        <v>-83.253640000000004</v>
      </c>
      <c r="M2955" s="100" t="s">
        <v>38424</v>
      </c>
      <c r="N2955" t="s">
        <v>26272</v>
      </c>
      <c r="O2955" t="s">
        <v>42259</v>
      </c>
      <c r="P2955">
        <v>4</v>
      </c>
      <c r="Q2955" t="s">
        <v>31383</v>
      </c>
      <c r="R2955" t="s">
        <v>25821</v>
      </c>
      <c r="S2955" t="s">
        <v>26197</v>
      </c>
      <c r="T2955"/>
      <c r="U2955" t="s">
        <v>26198</v>
      </c>
      <c r="V2955" t="s">
        <v>26204</v>
      </c>
      <c r="X2955" s="91" t="s">
        <v>31384</v>
      </c>
      <c r="Y2955" s="97"/>
      <c r="AA2955" s="91" t="str">
        <v>FGAP000.5HK</v>
      </c>
    </row>
    <row r="2956" spans="1:27" s="91" customFormat="1" ht="15" customHeight="1" x14ac:dyDescent="0.35">
      <c r="A2956" t="s">
        <v>8826</v>
      </c>
      <c r="B2956" t="s">
        <v>8825</v>
      </c>
      <c r="C2956" t="s">
        <v>8819</v>
      </c>
      <c r="D2956" t="s">
        <v>8827</v>
      </c>
      <c r="E2956"/>
      <c r="F2956" t="s">
        <v>44</v>
      </c>
      <c r="G2956"/>
      <c r="H2956">
        <v>0.9</v>
      </c>
      <c r="I2956">
        <v>4.5</v>
      </c>
      <c r="J2956" t="s">
        <v>1612</v>
      </c>
      <c r="K2956">
        <v>36.438720000000004</v>
      </c>
      <c r="L2956">
        <v>-83.249549999999999</v>
      </c>
      <c r="M2956" s="100" t="s">
        <v>38424</v>
      </c>
      <c r="N2956" t="s">
        <v>26272</v>
      </c>
      <c r="O2956" t="s">
        <v>42259</v>
      </c>
      <c r="P2956">
        <v>4</v>
      </c>
      <c r="Q2956" t="s">
        <v>31383</v>
      </c>
      <c r="R2956" t="s">
        <v>25821</v>
      </c>
      <c r="S2956" t="s">
        <v>26197</v>
      </c>
      <c r="T2956"/>
      <c r="U2956" t="s">
        <v>26198</v>
      </c>
      <c r="V2956" t="s">
        <v>26204</v>
      </c>
      <c r="X2956" s="91" t="s">
        <v>35104</v>
      </c>
      <c r="Y2956" s="97"/>
      <c r="AA2956" s="91" t="str">
        <v>FGAP000.9HK</v>
      </c>
    </row>
    <row r="2957" spans="1:27" s="91" customFormat="1" ht="15" customHeight="1" x14ac:dyDescent="0.35">
      <c r="A2957" t="s">
        <v>8829</v>
      </c>
      <c r="B2957" t="s">
        <v>8828</v>
      </c>
      <c r="C2957" t="s">
        <v>8819</v>
      </c>
      <c r="D2957" t="s">
        <v>8830</v>
      </c>
      <c r="E2957"/>
      <c r="F2957" t="s">
        <v>44</v>
      </c>
      <c r="G2957"/>
      <c r="H2957">
        <v>3</v>
      </c>
      <c r="I2957">
        <v>2.75</v>
      </c>
      <c r="J2957" t="s">
        <v>1612</v>
      </c>
      <c r="K2957">
        <v>36.423560000000002</v>
      </c>
      <c r="L2957">
        <v>-83.227969999999999</v>
      </c>
      <c r="M2957" s="100" t="s">
        <v>38424</v>
      </c>
      <c r="N2957" t="s">
        <v>26272</v>
      </c>
      <c r="O2957" t="s">
        <v>42259</v>
      </c>
      <c r="P2957">
        <v>4</v>
      </c>
      <c r="Q2957" t="s">
        <v>31385</v>
      </c>
      <c r="R2957" t="s">
        <v>25821</v>
      </c>
      <c r="S2957" t="s">
        <v>26197</v>
      </c>
      <c r="T2957"/>
      <c r="U2957" t="s">
        <v>26198</v>
      </c>
      <c r="V2957" t="s">
        <v>26204</v>
      </c>
      <c r="X2957" s="91" t="s">
        <v>35105</v>
      </c>
      <c r="Y2957" s="97"/>
      <c r="AA2957" s="91" t="str">
        <v>FGAP003.0HK</v>
      </c>
    </row>
    <row r="2958" spans="1:27" s="91" customFormat="1" ht="15" customHeight="1" x14ac:dyDescent="0.35">
      <c r="A2958" t="s">
        <v>8832</v>
      </c>
      <c r="B2958" t="s">
        <v>8831</v>
      </c>
      <c r="C2958" t="s">
        <v>8819</v>
      </c>
      <c r="D2958" t="s">
        <v>8833</v>
      </c>
      <c r="E2958"/>
      <c r="F2958" t="s">
        <v>44</v>
      </c>
      <c r="G2958"/>
      <c r="H2958">
        <v>3.6</v>
      </c>
      <c r="I2958">
        <v>1.76</v>
      </c>
      <c r="J2958" t="s">
        <v>1612</v>
      </c>
      <c r="K2958">
        <v>36.425460000000001</v>
      </c>
      <c r="L2958">
        <v>-83.217020000000005</v>
      </c>
      <c r="M2958" s="100" t="s">
        <v>38424</v>
      </c>
      <c r="N2958" t="s">
        <v>26272</v>
      </c>
      <c r="O2958" t="s">
        <v>42259</v>
      </c>
      <c r="P2958">
        <v>4</v>
      </c>
      <c r="Q2958" t="s">
        <v>31385</v>
      </c>
      <c r="R2958" t="s">
        <v>25821</v>
      </c>
      <c r="S2958" t="s">
        <v>26197</v>
      </c>
      <c r="T2958"/>
      <c r="U2958" t="s">
        <v>26198</v>
      </c>
      <c r="V2958" t="s">
        <v>26204</v>
      </c>
      <c r="X2958" s="91" t="s">
        <v>35106</v>
      </c>
      <c r="Y2958" s="97"/>
      <c r="AA2958" s="91" t="str">
        <v>FGAP003.6HK</v>
      </c>
    </row>
    <row r="2959" spans="1:27" s="91" customFormat="1" ht="15" customHeight="1" x14ac:dyDescent="0.35">
      <c r="A2959" s="310" t="s">
        <v>43553</v>
      </c>
      <c r="B2959" s="310" t="s">
        <v>43554</v>
      </c>
      <c r="C2959" s="310" t="s">
        <v>43555</v>
      </c>
      <c r="D2959" s="310" t="s">
        <v>43556</v>
      </c>
      <c r="E2959" s="310"/>
      <c r="F2959" s="310" t="s">
        <v>28994</v>
      </c>
      <c r="G2959" s="310"/>
      <c r="H2959" s="314">
        <v>0.1</v>
      </c>
      <c r="I2959" s="314">
        <v>5.88</v>
      </c>
      <c r="J2959" s="310" t="s">
        <v>346</v>
      </c>
      <c r="K2959" s="314">
        <v>36.034100000000002</v>
      </c>
      <c r="L2959" s="314">
        <v>-83.136200000000002</v>
      </c>
      <c r="M2959" s="314" t="s">
        <v>38394</v>
      </c>
      <c r="N2959" s="310" t="s">
        <v>26308</v>
      </c>
      <c r="O2959" s="310" t="s">
        <v>43557</v>
      </c>
      <c r="P2959" s="314">
        <v>5</v>
      </c>
      <c r="Q2959" s="310" t="s">
        <v>43558</v>
      </c>
      <c r="R2959" s="310" t="s">
        <v>25825</v>
      </c>
      <c r="S2959" s="310" t="s">
        <v>26197</v>
      </c>
      <c r="T2959" s="310"/>
      <c r="U2959" s="310" t="s">
        <v>26198</v>
      </c>
      <c r="V2959" s="310" t="s">
        <v>26204</v>
      </c>
      <c r="W2959" s="91" t="s">
        <v>43559</v>
      </c>
      <c r="Y2959" s="97"/>
      <c r="AA2959" s="91" t="str">
        <v>FGROV000.1CO</v>
      </c>
    </row>
    <row r="2960" spans="1:27" s="91" customFormat="1" ht="15" customHeight="1" x14ac:dyDescent="0.35">
      <c r="A2960" t="s">
        <v>8835</v>
      </c>
      <c r="B2960" t="s">
        <v>8834</v>
      </c>
      <c r="C2960" t="s">
        <v>8836</v>
      </c>
      <c r="D2960" t="s">
        <v>8837</v>
      </c>
      <c r="E2960"/>
      <c r="F2960" t="s">
        <v>29083</v>
      </c>
      <c r="G2960"/>
      <c r="H2960">
        <v>0.1</v>
      </c>
      <c r="I2960">
        <v>16.88</v>
      </c>
      <c r="J2960" t="s">
        <v>19</v>
      </c>
      <c r="K2960">
        <v>36.043236</v>
      </c>
      <c r="L2960">
        <v>-87.463655000000003</v>
      </c>
      <c r="M2960" s="100" t="s">
        <v>38382</v>
      </c>
      <c r="N2960" t="s">
        <v>26210</v>
      </c>
      <c r="O2960" t="s">
        <v>42916</v>
      </c>
      <c r="P2960">
        <v>3</v>
      </c>
      <c r="Q2960" t="s">
        <v>31386</v>
      </c>
      <c r="R2960" t="s">
        <v>25829</v>
      </c>
      <c r="S2960" t="s">
        <v>26197</v>
      </c>
      <c r="T2960"/>
      <c r="U2960" t="s">
        <v>26198</v>
      </c>
      <c r="V2960" t="s">
        <v>26199</v>
      </c>
      <c r="Y2960" s="97"/>
      <c r="AA2960" s="91" t="str">
        <v>FIELD000.1DI</v>
      </c>
    </row>
    <row r="2961" spans="1:27" s="91" customFormat="1" ht="15" customHeight="1" x14ac:dyDescent="0.35">
      <c r="A2961" t="s">
        <v>8839</v>
      </c>
      <c r="B2961" t="s">
        <v>8838</v>
      </c>
      <c r="C2961" t="s">
        <v>8840</v>
      </c>
      <c r="D2961" t="s">
        <v>29211</v>
      </c>
      <c r="E2961"/>
      <c r="F2961" t="s">
        <v>44</v>
      </c>
      <c r="G2961"/>
      <c r="H2961"/>
      <c r="I2961"/>
      <c r="J2961" t="s">
        <v>766</v>
      </c>
      <c r="K2961">
        <v>35.046169999999996</v>
      </c>
      <c r="L2961">
        <v>-85.303650000000005</v>
      </c>
      <c r="M2961" s="100" t="s">
        <v>38386</v>
      </c>
      <c r="N2961" t="s">
        <v>29084</v>
      </c>
      <c r="O2961" t="s">
        <v>42429</v>
      </c>
      <c r="P2961">
        <v>4</v>
      </c>
      <c r="Q2961" t="s">
        <v>26418</v>
      </c>
      <c r="R2961" t="s">
        <v>25802</v>
      </c>
      <c r="S2961" t="s">
        <v>26197</v>
      </c>
      <c r="T2961"/>
      <c r="U2961" t="s">
        <v>40769</v>
      </c>
      <c r="V2961" t="s">
        <v>26204</v>
      </c>
      <c r="Y2961" s="97"/>
      <c r="AA2961" s="91" t="str">
        <v>FIELDBLANKCHEFO</v>
      </c>
    </row>
    <row r="2962" spans="1:27" s="91" customFormat="1" ht="15" customHeight="1" x14ac:dyDescent="0.35">
      <c r="A2962" t="s">
        <v>8842</v>
      </c>
      <c r="B2962" t="s">
        <v>8841</v>
      </c>
      <c r="C2962" t="s">
        <v>8843</v>
      </c>
      <c r="D2962" t="s">
        <v>8209</v>
      </c>
      <c r="E2962"/>
      <c r="F2962" t="s">
        <v>29086</v>
      </c>
      <c r="G2962"/>
      <c r="H2962"/>
      <c r="I2962"/>
      <c r="J2962" t="s">
        <v>614</v>
      </c>
      <c r="K2962">
        <v>36.130589999999998</v>
      </c>
      <c r="L2962">
        <v>-85.533249999999995</v>
      </c>
      <c r="M2962" s="100" t="s">
        <v>38383</v>
      </c>
      <c r="N2962" t="s">
        <v>3589</v>
      </c>
      <c r="O2962" t="s">
        <v>42179</v>
      </c>
      <c r="P2962">
        <v>2</v>
      </c>
      <c r="Q2962" t="s">
        <v>26418</v>
      </c>
      <c r="R2962" t="s">
        <v>25812</v>
      </c>
      <c r="S2962" t="s">
        <v>26197</v>
      </c>
      <c r="T2962"/>
      <c r="U2962" t="s">
        <v>40769</v>
      </c>
      <c r="V2962" t="s">
        <v>26199</v>
      </c>
      <c r="Y2962" s="97"/>
      <c r="AA2962" s="91" t="str">
        <v>FIELDBLANKCKEFO</v>
      </c>
    </row>
    <row r="2963" spans="1:27" s="91" customFormat="1" ht="15" customHeight="1" x14ac:dyDescent="0.35">
      <c r="A2963" t="s">
        <v>8845</v>
      </c>
      <c r="B2963" t="s">
        <v>8844</v>
      </c>
      <c r="C2963" t="s">
        <v>8846</v>
      </c>
      <c r="D2963" t="s">
        <v>8213</v>
      </c>
      <c r="E2963"/>
      <c r="F2963" t="s">
        <v>29083</v>
      </c>
      <c r="G2963"/>
      <c r="H2963"/>
      <c r="I2963"/>
      <c r="J2963" t="s">
        <v>34</v>
      </c>
      <c r="K2963">
        <v>35.618490000000001</v>
      </c>
      <c r="L2963">
        <v>-87.086290000000005</v>
      </c>
      <c r="M2963" s="100" t="s">
        <v>38382</v>
      </c>
      <c r="N2963" t="s">
        <v>26210</v>
      </c>
      <c r="O2963" t="s">
        <v>42643</v>
      </c>
      <c r="P2963">
        <v>3</v>
      </c>
      <c r="Q2963" t="s">
        <v>26418</v>
      </c>
      <c r="R2963" t="s">
        <v>25808</v>
      </c>
      <c r="S2963" t="s">
        <v>26197</v>
      </c>
      <c r="T2963"/>
      <c r="U2963" t="s">
        <v>40769</v>
      </c>
      <c r="V2963" t="s">
        <v>26199</v>
      </c>
      <c r="Y2963" s="97"/>
      <c r="AA2963" s="91" t="str">
        <v>FIELDBLANKCLEFO</v>
      </c>
    </row>
    <row r="2964" spans="1:27" s="91" customFormat="1" ht="15" customHeight="1" x14ac:dyDescent="0.35">
      <c r="A2964" t="s">
        <v>37209</v>
      </c>
      <c r="B2964" t="s">
        <v>37210</v>
      </c>
      <c r="C2964" t="s">
        <v>37211</v>
      </c>
      <c r="D2964" t="s">
        <v>37212</v>
      </c>
      <c r="E2964"/>
      <c r="F2964" t="s">
        <v>33</v>
      </c>
      <c r="G2964"/>
      <c r="H2964"/>
      <c r="I2964"/>
      <c r="J2964" t="s">
        <v>277</v>
      </c>
      <c r="K2964">
        <v>36.1644401</v>
      </c>
      <c r="L2964">
        <v>-86.784495000000007</v>
      </c>
      <c r="M2964" s="100" t="s">
        <v>38414</v>
      </c>
      <c r="N2964" t="s">
        <v>26254</v>
      </c>
      <c r="O2964" t="s">
        <v>42709</v>
      </c>
      <c r="P2964">
        <v>5</v>
      </c>
      <c r="Q2964"/>
      <c r="R2964" t="s">
        <v>25829</v>
      </c>
      <c r="S2964" t="s">
        <v>26197</v>
      </c>
      <c r="T2964"/>
      <c r="U2964" t="s">
        <v>40769</v>
      </c>
      <c r="V2964" t="s">
        <v>26199</v>
      </c>
      <c r="X2964" s="91" t="s">
        <v>37213</v>
      </c>
      <c r="Y2964" s="97"/>
      <c r="AA2964" s="91" t="str">
        <v>FIELDBLANKCONSULANT</v>
      </c>
    </row>
    <row r="2965" spans="1:27" s="91" customFormat="1" ht="15" customHeight="1" x14ac:dyDescent="0.35">
      <c r="A2965" t="s">
        <v>8848</v>
      </c>
      <c r="B2965" t="s">
        <v>8847</v>
      </c>
      <c r="C2965" t="s">
        <v>8849</v>
      </c>
      <c r="D2965" t="s">
        <v>8850</v>
      </c>
      <c r="E2965"/>
      <c r="F2965" t="s">
        <v>28998</v>
      </c>
      <c r="G2965"/>
      <c r="H2965"/>
      <c r="I2965"/>
      <c r="J2965" t="s">
        <v>950</v>
      </c>
      <c r="K2965">
        <v>36.017519999999998</v>
      </c>
      <c r="L2965">
        <v>-84.238439999999997</v>
      </c>
      <c r="M2965" s="100" t="s">
        <v>38426</v>
      </c>
      <c r="N2965" t="s">
        <v>26325</v>
      </c>
      <c r="O2965" t="s">
        <v>42601</v>
      </c>
      <c r="P2965">
        <v>4</v>
      </c>
      <c r="Q2965" t="s">
        <v>26418</v>
      </c>
      <c r="R2965" t="s">
        <v>25848</v>
      </c>
      <c r="S2965" t="s">
        <v>26197</v>
      </c>
      <c r="T2965"/>
      <c r="U2965" t="s">
        <v>40769</v>
      </c>
      <c r="V2965" t="s">
        <v>26204</v>
      </c>
      <c r="Y2965" s="97"/>
      <c r="AA2965" s="91" t="str">
        <v>FIELDBLANKDOEO</v>
      </c>
    </row>
    <row r="2966" spans="1:27" s="91" customFormat="1" ht="15" customHeight="1" x14ac:dyDescent="0.35">
      <c r="A2966" t="s">
        <v>8852</v>
      </c>
      <c r="B2966" t="s">
        <v>8851</v>
      </c>
      <c r="C2966" t="s">
        <v>8853</v>
      </c>
      <c r="D2966" t="s">
        <v>8205</v>
      </c>
      <c r="E2966"/>
      <c r="F2966" t="s">
        <v>44</v>
      </c>
      <c r="G2966"/>
      <c r="H2966"/>
      <c r="I2966"/>
      <c r="J2966" t="s">
        <v>766</v>
      </c>
      <c r="K2966">
        <v>35.04618</v>
      </c>
      <c r="L2966">
        <v>-85.303650000000005</v>
      </c>
      <c r="M2966" s="100" t="s">
        <v>38386</v>
      </c>
      <c r="N2966" t="s">
        <v>29084</v>
      </c>
      <c r="O2966" t="s">
        <v>42429</v>
      </c>
      <c r="P2966">
        <v>4</v>
      </c>
      <c r="Q2966" t="s">
        <v>26418</v>
      </c>
      <c r="R2966" t="s">
        <v>25802</v>
      </c>
      <c r="S2966" t="s">
        <v>26197</v>
      </c>
      <c r="T2966"/>
      <c r="U2966" t="s">
        <v>40769</v>
      </c>
      <c r="V2966" t="s">
        <v>26204</v>
      </c>
      <c r="X2966" s="91" t="s">
        <v>29477</v>
      </c>
      <c r="Y2966" s="97"/>
      <c r="AA2966" s="91" t="str">
        <v>FIELDBLANKHCWQ</v>
      </c>
    </row>
    <row r="2967" spans="1:27" s="91" customFormat="1" ht="15" customHeight="1" x14ac:dyDescent="0.35">
      <c r="A2967" t="s">
        <v>8855</v>
      </c>
      <c r="B2967" t="s">
        <v>8854</v>
      </c>
      <c r="C2967" t="s">
        <v>8856</v>
      </c>
      <c r="D2967" t="s">
        <v>8220</v>
      </c>
      <c r="E2967"/>
      <c r="F2967" t="s">
        <v>28981</v>
      </c>
      <c r="G2967"/>
      <c r="H2967"/>
      <c r="I2967"/>
      <c r="J2967" t="s">
        <v>230</v>
      </c>
      <c r="K2967">
        <v>36.351980099999999</v>
      </c>
      <c r="L2967">
        <v>-82.365729999999999</v>
      </c>
      <c r="M2967" s="100" t="s">
        <v>38412</v>
      </c>
      <c r="N2967" t="s">
        <v>29031</v>
      </c>
      <c r="O2967" t="s">
        <v>42721</v>
      </c>
      <c r="P2967">
        <v>3</v>
      </c>
      <c r="Q2967" t="s">
        <v>26418</v>
      </c>
      <c r="R2967" t="s">
        <v>25821</v>
      </c>
      <c r="S2967" t="s">
        <v>26197</v>
      </c>
      <c r="T2967"/>
      <c r="U2967" t="s">
        <v>40769</v>
      </c>
      <c r="V2967" t="s">
        <v>26204</v>
      </c>
      <c r="Y2967" s="97"/>
      <c r="AA2967" s="91" t="str">
        <v>FIELDBLANKJCEFO</v>
      </c>
    </row>
    <row r="2968" spans="1:27" s="91" customFormat="1" ht="15" customHeight="1" x14ac:dyDescent="0.35">
      <c r="A2968" t="s">
        <v>8858</v>
      </c>
      <c r="B2968" t="s">
        <v>8857</v>
      </c>
      <c r="C2968" t="s">
        <v>8859</v>
      </c>
      <c r="D2968" t="s">
        <v>8224</v>
      </c>
      <c r="E2968"/>
      <c r="F2968" t="s">
        <v>9</v>
      </c>
      <c r="G2968"/>
      <c r="H2968"/>
      <c r="I2968"/>
      <c r="J2968" t="s">
        <v>28</v>
      </c>
      <c r="K2968">
        <v>35.640340000000002</v>
      </c>
      <c r="L2968">
        <v>-88.854200000000006</v>
      </c>
      <c r="M2968" s="100" t="s">
        <v>38381</v>
      </c>
      <c r="N2968" t="s">
        <v>26209</v>
      </c>
      <c r="O2968" t="s">
        <v>42198</v>
      </c>
      <c r="P2968">
        <v>1</v>
      </c>
      <c r="Q2968" t="s">
        <v>26418</v>
      </c>
      <c r="R2968" t="s">
        <v>25816</v>
      </c>
      <c r="S2968" t="s">
        <v>26197</v>
      </c>
      <c r="T2968"/>
      <c r="U2968" t="s">
        <v>40769</v>
      </c>
      <c r="V2968" t="s">
        <v>26199</v>
      </c>
      <c r="Y2968" s="97"/>
      <c r="AA2968" s="91" t="str">
        <v>FIELDBLANKJEFO</v>
      </c>
    </row>
    <row r="2969" spans="1:27" s="91" customFormat="1" ht="15" customHeight="1" x14ac:dyDescent="0.35">
      <c r="A2969" t="s">
        <v>8861</v>
      </c>
      <c r="B2969" t="s">
        <v>8860</v>
      </c>
      <c r="C2969" t="s">
        <v>8862</v>
      </c>
      <c r="D2969" t="s">
        <v>8228</v>
      </c>
      <c r="E2969"/>
      <c r="F2969" t="s">
        <v>44</v>
      </c>
      <c r="G2969"/>
      <c r="H2969"/>
      <c r="I2969"/>
      <c r="J2969" t="s">
        <v>359</v>
      </c>
      <c r="K2969">
        <v>35.964250130000003</v>
      </c>
      <c r="L2969">
        <v>-83.971199999999996</v>
      </c>
      <c r="M2969" s="100" t="s">
        <v>38415</v>
      </c>
      <c r="N2969" t="s">
        <v>26602</v>
      </c>
      <c r="O2969" t="s">
        <v>42892</v>
      </c>
      <c r="P2969">
        <v>1</v>
      </c>
      <c r="Q2969" t="s">
        <v>26418</v>
      </c>
      <c r="R2969" t="s">
        <v>25825</v>
      </c>
      <c r="S2969" t="s">
        <v>26197</v>
      </c>
      <c r="T2969"/>
      <c r="U2969" t="s">
        <v>40769</v>
      </c>
      <c r="V2969" t="s">
        <v>26204</v>
      </c>
      <c r="Y2969" s="97"/>
      <c r="AA2969" s="91" t="str">
        <v>FIELDBLANKKEFO</v>
      </c>
    </row>
    <row r="2970" spans="1:27" s="91" customFormat="1" ht="15" customHeight="1" x14ac:dyDescent="0.35">
      <c r="A2970" t="s">
        <v>8864</v>
      </c>
      <c r="B2970" t="s">
        <v>8863</v>
      </c>
      <c r="C2970" t="s">
        <v>8865</v>
      </c>
      <c r="D2970" t="s">
        <v>8232</v>
      </c>
      <c r="E2970"/>
      <c r="F2970" t="s">
        <v>33</v>
      </c>
      <c r="G2970"/>
      <c r="H2970"/>
      <c r="I2970"/>
      <c r="J2970" t="s">
        <v>277</v>
      </c>
      <c r="K2970">
        <v>36.215600999999999</v>
      </c>
      <c r="L2970">
        <v>-86.741380000000007</v>
      </c>
      <c r="M2970" s="100" t="s">
        <v>38414</v>
      </c>
      <c r="N2970" t="s">
        <v>26254</v>
      </c>
      <c r="O2970" t="s">
        <v>42709</v>
      </c>
      <c r="P2970">
        <v>5</v>
      </c>
      <c r="Q2970" t="s">
        <v>26418</v>
      </c>
      <c r="R2970" t="s">
        <v>25829</v>
      </c>
      <c r="S2970" t="s">
        <v>26197</v>
      </c>
      <c r="T2970"/>
      <c r="U2970" t="s">
        <v>40769</v>
      </c>
      <c r="V2970" t="s">
        <v>26199</v>
      </c>
      <c r="Y2970" s="97"/>
      <c r="AA2970" s="91" t="str">
        <v>FIELDBLANKLAB</v>
      </c>
    </row>
    <row r="2971" spans="1:27" s="91" customFormat="1" ht="15" customHeight="1" x14ac:dyDescent="0.35">
      <c r="A2971" t="s">
        <v>8867</v>
      </c>
      <c r="B2971" t="s">
        <v>8866</v>
      </c>
      <c r="C2971" t="s">
        <v>8868</v>
      </c>
      <c r="D2971" t="s">
        <v>2196</v>
      </c>
      <c r="E2971"/>
      <c r="F2971" t="s">
        <v>403</v>
      </c>
      <c r="G2971"/>
      <c r="H2971"/>
      <c r="I2971"/>
      <c r="J2971" t="s">
        <v>919</v>
      </c>
      <c r="K2971">
        <v>35.208371100000001</v>
      </c>
      <c r="L2971">
        <v>-89.780410000000003</v>
      </c>
      <c r="M2971" s="100" t="s">
        <v>38390</v>
      </c>
      <c r="N2971" t="s">
        <v>26218</v>
      </c>
      <c r="O2971" t="s">
        <v>42904</v>
      </c>
      <c r="P2971">
        <v>3</v>
      </c>
      <c r="Q2971" t="s">
        <v>26418</v>
      </c>
      <c r="R2971" t="s">
        <v>25828</v>
      </c>
      <c r="S2971" t="s">
        <v>26197</v>
      </c>
      <c r="T2971"/>
      <c r="U2971" t="s">
        <v>40769</v>
      </c>
      <c r="V2971" t="s">
        <v>26199</v>
      </c>
      <c r="Y2971" s="97"/>
      <c r="AA2971" s="91" t="str">
        <v>FIELDBLANKMEFO</v>
      </c>
    </row>
    <row r="2972" spans="1:27" s="91" customFormat="1" ht="15" customHeight="1" x14ac:dyDescent="0.35">
      <c r="A2972" t="s">
        <v>8870</v>
      </c>
      <c r="B2972" t="s">
        <v>8869</v>
      </c>
      <c r="C2972" t="s">
        <v>8871</v>
      </c>
      <c r="D2972" t="s">
        <v>8228</v>
      </c>
      <c r="E2972"/>
      <c r="F2972" t="s">
        <v>44</v>
      </c>
      <c r="G2972"/>
      <c r="H2972"/>
      <c r="I2972"/>
      <c r="J2972" t="s">
        <v>359</v>
      </c>
      <c r="K2972">
        <v>35.964250139999997</v>
      </c>
      <c r="L2972">
        <v>-83.971199999999996</v>
      </c>
      <c r="M2972" s="100" t="s">
        <v>38415</v>
      </c>
      <c r="N2972" t="s">
        <v>26602</v>
      </c>
      <c r="O2972" t="s">
        <v>42892</v>
      </c>
      <c r="P2972">
        <v>1</v>
      </c>
      <c r="Q2972" t="s">
        <v>26418</v>
      </c>
      <c r="R2972" t="s">
        <v>25830</v>
      </c>
      <c r="S2972" t="s">
        <v>26197</v>
      </c>
      <c r="T2972"/>
      <c r="U2972" t="s">
        <v>40769</v>
      </c>
      <c r="V2972" t="s">
        <v>26204</v>
      </c>
      <c r="Y2972" s="97"/>
      <c r="AA2972" s="91" t="str">
        <v>FIELDBLANKMS</v>
      </c>
    </row>
    <row r="2973" spans="1:27" s="91" customFormat="1" ht="15" customHeight="1" x14ac:dyDescent="0.35">
      <c r="A2973" t="s">
        <v>8873</v>
      </c>
      <c r="B2973" t="s">
        <v>8872</v>
      </c>
      <c r="C2973" t="s">
        <v>8874</v>
      </c>
      <c r="D2973" t="s">
        <v>8875</v>
      </c>
      <c r="E2973"/>
      <c r="F2973" t="s">
        <v>33</v>
      </c>
      <c r="G2973"/>
      <c r="H2973"/>
      <c r="I2973"/>
      <c r="J2973" t="s">
        <v>277</v>
      </c>
      <c r="K2973">
        <v>36.216889012000003</v>
      </c>
      <c r="L2973">
        <v>-86.743206000000001</v>
      </c>
      <c r="M2973" s="100" t="s">
        <v>38414</v>
      </c>
      <c r="N2973" t="s">
        <v>26254</v>
      </c>
      <c r="O2973" t="s">
        <v>42709</v>
      </c>
      <c r="P2973">
        <v>5</v>
      </c>
      <c r="Q2973" t="s">
        <v>26418</v>
      </c>
      <c r="R2973" t="s">
        <v>25829</v>
      </c>
      <c r="S2973" t="s">
        <v>26197</v>
      </c>
      <c r="T2973"/>
      <c r="U2973" t="s">
        <v>40769</v>
      </c>
      <c r="V2973" t="s">
        <v>26199</v>
      </c>
      <c r="X2973" s="91" t="s">
        <v>35107</v>
      </c>
      <c r="Y2973" s="97"/>
      <c r="AA2973" s="91" t="str">
        <v>FIELDBLANKNEFO</v>
      </c>
    </row>
    <row r="2974" spans="1:27" s="91" customFormat="1" ht="15" customHeight="1" x14ac:dyDescent="0.35">
      <c r="A2974" t="s">
        <v>36557</v>
      </c>
      <c r="B2974" t="s">
        <v>36558</v>
      </c>
      <c r="C2974" t="s">
        <v>36544</v>
      </c>
      <c r="D2974" t="s">
        <v>36545</v>
      </c>
      <c r="E2974"/>
      <c r="F2974" t="s">
        <v>44</v>
      </c>
      <c r="G2974"/>
      <c r="H2974"/>
      <c r="I2974"/>
      <c r="J2974" t="s">
        <v>553</v>
      </c>
      <c r="K2974">
        <v>35.865166010000003</v>
      </c>
      <c r="L2974">
        <v>-83.562246000000002</v>
      </c>
      <c r="M2974" s="100" t="s">
        <v>38394</v>
      </c>
      <c r="N2974" t="s">
        <v>26308</v>
      </c>
      <c r="O2974" t="s">
        <v>42658</v>
      </c>
      <c r="P2974">
        <v>5</v>
      </c>
      <c r="Q2974"/>
      <c r="R2974" t="s">
        <v>25825</v>
      </c>
      <c r="S2974" t="s">
        <v>26197</v>
      </c>
      <c r="T2974"/>
      <c r="U2974" t="s">
        <v>40769</v>
      </c>
      <c r="V2974" t="s">
        <v>26204</v>
      </c>
      <c r="Y2974" s="97"/>
      <c r="AA2974" s="91" t="str">
        <v>FIELDBLANKSVMS4</v>
      </c>
    </row>
    <row r="2975" spans="1:27" s="91" customFormat="1" ht="15" customHeight="1" x14ac:dyDescent="0.35">
      <c r="A2975" s="310" t="s">
        <v>39236</v>
      </c>
      <c r="B2975" s="310" t="s">
        <v>39237</v>
      </c>
      <c r="C2975" s="310" t="s">
        <v>39238</v>
      </c>
      <c r="D2975" s="310" t="s">
        <v>43473</v>
      </c>
      <c r="E2975" s="310"/>
      <c r="F2975" s="310" t="s">
        <v>44</v>
      </c>
      <c r="G2975" s="310"/>
      <c r="H2975" s="314"/>
      <c r="I2975" s="314"/>
      <c r="J2975" s="310" t="s">
        <v>359</v>
      </c>
      <c r="K2975" s="314">
        <v>35.939444000000002</v>
      </c>
      <c r="L2975" s="314">
        <v>-83.981847000000002</v>
      </c>
      <c r="M2975" s="314" t="s">
        <v>38415</v>
      </c>
      <c r="N2975" s="310" t="s">
        <v>26602</v>
      </c>
      <c r="O2975" s="310" t="s">
        <v>39196</v>
      </c>
      <c r="P2975" s="314">
        <v>1</v>
      </c>
      <c r="Q2975" s="310" t="s">
        <v>26418</v>
      </c>
      <c r="R2975" s="310" t="s">
        <v>25825</v>
      </c>
      <c r="S2975" s="310" t="s">
        <v>26197</v>
      </c>
      <c r="T2975" s="310"/>
      <c r="U2975" s="310" t="s">
        <v>40769</v>
      </c>
      <c r="V2975" s="310" t="s">
        <v>26204</v>
      </c>
      <c r="Y2975" s="97"/>
      <c r="AA2975" s="91" t="str">
        <v>FIELDBLANKUSGSK</v>
      </c>
    </row>
    <row r="2976" spans="1:27" s="91" customFormat="1" ht="15" customHeight="1" x14ac:dyDescent="0.35">
      <c r="A2976" s="310" t="s">
        <v>39239</v>
      </c>
      <c r="B2976" s="310" t="s">
        <v>39240</v>
      </c>
      <c r="C2976" s="310" t="s">
        <v>39241</v>
      </c>
      <c r="D2976" s="310" t="s">
        <v>39242</v>
      </c>
      <c r="E2976" s="310"/>
      <c r="F2976" s="310" t="s">
        <v>27</v>
      </c>
      <c r="G2976" s="310"/>
      <c r="H2976" s="314"/>
      <c r="I2976" s="314"/>
      <c r="J2976" s="310" t="s">
        <v>919</v>
      </c>
      <c r="K2976" s="314">
        <v>35.208862000000003</v>
      </c>
      <c r="L2976" s="314">
        <v>-89.783094000000006</v>
      </c>
      <c r="M2976" s="314" t="s">
        <v>38390</v>
      </c>
      <c r="N2976" s="310" t="s">
        <v>26218</v>
      </c>
      <c r="O2976" s="310" t="s">
        <v>39200</v>
      </c>
      <c r="P2976" s="314">
        <v>3</v>
      </c>
      <c r="Q2976" s="310" t="s">
        <v>26418</v>
      </c>
      <c r="R2976" s="310" t="s">
        <v>25828</v>
      </c>
      <c r="S2976" s="310" t="s">
        <v>26197</v>
      </c>
      <c r="T2976" s="310"/>
      <c r="U2976" s="310" t="s">
        <v>40769</v>
      </c>
      <c r="V2976" s="310" t="s">
        <v>26199</v>
      </c>
      <c r="Y2976" s="97"/>
      <c r="AA2976" s="91" t="str">
        <v>FIELDBLANKUSGSM</v>
      </c>
    </row>
    <row r="2977" spans="1:27" s="91" customFormat="1" ht="15" customHeight="1" x14ac:dyDescent="0.35">
      <c r="A2977" s="310" t="s">
        <v>39243</v>
      </c>
      <c r="B2977" s="310" t="s">
        <v>39244</v>
      </c>
      <c r="C2977" s="310" t="s">
        <v>39245</v>
      </c>
      <c r="D2977" s="310" t="s">
        <v>39246</v>
      </c>
      <c r="E2977" s="310"/>
      <c r="F2977" s="310" t="s">
        <v>33</v>
      </c>
      <c r="G2977" s="310"/>
      <c r="H2977" s="314"/>
      <c r="I2977" s="314"/>
      <c r="J2977" s="310" t="s">
        <v>277</v>
      </c>
      <c r="K2977" s="314">
        <v>36.088506000000002</v>
      </c>
      <c r="L2977" s="314">
        <v>-86.747834999999995</v>
      </c>
      <c r="M2977" s="314" t="s">
        <v>38414</v>
      </c>
      <c r="N2977" s="310" t="s">
        <v>26254</v>
      </c>
      <c r="O2977" s="310" t="s">
        <v>39205</v>
      </c>
      <c r="P2977" s="314">
        <v>5</v>
      </c>
      <c r="Q2977" s="310" t="s">
        <v>26418</v>
      </c>
      <c r="R2977" s="310" t="s">
        <v>25829</v>
      </c>
      <c r="S2977" s="310" t="s">
        <v>26197</v>
      </c>
      <c r="T2977" s="310"/>
      <c r="U2977" s="310" t="s">
        <v>40769</v>
      </c>
      <c r="V2977" s="310" t="s">
        <v>26199</v>
      </c>
      <c r="Y2977" s="97"/>
      <c r="AA2977" s="91" t="str">
        <v>FIELDBLANKUSGSN</v>
      </c>
    </row>
    <row r="2978" spans="1:27" s="91" customFormat="1" ht="15" customHeight="1" x14ac:dyDescent="0.35">
      <c r="A2978" t="s">
        <v>8877</v>
      </c>
      <c r="B2978" t="s">
        <v>8876</v>
      </c>
      <c r="C2978" t="s">
        <v>8878</v>
      </c>
      <c r="D2978" t="s">
        <v>8879</v>
      </c>
      <c r="E2978"/>
      <c r="F2978" t="s">
        <v>33</v>
      </c>
      <c r="G2978"/>
      <c r="H2978"/>
      <c r="I2978"/>
      <c r="J2978" t="s">
        <v>277</v>
      </c>
      <c r="K2978">
        <v>36.164439999999999</v>
      </c>
      <c r="L2978">
        <v>-86.784499999999994</v>
      </c>
      <c r="M2978" s="100" t="s">
        <v>38414</v>
      </c>
      <c r="N2978" t="s">
        <v>26254</v>
      </c>
      <c r="O2978" t="s">
        <v>42709</v>
      </c>
      <c r="P2978">
        <v>5</v>
      </c>
      <c r="Q2978" t="s">
        <v>26418</v>
      </c>
      <c r="R2978" t="s">
        <v>25829</v>
      </c>
      <c r="S2978" t="s">
        <v>26197</v>
      </c>
      <c r="T2978"/>
      <c r="U2978" t="s">
        <v>40769</v>
      </c>
      <c r="V2978" t="s">
        <v>26199</v>
      </c>
      <c r="Y2978" s="97"/>
      <c r="AA2978" s="91" t="str">
        <v>FIELDBLANKWMS</v>
      </c>
    </row>
    <row r="2979" spans="1:27" s="91" customFormat="1" ht="15" customHeight="1" x14ac:dyDescent="0.35">
      <c r="A2979" t="s">
        <v>8881</v>
      </c>
      <c r="B2979" t="s">
        <v>8880</v>
      </c>
      <c r="C2979" t="s">
        <v>8882</v>
      </c>
      <c r="D2979" t="s">
        <v>8883</v>
      </c>
      <c r="E2979"/>
      <c r="F2979" t="s">
        <v>29101</v>
      </c>
      <c r="G2979"/>
      <c r="H2979">
        <v>0</v>
      </c>
      <c r="I2979">
        <v>71.430000000000007</v>
      </c>
      <c r="J2979" t="s">
        <v>301</v>
      </c>
      <c r="K2979">
        <v>34.99174</v>
      </c>
      <c r="L2979">
        <v>-84.380309999999994</v>
      </c>
      <c r="M2979" s="100" t="s">
        <v>38423</v>
      </c>
      <c r="N2979" t="s">
        <v>26269</v>
      </c>
      <c r="O2979" t="s">
        <v>42893</v>
      </c>
      <c r="P2979">
        <v>1</v>
      </c>
      <c r="Q2979" t="s">
        <v>31387</v>
      </c>
      <c r="R2979" t="s">
        <v>25802</v>
      </c>
      <c r="S2979" t="s">
        <v>26197</v>
      </c>
      <c r="T2979"/>
      <c r="U2979" t="s">
        <v>26198</v>
      </c>
      <c r="V2979" t="s">
        <v>26204</v>
      </c>
      <c r="X2979" s="91" t="s">
        <v>35108</v>
      </c>
      <c r="Y2979" s="97"/>
      <c r="AA2979" s="91" t="str">
        <v>FIGHT000.0PO</v>
      </c>
    </row>
    <row r="2980" spans="1:27" s="91" customFormat="1" ht="15" customHeight="1" x14ac:dyDescent="0.35">
      <c r="A2980" t="s">
        <v>8885</v>
      </c>
      <c r="B2980" t="s">
        <v>8884</v>
      </c>
      <c r="C2980" t="s">
        <v>8882</v>
      </c>
      <c r="D2980" t="s">
        <v>8886</v>
      </c>
      <c r="E2980" t="s">
        <v>25762</v>
      </c>
      <c r="F2980" t="s">
        <v>29101</v>
      </c>
      <c r="G2980"/>
      <c r="H2980">
        <v>0.6</v>
      </c>
      <c r="I2980">
        <v>71.12</v>
      </c>
      <c r="J2980" t="s">
        <v>28089</v>
      </c>
      <c r="K2980">
        <v>34.985399999999998</v>
      </c>
      <c r="L2980">
        <v>-84.385499999999993</v>
      </c>
      <c r="M2980" s="100" t="s">
        <v>38423</v>
      </c>
      <c r="N2980" t="s">
        <v>26269</v>
      </c>
      <c r="O2980" t="s">
        <v>42893</v>
      </c>
      <c r="P2980">
        <v>1</v>
      </c>
      <c r="Q2980" t="s">
        <v>31387</v>
      </c>
      <c r="R2980" t="s">
        <v>25802</v>
      </c>
      <c r="S2980" t="s">
        <v>27200</v>
      </c>
      <c r="T2980"/>
      <c r="U2980" t="s">
        <v>26198</v>
      </c>
      <c r="V2980" t="s">
        <v>26199</v>
      </c>
      <c r="W2980" s="91" t="s">
        <v>35109</v>
      </c>
      <c r="X2980" s="91" t="s">
        <v>35110</v>
      </c>
      <c r="Y2980" s="97"/>
      <c r="AA2980" s="91" t="str">
        <v>FIGHT000.6_GA</v>
      </c>
    </row>
    <row r="2981" spans="1:27" s="91" customFormat="1" ht="15" customHeight="1" x14ac:dyDescent="0.35">
      <c r="A2981" t="s">
        <v>8888</v>
      </c>
      <c r="B2981" t="s">
        <v>8887</v>
      </c>
      <c r="C2981" t="s">
        <v>8889</v>
      </c>
      <c r="D2981" t="s">
        <v>8890</v>
      </c>
      <c r="E2981"/>
      <c r="F2981" t="s">
        <v>28994</v>
      </c>
      <c r="G2981"/>
      <c r="H2981">
        <v>0.1</v>
      </c>
      <c r="I2981">
        <v>4.1500000000000004</v>
      </c>
      <c r="J2981" t="s">
        <v>285</v>
      </c>
      <c r="K2981">
        <v>35.199590000000001</v>
      </c>
      <c r="L2981">
        <v>-84.85172</v>
      </c>
      <c r="M2981" s="100" t="s">
        <v>38384</v>
      </c>
      <c r="N2981" t="s">
        <v>26211</v>
      </c>
      <c r="O2981" t="s">
        <v>42195</v>
      </c>
      <c r="P2981">
        <v>2</v>
      </c>
      <c r="Q2981" t="s">
        <v>27201</v>
      </c>
      <c r="R2981" t="s">
        <v>25802</v>
      </c>
      <c r="S2981" t="s">
        <v>26197</v>
      </c>
      <c r="T2981"/>
      <c r="U2981" t="s">
        <v>26198</v>
      </c>
      <c r="V2981" t="s">
        <v>26204</v>
      </c>
      <c r="W2981" s="91" t="s">
        <v>8891</v>
      </c>
      <c r="X2981" s="91" t="s">
        <v>31388</v>
      </c>
      <c r="Y2981" s="97"/>
      <c r="AA2981" s="91" t="str">
        <v>FILLA000.1BR</v>
      </c>
    </row>
    <row r="2982" spans="1:27" s="91" customFormat="1" ht="15" customHeight="1" x14ac:dyDescent="0.35">
      <c r="A2982" t="s">
        <v>8891</v>
      </c>
      <c r="B2982" t="s">
        <v>8892</v>
      </c>
      <c r="C2982" t="s">
        <v>8889</v>
      </c>
      <c r="D2982" t="s">
        <v>8893</v>
      </c>
      <c r="E2982"/>
      <c r="F2982" t="s">
        <v>28994</v>
      </c>
      <c r="G2982"/>
      <c r="H2982">
        <v>0.3</v>
      </c>
      <c r="I2982">
        <v>4.07</v>
      </c>
      <c r="J2982" t="s">
        <v>285</v>
      </c>
      <c r="K2982">
        <v>35.197139999999997</v>
      </c>
      <c r="L2982">
        <v>-84.852919999999997</v>
      </c>
      <c r="M2982" s="100" t="s">
        <v>38384</v>
      </c>
      <c r="N2982" t="s">
        <v>26211</v>
      </c>
      <c r="O2982" t="s">
        <v>42195</v>
      </c>
      <c r="P2982">
        <v>2</v>
      </c>
      <c r="Q2982" t="s">
        <v>27201</v>
      </c>
      <c r="R2982" t="s">
        <v>25802</v>
      </c>
      <c r="S2982" t="s">
        <v>26197</v>
      </c>
      <c r="T2982"/>
      <c r="U2982" t="s">
        <v>26198</v>
      </c>
      <c r="V2982" t="s">
        <v>26204</v>
      </c>
      <c r="X2982" s="91" t="s">
        <v>31389</v>
      </c>
      <c r="Y2982" s="97"/>
      <c r="AA2982" s="91" t="str">
        <v>FILLA000.3BR</v>
      </c>
    </row>
    <row r="2983" spans="1:27" s="91" customFormat="1" ht="15" customHeight="1" x14ac:dyDescent="0.35">
      <c r="A2983" t="s">
        <v>8895</v>
      </c>
      <c r="B2983" t="s">
        <v>8894</v>
      </c>
      <c r="C2983" t="s">
        <v>8889</v>
      </c>
      <c r="D2983" t="s">
        <v>8896</v>
      </c>
      <c r="E2983"/>
      <c r="F2983" t="s">
        <v>28994</v>
      </c>
      <c r="G2983"/>
      <c r="H2983">
        <v>1.2</v>
      </c>
      <c r="I2983">
        <v>1.63</v>
      </c>
      <c r="J2983" t="s">
        <v>285</v>
      </c>
      <c r="K2983">
        <v>35.185400000000001</v>
      </c>
      <c r="L2983">
        <v>-84.855099999999993</v>
      </c>
      <c r="M2983" s="100" t="s">
        <v>38384</v>
      </c>
      <c r="N2983" t="s">
        <v>26211</v>
      </c>
      <c r="O2983" t="s">
        <v>42195</v>
      </c>
      <c r="P2983">
        <v>2</v>
      </c>
      <c r="Q2983" t="s">
        <v>27201</v>
      </c>
      <c r="R2983" t="s">
        <v>25802</v>
      </c>
      <c r="S2983" t="s">
        <v>26197</v>
      </c>
      <c r="T2983"/>
      <c r="U2983" t="s">
        <v>26198</v>
      </c>
      <c r="V2983" t="s">
        <v>26204</v>
      </c>
      <c r="Y2983" s="97"/>
      <c r="AA2983" s="91" t="str">
        <v>FILLA001.2BR</v>
      </c>
    </row>
    <row r="2984" spans="1:27" s="91" customFormat="1" ht="15" customHeight="1" x14ac:dyDescent="0.35">
      <c r="A2984" t="s">
        <v>8898</v>
      </c>
      <c r="B2984" t="s">
        <v>8897</v>
      </c>
      <c r="C2984" t="s">
        <v>8889</v>
      </c>
      <c r="D2984" t="s">
        <v>8899</v>
      </c>
      <c r="E2984"/>
      <c r="F2984" t="s">
        <v>28994</v>
      </c>
      <c r="G2984"/>
      <c r="H2984">
        <v>0.1</v>
      </c>
      <c r="I2984">
        <v>0.62</v>
      </c>
      <c r="J2984" t="s">
        <v>285</v>
      </c>
      <c r="K2984">
        <v>35.18421</v>
      </c>
      <c r="L2984">
        <v>-84.852220000000003</v>
      </c>
      <c r="M2984" s="100" t="s">
        <v>38384</v>
      </c>
      <c r="N2984" t="s">
        <v>26211</v>
      </c>
      <c r="O2984" t="s">
        <v>42195</v>
      </c>
      <c r="P2984">
        <v>2</v>
      </c>
      <c r="Q2984" t="s">
        <v>27201</v>
      </c>
      <c r="R2984" t="s">
        <v>25802</v>
      </c>
      <c r="S2984" t="s">
        <v>26197</v>
      </c>
      <c r="T2984"/>
      <c r="U2984" t="s">
        <v>26198</v>
      </c>
      <c r="V2984" t="s">
        <v>26204</v>
      </c>
      <c r="Y2984" s="97"/>
      <c r="AA2984" s="91" t="str">
        <v>FILLA1.1T0.1T0.1BR</v>
      </c>
    </row>
    <row r="2985" spans="1:27" s="91" customFormat="1" ht="15" customHeight="1" x14ac:dyDescent="0.35">
      <c r="A2985" t="s">
        <v>8901</v>
      </c>
      <c r="B2985" t="s">
        <v>8900</v>
      </c>
      <c r="C2985" t="s">
        <v>8889</v>
      </c>
      <c r="D2985" t="s">
        <v>8899</v>
      </c>
      <c r="E2985"/>
      <c r="F2985" t="s">
        <v>28994</v>
      </c>
      <c r="G2985"/>
      <c r="H2985">
        <v>0.3</v>
      </c>
      <c r="I2985">
        <v>0.15</v>
      </c>
      <c r="J2985" t="s">
        <v>285</v>
      </c>
      <c r="K2985">
        <v>35.182656999999999</v>
      </c>
      <c r="L2985">
        <v>-84.852850000000004</v>
      </c>
      <c r="M2985" s="100" t="s">
        <v>38384</v>
      </c>
      <c r="N2985" t="s">
        <v>26211</v>
      </c>
      <c r="O2985" t="s">
        <v>42195</v>
      </c>
      <c r="P2985">
        <v>2</v>
      </c>
      <c r="Q2985" t="s">
        <v>27201</v>
      </c>
      <c r="R2985" t="s">
        <v>25802</v>
      </c>
      <c r="S2985" t="s">
        <v>26197</v>
      </c>
      <c r="T2985"/>
      <c r="U2985" t="s">
        <v>26198</v>
      </c>
      <c r="V2985" t="s">
        <v>26204</v>
      </c>
      <c r="Y2985" s="97"/>
      <c r="AA2985" s="91" t="str">
        <v>FILLA1.1T0.3BR</v>
      </c>
    </row>
    <row r="2986" spans="1:27" s="91" customFormat="1" ht="15" customHeight="1" x14ac:dyDescent="0.35">
      <c r="A2986" t="s">
        <v>8903</v>
      </c>
      <c r="B2986" t="s">
        <v>8902</v>
      </c>
      <c r="C2986" t="s">
        <v>8904</v>
      </c>
      <c r="D2986" t="s">
        <v>8905</v>
      </c>
      <c r="E2986"/>
      <c r="F2986" t="s">
        <v>75</v>
      </c>
      <c r="G2986"/>
      <c r="H2986">
        <v>1.4</v>
      </c>
      <c r="I2986">
        <v>4.62</v>
      </c>
      <c r="J2986" t="s">
        <v>148</v>
      </c>
      <c r="K2986">
        <v>36.020760000000003</v>
      </c>
      <c r="L2986">
        <v>-86.526700000000005</v>
      </c>
      <c r="M2986" s="100" t="s">
        <v>38401</v>
      </c>
      <c r="N2986" t="s">
        <v>26226</v>
      </c>
      <c r="O2986" t="s">
        <v>42433</v>
      </c>
      <c r="P2986">
        <v>2</v>
      </c>
      <c r="Q2986" t="s">
        <v>31391</v>
      </c>
      <c r="R2986" t="s">
        <v>25829</v>
      </c>
      <c r="S2986" t="s">
        <v>26197</v>
      </c>
      <c r="T2986"/>
      <c r="U2986" t="s">
        <v>26198</v>
      </c>
      <c r="V2986" t="s">
        <v>26199</v>
      </c>
      <c r="Y2986" s="97"/>
      <c r="AA2986" s="91" t="str">
        <v>FINCH001.4RU</v>
      </c>
    </row>
    <row r="2987" spans="1:27" s="91" customFormat="1" ht="15" customHeight="1" x14ac:dyDescent="0.35">
      <c r="A2987" t="s">
        <v>8907</v>
      </c>
      <c r="B2987" t="s">
        <v>8906</v>
      </c>
      <c r="C2987" t="s">
        <v>8904</v>
      </c>
      <c r="D2987" t="s">
        <v>8908</v>
      </c>
      <c r="E2987"/>
      <c r="F2987" t="s">
        <v>75</v>
      </c>
      <c r="G2987"/>
      <c r="H2987">
        <v>1.9</v>
      </c>
      <c r="I2987">
        <v>3.69</v>
      </c>
      <c r="J2987" t="s">
        <v>148</v>
      </c>
      <c r="K2987">
        <v>36.016666999999998</v>
      </c>
      <c r="L2987">
        <v>-86.536111000000005</v>
      </c>
      <c r="M2987" s="100" t="s">
        <v>38401</v>
      </c>
      <c r="N2987" t="s">
        <v>26226</v>
      </c>
      <c r="O2987" t="s">
        <v>42433</v>
      </c>
      <c r="P2987">
        <v>2</v>
      </c>
      <c r="Q2987" t="s">
        <v>31391</v>
      </c>
      <c r="R2987" t="s">
        <v>25829</v>
      </c>
      <c r="S2987" t="s">
        <v>26197</v>
      </c>
      <c r="T2987"/>
      <c r="U2987" t="s">
        <v>26198</v>
      </c>
      <c r="V2987" t="s">
        <v>26199</v>
      </c>
      <c r="Y2987" s="97"/>
      <c r="AA2987" s="91" t="str">
        <v>FINCH001.9RU</v>
      </c>
    </row>
    <row r="2988" spans="1:27" s="91" customFormat="1" ht="15" customHeight="1" x14ac:dyDescent="0.35">
      <c r="A2988" t="s">
        <v>8910</v>
      </c>
      <c r="B2988" t="s">
        <v>8909</v>
      </c>
      <c r="C2988" t="s">
        <v>8911</v>
      </c>
      <c r="D2988" t="s">
        <v>8912</v>
      </c>
      <c r="E2988"/>
      <c r="F2988" t="s">
        <v>28981</v>
      </c>
      <c r="G2988"/>
      <c r="H2988">
        <v>1.4</v>
      </c>
      <c r="I2988">
        <v>0.31</v>
      </c>
      <c r="J2988" t="s">
        <v>346</v>
      </c>
      <c r="K2988">
        <v>35.93027</v>
      </c>
      <c r="L2988">
        <v>-83.21414</v>
      </c>
      <c r="M2988" s="100" t="s">
        <v>38569</v>
      </c>
      <c r="N2988" t="s">
        <v>26799</v>
      </c>
      <c r="O2988" t="s">
        <v>42307</v>
      </c>
      <c r="P2988">
        <v>5</v>
      </c>
      <c r="Q2988" t="s">
        <v>27203</v>
      </c>
      <c r="R2988" t="s">
        <v>25825</v>
      </c>
      <c r="S2988" t="s">
        <v>26197</v>
      </c>
      <c r="T2988"/>
      <c r="U2988" t="s">
        <v>26198</v>
      </c>
      <c r="V2988" t="s">
        <v>26204</v>
      </c>
      <c r="Y2988" s="97"/>
      <c r="AA2988" s="91" t="str">
        <v>FINE001.4CK</v>
      </c>
    </row>
    <row r="2989" spans="1:27" s="91" customFormat="1" ht="15" customHeight="1" x14ac:dyDescent="0.35">
      <c r="A2989" t="s">
        <v>8914</v>
      </c>
      <c r="B2989" t="s">
        <v>8913</v>
      </c>
      <c r="C2989" t="s">
        <v>8915</v>
      </c>
      <c r="D2989" t="s">
        <v>41098</v>
      </c>
      <c r="E2989"/>
      <c r="F2989" t="s">
        <v>9</v>
      </c>
      <c r="G2989"/>
      <c r="H2989">
        <v>0.8</v>
      </c>
      <c r="I2989">
        <v>5.54</v>
      </c>
      <c r="J2989" t="s">
        <v>4536</v>
      </c>
      <c r="K2989">
        <v>35.500117000000003</v>
      </c>
      <c r="L2989">
        <v>-88.637732</v>
      </c>
      <c r="M2989" s="100" t="s">
        <v>38381</v>
      </c>
      <c r="N2989" t="s">
        <v>26209</v>
      </c>
      <c r="O2989" t="s">
        <v>42425</v>
      </c>
      <c r="P2989">
        <v>1</v>
      </c>
      <c r="Q2989" t="s">
        <v>31392</v>
      </c>
      <c r="R2989" t="s">
        <v>25816</v>
      </c>
      <c r="S2989" t="s">
        <v>26197</v>
      </c>
      <c r="T2989"/>
      <c r="U2989" t="s">
        <v>26198</v>
      </c>
      <c r="V2989" t="s">
        <v>26199</v>
      </c>
      <c r="W2989" s="91" t="s">
        <v>8916</v>
      </c>
      <c r="X2989" s="91" t="s">
        <v>41099</v>
      </c>
      <c r="Y2989" s="97"/>
      <c r="AA2989" s="91" t="str">
        <v>FINGE000.8CS</v>
      </c>
    </row>
    <row r="2990" spans="1:27" s="91" customFormat="1" ht="15" customHeight="1" x14ac:dyDescent="0.35">
      <c r="A2990" t="s">
        <v>8918</v>
      </c>
      <c r="B2990" t="s">
        <v>8917</v>
      </c>
      <c r="C2990" t="s">
        <v>8915</v>
      </c>
      <c r="D2990" t="s">
        <v>8919</v>
      </c>
      <c r="E2990"/>
      <c r="F2990" t="s">
        <v>9</v>
      </c>
      <c r="G2990"/>
      <c r="H2990">
        <v>1.8</v>
      </c>
      <c r="I2990">
        <v>4.7</v>
      </c>
      <c r="J2990" t="s">
        <v>4536</v>
      </c>
      <c r="K2990">
        <v>35.508780000000002</v>
      </c>
      <c r="L2990">
        <v>-88.639390000000006</v>
      </c>
      <c r="M2990" s="100" t="s">
        <v>38381</v>
      </c>
      <c r="N2990" t="s">
        <v>26209</v>
      </c>
      <c r="O2990" t="s">
        <v>42425</v>
      </c>
      <c r="P2990">
        <v>1</v>
      </c>
      <c r="Q2990" t="s">
        <v>31392</v>
      </c>
      <c r="R2990" t="s">
        <v>25816</v>
      </c>
      <c r="S2990" t="s">
        <v>26197</v>
      </c>
      <c r="T2990"/>
      <c r="U2990" t="s">
        <v>26198</v>
      </c>
      <c r="V2990" t="s">
        <v>26199</v>
      </c>
      <c r="Y2990" s="97"/>
      <c r="AA2990" s="91" t="str">
        <v>FINGE001.8CS</v>
      </c>
    </row>
    <row r="2991" spans="1:27" s="91" customFormat="1" ht="15" customHeight="1" x14ac:dyDescent="0.35">
      <c r="A2991" t="s">
        <v>8921</v>
      </c>
      <c r="B2991" t="s">
        <v>8920</v>
      </c>
      <c r="C2991" t="s">
        <v>8922</v>
      </c>
      <c r="D2991" t="s">
        <v>8923</v>
      </c>
      <c r="E2991"/>
      <c r="F2991" t="s">
        <v>33</v>
      </c>
      <c r="G2991"/>
      <c r="H2991">
        <v>0.1</v>
      </c>
      <c r="I2991">
        <v>0.53</v>
      </c>
      <c r="J2991" t="s">
        <v>277</v>
      </c>
      <c r="K2991">
        <v>36.109439999999999</v>
      </c>
      <c r="L2991">
        <v>-86.70917</v>
      </c>
      <c r="M2991" s="100" t="s">
        <v>38414</v>
      </c>
      <c r="N2991" t="s">
        <v>26254</v>
      </c>
      <c r="O2991" t="s">
        <v>42244</v>
      </c>
      <c r="P2991">
        <v>5</v>
      </c>
      <c r="Q2991" t="s">
        <v>27204</v>
      </c>
      <c r="R2991" t="s">
        <v>25829</v>
      </c>
      <c r="S2991" t="s">
        <v>26197</v>
      </c>
      <c r="T2991"/>
      <c r="U2991" t="s">
        <v>26198</v>
      </c>
      <c r="V2991" t="s">
        <v>26199</v>
      </c>
      <c r="X2991" s="91" t="s">
        <v>31393</v>
      </c>
      <c r="Y2991" s="97"/>
      <c r="AA2991" s="91" t="str">
        <v>FINLE000.1DA</v>
      </c>
    </row>
    <row r="2992" spans="1:27" s="91" customFormat="1" ht="15" customHeight="1" x14ac:dyDescent="0.35">
      <c r="A2992" t="s">
        <v>39247</v>
      </c>
      <c r="B2992" t="s">
        <v>39248</v>
      </c>
      <c r="C2992" t="s">
        <v>8926</v>
      </c>
      <c r="D2992" t="s">
        <v>39249</v>
      </c>
      <c r="E2992"/>
      <c r="F2992" t="s">
        <v>58</v>
      </c>
      <c r="G2992"/>
      <c r="H2992">
        <v>1.1000000000000001</v>
      </c>
      <c r="I2992">
        <v>16.899999999999999</v>
      </c>
      <c r="J2992" t="s">
        <v>1480</v>
      </c>
      <c r="K2992">
        <v>35.432540000000003</v>
      </c>
      <c r="L2992">
        <v>-85.699960000000004</v>
      </c>
      <c r="M2992" s="100" t="s">
        <v>38403</v>
      </c>
      <c r="N2992" t="s">
        <v>26290</v>
      </c>
      <c r="O2992" t="s">
        <v>38553</v>
      </c>
      <c r="P2992">
        <v>3</v>
      </c>
      <c r="Q2992" t="s">
        <v>27205</v>
      </c>
      <c r="R2992" t="s">
        <v>25802</v>
      </c>
      <c r="S2992" t="s">
        <v>26197</v>
      </c>
      <c r="T2992"/>
      <c r="U2992" t="s">
        <v>26198</v>
      </c>
      <c r="V2992" t="s">
        <v>26199</v>
      </c>
      <c r="Y2992" s="97"/>
      <c r="AA2992" s="91" t="str">
        <v>FIRES001.1GY</v>
      </c>
    </row>
    <row r="2993" spans="1:27" s="91" customFormat="1" ht="15" customHeight="1" x14ac:dyDescent="0.35">
      <c r="A2993" t="s">
        <v>8925</v>
      </c>
      <c r="B2993" t="s">
        <v>8924</v>
      </c>
      <c r="C2993" t="s">
        <v>8926</v>
      </c>
      <c r="D2993" t="s">
        <v>4339</v>
      </c>
      <c r="E2993"/>
      <c r="F2993" t="s">
        <v>58</v>
      </c>
      <c r="G2993"/>
      <c r="H2993">
        <v>2.1</v>
      </c>
      <c r="I2993">
        <v>6.54</v>
      </c>
      <c r="J2993" t="s">
        <v>1480</v>
      </c>
      <c r="K2993">
        <v>35.438889000000003</v>
      </c>
      <c r="L2993">
        <v>-85.711111000000002</v>
      </c>
      <c r="M2993" s="100" t="s">
        <v>38403</v>
      </c>
      <c r="N2993" t="s">
        <v>26290</v>
      </c>
      <c r="O2993" t="s">
        <v>42148</v>
      </c>
      <c r="P2993">
        <v>3</v>
      </c>
      <c r="Q2993" t="s">
        <v>27205</v>
      </c>
      <c r="R2993" t="s">
        <v>25802</v>
      </c>
      <c r="S2993" t="s">
        <v>26197</v>
      </c>
      <c r="T2993"/>
      <c r="U2993" t="s">
        <v>26198</v>
      </c>
      <c r="V2993" t="s">
        <v>26199</v>
      </c>
      <c r="Y2993" s="97"/>
      <c r="AA2993" s="91" t="str">
        <v>FIRES002.1GY</v>
      </c>
    </row>
    <row r="2994" spans="1:27" s="91" customFormat="1" ht="15" customHeight="1" x14ac:dyDescent="0.35">
      <c r="A2994" t="s">
        <v>8928</v>
      </c>
      <c r="B2994" t="s">
        <v>8927</v>
      </c>
      <c r="C2994" t="s">
        <v>8926</v>
      </c>
      <c r="D2994" t="s">
        <v>8929</v>
      </c>
      <c r="E2994" t="s">
        <v>26424</v>
      </c>
      <c r="F2994" t="s">
        <v>58</v>
      </c>
      <c r="G2994"/>
      <c r="H2994">
        <v>4.0999999999999996</v>
      </c>
      <c r="I2994">
        <v>4.49</v>
      </c>
      <c r="J2994" t="s">
        <v>1480</v>
      </c>
      <c r="K2994">
        <v>35.446399999999997</v>
      </c>
      <c r="L2994">
        <v>-85.731899999999996</v>
      </c>
      <c r="M2994" s="100" t="s">
        <v>38403</v>
      </c>
      <c r="N2994" t="s">
        <v>26290</v>
      </c>
      <c r="O2994" t="s">
        <v>42148</v>
      </c>
      <c r="P2994">
        <v>3</v>
      </c>
      <c r="Q2994" t="s">
        <v>27205</v>
      </c>
      <c r="R2994" t="s">
        <v>25802</v>
      </c>
      <c r="S2994" t="s">
        <v>26197</v>
      </c>
      <c r="T2994"/>
      <c r="U2994" t="s">
        <v>26198</v>
      </c>
      <c r="V2994" t="s">
        <v>26199</v>
      </c>
      <c r="W2994" s="91" t="s">
        <v>8930</v>
      </c>
      <c r="X2994" s="91" t="s">
        <v>35111</v>
      </c>
      <c r="Y2994" s="97"/>
      <c r="AA2994" s="91" t="str">
        <v>FIRES004.1GY</v>
      </c>
    </row>
    <row r="2995" spans="1:27" s="91" customFormat="1" ht="15" customHeight="1" x14ac:dyDescent="0.35">
      <c r="A2995" t="s">
        <v>8932</v>
      </c>
      <c r="B2995" t="s">
        <v>8931</v>
      </c>
      <c r="C2995" t="s">
        <v>8933</v>
      </c>
      <c r="D2995" t="s">
        <v>8934</v>
      </c>
      <c r="E2995"/>
      <c r="F2995" t="s">
        <v>44</v>
      </c>
      <c r="G2995"/>
      <c r="H2995">
        <v>0.1</v>
      </c>
      <c r="I2995">
        <v>23.03</v>
      </c>
      <c r="J2995" t="s">
        <v>359</v>
      </c>
      <c r="K2995">
        <v>35.960799999999999</v>
      </c>
      <c r="L2995">
        <v>-83.9131</v>
      </c>
      <c r="M2995" s="100" t="s">
        <v>38415</v>
      </c>
      <c r="N2995" t="s">
        <v>26602</v>
      </c>
      <c r="O2995" t="s">
        <v>42894</v>
      </c>
      <c r="P2995">
        <v>2</v>
      </c>
      <c r="Q2995" t="s">
        <v>27206</v>
      </c>
      <c r="R2995" t="s">
        <v>25825</v>
      </c>
      <c r="S2995" t="s">
        <v>26197</v>
      </c>
      <c r="T2995"/>
      <c r="U2995" t="s">
        <v>26198</v>
      </c>
      <c r="V2995" t="s">
        <v>26204</v>
      </c>
      <c r="X2995" s="91" t="s">
        <v>29657</v>
      </c>
      <c r="Y2995" s="97"/>
      <c r="AA2995" s="91" t="str">
        <v>FIRST000.1KN</v>
      </c>
    </row>
    <row r="2996" spans="1:27" s="91" customFormat="1" ht="15" customHeight="1" x14ac:dyDescent="0.35">
      <c r="A2996" t="s">
        <v>8936</v>
      </c>
      <c r="B2996" t="s">
        <v>8935</v>
      </c>
      <c r="C2996" t="s">
        <v>8933</v>
      </c>
      <c r="D2996" t="s">
        <v>8937</v>
      </c>
      <c r="E2996"/>
      <c r="F2996" t="s">
        <v>44</v>
      </c>
      <c r="G2996"/>
      <c r="H2996">
        <v>5.7</v>
      </c>
      <c r="I2996">
        <v>6.12</v>
      </c>
      <c r="J2996" t="s">
        <v>359</v>
      </c>
      <c r="K2996">
        <v>36.018000000000001</v>
      </c>
      <c r="L2996">
        <v>-83.922899999999998</v>
      </c>
      <c r="M2996" s="100" t="s">
        <v>38415</v>
      </c>
      <c r="N2996" t="s">
        <v>26602</v>
      </c>
      <c r="O2996" t="s">
        <v>42894</v>
      </c>
      <c r="P2996">
        <v>2</v>
      </c>
      <c r="Q2996" t="s">
        <v>27206</v>
      </c>
      <c r="R2996" t="s">
        <v>25825</v>
      </c>
      <c r="S2996" t="s">
        <v>26197</v>
      </c>
      <c r="T2996"/>
      <c r="U2996" t="s">
        <v>26198</v>
      </c>
      <c r="V2996" t="s">
        <v>26204</v>
      </c>
      <c r="X2996" s="91" t="s">
        <v>31394</v>
      </c>
      <c r="Y2996" s="97"/>
      <c r="AA2996" s="91" t="str">
        <v>FIRST005.7KN</v>
      </c>
    </row>
    <row r="2997" spans="1:27" s="91" customFormat="1" ht="15" customHeight="1" x14ac:dyDescent="0.35">
      <c r="A2997" t="s">
        <v>8939</v>
      </c>
      <c r="B2997" t="s">
        <v>8938</v>
      </c>
      <c r="C2997" t="s">
        <v>8940</v>
      </c>
      <c r="D2997" t="s">
        <v>8941</v>
      </c>
      <c r="E2997"/>
      <c r="F2997" t="s">
        <v>28994</v>
      </c>
      <c r="G2997"/>
      <c r="H2997">
        <v>1.3</v>
      </c>
      <c r="I2997">
        <v>1.36</v>
      </c>
      <c r="J2997" t="s">
        <v>270</v>
      </c>
      <c r="K2997">
        <v>36.516100000000002</v>
      </c>
      <c r="L2997">
        <v>-82.03</v>
      </c>
      <c r="M2997" s="100" t="s">
        <v>38412</v>
      </c>
      <c r="N2997" t="s">
        <v>29031</v>
      </c>
      <c r="O2997" t="s">
        <v>42745</v>
      </c>
      <c r="P2997">
        <v>2</v>
      </c>
      <c r="Q2997" t="s">
        <v>27207</v>
      </c>
      <c r="R2997" t="s">
        <v>25821</v>
      </c>
      <c r="S2997" t="s">
        <v>26197</v>
      </c>
      <c r="T2997"/>
      <c r="U2997" t="s">
        <v>26198</v>
      </c>
      <c r="V2997" t="s">
        <v>26204</v>
      </c>
      <c r="W2997" s="91" t="s">
        <v>8942</v>
      </c>
      <c r="X2997" s="91" t="s">
        <v>31395</v>
      </c>
      <c r="Y2997" s="97"/>
      <c r="AA2997" s="91" t="str">
        <v>FISHD001.3SU</v>
      </c>
    </row>
    <row r="2998" spans="1:27" s="91" customFormat="1" ht="15" customHeight="1" x14ac:dyDescent="0.35">
      <c r="A2998" t="s">
        <v>8944</v>
      </c>
      <c r="B2998" t="s">
        <v>8943</v>
      </c>
      <c r="C2998" t="s">
        <v>8945</v>
      </c>
      <c r="D2998" t="s">
        <v>8946</v>
      </c>
      <c r="E2998"/>
      <c r="F2998" t="s">
        <v>29083</v>
      </c>
      <c r="G2998"/>
      <c r="H2998">
        <v>0.7</v>
      </c>
      <c r="I2998">
        <v>5.08</v>
      </c>
      <c r="J2998" t="s">
        <v>19</v>
      </c>
      <c r="K2998">
        <v>36.068849999999998</v>
      </c>
      <c r="L2998">
        <v>-87.222130000000007</v>
      </c>
      <c r="M2998" s="100" t="s">
        <v>38379</v>
      </c>
      <c r="N2998" t="s">
        <v>26205</v>
      </c>
      <c r="O2998" t="s">
        <v>42781</v>
      </c>
      <c r="P2998">
        <v>1</v>
      </c>
      <c r="Q2998" t="s">
        <v>31396</v>
      </c>
      <c r="R2998" t="s">
        <v>25829</v>
      </c>
      <c r="S2998" t="s">
        <v>26197</v>
      </c>
      <c r="T2998"/>
      <c r="U2998" t="s">
        <v>26198</v>
      </c>
      <c r="V2998" t="s">
        <v>26199</v>
      </c>
      <c r="Y2998" s="97"/>
      <c r="AA2998" s="91" t="str">
        <v>FIVEM000.7DI</v>
      </c>
    </row>
    <row r="2999" spans="1:27" s="91" customFormat="1" ht="15" customHeight="1" x14ac:dyDescent="0.35">
      <c r="A2999" t="s">
        <v>8948</v>
      </c>
      <c r="B2999" t="s">
        <v>8947</v>
      </c>
      <c r="C2999" t="s">
        <v>8945</v>
      </c>
      <c r="D2999" t="s">
        <v>8949</v>
      </c>
      <c r="E2999"/>
      <c r="F2999" t="s">
        <v>33</v>
      </c>
      <c r="G2999"/>
      <c r="H2999">
        <v>0.8</v>
      </c>
      <c r="I2999">
        <v>9.52</v>
      </c>
      <c r="J2999" t="s">
        <v>95</v>
      </c>
      <c r="K2999">
        <v>35.87838</v>
      </c>
      <c r="L2999">
        <v>-86.837419999999995</v>
      </c>
      <c r="M2999" s="100" t="s">
        <v>38379</v>
      </c>
      <c r="N2999" t="s">
        <v>26205</v>
      </c>
      <c r="O2999" t="s">
        <v>42128</v>
      </c>
      <c r="P2999">
        <v>1</v>
      </c>
      <c r="Q2999" t="s">
        <v>26935</v>
      </c>
      <c r="R2999" t="s">
        <v>25829</v>
      </c>
      <c r="S2999" t="s">
        <v>26197</v>
      </c>
      <c r="T2999"/>
      <c r="U2999" t="s">
        <v>26198</v>
      </c>
      <c r="V2999" t="s">
        <v>26199</v>
      </c>
      <c r="Y2999" s="97"/>
      <c r="AA2999" s="91" t="str">
        <v>FIVEM000.8WI</v>
      </c>
    </row>
    <row r="3000" spans="1:27" s="91" customFormat="1" ht="15" customHeight="1" x14ac:dyDescent="0.35">
      <c r="A3000" t="s">
        <v>8951</v>
      </c>
      <c r="B3000" t="s">
        <v>8950</v>
      </c>
      <c r="C3000" t="s">
        <v>8945</v>
      </c>
      <c r="D3000" t="s">
        <v>8952</v>
      </c>
      <c r="E3000"/>
      <c r="F3000" t="s">
        <v>33</v>
      </c>
      <c r="G3000"/>
      <c r="H3000">
        <v>1.4</v>
      </c>
      <c r="I3000">
        <v>7.98</v>
      </c>
      <c r="J3000" t="s">
        <v>95</v>
      </c>
      <c r="K3000">
        <v>35.868870000000001</v>
      </c>
      <c r="L3000">
        <v>-86.835430000000002</v>
      </c>
      <c r="M3000" s="100" t="s">
        <v>38379</v>
      </c>
      <c r="N3000" t="s">
        <v>26205</v>
      </c>
      <c r="O3000" t="s">
        <v>42128</v>
      </c>
      <c r="P3000">
        <v>1</v>
      </c>
      <c r="Q3000" t="s">
        <v>26935</v>
      </c>
      <c r="R3000" t="s">
        <v>25829</v>
      </c>
      <c r="S3000" t="s">
        <v>26197</v>
      </c>
      <c r="T3000"/>
      <c r="U3000" t="s">
        <v>26198</v>
      </c>
      <c r="V3000" t="s">
        <v>26199</v>
      </c>
      <c r="Y3000" s="97"/>
      <c r="AA3000" s="91" t="str">
        <v>FIVEM001.4WI</v>
      </c>
    </row>
    <row r="3001" spans="1:27" s="91" customFormat="1" ht="15" customHeight="1" x14ac:dyDescent="0.35">
      <c r="A3001" t="s">
        <v>8954</v>
      </c>
      <c r="B3001" t="s">
        <v>8953</v>
      </c>
      <c r="C3001" t="s">
        <v>8945</v>
      </c>
      <c r="D3001" t="s">
        <v>8955</v>
      </c>
      <c r="E3001"/>
      <c r="F3001" t="s">
        <v>33</v>
      </c>
      <c r="G3001"/>
      <c r="H3001">
        <v>2.2000000000000002</v>
      </c>
      <c r="I3001">
        <v>6</v>
      </c>
      <c r="J3001" t="s">
        <v>95</v>
      </c>
      <c r="K3001">
        <v>35.859139999999996</v>
      </c>
      <c r="L3001">
        <v>-86.835629999999995</v>
      </c>
      <c r="M3001" s="100" t="s">
        <v>38379</v>
      </c>
      <c r="N3001" t="s">
        <v>26205</v>
      </c>
      <c r="O3001" t="s">
        <v>42128</v>
      </c>
      <c r="P3001">
        <v>1</v>
      </c>
      <c r="Q3001" t="s">
        <v>31397</v>
      </c>
      <c r="R3001" t="s">
        <v>25829</v>
      </c>
      <c r="S3001" t="s">
        <v>26197</v>
      </c>
      <c r="T3001"/>
      <c r="U3001" t="s">
        <v>26198</v>
      </c>
      <c r="V3001" t="s">
        <v>26199</v>
      </c>
      <c r="Y3001" s="97"/>
      <c r="AA3001" s="91" t="str">
        <v>FIVEM002.2WI</v>
      </c>
    </row>
    <row r="3002" spans="1:27" s="91" customFormat="1" ht="15" customHeight="1" x14ac:dyDescent="0.35">
      <c r="A3002" t="s">
        <v>8957</v>
      </c>
      <c r="B3002" t="s">
        <v>8956</v>
      </c>
      <c r="C3002" t="s">
        <v>8958</v>
      </c>
      <c r="D3002" t="s">
        <v>8959</v>
      </c>
      <c r="E3002"/>
      <c r="F3002" t="s">
        <v>44</v>
      </c>
      <c r="G3002"/>
      <c r="H3002">
        <v>0.1</v>
      </c>
      <c r="I3002">
        <v>5.12</v>
      </c>
      <c r="J3002" t="s">
        <v>15</v>
      </c>
      <c r="K3002">
        <v>35.765479999999997</v>
      </c>
      <c r="L3002">
        <v>-83.889409999999998</v>
      </c>
      <c r="M3002" s="100" t="s">
        <v>38415</v>
      </c>
      <c r="N3002" t="s">
        <v>26602</v>
      </c>
      <c r="O3002" t="s">
        <v>42233</v>
      </c>
      <c r="P3002">
        <v>2</v>
      </c>
      <c r="Q3002" t="s">
        <v>27209</v>
      </c>
      <c r="R3002" t="s">
        <v>25825</v>
      </c>
      <c r="S3002" t="s">
        <v>26197</v>
      </c>
      <c r="T3002"/>
      <c r="U3002" t="s">
        <v>26198</v>
      </c>
      <c r="V3002" t="s">
        <v>26204</v>
      </c>
      <c r="Y3002" s="97"/>
      <c r="AA3002" s="91" t="str">
        <v>FLAG000.1BT</v>
      </c>
    </row>
    <row r="3003" spans="1:27" s="91" customFormat="1" ht="15" customHeight="1" x14ac:dyDescent="0.35">
      <c r="A3003" t="s">
        <v>8961</v>
      </c>
      <c r="B3003" t="s">
        <v>8960</v>
      </c>
      <c r="C3003" t="s">
        <v>8958</v>
      </c>
      <c r="D3003" t="s">
        <v>8962</v>
      </c>
      <c r="E3003"/>
      <c r="F3003" t="s">
        <v>44</v>
      </c>
      <c r="G3003"/>
      <c r="H3003">
        <v>0.7</v>
      </c>
      <c r="I3003">
        <v>2.57</v>
      </c>
      <c r="J3003" t="s">
        <v>15</v>
      </c>
      <c r="K3003">
        <v>35.757910000000003</v>
      </c>
      <c r="L3003">
        <v>-83.896519999999995</v>
      </c>
      <c r="M3003" s="100" t="s">
        <v>38415</v>
      </c>
      <c r="N3003" t="s">
        <v>26602</v>
      </c>
      <c r="O3003" t="s">
        <v>42233</v>
      </c>
      <c r="P3003">
        <v>2</v>
      </c>
      <c r="Q3003" t="s">
        <v>27209</v>
      </c>
      <c r="R3003" t="s">
        <v>25825</v>
      </c>
      <c r="S3003" t="s">
        <v>26197</v>
      </c>
      <c r="T3003"/>
      <c r="U3003" t="s">
        <v>26198</v>
      </c>
      <c r="V3003" t="s">
        <v>26204</v>
      </c>
      <c r="Y3003" s="97"/>
      <c r="AA3003" s="91" t="str">
        <v>FLAG000.7BT</v>
      </c>
    </row>
    <row r="3004" spans="1:27" s="91" customFormat="1" ht="15" customHeight="1" x14ac:dyDescent="0.35">
      <c r="A3004" t="s">
        <v>8964</v>
      </c>
      <c r="B3004" t="s">
        <v>8963</v>
      </c>
      <c r="C3004" t="s">
        <v>8958</v>
      </c>
      <c r="D3004" t="s">
        <v>8965</v>
      </c>
      <c r="E3004"/>
      <c r="F3004" t="s">
        <v>44</v>
      </c>
      <c r="G3004"/>
      <c r="H3004">
        <v>0.7</v>
      </c>
      <c r="I3004">
        <v>3.05</v>
      </c>
      <c r="J3004" t="s">
        <v>64</v>
      </c>
      <c r="K3004">
        <v>36.066229999999997</v>
      </c>
      <c r="L3004">
        <v>-82.849249999999998</v>
      </c>
      <c r="M3004" s="100" t="s">
        <v>38387</v>
      </c>
      <c r="N3004" t="s">
        <v>26214</v>
      </c>
      <c r="O3004" t="s">
        <v>42105</v>
      </c>
      <c r="P3004">
        <v>5</v>
      </c>
      <c r="Q3004" t="s">
        <v>31398</v>
      </c>
      <c r="R3004" t="s">
        <v>25821</v>
      </c>
      <c r="S3004" t="s">
        <v>26197</v>
      </c>
      <c r="T3004"/>
      <c r="U3004" t="s">
        <v>26198</v>
      </c>
      <c r="V3004" t="s">
        <v>26204</v>
      </c>
      <c r="X3004" s="91" t="s">
        <v>35112</v>
      </c>
      <c r="Y3004" s="97"/>
      <c r="AA3004" s="91" t="str">
        <v>FLAG000.7GE</v>
      </c>
    </row>
    <row r="3005" spans="1:27" s="91" customFormat="1" ht="15" customHeight="1" x14ac:dyDescent="0.35">
      <c r="A3005" t="s">
        <v>8967</v>
      </c>
      <c r="B3005" t="s">
        <v>8966</v>
      </c>
      <c r="C3005" t="s">
        <v>7463</v>
      </c>
      <c r="D3005" t="s">
        <v>8968</v>
      </c>
      <c r="E3005"/>
      <c r="F3005" t="s">
        <v>28983</v>
      </c>
      <c r="G3005"/>
      <c r="H3005">
        <v>0.1</v>
      </c>
      <c r="I3005">
        <v>3.91</v>
      </c>
      <c r="J3005" t="s">
        <v>15</v>
      </c>
      <c r="K3005">
        <v>35.678199999999997</v>
      </c>
      <c r="L3005">
        <v>-83.87397</v>
      </c>
      <c r="M3005" s="100" t="s">
        <v>38415</v>
      </c>
      <c r="N3005" t="s">
        <v>26602</v>
      </c>
      <c r="O3005" t="s">
        <v>42729</v>
      </c>
      <c r="P3005">
        <v>2</v>
      </c>
      <c r="Q3005" t="s">
        <v>31399</v>
      </c>
      <c r="R3005" t="s">
        <v>25825</v>
      </c>
      <c r="S3005" t="s">
        <v>26197</v>
      </c>
      <c r="T3005"/>
      <c r="U3005" t="s">
        <v>26198</v>
      </c>
      <c r="V3005" t="s">
        <v>26204</v>
      </c>
      <c r="Y3005" s="97"/>
      <c r="AA3005" s="91" t="str">
        <v>FLAT000.1BT</v>
      </c>
    </row>
    <row r="3006" spans="1:27" s="91" customFormat="1" ht="15" customHeight="1" x14ac:dyDescent="0.35">
      <c r="A3006" t="s">
        <v>8970</v>
      </c>
      <c r="B3006" t="s">
        <v>8969</v>
      </c>
      <c r="C3006" t="s">
        <v>8971</v>
      </c>
      <c r="D3006" t="s">
        <v>8972</v>
      </c>
      <c r="E3006"/>
      <c r="F3006" t="s">
        <v>29086</v>
      </c>
      <c r="G3006"/>
      <c r="H3006">
        <v>0.1</v>
      </c>
      <c r="I3006">
        <v>4.1500000000000004</v>
      </c>
      <c r="J3006" t="s">
        <v>1480</v>
      </c>
      <c r="K3006">
        <v>35.320039999999999</v>
      </c>
      <c r="L3006">
        <v>-85.803479999999993</v>
      </c>
      <c r="M3006" s="100" t="s">
        <v>38457</v>
      </c>
      <c r="N3006" t="s">
        <v>26336</v>
      </c>
      <c r="O3006" t="s">
        <v>42867</v>
      </c>
      <c r="P3006">
        <v>2</v>
      </c>
      <c r="Q3006" t="s">
        <v>27210</v>
      </c>
      <c r="R3006" t="s">
        <v>25802</v>
      </c>
      <c r="S3006" t="s">
        <v>26197</v>
      </c>
      <c r="T3006"/>
      <c r="U3006" t="s">
        <v>26198</v>
      </c>
      <c r="V3006" t="s">
        <v>26199</v>
      </c>
      <c r="Y3006" s="97"/>
      <c r="AA3006" s="91" t="str">
        <v>FLAT000.1GY</v>
      </c>
    </row>
    <row r="3007" spans="1:27" s="91" customFormat="1" ht="15" customHeight="1" x14ac:dyDescent="0.35">
      <c r="A3007" s="310" t="s">
        <v>8980</v>
      </c>
      <c r="B3007" s="310" t="s">
        <v>43672</v>
      </c>
      <c r="C3007" s="310" t="s">
        <v>7463</v>
      </c>
      <c r="D3007" s="310" t="s">
        <v>43673</v>
      </c>
      <c r="E3007" s="310"/>
      <c r="F3007" s="310" t="s">
        <v>28994</v>
      </c>
      <c r="G3007" s="310" t="s">
        <v>44</v>
      </c>
      <c r="H3007" s="314">
        <v>0.1</v>
      </c>
      <c r="I3007" s="314">
        <v>12</v>
      </c>
      <c r="J3007" s="310" t="s">
        <v>319</v>
      </c>
      <c r="K3007" s="314">
        <v>36.151719999999997</v>
      </c>
      <c r="L3007" s="314">
        <v>-83.216049999999996</v>
      </c>
      <c r="M3007" s="314" t="s">
        <v>38387</v>
      </c>
      <c r="N3007" s="310" t="s">
        <v>26214</v>
      </c>
      <c r="O3007" s="310" t="s">
        <v>43674</v>
      </c>
      <c r="P3007" s="314">
        <v>5</v>
      </c>
      <c r="Q3007" s="310" t="s">
        <v>27214</v>
      </c>
      <c r="R3007" s="310" t="s">
        <v>25825</v>
      </c>
      <c r="S3007" s="310" t="s">
        <v>26197</v>
      </c>
      <c r="T3007" s="310"/>
      <c r="U3007" s="310" t="s">
        <v>26198</v>
      </c>
      <c r="V3007" s="310" t="s">
        <v>26204</v>
      </c>
      <c r="X3007" s="91" t="s">
        <v>43675</v>
      </c>
      <c r="Y3007" s="97"/>
      <c r="AA3007" s="91" t="str">
        <v>FLAT000.1HA</v>
      </c>
    </row>
    <row r="3008" spans="1:27" s="91" customFormat="1" ht="15" customHeight="1" x14ac:dyDescent="0.35">
      <c r="A3008" t="s">
        <v>8974</v>
      </c>
      <c r="B3008" t="s">
        <v>8973</v>
      </c>
      <c r="C3008" t="s">
        <v>8975</v>
      </c>
      <c r="D3008" t="s">
        <v>5483</v>
      </c>
      <c r="E3008"/>
      <c r="F3008" t="s">
        <v>29088</v>
      </c>
      <c r="G3008"/>
      <c r="H3008">
        <v>0.1</v>
      </c>
      <c r="I3008">
        <v>1.81</v>
      </c>
      <c r="J3008" t="s">
        <v>793</v>
      </c>
      <c r="K3008">
        <v>36.461820000000003</v>
      </c>
      <c r="L3008">
        <v>-86.869050000000001</v>
      </c>
      <c r="M3008" s="100" t="s">
        <v>38413</v>
      </c>
      <c r="N3008" t="s">
        <v>26250</v>
      </c>
      <c r="O3008" t="s">
        <v>42141</v>
      </c>
      <c r="P3008">
        <v>4</v>
      </c>
      <c r="Q3008" t="s">
        <v>31400</v>
      </c>
      <c r="R3008" t="s">
        <v>25829</v>
      </c>
      <c r="S3008" t="s">
        <v>26197</v>
      </c>
      <c r="T3008"/>
      <c r="U3008" t="s">
        <v>26198</v>
      </c>
      <c r="V3008" t="s">
        <v>26199</v>
      </c>
      <c r="W3008" s="91" t="s">
        <v>8976</v>
      </c>
      <c r="X3008" s="91" t="s">
        <v>31401</v>
      </c>
      <c r="Y3008" s="97"/>
      <c r="AA3008" s="91" t="str">
        <v>FLAT000.1RN</v>
      </c>
    </row>
    <row r="3009" spans="1:27" s="91" customFormat="1" ht="15" customHeight="1" x14ac:dyDescent="0.35">
      <c r="A3009" s="310" t="s">
        <v>39250</v>
      </c>
      <c r="B3009" s="310" t="s">
        <v>39251</v>
      </c>
      <c r="C3009" s="310" t="s">
        <v>8975</v>
      </c>
      <c r="D3009" s="310" t="s">
        <v>39252</v>
      </c>
      <c r="E3009" s="310"/>
      <c r="F3009" s="310" t="s">
        <v>28985</v>
      </c>
      <c r="G3009" s="310"/>
      <c r="H3009" s="314">
        <v>0.1</v>
      </c>
      <c r="I3009" s="314">
        <v>0.49</v>
      </c>
      <c r="J3009" s="310" t="s">
        <v>553</v>
      </c>
      <c r="K3009" s="314">
        <v>35.749339999999997</v>
      </c>
      <c r="L3009" s="314">
        <v>-83.522970000000001</v>
      </c>
      <c r="M3009" s="314" t="s">
        <v>38394</v>
      </c>
      <c r="N3009" s="310" t="s">
        <v>26308</v>
      </c>
      <c r="O3009" s="310" t="s">
        <v>39253</v>
      </c>
      <c r="P3009" s="314">
        <v>5</v>
      </c>
      <c r="Q3009" s="310" t="s">
        <v>39254</v>
      </c>
      <c r="R3009" s="310" t="s">
        <v>25825</v>
      </c>
      <c r="S3009" s="310" t="s">
        <v>26197</v>
      </c>
      <c r="T3009" s="310"/>
      <c r="U3009" s="310" t="s">
        <v>26198</v>
      </c>
      <c r="V3009" s="310" t="s">
        <v>26204</v>
      </c>
      <c r="X3009" s="91" t="s">
        <v>39255</v>
      </c>
      <c r="Y3009" s="97"/>
      <c r="AA3009" s="91" t="str">
        <v>FLAT000.1SV</v>
      </c>
    </row>
    <row r="3010" spans="1:27" s="91" customFormat="1" ht="15" customHeight="1" x14ac:dyDescent="0.35">
      <c r="A3010" t="s">
        <v>8978</v>
      </c>
      <c r="B3010" t="s">
        <v>8977</v>
      </c>
      <c r="C3010" t="s">
        <v>7463</v>
      </c>
      <c r="D3010" t="s">
        <v>8979</v>
      </c>
      <c r="E3010"/>
      <c r="F3010" t="s">
        <v>28994</v>
      </c>
      <c r="G3010"/>
      <c r="H3010">
        <v>0.3</v>
      </c>
      <c r="I3010">
        <v>9.39</v>
      </c>
      <c r="J3010" t="s">
        <v>319</v>
      </c>
      <c r="K3010">
        <v>36.153080000000003</v>
      </c>
      <c r="L3010">
        <v>-83.213899999999995</v>
      </c>
      <c r="M3010" s="100" t="s">
        <v>38387</v>
      </c>
      <c r="N3010" t="s">
        <v>26214</v>
      </c>
      <c r="O3010" t="s">
        <v>42169</v>
      </c>
      <c r="P3010">
        <v>5</v>
      </c>
      <c r="Q3010" t="s">
        <v>27214</v>
      </c>
      <c r="R3010" t="s">
        <v>25825</v>
      </c>
      <c r="S3010" t="s">
        <v>26197</v>
      </c>
      <c r="T3010"/>
      <c r="U3010" t="s">
        <v>26198</v>
      </c>
      <c r="V3010" t="s">
        <v>26204</v>
      </c>
      <c r="W3010" s="91" t="s">
        <v>8980</v>
      </c>
      <c r="X3010" s="91" t="s">
        <v>31402</v>
      </c>
      <c r="Y3010" s="97"/>
      <c r="AA3010" s="91" t="str">
        <v>FLAT000.3HA</v>
      </c>
    </row>
    <row r="3011" spans="1:27" s="91" customFormat="1" ht="15" customHeight="1" x14ac:dyDescent="0.35">
      <c r="A3011" t="s">
        <v>8982</v>
      </c>
      <c r="B3011" t="s">
        <v>8981</v>
      </c>
      <c r="C3011" t="s">
        <v>7463</v>
      </c>
      <c r="D3011" t="s">
        <v>8983</v>
      </c>
      <c r="E3011"/>
      <c r="F3011" t="s">
        <v>44</v>
      </c>
      <c r="G3011"/>
      <c r="H3011">
        <v>0.4</v>
      </c>
      <c r="I3011">
        <v>67.92</v>
      </c>
      <c r="J3011" t="s">
        <v>359</v>
      </c>
      <c r="K3011">
        <v>36.061900000000001</v>
      </c>
      <c r="L3011">
        <v>-83.745699999999999</v>
      </c>
      <c r="M3011" s="100" t="s">
        <v>38388</v>
      </c>
      <c r="N3011" t="s">
        <v>18813</v>
      </c>
      <c r="O3011" t="s">
        <v>42505</v>
      </c>
      <c r="P3011">
        <v>4</v>
      </c>
      <c r="Q3011" t="s">
        <v>27211</v>
      </c>
      <c r="R3011" t="s">
        <v>25825</v>
      </c>
      <c r="S3011" t="s">
        <v>26197</v>
      </c>
      <c r="T3011"/>
      <c r="U3011" t="s">
        <v>26198</v>
      </c>
      <c r="V3011" t="s">
        <v>26204</v>
      </c>
      <c r="Y3011" s="97"/>
      <c r="AA3011" s="91" t="str">
        <v>FLAT000.4KN</v>
      </c>
    </row>
    <row r="3012" spans="1:27" s="91" customFormat="1" ht="15" customHeight="1" x14ac:dyDescent="0.35">
      <c r="A3012" t="s">
        <v>8985</v>
      </c>
      <c r="B3012" t="s">
        <v>8984</v>
      </c>
      <c r="C3012" t="s">
        <v>7463</v>
      </c>
      <c r="D3012" t="s">
        <v>1422</v>
      </c>
      <c r="E3012"/>
      <c r="F3012" t="s">
        <v>75</v>
      </c>
      <c r="G3012"/>
      <c r="H3012">
        <v>0.7</v>
      </c>
      <c r="I3012">
        <v>49.71</v>
      </c>
      <c r="J3012" t="s">
        <v>76</v>
      </c>
      <c r="K3012">
        <v>35.470469999999999</v>
      </c>
      <c r="L3012">
        <v>-86.47636</v>
      </c>
      <c r="M3012" s="100" t="s">
        <v>38389</v>
      </c>
      <c r="N3012" t="s">
        <v>26217</v>
      </c>
      <c r="O3012" t="s">
        <v>42494</v>
      </c>
      <c r="P3012">
        <v>4</v>
      </c>
      <c r="Q3012" t="s">
        <v>31403</v>
      </c>
      <c r="R3012" t="s">
        <v>25808</v>
      </c>
      <c r="S3012" t="s">
        <v>26197</v>
      </c>
      <c r="T3012"/>
      <c r="U3012" t="s">
        <v>26198</v>
      </c>
      <c r="V3012" t="s">
        <v>26199</v>
      </c>
      <c r="X3012" s="91" t="s">
        <v>29982</v>
      </c>
      <c r="Y3012" s="97"/>
      <c r="AA3012" s="91" t="str">
        <v>FLAT000.7BE</v>
      </c>
    </row>
    <row r="3013" spans="1:27" s="91" customFormat="1" ht="15" customHeight="1" x14ac:dyDescent="0.35">
      <c r="A3013" t="s">
        <v>8987</v>
      </c>
      <c r="B3013" t="s">
        <v>8986</v>
      </c>
      <c r="C3013" t="s">
        <v>7463</v>
      </c>
      <c r="D3013" t="s">
        <v>8988</v>
      </c>
      <c r="E3013"/>
      <c r="F3013" t="s">
        <v>33</v>
      </c>
      <c r="G3013"/>
      <c r="H3013">
        <v>0.7</v>
      </c>
      <c r="I3013">
        <v>2.77</v>
      </c>
      <c r="J3013" t="s">
        <v>277</v>
      </c>
      <c r="K3013">
        <v>36.071111000000002</v>
      </c>
      <c r="L3013">
        <v>-86.946111000000002</v>
      </c>
      <c r="M3013" s="100" t="s">
        <v>38379</v>
      </c>
      <c r="N3013" t="s">
        <v>26205</v>
      </c>
      <c r="O3013" t="s">
        <v>42758</v>
      </c>
      <c r="P3013">
        <v>1</v>
      </c>
      <c r="Q3013" t="s">
        <v>27212</v>
      </c>
      <c r="R3013" t="s">
        <v>25829</v>
      </c>
      <c r="S3013" t="s">
        <v>26197</v>
      </c>
      <c r="T3013"/>
      <c r="U3013" t="s">
        <v>26198</v>
      </c>
      <c r="V3013" t="s">
        <v>26199</v>
      </c>
      <c r="Y3013" s="97"/>
      <c r="AA3013" s="91" t="str">
        <v>FLAT000.7DA</v>
      </c>
    </row>
    <row r="3014" spans="1:27" s="91" customFormat="1" ht="15" customHeight="1" x14ac:dyDescent="0.35">
      <c r="A3014" t="s">
        <v>8990</v>
      </c>
      <c r="B3014" t="s">
        <v>8989</v>
      </c>
      <c r="C3014" t="s">
        <v>7463</v>
      </c>
      <c r="D3014" t="s">
        <v>8991</v>
      </c>
      <c r="E3014"/>
      <c r="F3014" t="s">
        <v>44</v>
      </c>
      <c r="G3014"/>
      <c r="H3014">
        <v>0.7</v>
      </c>
      <c r="I3014">
        <v>67.66</v>
      </c>
      <c r="J3014" t="s">
        <v>359</v>
      </c>
      <c r="K3014">
        <v>36.067079999999997</v>
      </c>
      <c r="L3014">
        <v>-83.747829999999993</v>
      </c>
      <c r="M3014" s="100" t="s">
        <v>38388</v>
      </c>
      <c r="N3014" t="s">
        <v>18813</v>
      </c>
      <c r="O3014" t="s">
        <v>42505</v>
      </c>
      <c r="P3014">
        <v>4</v>
      </c>
      <c r="Q3014" t="s">
        <v>27211</v>
      </c>
      <c r="R3014" t="s">
        <v>25825</v>
      </c>
      <c r="S3014" t="s">
        <v>26197</v>
      </c>
      <c r="T3014"/>
      <c r="U3014" t="s">
        <v>26198</v>
      </c>
      <c r="V3014" t="s">
        <v>26204</v>
      </c>
      <c r="Y3014" s="97"/>
      <c r="AA3014" s="91" t="str">
        <v>FLAT000.7KN</v>
      </c>
    </row>
    <row r="3015" spans="1:27" s="91" customFormat="1" ht="15" customHeight="1" x14ac:dyDescent="0.35">
      <c r="A3015" t="s">
        <v>8993</v>
      </c>
      <c r="B3015" t="s">
        <v>8992</v>
      </c>
      <c r="C3015" t="s">
        <v>7521</v>
      </c>
      <c r="D3015" t="s">
        <v>8994</v>
      </c>
      <c r="E3015"/>
      <c r="F3015" t="s">
        <v>58</v>
      </c>
      <c r="G3015"/>
      <c r="H3015">
        <v>0.7</v>
      </c>
      <c r="I3015">
        <v>15.12</v>
      </c>
      <c r="J3015" t="s">
        <v>775</v>
      </c>
      <c r="K3015">
        <v>36.093783000000002</v>
      </c>
      <c r="L3015">
        <v>-84.545496</v>
      </c>
      <c r="M3015" s="100" t="s">
        <v>38416</v>
      </c>
      <c r="N3015" t="s">
        <v>26258</v>
      </c>
      <c r="O3015" t="s">
        <v>42469</v>
      </c>
      <c r="P3015">
        <v>1</v>
      </c>
      <c r="Q3015" t="s">
        <v>27213</v>
      </c>
      <c r="R3015" t="s">
        <v>25825</v>
      </c>
      <c r="S3015" t="s">
        <v>26197</v>
      </c>
      <c r="T3015"/>
      <c r="U3015" t="s">
        <v>26198</v>
      </c>
      <c r="V3015" t="s">
        <v>26204</v>
      </c>
      <c r="W3015" s="91" t="s">
        <v>35113</v>
      </c>
      <c r="X3015" s="91" t="s">
        <v>31404</v>
      </c>
      <c r="Y3015" s="97"/>
      <c r="AA3015" s="91" t="str">
        <v>FLAT000.7MG</v>
      </c>
    </row>
    <row r="3016" spans="1:27" s="91" customFormat="1" ht="15" customHeight="1" x14ac:dyDescent="0.35">
      <c r="A3016" t="s">
        <v>8996</v>
      </c>
      <c r="B3016" t="s">
        <v>8995</v>
      </c>
      <c r="C3016" t="s">
        <v>7463</v>
      </c>
      <c r="D3016" t="s">
        <v>8997</v>
      </c>
      <c r="E3016"/>
      <c r="F3016" t="s">
        <v>28994</v>
      </c>
      <c r="G3016"/>
      <c r="H3016">
        <v>0.8</v>
      </c>
      <c r="I3016">
        <v>8.84</v>
      </c>
      <c r="J3016" t="s">
        <v>319</v>
      </c>
      <c r="K3016">
        <v>36.158999999999999</v>
      </c>
      <c r="L3016">
        <v>-83.211299999999994</v>
      </c>
      <c r="M3016" s="100" t="s">
        <v>38387</v>
      </c>
      <c r="N3016" t="s">
        <v>26214</v>
      </c>
      <c r="O3016" t="s">
        <v>42169</v>
      </c>
      <c r="P3016">
        <v>5</v>
      </c>
      <c r="Q3016" t="s">
        <v>27214</v>
      </c>
      <c r="R3016" t="s">
        <v>25825</v>
      </c>
      <c r="S3016" t="s">
        <v>26197</v>
      </c>
      <c r="T3016"/>
      <c r="U3016" t="s">
        <v>26198</v>
      </c>
      <c r="V3016" t="s">
        <v>26204</v>
      </c>
      <c r="W3016" s="91" t="s">
        <v>8998</v>
      </c>
      <c r="X3016" s="91" t="s">
        <v>35114</v>
      </c>
      <c r="Y3016" s="97"/>
      <c r="AA3016" s="91" t="str">
        <v>FLAT000.8HA</v>
      </c>
    </row>
    <row r="3017" spans="1:27" s="91" customFormat="1" ht="15" customHeight="1" x14ac:dyDescent="0.35">
      <c r="A3017" t="s">
        <v>9000</v>
      </c>
      <c r="B3017" t="s">
        <v>8999</v>
      </c>
      <c r="C3017" t="s">
        <v>7463</v>
      </c>
      <c r="D3017" t="s">
        <v>9001</v>
      </c>
      <c r="E3017"/>
      <c r="F3017" t="s">
        <v>75</v>
      </c>
      <c r="G3017"/>
      <c r="H3017">
        <v>1.1000000000000001</v>
      </c>
      <c r="I3017">
        <v>40.200000000000003</v>
      </c>
      <c r="J3017" t="s">
        <v>34</v>
      </c>
      <c r="K3017">
        <v>35.642670000000003</v>
      </c>
      <c r="L3017">
        <v>-86.854249999999993</v>
      </c>
      <c r="M3017" s="100" t="s">
        <v>38389</v>
      </c>
      <c r="N3017" t="s">
        <v>26217</v>
      </c>
      <c r="O3017" t="s">
        <v>42200</v>
      </c>
      <c r="P3017">
        <v>4</v>
      </c>
      <c r="Q3017" t="s">
        <v>31405</v>
      </c>
      <c r="R3017" t="s">
        <v>25808</v>
      </c>
      <c r="S3017" t="s">
        <v>26197</v>
      </c>
      <c r="T3017"/>
      <c r="U3017" t="s">
        <v>26198</v>
      </c>
      <c r="V3017" t="s">
        <v>26199</v>
      </c>
      <c r="W3017" s="91" t="s">
        <v>35115</v>
      </c>
      <c r="X3017" s="91" t="s">
        <v>31406</v>
      </c>
      <c r="Y3017" s="97"/>
      <c r="AA3017" s="91" t="str">
        <v>FLAT001.1MY</v>
      </c>
    </row>
    <row r="3018" spans="1:27" s="91" customFormat="1" ht="15" customHeight="1" x14ac:dyDescent="0.35">
      <c r="A3018" t="s">
        <v>31407</v>
      </c>
      <c r="B3018" t="s">
        <v>31408</v>
      </c>
      <c r="C3018" t="s">
        <v>7521</v>
      </c>
      <c r="D3018" t="s">
        <v>31409</v>
      </c>
      <c r="E3018"/>
      <c r="F3018" t="s">
        <v>58</v>
      </c>
      <c r="G3018"/>
      <c r="H3018">
        <v>0.2</v>
      </c>
      <c r="I3018">
        <v>13.2</v>
      </c>
      <c r="J3018" t="s">
        <v>775</v>
      </c>
      <c r="K3018">
        <v>36.099510000000002</v>
      </c>
      <c r="L3018">
        <v>-84.548060000000007</v>
      </c>
      <c r="M3018" s="100" t="s">
        <v>38416</v>
      </c>
      <c r="N3018" t="s">
        <v>26258</v>
      </c>
      <c r="O3018" t="s">
        <v>42469</v>
      </c>
      <c r="P3018">
        <v>1</v>
      </c>
      <c r="Q3018" t="s">
        <v>27213</v>
      </c>
      <c r="R3018" t="s">
        <v>25825</v>
      </c>
      <c r="S3018" t="s">
        <v>26197</v>
      </c>
      <c r="T3018"/>
      <c r="U3018" t="s">
        <v>26198</v>
      </c>
      <c r="V3018" t="s">
        <v>26199</v>
      </c>
      <c r="Y3018" s="97"/>
      <c r="AA3018" s="91" t="str">
        <v>FLAT001.2MG</v>
      </c>
    </row>
    <row r="3019" spans="1:27" s="91" customFormat="1" ht="15" customHeight="1" x14ac:dyDescent="0.35">
      <c r="A3019" t="s">
        <v>9003</v>
      </c>
      <c r="B3019" t="s">
        <v>9002</v>
      </c>
      <c r="C3019" t="s">
        <v>7463</v>
      </c>
      <c r="D3019" t="s">
        <v>9004</v>
      </c>
      <c r="E3019"/>
      <c r="F3019" t="s">
        <v>9</v>
      </c>
      <c r="G3019"/>
      <c r="H3019">
        <v>1.6</v>
      </c>
      <c r="I3019">
        <v>15.24</v>
      </c>
      <c r="J3019" t="s">
        <v>641</v>
      </c>
      <c r="K3019">
        <v>35.595599999999997</v>
      </c>
      <c r="L3019">
        <v>-88.216499999999996</v>
      </c>
      <c r="M3019" s="100" t="s">
        <v>38402</v>
      </c>
      <c r="N3019" t="s">
        <v>26242</v>
      </c>
      <c r="O3019" t="s">
        <v>42229</v>
      </c>
      <c r="P3019">
        <v>3</v>
      </c>
      <c r="Q3019" t="s">
        <v>27215</v>
      </c>
      <c r="R3019" t="s">
        <v>25816</v>
      </c>
      <c r="S3019" t="s">
        <v>26197</v>
      </c>
      <c r="T3019"/>
      <c r="U3019" t="s">
        <v>26198</v>
      </c>
      <c r="V3019" t="s">
        <v>26199</v>
      </c>
      <c r="Y3019" s="97"/>
      <c r="AA3019" s="91" t="str">
        <v>FLAT001.6HE</v>
      </c>
    </row>
    <row r="3020" spans="1:27" s="91" customFormat="1" ht="15" customHeight="1" x14ac:dyDescent="0.35">
      <c r="A3020" t="s">
        <v>9006</v>
      </c>
      <c r="B3020" t="s">
        <v>9005</v>
      </c>
      <c r="C3020" t="s">
        <v>7463</v>
      </c>
      <c r="D3020" t="s">
        <v>9007</v>
      </c>
      <c r="E3020"/>
      <c r="F3020" t="s">
        <v>27</v>
      </c>
      <c r="G3020"/>
      <c r="H3020">
        <v>1.8</v>
      </c>
      <c r="I3020">
        <v>14.2</v>
      </c>
      <c r="J3020" t="s">
        <v>404</v>
      </c>
      <c r="K3020">
        <v>35.588099999999997</v>
      </c>
      <c r="L3020">
        <v>-89.560910000000007</v>
      </c>
      <c r="M3020" s="100" t="s">
        <v>38450</v>
      </c>
      <c r="N3020" t="s">
        <v>26319</v>
      </c>
      <c r="O3020" t="s">
        <v>42315</v>
      </c>
      <c r="P3020">
        <v>4</v>
      </c>
      <c r="Q3020" t="s">
        <v>27216</v>
      </c>
      <c r="R3020" t="s">
        <v>25828</v>
      </c>
      <c r="S3020" t="s">
        <v>26197</v>
      </c>
      <c r="T3020"/>
      <c r="U3020" t="s">
        <v>26198</v>
      </c>
      <c r="V3020" t="s">
        <v>26199</v>
      </c>
      <c r="W3020" s="91" t="s">
        <v>9008</v>
      </c>
      <c r="X3020" s="91" t="s">
        <v>31410</v>
      </c>
      <c r="Y3020" s="97"/>
      <c r="AA3020" s="91" t="str">
        <v>FLAT001.8TI</v>
      </c>
    </row>
    <row r="3021" spans="1:27" s="91" customFormat="1" ht="15" customHeight="1" x14ac:dyDescent="0.35">
      <c r="A3021" t="s">
        <v>9010</v>
      </c>
      <c r="B3021" t="s">
        <v>9009</v>
      </c>
      <c r="C3021" t="s">
        <v>7463</v>
      </c>
      <c r="D3021" t="s">
        <v>9011</v>
      </c>
      <c r="E3021"/>
      <c r="F3021" t="s">
        <v>44</v>
      </c>
      <c r="G3021"/>
      <c r="H3021">
        <v>1.9</v>
      </c>
      <c r="I3021">
        <v>68</v>
      </c>
      <c r="J3021" t="s">
        <v>359</v>
      </c>
      <c r="K3021">
        <v>36.078600000000002</v>
      </c>
      <c r="L3021">
        <v>-83.749200000000002</v>
      </c>
      <c r="M3021" s="100" t="s">
        <v>38388</v>
      </c>
      <c r="N3021" t="s">
        <v>18813</v>
      </c>
      <c r="O3021" t="s">
        <v>42505</v>
      </c>
      <c r="P3021">
        <v>4</v>
      </c>
      <c r="Q3021" t="s">
        <v>27211</v>
      </c>
      <c r="R3021" t="s">
        <v>25825</v>
      </c>
      <c r="S3021" t="s">
        <v>26197</v>
      </c>
      <c r="T3021"/>
      <c r="U3021" t="s">
        <v>26198</v>
      </c>
      <c r="V3021" t="s">
        <v>26204</v>
      </c>
      <c r="X3021" s="91" t="s">
        <v>31411</v>
      </c>
      <c r="Y3021" s="97"/>
      <c r="AA3021" s="91" t="str">
        <v>FLAT001.9KN</v>
      </c>
    </row>
    <row r="3022" spans="1:27" s="91" customFormat="1" ht="15" customHeight="1" x14ac:dyDescent="0.35">
      <c r="A3022" t="s">
        <v>9013</v>
      </c>
      <c r="B3022" t="s">
        <v>9012</v>
      </c>
      <c r="C3022" t="s">
        <v>7463</v>
      </c>
      <c r="D3022" t="s">
        <v>9014</v>
      </c>
      <c r="E3022"/>
      <c r="F3022" t="s">
        <v>44</v>
      </c>
      <c r="G3022"/>
      <c r="H3022">
        <v>2.2000000000000002</v>
      </c>
      <c r="I3022">
        <v>67.069999999999993</v>
      </c>
      <c r="J3022" t="s">
        <v>359</v>
      </c>
      <c r="K3022">
        <v>36.077660000000002</v>
      </c>
      <c r="L3022">
        <v>-83.743250000000003</v>
      </c>
      <c r="M3022" s="100" t="s">
        <v>38388</v>
      </c>
      <c r="N3022" t="s">
        <v>18813</v>
      </c>
      <c r="O3022" t="s">
        <v>39256</v>
      </c>
      <c r="P3022">
        <v>4</v>
      </c>
      <c r="Q3022" t="s">
        <v>27211</v>
      </c>
      <c r="R3022" t="s">
        <v>25825</v>
      </c>
      <c r="S3022" t="s">
        <v>26197</v>
      </c>
      <c r="T3022"/>
      <c r="U3022" t="s">
        <v>26198</v>
      </c>
      <c r="V3022" t="s">
        <v>26204</v>
      </c>
      <c r="W3022" s="91" t="s">
        <v>39257</v>
      </c>
      <c r="Y3022" s="97"/>
      <c r="AA3022" s="91" t="str">
        <v>FLAT002.2KN</v>
      </c>
    </row>
    <row r="3023" spans="1:27" s="91" customFormat="1" ht="15" customHeight="1" x14ac:dyDescent="0.35">
      <c r="A3023" t="s">
        <v>9016</v>
      </c>
      <c r="B3023" t="s">
        <v>9015</v>
      </c>
      <c r="C3023" t="s">
        <v>7463</v>
      </c>
      <c r="D3023" t="s">
        <v>9017</v>
      </c>
      <c r="E3023"/>
      <c r="F3023" t="s">
        <v>28981</v>
      </c>
      <c r="G3023"/>
      <c r="H3023">
        <v>2.4</v>
      </c>
      <c r="I3023">
        <v>1.76</v>
      </c>
      <c r="J3023" t="s">
        <v>15</v>
      </c>
      <c r="K3023">
        <v>35.659030000000001</v>
      </c>
      <c r="L3023">
        <v>-83.906840000000003</v>
      </c>
      <c r="M3023" s="100" t="s">
        <v>38415</v>
      </c>
      <c r="N3023" t="s">
        <v>26602</v>
      </c>
      <c r="O3023" t="s">
        <v>42729</v>
      </c>
      <c r="P3023">
        <v>2</v>
      </c>
      <c r="Q3023" t="s">
        <v>31399</v>
      </c>
      <c r="R3023" t="s">
        <v>25825</v>
      </c>
      <c r="S3023" t="s">
        <v>26197</v>
      </c>
      <c r="T3023"/>
      <c r="U3023" t="s">
        <v>26198</v>
      </c>
      <c r="V3023" t="s">
        <v>26204</v>
      </c>
      <c r="X3023" s="91" t="s">
        <v>31412</v>
      </c>
      <c r="Y3023" s="97"/>
      <c r="AA3023" s="91" t="str">
        <v>FLAT002.4BT</v>
      </c>
    </row>
    <row r="3024" spans="1:27" s="91" customFormat="1" ht="15" customHeight="1" x14ac:dyDescent="0.35">
      <c r="A3024" t="s">
        <v>9019</v>
      </c>
      <c r="B3024" t="s">
        <v>9018</v>
      </c>
      <c r="C3024" t="s">
        <v>7463</v>
      </c>
      <c r="D3024" t="s">
        <v>9020</v>
      </c>
      <c r="E3024"/>
      <c r="F3024" t="s">
        <v>75</v>
      </c>
      <c r="G3024"/>
      <c r="H3024">
        <v>2.7</v>
      </c>
      <c r="I3024">
        <v>48.4</v>
      </c>
      <c r="J3024" t="s">
        <v>76</v>
      </c>
      <c r="K3024">
        <v>35.460439999999998</v>
      </c>
      <c r="L3024">
        <v>-86.469560000000001</v>
      </c>
      <c r="M3024" s="100" t="s">
        <v>38389</v>
      </c>
      <c r="N3024" t="s">
        <v>26217</v>
      </c>
      <c r="O3024" t="s">
        <v>42494</v>
      </c>
      <c r="P3024">
        <v>4</v>
      </c>
      <c r="Q3024" t="s">
        <v>31403</v>
      </c>
      <c r="R3024" t="s">
        <v>25808</v>
      </c>
      <c r="S3024" t="s">
        <v>26197</v>
      </c>
      <c r="T3024"/>
      <c r="U3024" t="s">
        <v>26198</v>
      </c>
      <c r="V3024" t="s">
        <v>26199</v>
      </c>
      <c r="W3024" s="91" t="s">
        <v>41100</v>
      </c>
      <c r="Y3024" s="97"/>
      <c r="AA3024" s="91" t="str">
        <v>FLAT002.7BE</v>
      </c>
    </row>
    <row r="3025" spans="1:27" s="91" customFormat="1" ht="15" customHeight="1" x14ac:dyDescent="0.35">
      <c r="A3025" t="s">
        <v>9022</v>
      </c>
      <c r="B3025" t="s">
        <v>9021</v>
      </c>
      <c r="C3025" t="s">
        <v>7463</v>
      </c>
      <c r="D3025" t="s">
        <v>9023</v>
      </c>
      <c r="E3025"/>
      <c r="F3025" t="s">
        <v>28994</v>
      </c>
      <c r="G3025"/>
      <c r="H3025">
        <v>4.8</v>
      </c>
      <c r="I3025">
        <v>0.79</v>
      </c>
      <c r="J3025" t="s">
        <v>319</v>
      </c>
      <c r="K3025">
        <v>36.179538000000001</v>
      </c>
      <c r="L3025">
        <v>-83.247905000000003</v>
      </c>
      <c r="M3025" s="100" t="s">
        <v>38387</v>
      </c>
      <c r="N3025" t="s">
        <v>26214</v>
      </c>
      <c r="O3025" t="s">
        <v>42169</v>
      </c>
      <c r="P3025">
        <v>5</v>
      </c>
      <c r="Q3025" t="s">
        <v>31413</v>
      </c>
      <c r="R3025" t="s">
        <v>25825</v>
      </c>
      <c r="S3025" t="s">
        <v>26197</v>
      </c>
      <c r="T3025"/>
      <c r="U3025" t="s">
        <v>26198</v>
      </c>
      <c r="V3025" t="s">
        <v>26204</v>
      </c>
      <c r="W3025" s="91" t="s">
        <v>35116</v>
      </c>
      <c r="X3025" s="91" t="s">
        <v>31414</v>
      </c>
      <c r="Y3025" s="97"/>
      <c r="AA3025" s="91" t="str">
        <v>FLAT004.8HA</v>
      </c>
    </row>
    <row r="3026" spans="1:27" s="91" customFormat="1" ht="15" customHeight="1" x14ac:dyDescent="0.35">
      <c r="A3026" s="310" t="s">
        <v>43687</v>
      </c>
      <c r="B3026" s="310" t="s">
        <v>43688</v>
      </c>
      <c r="C3026" s="310" t="s">
        <v>7463</v>
      </c>
      <c r="D3026" s="310" t="s">
        <v>43689</v>
      </c>
      <c r="E3026" s="310"/>
      <c r="F3026" s="310" t="s">
        <v>27</v>
      </c>
      <c r="G3026" s="310"/>
      <c r="H3026" s="314">
        <v>5.3</v>
      </c>
      <c r="I3026" s="314">
        <v>5.35</v>
      </c>
      <c r="J3026" s="310" t="s">
        <v>404</v>
      </c>
      <c r="K3026" s="314">
        <v>35.546537999999998</v>
      </c>
      <c r="L3026" s="314">
        <v>-89.587684999999993</v>
      </c>
      <c r="M3026" s="314" t="s">
        <v>38450</v>
      </c>
      <c r="N3026" s="310" t="s">
        <v>26319</v>
      </c>
      <c r="O3026" s="310" t="s">
        <v>43690</v>
      </c>
      <c r="P3026" s="314">
        <v>4</v>
      </c>
      <c r="Q3026" s="310" t="s">
        <v>27216</v>
      </c>
      <c r="R3026" s="310" t="s">
        <v>25828</v>
      </c>
      <c r="S3026" s="310" t="s">
        <v>26197</v>
      </c>
      <c r="T3026" s="310"/>
      <c r="U3026" s="310" t="s">
        <v>26198</v>
      </c>
      <c r="V3026" s="310" t="s">
        <v>26199</v>
      </c>
      <c r="Y3026" s="97"/>
      <c r="AA3026" s="91" t="str">
        <v>FLAT005.3TI</v>
      </c>
    </row>
    <row r="3027" spans="1:27" s="91" customFormat="1" ht="15" customHeight="1" x14ac:dyDescent="0.35">
      <c r="A3027" s="310" t="s">
        <v>39258</v>
      </c>
      <c r="B3027" s="310" t="s">
        <v>39259</v>
      </c>
      <c r="C3027" s="310" t="s">
        <v>7463</v>
      </c>
      <c r="D3027" s="310" t="s">
        <v>39260</v>
      </c>
      <c r="E3027" s="310"/>
      <c r="F3027" s="310" t="s">
        <v>44</v>
      </c>
      <c r="G3027" s="310"/>
      <c r="H3027" s="314">
        <v>7.6</v>
      </c>
      <c r="I3027" s="314">
        <v>59.7</v>
      </c>
      <c r="J3027" s="310" t="s">
        <v>359</v>
      </c>
      <c r="K3027" s="314">
        <v>36.121540000000003</v>
      </c>
      <c r="L3027" s="314">
        <v>-83.741900000000001</v>
      </c>
      <c r="M3027" s="314" t="s">
        <v>38388</v>
      </c>
      <c r="N3027" s="310" t="s">
        <v>18813</v>
      </c>
      <c r="O3027" s="310" t="s">
        <v>39256</v>
      </c>
      <c r="P3027" s="314">
        <v>4</v>
      </c>
      <c r="Q3027" s="310" t="s">
        <v>39261</v>
      </c>
      <c r="R3027" s="310" t="s">
        <v>25825</v>
      </c>
      <c r="S3027" s="310" t="s">
        <v>26197</v>
      </c>
      <c r="T3027" s="310"/>
      <c r="U3027" s="310" t="s">
        <v>26198</v>
      </c>
      <c r="V3027" s="310" t="s">
        <v>26204</v>
      </c>
      <c r="W3027" s="91" t="s">
        <v>39262</v>
      </c>
      <c r="X3027" s="91" t="s">
        <v>39263</v>
      </c>
      <c r="Y3027" s="97"/>
      <c r="AA3027" s="91" t="str">
        <v>FLAT007.6KN</v>
      </c>
    </row>
    <row r="3028" spans="1:27" s="91" customFormat="1" ht="15" customHeight="1" x14ac:dyDescent="0.35">
      <c r="A3028" s="310" t="s">
        <v>39264</v>
      </c>
      <c r="B3028" s="310" t="s">
        <v>39265</v>
      </c>
      <c r="C3028" s="310" t="s">
        <v>7463</v>
      </c>
      <c r="D3028" s="310" t="s">
        <v>39266</v>
      </c>
      <c r="E3028" s="310"/>
      <c r="F3028" s="310" t="s">
        <v>44</v>
      </c>
      <c r="G3028" s="310"/>
      <c r="H3028" s="314">
        <v>7.7</v>
      </c>
      <c r="I3028" s="314">
        <v>57.7</v>
      </c>
      <c r="J3028" s="310" t="s">
        <v>359</v>
      </c>
      <c r="K3028" s="314">
        <v>36.121670000000002</v>
      </c>
      <c r="L3028" s="314">
        <v>-83.742540000000005</v>
      </c>
      <c r="M3028" s="314" t="s">
        <v>38388</v>
      </c>
      <c r="N3028" s="310" t="s">
        <v>18813</v>
      </c>
      <c r="O3028" s="310" t="s">
        <v>39256</v>
      </c>
      <c r="P3028" s="314">
        <v>4</v>
      </c>
      <c r="Q3028" s="310" t="s">
        <v>39261</v>
      </c>
      <c r="R3028" s="310" t="s">
        <v>25825</v>
      </c>
      <c r="S3028" s="310" t="s">
        <v>26197</v>
      </c>
      <c r="T3028" s="310"/>
      <c r="U3028" s="310" t="s">
        <v>26198</v>
      </c>
      <c r="V3028" s="310" t="s">
        <v>26204</v>
      </c>
      <c r="W3028" s="91" t="s">
        <v>39267</v>
      </c>
      <c r="X3028" s="91" t="s">
        <v>39263</v>
      </c>
      <c r="Y3028" s="97"/>
      <c r="AA3028" s="91" t="str">
        <v>FLAT007.7KN</v>
      </c>
    </row>
    <row r="3029" spans="1:27" s="91" customFormat="1" ht="15" customHeight="1" x14ac:dyDescent="0.35">
      <c r="A3029" t="s">
        <v>9025</v>
      </c>
      <c r="B3029" t="s">
        <v>9024</v>
      </c>
      <c r="C3029" t="s">
        <v>7463</v>
      </c>
      <c r="D3029" t="s">
        <v>9026</v>
      </c>
      <c r="E3029"/>
      <c r="F3029" t="s">
        <v>33</v>
      </c>
      <c r="G3029"/>
      <c r="H3029">
        <v>8</v>
      </c>
      <c r="I3029">
        <v>3.11</v>
      </c>
      <c r="J3029" t="s">
        <v>95</v>
      </c>
      <c r="K3029">
        <v>35.719700000000003</v>
      </c>
      <c r="L3029">
        <v>-86.736109999999996</v>
      </c>
      <c r="M3029" s="100" t="s">
        <v>38389</v>
      </c>
      <c r="N3029" t="s">
        <v>26217</v>
      </c>
      <c r="O3029" t="s">
        <v>42200</v>
      </c>
      <c r="P3029">
        <v>4</v>
      </c>
      <c r="Q3029" t="s">
        <v>27085</v>
      </c>
      <c r="R3029" t="s">
        <v>25829</v>
      </c>
      <c r="S3029" t="s">
        <v>26197</v>
      </c>
      <c r="T3029"/>
      <c r="U3029" t="s">
        <v>26198</v>
      </c>
      <c r="V3029" t="s">
        <v>26199</v>
      </c>
      <c r="X3029" s="91" t="s">
        <v>29982</v>
      </c>
      <c r="Y3029" s="97"/>
      <c r="AA3029" s="91" t="str">
        <v>FLAT008.0WI</v>
      </c>
    </row>
    <row r="3030" spans="1:27" s="91" customFormat="1" ht="15" customHeight="1" x14ac:dyDescent="0.35">
      <c r="A3030" t="s">
        <v>9028</v>
      </c>
      <c r="B3030" t="s">
        <v>9027</v>
      </c>
      <c r="C3030" t="s">
        <v>7463</v>
      </c>
      <c r="D3030" t="s">
        <v>9029</v>
      </c>
      <c r="E3030"/>
      <c r="F3030" t="s">
        <v>28994</v>
      </c>
      <c r="G3030"/>
      <c r="H3030">
        <v>11.1</v>
      </c>
      <c r="I3030">
        <v>20.2</v>
      </c>
      <c r="J3030" t="s">
        <v>553</v>
      </c>
      <c r="K3030">
        <v>35.9101</v>
      </c>
      <c r="L3030">
        <v>-83.445899999999995</v>
      </c>
      <c r="M3030" s="100" t="s">
        <v>38394</v>
      </c>
      <c r="N3030" t="s">
        <v>26308</v>
      </c>
      <c r="O3030" t="s">
        <v>42861</v>
      </c>
      <c r="P3030">
        <v>5</v>
      </c>
      <c r="Q3030" t="s">
        <v>31173</v>
      </c>
      <c r="R3030" t="s">
        <v>25825</v>
      </c>
      <c r="S3030" t="s">
        <v>26197</v>
      </c>
      <c r="T3030"/>
      <c r="U3030" t="s">
        <v>26198</v>
      </c>
      <c r="V3030" t="s">
        <v>26204</v>
      </c>
      <c r="W3030" s="91" t="s">
        <v>35117</v>
      </c>
      <c r="X3030" s="91" t="s">
        <v>30203</v>
      </c>
      <c r="Y3030" s="97"/>
      <c r="AA3030" s="91" t="str">
        <v>FLAT011.1SV</v>
      </c>
    </row>
    <row r="3031" spans="1:27" s="91" customFormat="1" ht="15" customHeight="1" x14ac:dyDescent="0.35">
      <c r="A3031" t="s">
        <v>9031</v>
      </c>
      <c r="B3031" t="s">
        <v>9030</v>
      </c>
      <c r="C3031" t="s">
        <v>7463</v>
      </c>
      <c r="D3031" t="s">
        <v>9032</v>
      </c>
      <c r="E3031"/>
      <c r="F3031" t="s">
        <v>28994</v>
      </c>
      <c r="G3031"/>
      <c r="H3031">
        <v>11.3</v>
      </c>
      <c r="I3031">
        <v>12.05</v>
      </c>
      <c r="J3031" t="s">
        <v>553</v>
      </c>
      <c r="K3031">
        <v>35.908000000000001</v>
      </c>
      <c r="L3031">
        <v>-83.443600000000004</v>
      </c>
      <c r="M3031" s="100" t="s">
        <v>38394</v>
      </c>
      <c r="N3031" t="s">
        <v>26308</v>
      </c>
      <c r="O3031" t="s">
        <v>42861</v>
      </c>
      <c r="P3031">
        <v>5</v>
      </c>
      <c r="Q3031" t="s">
        <v>31173</v>
      </c>
      <c r="R3031" t="s">
        <v>25825</v>
      </c>
      <c r="S3031" t="s">
        <v>26197</v>
      </c>
      <c r="T3031"/>
      <c r="U3031" t="s">
        <v>26198</v>
      </c>
      <c r="V3031" t="s">
        <v>26204</v>
      </c>
      <c r="W3031" s="91" t="s">
        <v>9033</v>
      </c>
      <c r="X3031" s="91" t="s">
        <v>35118</v>
      </c>
      <c r="Y3031" s="97"/>
      <c r="AA3031" s="91" t="str">
        <v>FLAT011.3SV</v>
      </c>
    </row>
    <row r="3032" spans="1:27" s="91" customFormat="1" ht="15" customHeight="1" x14ac:dyDescent="0.35">
      <c r="A3032" t="s">
        <v>42970</v>
      </c>
      <c r="B3032" t="s">
        <v>7461</v>
      </c>
      <c r="C3032" t="s">
        <v>7463</v>
      </c>
      <c r="D3032" t="s">
        <v>7464</v>
      </c>
      <c r="E3032" t="s">
        <v>42877</v>
      </c>
      <c r="F3032" t="s">
        <v>28994</v>
      </c>
      <c r="G3032"/>
      <c r="H3032">
        <v>12</v>
      </c>
      <c r="I3032">
        <v>20.2</v>
      </c>
      <c r="J3032" t="s">
        <v>553</v>
      </c>
      <c r="K3032">
        <v>35.915700000000001</v>
      </c>
      <c r="L3032">
        <v>-83.451499999999996</v>
      </c>
      <c r="M3032" s="100" t="s">
        <v>38394</v>
      </c>
      <c r="N3032" t="s">
        <v>26308</v>
      </c>
      <c r="O3032" t="s">
        <v>42861</v>
      </c>
      <c r="P3032">
        <v>5</v>
      </c>
      <c r="Q3032" t="s">
        <v>31173</v>
      </c>
      <c r="R3032" t="s">
        <v>25825</v>
      </c>
      <c r="S3032" t="s">
        <v>26197</v>
      </c>
      <c r="T3032"/>
      <c r="U3032" t="s">
        <v>26198</v>
      </c>
      <c r="V3032" t="s">
        <v>26204</v>
      </c>
      <c r="W3032" s="91" t="s">
        <v>7462</v>
      </c>
      <c r="X3032" s="91" t="s">
        <v>42971</v>
      </c>
      <c r="Y3032" s="97"/>
      <c r="AA3032" s="91" t="str">
        <v>FLAT012.0SV</v>
      </c>
    </row>
    <row r="3033" spans="1:27" s="91" customFormat="1" ht="15" customHeight="1" x14ac:dyDescent="0.35">
      <c r="A3033" t="s">
        <v>9035</v>
      </c>
      <c r="B3033" t="s">
        <v>9034</v>
      </c>
      <c r="C3033" t="s">
        <v>7463</v>
      </c>
      <c r="D3033" t="s">
        <v>9036</v>
      </c>
      <c r="E3033"/>
      <c r="F3033" t="s">
        <v>44</v>
      </c>
      <c r="G3033"/>
      <c r="H3033">
        <v>13</v>
      </c>
      <c r="I3033">
        <v>27.57</v>
      </c>
      <c r="J3033" t="s">
        <v>3025</v>
      </c>
      <c r="K3033">
        <v>36.1755</v>
      </c>
      <c r="L3033">
        <v>-83.768150000000006</v>
      </c>
      <c r="M3033" s="100" t="s">
        <v>38388</v>
      </c>
      <c r="N3033" t="s">
        <v>18813</v>
      </c>
      <c r="O3033" t="s">
        <v>42505</v>
      </c>
      <c r="P3033">
        <v>4</v>
      </c>
      <c r="Q3033" t="s">
        <v>27211</v>
      </c>
      <c r="R3033" t="s">
        <v>25825</v>
      </c>
      <c r="S3033" t="s">
        <v>26197</v>
      </c>
      <c r="T3033"/>
      <c r="U3033" t="s">
        <v>26198</v>
      </c>
      <c r="V3033" t="s">
        <v>26204</v>
      </c>
      <c r="X3033" s="91" t="s">
        <v>31415</v>
      </c>
      <c r="Y3033" s="97"/>
      <c r="AA3033" s="91" t="str">
        <v>FLAT013.0UN</v>
      </c>
    </row>
    <row r="3034" spans="1:27" s="91" customFormat="1" ht="15" customHeight="1" x14ac:dyDescent="0.35">
      <c r="A3034" t="s">
        <v>9038</v>
      </c>
      <c r="B3034" t="s">
        <v>9037</v>
      </c>
      <c r="C3034" t="s">
        <v>7463</v>
      </c>
      <c r="D3034" t="s">
        <v>9039</v>
      </c>
      <c r="E3034"/>
      <c r="F3034" t="s">
        <v>44</v>
      </c>
      <c r="G3034"/>
      <c r="H3034">
        <v>15.3</v>
      </c>
      <c r="I3034">
        <v>22.68</v>
      </c>
      <c r="J3034" t="s">
        <v>3025</v>
      </c>
      <c r="K3034">
        <v>36.196100000000001</v>
      </c>
      <c r="L3034">
        <v>-83.745599999999996</v>
      </c>
      <c r="M3034" s="100" t="s">
        <v>38388</v>
      </c>
      <c r="N3034" t="s">
        <v>18813</v>
      </c>
      <c r="O3034" t="s">
        <v>42505</v>
      </c>
      <c r="P3034">
        <v>4</v>
      </c>
      <c r="Q3034" t="s">
        <v>27217</v>
      </c>
      <c r="R3034" t="s">
        <v>25825</v>
      </c>
      <c r="S3034" t="s">
        <v>26197</v>
      </c>
      <c r="T3034"/>
      <c r="U3034" t="s">
        <v>26198</v>
      </c>
      <c r="V3034" t="s">
        <v>26204</v>
      </c>
      <c r="X3034" s="91" t="s">
        <v>31416</v>
      </c>
      <c r="Y3034" s="97"/>
      <c r="AA3034" s="91" t="str">
        <v>FLAT015.3UN</v>
      </c>
    </row>
    <row r="3035" spans="1:27" s="91" customFormat="1" ht="15" customHeight="1" x14ac:dyDescent="0.35">
      <c r="A3035" t="s">
        <v>9041</v>
      </c>
      <c r="B3035" t="s">
        <v>9040</v>
      </c>
      <c r="C3035" t="s">
        <v>7463</v>
      </c>
      <c r="D3035" t="s">
        <v>41101</v>
      </c>
      <c r="E3035"/>
      <c r="F3035" t="s">
        <v>44</v>
      </c>
      <c r="G3035"/>
      <c r="H3035">
        <v>18</v>
      </c>
      <c r="I3035">
        <v>15.31</v>
      </c>
      <c r="J3035" t="s">
        <v>3025</v>
      </c>
      <c r="K3035">
        <v>36.221769999999999</v>
      </c>
      <c r="L3035">
        <v>-83.728750000000005</v>
      </c>
      <c r="M3035" s="100" t="s">
        <v>38388</v>
      </c>
      <c r="N3035" t="s">
        <v>18813</v>
      </c>
      <c r="O3035" t="s">
        <v>42505</v>
      </c>
      <c r="P3035">
        <v>4</v>
      </c>
      <c r="Q3035" t="s">
        <v>27217</v>
      </c>
      <c r="R3035" t="s">
        <v>25825</v>
      </c>
      <c r="S3035" t="s">
        <v>26197</v>
      </c>
      <c r="T3035"/>
      <c r="U3035" t="s">
        <v>26198</v>
      </c>
      <c r="V3035" t="s">
        <v>26204</v>
      </c>
      <c r="W3035" s="91" t="s">
        <v>35119</v>
      </c>
      <c r="X3035" s="91" t="s">
        <v>35120</v>
      </c>
      <c r="Y3035" s="97"/>
      <c r="AA3035" s="91" t="str">
        <v>FLAT018.0UN</v>
      </c>
    </row>
    <row r="3036" spans="1:27" s="91" customFormat="1" ht="15" customHeight="1" x14ac:dyDescent="0.35">
      <c r="A3036" t="s">
        <v>9043</v>
      </c>
      <c r="B3036" t="s">
        <v>9042</v>
      </c>
      <c r="C3036" t="s">
        <v>7463</v>
      </c>
      <c r="D3036" t="s">
        <v>9044</v>
      </c>
      <c r="E3036"/>
      <c r="F3036" t="s">
        <v>44</v>
      </c>
      <c r="G3036"/>
      <c r="H3036">
        <v>18.600000000000001</v>
      </c>
      <c r="I3036">
        <v>14.8</v>
      </c>
      <c r="J3036" t="s">
        <v>3025</v>
      </c>
      <c r="K3036">
        <v>36.226900000000001</v>
      </c>
      <c r="L3036">
        <v>-83.719700000000003</v>
      </c>
      <c r="M3036" s="100" t="s">
        <v>38388</v>
      </c>
      <c r="N3036" t="s">
        <v>18813</v>
      </c>
      <c r="O3036" t="s">
        <v>42505</v>
      </c>
      <c r="P3036">
        <v>4</v>
      </c>
      <c r="Q3036" t="s">
        <v>27217</v>
      </c>
      <c r="R3036" t="s">
        <v>25825</v>
      </c>
      <c r="S3036" t="s">
        <v>26197</v>
      </c>
      <c r="T3036"/>
      <c r="U3036" t="s">
        <v>26198</v>
      </c>
      <c r="V3036" t="s">
        <v>26204</v>
      </c>
      <c r="W3036" s="91" t="s">
        <v>9045</v>
      </c>
      <c r="X3036" s="91" t="s">
        <v>38422</v>
      </c>
      <c r="Y3036" s="97"/>
      <c r="AA3036" s="91" t="str">
        <v>FLAT018.6UN</v>
      </c>
    </row>
    <row r="3037" spans="1:27" s="91" customFormat="1" ht="15" customHeight="1" x14ac:dyDescent="0.35">
      <c r="A3037" t="s">
        <v>9047</v>
      </c>
      <c r="B3037" t="s">
        <v>9046</v>
      </c>
      <c r="C3037" t="s">
        <v>7463</v>
      </c>
      <c r="D3037" t="s">
        <v>9048</v>
      </c>
      <c r="E3037"/>
      <c r="F3037" t="s">
        <v>44</v>
      </c>
      <c r="G3037"/>
      <c r="H3037">
        <v>19</v>
      </c>
      <c r="I3037">
        <v>14.7</v>
      </c>
      <c r="J3037" t="s">
        <v>3025</v>
      </c>
      <c r="K3037">
        <v>36.228299999999997</v>
      </c>
      <c r="L3037">
        <v>-83.716300000000004</v>
      </c>
      <c r="M3037" s="100" t="s">
        <v>38388</v>
      </c>
      <c r="N3037" t="s">
        <v>18813</v>
      </c>
      <c r="O3037" t="s">
        <v>42505</v>
      </c>
      <c r="P3037">
        <v>4</v>
      </c>
      <c r="Q3037" t="s">
        <v>27217</v>
      </c>
      <c r="R3037" t="s">
        <v>25825</v>
      </c>
      <c r="S3037" t="s">
        <v>26197</v>
      </c>
      <c r="T3037"/>
      <c r="U3037" t="s">
        <v>26198</v>
      </c>
      <c r="V3037" t="s">
        <v>26204</v>
      </c>
      <c r="W3037" s="91" t="s">
        <v>9049</v>
      </c>
      <c r="X3037" s="91" t="s">
        <v>39268</v>
      </c>
      <c r="Y3037" s="97"/>
      <c r="AA3037" s="91" t="str">
        <v>FLAT019.0UN</v>
      </c>
    </row>
    <row r="3038" spans="1:27" s="91" customFormat="1" ht="15" customHeight="1" x14ac:dyDescent="0.35">
      <c r="A3038" t="s">
        <v>9051</v>
      </c>
      <c r="B3038" t="s">
        <v>9050</v>
      </c>
      <c r="C3038" t="s">
        <v>7463</v>
      </c>
      <c r="D3038" t="s">
        <v>9052</v>
      </c>
      <c r="E3038"/>
      <c r="F3038" t="s">
        <v>44</v>
      </c>
      <c r="G3038"/>
      <c r="H3038">
        <v>19.2</v>
      </c>
      <c r="I3038">
        <v>14.13</v>
      </c>
      <c r="J3038" t="s">
        <v>3025</v>
      </c>
      <c r="K3038">
        <v>36.2303</v>
      </c>
      <c r="L3038">
        <v>-83.713099999999997</v>
      </c>
      <c r="M3038" s="100" t="s">
        <v>38388</v>
      </c>
      <c r="N3038" t="s">
        <v>18813</v>
      </c>
      <c r="O3038" t="s">
        <v>42505</v>
      </c>
      <c r="P3038">
        <v>4</v>
      </c>
      <c r="Q3038" t="s">
        <v>31417</v>
      </c>
      <c r="R3038" t="s">
        <v>25825</v>
      </c>
      <c r="S3038" t="s">
        <v>26197</v>
      </c>
      <c r="T3038"/>
      <c r="U3038" t="s">
        <v>26198</v>
      </c>
      <c r="V3038" t="s">
        <v>26204</v>
      </c>
      <c r="W3038" s="91" t="s">
        <v>9053</v>
      </c>
      <c r="X3038" s="91" t="s">
        <v>39269</v>
      </c>
      <c r="Y3038" s="97"/>
      <c r="AA3038" s="91" t="str">
        <v>FLAT019.2UN</v>
      </c>
    </row>
    <row r="3039" spans="1:27" s="91" customFormat="1" ht="15" customHeight="1" x14ac:dyDescent="0.35">
      <c r="A3039" t="s">
        <v>37214</v>
      </c>
      <c r="B3039" t="s">
        <v>37215</v>
      </c>
      <c r="C3039" t="s">
        <v>7463</v>
      </c>
      <c r="D3039" t="s">
        <v>37216</v>
      </c>
      <c r="E3039"/>
      <c r="F3039" t="s">
        <v>44</v>
      </c>
      <c r="G3039"/>
      <c r="H3039">
        <v>25.2</v>
      </c>
      <c r="I3039">
        <v>3.2</v>
      </c>
      <c r="J3039" t="s">
        <v>2163</v>
      </c>
      <c r="K3039">
        <v>36.271349999999998</v>
      </c>
      <c r="L3039">
        <v>-83.636060000000001</v>
      </c>
      <c r="M3039" s="100" t="s">
        <v>38388</v>
      </c>
      <c r="N3039" t="s">
        <v>18813</v>
      </c>
      <c r="O3039" t="s">
        <v>42505</v>
      </c>
      <c r="P3039">
        <v>4</v>
      </c>
      <c r="Q3039" t="s">
        <v>31417</v>
      </c>
      <c r="R3039" t="s">
        <v>25825</v>
      </c>
      <c r="S3039" t="s">
        <v>26197</v>
      </c>
      <c r="T3039"/>
      <c r="U3039" t="s">
        <v>26198</v>
      </c>
      <c r="V3039" t="s">
        <v>26204</v>
      </c>
      <c r="Y3039" s="97"/>
      <c r="AA3039" s="91" t="str">
        <v>FLAT025.2GR</v>
      </c>
    </row>
    <row r="3040" spans="1:27" s="91" customFormat="1" ht="15" customHeight="1" x14ac:dyDescent="0.35">
      <c r="A3040" t="s">
        <v>31418</v>
      </c>
      <c r="B3040" t="s">
        <v>31419</v>
      </c>
      <c r="C3040" t="s">
        <v>31420</v>
      </c>
      <c r="D3040" t="s">
        <v>31421</v>
      </c>
      <c r="E3040"/>
      <c r="F3040" t="s">
        <v>44</v>
      </c>
      <c r="G3040"/>
      <c r="H3040">
        <v>0.1</v>
      </c>
      <c r="I3040">
        <v>0.7</v>
      </c>
      <c r="J3040" t="s">
        <v>3025</v>
      </c>
      <c r="K3040">
        <v>36.217570000000002</v>
      </c>
      <c r="L3040">
        <v>-83.738720000000001</v>
      </c>
      <c r="M3040" s="100" t="s">
        <v>38388</v>
      </c>
      <c r="N3040" t="s">
        <v>18813</v>
      </c>
      <c r="O3040" t="s">
        <v>42505</v>
      </c>
      <c r="P3040">
        <v>4</v>
      </c>
      <c r="Q3040" t="s">
        <v>30723</v>
      </c>
      <c r="R3040" t="s">
        <v>25825</v>
      </c>
      <c r="S3040" t="s">
        <v>26197</v>
      </c>
      <c r="T3040"/>
      <c r="U3040" t="s">
        <v>26198</v>
      </c>
      <c r="V3040" t="s">
        <v>26204</v>
      </c>
      <c r="Y3040" s="97"/>
      <c r="AA3040" s="91" t="str">
        <v>FLAT17.2T0.1UN</v>
      </c>
    </row>
    <row r="3041" spans="1:27" s="91" customFormat="1" ht="15" customHeight="1" x14ac:dyDescent="0.35">
      <c r="A3041" t="s">
        <v>27219</v>
      </c>
      <c r="B3041" t="s">
        <v>27218</v>
      </c>
      <c r="C3041" t="s">
        <v>9056</v>
      </c>
      <c r="D3041" t="s">
        <v>8663</v>
      </c>
      <c r="E3041"/>
      <c r="F3041" t="s">
        <v>324</v>
      </c>
      <c r="G3041"/>
      <c r="H3041">
        <v>0.1</v>
      </c>
      <c r="I3041">
        <v>0.71</v>
      </c>
      <c r="J3041" t="s">
        <v>950</v>
      </c>
      <c r="K3041">
        <v>36.123561000000002</v>
      </c>
      <c r="L3041">
        <v>-84.424818999999999</v>
      </c>
      <c r="M3041" s="100" t="s">
        <v>38426</v>
      </c>
      <c r="N3041" t="s">
        <v>26325</v>
      </c>
      <c r="O3041" t="s">
        <v>42757</v>
      </c>
      <c r="P3041">
        <v>4</v>
      </c>
      <c r="Q3041" t="s">
        <v>27184</v>
      </c>
      <c r="R3041" t="s">
        <v>25825</v>
      </c>
      <c r="S3041" t="s">
        <v>26197</v>
      </c>
      <c r="T3041"/>
      <c r="U3041" t="s">
        <v>26198</v>
      </c>
      <c r="V3041" t="s">
        <v>26204</v>
      </c>
      <c r="W3041" s="91" t="s">
        <v>43342</v>
      </c>
      <c r="X3041" s="91" t="s">
        <v>29611</v>
      </c>
      <c r="Y3041" s="97"/>
      <c r="AA3041" s="91" t="str">
        <v>FLATR000.1AN</v>
      </c>
    </row>
    <row r="3042" spans="1:27" s="91" customFormat="1" ht="15" customHeight="1" x14ac:dyDescent="0.35">
      <c r="A3042" s="310" t="s">
        <v>43762</v>
      </c>
      <c r="B3042" s="310" t="s">
        <v>43763</v>
      </c>
      <c r="C3042" s="310" t="s">
        <v>9056</v>
      </c>
      <c r="D3042" s="310" t="s">
        <v>43764</v>
      </c>
      <c r="E3042" s="310"/>
      <c r="F3042" s="310" t="s">
        <v>58</v>
      </c>
      <c r="G3042" s="310"/>
      <c r="H3042" s="314">
        <v>0.1</v>
      </c>
      <c r="I3042" s="314">
        <v>1.44</v>
      </c>
      <c r="J3042" s="310" t="s">
        <v>313</v>
      </c>
      <c r="K3042" s="314">
        <v>35.859400000000001</v>
      </c>
      <c r="L3042" s="314">
        <v>-85.069289999999995</v>
      </c>
      <c r="M3042" s="314" t="s">
        <v>38416</v>
      </c>
      <c r="N3042" s="310" t="s">
        <v>26258</v>
      </c>
      <c r="O3042" s="310" t="s">
        <v>38438</v>
      </c>
      <c r="P3042" s="314">
        <v>1</v>
      </c>
      <c r="Q3042" s="310" t="s">
        <v>26556</v>
      </c>
      <c r="R3042" s="310" t="s">
        <v>25812</v>
      </c>
      <c r="S3042" s="310" t="s">
        <v>26197</v>
      </c>
      <c r="T3042" s="310"/>
      <c r="U3042" s="310" t="s">
        <v>26198</v>
      </c>
      <c r="V3042" s="310" t="s">
        <v>26199</v>
      </c>
      <c r="X3042" s="91" t="s">
        <v>43761</v>
      </c>
      <c r="Y3042" s="97"/>
      <c r="AA3042" s="91" t="str">
        <v>FLATR000.1CU</v>
      </c>
    </row>
    <row r="3043" spans="1:27" s="91" customFormat="1" ht="15" customHeight="1" x14ac:dyDescent="0.35">
      <c r="A3043" t="s">
        <v>9055</v>
      </c>
      <c r="B3043" t="s">
        <v>9054</v>
      </c>
      <c r="C3043" t="s">
        <v>9056</v>
      </c>
      <c r="D3043" t="s">
        <v>9057</v>
      </c>
      <c r="E3043"/>
      <c r="F3043" t="s">
        <v>29083</v>
      </c>
      <c r="G3043"/>
      <c r="H3043">
        <v>1.4</v>
      </c>
      <c r="I3043">
        <v>3.68</v>
      </c>
      <c r="J3043" t="s">
        <v>95</v>
      </c>
      <c r="K3043">
        <v>36.034166999999997</v>
      </c>
      <c r="L3043">
        <v>-87.113889999999998</v>
      </c>
      <c r="M3043" s="100" t="s">
        <v>38379</v>
      </c>
      <c r="N3043" t="s">
        <v>26205</v>
      </c>
      <c r="O3043" t="s">
        <v>43137</v>
      </c>
      <c r="P3043">
        <v>1</v>
      </c>
      <c r="Q3043" t="s">
        <v>31422</v>
      </c>
      <c r="R3043" t="s">
        <v>25829</v>
      </c>
      <c r="S3043" t="s">
        <v>26197</v>
      </c>
      <c r="T3043"/>
      <c r="U3043" t="s">
        <v>26198</v>
      </c>
      <c r="V3043" t="s">
        <v>26199</v>
      </c>
      <c r="W3043" s="91" t="s">
        <v>9058</v>
      </c>
      <c r="X3043" s="91" t="s">
        <v>31423</v>
      </c>
      <c r="Y3043" s="97"/>
      <c r="AA3043" s="91" t="str">
        <v>FLATR001.4WI</v>
      </c>
    </row>
    <row r="3044" spans="1:27" s="91" customFormat="1" ht="15" customHeight="1" x14ac:dyDescent="0.35">
      <c r="A3044" t="s">
        <v>9060</v>
      </c>
      <c r="B3044" t="s">
        <v>9059</v>
      </c>
      <c r="C3044" t="s">
        <v>9056</v>
      </c>
      <c r="D3044" t="s">
        <v>9061</v>
      </c>
      <c r="E3044"/>
      <c r="F3044" t="s">
        <v>29083</v>
      </c>
      <c r="G3044"/>
      <c r="H3044">
        <v>1.6</v>
      </c>
      <c r="I3044">
        <v>3.62</v>
      </c>
      <c r="J3044" t="s">
        <v>95</v>
      </c>
      <c r="K3044">
        <v>36.032150000000001</v>
      </c>
      <c r="L3044">
        <v>-87.114909999999995</v>
      </c>
      <c r="M3044" s="100" t="s">
        <v>38379</v>
      </c>
      <c r="N3044" t="s">
        <v>26205</v>
      </c>
      <c r="O3044" t="s">
        <v>43137</v>
      </c>
      <c r="P3044">
        <v>1</v>
      </c>
      <c r="Q3044" t="s">
        <v>31422</v>
      </c>
      <c r="R3044" t="s">
        <v>25829</v>
      </c>
      <c r="S3044" t="s">
        <v>26197</v>
      </c>
      <c r="T3044"/>
      <c r="U3044" t="s">
        <v>26198</v>
      </c>
      <c r="V3044" t="s">
        <v>26199</v>
      </c>
      <c r="W3044" s="91" t="s">
        <v>9062</v>
      </c>
      <c r="X3044" s="91" t="s">
        <v>35121</v>
      </c>
      <c r="Y3044" s="97"/>
      <c r="AA3044" s="91" t="str">
        <v>FLATR001.6WI</v>
      </c>
    </row>
    <row r="3045" spans="1:27" s="91" customFormat="1" ht="15" customHeight="1" x14ac:dyDescent="0.35">
      <c r="A3045" t="s">
        <v>9064</v>
      </c>
      <c r="B3045" t="s">
        <v>9063</v>
      </c>
      <c r="C3045" t="s">
        <v>9065</v>
      </c>
      <c r="D3045" t="s">
        <v>9066</v>
      </c>
      <c r="E3045"/>
      <c r="F3045" t="s">
        <v>9</v>
      </c>
      <c r="G3045"/>
      <c r="H3045">
        <v>0.4</v>
      </c>
      <c r="I3045">
        <v>11.81</v>
      </c>
      <c r="J3045" t="s">
        <v>354</v>
      </c>
      <c r="K3045">
        <v>35.349469999999997</v>
      </c>
      <c r="L3045">
        <v>-88.251630000000006</v>
      </c>
      <c r="M3045" s="100" t="s">
        <v>38402</v>
      </c>
      <c r="N3045" t="s">
        <v>26242</v>
      </c>
      <c r="O3045" t="s">
        <v>42467</v>
      </c>
      <c r="P3045">
        <v>3</v>
      </c>
      <c r="Q3045" t="s">
        <v>31424</v>
      </c>
      <c r="R3045" t="s">
        <v>25816</v>
      </c>
      <c r="S3045" t="s">
        <v>26197</v>
      </c>
      <c r="T3045"/>
      <c r="U3045" t="s">
        <v>26198</v>
      </c>
      <c r="V3045" t="s">
        <v>26199</v>
      </c>
      <c r="W3045" s="91" t="s">
        <v>9067</v>
      </c>
      <c r="X3045" s="91" t="s">
        <v>30907</v>
      </c>
      <c r="Y3045" s="97"/>
      <c r="AA3045" s="91" t="str">
        <v>FLATS000.4HD</v>
      </c>
    </row>
    <row r="3046" spans="1:27" s="91" customFormat="1" ht="15" customHeight="1" x14ac:dyDescent="0.35">
      <c r="A3046" t="s">
        <v>9069</v>
      </c>
      <c r="B3046" t="s">
        <v>9068</v>
      </c>
      <c r="C3046" t="s">
        <v>9065</v>
      </c>
      <c r="D3046" t="s">
        <v>9070</v>
      </c>
      <c r="E3046"/>
      <c r="F3046" t="s">
        <v>9</v>
      </c>
      <c r="G3046"/>
      <c r="H3046">
        <v>2.5</v>
      </c>
      <c r="I3046">
        <v>5.46</v>
      </c>
      <c r="J3046" t="s">
        <v>354</v>
      </c>
      <c r="K3046">
        <v>35.363610000000001</v>
      </c>
      <c r="L3046">
        <v>-88.276020000000003</v>
      </c>
      <c r="M3046" s="100" t="s">
        <v>38402</v>
      </c>
      <c r="N3046" t="s">
        <v>26242</v>
      </c>
      <c r="O3046" t="s">
        <v>42467</v>
      </c>
      <c r="P3046">
        <v>3</v>
      </c>
      <c r="Q3046" t="s">
        <v>31424</v>
      </c>
      <c r="R3046" t="s">
        <v>25816</v>
      </c>
      <c r="S3046" t="s">
        <v>26197</v>
      </c>
      <c r="T3046"/>
      <c r="U3046" t="s">
        <v>26198</v>
      </c>
      <c r="V3046" t="s">
        <v>26199</v>
      </c>
      <c r="Y3046" s="97"/>
      <c r="AA3046" s="91" t="str">
        <v>FLATS002.5HD</v>
      </c>
    </row>
    <row r="3047" spans="1:27" s="91" customFormat="1" ht="15" customHeight="1" x14ac:dyDescent="0.35">
      <c r="A3047" t="s">
        <v>9072</v>
      </c>
      <c r="B3047" t="s">
        <v>9071</v>
      </c>
      <c r="C3047" t="s">
        <v>9073</v>
      </c>
      <c r="D3047" t="s">
        <v>9074</v>
      </c>
      <c r="E3047"/>
      <c r="F3047" t="s">
        <v>28983</v>
      </c>
      <c r="G3047"/>
      <c r="H3047">
        <v>0.1</v>
      </c>
      <c r="I3047">
        <v>0.92</v>
      </c>
      <c r="J3047" t="s">
        <v>244</v>
      </c>
      <c r="K3047">
        <v>36.527569999999997</v>
      </c>
      <c r="L3047">
        <v>-81.803560000000004</v>
      </c>
      <c r="M3047" s="100" t="s">
        <v>38412</v>
      </c>
      <c r="N3047" t="s">
        <v>29031</v>
      </c>
      <c r="O3047" t="s">
        <v>42671</v>
      </c>
      <c r="P3047">
        <v>2</v>
      </c>
      <c r="Q3047" t="s">
        <v>27583</v>
      </c>
      <c r="R3047" t="s">
        <v>25821</v>
      </c>
      <c r="S3047" t="s">
        <v>26197</v>
      </c>
      <c r="T3047"/>
      <c r="U3047" t="s">
        <v>26198</v>
      </c>
      <c r="V3047" t="s">
        <v>26204</v>
      </c>
      <c r="X3047" s="91" t="s">
        <v>35122</v>
      </c>
      <c r="Y3047" s="97"/>
      <c r="AA3047" s="91" t="str">
        <v>FLATW000.1JO</v>
      </c>
    </row>
    <row r="3048" spans="1:27" s="91" customFormat="1" ht="15" customHeight="1" x14ac:dyDescent="0.35">
      <c r="A3048" t="s">
        <v>9076</v>
      </c>
      <c r="B3048" t="s">
        <v>9075</v>
      </c>
      <c r="C3048" t="s">
        <v>9073</v>
      </c>
      <c r="D3048" t="s">
        <v>248</v>
      </c>
      <c r="E3048"/>
      <c r="F3048" t="s">
        <v>115</v>
      </c>
      <c r="G3048"/>
      <c r="H3048">
        <v>0.4</v>
      </c>
      <c r="I3048">
        <v>5.89</v>
      </c>
      <c r="J3048" t="s">
        <v>249</v>
      </c>
      <c r="K3048">
        <v>35.585099999999997</v>
      </c>
      <c r="L3048">
        <v>-85.213899999999995</v>
      </c>
      <c r="M3048" s="100" t="s">
        <v>38393</v>
      </c>
      <c r="N3048" t="s">
        <v>59</v>
      </c>
      <c r="O3048" t="s">
        <v>42283</v>
      </c>
      <c r="P3048">
        <v>5</v>
      </c>
      <c r="Q3048" t="s">
        <v>27266</v>
      </c>
      <c r="R3048" t="s">
        <v>25802</v>
      </c>
      <c r="S3048" t="s">
        <v>26197</v>
      </c>
      <c r="T3048"/>
      <c r="U3048" t="s">
        <v>26198</v>
      </c>
      <c r="V3048" t="s">
        <v>26199</v>
      </c>
      <c r="X3048" s="91" t="s">
        <v>31425</v>
      </c>
      <c r="Y3048" s="97"/>
      <c r="AA3048" s="91" t="str">
        <v>FLATW000.4BL</v>
      </c>
    </row>
    <row r="3049" spans="1:27" s="91" customFormat="1" ht="15" customHeight="1" x14ac:dyDescent="0.35">
      <c r="A3049" t="s">
        <v>27223</v>
      </c>
      <c r="B3049" t="s">
        <v>27222</v>
      </c>
      <c r="C3049" t="s">
        <v>9073</v>
      </c>
      <c r="D3049" t="s">
        <v>27224</v>
      </c>
      <c r="E3049"/>
      <c r="F3049" t="s">
        <v>115</v>
      </c>
      <c r="G3049"/>
      <c r="H3049">
        <v>0.7</v>
      </c>
      <c r="I3049">
        <v>5.79</v>
      </c>
      <c r="J3049" t="s">
        <v>249</v>
      </c>
      <c r="K3049">
        <v>35.588740000000001</v>
      </c>
      <c r="L3049">
        <v>-85.213513000000006</v>
      </c>
      <c r="M3049" s="100" t="s">
        <v>38393</v>
      </c>
      <c r="N3049" t="s">
        <v>59</v>
      </c>
      <c r="O3049" t="s">
        <v>42283</v>
      </c>
      <c r="P3049">
        <v>5</v>
      </c>
      <c r="Q3049" t="s">
        <v>27266</v>
      </c>
      <c r="R3049" t="s">
        <v>25802</v>
      </c>
      <c r="S3049" t="s">
        <v>26197</v>
      </c>
      <c r="T3049"/>
      <c r="U3049" t="s">
        <v>26198</v>
      </c>
      <c r="V3049" t="s">
        <v>26204</v>
      </c>
      <c r="W3049" s="91" t="s">
        <v>9448</v>
      </c>
      <c r="Y3049" s="97"/>
      <c r="AA3049" s="91" t="str">
        <v>FLATW000.7BL</v>
      </c>
    </row>
    <row r="3050" spans="1:27" s="91" customFormat="1" ht="15" customHeight="1" x14ac:dyDescent="0.35">
      <c r="A3050" t="s">
        <v>9078</v>
      </c>
      <c r="B3050" t="s">
        <v>9077</v>
      </c>
      <c r="C3050" t="s">
        <v>9079</v>
      </c>
      <c r="D3050" t="s">
        <v>9080</v>
      </c>
      <c r="E3050"/>
      <c r="F3050" t="s">
        <v>44</v>
      </c>
      <c r="G3050"/>
      <c r="H3050">
        <v>0.1</v>
      </c>
      <c r="I3050">
        <v>4.41</v>
      </c>
      <c r="J3050" t="s">
        <v>1612</v>
      </c>
      <c r="K3050">
        <v>36.506</v>
      </c>
      <c r="L3050">
        <v>-83.265000000000001</v>
      </c>
      <c r="M3050" s="100" t="s">
        <v>38424</v>
      </c>
      <c r="N3050" t="s">
        <v>26272</v>
      </c>
      <c r="O3050" t="s">
        <v>42106</v>
      </c>
      <c r="P3050">
        <v>4</v>
      </c>
      <c r="Q3050" t="s">
        <v>30033</v>
      </c>
      <c r="R3050" t="s">
        <v>25821</v>
      </c>
      <c r="S3050" t="s">
        <v>26197</v>
      </c>
      <c r="T3050"/>
      <c r="U3050" t="s">
        <v>26198</v>
      </c>
      <c r="V3050" t="s">
        <v>26204</v>
      </c>
      <c r="X3050" s="91" t="s">
        <v>31426</v>
      </c>
      <c r="Y3050" s="97"/>
      <c r="AA3050" s="91" t="str">
        <v>FLEA000.1HK</v>
      </c>
    </row>
    <row r="3051" spans="1:27" s="91" customFormat="1" ht="15" customHeight="1" x14ac:dyDescent="0.35">
      <c r="A3051" t="s">
        <v>9082</v>
      </c>
      <c r="B3051" t="s">
        <v>9081</v>
      </c>
      <c r="C3051" t="s">
        <v>9083</v>
      </c>
      <c r="D3051" t="s">
        <v>9084</v>
      </c>
      <c r="E3051"/>
      <c r="F3051" t="s">
        <v>28994</v>
      </c>
      <c r="G3051"/>
      <c r="H3051">
        <v>0.3</v>
      </c>
      <c r="I3051">
        <v>0.86</v>
      </c>
      <c r="J3051" t="s">
        <v>359</v>
      </c>
      <c r="K3051">
        <v>35.908000000000001</v>
      </c>
      <c r="L3051">
        <v>-83.940700000000007</v>
      </c>
      <c r="M3051" s="100" t="s">
        <v>38415</v>
      </c>
      <c r="N3051" t="s">
        <v>26602</v>
      </c>
      <c r="O3051" t="s">
        <v>43019</v>
      </c>
      <c r="P3051">
        <v>2</v>
      </c>
      <c r="Q3051" t="s">
        <v>31427</v>
      </c>
      <c r="R3051" t="s">
        <v>25825</v>
      </c>
      <c r="S3051" t="s">
        <v>26197</v>
      </c>
      <c r="T3051"/>
      <c r="U3051" t="s">
        <v>26198</v>
      </c>
      <c r="V3051" t="s">
        <v>26204</v>
      </c>
      <c r="W3051" s="91" t="s">
        <v>9085</v>
      </c>
      <c r="X3051" s="91" t="s">
        <v>35123</v>
      </c>
      <c r="Y3051" s="97"/>
      <c r="AA3051" s="91" t="str">
        <v>FLENN0.9T0.3KN</v>
      </c>
    </row>
    <row r="3052" spans="1:27" s="91" customFormat="1" ht="15" customHeight="1" x14ac:dyDescent="0.35">
      <c r="A3052" t="s">
        <v>9087</v>
      </c>
      <c r="B3052" t="s">
        <v>9086</v>
      </c>
      <c r="C3052" t="s">
        <v>9088</v>
      </c>
      <c r="D3052" t="s">
        <v>37217</v>
      </c>
      <c r="E3052"/>
      <c r="F3052" t="s">
        <v>28994</v>
      </c>
      <c r="G3052"/>
      <c r="H3052">
        <v>0.5</v>
      </c>
      <c r="I3052">
        <v>0.7</v>
      </c>
      <c r="J3052" t="s">
        <v>359</v>
      </c>
      <c r="K3052">
        <v>35.912039999999998</v>
      </c>
      <c r="L3052">
        <v>-83.93647</v>
      </c>
      <c r="M3052" s="100" t="s">
        <v>38415</v>
      </c>
      <c r="N3052" t="s">
        <v>26602</v>
      </c>
      <c r="O3052" t="s">
        <v>43019</v>
      </c>
      <c r="P3052">
        <v>2</v>
      </c>
      <c r="Q3052" t="s">
        <v>31427</v>
      </c>
      <c r="R3052" t="s">
        <v>25825</v>
      </c>
      <c r="S3052" t="s">
        <v>26197</v>
      </c>
      <c r="T3052"/>
      <c r="U3052" t="s">
        <v>26198</v>
      </c>
      <c r="V3052" t="s">
        <v>26204</v>
      </c>
      <c r="X3052" s="91" t="s">
        <v>31428</v>
      </c>
      <c r="Y3052" s="97"/>
      <c r="AA3052" s="91" t="str">
        <v>FLENN0.9T0.5KN</v>
      </c>
    </row>
    <row r="3053" spans="1:27" s="91" customFormat="1" ht="15" customHeight="1" x14ac:dyDescent="0.35">
      <c r="A3053" t="s">
        <v>9090</v>
      </c>
      <c r="B3053" t="s">
        <v>9089</v>
      </c>
      <c r="C3053" t="s">
        <v>9091</v>
      </c>
      <c r="D3053" t="s">
        <v>9092</v>
      </c>
      <c r="E3053"/>
      <c r="F3053" t="s">
        <v>28994</v>
      </c>
      <c r="G3053"/>
      <c r="H3053">
        <v>1</v>
      </c>
      <c r="I3053">
        <v>0.25</v>
      </c>
      <c r="J3053" t="s">
        <v>359</v>
      </c>
      <c r="K3053">
        <v>35.90784</v>
      </c>
      <c r="L3053">
        <v>-83.943299999999994</v>
      </c>
      <c r="M3053" s="100" t="s">
        <v>38415</v>
      </c>
      <c r="N3053" t="s">
        <v>26602</v>
      </c>
      <c r="O3053" t="s">
        <v>43019</v>
      </c>
      <c r="P3053">
        <v>2</v>
      </c>
      <c r="Q3053" t="s">
        <v>31429</v>
      </c>
      <c r="R3053" t="s">
        <v>25825</v>
      </c>
      <c r="S3053" t="s">
        <v>26197</v>
      </c>
      <c r="T3053"/>
      <c r="U3053" t="s">
        <v>26198</v>
      </c>
      <c r="V3053" t="s">
        <v>26204</v>
      </c>
      <c r="X3053" s="91" t="s">
        <v>31430</v>
      </c>
      <c r="Y3053" s="97"/>
      <c r="AA3053" s="91" t="str">
        <v>FLENN001.0KN</v>
      </c>
    </row>
    <row r="3054" spans="1:27" s="91" customFormat="1" ht="15" customHeight="1" x14ac:dyDescent="0.35">
      <c r="A3054" t="s">
        <v>9094</v>
      </c>
      <c r="B3054" t="s">
        <v>9093</v>
      </c>
      <c r="C3054" t="s">
        <v>9095</v>
      </c>
      <c r="D3054" t="s">
        <v>9096</v>
      </c>
      <c r="E3054"/>
      <c r="F3054" t="s">
        <v>29088</v>
      </c>
      <c r="G3054"/>
      <c r="H3054">
        <v>0.1</v>
      </c>
      <c r="I3054">
        <v>26.31</v>
      </c>
      <c r="J3054" t="s">
        <v>166</v>
      </c>
      <c r="K3054">
        <v>36.597639999999998</v>
      </c>
      <c r="L3054">
        <v>-87.42689</v>
      </c>
      <c r="M3054" s="100" t="s">
        <v>38413</v>
      </c>
      <c r="N3054" t="s">
        <v>26250</v>
      </c>
      <c r="O3054" t="s">
        <v>43136</v>
      </c>
      <c r="P3054">
        <v>4</v>
      </c>
      <c r="Q3054" t="s">
        <v>27225</v>
      </c>
      <c r="R3054" t="s">
        <v>25829</v>
      </c>
      <c r="S3054" t="s">
        <v>26197</v>
      </c>
      <c r="T3054"/>
      <c r="U3054" t="s">
        <v>26198</v>
      </c>
      <c r="V3054" t="s">
        <v>26199</v>
      </c>
      <c r="Y3054" s="97"/>
      <c r="AA3054" s="91" t="str">
        <v>FLETC000.1MT</v>
      </c>
    </row>
    <row r="3055" spans="1:27" s="91" customFormat="1" ht="15" customHeight="1" x14ac:dyDescent="0.35">
      <c r="A3055" t="s">
        <v>9098</v>
      </c>
      <c r="B3055" t="s">
        <v>9097</v>
      </c>
      <c r="C3055" t="s">
        <v>9099</v>
      </c>
      <c r="D3055" t="s">
        <v>9100</v>
      </c>
      <c r="E3055"/>
      <c r="F3055" t="s">
        <v>27</v>
      </c>
      <c r="G3055"/>
      <c r="H3055">
        <v>0.6</v>
      </c>
      <c r="I3055">
        <v>32.090000000000003</v>
      </c>
      <c r="J3055" t="s">
        <v>919</v>
      </c>
      <c r="K3055">
        <v>35.166699999999999</v>
      </c>
      <c r="L3055">
        <v>-89.878299999999996</v>
      </c>
      <c r="M3055" s="100" t="s">
        <v>38390</v>
      </c>
      <c r="N3055" t="s">
        <v>26218</v>
      </c>
      <c r="O3055" t="s">
        <v>42904</v>
      </c>
      <c r="P3055">
        <v>3</v>
      </c>
      <c r="Q3055" t="s">
        <v>31431</v>
      </c>
      <c r="R3055" t="s">
        <v>25828</v>
      </c>
      <c r="S3055" t="s">
        <v>26197</v>
      </c>
      <c r="T3055"/>
      <c r="U3055" t="s">
        <v>26198</v>
      </c>
      <c r="V3055" t="s">
        <v>26199</v>
      </c>
      <c r="W3055" s="91" t="s">
        <v>43135</v>
      </c>
      <c r="X3055" s="91" t="s">
        <v>35124</v>
      </c>
      <c r="Y3055" s="97"/>
      <c r="AA3055" s="91" t="str">
        <v>FLETC000.6SH</v>
      </c>
    </row>
    <row r="3056" spans="1:27" s="91" customFormat="1" ht="15" customHeight="1" x14ac:dyDescent="0.35">
      <c r="A3056" t="s">
        <v>9102</v>
      </c>
      <c r="B3056" t="s">
        <v>9101</v>
      </c>
      <c r="C3056" t="s">
        <v>9099</v>
      </c>
      <c r="D3056" t="s">
        <v>9103</v>
      </c>
      <c r="E3056"/>
      <c r="F3056" t="s">
        <v>27</v>
      </c>
      <c r="G3056"/>
      <c r="H3056">
        <v>1.4</v>
      </c>
      <c r="I3056">
        <v>30.36</v>
      </c>
      <c r="J3056" t="s">
        <v>919</v>
      </c>
      <c r="K3056">
        <v>35.169400000000003</v>
      </c>
      <c r="L3056">
        <v>-89.865499999999997</v>
      </c>
      <c r="M3056" s="100" t="s">
        <v>38390</v>
      </c>
      <c r="N3056" t="s">
        <v>26218</v>
      </c>
      <c r="O3056" t="s">
        <v>39200</v>
      </c>
      <c r="P3056">
        <v>3</v>
      </c>
      <c r="Q3056" t="s">
        <v>31431</v>
      </c>
      <c r="R3056" t="s">
        <v>25828</v>
      </c>
      <c r="S3056" t="s">
        <v>26197</v>
      </c>
      <c r="T3056"/>
      <c r="U3056" t="s">
        <v>26198</v>
      </c>
      <c r="V3056" t="s">
        <v>26199</v>
      </c>
      <c r="W3056" s="91" t="s">
        <v>39270</v>
      </c>
      <c r="Y3056" s="97"/>
      <c r="AA3056" s="91" t="str">
        <v>FLETC001.4SH</v>
      </c>
    </row>
    <row r="3057" spans="1:27" s="91" customFormat="1" ht="15" customHeight="1" x14ac:dyDescent="0.35">
      <c r="A3057" t="s">
        <v>9105</v>
      </c>
      <c r="B3057" t="s">
        <v>9104</v>
      </c>
      <c r="C3057" t="s">
        <v>9095</v>
      </c>
      <c r="D3057" t="s">
        <v>37218</v>
      </c>
      <c r="E3057"/>
      <c r="F3057" t="s">
        <v>29088</v>
      </c>
      <c r="G3057"/>
      <c r="H3057">
        <v>3.8</v>
      </c>
      <c r="I3057">
        <v>17.52</v>
      </c>
      <c r="J3057" t="s">
        <v>166</v>
      </c>
      <c r="K3057">
        <v>36.58831</v>
      </c>
      <c r="L3057">
        <v>-87.466840000000005</v>
      </c>
      <c r="M3057" s="100" t="s">
        <v>38413</v>
      </c>
      <c r="N3057" t="s">
        <v>26250</v>
      </c>
      <c r="O3057" t="s">
        <v>43136</v>
      </c>
      <c r="P3057">
        <v>4</v>
      </c>
      <c r="Q3057" t="s">
        <v>27225</v>
      </c>
      <c r="R3057" t="s">
        <v>25829</v>
      </c>
      <c r="S3057" t="s">
        <v>26197</v>
      </c>
      <c r="T3057"/>
      <c r="U3057" t="s">
        <v>26198</v>
      </c>
      <c r="V3057" t="s">
        <v>26199</v>
      </c>
      <c r="Y3057" s="97"/>
      <c r="AA3057" s="91" t="str">
        <v>FLETC003.8MT</v>
      </c>
    </row>
    <row r="3058" spans="1:27" s="91" customFormat="1" ht="15" customHeight="1" x14ac:dyDescent="0.35">
      <c r="A3058" t="s">
        <v>9107</v>
      </c>
      <c r="B3058" t="s">
        <v>9106</v>
      </c>
      <c r="C3058" t="s">
        <v>9099</v>
      </c>
      <c r="D3058" t="s">
        <v>9108</v>
      </c>
      <c r="E3058"/>
      <c r="F3058" t="s">
        <v>27</v>
      </c>
      <c r="G3058"/>
      <c r="H3058">
        <v>3.8</v>
      </c>
      <c r="I3058">
        <v>21.53</v>
      </c>
      <c r="J3058" t="s">
        <v>919</v>
      </c>
      <c r="K3058">
        <v>35.187800000000003</v>
      </c>
      <c r="L3058">
        <v>-89.835800000000006</v>
      </c>
      <c r="M3058" s="100" t="s">
        <v>38390</v>
      </c>
      <c r="N3058" t="s">
        <v>26218</v>
      </c>
      <c r="O3058" t="s">
        <v>42904</v>
      </c>
      <c r="P3058">
        <v>3</v>
      </c>
      <c r="Q3058" t="s">
        <v>31431</v>
      </c>
      <c r="R3058" t="s">
        <v>25828</v>
      </c>
      <c r="S3058" t="s">
        <v>26197</v>
      </c>
      <c r="T3058"/>
      <c r="U3058" t="s">
        <v>26198</v>
      </c>
      <c r="V3058" t="s">
        <v>26199</v>
      </c>
      <c r="X3058" s="91" t="s">
        <v>31432</v>
      </c>
      <c r="Y3058" s="97"/>
      <c r="AA3058" s="91" t="str">
        <v>FLETC003.8SH</v>
      </c>
    </row>
    <row r="3059" spans="1:27" s="91" customFormat="1" ht="15" customHeight="1" x14ac:dyDescent="0.35">
      <c r="A3059" t="s">
        <v>9110</v>
      </c>
      <c r="B3059" t="s">
        <v>9109</v>
      </c>
      <c r="C3059" t="s">
        <v>9099</v>
      </c>
      <c r="D3059" t="s">
        <v>9111</v>
      </c>
      <c r="E3059"/>
      <c r="F3059" t="s">
        <v>27</v>
      </c>
      <c r="G3059"/>
      <c r="H3059">
        <v>5.2</v>
      </c>
      <c r="I3059">
        <v>8.84</v>
      </c>
      <c r="J3059" t="s">
        <v>919</v>
      </c>
      <c r="K3059">
        <v>35.190300000000001</v>
      </c>
      <c r="L3059">
        <v>-89.814400000000006</v>
      </c>
      <c r="M3059" s="100" t="s">
        <v>38390</v>
      </c>
      <c r="N3059" t="s">
        <v>26218</v>
      </c>
      <c r="O3059" t="s">
        <v>42904</v>
      </c>
      <c r="P3059">
        <v>3</v>
      </c>
      <c r="Q3059" t="s">
        <v>31431</v>
      </c>
      <c r="R3059" t="s">
        <v>25828</v>
      </c>
      <c r="S3059" t="s">
        <v>26197</v>
      </c>
      <c r="T3059"/>
      <c r="U3059" t="s">
        <v>26198</v>
      </c>
      <c r="V3059" t="s">
        <v>26199</v>
      </c>
      <c r="X3059" s="91" t="s">
        <v>31433</v>
      </c>
      <c r="Y3059" s="97"/>
      <c r="AA3059" s="91" t="str">
        <v>FLETC005.2SH</v>
      </c>
    </row>
    <row r="3060" spans="1:27" s="91" customFormat="1" ht="15" customHeight="1" x14ac:dyDescent="0.35">
      <c r="A3060" t="s">
        <v>9113</v>
      </c>
      <c r="B3060" t="s">
        <v>9112</v>
      </c>
      <c r="C3060" t="s">
        <v>9095</v>
      </c>
      <c r="D3060" t="s">
        <v>37219</v>
      </c>
      <c r="E3060"/>
      <c r="F3060" t="s">
        <v>29088</v>
      </c>
      <c r="G3060"/>
      <c r="H3060">
        <v>7</v>
      </c>
      <c r="I3060">
        <v>13.14</v>
      </c>
      <c r="J3060" t="s">
        <v>166</v>
      </c>
      <c r="K3060">
        <v>36.574167000000003</v>
      </c>
      <c r="L3060">
        <v>-87.511944</v>
      </c>
      <c r="M3060" s="100" t="s">
        <v>38413</v>
      </c>
      <c r="N3060" t="s">
        <v>26250</v>
      </c>
      <c r="O3060" t="s">
        <v>43136</v>
      </c>
      <c r="P3060">
        <v>4</v>
      </c>
      <c r="Q3060" t="s">
        <v>27225</v>
      </c>
      <c r="R3060" t="s">
        <v>25829</v>
      </c>
      <c r="S3060" t="s">
        <v>26197</v>
      </c>
      <c r="T3060"/>
      <c r="U3060" t="s">
        <v>26198</v>
      </c>
      <c r="V3060" t="s">
        <v>26199</v>
      </c>
      <c r="Y3060" s="97"/>
      <c r="AA3060" s="91" t="str">
        <v>FLETC007.0MT</v>
      </c>
    </row>
    <row r="3061" spans="1:27" s="91" customFormat="1" ht="15" customHeight="1" x14ac:dyDescent="0.35">
      <c r="A3061" t="s">
        <v>9115</v>
      </c>
      <c r="B3061" t="s">
        <v>9114</v>
      </c>
      <c r="C3061" t="s">
        <v>9116</v>
      </c>
      <c r="D3061" t="s">
        <v>9108</v>
      </c>
      <c r="E3061"/>
      <c r="F3061" t="s">
        <v>27</v>
      </c>
      <c r="G3061"/>
      <c r="H3061">
        <v>0.4</v>
      </c>
      <c r="I3061">
        <v>3.99</v>
      </c>
      <c r="J3061" t="s">
        <v>919</v>
      </c>
      <c r="K3061">
        <v>35.173810000000003</v>
      </c>
      <c r="L3061">
        <v>-89.836579999999998</v>
      </c>
      <c r="M3061" s="100" t="s">
        <v>38390</v>
      </c>
      <c r="N3061" t="s">
        <v>26218</v>
      </c>
      <c r="O3061" t="s">
        <v>42904</v>
      </c>
      <c r="P3061">
        <v>3</v>
      </c>
      <c r="Q3061" t="s">
        <v>27226</v>
      </c>
      <c r="R3061" t="s">
        <v>25828</v>
      </c>
      <c r="S3061" t="s">
        <v>26197</v>
      </c>
      <c r="T3061"/>
      <c r="U3061" t="s">
        <v>26198</v>
      </c>
      <c r="V3061" t="s">
        <v>26199</v>
      </c>
      <c r="W3061" s="91" t="s">
        <v>9117</v>
      </c>
      <c r="X3061" s="91" t="s">
        <v>31434</v>
      </c>
      <c r="Y3061" s="97"/>
      <c r="AA3061" s="91" t="str">
        <v>FLETC2.8T0.4SH</v>
      </c>
    </row>
    <row r="3062" spans="1:27" s="91" customFormat="1" ht="15" customHeight="1" x14ac:dyDescent="0.35">
      <c r="A3062" t="s">
        <v>9119</v>
      </c>
      <c r="B3062" t="s">
        <v>9118</v>
      </c>
      <c r="C3062" t="s">
        <v>9116</v>
      </c>
      <c r="D3062" t="s">
        <v>9120</v>
      </c>
      <c r="E3062"/>
      <c r="F3062" t="s">
        <v>27</v>
      </c>
      <c r="G3062"/>
      <c r="H3062">
        <v>1.4</v>
      </c>
      <c r="I3062">
        <v>3.3</v>
      </c>
      <c r="J3062" t="s">
        <v>919</v>
      </c>
      <c r="K3062">
        <v>35.168900000000001</v>
      </c>
      <c r="L3062">
        <v>-89.826400000000007</v>
      </c>
      <c r="M3062" s="100" t="s">
        <v>38390</v>
      </c>
      <c r="N3062" t="s">
        <v>26218</v>
      </c>
      <c r="O3062" t="s">
        <v>42904</v>
      </c>
      <c r="P3062">
        <v>3</v>
      </c>
      <c r="Q3062" t="s">
        <v>27226</v>
      </c>
      <c r="R3062" t="s">
        <v>25828</v>
      </c>
      <c r="S3062" t="s">
        <v>26197</v>
      </c>
      <c r="T3062"/>
      <c r="U3062" t="s">
        <v>26198</v>
      </c>
      <c r="V3062" t="s">
        <v>26199</v>
      </c>
      <c r="W3062" s="91" t="s">
        <v>9121</v>
      </c>
      <c r="X3062" s="91" t="s">
        <v>31435</v>
      </c>
      <c r="Y3062" s="97"/>
      <c r="AA3062" s="91" t="str">
        <v>FLETC2.8T1.4SH</v>
      </c>
    </row>
    <row r="3063" spans="1:27" s="91" customFormat="1" ht="15" customHeight="1" x14ac:dyDescent="0.35">
      <c r="A3063" t="s">
        <v>9123</v>
      </c>
      <c r="B3063" t="s">
        <v>9122</v>
      </c>
      <c r="C3063" t="s">
        <v>9116</v>
      </c>
      <c r="D3063" t="s">
        <v>9124</v>
      </c>
      <c r="E3063"/>
      <c r="F3063" t="s">
        <v>27</v>
      </c>
      <c r="G3063"/>
      <c r="H3063">
        <v>0.2</v>
      </c>
      <c r="I3063">
        <v>10.61</v>
      </c>
      <c r="J3063" t="s">
        <v>919</v>
      </c>
      <c r="K3063">
        <v>35.194699999999997</v>
      </c>
      <c r="L3063">
        <v>-89.826999999999998</v>
      </c>
      <c r="M3063" s="100" t="s">
        <v>38390</v>
      </c>
      <c r="N3063" t="s">
        <v>26218</v>
      </c>
      <c r="O3063" t="s">
        <v>42904</v>
      </c>
      <c r="P3063">
        <v>3</v>
      </c>
      <c r="Q3063" t="s">
        <v>27227</v>
      </c>
      <c r="R3063" t="s">
        <v>25828</v>
      </c>
      <c r="S3063" t="s">
        <v>26197</v>
      </c>
      <c r="T3063"/>
      <c r="U3063" t="s">
        <v>26198</v>
      </c>
      <c r="V3063" t="s">
        <v>26199</v>
      </c>
      <c r="W3063" s="91" t="s">
        <v>9125</v>
      </c>
      <c r="X3063" s="91" t="s">
        <v>29542</v>
      </c>
      <c r="Y3063" s="97"/>
      <c r="AA3063" s="91" t="str">
        <v>FLETC4.4T0.2SH</v>
      </c>
    </row>
    <row r="3064" spans="1:27" s="91" customFormat="1" ht="15" customHeight="1" x14ac:dyDescent="0.35">
      <c r="A3064" t="s">
        <v>9127</v>
      </c>
      <c r="B3064" t="s">
        <v>9126</v>
      </c>
      <c r="C3064" t="s">
        <v>9116</v>
      </c>
      <c r="D3064" t="s">
        <v>9111</v>
      </c>
      <c r="E3064"/>
      <c r="F3064" t="s">
        <v>27</v>
      </c>
      <c r="G3064"/>
      <c r="H3064">
        <v>2.2999999999999998</v>
      </c>
      <c r="I3064">
        <v>2.81</v>
      </c>
      <c r="J3064" t="s">
        <v>919</v>
      </c>
      <c r="K3064">
        <v>35.218899999999998</v>
      </c>
      <c r="L3064">
        <v>-89.8078</v>
      </c>
      <c r="M3064" s="100" t="s">
        <v>38390</v>
      </c>
      <c r="N3064" t="s">
        <v>26218</v>
      </c>
      <c r="O3064" t="s">
        <v>42904</v>
      </c>
      <c r="P3064">
        <v>3</v>
      </c>
      <c r="Q3064" t="s">
        <v>27227</v>
      </c>
      <c r="R3064" t="s">
        <v>25828</v>
      </c>
      <c r="S3064" t="s">
        <v>26197</v>
      </c>
      <c r="T3064"/>
      <c r="U3064" t="s">
        <v>26198</v>
      </c>
      <c r="V3064" t="s">
        <v>26199</v>
      </c>
      <c r="W3064" s="91" t="s">
        <v>9128</v>
      </c>
      <c r="X3064" s="91" t="s">
        <v>31436</v>
      </c>
      <c r="Y3064" s="97"/>
      <c r="AA3064" s="91" t="str">
        <v>FLETC4.4T2.3SH</v>
      </c>
    </row>
    <row r="3065" spans="1:27" s="91" customFormat="1" ht="15" customHeight="1" x14ac:dyDescent="0.35">
      <c r="A3065" t="s">
        <v>9130</v>
      </c>
      <c r="B3065" t="s">
        <v>9129</v>
      </c>
      <c r="C3065" t="s">
        <v>9131</v>
      </c>
      <c r="D3065" t="s">
        <v>9132</v>
      </c>
      <c r="E3065"/>
      <c r="F3065" t="s">
        <v>29090</v>
      </c>
      <c r="G3065"/>
      <c r="H3065">
        <v>0.1</v>
      </c>
      <c r="I3065">
        <v>8.68</v>
      </c>
      <c r="J3065" t="s">
        <v>625</v>
      </c>
      <c r="K3065">
        <v>36.051180000000002</v>
      </c>
      <c r="L3065">
        <v>-82.568899999999999</v>
      </c>
      <c r="M3065" s="100" t="s">
        <v>38387</v>
      </c>
      <c r="N3065" t="s">
        <v>26214</v>
      </c>
      <c r="O3065" t="s">
        <v>42096</v>
      </c>
      <c r="P3065">
        <v>5</v>
      </c>
      <c r="Q3065" t="s">
        <v>31437</v>
      </c>
      <c r="R3065" t="s">
        <v>25821</v>
      </c>
      <c r="S3065" t="s">
        <v>26197</v>
      </c>
      <c r="T3065"/>
      <c r="U3065" t="s">
        <v>26198</v>
      </c>
      <c r="V3065" t="s">
        <v>26204</v>
      </c>
      <c r="Y3065" s="97"/>
      <c r="AA3065" s="91" t="str">
        <v>FLINT000.1UC</v>
      </c>
    </row>
    <row r="3066" spans="1:27" s="91" customFormat="1" ht="15" customHeight="1" x14ac:dyDescent="0.35">
      <c r="A3066" t="s">
        <v>9134</v>
      </c>
      <c r="B3066" t="s">
        <v>9133</v>
      </c>
      <c r="C3066" t="s">
        <v>9135</v>
      </c>
      <c r="D3066" t="s">
        <v>9136</v>
      </c>
      <c r="E3066"/>
      <c r="F3066" t="s">
        <v>29086</v>
      </c>
      <c r="G3066"/>
      <c r="H3066">
        <v>56.5</v>
      </c>
      <c r="I3066">
        <v>52.54</v>
      </c>
      <c r="J3066" t="s">
        <v>1600</v>
      </c>
      <c r="K3066">
        <v>35.01193</v>
      </c>
      <c r="L3066">
        <v>-86.502229999999997</v>
      </c>
      <c r="M3066" s="100" t="s">
        <v>38525</v>
      </c>
      <c r="N3066" t="s">
        <v>26419</v>
      </c>
      <c r="O3066" t="s">
        <v>42486</v>
      </c>
      <c r="P3066">
        <v>1</v>
      </c>
      <c r="Q3066" t="s">
        <v>27228</v>
      </c>
      <c r="R3066" t="s">
        <v>25808</v>
      </c>
      <c r="S3066" t="s">
        <v>26197</v>
      </c>
      <c r="T3066"/>
      <c r="U3066" t="s">
        <v>26198</v>
      </c>
      <c r="V3066" t="s">
        <v>26199</v>
      </c>
      <c r="Y3066" s="97"/>
      <c r="AA3066" s="91" t="str">
        <v>FLINT056.5LI</v>
      </c>
    </row>
    <row r="3067" spans="1:27" s="91" customFormat="1" ht="15" customHeight="1" x14ac:dyDescent="0.35">
      <c r="A3067" t="s">
        <v>9138</v>
      </c>
      <c r="B3067" t="s">
        <v>9137</v>
      </c>
      <c r="C3067" t="s">
        <v>9135</v>
      </c>
      <c r="D3067" t="s">
        <v>9139</v>
      </c>
      <c r="E3067"/>
      <c r="F3067" t="s">
        <v>29086</v>
      </c>
      <c r="G3067"/>
      <c r="H3067">
        <v>59.9</v>
      </c>
      <c r="I3067">
        <v>29.26</v>
      </c>
      <c r="J3067" t="s">
        <v>1600</v>
      </c>
      <c r="K3067">
        <v>35.033900000000003</v>
      </c>
      <c r="L3067">
        <v>-86.478399999999993</v>
      </c>
      <c r="M3067" s="100" t="s">
        <v>38525</v>
      </c>
      <c r="N3067" t="s">
        <v>26419</v>
      </c>
      <c r="O3067" t="s">
        <v>42486</v>
      </c>
      <c r="P3067">
        <v>1</v>
      </c>
      <c r="Q3067" t="s">
        <v>27228</v>
      </c>
      <c r="R3067" t="s">
        <v>25808</v>
      </c>
      <c r="S3067" t="s">
        <v>26197</v>
      </c>
      <c r="T3067"/>
      <c r="U3067" t="s">
        <v>26198</v>
      </c>
      <c r="V3067" t="s">
        <v>26199</v>
      </c>
      <c r="Y3067" s="97"/>
      <c r="AA3067" s="91" t="str">
        <v>FLINT059.9LI</v>
      </c>
    </row>
    <row r="3068" spans="1:27" s="91" customFormat="1" ht="15" customHeight="1" x14ac:dyDescent="0.35">
      <c r="A3068" t="s">
        <v>9141</v>
      </c>
      <c r="B3068" t="s">
        <v>9140</v>
      </c>
      <c r="C3068" t="s">
        <v>9142</v>
      </c>
      <c r="D3068" t="s">
        <v>9143</v>
      </c>
      <c r="E3068"/>
      <c r="F3068" t="s">
        <v>9</v>
      </c>
      <c r="G3068"/>
      <c r="H3068">
        <v>0.2</v>
      </c>
      <c r="I3068">
        <v>4.37</v>
      </c>
      <c r="J3068" t="s">
        <v>448</v>
      </c>
      <c r="K3068">
        <v>35.967709999999997</v>
      </c>
      <c r="L3068">
        <v>-88.752269999999996</v>
      </c>
      <c r="M3068" s="100" t="s">
        <v>38404</v>
      </c>
      <c r="N3068" t="s">
        <v>26243</v>
      </c>
      <c r="O3068" t="s">
        <v>42347</v>
      </c>
      <c r="P3068">
        <v>5</v>
      </c>
      <c r="Q3068" t="s">
        <v>31438</v>
      </c>
      <c r="R3068" t="s">
        <v>25816</v>
      </c>
      <c r="S3068" t="s">
        <v>26197</v>
      </c>
      <c r="T3068"/>
      <c r="U3068" t="s">
        <v>26198</v>
      </c>
      <c r="V3068" t="s">
        <v>26199</v>
      </c>
      <c r="X3068" s="91" t="s">
        <v>31439</v>
      </c>
      <c r="Y3068" s="97"/>
      <c r="AA3068" s="91" t="str">
        <v>FLIPP000.2GI</v>
      </c>
    </row>
    <row r="3069" spans="1:27" s="91" customFormat="1" ht="15" customHeight="1" x14ac:dyDescent="0.35">
      <c r="A3069" t="s">
        <v>9145</v>
      </c>
      <c r="B3069" t="s">
        <v>9144</v>
      </c>
      <c r="C3069" t="s">
        <v>9146</v>
      </c>
      <c r="D3069" t="s">
        <v>9147</v>
      </c>
      <c r="E3069"/>
      <c r="F3069" t="s">
        <v>75</v>
      </c>
      <c r="G3069"/>
      <c r="H3069">
        <v>0.6</v>
      </c>
      <c r="I3069">
        <v>13.67</v>
      </c>
      <c r="J3069" t="s">
        <v>153</v>
      </c>
      <c r="K3069">
        <v>36.016959</v>
      </c>
      <c r="L3069">
        <v>-86.259665999999996</v>
      </c>
      <c r="M3069" s="100" t="s">
        <v>38401</v>
      </c>
      <c r="N3069" t="s">
        <v>26226</v>
      </c>
      <c r="O3069" t="s">
        <v>42782</v>
      </c>
      <c r="P3069">
        <v>2</v>
      </c>
      <c r="Q3069" t="s">
        <v>31440</v>
      </c>
      <c r="R3069" t="s">
        <v>25829</v>
      </c>
      <c r="S3069" t="s">
        <v>26197</v>
      </c>
      <c r="T3069"/>
      <c r="U3069" t="s">
        <v>26198</v>
      </c>
      <c r="V3069" t="s">
        <v>26199</v>
      </c>
      <c r="Y3069" s="97"/>
      <c r="AA3069" s="91" t="str">
        <v>FLORI000.6WS</v>
      </c>
    </row>
    <row r="3070" spans="1:27" s="91" customFormat="1" ht="15" customHeight="1" x14ac:dyDescent="0.35">
      <c r="A3070" t="s">
        <v>9149</v>
      </c>
      <c r="B3070" t="s">
        <v>9148</v>
      </c>
      <c r="C3070" t="s">
        <v>9146</v>
      </c>
      <c r="D3070" t="s">
        <v>9150</v>
      </c>
      <c r="E3070"/>
      <c r="F3070" t="s">
        <v>75</v>
      </c>
      <c r="G3070"/>
      <c r="H3070">
        <v>2.4</v>
      </c>
      <c r="I3070">
        <v>2.4700000000000002</v>
      </c>
      <c r="J3070" t="s">
        <v>153</v>
      </c>
      <c r="K3070">
        <v>36.002969999999998</v>
      </c>
      <c r="L3070">
        <v>-86.24194</v>
      </c>
      <c r="M3070" s="100" t="s">
        <v>38401</v>
      </c>
      <c r="N3070" t="s">
        <v>26226</v>
      </c>
      <c r="O3070" t="s">
        <v>42782</v>
      </c>
      <c r="P3070">
        <v>2</v>
      </c>
      <c r="Q3070" t="s">
        <v>31440</v>
      </c>
      <c r="R3070" t="s">
        <v>25829</v>
      </c>
      <c r="S3070" t="s">
        <v>26197</v>
      </c>
      <c r="T3070"/>
      <c r="U3070" t="s">
        <v>26198</v>
      </c>
      <c r="V3070" t="s">
        <v>26199</v>
      </c>
      <c r="X3070" s="91" t="s">
        <v>31441</v>
      </c>
      <c r="Y3070" s="97"/>
      <c r="AA3070" s="91" t="str">
        <v>FLORI002.4WS</v>
      </c>
    </row>
    <row r="3071" spans="1:27" s="91" customFormat="1" ht="15" customHeight="1" x14ac:dyDescent="0.35">
      <c r="A3071" t="s">
        <v>43117</v>
      </c>
      <c r="B3071" t="s">
        <v>9151</v>
      </c>
      <c r="C3071" t="s">
        <v>9153</v>
      </c>
      <c r="D3071" t="s">
        <v>9154</v>
      </c>
      <c r="E3071"/>
      <c r="F3071" t="s">
        <v>44</v>
      </c>
      <c r="G3071"/>
      <c r="H3071">
        <v>1.6</v>
      </c>
      <c r="I3071">
        <v>7.15</v>
      </c>
      <c r="J3071" t="s">
        <v>290</v>
      </c>
      <c r="K3071">
        <v>35.741999999999997</v>
      </c>
      <c r="L3071">
        <v>-84.17089</v>
      </c>
      <c r="M3071" s="100" t="s">
        <v>38415</v>
      </c>
      <c r="N3071" t="s">
        <v>26602</v>
      </c>
      <c r="O3071" t="s">
        <v>43118</v>
      </c>
      <c r="P3071">
        <v>2</v>
      </c>
      <c r="Q3071" t="s">
        <v>27229</v>
      </c>
      <c r="R3071" t="s">
        <v>25825</v>
      </c>
      <c r="S3071" t="s">
        <v>26197</v>
      </c>
      <c r="T3071"/>
      <c r="U3071" t="s">
        <v>26198</v>
      </c>
      <c r="V3071" t="s">
        <v>26204</v>
      </c>
      <c r="W3071" s="91" t="s">
        <v>9152</v>
      </c>
      <c r="X3071" s="91" t="s">
        <v>43119</v>
      </c>
      <c r="Y3071" s="97"/>
      <c r="AA3071" s="91" t="str">
        <v>FLOYD001.6LO</v>
      </c>
    </row>
    <row r="3072" spans="1:27" s="91" customFormat="1" ht="15" customHeight="1" x14ac:dyDescent="0.35">
      <c r="A3072" t="s">
        <v>9158</v>
      </c>
      <c r="B3072" t="s">
        <v>9157</v>
      </c>
      <c r="C3072" t="s">
        <v>9153</v>
      </c>
      <c r="D3072" t="s">
        <v>9159</v>
      </c>
      <c r="E3072"/>
      <c r="F3072" t="s">
        <v>44</v>
      </c>
      <c r="G3072"/>
      <c r="H3072">
        <v>2.1</v>
      </c>
      <c r="I3072">
        <v>5.2</v>
      </c>
      <c r="J3072" t="s">
        <v>15</v>
      </c>
      <c r="K3072">
        <v>35.738439999999997</v>
      </c>
      <c r="L3072">
        <v>-84.165390000000002</v>
      </c>
      <c r="M3072" s="100" t="s">
        <v>38415</v>
      </c>
      <c r="N3072" t="s">
        <v>26602</v>
      </c>
      <c r="O3072" t="s">
        <v>43118</v>
      </c>
      <c r="P3072">
        <v>2</v>
      </c>
      <c r="Q3072" t="s">
        <v>27229</v>
      </c>
      <c r="R3072" t="s">
        <v>25825</v>
      </c>
      <c r="S3072" t="s">
        <v>26197</v>
      </c>
      <c r="T3072"/>
      <c r="U3072" t="s">
        <v>26198</v>
      </c>
      <c r="V3072" t="s">
        <v>26204</v>
      </c>
      <c r="X3072" s="91" t="s">
        <v>35125</v>
      </c>
      <c r="Y3072" s="97"/>
      <c r="AA3072" s="91" t="str">
        <v>FLOYD002.1BT</v>
      </c>
    </row>
    <row r="3073" spans="1:27" s="91" customFormat="1" ht="15" customHeight="1" x14ac:dyDescent="0.35">
      <c r="A3073" t="s">
        <v>43362</v>
      </c>
      <c r="B3073" t="s">
        <v>9155</v>
      </c>
      <c r="C3073" t="s">
        <v>9153</v>
      </c>
      <c r="D3073" t="s">
        <v>9156</v>
      </c>
      <c r="E3073"/>
      <c r="F3073" t="s">
        <v>28998</v>
      </c>
      <c r="G3073"/>
      <c r="H3073">
        <v>2.8</v>
      </c>
      <c r="I3073">
        <v>3.1</v>
      </c>
      <c r="J3073" t="s">
        <v>15</v>
      </c>
      <c r="K3073">
        <v>35.731999999999999</v>
      </c>
      <c r="L3073">
        <v>-84.155299999999997</v>
      </c>
      <c r="M3073" s="100" t="s">
        <v>38415</v>
      </c>
      <c r="N3073" t="s">
        <v>26602</v>
      </c>
      <c r="O3073" t="s">
        <v>43118</v>
      </c>
      <c r="P3073">
        <v>2</v>
      </c>
      <c r="Q3073" t="s">
        <v>27229</v>
      </c>
      <c r="R3073" t="s">
        <v>25825</v>
      </c>
      <c r="S3073" t="s">
        <v>26197</v>
      </c>
      <c r="T3073"/>
      <c r="U3073" t="s">
        <v>26198</v>
      </c>
      <c r="V3073" t="s">
        <v>26204</v>
      </c>
      <c r="W3073" s="91" t="s">
        <v>43363</v>
      </c>
      <c r="X3073" s="91" t="s">
        <v>43364</v>
      </c>
      <c r="Y3073" s="97"/>
      <c r="AA3073" s="91" t="str">
        <v>FLOYD002.8BT</v>
      </c>
    </row>
    <row r="3074" spans="1:27" s="91" customFormat="1" ht="15" customHeight="1" x14ac:dyDescent="0.35">
      <c r="A3074" s="310" t="s">
        <v>37938</v>
      </c>
      <c r="B3074" s="310" t="s">
        <v>37939</v>
      </c>
      <c r="C3074" s="310" t="s">
        <v>7589</v>
      </c>
      <c r="D3074" s="310" t="s">
        <v>37940</v>
      </c>
      <c r="E3074" s="310"/>
      <c r="F3074" s="310" t="s">
        <v>58</v>
      </c>
      <c r="G3074" s="310"/>
      <c r="H3074" s="314">
        <v>0.1</v>
      </c>
      <c r="I3074" s="314">
        <v>1.6</v>
      </c>
      <c r="J3074" s="310" t="s">
        <v>313</v>
      </c>
      <c r="K3074" s="314">
        <v>35.857329999999997</v>
      </c>
      <c r="L3074" s="314">
        <v>-85.157799999999995</v>
      </c>
      <c r="M3074" s="314" t="s">
        <v>38383</v>
      </c>
      <c r="N3074" s="310" t="s">
        <v>3589</v>
      </c>
      <c r="O3074" s="310" t="s">
        <v>42672</v>
      </c>
      <c r="P3074" s="314">
        <v>2</v>
      </c>
      <c r="Q3074" s="310" t="s">
        <v>27230</v>
      </c>
      <c r="R3074" s="310" t="s">
        <v>25812</v>
      </c>
      <c r="S3074" s="310" t="s">
        <v>26197</v>
      </c>
      <c r="T3074" s="310"/>
      <c r="U3074" s="310" t="s">
        <v>26198</v>
      </c>
      <c r="V3074" s="310" t="s">
        <v>26199</v>
      </c>
      <c r="Y3074" s="97"/>
      <c r="AA3074" s="91" t="str">
        <v>FLYNN000.1CU</v>
      </c>
    </row>
    <row r="3075" spans="1:27" s="91" customFormat="1" ht="15" customHeight="1" x14ac:dyDescent="0.35">
      <c r="A3075" t="s">
        <v>9161</v>
      </c>
      <c r="B3075" t="s">
        <v>9160</v>
      </c>
      <c r="C3075" t="s">
        <v>7589</v>
      </c>
      <c r="D3075" t="s">
        <v>9162</v>
      </c>
      <c r="E3075"/>
      <c r="F3075" t="s">
        <v>58</v>
      </c>
      <c r="G3075"/>
      <c r="H3075">
        <v>0.3</v>
      </c>
      <c r="I3075">
        <v>1.54</v>
      </c>
      <c r="J3075" t="s">
        <v>313</v>
      </c>
      <c r="K3075">
        <v>35.856667000000002</v>
      </c>
      <c r="L3075">
        <v>-85.154722000000007</v>
      </c>
      <c r="M3075" s="100" t="s">
        <v>38383</v>
      </c>
      <c r="N3075" t="s">
        <v>3589</v>
      </c>
      <c r="O3075" t="s">
        <v>42672</v>
      </c>
      <c r="P3075">
        <v>2</v>
      </c>
      <c r="Q3075" t="s">
        <v>27230</v>
      </c>
      <c r="R3075" t="s">
        <v>25812</v>
      </c>
      <c r="S3075" t="s">
        <v>26197</v>
      </c>
      <c r="T3075"/>
      <c r="U3075" t="s">
        <v>26198</v>
      </c>
      <c r="V3075" t="s">
        <v>26199</v>
      </c>
      <c r="X3075" s="91" t="s">
        <v>31442</v>
      </c>
      <c r="Y3075" s="97"/>
      <c r="AA3075" s="91" t="str">
        <v>FLYNN000.3CU</v>
      </c>
    </row>
    <row r="3076" spans="1:27" s="91" customFormat="1" ht="15" customHeight="1" x14ac:dyDescent="0.35">
      <c r="A3076" t="s">
        <v>9164</v>
      </c>
      <c r="B3076" t="s">
        <v>9163</v>
      </c>
      <c r="C3076" t="s">
        <v>7589</v>
      </c>
      <c r="D3076" t="s">
        <v>9165</v>
      </c>
      <c r="E3076"/>
      <c r="F3076" t="s">
        <v>33</v>
      </c>
      <c r="G3076"/>
      <c r="H3076">
        <v>6.4</v>
      </c>
      <c r="I3076">
        <v>24.88</v>
      </c>
      <c r="J3076" t="s">
        <v>1870</v>
      </c>
      <c r="K3076">
        <v>36.302500000000002</v>
      </c>
      <c r="L3076">
        <v>-85.71</v>
      </c>
      <c r="M3076" s="100" t="s">
        <v>38458</v>
      </c>
      <c r="N3076" t="s">
        <v>26340</v>
      </c>
      <c r="O3076" t="s">
        <v>42896</v>
      </c>
      <c r="P3076">
        <v>5</v>
      </c>
      <c r="Q3076" t="s">
        <v>31182</v>
      </c>
      <c r="R3076" t="s">
        <v>25812</v>
      </c>
      <c r="S3076" t="s">
        <v>26197</v>
      </c>
      <c r="T3076"/>
      <c r="U3076" t="s">
        <v>26198</v>
      </c>
      <c r="V3076" t="s">
        <v>26199</v>
      </c>
      <c r="Y3076" s="97"/>
      <c r="AA3076" s="91" t="str">
        <v>FLYNN006.4JA</v>
      </c>
    </row>
    <row r="3077" spans="1:27" s="91" customFormat="1" ht="15" customHeight="1" x14ac:dyDescent="0.35">
      <c r="A3077" t="s">
        <v>42895</v>
      </c>
      <c r="B3077" t="s">
        <v>7587</v>
      </c>
      <c r="C3077" t="s">
        <v>7589</v>
      </c>
      <c r="D3077" t="s">
        <v>7590</v>
      </c>
      <c r="E3077" t="s">
        <v>42877</v>
      </c>
      <c r="F3077" t="s">
        <v>33</v>
      </c>
      <c r="G3077"/>
      <c r="H3077">
        <v>10.199999999999999</v>
      </c>
      <c r="I3077">
        <v>12.4</v>
      </c>
      <c r="J3077" t="s">
        <v>1870</v>
      </c>
      <c r="K3077">
        <v>36.279200000000003</v>
      </c>
      <c r="L3077">
        <v>-85.664439999999999</v>
      </c>
      <c r="M3077" s="100" t="s">
        <v>38458</v>
      </c>
      <c r="N3077" t="s">
        <v>26340</v>
      </c>
      <c r="O3077" t="s">
        <v>42896</v>
      </c>
      <c r="P3077">
        <v>5</v>
      </c>
      <c r="Q3077" t="s">
        <v>31182</v>
      </c>
      <c r="R3077" t="s">
        <v>25812</v>
      </c>
      <c r="S3077" t="s">
        <v>26197</v>
      </c>
      <c r="T3077"/>
      <c r="U3077" t="s">
        <v>26198</v>
      </c>
      <c r="V3077" t="s">
        <v>26199</v>
      </c>
      <c r="W3077" s="91" t="s">
        <v>7588</v>
      </c>
      <c r="X3077" s="91" t="s">
        <v>42897</v>
      </c>
      <c r="Y3077" s="97"/>
      <c r="AA3077" s="91" t="str">
        <v>FLYNN010.2JA</v>
      </c>
    </row>
    <row r="3078" spans="1:27" s="91" customFormat="1" ht="15" customHeight="1" x14ac:dyDescent="0.35">
      <c r="A3078" t="s">
        <v>9167</v>
      </c>
      <c r="B3078" t="s">
        <v>9166</v>
      </c>
      <c r="C3078" t="s">
        <v>9168</v>
      </c>
      <c r="D3078" t="s">
        <v>9169</v>
      </c>
      <c r="E3078"/>
      <c r="F3078" t="s">
        <v>44</v>
      </c>
      <c r="G3078"/>
      <c r="H3078">
        <v>0.1</v>
      </c>
      <c r="I3078">
        <v>4</v>
      </c>
      <c r="J3078" t="s">
        <v>285</v>
      </c>
      <c r="K3078">
        <v>35.170780000000001</v>
      </c>
      <c r="L3078">
        <v>-84.784000000000006</v>
      </c>
      <c r="M3078" s="100" t="s">
        <v>38384</v>
      </c>
      <c r="N3078" t="s">
        <v>26211</v>
      </c>
      <c r="O3078" t="s">
        <v>42621</v>
      </c>
      <c r="P3078">
        <v>2</v>
      </c>
      <c r="Q3078" t="s">
        <v>27231</v>
      </c>
      <c r="R3078" t="s">
        <v>25802</v>
      </c>
      <c r="S3078" t="s">
        <v>26197</v>
      </c>
      <c r="T3078"/>
      <c r="U3078" t="s">
        <v>26198</v>
      </c>
      <c r="V3078" t="s">
        <v>26204</v>
      </c>
      <c r="X3078" s="91" t="s">
        <v>31443</v>
      </c>
      <c r="Y3078" s="97"/>
      <c r="AA3078" s="91" t="str">
        <v>FMILE000.1BR</v>
      </c>
    </row>
    <row r="3079" spans="1:27" s="91" customFormat="1" ht="15" customHeight="1" x14ac:dyDescent="0.35">
      <c r="A3079" t="s">
        <v>37220</v>
      </c>
      <c r="B3079" t="s">
        <v>37221</v>
      </c>
      <c r="C3079" t="s">
        <v>9168</v>
      </c>
      <c r="D3079" t="s">
        <v>37222</v>
      </c>
      <c r="E3079"/>
      <c r="F3079" t="s">
        <v>44</v>
      </c>
      <c r="G3079"/>
      <c r="H3079">
        <v>2.6</v>
      </c>
      <c r="I3079">
        <v>1.1000000000000001</v>
      </c>
      <c r="J3079" t="s">
        <v>285</v>
      </c>
      <c r="K3079">
        <v>35.142499999999998</v>
      </c>
      <c r="L3079">
        <v>-84.800799999999995</v>
      </c>
      <c r="M3079" s="100" t="s">
        <v>38384</v>
      </c>
      <c r="N3079" t="s">
        <v>26211</v>
      </c>
      <c r="O3079" t="s">
        <v>39271</v>
      </c>
      <c r="P3079">
        <v>2</v>
      </c>
      <c r="Q3079" t="s">
        <v>27231</v>
      </c>
      <c r="R3079" t="s">
        <v>25802</v>
      </c>
      <c r="S3079" t="s">
        <v>26197</v>
      </c>
      <c r="T3079"/>
      <c r="U3079" t="s">
        <v>26198</v>
      </c>
      <c r="V3079" t="s">
        <v>26204</v>
      </c>
      <c r="Y3079" s="97"/>
      <c r="AA3079" s="91" t="str">
        <v>FMILE002.6BR</v>
      </c>
    </row>
    <row r="3080" spans="1:27" s="91" customFormat="1" ht="15" customHeight="1" x14ac:dyDescent="0.35">
      <c r="A3080" t="s">
        <v>9171</v>
      </c>
      <c r="B3080" t="s">
        <v>9170</v>
      </c>
      <c r="C3080" t="s">
        <v>9172</v>
      </c>
      <c r="D3080" t="s">
        <v>9173</v>
      </c>
      <c r="E3080"/>
      <c r="F3080" t="s">
        <v>58</v>
      </c>
      <c r="G3080"/>
      <c r="H3080">
        <v>0.2</v>
      </c>
      <c r="I3080">
        <v>1.37</v>
      </c>
      <c r="J3080" t="s">
        <v>775</v>
      </c>
      <c r="K3080">
        <v>35.985599999999998</v>
      </c>
      <c r="L3080">
        <v>-84.668599999999998</v>
      </c>
      <c r="M3080" s="100" t="s">
        <v>38416</v>
      </c>
      <c r="N3080" t="s">
        <v>26258</v>
      </c>
      <c r="O3080" t="s">
        <v>42239</v>
      </c>
      <c r="P3080">
        <v>1</v>
      </c>
      <c r="Q3080" t="s">
        <v>27232</v>
      </c>
      <c r="R3080" t="s">
        <v>25825</v>
      </c>
      <c r="S3080" t="s">
        <v>26197</v>
      </c>
      <c r="T3080"/>
      <c r="U3080" t="s">
        <v>26198</v>
      </c>
      <c r="V3080" t="s">
        <v>26204</v>
      </c>
      <c r="X3080" s="91" t="s">
        <v>38422</v>
      </c>
      <c r="Y3080" s="97"/>
      <c r="AA3080" s="91" t="str">
        <v>FMILL000.2MG</v>
      </c>
    </row>
    <row r="3081" spans="1:27" s="91" customFormat="1" ht="15" customHeight="1" x14ac:dyDescent="0.35">
      <c r="A3081" s="310" t="s">
        <v>41102</v>
      </c>
      <c r="B3081" s="310" t="s">
        <v>41103</v>
      </c>
      <c r="C3081" s="310" t="s">
        <v>9178</v>
      </c>
      <c r="D3081" s="310" t="s">
        <v>41104</v>
      </c>
      <c r="E3081" s="310"/>
      <c r="F3081" s="310" t="s">
        <v>29083</v>
      </c>
      <c r="G3081" s="310"/>
      <c r="H3081" s="314">
        <v>0.5</v>
      </c>
      <c r="I3081" s="314">
        <v>3.55</v>
      </c>
      <c r="J3081" s="310" t="s">
        <v>121</v>
      </c>
      <c r="K3081" s="314">
        <v>36.003081000000002</v>
      </c>
      <c r="L3081" s="314">
        <v>-88.038690000000003</v>
      </c>
      <c r="M3081" s="314" t="s">
        <v>38392</v>
      </c>
      <c r="N3081" s="310" t="s">
        <v>26221</v>
      </c>
      <c r="O3081" s="310" t="s">
        <v>41105</v>
      </c>
      <c r="P3081" s="314">
        <v>3</v>
      </c>
      <c r="Q3081" s="310" t="s">
        <v>31447</v>
      </c>
      <c r="R3081" s="310" t="s">
        <v>25816</v>
      </c>
      <c r="S3081" s="310" t="s">
        <v>26197</v>
      </c>
      <c r="T3081" s="310" t="s">
        <v>26375</v>
      </c>
      <c r="U3081" s="310" t="s">
        <v>26207</v>
      </c>
      <c r="V3081" s="310" t="s">
        <v>26199</v>
      </c>
      <c r="X3081" s="91" t="s">
        <v>41106</v>
      </c>
      <c r="Y3081" s="97"/>
      <c r="AA3081" s="91" t="str">
        <v>FORD000.5BN</v>
      </c>
    </row>
    <row r="3082" spans="1:27" s="91" customFormat="1" ht="15" customHeight="1" x14ac:dyDescent="0.35">
      <c r="A3082" t="s">
        <v>9177</v>
      </c>
      <c r="B3082" t="s">
        <v>9176</v>
      </c>
      <c r="C3082" t="s">
        <v>9178</v>
      </c>
      <c r="D3082" t="s">
        <v>9179</v>
      </c>
      <c r="E3082"/>
      <c r="F3082" t="s">
        <v>44</v>
      </c>
      <c r="G3082"/>
      <c r="H3082">
        <v>0.6</v>
      </c>
      <c r="I3082">
        <v>3.66</v>
      </c>
      <c r="J3082" t="s">
        <v>230</v>
      </c>
      <c r="K3082">
        <v>36.428634000000002</v>
      </c>
      <c r="L3082">
        <v>-82.487972999999997</v>
      </c>
      <c r="M3082" s="100" t="s">
        <v>38412</v>
      </c>
      <c r="N3082" t="s">
        <v>29031</v>
      </c>
      <c r="O3082" t="s">
        <v>42108</v>
      </c>
      <c r="P3082">
        <v>3</v>
      </c>
      <c r="Q3082" t="s">
        <v>27234</v>
      </c>
      <c r="R3082" t="s">
        <v>25821</v>
      </c>
      <c r="S3082" t="s">
        <v>26197</v>
      </c>
      <c r="T3082"/>
      <c r="U3082" t="s">
        <v>26198</v>
      </c>
      <c r="V3082" t="s">
        <v>26204</v>
      </c>
      <c r="X3082" s="91" t="s">
        <v>39272</v>
      </c>
      <c r="Y3082" s="97"/>
      <c r="AA3082" s="91" t="str">
        <v>FORD000.6WN</v>
      </c>
    </row>
    <row r="3083" spans="1:27" s="91" customFormat="1" ht="15" customHeight="1" x14ac:dyDescent="0.35">
      <c r="A3083" t="s">
        <v>31444</v>
      </c>
      <c r="B3083" t="s">
        <v>31445</v>
      </c>
      <c r="C3083" t="s">
        <v>9178</v>
      </c>
      <c r="D3083" t="s">
        <v>31446</v>
      </c>
      <c r="E3083"/>
      <c r="F3083" t="s">
        <v>29083</v>
      </c>
      <c r="G3083"/>
      <c r="H3083">
        <v>1.3</v>
      </c>
      <c r="I3083">
        <v>3.4</v>
      </c>
      <c r="J3083" t="s">
        <v>121</v>
      </c>
      <c r="K3083">
        <v>36.003579999999999</v>
      </c>
      <c r="L3083">
        <v>-88.051670000000001</v>
      </c>
      <c r="M3083" s="100" t="s">
        <v>38392</v>
      </c>
      <c r="N3083" t="s">
        <v>26221</v>
      </c>
      <c r="O3083" t="s">
        <v>42862</v>
      </c>
      <c r="P3083">
        <v>3</v>
      </c>
      <c r="Q3083" t="s">
        <v>31447</v>
      </c>
      <c r="R3083" t="s">
        <v>25816</v>
      </c>
      <c r="S3083" t="s">
        <v>26197</v>
      </c>
      <c r="T3083"/>
      <c r="U3083" t="s">
        <v>26198</v>
      </c>
      <c r="V3083" t="s">
        <v>26199</v>
      </c>
      <c r="W3083" s="91" t="s">
        <v>31448</v>
      </c>
      <c r="Y3083" s="97"/>
      <c r="AA3083" s="91" t="str">
        <v>FORD001.3BN</v>
      </c>
    </row>
    <row r="3084" spans="1:27" s="91" customFormat="1" ht="15" customHeight="1" x14ac:dyDescent="0.35">
      <c r="A3084" t="s">
        <v>9181</v>
      </c>
      <c r="B3084" t="s">
        <v>9180</v>
      </c>
      <c r="C3084" t="s">
        <v>9178</v>
      </c>
      <c r="D3084" t="s">
        <v>9182</v>
      </c>
      <c r="E3084"/>
      <c r="F3084" t="s">
        <v>33</v>
      </c>
      <c r="G3084"/>
      <c r="H3084">
        <v>1.3</v>
      </c>
      <c r="I3084">
        <v>6.5</v>
      </c>
      <c r="J3084" t="s">
        <v>53</v>
      </c>
      <c r="K3084">
        <v>35.031399999999998</v>
      </c>
      <c r="L3084">
        <v>-87.002899999999997</v>
      </c>
      <c r="M3084" s="100" t="s">
        <v>38385</v>
      </c>
      <c r="N3084" t="s">
        <v>26213</v>
      </c>
      <c r="O3084" t="s">
        <v>43099</v>
      </c>
      <c r="P3084">
        <v>2</v>
      </c>
      <c r="Q3084" t="s">
        <v>31449</v>
      </c>
      <c r="R3084" t="s">
        <v>25808</v>
      </c>
      <c r="S3084" t="s">
        <v>26197</v>
      </c>
      <c r="T3084"/>
      <c r="U3084" t="s">
        <v>26198</v>
      </c>
      <c r="V3084" t="s">
        <v>26199</v>
      </c>
      <c r="Y3084" s="97"/>
      <c r="AA3084" s="91" t="str">
        <v>FORD001.3GS</v>
      </c>
    </row>
    <row r="3085" spans="1:27" s="91" customFormat="1" ht="15" customHeight="1" x14ac:dyDescent="0.35">
      <c r="A3085" t="s">
        <v>37223</v>
      </c>
      <c r="B3085" t="s">
        <v>37224</v>
      </c>
      <c r="C3085" t="s">
        <v>9178</v>
      </c>
      <c r="D3085" t="s">
        <v>37225</v>
      </c>
      <c r="E3085"/>
      <c r="F3085" t="s">
        <v>44</v>
      </c>
      <c r="G3085"/>
      <c r="H3085">
        <v>1.8</v>
      </c>
      <c r="I3085">
        <v>2.4</v>
      </c>
      <c r="J3085" t="s">
        <v>230</v>
      </c>
      <c r="K3085">
        <v>36.410939999999997</v>
      </c>
      <c r="L3085">
        <v>-82.488910000000004</v>
      </c>
      <c r="M3085" s="100" t="s">
        <v>38412</v>
      </c>
      <c r="N3085" t="s">
        <v>29031</v>
      </c>
      <c r="O3085" t="s">
        <v>42108</v>
      </c>
      <c r="P3085">
        <v>3</v>
      </c>
      <c r="Q3085" t="s">
        <v>27234</v>
      </c>
      <c r="R3085" t="s">
        <v>25821</v>
      </c>
      <c r="S3085" t="s">
        <v>26197</v>
      </c>
      <c r="T3085"/>
      <c r="U3085" t="s">
        <v>26198</v>
      </c>
      <c r="V3085" t="s">
        <v>26204</v>
      </c>
      <c r="X3085" s="91" t="s">
        <v>37019</v>
      </c>
      <c r="Y3085" s="97"/>
      <c r="AA3085" s="91" t="str">
        <v>FORD001.8WN</v>
      </c>
    </row>
    <row r="3086" spans="1:27" s="91" customFormat="1" ht="15" customHeight="1" x14ac:dyDescent="0.35">
      <c r="A3086" t="s">
        <v>37226</v>
      </c>
      <c r="B3086" t="s">
        <v>37227</v>
      </c>
      <c r="C3086" t="s">
        <v>9178</v>
      </c>
      <c r="D3086" t="s">
        <v>37228</v>
      </c>
      <c r="E3086"/>
      <c r="F3086" t="s">
        <v>44</v>
      </c>
      <c r="G3086"/>
      <c r="H3086">
        <v>3.9</v>
      </c>
      <c r="I3086">
        <v>0.1</v>
      </c>
      <c r="J3086" t="s">
        <v>230</v>
      </c>
      <c r="K3086">
        <v>36.385280000000002</v>
      </c>
      <c r="L3086">
        <v>-82.494720000000001</v>
      </c>
      <c r="M3086" s="100" t="s">
        <v>38412</v>
      </c>
      <c r="N3086" t="s">
        <v>29031</v>
      </c>
      <c r="O3086" t="s">
        <v>42108</v>
      </c>
      <c r="P3086">
        <v>3</v>
      </c>
      <c r="Q3086" t="s">
        <v>27234</v>
      </c>
      <c r="R3086" t="s">
        <v>25821</v>
      </c>
      <c r="S3086" t="s">
        <v>26197</v>
      </c>
      <c r="T3086"/>
      <c r="U3086" t="s">
        <v>26198</v>
      </c>
      <c r="V3086" t="s">
        <v>26204</v>
      </c>
      <c r="X3086" s="91" t="s">
        <v>37229</v>
      </c>
      <c r="Y3086" s="97"/>
      <c r="AA3086" s="91" t="str">
        <v>FORD003.9WN</v>
      </c>
    </row>
    <row r="3087" spans="1:27" s="91" customFormat="1" ht="15" customHeight="1" x14ac:dyDescent="0.35">
      <c r="A3087" t="s">
        <v>9184</v>
      </c>
      <c r="B3087" t="s">
        <v>9183</v>
      </c>
      <c r="C3087" t="s">
        <v>9185</v>
      </c>
      <c r="D3087" t="s">
        <v>9186</v>
      </c>
      <c r="E3087"/>
      <c r="F3087" t="s">
        <v>28981</v>
      </c>
      <c r="G3087"/>
      <c r="H3087">
        <v>0.4</v>
      </c>
      <c r="I3087">
        <v>20.18</v>
      </c>
      <c r="J3087" t="s">
        <v>244</v>
      </c>
      <c r="K3087">
        <v>36.432940000000002</v>
      </c>
      <c r="L3087">
        <v>-81.780590000000004</v>
      </c>
      <c r="M3087" s="100" t="s">
        <v>38455</v>
      </c>
      <c r="N3087" t="s">
        <v>26332</v>
      </c>
      <c r="O3087" t="s">
        <v>42207</v>
      </c>
      <c r="P3087">
        <v>1</v>
      </c>
      <c r="Q3087" t="s">
        <v>27235</v>
      </c>
      <c r="R3087" t="s">
        <v>25821</v>
      </c>
      <c r="S3087" t="s">
        <v>26197</v>
      </c>
      <c r="T3087"/>
      <c r="U3087" t="s">
        <v>26198</v>
      </c>
      <c r="V3087" t="s">
        <v>26204</v>
      </c>
      <c r="Y3087" s="97"/>
      <c r="AA3087" s="91" t="str">
        <v>FORGE000.4JO</v>
      </c>
    </row>
    <row r="3088" spans="1:27" s="91" customFormat="1" ht="15" customHeight="1" x14ac:dyDescent="0.35">
      <c r="A3088" t="s">
        <v>9188</v>
      </c>
      <c r="B3088" t="s">
        <v>9187</v>
      </c>
      <c r="C3088" t="s">
        <v>9185</v>
      </c>
      <c r="D3088" t="s">
        <v>9189</v>
      </c>
      <c r="E3088"/>
      <c r="F3088" t="s">
        <v>28981</v>
      </c>
      <c r="G3088"/>
      <c r="H3088">
        <v>0.5</v>
      </c>
      <c r="I3088">
        <v>20.02</v>
      </c>
      <c r="J3088" t="s">
        <v>244</v>
      </c>
      <c r="K3088">
        <v>36.434199999999997</v>
      </c>
      <c r="L3088">
        <v>-81.777000000000001</v>
      </c>
      <c r="M3088" s="100" t="s">
        <v>38455</v>
      </c>
      <c r="N3088" t="s">
        <v>26332</v>
      </c>
      <c r="O3088" t="s">
        <v>42207</v>
      </c>
      <c r="P3088">
        <v>1</v>
      </c>
      <c r="Q3088" t="s">
        <v>27235</v>
      </c>
      <c r="R3088" t="s">
        <v>25821</v>
      </c>
      <c r="S3088" t="s">
        <v>26197</v>
      </c>
      <c r="T3088"/>
      <c r="U3088" t="s">
        <v>26198</v>
      </c>
      <c r="V3088" t="s">
        <v>26204</v>
      </c>
      <c r="Y3088" s="97"/>
      <c r="AA3088" s="91" t="str">
        <v>FORGE000.5JO</v>
      </c>
    </row>
    <row r="3089" spans="1:27" s="91" customFormat="1" ht="15" customHeight="1" x14ac:dyDescent="0.35">
      <c r="A3089" t="s">
        <v>9191</v>
      </c>
      <c r="B3089" t="s">
        <v>9190</v>
      </c>
      <c r="C3089" t="s">
        <v>9192</v>
      </c>
      <c r="D3089" t="s">
        <v>9193</v>
      </c>
      <c r="E3089"/>
      <c r="F3089" t="s">
        <v>28994</v>
      </c>
      <c r="G3089"/>
      <c r="H3089">
        <v>0.8</v>
      </c>
      <c r="I3089">
        <v>24.46</v>
      </c>
      <c r="J3089" t="s">
        <v>68</v>
      </c>
      <c r="K3089">
        <v>36.4559</v>
      </c>
      <c r="L3089">
        <v>-82.861000000000004</v>
      </c>
      <c r="M3089" s="100" t="s">
        <v>38388</v>
      </c>
      <c r="N3089" t="s">
        <v>18813</v>
      </c>
      <c r="O3089" t="s">
        <v>42114</v>
      </c>
      <c r="P3089">
        <v>4</v>
      </c>
      <c r="Q3089" t="s">
        <v>28563</v>
      </c>
      <c r="R3089" t="s">
        <v>25821</v>
      </c>
      <c r="S3089" t="s">
        <v>26197</v>
      </c>
      <c r="T3089"/>
      <c r="U3089" t="s">
        <v>26198</v>
      </c>
      <c r="V3089" t="s">
        <v>26204</v>
      </c>
      <c r="X3089" s="91" t="s">
        <v>35126</v>
      </c>
      <c r="Y3089" s="97"/>
      <c r="AA3089" s="91" t="str">
        <v>FORGE000.8HS</v>
      </c>
    </row>
    <row r="3090" spans="1:27" s="91" customFormat="1" ht="15" customHeight="1" x14ac:dyDescent="0.35">
      <c r="A3090" t="s">
        <v>9195</v>
      </c>
      <c r="B3090" t="s">
        <v>9194</v>
      </c>
      <c r="C3090" t="s">
        <v>9185</v>
      </c>
      <c r="D3090" t="s">
        <v>9196</v>
      </c>
      <c r="E3090"/>
      <c r="F3090" t="s">
        <v>29090</v>
      </c>
      <c r="G3090"/>
      <c r="H3090">
        <v>1</v>
      </c>
      <c r="I3090">
        <v>19.059999999999999</v>
      </c>
      <c r="J3090" t="s">
        <v>244</v>
      </c>
      <c r="K3090">
        <v>36.441200000000002</v>
      </c>
      <c r="L3090">
        <v>-81.770600000000002</v>
      </c>
      <c r="M3090" s="100" t="s">
        <v>38455</v>
      </c>
      <c r="N3090" t="s">
        <v>26332</v>
      </c>
      <c r="O3090" t="s">
        <v>42207</v>
      </c>
      <c r="P3090">
        <v>1</v>
      </c>
      <c r="Q3090" t="s">
        <v>27235</v>
      </c>
      <c r="R3090" t="s">
        <v>25821</v>
      </c>
      <c r="S3090" t="s">
        <v>26197</v>
      </c>
      <c r="T3090"/>
      <c r="U3090" t="s">
        <v>26198</v>
      </c>
      <c r="V3090" t="s">
        <v>26204</v>
      </c>
      <c r="W3090" s="91" t="s">
        <v>9197</v>
      </c>
      <c r="X3090" s="91" t="s">
        <v>35127</v>
      </c>
      <c r="Y3090" s="97"/>
      <c r="AA3090" s="91" t="str">
        <v>FORGE001.0JO</v>
      </c>
    </row>
    <row r="3091" spans="1:27" s="91" customFormat="1" ht="15" customHeight="1" x14ac:dyDescent="0.35">
      <c r="A3091" t="s">
        <v>9199</v>
      </c>
      <c r="B3091" t="s">
        <v>9198</v>
      </c>
      <c r="C3091" t="s">
        <v>9200</v>
      </c>
      <c r="D3091" t="s">
        <v>9201</v>
      </c>
      <c r="E3091"/>
      <c r="F3091" t="s">
        <v>44</v>
      </c>
      <c r="G3091"/>
      <c r="H3091">
        <v>4.5999999999999996</v>
      </c>
      <c r="I3091">
        <v>35.01</v>
      </c>
      <c r="J3091" t="s">
        <v>409</v>
      </c>
      <c r="K3091">
        <v>35.650379999999998</v>
      </c>
      <c r="L3091">
        <v>-84.296351999999999</v>
      </c>
      <c r="M3091" s="100" t="s">
        <v>38378</v>
      </c>
      <c r="N3091" t="s">
        <v>26202</v>
      </c>
      <c r="O3091" t="s">
        <v>43101</v>
      </c>
      <c r="P3091">
        <v>3</v>
      </c>
      <c r="Q3091" t="s">
        <v>27237</v>
      </c>
      <c r="R3091" t="s">
        <v>25825</v>
      </c>
      <c r="S3091" t="s">
        <v>26197</v>
      </c>
      <c r="T3091"/>
      <c r="U3091" t="s">
        <v>26198</v>
      </c>
      <c r="V3091" t="s">
        <v>26204</v>
      </c>
      <c r="Y3091" s="97"/>
      <c r="AA3091" s="91" t="str">
        <v>FORK004.6MO</v>
      </c>
    </row>
    <row r="3092" spans="1:27" s="91" customFormat="1" ht="15" customHeight="1" x14ac:dyDescent="0.35">
      <c r="A3092" t="s">
        <v>9203</v>
      </c>
      <c r="B3092" t="s">
        <v>9202</v>
      </c>
      <c r="C3092" t="s">
        <v>9200</v>
      </c>
      <c r="D3092" t="s">
        <v>29220</v>
      </c>
      <c r="E3092"/>
      <c r="F3092" t="s">
        <v>44</v>
      </c>
      <c r="G3092"/>
      <c r="H3092">
        <v>6.5</v>
      </c>
      <c r="I3092">
        <v>31.71</v>
      </c>
      <c r="J3092" t="s">
        <v>409</v>
      </c>
      <c r="K3092">
        <v>35.643300000000004</v>
      </c>
      <c r="L3092">
        <v>-84.311700000000002</v>
      </c>
      <c r="M3092" s="100" t="s">
        <v>38378</v>
      </c>
      <c r="N3092" t="s">
        <v>26202</v>
      </c>
      <c r="O3092" t="s">
        <v>43101</v>
      </c>
      <c r="P3092">
        <v>3</v>
      </c>
      <c r="Q3092" t="s">
        <v>27237</v>
      </c>
      <c r="R3092" t="s">
        <v>25825</v>
      </c>
      <c r="S3092" t="s">
        <v>26197</v>
      </c>
      <c r="T3092"/>
      <c r="U3092" t="s">
        <v>26198</v>
      </c>
      <c r="V3092" t="s">
        <v>26204</v>
      </c>
      <c r="W3092" s="91" t="s">
        <v>35128</v>
      </c>
      <c r="X3092" s="91" t="s">
        <v>31450</v>
      </c>
      <c r="Y3092" s="97"/>
      <c r="AA3092" s="91" t="str">
        <v>FORK006.5MO</v>
      </c>
    </row>
    <row r="3093" spans="1:27" s="91" customFormat="1" ht="15" customHeight="1" x14ac:dyDescent="0.35">
      <c r="A3093" t="s">
        <v>9205</v>
      </c>
      <c r="B3093" t="s">
        <v>9204</v>
      </c>
      <c r="C3093" t="s">
        <v>9200</v>
      </c>
      <c r="D3093" t="s">
        <v>9206</v>
      </c>
      <c r="E3093"/>
      <c r="F3093" t="s">
        <v>44</v>
      </c>
      <c r="G3093"/>
      <c r="H3093">
        <v>7.6</v>
      </c>
      <c r="I3093">
        <v>30.1</v>
      </c>
      <c r="J3093" t="s">
        <v>409</v>
      </c>
      <c r="K3093">
        <v>35.643349999999998</v>
      </c>
      <c r="L3093">
        <v>-84.320210000000003</v>
      </c>
      <c r="M3093" s="100" t="s">
        <v>38378</v>
      </c>
      <c r="N3093" t="s">
        <v>26202</v>
      </c>
      <c r="O3093" t="s">
        <v>43101</v>
      </c>
      <c r="P3093">
        <v>3</v>
      </c>
      <c r="Q3093" t="s">
        <v>27237</v>
      </c>
      <c r="R3093" t="s">
        <v>25825</v>
      </c>
      <c r="S3093" t="s">
        <v>26197</v>
      </c>
      <c r="T3093"/>
      <c r="U3093" t="s">
        <v>26198</v>
      </c>
      <c r="V3093" t="s">
        <v>26204</v>
      </c>
      <c r="X3093" s="91" t="s">
        <v>31451</v>
      </c>
      <c r="Y3093" s="97"/>
      <c r="AA3093" s="91" t="str">
        <v>FORK007.6MO</v>
      </c>
    </row>
    <row r="3094" spans="1:27" s="91" customFormat="1" ht="15" customHeight="1" x14ac:dyDescent="0.35">
      <c r="A3094" t="s">
        <v>9208</v>
      </c>
      <c r="B3094" t="s">
        <v>9207</v>
      </c>
      <c r="C3094" t="s">
        <v>9200</v>
      </c>
      <c r="D3094" t="s">
        <v>9209</v>
      </c>
      <c r="E3094"/>
      <c r="F3094" t="s">
        <v>44</v>
      </c>
      <c r="G3094"/>
      <c r="H3094">
        <v>12.9</v>
      </c>
      <c r="I3094">
        <v>20.8</v>
      </c>
      <c r="J3094" t="s">
        <v>409</v>
      </c>
      <c r="K3094">
        <v>35.618839999999999</v>
      </c>
      <c r="L3094">
        <v>-84.355959999999996</v>
      </c>
      <c r="M3094" s="100" t="s">
        <v>38378</v>
      </c>
      <c r="N3094" t="s">
        <v>26202</v>
      </c>
      <c r="O3094" t="s">
        <v>43101</v>
      </c>
      <c r="P3094">
        <v>3</v>
      </c>
      <c r="Q3094" t="s">
        <v>27237</v>
      </c>
      <c r="R3094" t="s">
        <v>25825</v>
      </c>
      <c r="S3094" t="s">
        <v>26197</v>
      </c>
      <c r="T3094"/>
      <c r="U3094" t="s">
        <v>26198</v>
      </c>
      <c r="V3094" t="s">
        <v>26204</v>
      </c>
      <c r="X3094" s="91" t="s">
        <v>31452</v>
      </c>
      <c r="Y3094" s="97"/>
      <c r="AA3094" s="91" t="str">
        <v>FORK012.9MO</v>
      </c>
    </row>
    <row r="3095" spans="1:27" s="91" customFormat="1" ht="15" customHeight="1" x14ac:dyDescent="0.35">
      <c r="A3095" t="s">
        <v>9211</v>
      </c>
      <c r="B3095" t="s">
        <v>9210</v>
      </c>
      <c r="C3095" t="s">
        <v>9200</v>
      </c>
      <c r="D3095" t="s">
        <v>9212</v>
      </c>
      <c r="E3095"/>
      <c r="F3095" t="s">
        <v>44</v>
      </c>
      <c r="G3095"/>
      <c r="H3095">
        <v>14.8</v>
      </c>
      <c r="I3095">
        <v>17.68</v>
      </c>
      <c r="J3095" t="s">
        <v>409</v>
      </c>
      <c r="K3095">
        <v>35.600900000000003</v>
      </c>
      <c r="L3095">
        <v>-84.378900000000002</v>
      </c>
      <c r="M3095" s="100" t="s">
        <v>38378</v>
      </c>
      <c r="N3095" t="s">
        <v>26202</v>
      </c>
      <c r="O3095" t="s">
        <v>43101</v>
      </c>
      <c r="P3095">
        <v>3</v>
      </c>
      <c r="Q3095" t="s">
        <v>27237</v>
      </c>
      <c r="R3095" t="s">
        <v>25825</v>
      </c>
      <c r="S3095" t="s">
        <v>26197</v>
      </c>
      <c r="T3095"/>
      <c r="U3095" t="s">
        <v>26198</v>
      </c>
      <c r="V3095" t="s">
        <v>26204</v>
      </c>
      <c r="Y3095" s="97"/>
      <c r="AA3095" s="91" t="str">
        <v>FORK014.8MO</v>
      </c>
    </row>
    <row r="3096" spans="1:27" s="91" customFormat="1" ht="15" customHeight="1" x14ac:dyDescent="0.35">
      <c r="A3096" t="s">
        <v>9214</v>
      </c>
      <c r="B3096" t="s">
        <v>9213</v>
      </c>
      <c r="C3096" t="s">
        <v>9200</v>
      </c>
      <c r="D3096" t="s">
        <v>9215</v>
      </c>
      <c r="E3096"/>
      <c r="F3096" t="s">
        <v>44</v>
      </c>
      <c r="G3096"/>
      <c r="H3096">
        <v>15.8</v>
      </c>
      <c r="I3096">
        <v>12.68</v>
      </c>
      <c r="J3096" t="s">
        <v>409</v>
      </c>
      <c r="K3096">
        <v>35.591009999999997</v>
      </c>
      <c r="L3096">
        <v>-84.387969999999996</v>
      </c>
      <c r="M3096" s="100" t="s">
        <v>38378</v>
      </c>
      <c r="N3096" t="s">
        <v>26202</v>
      </c>
      <c r="O3096" t="s">
        <v>43101</v>
      </c>
      <c r="P3096">
        <v>3</v>
      </c>
      <c r="Q3096" t="s">
        <v>27237</v>
      </c>
      <c r="R3096" t="s">
        <v>25825</v>
      </c>
      <c r="S3096" t="s">
        <v>26197</v>
      </c>
      <c r="T3096"/>
      <c r="U3096" t="s">
        <v>26198</v>
      </c>
      <c r="V3096" t="s">
        <v>26204</v>
      </c>
      <c r="Y3096" s="97"/>
      <c r="AA3096" s="91" t="str">
        <v>FORK015.8MO</v>
      </c>
    </row>
    <row r="3097" spans="1:27" s="91" customFormat="1" ht="15" customHeight="1" x14ac:dyDescent="0.35">
      <c r="A3097" t="s">
        <v>9217</v>
      </c>
      <c r="B3097" t="s">
        <v>9216</v>
      </c>
      <c r="C3097" t="s">
        <v>9218</v>
      </c>
      <c r="D3097" t="s">
        <v>9219</v>
      </c>
      <c r="E3097"/>
      <c r="F3097" t="s">
        <v>9</v>
      </c>
      <c r="G3097"/>
      <c r="H3097">
        <v>0.2</v>
      </c>
      <c r="I3097">
        <v>0.93</v>
      </c>
      <c r="J3097" t="s">
        <v>3832</v>
      </c>
      <c r="K3097">
        <v>35.077260000000003</v>
      </c>
      <c r="L3097">
        <v>-88.996729999999999</v>
      </c>
      <c r="M3097" s="100" t="s">
        <v>38450</v>
      </c>
      <c r="N3097" t="s">
        <v>26319</v>
      </c>
      <c r="O3097" t="s">
        <v>43102</v>
      </c>
      <c r="P3097">
        <v>4</v>
      </c>
      <c r="Q3097" t="s">
        <v>27238</v>
      </c>
      <c r="R3097" t="s">
        <v>25828</v>
      </c>
      <c r="S3097" t="s">
        <v>26197</v>
      </c>
      <c r="T3097"/>
      <c r="U3097" t="s">
        <v>26198</v>
      </c>
      <c r="V3097" t="s">
        <v>26199</v>
      </c>
      <c r="Y3097" s="97"/>
      <c r="AA3097" s="91" t="str">
        <v>FORTU000.2HR</v>
      </c>
    </row>
    <row r="3098" spans="1:27" s="91" customFormat="1" ht="15" customHeight="1" x14ac:dyDescent="0.35">
      <c r="A3098" t="s">
        <v>9221</v>
      </c>
      <c r="B3098" t="s">
        <v>9220</v>
      </c>
      <c r="C3098" t="s">
        <v>9222</v>
      </c>
      <c r="D3098" t="s">
        <v>9223</v>
      </c>
      <c r="E3098"/>
      <c r="F3098" t="s">
        <v>29083</v>
      </c>
      <c r="G3098"/>
      <c r="H3098">
        <v>0.5</v>
      </c>
      <c r="I3098">
        <v>55.3</v>
      </c>
      <c r="J3098" t="s">
        <v>942</v>
      </c>
      <c r="K3098">
        <v>35.433889000000001</v>
      </c>
      <c r="L3098">
        <v>-87.686667</v>
      </c>
      <c r="M3098" s="100" t="s">
        <v>38391</v>
      </c>
      <c r="N3098" t="s">
        <v>26220</v>
      </c>
      <c r="O3098" t="s">
        <v>42506</v>
      </c>
      <c r="P3098">
        <v>5</v>
      </c>
      <c r="Q3098" t="s">
        <v>31453</v>
      </c>
      <c r="R3098" t="s">
        <v>25808</v>
      </c>
      <c r="S3098" t="s">
        <v>26197</v>
      </c>
      <c r="T3098"/>
      <c r="U3098" t="s">
        <v>26198</v>
      </c>
      <c r="V3098" t="s">
        <v>26199</v>
      </c>
      <c r="W3098" s="91" t="s">
        <v>9224</v>
      </c>
      <c r="Y3098" s="97"/>
      <c r="AA3098" s="91" t="str">
        <v>FORTY000.5WE</v>
      </c>
    </row>
    <row r="3099" spans="1:27" s="91" customFormat="1" ht="15" customHeight="1" x14ac:dyDescent="0.35">
      <c r="A3099" t="s">
        <v>41107</v>
      </c>
      <c r="B3099" t="s">
        <v>9225</v>
      </c>
      <c r="C3099" t="s">
        <v>9222</v>
      </c>
      <c r="D3099" t="s">
        <v>41108</v>
      </c>
      <c r="E3099"/>
      <c r="F3099" t="s">
        <v>29083</v>
      </c>
      <c r="G3099"/>
      <c r="H3099">
        <v>3.9</v>
      </c>
      <c r="I3099">
        <v>51.66</v>
      </c>
      <c r="J3099" t="s">
        <v>942</v>
      </c>
      <c r="K3099">
        <v>35.410400000000003</v>
      </c>
      <c r="L3099">
        <v>-87.672799999999995</v>
      </c>
      <c r="M3099" s="100" t="s">
        <v>38391</v>
      </c>
      <c r="N3099" t="s">
        <v>26220</v>
      </c>
      <c r="O3099" t="s">
        <v>42506</v>
      </c>
      <c r="P3099">
        <v>5</v>
      </c>
      <c r="Q3099" t="s">
        <v>31453</v>
      </c>
      <c r="R3099" t="s">
        <v>25808</v>
      </c>
      <c r="S3099" t="s">
        <v>26197</v>
      </c>
      <c r="T3099"/>
      <c r="U3099" t="s">
        <v>26198</v>
      </c>
      <c r="V3099" t="s">
        <v>26199</v>
      </c>
      <c r="W3099" s="91" t="s">
        <v>9226</v>
      </c>
      <c r="X3099" s="91" t="s">
        <v>43103</v>
      </c>
      <c r="Y3099" s="97"/>
      <c r="AA3099" s="91" t="str">
        <v>FORTY003.9WE</v>
      </c>
    </row>
    <row r="3100" spans="1:27" s="91" customFormat="1" ht="15" customHeight="1" x14ac:dyDescent="0.35">
      <c r="A3100" s="310" t="s">
        <v>41109</v>
      </c>
      <c r="B3100" s="310" t="s">
        <v>41110</v>
      </c>
      <c r="C3100" s="310" t="s">
        <v>9222</v>
      </c>
      <c r="D3100" s="310" t="s">
        <v>41111</v>
      </c>
      <c r="E3100" s="310"/>
      <c r="F3100" s="310" t="s">
        <v>29083</v>
      </c>
      <c r="G3100" s="310"/>
      <c r="H3100" s="314">
        <v>4.7</v>
      </c>
      <c r="I3100" s="314">
        <v>51.66</v>
      </c>
      <c r="J3100" s="310" t="s">
        <v>942</v>
      </c>
      <c r="K3100" s="314">
        <v>35.402112000000002</v>
      </c>
      <c r="L3100" s="314">
        <v>-87.664415000000005</v>
      </c>
      <c r="M3100" s="314" t="s">
        <v>38391</v>
      </c>
      <c r="N3100" s="310" t="s">
        <v>26220</v>
      </c>
      <c r="O3100" s="310" t="s">
        <v>42506</v>
      </c>
      <c r="P3100" s="314">
        <v>5</v>
      </c>
      <c r="Q3100" s="310" t="s">
        <v>31453</v>
      </c>
      <c r="R3100" s="310" t="s">
        <v>25808</v>
      </c>
      <c r="S3100" s="310" t="s">
        <v>26197</v>
      </c>
      <c r="T3100" s="310"/>
      <c r="U3100" s="310" t="s">
        <v>26198</v>
      </c>
      <c r="V3100" s="310" t="s">
        <v>26199</v>
      </c>
      <c r="W3100" s="91" t="s">
        <v>41112</v>
      </c>
      <c r="X3100" s="91" t="s">
        <v>43477</v>
      </c>
      <c r="Y3100" s="97"/>
      <c r="AA3100" s="91" t="str">
        <v>FORTY004.7WE</v>
      </c>
    </row>
    <row r="3101" spans="1:27" s="91" customFormat="1" ht="15" customHeight="1" x14ac:dyDescent="0.35">
      <c r="A3101" t="s">
        <v>9228</v>
      </c>
      <c r="B3101" t="s">
        <v>9227</v>
      </c>
      <c r="C3101" t="s">
        <v>9222</v>
      </c>
      <c r="D3101" t="s">
        <v>9229</v>
      </c>
      <c r="E3101"/>
      <c r="F3101" t="s">
        <v>29083</v>
      </c>
      <c r="G3101"/>
      <c r="H3101">
        <v>11.5</v>
      </c>
      <c r="I3101">
        <v>17.940000000000001</v>
      </c>
      <c r="J3101" t="s">
        <v>942</v>
      </c>
      <c r="K3101">
        <v>35.330278</v>
      </c>
      <c r="L3101">
        <v>-87.658056000000002</v>
      </c>
      <c r="M3101" s="100" t="s">
        <v>38391</v>
      </c>
      <c r="N3101" t="s">
        <v>26220</v>
      </c>
      <c r="O3101" t="s">
        <v>42506</v>
      </c>
      <c r="P3101">
        <v>5</v>
      </c>
      <c r="Q3101" t="s">
        <v>31454</v>
      </c>
      <c r="R3101" t="s">
        <v>25808</v>
      </c>
      <c r="S3101" t="s">
        <v>26197</v>
      </c>
      <c r="T3101"/>
      <c r="U3101" t="s">
        <v>26198</v>
      </c>
      <c r="V3101" t="s">
        <v>26199</v>
      </c>
      <c r="X3101" s="91" t="s">
        <v>34418</v>
      </c>
      <c r="Y3101" s="97"/>
      <c r="AA3101" s="91" t="str">
        <v>FORTY011.5WE</v>
      </c>
    </row>
    <row r="3102" spans="1:27" s="91" customFormat="1" ht="15" customHeight="1" x14ac:dyDescent="0.35">
      <c r="A3102" t="s">
        <v>9231</v>
      </c>
      <c r="B3102" t="s">
        <v>9230</v>
      </c>
      <c r="C3102" t="s">
        <v>9232</v>
      </c>
      <c r="D3102" t="s">
        <v>9233</v>
      </c>
      <c r="E3102"/>
      <c r="F3102" t="s">
        <v>29083</v>
      </c>
      <c r="G3102"/>
      <c r="H3102">
        <v>0.1</v>
      </c>
      <c r="I3102">
        <v>0.41</v>
      </c>
      <c r="J3102" t="s">
        <v>942</v>
      </c>
      <c r="K3102">
        <v>35.342599999999997</v>
      </c>
      <c r="L3102">
        <v>-87.658699999999996</v>
      </c>
      <c r="M3102" s="100" t="s">
        <v>38391</v>
      </c>
      <c r="N3102" t="s">
        <v>26220</v>
      </c>
      <c r="O3102" t="s">
        <v>42506</v>
      </c>
      <c r="P3102">
        <v>5</v>
      </c>
      <c r="Q3102" t="s">
        <v>31455</v>
      </c>
      <c r="R3102" t="s">
        <v>25808</v>
      </c>
      <c r="S3102" t="s">
        <v>26197</v>
      </c>
      <c r="T3102"/>
      <c r="U3102" t="s">
        <v>26198</v>
      </c>
      <c r="V3102" t="s">
        <v>26199</v>
      </c>
      <c r="W3102" s="91" t="s">
        <v>9234</v>
      </c>
      <c r="X3102" s="91" t="s">
        <v>29606</v>
      </c>
      <c r="Y3102" s="97"/>
      <c r="AA3102" s="91" t="str">
        <v>FORTY10.1T0.1WE</v>
      </c>
    </row>
    <row r="3103" spans="1:27" s="91" customFormat="1" ht="15" customHeight="1" x14ac:dyDescent="0.35">
      <c r="A3103" t="s">
        <v>9236</v>
      </c>
      <c r="B3103" t="s">
        <v>9235</v>
      </c>
      <c r="C3103" t="s">
        <v>9237</v>
      </c>
      <c r="D3103" t="s">
        <v>9238</v>
      </c>
      <c r="E3103"/>
      <c r="F3103" t="s">
        <v>9</v>
      </c>
      <c r="G3103"/>
      <c r="H3103">
        <v>0.4</v>
      </c>
      <c r="I3103">
        <v>10.82</v>
      </c>
      <c r="J3103" t="s">
        <v>121</v>
      </c>
      <c r="K3103">
        <v>35.888800000000003</v>
      </c>
      <c r="L3103">
        <v>-88.143799999999999</v>
      </c>
      <c r="M3103" s="100" t="s">
        <v>38392</v>
      </c>
      <c r="N3103" t="s">
        <v>26221</v>
      </c>
      <c r="O3103" t="s">
        <v>43091</v>
      </c>
      <c r="P3103">
        <v>3</v>
      </c>
      <c r="Q3103" t="s">
        <v>31456</v>
      </c>
      <c r="R3103" t="s">
        <v>25816</v>
      </c>
      <c r="S3103" t="s">
        <v>26197</v>
      </c>
      <c r="T3103"/>
      <c r="U3103" t="s">
        <v>26198</v>
      </c>
      <c r="V3103" t="s">
        <v>26199</v>
      </c>
      <c r="W3103" s="91" t="s">
        <v>9239</v>
      </c>
      <c r="X3103" s="91" t="s">
        <v>31457</v>
      </c>
      <c r="Y3103" s="97"/>
      <c r="AA3103" s="91" t="str">
        <v>FOSEV000.4BN</v>
      </c>
    </row>
    <row r="3104" spans="1:27" s="91" customFormat="1" ht="15" customHeight="1" x14ac:dyDescent="0.35">
      <c r="A3104" t="s">
        <v>9241</v>
      </c>
      <c r="B3104" t="s">
        <v>9240</v>
      </c>
      <c r="C3104" t="s">
        <v>9242</v>
      </c>
      <c r="D3104" t="s">
        <v>9243</v>
      </c>
      <c r="E3104"/>
      <c r="F3104" t="s">
        <v>44</v>
      </c>
      <c r="G3104"/>
      <c r="H3104">
        <v>0.1</v>
      </c>
      <c r="I3104">
        <v>0.49</v>
      </c>
      <c r="J3104" t="s">
        <v>359</v>
      </c>
      <c r="K3104">
        <v>36.101100000000002</v>
      </c>
      <c r="L3104">
        <v>-84.026110000000003</v>
      </c>
      <c r="M3104" s="100" t="s">
        <v>38459</v>
      </c>
      <c r="N3104" t="s">
        <v>26343</v>
      </c>
      <c r="O3104" t="s">
        <v>43092</v>
      </c>
      <c r="P3104">
        <v>3</v>
      </c>
      <c r="Q3104" t="s">
        <v>31458</v>
      </c>
      <c r="R3104" t="s">
        <v>25825</v>
      </c>
      <c r="S3104" t="s">
        <v>26197</v>
      </c>
      <c r="T3104"/>
      <c r="U3104" t="s">
        <v>26198</v>
      </c>
      <c r="V3104" t="s">
        <v>26204</v>
      </c>
      <c r="Y3104" s="97"/>
      <c r="AA3104" s="91" t="str">
        <v>FOSTE000.1KN</v>
      </c>
    </row>
    <row r="3105" spans="1:27" s="91" customFormat="1" ht="15" customHeight="1" x14ac:dyDescent="0.35">
      <c r="A3105" t="s">
        <v>9245</v>
      </c>
      <c r="B3105" t="s">
        <v>9244</v>
      </c>
      <c r="C3105" t="s">
        <v>9246</v>
      </c>
      <c r="D3105" t="s">
        <v>9247</v>
      </c>
      <c r="E3105"/>
      <c r="F3105" t="s">
        <v>44</v>
      </c>
      <c r="G3105"/>
      <c r="H3105">
        <v>0.7</v>
      </c>
      <c r="I3105">
        <v>1.58</v>
      </c>
      <c r="J3105" t="s">
        <v>1514</v>
      </c>
      <c r="K3105">
        <v>35.593420000000002</v>
      </c>
      <c r="L3105">
        <v>-84.602369999999993</v>
      </c>
      <c r="M3105" s="100" t="s">
        <v>38386</v>
      </c>
      <c r="N3105" t="s">
        <v>29084</v>
      </c>
      <c r="O3105" t="s">
        <v>42534</v>
      </c>
      <c r="P3105">
        <v>3</v>
      </c>
      <c r="Q3105" t="s">
        <v>31459</v>
      </c>
      <c r="R3105" t="s">
        <v>25802</v>
      </c>
      <c r="S3105" t="s">
        <v>26197</v>
      </c>
      <c r="T3105"/>
      <c r="U3105" t="s">
        <v>26198</v>
      </c>
      <c r="V3105" t="s">
        <v>26204</v>
      </c>
      <c r="Y3105" s="97"/>
      <c r="AA3105" s="91" t="str">
        <v>FOSTE000.7MM</v>
      </c>
    </row>
    <row r="3106" spans="1:27" s="91" customFormat="1" ht="15" customHeight="1" x14ac:dyDescent="0.35">
      <c r="A3106" t="s">
        <v>9249</v>
      </c>
      <c r="B3106" t="s">
        <v>9248</v>
      </c>
      <c r="C3106" t="s">
        <v>9250</v>
      </c>
      <c r="D3106" t="s">
        <v>9251</v>
      </c>
      <c r="E3106"/>
      <c r="F3106" t="s">
        <v>33</v>
      </c>
      <c r="G3106"/>
      <c r="H3106">
        <v>0.3</v>
      </c>
      <c r="I3106">
        <v>102.65</v>
      </c>
      <c r="J3106" t="s">
        <v>34</v>
      </c>
      <c r="K3106">
        <v>35.56409</v>
      </c>
      <c r="L3106">
        <v>-86.965090000000004</v>
      </c>
      <c r="M3106" s="100" t="s">
        <v>38389</v>
      </c>
      <c r="N3106" t="s">
        <v>26217</v>
      </c>
      <c r="O3106" t="s">
        <v>42454</v>
      </c>
      <c r="P3106">
        <v>4</v>
      </c>
      <c r="Q3106" t="s">
        <v>27242</v>
      </c>
      <c r="R3106" t="s">
        <v>25808</v>
      </c>
      <c r="S3106" t="s">
        <v>26197</v>
      </c>
      <c r="T3106"/>
      <c r="U3106" t="s">
        <v>26198</v>
      </c>
      <c r="V3106" t="s">
        <v>26199</v>
      </c>
      <c r="X3106" s="91" t="s">
        <v>31460</v>
      </c>
      <c r="Y3106" s="97"/>
      <c r="AA3106" s="91" t="str">
        <v>FOUNT000.3MY</v>
      </c>
    </row>
    <row r="3107" spans="1:27" s="91" customFormat="1" ht="15" customHeight="1" x14ac:dyDescent="0.35">
      <c r="A3107" t="s">
        <v>9253</v>
      </c>
      <c r="B3107" t="s">
        <v>9252</v>
      </c>
      <c r="C3107" t="s">
        <v>9250</v>
      </c>
      <c r="D3107" t="s">
        <v>9254</v>
      </c>
      <c r="E3107"/>
      <c r="F3107" t="s">
        <v>33</v>
      </c>
      <c r="G3107"/>
      <c r="H3107">
        <v>2.8</v>
      </c>
      <c r="I3107">
        <v>77.5</v>
      </c>
      <c r="J3107" t="s">
        <v>34</v>
      </c>
      <c r="K3107">
        <v>35.544440000000002</v>
      </c>
      <c r="L3107">
        <v>-86.965280000000007</v>
      </c>
      <c r="M3107" s="100" t="s">
        <v>38389</v>
      </c>
      <c r="N3107" t="s">
        <v>26217</v>
      </c>
      <c r="O3107" t="s">
        <v>42454</v>
      </c>
      <c r="P3107">
        <v>4</v>
      </c>
      <c r="Q3107" t="s">
        <v>27242</v>
      </c>
      <c r="R3107" t="s">
        <v>25808</v>
      </c>
      <c r="S3107" t="s">
        <v>26197</v>
      </c>
      <c r="T3107"/>
      <c r="U3107" t="s">
        <v>26198</v>
      </c>
      <c r="V3107" t="s">
        <v>26199</v>
      </c>
      <c r="W3107" s="91" t="s">
        <v>35129</v>
      </c>
      <c r="Y3107" s="97"/>
      <c r="AA3107" s="91" t="str">
        <v>FOUNT002.8MY</v>
      </c>
    </row>
    <row r="3108" spans="1:27" s="91" customFormat="1" ht="15" customHeight="1" x14ac:dyDescent="0.35">
      <c r="A3108" t="s">
        <v>27240</v>
      </c>
      <c r="B3108" t="s">
        <v>27239</v>
      </c>
      <c r="C3108" t="s">
        <v>9250</v>
      </c>
      <c r="D3108" t="s">
        <v>27241</v>
      </c>
      <c r="E3108"/>
      <c r="F3108" t="s">
        <v>33</v>
      </c>
      <c r="G3108"/>
      <c r="H3108">
        <v>7</v>
      </c>
      <c r="I3108">
        <v>74</v>
      </c>
      <c r="J3108" t="s">
        <v>34</v>
      </c>
      <c r="K3108">
        <v>35.518369999999997</v>
      </c>
      <c r="L3108">
        <v>-86.942250999999999</v>
      </c>
      <c r="M3108" s="100" t="s">
        <v>38389</v>
      </c>
      <c r="N3108" t="s">
        <v>26217</v>
      </c>
      <c r="O3108" t="s">
        <v>39273</v>
      </c>
      <c r="P3108">
        <v>4</v>
      </c>
      <c r="Q3108" t="s">
        <v>27242</v>
      </c>
      <c r="R3108" t="s">
        <v>25808</v>
      </c>
      <c r="S3108" t="s">
        <v>26197</v>
      </c>
      <c r="T3108"/>
      <c r="U3108" t="s">
        <v>26198</v>
      </c>
      <c r="V3108" t="s">
        <v>26199</v>
      </c>
      <c r="W3108" s="91" t="s">
        <v>39274</v>
      </c>
      <c r="X3108" s="91" t="s">
        <v>43329</v>
      </c>
      <c r="Y3108" s="97"/>
      <c r="AA3108" s="91" t="str">
        <v>FOUNT007.0MY</v>
      </c>
    </row>
    <row r="3109" spans="1:27" s="91" customFormat="1" ht="15" customHeight="1" x14ac:dyDescent="0.35">
      <c r="A3109" t="s">
        <v>9256</v>
      </c>
      <c r="B3109" t="s">
        <v>9255</v>
      </c>
      <c r="C3109" t="s">
        <v>9250</v>
      </c>
      <c r="D3109" t="s">
        <v>9257</v>
      </c>
      <c r="E3109"/>
      <c r="F3109" t="s">
        <v>33</v>
      </c>
      <c r="G3109"/>
      <c r="H3109">
        <v>13.2</v>
      </c>
      <c r="I3109">
        <v>27.5</v>
      </c>
      <c r="J3109" t="s">
        <v>34</v>
      </c>
      <c r="K3109">
        <v>35.471159999999998</v>
      </c>
      <c r="L3109">
        <v>-86.956639999999993</v>
      </c>
      <c r="M3109" s="100" t="s">
        <v>38389</v>
      </c>
      <c r="N3109" t="s">
        <v>26217</v>
      </c>
      <c r="O3109" t="s">
        <v>42201</v>
      </c>
      <c r="P3109">
        <v>4</v>
      </c>
      <c r="Q3109" t="s">
        <v>31461</v>
      </c>
      <c r="R3109" t="s">
        <v>25808</v>
      </c>
      <c r="S3109" t="s">
        <v>26197</v>
      </c>
      <c r="T3109"/>
      <c r="U3109" t="s">
        <v>26198</v>
      </c>
      <c r="V3109" t="s">
        <v>26199</v>
      </c>
      <c r="W3109" s="91" t="s">
        <v>35130</v>
      </c>
      <c r="X3109" s="91" t="s">
        <v>31462</v>
      </c>
      <c r="Y3109" s="97"/>
      <c r="AA3109" s="91" t="str">
        <v>FOUNT013.2MY</v>
      </c>
    </row>
    <row r="3110" spans="1:27" s="91" customFormat="1" ht="15" customHeight="1" x14ac:dyDescent="0.35">
      <c r="A3110" t="s">
        <v>9259</v>
      </c>
      <c r="B3110" t="s">
        <v>9258</v>
      </c>
      <c r="C3110" t="s">
        <v>9250</v>
      </c>
      <c r="D3110" t="s">
        <v>9260</v>
      </c>
      <c r="E3110"/>
      <c r="F3110" t="s">
        <v>33</v>
      </c>
      <c r="G3110"/>
      <c r="H3110">
        <v>14.2</v>
      </c>
      <c r="I3110">
        <v>15.77</v>
      </c>
      <c r="J3110" t="s">
        <v>34</v>
      </c>
      <c r="K3110">
        <v>35.473779999999998</v>
      </c>
      <c r="L3110">
        <v>-86.970950000000002</v>
      </c>
      <c r="M3110" s="100" t="s">
        <v>38389</v>
      </c>
      <c r="N3110" t="s">
        <v>26217</v>
      </c>
      <c r="O3110" t="s">
        <v>42201</v>
      </c>
      <c r="P3110">
        <v>4</v>
      </c>
      <c r="Q3110" t="s">
        <v>27243</v>
      </c>
      <c r="R3110" t="s">
        <v>25808</v>
      </c>
      <c r="S3110" t="s">
        <v>26197</v>
      </c>
      <c r="T3110"/>
      <c r="U3110" t="s">
        <v>26198</v>
      </c>
      <c r="V3110" t="s">
        <v>26199</v>
      </c>
      <c r="Y3110" s="97"/>
      <c r="AA3110" s="91" t="str">
        <v>FOUNT014.2MY</v>
      </c>
    </row>
    <row r="3111" spans="1:27" s="91" customFormat="1" ht="15" customHeight="1" x14ac:dyDescent="0.35">
      <c r="A3111" t="s">
        <v>9262</v>
      </c>
      <c r="B3111" t="s">
        <v>9261</v>
      </c>
      <c r="C3111" t="s">
        <v>9263</v>
      </c>
      <c r="D3111" t="s">
        <v>9264</v>
      </c>
      <c r="E3111"/>
      <c r="F3111" t="s">
        <v>44</v>
      </c>
      <c r="G3111"/>
      <c r="H3111">
        <v>0.1</v>
      </c>
      <c r="I3111">
        <v>8.85</v>
      </c>
      <c r="J3111" t="s">
        <v>1612</v>
      </c>
      <c r="K3111">
        <v>36.580719999999999</v>
      </c>
      <c r="L3111">
        <v>-83.367999999999995</v>
      </c>
      <c r="M3111" s="100" t="s">
        <v>38559</v>
      </c>
      <c r="N3111" t="s">
        <v>26447</v>
      </c>
      <c r="O3111" t="s">
        <v>42837</v>
      </c>
      <c r="P3111">
        <v>4</v>
      </c>
      <c r="Q3111" t="s">
        <v>31463</v>
      </c>
      <c r="R3111" t="s">
        <v>25821</v>
      </c>
      <c r="S3111" t="s">
        <v>26197</v>
      </c>
      <c r="T3111"/>
      <c r="U3111" t="s">
        <v>26198</v>
      </c>
      <c r="V3111" t="s">
        <v>26204</v>
      </c>
      <c r="W3111" s="91" t="s">
        <v>9265</v>
      </c>
      <c r="X3111" s="91" t="s">
        <v>31464</v>
      </c>
      <c r="Y3111" s="97"/>
      <c r="AA3111" s="91" t="str">
        <v>FOURM000.1HK</v>
      </c>
    </row>
    <row r="3112" spans="1:27" s="91" customFormat="1" ht="15" customHeight="1" x14ac:dyDescent="0.35">
      <c r="A3112" t="s">
        <v>9267</v>
      </c>
      <c r="B3112" t="s">
        <v>9266</v>
      </c>
      <c r="C3112" t="s">
        <v>9263</v>
      </c>
      <c r="D3112" t="s">
        <v>9268</v>
      </c>
      <c r="E3112"/>
      <c r="F3112" t="s">
        <v>44</v>
      </c>
      <c r="G3112"/>
      <c r="H3112">
        <v>0.3</v>
      </c>
      <c r="I3112">
        <v>8.1300000000000008</v>
      </c>
      <c r="J3112" t="s">
        <v>301</v>
      </c>
      <c r="K3112">
        <v>35.193199999999997</v>
      </c>
      <c r="L3112">
        <v>-84.658760000000001</v>
      </c>
      <c r="M3112" s="100" t="s">
        <v>38423</v>
      </c>
      <c r="N3112" t="s">
        <v>26269</v>
      </c>
      <c r="O3112" t="s">
        <v>42395</v>
      </c>
      <c r="P3112">
        <v>1</v>
      </c>
      <c r="Q3112" t="s">
        <v>27245</v>
      </c>
      <c r="R3112" t="s">
        <v>25802</v>
      </c>
      <c r="S3112" t="s">
        <v>26197</v>
      </c>
      <c r="T3112"/>
      <c r="U3112" t="s">
        <v>26198</v>
      </c>
      <c r="V3112" t="s">
        <v>26204</v>
      </c>
      <c r="X3112" s="91" t="s">
        <v>31465</v>
      </c>
      <c r="Y3112" s="97"/>
      <c r="AA3112" s="91" t="str">
        <v>FOURM000.3PO</v>
      </c>
    </row>
    <row r="3113" spans="1:27" s="91" customFormat="1" ht="15" customHeight="1" x14ac:dyDescent="0.35">
      <c r="A3113" t="s">
        <v>9270</v>
      </c>
      <c r="B3113" t="s">
        <v>9269</v>
      </c>
      <c r="C3113" t="s">
        <v>9263</v>
      </c>
      <c r="D3113" t="s">
        <v>9271</v>
      </c>
      <c r="E3113"/>
      <c r="F3113" t="s">
        <v>44</v>
      </c>
      <c r="G3113"/>
      <c r="H3113">
        <v>0.4</v>
      </c>
      <c r="I3113">
        <v>2.4300000000000002</v>
      </c>
      <c r="J3113" t="s">
        <v>1612</v>
      </c>
      <c r="K3113">
        <v>36.583590000000001</v>
      </c>
      <c r="L3113">
        <v>-83.373099999999994</v>
      </c>
      <c r="M3113" s="100" t="s">
        <v>38559</v>
      </c>
      <c r="N3113" t="s">
        <v>26447</v>
      </c>
      <c r="O3113" t="s">
        <v>42837</v>
      </c>
      <c r="P3113">
        <v>4</v>
      </c>
      <c r="Q3113" t="s">
        <v>31463</v>
      </c>
      <c r="R3113" t="s">
        <v>25821</v>
      </c>
      <c r="S3113" t="s">
        <v>26197</v>
      </c>
      <c r="T3113"/>
      <c r="U3113" t="s">
        <v>26198</v>
      </c>
      <c r="V3113" t="s">
        <v>26204</v>
      </c>
      <c r="X3113" s="91" t="s">
        <v>35131</v>
      </c>
      <c r="Y3113" s="97"/>
      <c r="AA3113" s="91" t="str">
        <v>FOURM000.4HK</v>
      </c>
    </row>
    <row r="3114" spans="1:27" s="91" customFormat="1" ht="15" customHeight="1" x14ac:dyDescent="0.35">
      <c r="A3114" t="s">
        <v>9273</v>
      </c>
      <c r="B3114" t="s">
        <v>9272</v>
      </c>
      <c r="C3114" t="s">
        <v>9263</v>
      </c>
      <c r="D3114" t="s">
        <v>9274</v>
      </c>
      <c r="E3114"/>
      <c r="F3114" t="s">
        <v>44</v>
      </c>
      <c r="G3114"/>
      <c r="H3114">
        <v>1.2</v>
      </c>
      <c r="I3114">
        <v>6.92</v>
      </c>
      <c r="J3114" t="s">
        <v>301</v>
      </c>
      <c r="K3114">
        <v>35.182699999999997</v>
      </c>
      <c r="L3114">
        <v>-84.663399999999996</v>
      </c>
      <c r="M3114" s="100" t="s">
        <v>38423</v>
      </c>
      <c r="N3114" t="s">
        <v>26269</v>
      </c>
      <c r="O3114" t="s">
        <v>42395</v>
      </c>
      <c r="P3114">
        <v>1</v>
      </c>
      <c r="Q3114" t="s">
        <v>27245</v>
      </c>
      <c r="R3114" t="s">
        <v>25802</v>
      </c>
      <c r="S3114" t="s">
        <v>26197</v>
      </c>
      <c r="T3114"/>
      <c r="U3114" t="s">
        <v>26198</v>
      </c>
      <c r="V3114" t="s">
        <v>26204</v>
      </c>
      <c r="Y3114" s="97"/>
      <c r="AA3114" s="91" t="str">
        <v>FOURM001.2PO</v>
      </c>
    </row>
    <row r="3115" spans="1:27" s="91" customFormat="1" ht="15" customHeight="1" x14ac:dyDescent="0.35">
      <c r="A3115" t="s">
        <v>9276</v>
      </c>
      <c r="B3115" t="s">
        <v>9275</v>
      </c>
      <c r="C3115" t="s">
        <v>9263</v>
      </c>
      <c r="D3115" t="s">
        <v>9277</v>
      </c>
      <c r="E3115"/>
      <c r="F3115" t="s">
        <v>44</v>
      </c>
      <c r="G3115"/>
      <c r="H3115">
        <v>1.8</v>
      </c>
      <c r="I3115">
        <v>6.75</v>
      </c>
      <c r="J3115" t="s">
        <v>301</v>
      </c>
      <c r="K3115">
        <v>35.177799999999998</v>
      </c>
      <c r="L3115">
        <v>-84.657799999999995</v>
      </c>
      <c r="M3115" s="100" t="s">
        <v>38423</v>
      </c>
      <c r="N3115" t="s">
        <v>26269</v>
      </c>
      <c r="O3115" t="s">
        <v>42395</v>
      </c>
      <c r="P3115">
        <v>1</v>
      </c>
      <c r="Q3115" t="s">
        <v>27245</v>
      </c>
      <c r="R3115" t="s">
        <v>25802</v>
      </c>
      <c r="S3115" t="s">
        <v>26197</v>
      </c>
      <c r="T3115"/>
      <c r="U3115" t="s">
        <v>26198</v>
      </c>
      <c r="V3115" t="s">
        <v>26204</v>
      </c>
      <c r="W3115" s="91" t="s">
        <v>9278</v>
      </c>
      <c r="X3115" s="91" t="s">
        <v>31466</v>
      </c>
      <c r="Y3115" s="97"/>
      <c r="AA3115" s="91" t="str">
        <v>FOURM001.8PO</v>
      </c>
    </row>
    <row r="3116" spans="1:27" s="91" customFormat="1" ht="15" customHeight="1" x14ac:dyDescent="0.35">
      <c r="A3116" t="s">
        <v>9280</v>
      </c>
      <c r="B3116" t="s">
        <v>9279</v>
      </c>
      <c r="C3116" t="s">
        <v>9263</v>
      </c>
      <c r="D3116" t="s">
        <v>9281</v>
      </c>
      <c r="E3116"/>
      <c r="F3116" t="s">
        <v>28998</v>
      </c>
      <c r="G3116"/>
      <c r="H3116">
        <v>2</v>
      </c>
      <c r="I3116">
        <v>14</v>
      </c>
      <c r="J3116" t="s">
        <v>15</v>
      </c>
      <c r="K3116">
        <v>35.579799999999999</v>
      </c>
      <c r="L3116">
        <v>-84.096900000000005</v>
      </c>
      <c r="M3116" s="100" t="s">
        <v>38378</v>
      </c>
      <c r="N3116" t="s">
        <v>26202</v>
      </c>
      <c r="O3116" t="s">
        <v>42496</v>
      </c>
      <c r="P3116">
        <v>3</v>
      </c>
      <c r="Q3116" t="s">
        <v>31467</v>
      </c>
      <c r="R3116" t="s">
        <v>25825</v>
      </c>
      <c r="S3116" t="s">
        <v>26197</v>
      </c>
      <c r="T3116"/>
      <c r="U3116" t="s">
        <v>26198</v>
      </c>
      <c r="V3116" t="s">
        <v>26204</v>
      </c>
      <c r="W3116" s="91" t="s">
        <v>35132</v>
      </c>
      <c r="X3116" s="91" t="s">
        <v>31468</v>
      </c>
      <c r="Y3116" s="97"/>
      <c r="AA3116" s="91" t="str">
        <v>FOURM002.0BT</v>
      </c>
    </row>
    <row r="3117" spans="1:27" s="91" customFormat="1" ht="15" customHeight="1" x14ac:dyDescent="0.35">
      <c r="A3117" t="s">
        <v>9283</v>
      </c>
      <c r="B3117" t="s">
        <v>9282</v>
      </c>
      <c r="C3117" t="s">
        <v>9263</v>
      </c>
      <c r="D3117" t="s">
        <v>1599</v>
      </c>
      <c r="E3117"/>
      <c r="F3117" t="s">
        <v>28994</v>
      </c>
      <c r="G3117"/>
      <c r="H3117">
        <v>2.1</v>
      </c>
      <c r="I3117">
        <v>2.4</v>
      </c>
      <c r="J3117" t="s">
        <v>409</v>
      </c>
      <c r="K3117">
        <v>35.555799999999998</v>
      </c>
      <c r="L3117">
        <v>-84.269300000000001</v>
      </c>
      <c r="M3117" s="100" t="s">
        <v>38378</v>
      </c>
      <c r="N3117" t="s">
        <v>26202</v>
      </c>
      <c r="O3117" t="s">
        <v>43093</v>
      </c>
      <c r="P3117">
        <v>3</v>
      </c>
      <c r="Q3117" t="s">
        <v>31469</v>
      </c>
      <c r="R3117" t="s">
        <v>25825</v>
      </c>
      <c r="S3117" t="s">
        <v>26197</v>
      </c>
      <c r="T3117"/>
      <c r="U3117" t="s">
        <v>26198</v>
      </c>
      <c r="V3117" t="s">
        <v>26204</v>
      </c>
      <c r="W3117" s="91" t="s">
        <v>35133</v>
      </c>
      <c r="Y3117" s="97"/>
      <c r="AA3117" s="91" t="str">
        <v>FOURM002.1MO</v>
      </c>
    </row>
    <row r="3118" spans="1:27" s="91" customFormat="1" ht="15" customHeight="1" x14ac:dyDescent="0.35">
      <c r="A3118" t="s">
        <v>9285</v>
      </c>
      <c r="B3118" t="s">
        <v>9284</v>
      </c>
      <c r="C3118" t="s">
        <v>9263</v>
      </c>
      <c r="D3118" t="s">
        <v>9286</v>
      </c>
      <c r="E3118"/>
      <c r="F3118" t="s">
        <v>44</v>
      </c>
      <c r="G3118"/>
      <c r="H3118">
        <v>2.4</v>
      </c>
      <c r="I3118">
        <v>5.28</v>
      </c>
      <c r="J3118" t="s">
        <v>301</v>
      </c>
      <c r="K3118">
        <v>35.172609999999999</v>
      </c>
      <c r="L3118">
        <v>-84.646472200000005</v>
      </c>
      <c r="M3118" s="100" t="s">
        <v>38423</v>
      </c>
      <c r="N3118" t="s">
        <v>26269</v>
      </c>
      <c r="O3118" t="s">
        <v>42395</v>
      </c>
      <c r="P3118">
        <v>1</v>
      </c>
      <c r="Q3118" t="s">
        <v>31470</v>
      </c>
      <c r="R3118" t="s">
        <v>25802</v>
      </c>
      <c r="S3118" t="s">
        <v>26197</v>
      </c>
      <c r="T3118"/>
      <c r="U3118" t="s">
        <v>26198</v>
      </c>
      <c r="V3118" t="s">
        <v>26204</v>
      </c>
      <c r="Y3118" s="97"/>
      <c r="AA3118" s="91" t="str">
        <v>FOURM002.4PO</v>
      </c>
    </row>
    <row r="3119" spans="1:27" s="91" customFormat="1" ht="15" customHeight="1" x14ac:dyDescent="0.35">
      <c r="A3119" t="s">
        <v>9288</v>
      </c>
      <c r="B3119" t="s">
        <v>9287</v>
      </c>
      <c r="C3119" t="s">
        <v>9263</v>
      </c>
      <c r="D3119" t="s">
        <v>9289</v>
      </c>
      <c r="E3119"/>
      <c r="F3119" t="s">
        <v>44</v>
      </c>
      <c r="G3119"/>
      <c r="H3119">
        <v>3.2</v>
      </c>
      <c r="I3119">
        <v>4.43</v>
      </c>
      <c r="J3119" t="s">
        <v>301</v>
      </c>
      <c r="K3119">
        <v>35.166589999999999</v>
      </c>
      <c r="L3119">
        <v>-84.643550000000005</v>
      </c>
      <c r="M3119" s="100" t="s">
        <v>38423</v>
      </c>
      <c r="N3119" t="s">
        <v>26269</v>
      </c>
      <c r="O3119" t="s">
        <v>42395</v>
      </c>
      <c r="P3119">
        <v>1</v>
      </c>
      <c r="Q3119" t="s">
        <v>31470</v>
      </c>
      <c r="R3119" t="s">
        <v>25802</v>
      </c>
      <c r="S3119" t="s">
        <v>26197</v>
      </c>
      <c r="T3119"/>
      <c r="U3119" t="s">
        <v>26198</v>
      </c>
      <c r="V3119" t="s">
        <v>26204</v>
      </c>
      <c r="X3119" s="91" t="s">
        <v>38422</v>
      </c>
      <c r="Y3119" s="97"/>
      <c r="AA3119" s="91" t="str">
        <v>FOURM003.2PO</v>
      </c>
    </row>
    <row r="3120" spans="1:27" s="91" customFormat="1" ht="15" customHeight="1" x14ac:dyDescent="0.35">
      <c r="A3120" t="s">
        <v>37941</v>
      </c>
      <c r="B3120" t="s">
        <v>9293</v>
      </c>
      <c r="C3120" t="s">
        <v>9292</v>
      </c>
      <c r="D3120" t="s">
        <v>9295</v>
      </c>
      <c r="E3120"/>
      <c r="F3120" t="s">
        <v>44</v>
      </c>
      <c r="G3120"/>
      <c r="H3120">
        <v>0.7</v>
      </c>
      <c r="I3120">
        <v>6.3</v>
      </c>
      <c r="J3120" t="s">
        <v>359</v>
      </c>
      <c r="K3120">
        <v>35.917450000000002</v>
      </c>
      <c r="L3120">
        <v>-83.996009999999998</v>
      </c>
      <c r="M3120" s="100" t="s">
        <v>38415</v>
      </c>
      <c r="N3120" t="s">
        <v>26602</v>
      </c>
      <c r="O3120" t="s">
        <v>43019</v>
      </c>
      <c r="P3120">
        <v>2</v>
      </c>
      <c r="Q3120" t="s">
        <v>27246</v>
      </c>
      <c r="R3120" t="s">
        <v>25825</v>
      </c>
      <c r="S3120" t="s">
        <v>26197</v>
      </c>
      <c r="T3120"/>
      <c r="U3120" t="s">
        <v>26198</v>
      </c>
      <c r="V3120" t="s">
        <v>26204</v>
      </c>
      <c r="W3120" s="91" t="s">
        <v>37942</v>
      </c>
      <c r="X3120" s="91" t="s">
        <v>37943</v>
      </c>
      <c r="Y3120" s="97"/>
      <c r="AA3120" s="91" t="str">
        <v>FOURT000.7KN</v>
      </c>
    </row>
    <row r="3121" spans="1:27" s="91" customFormat="1" ht="15" customHeight="1" x14ac:dyDescent="0.35">
      <c r="A3121" t="s">
        <v>9291</v>
      </c>
      <c r="B3121" t="s">
        <v>9290</v>
      </c>
      <c r="C3121" t="s">
        <v>9292</v>
      </c>
      <c r="D3121" t="s">
        <v>37944</v>
      </c>
      <c r="E3121"/>
      <c r="F3121" t="s">
        <v>44</v>
      </c>
      <c r="G3121"/>
      <c r="H3121">
        <v>1.2</v>
      </c>
      <c r="I3121">
        <v>5.48</v>
      </c>
      <c r="J3121" t="s">
        <v>359</v>
      </c>
      <c r="K3121">
        <v>35.922379999999997</v>
      </c>
      <c r="L3121">
        <v>-83.996300000000005</v>
      </c>
      <c r="M3121" s="100" t="s">
        <v>38415</v>
      </c>
      <c r="N3121" t="s">
        <v>26602</v>
      </c>
      <c r="O3121" t="s">
        <v>43019</v>
      </c>
      <c r="P3121">
        <v>2</v>
      </c>
      <c r="Q3121" t="s">
        <v>27246</v>
      </c>
      <c r="R3121" t="s">
        <v>25825</v>
      </c>
      <c r="S3121" t="s">
        <v>26197</v>
      </c>
      <c r="T3121"/>
      <c r="U3121" t="s">
        <v>26198</v>
      </c>
      <c r="V3121" t="s">
        <v>26204</v>
      </c>
      <c r="X3121" s="91" t="s">
        <v>35134</v>
      </c>
      <c r="Y3121" s="97"/>
      <c r="AA3121" s="91" t="str">
        <v>FOURT001.2KN</v>
      </c>
    </row>
    <row r="3122" spans="1:27" s="91" customFormat="1" ht="15" customHeight="1" x14ac:dyDescent="0.35">
      <c r="A3122" t="s">
        <v>9294</v>
      </c>
      <c r="B3122" t="s">
        <v>37945</v>
      </c>
      <c r="C3122" t="s">
        <v>9292</v>
      </c>
      <c r="D3122" t="s">
        <v>37946</v>
      </c>
      <c r="E3122"/>
      <c r="F3122" t="s">
        <v>44</v>
      </c>
      <c r="G3122"/>
      <c r="H3122">
        <v>1.3</v>
      </c>
      <c r="I3122">
        <v>6.5</v>
      </c>
      <c r="J3122" t="s">
        <v>359</v>
      </c>
      <c r="K3122">
        <v>35.923999999999999</v>
      </c>
      <c r="L3122">
        <v>-83.997299999999996</v>
      </c>
      <c r="M3122" s="100" t="s">
        <v>38415</v>
      </c>
      <c r="N3122" t="s">
        <v>26602</v>
      </c>
      <c r="O3122" t="s">
        <v>39196</v>
      </c>
      <c r="P3122">
        <v>2</v>
      </c>
      <c r="Q3122" t="s">
        <v>27246</v>
      </c>
      <c r="R3122" t="s">
        <v>25825</v>
      </c>
      <c r="S3122" t="s">
        <v>26197</v>
      </c>
      <c r="T3122"/>
      <c r="U3122" t="s">
        <v>26198</v>
      </c>
      <c r="V3122" t="s">
        <v>26204</v>
      </c>
      <c r="Y3122" s="97"/>
      <c r="AA3122" s="91" t="str">
        <v>FOURT001.3KN</v>
      </c>
    </row>
    <row r="3123" spans="1:27" s="91" customFormat="1" ht="15" customHeight="1" x14ac:dyDescent="0.35">
      <c r="A3123" t="s">
        <v>9297</v>
      </c>
      <c r="B3123" t="s">
        <v>9296</v>
      </c>
      <c r="C3123" t="s">
        <v>9298</v>
      </c>
      <c r="D3123" t="s">
        <v>9299</v>
      </c>
      <c r="E3123"/>
      <c r="F3123" t="s">
        <v>29086</v>
      </c>
      <c r="G3123"/>
      <c r="H3123">
        <v>4.8</v>
      </c>
      <c r="I3123">
        <v>4.07</v>
      </c>
      <c r="J3123" t="s">
        <v>1600</v>
      </c>
      <c r="K3123">
        <v>35.005699999999997</v>
      </c>
      <c r="L3123">
        <v>-86.617400000000004</v>
      </c>
      <c r="M3123" s="100" t="s">
        <v>38525</v>
      </c>
      <c r="N3123" t="s">
        <v>26419</v>
      </c>
      <c r="O3123" t="s">
        <v>42863</v>
      </c>
      <c r="P3123">
        <v>1</v>
      </c>
      <c r="Q3123" t="s">
        <v>31471</v>
      </c>
      <c r="R3123" t="s">
        <v>25808</v>
      </c>
      <c r="S3123" t="s">
        <v>26197</v>
      </c>
      <c r="T3123"/>
      <c r="U3123" t="s">
        <v>26198</v>
      </c>
      <c r="V3123" t="s">
        <v>26199</v>
      </c>
      <c r="Y3123" s="97"/>
      <c r="AA3123" s="91" t="str">
        <v>FOWLE004.8LI</v>
      </c>
    </row>
    <row r="3124" spans="1:27" s="91" customFormat="1" ht="15" customHeight="1" x14ac:dyDescent="0.35">
      <c r="A3124" t="s">
        <v>9301</v>
      </c>
      <c r="B3124" t="s">
        <v>9300</v>
      </c>
      <c r="C3124" t="s">
        <v>9302</v>
      </c>
      <c r="D3124" t="s">
        <v>9303</v>
      </c>
      <c r="E3124"/>
      <c r="F3124" t="s">
        <v>28994</v>
      </c>
      <c r="G3124"/>
      <c r="H3124">
        <v>0.2</v>
      </c>
      <c r="I3124">
        <v>0.45</v>
      </c>
      <c r="J3124" t="s">
        <v>64</v>
      </c>
      <c r="K3124">
        <v>36.160420000000002</v>
      </c>
      <c r="L3124">
        <v>-83.056030000000007</v>
      </c>
      <c r="M3124" s="100" t="s">
        <v>38387</v>
      </c>
      <c r="N3124" t="s">
        <v>26214</v>
      </c>
      <c r="O3124" t="s">
        <v>42189</v>
      </c>
      <c r="P3124">
        <v>5</v>
      </c>
      <c r="Q3124" t="s">
        <v>27247</v>
      </c>
      <c r="R3124" t="s">
        <v>25821</v>
      </c>
      <c r="S3124" t="s">
        <v>26197</v>
      </c>
      <c r="T3124"/>
      <c r="U3124" t="s">
        <v>26198</v>
      </c>
      <c r="V3124" t="s">
        <v>26204</v>
      </c>
      <c r="Y3124" s="97"/>
      <c r="AA3124" s="91" t="str">
        <v>FOX000.2GE</v>
      </c>
    </row>
    <row r="3125" spans="1:27" s="91" customFormat="1" ht="15" customHeight="1" x14ac:dyDescent="0.35">
      <c r="A3125" t="s">
        <v>29221</v>
      </c>
      <c r="B3125" t="s">
        <v>29222</v>
      </c>
      <c r="C3125" t="s">
        <v>29223</v>
      </c>
      <c r="D3125" t="s">
        <v>29224</v>
      </c>
      <c r="E3125"/>
      <c r="F3125" t="s">
        <v>58</v>
      </c>
      <c r="G3125"/>
      <c r="H3125">
        <v>2</v>
      </c>
      <c r="I3125">
        <v>7.44</v>
      </c>
      <c r="J3125" t="s">
        <v>313</v>
      </c>
      <c r="K3125">
        <v>36.0473</v>
      </c>
      <c r="L3125">
        <v>-84.931749999999994</v>
      </c>
      <c r="M3125" s="100" t="s">
        <v>38416</v>
      </c>
      <c r="N3125" t="s">
        <v>26258</v>
      </c>
      <c r="O3125" t="s">
        <v>42378</v>
      </c>
      <c r="P3125">
        <v>1</v>
      </c>
      <c r="Q3125" t="s">
        <v>28349</v>
      </c>
      <c r="R3125" t="s">
        <v>25812</v>
      </c>
      <c r="S3125" t="s">
        <v>26197</v>
      </c>
      <c r="T3125"/>
      <c r="U3125" t="s">
        <v>26198</v>
      </c>
      <c r="V3125" t="s">
        <v>26199</v>
      </c>
      <c r="Y3125" s="97"/>
      <c r="AA3125" s="91" t="str">
        <v>FOX002.1CU</v>
      </c>
    </row>
    <row r="3126" spans="1:27" s="91" customFormat="1" ht="15" customHeight="1" x14ac:dyDescent="0.35">
      <c r="A3126" t="s">
        <v>9305</v>
      </c>
      <c r="B3126" t="s">
        <v>9304</v>
      </c>
      <c r="C3126" t="s">
        <v>9306</v>
      </c>
      <c r="D3126" t="s">
        <v>9307</v>
      </c>
      <c r="E3126"/>
      <c r="F3126" t="s">
        <v>28983</v>
      </c>
      <c r="G3126"/>
      <c r="H3126">
        <v>0.1</v>
      </c>
      <c r="I3126">
        <v>0.62</v>
      </c>
      <c r="J3126" t="s">
        <v>15</v>
      </c>
      <c r="K3126">
        <v>35.679720000000003</v>
      </c>
      <c r="L3126">
        <v>-83.74924</v>
      </c>
      <c r="M3126" s="100" t="s">
        <v>38415</v>
      </c>
      <c r="N3126" t="s">
        <v>26602</v>
      </c>
      <c r="O3126" t="s">
        <v>42744</v>
      </c>
      <c r="P3126">
        <v>2</v>
      </c>
      <c r="Q3126" t="s">
        <v>29755</v>
      </c>
      <c r="R3126" t="s">
        <v>25825</v>
      </c>
      <c r="S3126" t="s">
        <v>26197</v>
      </c>
      <c r="T3126"/>
      <c r="U3126" t="s">
        <v>26198</v>
      </c>
      <c r="V3126" t="s">
        <v>26204</v>
      </c>
      <c r="Y3126" s="97"/>
      <c r="AA3126" s="91" t="str">
        <v>FOXHO000.1BT</v>
      </c>
    </row>
    <row r="3127" spans="1:27" s="91" customFormat="1" ht="15" customHeight="1" x14ac:dyDescent="0.35">
      <c r="A3127" t="s">
        <v>9309</v>
      </c>
      <c r="B3127" t="s">
        <v>9308</v>
      </c>
      <c r="C3127" t="s">
        <v>9310</v>
      </c>
      <c r="D3127" t="s">
        <v>9311</v>
      </c>
      <c r="E3127"/>
      <c r="F3127" t="s">
        <v>29083</v>
      </c>
      <c r="G3127"/>
      <c r="H3127">
        <v>0.1</v>
      </c>
      <c r="I3127">
        <v>3.12</v>
      </c>
      <c r="J3127" t="s">
        <v>868</v>
      </c>
      <c r="K3127">
        <v>36.256667</v>
      </c>
      <c r="L3127">
        <v>-87.825556000000006</v>
      </c>
      <c r="M3127" s="100" t="s">
        <v>38392</v>
      </c>
      <c r="N3127" t="s">
        <v>26221</v>
      </c>
      <c r="O3127" t="s">
        <v>42541</v>
      </c>
      <c r="P3127">
        <v>3</v>
      </c>
      <c r="Q3127" t="s">
        <v>31472</v>
      </c>
      <c r="R3127" t="s">
        <v>25829</v>
      </c>
      <c r="S3127" t="s">
        <v>26197</v>
      </c>
      <c r="T3127"/>
      <c r="U3127" t="s">
        <v>26198</v>
      </c>
      <c r="V3127" t="s">
        <v>26199</v>
      </c>
      <c r="Y3127" s="97"/>
      <c r="AA3127" s="91" t="str">
        <v>FRANK000.1HO</v>
      </c>
    </row>
    <row r="3128" spans="1:27" s="91" customFormat="1" ht="15" customHeight="1" x14ac:dyDescent="0.35">
      <c r="A3128" s="310" t="s">
        <v>43560</v>
      </c>
      <c r="B3128" s="310" t="s">
        <v>43561</v>
      </c>
      <c r="C3128" s="310" t="s">
        <v>43562</v>
      </c>
      <c r="D3128" s="310" t="s">
        <v>43563</v>
      </c>
      <c r="E3128" s="310"/>
      <c r="F3128" s="310" t="s">
        <v>44</v>
      </c>
      <c r="G3128" s="310"/>
      <c r="H3128" s="314">
        <v>0.3</v>
      </c>
      <c r="I3128" s="314">
        <v>1.5</v>
      </c>
      <c r="J3128" s="310" t="s">
        <v>64</v>
      </c>
      <c r="K3128" s="314">
        <v>36.179000000000002</v>
      </c>
      <c r="L3128" s="314">
        <v>-82.766999999999996</v>
      </c>
      <c r="M3128" s="314" t="s">
        <v>38387</v>
      </c>
      <c r="N3128" s="310" t="s">
        <v>26214</v>
      </c>
      <c r="O3128" s="310" t="s">
        <v>39322</v>
      </c>
      <c r="P3128" s="314">
        <v>5</v>
      </c>
      <c r="Q3128" s="310" t="s">
        <v>26770</v>
      </c>
      <c r="R3128" s="310" t="s">
        <v>25821</v>
      </c>
      <c r="S3128" s="310" t="s">
        <v>26197</v>
      </c>
      <c r="T3128" s="310"/>
      <c r="U3128" s="310" t="s">
        <v>26198</v>
      </c>
      <c r="V3128" s="310" t="s">
        <v>26204</v>
      </c>
      <c r="W3128" s="91" t="s">
        <v>43564</v>
      </c>
      <c r="X3128" s="91" t="s">
        <v>43565</v>
      </c>
      <c r="Y3128" s="97"/>
      <c r="AA3128" s="91" t="str">
        <v>FRANK000.3GE</v>
      </c>
    </row>
    <row r="3129" spans="1:27" s="91" customFormat="1" ht="15" customHeight="1" x14ac:dyDescent="0.35">
      <c r="A3129" t="s">
        <v>36559</v>
      </c>
      <c r="B3129" t="s">
        <v>36560</v>
      </c>
      <c r="C3129" t="s">
        <v>35135</v>
      </c>
      <c r="D3129" t="s">
        <v>36561</v>
      </c>
      <c r="E3129"/>
      <c r="F3129" t="s">
        <v>58</v>
      </c>
      <c r="G3129"/>
      <c r="H3129">
        <v>0.4</v>
      </c>
      <c r="I3129">
        <v>3.6</v>
      </c>
      <c r="J3129" t="s">
        <v>59</v>
      </c>
      <c r="K3129">
        <v>35.242840000000001</v>
      </c>
      <c r="L3129">
        <v>-85.350539999999995</v>
      </c>
      <c r="M3129" s="100" t="s">
        <v>38386</v>
      </c>
      <c r="N3129" t="s">
        <v>29084</v>
      </c>
      <c r="O3129" t="s">
        <v>42519</v>
      </c>
      <c r="P3129">
        <v>4</v>
      </c>
      <c r="Q3129" t="s">
        <v>35136</v>
      </c>
      <c r="R3129" t="s">
        <v>25802</v>
      </c>
      <c r="S3129" t="s">
        <v>26197</v>
      </c>
      <c r="T3129"/>
      <c r="U3129" t="s">
        <v>26198</v>
      </c>
      <c r="V3129" t="s">
        <v>26199</v>
      </c>
      <c r="Y3129" s="97"/>
      <c r="AA3129" s="91" t="str">
        <v>FREDE000.4SE</v>
      </c>
    </row>
    <row r="3130" spans="1:27" s="91" customFormat="1" ht="15" customHeight="1" x14ac:dyDescent="0.35">
      <c r="A3130" t="s">
        <v>9313</v>
      </c>
      <c r="B3130" t="s">
        <v>9312</v>
      </c>
      <c r="C3130" t="s">
        <v>9314</v>
      </c>
      <c r="D3130" t="s">
        <v>9315</v>
      </c>
      <c r="E3130"/>
      <c r="F3130" t="s">
        <v>29088</v>
      </c>
      <c r="G3130"/>
      <c r="H3130">
        <v>0.1</v>
      </c>
      <c r="I3130">
        <v>2.65</v>
      </c>
      <c r="J3130" t="s">
        <v>793</v>
      </c>
      <c r="K3130">
        <v>36.510620000000003</v>
      </c>
      <c r="L3130">
        <v>-86.690079999999995</v>
      </c>
      <c r="M3130" s="100" t="s">
        <v>38413</v>
      </c>
      <c r="N3130" t="s">
        <v>26250</v>
      </c>
      <c r="O3130" t="s">
        <v>42790</v>
      </c>
      <c r="P3130">
        <v>4</v>
      </c>
      <c r="Q3130" t="s">
        <v>27248</v>
      </c>
      <c r="R3130" t="s">
        <v>25829</v>
      </c>
      <c r="S3130" t="s">
        <v>26197</v>
      </c>
      <c r="T3130"/>
      <c r="U3130" t="s">
        <v>26198</v>
      </c>
      <c r="V3130" t="s">
        <v>26199</v>
      </c>
      <c r="Y3130" s="97"/>
      <c r="AA3130" s="91" t="str">
        <v>FREY000.1RN</v>
      </c>
    </row>
    <row r="3131" spans="1:27" s="91" customFormat="1" ht="15" customHeight="1" x14ac:dyDescent="0.35">
      <c r="A3131" t="s">
        <v>9317</v>
      </c>
      <c r="B3131" t="s">
        <v>9316</v>
      </c>
      <c r="C3131" t="s">
        <v>9314</v>
      </c>
      <c r="D3131" t="s">
        <v>9318</v>
      </c>
      <c r="E3131"/>
      <c r="F3131" t="s">
        <v>29088</v>
      </c>
      <c r="G3131"/>
      <c r="H3131">
        <v>0.5</v>
      </c>
      <c r="I3131">
        <v>2.39</v>
      </c>
      <c r="J3131" t="s">
        <v>793</v>
      </c>
      <c r="K3131">
        <v>36.507599999999996</v>
      </c>
      <c r="L3131">
        <v>-86.681939999999997</v>
      </c>
      <c r="M3131" s="100" t="s">
        <v>38413</v>
      </c>
      <c r="N3131" t="s">
        <v>26250</v>
      </c>
      <c r="O3131" t="s">
        <v>42790</v>
      </c>
      <c r="P3131">
        <v>4</v>
      </c>
      <c r="Q3131" t="s">
        <v>27248</v>
      </c>
      <c r="R3131" t="s">
        <v>25829</v>
      </c>
      <c r="S3131" t="s">
        <v>26197</v>
      </c>
      <c r="T3131"/>
      <c r="U3131" t="s">
        <v>26198</v>
      </c>
      <c r="V3131" t="s">
        <v>26199</v>
      </c>
      <c r="X3131" s="91" t="s">
        <v>35137</v>
      </c>
      <c r="Y3131" s="97"/>
      <c r="AA3131" s="91" t="str">
        <v>FREY000.5RN</v>
      </c>
    </row>
    <row r="3132" spans="1:27" s="91" customFormat="1" ht="15" customHeight="1" x14ac:dyDescent="0.35">
      <c r="A3132" t="s">
        <v>9320</v>
      </c>
      <c r="B3132" t="s">
        <v>9319</v>
      </c>
      <c r="C3132" t="s">
        <v>9314</v>
      </c>
      <c r="D3132" t="s">
        <v>9321</v>
      </c>
      <c r="E3132"/>
      <c r="F3132" t="s">
        <v>29088</v>
      </c>
      <c r="G3132"/>
      <c r="H3132">
        <v>1.9</v>
      </c>
      <c r="I3132">
        <v>2.39</v>
      </c>
      <c r="J3132" t="s">
        <v>793</v>
      </c>
      <c r="K3132">
        <v>36.489167000000002</v>
      </c>
      <c r="L3132">
        <v>-86.676389</v>
      </c>
      <c r="M3132" s="100" t="s">
        <v>38413</v>
      </c>
      <c r="N3132" t="s">
        <v>26250</v>
      </c>
      <c r="O3132" t="s">
        <v>42790</v>
      </c>
      <c r="P3132">
        <v>4</v>
      </c>
      <c r="Q3132" t="s">
        <v>27248</v>
      </c>
      <c r="R3132" t="s">
        <v>25829</v>
      </c>
      <c r="S3132" t="s">
        <v>26197</v>
      </c>
      <c r="T3132"/>
      <c r="U3132" t="s">
        <v>26198</v>
      </c>
      <c r="V3132" t="s">
        <v>26199</v>
      </c>
      <c r="Y3132" s="97"/>
      <c r="AA3132" s="91" t="str">
        <v>FREY001.9RN</v>
      </c>
    </row>
    <row r="3133" spans="1:27" s="91" customFormat="1" ht="15" customHeight="1" x14ac:dyDescent="0.35">
      <c r="A3133" t="s">
        <v>9323</v>
      </c>
      <c r="B3133" t="s">
        <v>9322</v>
      </c>
      <c r="C3133" t="s">
        <v>9314</v>
      </c>
      <c r="D3133" t="s">
        <v>9324</v>
      </c>
      <c r="E3133"/>
      <c r="F3133" t="s">
        <v>29088</v>
      </c>
      <c r="G3133"/>
      <c r="H3133">
        <v>2.2000000000000002</v>
      </c>
      <c r="I3133">
        <v>1.05</v>
      </c>
      <c r="J3133" t="s">
        <v>793</v>
      </c>
      <c r="K3133">
        <v>36.485680000000002</v>
      </c>
      <c r="L3133">
        <v>-86.675179999999997</v>
      </c>
      <c r="M3133" s="100" t="s">
        <v>38413</v>
      </c>
      <c r="N3133" t="s">
        <v>26250</v>
      </c>
      <c r="O3133" t="s">
        <v>42790</v>
      </c>
      <c r="P3133">
        <v>4</v>
      </c>
      <c r="Q3133" t="s">
        <v>27248</v>
      </c>
      <c r="R3133" t="s">
        <v>25829</v>
      </c>
      <c r="S3133" t="s">
        <v>26197</v>
      </c>
      <c r="T3133"/>
      <c r="U3133" t="s">
        <v>26198</v>
      </c>
      <c r="V3133" t="s">
        <v>26199</v>
      </c>
      <c r="Y3133" s="97"/>
      <c r="AA3133" s="91" t="str">
        <v>FREY002.2RN</v>
      </c>
    </row>
    <row r="3134" spans="1:27" s="91" customFormat="1" ht="15" customHeight="1" x14ac:dyDescent="0.35">
      <c r="A3134" t="s">
        <v>27250</v>
      </c>
      <c r="B3134" t="s">
        <v>27249</v>
      </c>
      <c r="C3134" t="s">
        <v>9314</v>
      </c>
      <c r="D3134" t="s">
        <v>27251</v>
      </c>
      <c r="E3134"/>
      <c r="F3134" t="s">
        <v>29088</v>
      </c>
      <c r="G3134"/>
      <c r="H3134">
        <v>2.2000000000000002</v>
      </c>
      <c r="I3134">
        <v>1</v>
      </c>
      <c r="J3134" t="s">
        <v>793</v>
      </c>
      <c r="K3134">
        <v>36.484966999999997</v>
      </c>
      <c r="L3134">
        <v>-86.674351999999999</v>
      </c>
      <c r="M3134" s="100" t="s">
        <v>38413</v>
      </c>
      <c r="N3134" t="s">
        <v>26250</v>
      </c>
      <c r="O3134" t="s">
        <v>42790</v>
      </c>
      <c r="P3134">
        <v>4</v>
      </c>
      <c r="Q3134" t="s">
        <v>27248</v>
      </c>
      <c r="R3134" t="s">
        <v>25829</v>
      </c>
      <c r="S3134" t="s">
        <v>26197</v>
      </c>
      <c r="T3134"/>
      <c r="U3134" t="s">
        <v>26198</v>
      </c>
      <c r="V3134" t="s">
        <v>26199</v>
      </c>
      <c r="Y3134" s="97"/>
      <c r="AA3134" s="91" t="str">
        <v>FREY002.3RN</v>
      </c>
    </row>
    <row r="3135" spans="1:27" s="91" customFormat="1" ht="15" customHeight="1" x14ac:dyDescent="0.35">
      <c r="A3135" t="s">
        <v>9326</v>
      </c>
      <c r="B3135" t="s">
        <v>9325</v>
      </c>
      <c r="C3135" t="s">
        <v>9327</v>
      </c>
      <c r="D3135" t="s">
        <v>9328</v>
      </c>
      <c r="E3135"/>
      <c r="F3135" t="s">
        <v>44</v>
      </c>
      <c r="G3135"/>
      <c r="H3135">
        <v>0.4</v>
      </c>
      <c r="I3135">
        <v>19.600000000000001</v>
      </c>
      <c r="J3135" t="s">
        <v>766</v>
      </c>
      <c r="K3135">
        <v>35.0471</v>
      </c>
      <c r="L3135">
        <v>-85.202100000000002</v>
      </c>
      <c r="M3135" s="100" t="s">
        <v>38386</v>
      </c>
      <c r="N3135" t="s">
        <v>29084</v>
      </c>
      <c r="O3135" t="s">
        <v>42182</v>
      </c>
      <c r="P3135">
        <v>4</v>
      </c>
      <c r="Q3135" t="s">
        <v>27252</v>
      </c>
      <c r="R3135" t="s">
        <v>25802</v>
      </c>
      <c r="S3135" t="s">
        <v>26197</v>
      </c>
      <c r="T3135"/>
      <c r="U3135" t="s">
        <v>26198</v>
      </c>
      <c r="V3135" t="s">
        <v>26204</v>
      </c>
      <c r="W3135" s="91" t="s">
        <v>35138</v>
      </c>
      <c r="X3135" s="91" t="s">
        <v>31473</v>
      </c>
      <c r="Y3135" s="97"/>
      <c r="AA3135" s="91" t="str">
        <v>FRIAR000.4HM</v>
      </c>
    </row>
    <row r="3136" spans="1:27" s="91" customFormat="1" ht="15" customHeight="1" x14ac:dyDescent="0.35">
      <c r="A3136" t="s">
        <v>9330</v>
      </c>
      <c r="B3136" t="s">
        <v>9329</v>
      </c>
      <c r="C3136" t="s">
        <v>9327</v>
      </c>
      <c r="D3136" t="s">
        <v>9331</v>
      </c>
      <c r="E3136"/>
      <c r="F3136" t="s">
        <v>44</v>
      </c>
      <c r="G3136"/>
      <c r="H3136">
        <v>0.8</v>
      </c>
      <c r="I3136">
        <v>21.74</v>
      </c>
      <c r="J3136" t="s">
        <v>766</v>
      </c>
      <c r="K3136">
        <v>35.047305999999999</v>
      </c>
      <c r="L3136">
        <v>-85.193343999999996</v>
      </c>
      <c r="M3136" s="100" t="s">
        <v>38386</v>
      </c>
      <c r="N3136" t="s">
        <v>29084</v>
      </c>
      <c r="O3136" t="s">
        <v>39275</v>
      </c>
      <c r="P3136">
        <v>4</v>
      </c>
      <c r="Q3136" t="s">
        <v>27252</v>
      </c>
      <c r="R3136" t="s">
        <v>25802</v>
      </c>
      <c r="S3136" t="s">
        <v>26197</v>
      </c>
      <c r="T3136"/>
      <c r="U3136" t="s">
        <v>26198</v>
      </c>
      <c r="V3136" t="s">
        <v>26204</v>
      </c>
      <c r="W3136" s="91" t="s">
        <v>39276</v>
      </c>
      <c r="X3136" s="91" t="s">
        <v>31474</v>
      </c>
      <c r="Y3136" s="97"/>
      <c r="AA3136" s="91" t="str">
        <v>FRIAR000.8HM</v>
      </c>
    </row>
    <row r="3137" spans="1:27" s="91" customFormat="1" ht="15" customHeight="1" x14ac:dyDescent="0.35">
      <c r="A3137" t="s">
        <v>9333</v>
      </c>
      <c r="B3137" t="s">
        <v>9332</v>
      </c>
      <c r="C3137" t="s">
        <v>9327</v>
      </c>
      <c r="D3137" t="s">
        <v>9334</v>
      </c>
      <c r="E3137"/>
      <c r="F3137" t="s">
        <v>44</v>
      </c>
      <c r="G3137"/>
      <c r="H3137">
        <v>1.4</v>
      </c>
      <c r="I3137">
        <v>19.510000000000002</v>
      </c>
      <c r="J3137" t="s">
        <v>766</v>
      </c>
      <c r="K3137">
        <v>35.052990000000001</v>
      </c>
      <c r="L3137">
        <v>-85.18383</v>
      </c>
      <c r="M3137" s="100" t="s">
        <v>38386</v>
      </c>
      <c r="N3137" t="s">
        <v>29084</v>
      </c>
      <c r="O3137" t="s">
        <v>42182</v>
      </c>
      <c r="P3137">
        <v>4</v>
      </c>
      <c r="Q3137" t="s">
        <v>27252</v>
      </c>
      <c r="R3137" t="s">
        <v>25802</v>
      </c>
      <c r="S3137" t="s">
        <v>26197</v>
      </c>
      <c r="T3137"/>
      <c r="U3137" t="s">
        <v>26198</v>
      </c>
      <c r="V3137" t="s">
        <v>26204</v>
      </c>
      <c r="Y3137" s="97"/>
      <c r="AA3137" s="91" t="str">
        <v>FRIAR001.4HM</v>
      </c>
    </row>
    <row r="3138" spans="1:27" s="91" customFormat="1" ht="15" customHeight="1" x14ac:dyDescent="0.35">
      <c r="A3138" t="s">
        <v>9336</v>
      </c>
      <c r="B3138" t="s">
        <v>9335</v>
      </c>
      <c r="C3138" t="s">
        <v>9327</v>
      </c>
      <c r="D3138" t="s">
        <v>9337</v>
      </c>
      <c r="E3138"/>
      <c r="F3138" t="s">
        <v>44</v>
      </c>
      <c r="G3138"/>
      <c r="H3138">
        <v>2.5</v>
      </c>
      <c r="I3138">
        <v>5.36</v>
      </c>
      <c r="J3138" t="s">
        <v>766</v>
      </c>
      <c r="K3138">
        <v>35.053159999999998</v>
      </c>
      <c r="L3138">
        <v>-85.165130000000005</v>
      </c>
      <c r="M3138" s="100" t="s">
        <v>38386</v>
      </c>
      <c r="N3138" t="s">
        <v>29084</v>
      </c>
      <c r="O3138" t="s">
        <v>42182</v>
      </c>
      <c r="P3138">
        <v>4</v>
      </c>
      <c r="Q3138" t="s">
        <v>27252</v>
      </c>
      <c r="R3138" t="s">
        <v>25802</v>
      </c>
      <c r="S3138" t="s">
        <v>26197</v>
      </c>
      <c r="T3138"/>
      <c r="U3138" t="s">
        <v>26198</v>
      </c>
      <c r="V3138" t="s">
        <v>26204</v>
      </c>
      <c r="X3138" s="91" t="s">
        <v>31475</v>
      </c>
      <c r="Y3138" s="97"/>
      <c r="AA3138" s="91" t="str">
        <v>FRIAR002.5HM</v>
      </c>
    </row>
    <row r="3139" spans="1:27" s="91" customFormat="1" ht="15" customHeight="1" x14ac:dyDescent="0.35">
      <c r="A3139" t="s">
        <v>9339</v>
      </c>
      <c r="B3139" t="s">
        <v>9338</v>
      </c>
      <c r="C3139" t="s">
        <v>9327</v>
      </c>
      <c r="D3139" t="s">
        <v>3449</v>
      </c>
      <c r="E3139"/>
      <c r="F3139" t="s">
        <v>44</v>
      </c>
      <c r="G3139"/>
      <c r="H3139">
        <v>2.7</v>
      </c>
      <c r="I3139">
        <v>5.18</v>
      </c>
      <c r="J3139" t="s">
        <v>766</v>
      </c>
      <c r="K3139">
        <v>35.051920000000003</v>
      </c>
      <c r="L3139">
        <v>-85.163089999999997</v>
      </c>
      <c r="M3139" s="100" t="s">
        <v>38386</v>
      </c>
      <c r="N3139" t="s">
        <v>29084</v>
      </c>
      <c r="O3139" t="s">
        <v>42182</v>
      </c>
      <c r="P3139">
        <v>4</v>
      </c>
      <c r="Q3139" t="s">
        <v>27252</v>
      </c>
      <c r="R3139" t="s">
        <v>25802</v>
      </c>
      <c r="S3139" t="s">
        <v>26197</v>
      </c>
      <c r="T3139"/>
      <c r="U3139" t="s">
        <v>26198</v>
      </c>
      <c r="V3139" t="s">
        <v>26204</v>
      </c>
      <c r="X3139" s="91" t="s">
        <v>31476</v>
      </c>
      <c r="Y3139" s="97"/>
      <c r="AA3139" s="91" t="str">
        <v>FRIAR002.7HM</v>
      </c>
    </row>
    <row r="3140" spans="1:27" s="91" customFormat="1" ht="15" customHeight="1" x14ac:dyDescent="0.35">
      <c r="A3140" t="s">
        <v>9341</v>
      </c>
      <c r="B3140" t="s">
        <v>9340</v>
      </c>
      <c r="C3140" t="s">
        <v>9327</v>
      </c>
      <c r="D3140" t="s">
        <v>9342</v>
      </c>
      <c r="E3140"/>
      <c r="F3140" t="s">
        <v>44</v>
      </c>
      <c r="G3140"/>
      <c r="H3140">
        <v>4.4000000000000004</v>
      </c>
      <c r="I3140">
        <v>3.1</v>
      </c>
      <c r="J3140" t="s">
        <v>766</v>
      </c>
      <c r="K3140">
        <v>35.052999999999997</v>
      </c>
      <c r="L3140">
        <v>-85.152000000000001</v>
      </c>
      <c r="M3140" s="100" t="s">
        <v>38386</v>
      </c>
      <c r="N3140" t="s">
        <v>29084</v>
      </c>
      <c r="O3140" t="s">
        <v>42182</v>
      </c>
      <c r="P3140">
        <v>4</v>
      </c>
      <c r="Q3140" t="s">
        <v>27252</v>
      </c>
      <c r="R3140" t="s">
        <v>25802</v>
      </c>
      <c r="S3140" t="s">
        <v>26197</v>
      </c>
      <c r="T3140"/>
      <c r="U3140" t="s">
        <v>26198</v>
      </c>
      <c r="V3140" t="s">
        <v>26204</v>
      </c>
      <c r="W3140" s="91" t="s">
        <v>9343</v>
      </c>
      <c r="X3140" s="91" t="s">
        <v>35139</v>
      </c>
      <c r="Y3140" s="97"/>
      <c r="AA3140" s="91" t="str">
        <v>FRIAR003.4HM</v>
      </c>
    </row>
    <row r="3141" spans="1:27" s="91" customFormat="1" ht="15" customHeight="1" x14ac:dyDescent="0.35">
      <c r="A3141" t="s">
        <v>9345</v>
      </c>
      <c r="B3141" t="s">
        <v>9344</v>
      </c>
      <c r="C3141" t="s">
        <v>9327</v>
      </c>
      <c r="D3141" t="s">
        <v>9346</v>
      </c>
      <c r="E3141"/>
      <c r="F3141" t="s">
        <v>44</v>
      </c>
      <c r="G3141"/>
      <c r="H3141">
        <v>4.5</v>
      </c>
      <c r="I3141">
        <v>2.78</v>
      </c>
      <c r="J3141" t="s">
        <v>766</v>
      </c>
      <c r="K3141">
        <v>35.062849999999997</v>
      </c>
      <c r="L3141">
        <v>-85.139020000000002</v>
      </c>
      <c r="M3141" s="100" t="s">
        <v>38386</v>
      </c>
      <c r="N3141" t="s">
        <v>29084</v>
      </c>
      <c r="O3141" t="s">
        <v>42182</v>
      </c>
      <c r="P3141">
        <v>4</v>
      </c>
      <c r="Q3141" t="s">
        <v>27252</v>
      </c>
      <c r="R3141" t="s">
        <v>25802</v>
      </c>
      <c r="S3141" t="s">
        <v>26197</v>
      </c>
      <c r="T3141"/>
      <c r="U3141" t="s">
        <v>26198</v>
      </c>
      <c r="V3141" t="s">
        <v>26204</v>
      </c>
      <c r="X3141" s="91" t="s">
        <v>35140</v>
      </c>
      <c r="Y3141" s="97"/>
      <c r="AA3141" s="91" t="str">
        <v>FRIAR004.5HM</v>
      </c>
    </row>
    <row r="3142" spans="1:27" s="91" customFormat="1" ht="15" customHeight="1" x14ac:dyDescent="0.35">
      <c r="A3142" t="s">
        <v>9348</v>
      </c>
      <c r="B3142" t="s">
        <v>9347</v>
      </c>
      <c r="C3142" t="s">
        <v>9349</v>
      </c>
      <c r="D3142" t="s">
        <v>9350</v>
      </c>
      <c r="E3142"/>
      <c r="F3142" t="s">
        <v>44</v>
      </c>
      <c r="G3142"/>
      <c r="H3142">
        <v>1.6</v>
      </c>
      <c r="I3142">
        <v>1.48</v>
      </c>
      <c r="J3142" t="s">
        <v>766</v>
      </c>
      <c r="K3142">
        <v>35.037970000000001</v>
      </c>
      <c r="L3142">
        <v>-85.159379999999999</v>
      </c>
      <c r="M3142" s="100" t="s">
        <v>38386</v>
      </c>
      <c r="N3142" t="s">
        <v>29084</v>
      </c>
      <c r="O3142" t="s">
        <v>42182</v>
      </c>
      <c r="P3142">
        <v>4</v>
      </c>
      <c r="Q3142" t="s">
        <v>31477</v>
      </c>
      <c r="R3142" t="s">
        <v>25802</v>
      </c>
      <c r="S3142" t="s">
        <v>26197</v>
      </c>
      <c r="T3142"/>
      <c r="U3142" t="s">
        <v>26198</v>
      </c>
      <c r="V3142" t="s">
        <v>26204</v>
      </c>
      <c r="Y3142" s="97"/>
      <c r="AA3142" s="91" t="str">
        <v>FRIAR3.2T1.6HM</v>
      </c>
    </row>
    <row r="3143" spans="1:27" s="91" customFormat="1" ht="15" customHeight="1" x14ac:dyDescent="0.35">
      <c r="A3143" t="s">
        <v>9352</v>
      </c>
      <c r="B3143" t="s">
        <v>9351</v>
      </c>
      <c r="C3143" t="s">
        <v>9353</v>
      </c>
      <c r="D3143" t="s">
        <v>9354</v>
      </c>
      <c r="E3143"/>
      <c r="F3143" t="s">
        <v>44</v>
      </c>
      <c r="G3143"/>
      <c r="H3143">
        <v>0.8</v>
      </c>
      <c r="I3143">
        <v>2.42</v>
      </c>
      <c r="J3143" t="s">
        <v>766</v>
      </c>
      <c r="K3143">
        <v>35.167250000000003</v>
      </c>
      <c r="L3143">
        <v>-85.065730000000002</v>
      </c>
      <c r="M3143" s="100" t="s">
        <v>38386</v>
      </c>
      <c r="N3143" t="s">
        <v>29084</v>
      </c>
      <c r="O3143" t="s">
        <v>42452</v>
      </c>
      <c r="P3143">
        <v>3</v>
      </c>
      <c r="Q3143" t="s">
        <v>31478</v>
      </c>
      <c r="R3143" t="s">
        <v>25802</v>
      </c>
      <c r="S3143" t="s">
        <v>26197</v>
      </c>
      <c r="T3143"/>
      <c r="U3143" t="s">
        <v>26198</v>
      </c>
      <c r="V3143" t="s">
        <v>26204</v>
      </c>
      <c r="Y3143" s="97"/>
      <c r="AA3143" s="91" t="str">
        <v>FROGL000.8HM</v>
      </c>
    </row>
    <row r="3144" spans="1:27" s="91" customFormat="1" ht="15" customHeight="1" x14ac:dyDescent="0.35">
      <c r="A3144" t="s">
        <v>9356</v>
      </c>
      <c r="B3144" t="s">
        <v>9355</v>
      </c>
      <c r="C3144" t="s">
        <v>9357</v>
      </c>
      <c r="D3144" t="s">
        <v>9358</v>
      </c>
      <c r="E3144"/>
      <c r="F3144" t="s">
        <v>44</v>
      </c>
      <c r="G3144"/>
      <c r="H3144">
        <v>0.9</v>
      </c>
      <c r="I3144">
        <v>5.2</v>
      </c>
      <c r="J3144" t="s">
        <v>2163</v>
      </c>
      <c r="K3144">
        <v>36.158889770000002</v>
      </c>
      <c r="L3144">
        <v>-83.694999690000003</v>
      </c>
      <c r="M3144" s="100" t="s">
        <v>38388</v>
      </c>
      <c r="N3144" t="s">
        <v>18813</v>
      </c>
      <c r="O3144" t="s">
        <v>42285</v>
      </c>
      <c r="P3144">
        <v>4</v>
      </c>
      <c r="Q3144" t="s">
        <v>31479</v>
      </c>
      <c r="R3144" t="s">
        <v>25825</v>
      </c>
      <c r="S3144" t="s">
        <v>26197</v>
      </c>
      <c r="T3144"/>
      <c r="U3144" t="s">
        <v>26198</v>
      </c>
      <c r="V3144" t="s">
        <v>26204</v>
      </c>
      <c r="W3144" s="91" t="s">
        <v>35141</v>
      </c>
      <c r="Y3144" s="97"/>
      <c r="AA3144" s="91" t="str">
        <v>FROST000.9GR</v>
      </c>
    </row>
    <row r="3145" spans="1:27" s="91" customFormat="1" ht="15" customHeight="1" x14ac:dyDescent="0.35">
      <c r="A3145" t="s">
        <v>9360</v>
      </c>
      <c r="B3145" t="s">
        <v>9359</v>
      </c>
      <c r="C3145" t="s">
        <v>9361</v>
      </c>
      <c r="D3145" t="s">
        <v>9362</v>
      </c>
      <c r="E3145"/>
      <c r="F3145" t="s">
        <v>58</v>
      </c>
      <c r="G3145"/>
      <c r="H3145">
        <v>0.1</v>
      </c>
      <c r="I3145">
        <v>0.06</v>
      </c>
      <c r="J3145" t="s">
        <v>766</v>
      </c>
      <c r="K3145">
        <v>35.158479999999997</v>
      </c>
      <c r="L3145">
        <v>-85.337580000000003</v>
      </c>
      <c r="M3145" s="100" t="s">
        <v>38386</v>
      </c>
      <c r="N3145" t="s">
        <v>29084</v>
      </c>
      <c r="O3145" t="s">
        <v>42429</v>
      </c>
      <c r="P3145">
        <v>4</v>
      </c>
      <c r="Q3145" t="s">
        <v>31480</v>
      </c>
      <c r="R3145" t="s">
        <v>25802</v>
      </c>
      <c r="S3145" t="s">
        <v>26197</v>
      </c>
      <c r="T3145"/>
      <c r="U3145" t="s">
        <v>26198</v>
      </c>
      <c r="V3145" t="s">
        <v>26204</v>
      </c>
      <c r="W3145" s="91" t="s">
        <v>9363</v>
      </c>
      <c r="X3145" s="91" t="s">
        <v>35142</v>
      </c>
      <c r="Y3145" s="97"/>
      <c r="AA3145" s="91" t="str">
        <v>FRUED0.3T0.1HM</v>
      </c>
    </row>
    <row r="3146" spans="1:27" s="91" customFormat="1" ht="15" customHeight="1" x14ac:dyDescent="0.35">
      <c r="A3146" t="s">
        <v>9365</v>
      </c>
      <c r="B3146" t="s">
        <v>9364</v>
      </c>
      <c r="C3146" t="s">
        <v>9366</v>
      </c>
      <c r="D3146" t="s">
        <v>9367</v>
      </c>
      <c r="E3146"/>
      <c r="F3146" t="s">
        <v>58</v>
      </c>
      <c r="G3146"/>
      <c r="H3146">
        <v>0.5</v>
      </c>
      <c r="I3146">
        <v>0.71</v>
      </c>
      <c r="J3146" t="s">
        <v>766</v>
      </c>
      <c r="K3146">
        <v>35.159190000000002</v>
      </c>
      <c r="L3146">
        <v>-85.33914</v>
      </c>
      <c r="M3146" s="100" t="s">
        <v>38386</v>
      </c>
      <c r="N3146" t="s">
        <v>29084</v>
      </c>
      <c r="O3146" t="s">
        <v>42429</v>
      </c>
      <c r="P3146">
        <v>4</v>
      </c>
      <c r="Q3146" t="s">
        <v>31480</v>
      </c>
      <c r="R3146" t="s">
        <v>25802</v>
      </c>
      <c r="S3146" t="s">
        <v>26197</v>
      </c>
      <c r="T3146"/>
      <c r="U3146" t="s">
        <v>26198</v>
      </c>
      <c r="V3146" t="s">
        <v>26204</v>
      </c>
      <c r="Y3146" s="97"/>
      <c r="AA3146" s="91" t="str">
        <v>FRUED000.5HM</v>
      </c>
    </row>
    <row r="3147" spans="1:27" s="91" customFormat="1" ht="15" customHeight="1" x14ac:dyDescent="0.35">
      <c r="A3147" t="s">
        <v>9369</v>
      </c>
      <c r="B3147" t="s">
        <v>9368</v>
      </c>
      <c r="C3147" t="s">
        <v>9370</v>
      </c>
      <c r="D3147" t="s">
        <v>9371</v>
      </c>
      <c r="E3147"/>
      <c r="F3147" t="s">
        <v>44</v>
      </c>
      <c r="G3147"/>
      <c r="H3147">
        <v>0.1</v>
      </c>
      <c r="I3147">
        <v>2.81</v>
      </c>
      <c r="J3147" t="s">
        <v>301</v>
      </c>
      <c r="K3147">
        <v>35.13288</v>
      </c>
      <c r="L3147">
        <v>-84.687280000000001</v>
      </c>
      <c r="M3147" s="100" t="s">
        <v>38423</v>
      </c>
      <c r="N3147" t="s">
        <v>26269</v>
      </c>
      <c r="O3147" t="s">
        <v>42395</v>
      </c>
      <c r="P3147">
        <v>1</v>
      </c>
      <c r="Q3147" t="s">
        <v>26782</v>
      </c>
      <c r="R3147" t="s">
        <v>25802</v>
      </c>
      <c r="S3147" t="s">
        <v>26197</v>
      </c>
      <c r="T3147"/>
      <c r="U3147" t="s">
        <v>26198</v>
      </c>
      <c r="V3147" t="s">
        <v>26204</v>
      </c>
      <c r="Y3147" s="97"/>
      <c r="AA3147" s="91" t="str">
        <v>FRY000.1PO</v>
      </c>
    </row>
    <row r="3148" spans="1:27" s="91" customFormat="1" ht="15" customHeight="1" x14ac:dyDescent="0.35">
      <c r="A3148" t="s">
        <v>9373</v>
      </c>
      <c r="B3148" t="s">
        <v>9372</v>
      </c>
      <c r="C3148" t="s">
        <v>9370</v>
      </c>
      <c r="D3148" t="s">
        <v>2805</v>
      </c>
      <c r="E3148"/>
      <c r="F3148" t="s">
        <v>33</v>
      </c>
      <c r="G3148"/>
      <c r="H3148">
        <v>0.2</v>
      </c>
      <c r="I3148">
        <v>3.67</v>
      </c>
      <c r="J3148" t="s">
        <v>53</v>
      </c>
      <c r="K3148">
        <v>35.371499999999997</v>
      </c>
      <c r="L3148">
        <v>-87.035200000000003</v>
      </c>
      <c r="M3148" s="100" t="s">
        <v>38385</v>
      </c>
      <c r="N3148" t="s">
        <v>26213</v>
      </c>
      <c r="O3148" t="s">
        <v>42351</v>
      </c>
      <c r="P3148">
        <v>2</v>
      </c>
      <c r="Q3148" t="s">
        <v>31481</v>
      </c>
      <c r="R3148" t="s">
        <v>25808</v>
      </c>
      <c r="S3148" t="s">
        <v>26197</v>
      </c>
      <c r="T3148"/>
      <c r="U3148" t="s">
        <v>26198</v>
      </c>
      <c r="V3148" t="s">
        <v>26199</v>
      </c>
      <c r="Y3148" s="97"/>
      <c r="AA3148" s="91" t="str">
        <v>FRY000.2GS</v>
      </c>
    </row>
    <row r="3149" spans="1:27" s="91" customFormat="1" ht="15" customHeight="1" x14ac:dyDescent="0.35">
      <c r="A3149" t="s">
        <v>9375</v>
      </c>
      <c r="B3149" t="s">
        <v>9374</v>
      </c>
      <c r="C3149" t="s">
        <v>9370</v>
      </c>
      <c r="D3149" t="s">
        <v>9376</v>
      </c>
      <c r="E3149"/>
      <c r="F3149" t="s">
        <v>44</v>
      </c>
      <c r="G3149"/>
      <c r="H3149">
        <v>1.3</v>
      </c>
      <c r="I3149">
        <v>2.09</v>
      </c>
      <c r="J3149" t="s">
        <v>301</v>
      </c>
      <c r="K3149">
        <v>35.119059999999998</v>
      </c>
      <c r="L3149">
        <v>-84.697519999999997</v>
      </c>
      <c r="M3149" s="100" t="s">
        <v>38423</v>
      </c>
      <c r="N3149" t="s">
        <v>26269</v>
      </c>
      <c r="O3149" t="s">
        <v>42395</v>
      </c>
      <c r="P3149">
        <v>1</v>
      </c>
      <c r="Q3149" t="s">
        <v>26782</v>
      </c>
      <c r="R3149" t="s">
        <v>25802</v>
      </c>
      <c r="S3149" t="s">
        <v>26197</v>
      </c>
      <c r="T3149"/>
      <c r="U3149" t="s">
        <v>26198</v>
      </c>
      <c r="V3149" t="s">
        <v>26204</v>
      </c>
      <c r="Y3149" s="97"/>
      <c r="AA3149" s="91" t="str">
        <v>FRY001.3PO</v>
      </c>
    </row>
    <row r="3150" spans="1:27" s="91" customFormat="1" ht="15" customHeight="1" x14ac:dyDescent="0.35">
      <c r="A3150" t="s">
        <v>9378</v>
      </c>
      <c r="B3150" t="s">
        <v>9377</v>
      </c>
      <c r="C3150" t="s">
        <v>9370</v>
      </c>
      <c r="D3150" t="s">
        <v>9379</v>
      </c>
      <c r="E3150"/>
      <c r="F3150" t="s">
        <v>44</v>
      </c>
      <c r="G3150"/>
      <c r="H3150">
        <v>1.4</v>
      </c>
      <c r="I3150">
        <v>1.99</v>
      </c>
      <c r="J3150" t="s">
        <v>301</v>
      </c>
      <c r="K3150">
        <v>35.1158</v>
      </c>
      <c r="L3150">
        <v>-84.699510000000004</v>
      </c>
      <c r="M3150" s="100" t="s">
        <v>38423</v>
      </c>
      <c r="N3150" t="s">
        <v>26269</v>
      </c>
      <c r="O3150" t="s">
        <v>42395</v>
      </c>
      <c r="P3150">
        <v>1</v>
      </c>
      <c r="Q3150" t="s">
        <v>26782</v>
      </c>
      <c r="R3150" t="s">
        <v>25802</v>
      </c>
      <c r="S3150" t="s">
        <v>26197</v>
      </c>
      <c r="T3150"/>
      <c r="U3150" t="s">
        <v>26198</v>
      </c>
      <c r="V3150" t="s">
        <v>26204</v>
      </c>
      <c r="Y3150" s="97"/>
      <c r="AA3150" s="91" t="str">
        <v>FRY001.4PO</v>
      </c>
    </row>
    <row r="3151" spans="1:27" s="91" customFormat="1" ht="15" customHeight="1" x14ac:dyDescent="0.35">
      <c r="A3151" t="s">
        <v>27255</v>
      </c>
      <c r="B3151" t="s">
        <v>27254</v>
      </c>
      <c r="C3151" t="s">
        <v>9370</v>
      </c>
      <c r="D3151" t="s">
        <v>27256</v>
      </c>
      <c r="E3151"/>
      <c r="F3151" t="s">
        <v>44</v>
      </c>
      <c r="G3151"/>
      <c r="H3151">
        <v>2.5</v>
      </c>
      <c r="I3151">
        <v>1.19</v>
      </c>
      <c r="J3151" t="s">
        <v>301</v>
      </c>
      <c r="K3151">
        <v>35.103465</v>
      </c>
      <c r="L3151">
        <v>-84.703365000000005</v>
      </c>
      <c r="M3151" s="100" t="s">
        <v>38423</v>
      </c>
      <c r="N3151" t="s">
        <v>26269</v>
      </c>
      <c r="O3151" t="s">
        <v>42395</v>
      </c>
      <c r="P3151">
        <v>1</v>
      </c>
      <c r="Q3151" t="s">
        <v>26782</v>
      </c>
      <c r="R3151" t="s">
        <v>25802</v>
      </c>
      <c r="S3151" t="s">
        <v>26197</v>
      </c>
      <c r="T3151"/>
      <c r="U3151" t="s">
        <v>26198</v>
      </c>
      <c r="V3151" t="s">
        <v>26199</v>
      </c>
      <c r="Y3151" s="97"/>
      <c r="AA3151" s="91" t="str">
        <v>FRY002.5PO</v>
      </c>
    </row>
    <row r="3152" spans="1:27" s="91" customFormat="1" ht="15" customHeight="1" x14ac:dyDescent="0.35">
      <c r="A3152" t="s">
        <v>9381</v>
      </c>
      <c r="B3152" t="s">
        <v>9380</v>
      </c>
      <c r="C3152" t="s">
        <v>9382</v>
      </c>
      <c r="D3152" t="s">
        <v>9383</v>
      </c>
      <c r="E3152"/>
      <c r="F3152" t="s">
        <v>29086</v>
      </c>
      <c r="G3152"/>
      <c r="H3152">
        <v>1.3</v>
      </c>
      <c r="I3152">
        <v>11.24</v>
      </c>
      <c r="J3152" t="s">
        <v>470</v>
      </c>
      <c r="K3152">
        <v>35.536299999999997</v>
      </c>
      <c r="L3152">
        <v>-85.834919999999997</v>
      </c>
      <c r="M3152" s="100" t="s">
        <v>38403</v>
      </c>
      <c r="N3152" t="s">
        <v>26290</v>
      </c>
      <c r="O3152" t="s">
        <v>42485</v>
      </c>
      <c r="P3152">
        <v>3</v>
      </c>
      <c r="Q3152" t="s">
        <v>27257</v>
      </c>
      <c r="R3152" t="s">
        <v>25812</v>
      </c>
      <c r="S3152" t="s">
        <v>26197</v>
      </c>
      <c r="T3152"/>
      <c r="U3152" t="s">
        <v>26198</v>
      </c>
      <c r="V3152" t="s">
        <v>26199</v>
      </c>
      <c r="Y3152" s="97"/>
      <c r="AA3152" s="91" t="str">
        <v>FULTZ001.3WA</v>
      </c>
    </row>
    <row r="3153" spans="1:27" s="91" customFormat="1" ht="15" customHeight="1" x14ac:dyDescent="0.35">
      <c r="A3153" t="s">
        <v>9385</v>
      </c>
      <c r="B3153" t="s">
        <v>9384</v>
      </c>
      <c r="C3153" t="s">
        <v>9386</v>
      </c>
      <c r="D3153" t="s">
        <v>9387</v>
      </c>
      <c r="E3153"/>
      <c r="F3153" t="s">
        <v>29083</v>
      </c>
      <c r="G3153"/>
      <c r="H3153">
        <v>0.1</v>
      </c>
      <c r="I3153">
        <v>18.3</v>
      </c>
      <c r="J3153" t="s">
        <v>19</v>
      </c>
      <c r="K3153">
        <v>36.277540000000002</v>
      </c>
      <c r="L3153">
        <v>-87.328990000000005</v>
      </c>
      <c r="M3153" s="100" t="s">
        <v>38380</v>
      </c>
      <c r="N3153" t="s">
        <v>26208</v>
      </c>
      <c r="O3153" t="s">
        <v>43080</v>
      </c>
      <c r="P3153">
        <v>5</v>
      </c>
      <c r="Q3153" t="s">
        <v>27258</v>
      </c>
      <c r="R3153" t="s">
        <v>25829</v>
      </c>
      <c r="S3153" t="s">
        <v>26197</v>
      </c>
      <c r="T3153"/>
      <c r="U3153" t="s">
        <v>26198</v>
      </c>
      <c r="V3153" t="s">
        <v>26199</v>
      </c>
      <c r="Y3153" s="97"/>
      <c r="AA3153" s="91" t="str">
        <v>FURNA000.1DI</v>
      </c>
    </row>
    <row r="3154" spans="1:27" s="91" customFormat="1" ht="15" customHeight="1" x14ac:dyDescent="0.35">
      <c r="A3154" t="s">
        <v>9389</v>
      </c>
      <c r="B3154" t="s">
        <v>9388</v>
      </c>
      <c r="C3154" t="s">
        <v>9386</v>
      </c>
      <c r="D3154" t="s">
        <v>9390</v>
      </c>
      <c r="E3154"/>
      <c r="F3154" t="s">
        <v>28983</v>
      </c>
      <c r="G3154"/>
      <c r="H3154">
        <v>0.1</v>
      </c>
      <c r="I3154">
        <v>8.2799999999999994</v>
      </c>
      <c r="J3154" t="s">
        <v>244</v>
      </c>
      <c r="K3154">
        <v>36.467599999999997</v>
      </c>
      <c r="L3154">
        <v>-81.804400000000001</v>
      </c>
      <c r="M3154" s="100" t="s">
        <v>38455</v>
      </c>
      <c r="N3154" t="s">
        <v>26332</v>
      </c>
      <c r="O3154" t="s">
        <v>43017</v>
      </c>
      <c r="P3154">
        <v>1</v>
      </c>
      <c r="Q3154" t="s">
        <v>27259</v>
      </c>
      <c r="R3154" t="s">
        <v>25821</v>
      </c>
      <c r="S3154" t="s">
        <v>26197</v>
      </c>
      <c r="T3154"/>
      <c r="U3154" t="s">
        <v>26198</v>
      </c>
      <c r="V3154" t="s">
        <v>26204</v>
      </c>
      <c r="X3154" s="91" t="s">
        <v>31482</v>
      </c>
      <c r="Y3154" s="97"/>
      <c r="AA3154" s="91" t="str">
        <v>FURNA000.1JO</v>
      </c>
    </row>
    <row r="3155" spans="1:27" s="91" customFormat="1" ht="15" customHeight="1" x14ac:dyDescent="0.35">
      <c r="A3155" t="s">
        <v>9392</v>
      </c>
      <c r="B3155" t="s">
        <v>9391</v>
      </c>
      <c r="C3155" t="s">
        <v>9393</v>
      </c>
      <c r="D3155" t="s">
        <v>9394</v>
      </c>
      <c r="E3155"/>
      <c r="F3155" t="s">
        <v>29083</v>
      </c>
      <c r="G3155"/>
      <c r="H3155">
        <v>0.1</v>
      </c>
      <c r="I3155">
        <v>3.29</v>
      </c>
      <c r="J3155" t="s">
        <v>942</v>
      </c>
      <c r="K3155">
        <v>35.345100000000002</v>
      </c>
      <c r="L3155">
        <v>-87.665099999999995</v>
      </c>
      <c r="M3155" s="100" t="s">
        <v>38391</v>
      </c>
      <c r="N3155" t="s">
        <v>26220</v>
      </c>
      <c r="O3155" t="s">
        <v>42506</v>
      </c>
      <c r="P3155">
        <v>5</v>
      </c>
      <c r="Q3155" t="s">
        <v>31483</v>
      </c>
      <c r="R3155" t="s">
        <v>25808</v>
      </c>
      <c r="S3155" t="s">
        <v>26197</v>
      </c>
      <c r="T3155"/>
      <c r="U3155" t="s">
        <v>26198</v>
      </c>
      <c r="V3155" t="s">
        <v>26199</v>
      </c>
      <c r="Y3155" s="97"/>
      <c r="AA3155" s="91" t="str">
        <v>FURNA000.1WE</v>
      </c>
    </row>
    <row r="3156" spans="1:27" s="91" customFormat="1" ht="15" customHeight="1" x14ac:dyDescent="0.35">
      <c r="A3156" t="s">
        <v>9396</v>
      </c>
      <c r="B3156" t="s">
        <v>9395</v>
      </c>
      <c r="C3156" t="s">
        <v>9386</v>
      </c>
      <c r="D3156" t="s">
        <v>9397</v>
      </c>
      <c r="E3156"/>
      <c r="F3156" t="s">
        <v>28983</v>
      </c>
      <c r="G3156"/>
      <c r="H3156">
        <v>0.3</v>
      </c>
      <c r="I3156">
        <v>8.17</v>
      </c>
      <c r="J3156" t="s">
        <v>244</v>
      </c>
      <c r="K3156">
        <v>36.470500000000001</v>
      </c>
      <c r="L3156">
        <v>-81.803200000000004</v>
      </c>
      <c r="M3156" s="100" t="s">
        <v>38455</v>
      </c>
      <c r="N3156" t="s">
        <v>26332</v>
      </c>
      <c r="O3156" t="s">
        <v>43017</v>
      </c>
      <c r="P3156">
        <v>1</v>
      </c>
      <c r="Q3156" t="s">
        <v>27259</v>
      </c>
      <c r="R3156" t="s">
        <v>25821</v>
      </c>
      <c r="S3156" t="s">
        <v>26197</v>
      </c>
      <c r="T3156"/>
      <c r="U3156" t="s">
        <v>26198</v>
      </c>
      <c r="V3156" t="s">
        <v>26204</v>
      </c>
      <c r="X3156" s="91" t="s">
        <v>31484</v>
      </c>
      <c r="Y3156" s="97"/>
      <c r="AA3156" s="91" t="str">
        <v>FURNA000.3JO</v>
      </c>
    </row>
    <row r="3157" spans="1:27" s="91" customFormat="1" ht="15" customHeight="1" x14ac:dyDescent="0.35">
      <c r="A3157" t="s">
        <v>9399</v>
      </c>
      <c r="B3157" t="s">
        <v>9398</v>
      </c>
      <c r="C3157" t="s">
        <v>9386</v>
      </c>
      <c r="D3157" t="s">
        <v>9400</v>
      </c>
      <c r="E3157"/>
      <c r="F3157" t="s">
        <v>29083</v>
      </c>
      <c r="G3157"/>
      <c r="H3157">
        <v>0.6</v>
      </c>
      <c r="I3157">
        <v>17.93</v>
      </c>
      <c r="J3157" t="s">
        <v>19</v>
      </c>
      <c r="K3157">
        <v>36.278055000000002</v>
      </c>
      <c r="L3157">
        <v>-87.336944000000003</v>
      </c>
      <c r="M3157" s="100" t="s">
        <v>38380</v>
      </c>
      <c r="N3157" t="s">
        <v>26208</v>
      </c>
      <c r="O3157" t="s">
        <v>43080</v>
      </c>
      <c r="P3157">
        <v>5</v>
      </c>
      <c r="Q3157" t="s">
        <v>27258</v>
      </c>
      <c r="R3157" t="s">
        <v>25829</v>
      </c>
      <c r="S3157" t="s">
        <v>26197</v>
      </c>
      <c r="T3157"/>
      <c r="U3157" t="s">
        <v>26198</v>
      </c>
      <c r="V3157" t="s">
        <v>26199</v>
      </c>
      <c r="Y3157" s="97"/>
      <c r="AA3157" s="91" t="str">
        <v>FURNA000.6DI</v>
      </c>
    </row>
    <row r="3158" spans="1:27" s="91" customFormat="1" ht="15" customHeight="1" x14ac:dyDescent="0.35">
      <c r="A3158" t="s">
        <v>9402</v>
      </c>
      <c r="B3158" t="s">
        <v>9401</v>
      </c>
      <c r="C3158" t="s">
        <v>9393</v>
      </c>
      <c r="D3158" t="s">
        <v>4335</v>
      </c>
      <c r="E3158"/>
      <c r="F3158" t="s">
        <v>29083</v>
      </c>
      <c r="G3158"/>
      <c r="H3158">
        <v>1.4</v>
      </c>
      <c r="I3158">
        <v>1.36</v>
      </c>
      <c r="J3158" t="s">
        <v>942</v>
      </c>
      <c r="K3158">
        <v>35.3354</v>
      </c>
      <c r="L3158">
        <v>-87.683499999999995</v>
      </c>
      <c r="M3158" s="100" t="s">
        <v>38391</v>
      </c>
      <c r="N3158" t="s">
        <v>26220</v>
      </c>
      <c r="O3158" t="s">
        <v>42506</v>
      </c>
      <c r="P3158">
        <v>5</v>
      </c>
      <c r="Q3158" t="s">
        <v>31483</v>
      </c>
      <c r="R3158" t="s">
        <v>25808</v>
      </c>
      <c r="S3158" t="s">
        <v>26197</v>
      </c>
      <c r="T3158"/>
      <c r="U3158" t="s">
        <v>26198</v>
      </c>
      <c r="V3158" t="s">
        <v>26199</v>
      </c>
      <c r="Y3158" s="97"/>
      <c r="AA3158" s="91" t="str">
        <v>FURNA001.4WE</v>
      </c>
    </row>
    <row r="3159" spans="1:27" s="91" customFormat="1" ht="15" customHeight="1" x14ac:dyDescent="0.35">
      <c r="A3159" t="s">
        <v>9404</v>
      </c>
      <c r="B3159" t="s">
        <v>9403</v>
      </c>
      <c r="C3159" t="s">
        <v>9386</v>
      </c>
      <c r="D3159" t="s">
        <v>9405</v>
      </c>
      <c r="E3159"/>
      <c r="F3159" t="s">
        <v>28983</v>
      </c>
      <c r="G3159"/>
      <c r="H3159">
        <v>1.7</v>
      </c>
      <c r="I3159">
        <v>5.5</v>
      </c>
      <c r="J3159" t="s">
        <v>244</v>
      </c>
      <c r="K3159">
        <v>36.491199999999999</v>
      </c>
      <c r="L3159">
        <v>-81.792000000000002</v>
      </c>
      <c r="M3159" s="100" t="s">
        <v>38455</v>
      </c>
      <c r="N3159" t="s">
        <v>26332</v>
      </c>
      <c r="O3159" t="s">
        <v>43017</v>
      </c>
      <c r="P3159">
        <v>1</v>
      </c>
      <c r="Q3159" t="s">
        <v>27259</v>
      </c>
      <c r="R3159" t="s">
        <v>25821</v>
      </c>
      <c r="S3159" t="s">
        <v>26197</v>
      </c>
      <c r="T3159"/>
      <c r="U3159" t="s">
        <v>26198</v>
      </c>
      <c r="V3159" t="s">
        <v>26204</v>
      </c>
      <c r="X3159" s="91" t="s">
        <v>31485</v>
      </c>
      <c r="Y3159" s="97"/>
      <c r="AA3159" s="91" t="str">
        <v>FURNA001.7JO</v>
      </c>
    </row>
    <row r="3160" spans="1:27" s="91" customFormat="1" ht="15" customHeight="1" x14ac:dyDescent="0.35">
      <c r="A3160" t="s">
        <v>9407</v>
      </c>
      <c r="B3160" t="s">
        <v>9406</v>
      </c>
      <c r="C3160" t="s">
        <v>9386</v>
      </c>
      <c r="D3160" t="s">
        <v>9408</v>
      </c>
      <c r="E3160"/>
      <c r="F3160" t="s">
        <v>28981</v>
      </c>
      <c r="G3160"/>
      <c r="H3160">
        <v>3.8</v>
      </c>
      <c r="I3160">
        <v>3.38</v>
      </c>
      <c r="J3160" t="s">
        <v>244</v>
      </c>
      <c r="K3160">
        <v>36.501809999999999</v>
      </c>
      <c r="L3160">
        <v>-81.765280000000004</v>
      </c>
      <c r="M3160" s="100" t="s">
        <v>38455</v>
      </c>
      <c r="N3160" t="s">
        <v>26332</v>
      </c>
      <c r="O3160" t="s">
        <v>43017</v>
      </c>
      <c r="P3160">
        <v>1</v>
      </c>
      <c r="Q3160" t="s">
        <v>27259</v>
      </c>
      <c r="R3160" t="s">
        <v>25821</v>
      </c>
      <c r="S3160" t="s">
        <v>26197</v>
      </c>
      <c r="T3160"/>
      <c r="U3160" t="s">
        <v>26198</v>
      </c>
      <c r="V3160" t="s">
        <v>26204</v>
      </c>
      <c r="Y3160" s="97"/>
      <c r="AA3160" s="91" t="str">
        <v>FURNA003.8JO</v>
      </c>
    </row>
    <row r="3161" spans="1:27" s="91" customFormat="1" ht="15" customHeight="1" x14ac:dyDescent="0.35">
      <c r="A3161" t="s">
        <v>9410</v>
      </c>
      <c r="B3161" t="s">
        <v>9409</v>
      </c>
      <c r="C3161" t="s">
        <v>9411</v>
      </c>
      <c r="D3161" t="s">
        <v>9412</v>
      </c>
      <c r="E3161"/>
      <c r="F3161" t="s">
        <v>28994</v>
      </c>
      <c r="G3161"/>
      <c r="H3161">
        <v>0.3</v>
      </c>
      <c r="I3161">
        <v>7.31</v>
      </c>
      <c r="J3161" t="s">
        <v>64</v>
      </c>
      <c r="K3161">
        <v>36.088700000000003</v>
      </c>
      <c r="L3161">
        <v>-82.986599999999996</v>
      </c>
      <c r="M3161" s="100" t="s">
        <v>38387</v>
      </c>
      <c r="N3161" t="s">
        <v>26214</v>
      </c>
      <c r="O3161" t="s">
        <v>42726</v>
      </c>
      <c r="P3161">
        <v>5</v>
      </c>
      <c r="Q3161" t="s">
        <v>31486</v>
      </c>
      <c r="R3161" t="s">
        <v>25821</v>
      </c>
      <c r="S3161" t="s">
        <v>26197</v>
      </c>
      <c r="T3161"/>
      <c r="U3161" t="s">
        <v>26198</v>
      </c>
      <c r="V3161" t="s">
        <v>26204</v>
      </c>
      <c r="Y3161" s="97"/>
      <c r="AA3161" s="91" t="str">
        <v>FURNE000.3GE</v>
      </c>
    </row>
    <row r="3162" spans="1:27" s="91" customFormat="1" ht="15" customHeight="1" x14ac:dyDescent="0.35">
      <c r="A3162" t="s">
        <v>9414</v>
      </c>
      <c r="B3162" t="s">
        <v>9413</v>
      </c>
      <c r="C3162" t="s">
        <v>9411</v>
      </c>
      <c r="D3162" t="s">
        <v>9415</v>
      </c>
      <c r="E3162"/>
      <c r="F3162" t="s">
        <v>44</v>
      </c>
      <c r="G3162"/>
      <c r="H3162">
        <v>0.6</v>
      </c>
      <c r="I3162">
        <v>2</v>
      </c>
      <c r="J3162" t="s">
        <v>64</v>
      </c>
      <c r="K3162">
        <v>36.0916</v>
      </c>
      <c r="L3162">
        <v>-82.981899999999996</v>
      </c>
      <c r="M3162" s="100" t="s">
        <v>38387</v>
      </c>
      <c r="N3162" t="s">
        <v>26214</v>
      </c>
      <c r="O3162" t="s">
        <v>42726</v>
      </c>
      <c r="P3162">
        <v>5</v>
      </c>
      <c r="Q3162" t="s">
        <v>31486</v>
      </c>
      <c r="R3162" t="s">
        <v>25821</v>
      </c>
      <c r="S3162" t="s">
        <v>26197</v>
      </c>
      <c r="T3162"/>
      <c r="U3162" t="s">
        <v>26198</v>
      </c>
      <c r="V3162" t="s">
        <v>26204</v>
      </c>
      <c r="Y3162" s="97"/>
      <c r="AA3162" s="91" t="str">
        <v>FURNE000.6GE</v>
      </c>
    </row>
    <row r="3163" spans="1:27" s="91" customFormat="1" ht="15" customHeight="1" x14ac:dyDescent="0.35">
      <c r="A3163" t="s">
        <v>9417</v>
      </c>
      <c r="B3163" t="s">
        <v>9416</v>
      </c>
      <c r="C3163" t="s">
        <v>9411</v>
      </c>
      <c r="D3163" t="s">
        <v>9418</v>
      </c>
      <c r="E3163"/>
      <c r="F3163" t="s">
        <v>44</v>
      </c>
      <c r="G3163"/>
      <c r="H3163">
        <v>1.3</v>
      </c>
      <c r="I3163">
        <v>6.05</v>
      </c>
      <c r="J3163" t="s">
        <v>64</v>
      </c>
      <c r="K3163">
        <v>36.094520000000003</v>
      </c>
      <c r="L3163">
        <v>-82.969030000000004</v>
      </c>
      <c r="M3163" s="100" t="s">
        <v>38387</v>
      </c>
      <c r="N3163" t="s">
        <v>26214</v>
      </c>
      <c r="O3163" t="s">
        <v>42726</v>
      </c>
      <c r="P3163">
        <v>5</v>
      </c>
      <c r="Q3163" t="s">
        <v>31486</v>
      </c>
      <c r="R3163" t="s">
        <v>25821</v>
      </c>
      <c r="S3163" t="s">
        <v>26197</v>
      </c>
      <c r="T3163"/>
      <c r="U3163" t="s">
        <v>26198</v>
      </c>
      <c r="V3163" t="s">
        <v>26204</v>
      </c>
      <c r="Y3163" s="97"/>
      <c r="AA3163" s="91" t="str">
        <v>FURNE001.3GE</v>
      </c>
    </row>
    <row r="3164" spans="1:27" s="91" customFormat="1" ht="15" customHeight="1" x14ac:dyDescent="0.35">
      <c r="A3164" t="s">
        <v>9420</v>
      </c>
      <c r="B3164" t="s">
        <v>9419</v>
      </c>
      <c r="C3164" t="s">
        <v>9421</v>
      </c>
      <c r="D3164" t="s">
        <v>9422</v>
      </c>
      <c r="E3164"/>
      <c r="F3164" t="s">
        <v>44</v>
      </c>
      <c r="G3164"/>
      <c r="H3164">
        <v>0.8</v>
      </c>
      <c r="I3164">
        <v>13.22</v>
      </c>
      <c r="J3164" t="s">
        <v>766</v>
      </c>
      <c r="K3164">
        <v>35.196829999999999</v>
      </c>
      <c r="L3164">
        <v>-85.246440000000007</v>
      </c>
      <c r="M3164" s="100" t="s">
        <v>38386</v>
      </c>
      <c r="N3164" t="s">
        <v>29084</v>
      </c>
      <c r="O3164" t="s">
        <v>42181</v>
      </c>
      <c r="P3164">
        <v>4</v>
      </c>
      <c r="Q3164" t="s">
        <v>29225</v>
      </c>
      <c r="R3164" t="s">
        <v>25802</v>
      </c>
      <c r="S3164" t="s">
        <v>26197</v>
      </c>
      <c r="T3164"/>
      <c r="U3164" t="s">
        <v>26198</v>
      </c>
      <c r="V3164" t="s">
        <v>26204</v>
      </c>
      <c r="Y3164" s="97"/>
      <c r="AA3164" s="91" t="str">
        <v>FWATE000.8HM</v>
      </c>
    </row>
    <row r="3165" spans="1:27" s="91" customFormat="1" ht="15" customHeight="1" x14ac:dyDescent="0.35">
      <c r="A3165" t="s">
        <v>9424</v>
      </c>
      <c r="B3165" t="s">
        <v>9423</v>
      </c>
      <c r="C3165" t="s">
        <v>9421</v>
      </c>
      <c r="D3165" t="s">
        <v>3939</v>
      </c>
      <c r="E3165"/>
      <c r="F3165" t="s">
        <v>44</v>
      </c>
      <c r="G3165"/>
      <c r="H3165">
        <v>1.4</v>
      </c>
      <c r="I3165"/>
      <c r="J3165" t="s">
        <v>766</v>
      </c>
      <c r="K3165">
        <v>35.19849</v>
      </c>
      <c r="L3165">
        <v>-85.254109999999997</v>
      </c>
      <c r="M3165" s="100" t="s">
        <v>38386</v>
      </c>
      <c r="N3165" t="s">
        <v>29084</v>
      </c>
      <c r="O3165" t="s">
        <v>42181</v>
      </c>
      <c r="P3165">
        <v>4</v>
      </c>
      <c r="Q3165" t="s">
        <v>29225</v>
      </c>
      <c r="R3165" t="s">
        <v>25802</v>
      </c>
      <c r="S3165" t="s">
        <v>26197</v>
      </c>
      <c r="T3165"/>
      <c r="U3165" t="s">
        <v>26198</v>
      </c>
      <c r="V3165" t="s">
        <v>26204</v>
      </c>
      <c r="X3165" s="91" t="s">
        <v>35143</v>
      </c>
      <c r="Y3165" s="97"/>
      <c r="AA3165" s="91" t="str">
        <v>FWATE001.4HM</v>
      </c>
    </row>
    <row r="3166" spans="1:27" s="91" customFormat="1" ht="15" customHeight="1" x14ac:dyDescent="0.35">
      <c r="A3166" s="310" t="s">
        <v>41113</v>
      </c>
      <c r="B3166" s="310" t="s">
        <v>41114</v>
      </c>
      <c r="C3166" s="310" t="s">
        <v>9426</v>
      </c>
      <c r="D3166" s="310" t="s">
        <v>41115</v>
      </c>
      <c r="E3166" s="310"/>
      <c r="F3166" s="310" t="s">
        <v>29086</v>
      </c>
      <c r="G3166" s="310"/>
      <c r="H3166" s="314">
        <v>11.5</v>
      </c>
      <c r="I3166" s="314">
        <v>123</v>
      </c>
      <c r="J3166" s="310" t="s">
        <v>614</v>
      </c>
      <c r="K3166" s="314">
        <v>36.044440000000002</v>
      </c>
      <c r="L3166" s="314">
        <v>-85.595830000000007</v>
      </c>
      <c r="M3166" s="314" t="s">
        <v>38383</v>
      </c>
      <c r="N3166" s="310" t="s">
        <v>3589</v>
      </c>
      <c r="O3166" s="310" t="s">
        <v>41116</v>
      </c>
      <c r="P3166" s="314">
        <v>2</v>
      </c>
      <c r="Q3166" s="310" t="s">
        <v>32646</v>
      </c>
      <c r="R3166" s="310" t="s">
        <v>25812</v>
      </c>
      <c r="S3166" s="310" t="s">
        <v>26197</v>
      </c>
      <c r="T3166" s="310"/>
      <c r="U3166" s="310" t="s">
        <v>26198</v>
      </c>
      <c r="V3166" s="310" t="s">
        <v>26199</v>
      </c>
      <c r="W3166" s="91" t="s">
        <v>41117</v>
      </c>
      <c r="X3166" s="91" t="s">
        <v>41118</v>
      </c>
      <c r="Y3166" s="97"/>
      <c r="AA3166" s="91" t="str">
        <v>FWATE0011.5PU</v>
      </c>
    </row>
    <row r="3167" spans="1:27" s="91" customFormat="1" ht="15" customHeight="1" x14ac:dyDescent="0.35">
      <c r="A3167" t="s">
        <v>37947</v>
      </c>
      <c r="B3167" t="s">
        <v>37948</v>
      </c>
      <c r="C3167" t="s">
        <v>9421</v>
      </c>
      <c r="D3167" t="s">
        <v>37949</v>
      </c>
      <c r="E3167"/>
      <c r="F3167" t="s">
        <v>44</v>
      </c>
      <c r="G3167" t="s">
        <v>29089</v>
      </c>
      <c r="H3167">
        <v>2.7</v>
      </c>
      <c r="I3167">
        <v>9.1999999999999993</v>
      </c>
      <c r="J3167" t="s">
        <v>766</v>
      </c>
      <c r="K3167">
        <v>35.190689999999996</v>
      </c>
      <c r="L3167">
        <v>-85.271900000000002</v>
      </c>
      <c r="M3167" s="100" t="s">
        <v>38386</v>
      </c>
      <c r="N3167" t="s">
        <v>29084</v>
      </c>
      <c r="O3167" t="s">
        <v>39277</v>
      </c>
      <c r="P3167">
        <v>4</v>
      </c>
      <c r="Q3167" t="s">
        <v>29225</v>
      </c>
      <c r="R3167" t="s">
        <v>25802</v>
      </c>
      <c r="S3167" t="s">
        <v>26197</v>
      </c>
      <c r="T3167"/>
      <c r="U3167" t="s">
        <v>26198</v>
      </c>
      <c r="V3167" t="s">
        <v>26204</v>
      </c>
      <c r="X3167" s="91" t="s">
        <v>37950</v>
      </c>
      <c r="Y3167" s="97"/>
      <c r="AA3167" s="91" t="str">
        <v>FWATE002.7HM</v>
      </c>
    </row>
    <row r="3168" spans="1:27" s="91" customFormat="1" ht="15" customHeight="1" x14ac:dyDescent="0.35">
      <c r="A3168" t="s">
        <v>37951</v>
      </c>
      <c r="B3168" t="s">
        <v>37952</v>
      </c>
      <c r="C3168" t="s">
        <v>37953</v>
      </c>
      <c r="D3168" t="s">
        <v>37954</v>
      </c>
      <c r="E3168"/>
      <c r="F3168" t="s">
        <v>29086</v>
      </c>
      <c r="G3168"/>
      <c r="H3168">
        <v>4.4000000000000004</v>
      </c>
      <c r="I3168">
        <v>196.7</v>
      </c>
      <c r="J3168" t="s">
        <v>4110</v>
      </c>
      <c r="K3168">
        <v>36.004899999999999</v>
      </c>
      <c r="L3168">
        <v>-85.668400000000005</v>
      </c>
      <c r="M3168" s="100" t="s">
        <v>38383</v>
      </c>
      <c r="N3168" t="s">
        <v>3589</v>
      </c>
      <c r="O3168" t="s">
        <v>43074</v>
      </c>
      <c r="P3168">
        <v>2</v>
      </c>
      <c r="Q3168" t="s">
        <v>30415</v>
      </c>
      <c r="R3168" t="s">
        <v>25812</v>
      </c>
      <c r="S3168" t="s">
        <v>26197</v>
      </c>
      <c r="T3168" t="s">
        <v>26702</v>
      </c>
      <c r="U3168" t="s">
        <v>26207</v>
      </c>
      <c r="V3168" t="s">
        <v>26199</v>
      </c>
      <c r="W3168" s="91" t="s">
        <v>41119</v>
      </c>
      <c r="X3168" s="91" t="s">
        <v>43411</v>
      </c>
      <c r="Y3168" s="97"/>
      <c r="AA3168" s="91" t="str">
        <v>FWATE004.4DB</v>
      </c>
    </row>
    <row r="3169" spans="1:27" s="91" customFormat="1" ht="15" customHeight="1" x14ac:dyDescent="0.35">
      <c r="A3169" s="310" t="s">
        <v>41120</v>
      </c>
      <c r="B3169" s="310" t="s">
        <v>41121</v>
      </c>
      <c r="C3169" s="310" t="s">
        <v>41122</v>
      </c>
      <c r="D3169" s="310" t="s">
        <v>41123</v>
      </c>
      <c r="E3169" s="310"/>
      <c r="F3169" s="310" t="s">
        <v>29086</v>
      </c>
      <c r="G3169" s="310"/>
      <c r="H3169" s="314">
        <v>6.4</v>
      </c>
      <c r="I3169" s="314">
        <v>186</v>
      </c>
      <c r="J3169" s="310" t="s">
        <v>4110</v>
      </c>
      <c r="K3169" s="314">
        <v>36.008330000000001</v>
      </c>
      <c r="L3169" s="314">
        <v>-85.641666999999998</v>
      </c>
      <c r="M3169" s="314" t="s">
        <v>38383</v>
      </c>
      <c r="N3169" s="310" t="s">
        <v>3589</v>
      </c>
      <c r="O3169" s="310" t="s">
        <v>41124</v>
      </c>
      <c r="P3169" s="314">
        <v>2</v>
      </c>
      <c r="Q3169" s="310" t="s">
        <v>30415</v>
      </c>
      <c r="R3169" s="310" t="s">
        <v>25812</v>
      </c>
      <c r="S3169" s="310" t="s">
        <v>26197</v>
      </c>
      <c r="T3169" s="310" t="s">
        <v>26702</v>
      </c>
      <c r="U3169" s="310" t="s">
        <v>26207</v>
      </c>
      <c r="V3169" s="310" t="s">
        <v>26199</v>
      </c>
      <c r="W3169" s="91" t="s">
        <v>41125</v>
      </c>
      <c r="X3169" s="91" t="s">
        <v>41126</v>
      </c>
      <c r="Y3169" s="97"/>
      <c r="AA3169" s="91" t="str">
        <v>FWATE006.4DB</v>
      </c>
    </row>
    <row r="3170" spans="1:27" s="91" customFormat="1" ht="15" customHeight="1" x14ac:dyDescent="0.35">
      <c r="A3170" t="s">
        <v>41127</v>
      </c>
      <c r="B3170" t="s">
        <v>9427</v>
      </c>
      <c r="C3170" t="s">
        <v>9426</v>
      </c>
      <c r="D3170" t="s">
        <v>9428</v>
      </c>
      <c r="E3170"/>
      <c r="F3170" t="s">
        <v>29086</v>
      </c>
      <c r="G3170"/>
      <c r="H3170">
        <v>7.7</v>
      </c>
      <c r="I3170">
        <v>155.11000000000001</v>
      </c>
      <c r="J3170" t="s">
        <v>614</v>
      </c>
      <c r="K3170">
        <v>36.0244</v>
      </c>
      <c r="L3170">
        <v>-85.640600000000006</v>
      </c>
      <c r="M3170" s="100" t="s">
        <v>38383</v>
      </c>
      <c r="N3170" t="s">
        <v>3589</v>
      </c>
      <c r="O3170" t="s">
        <v>43074</v>
      </c>
      <c r="P3170">
        <v>2</v>
      </c>
      <c r="Q3170" t="s">
        <v>30415</v>
      </c>
      <c r="R3170" t="s">
        <v>25812</v>
      </c>
      <c r="S3170" t="s">
        <v>26197</v>
      </c>
      <c r="T3170" t="s">
        <v>26702</v>
      </c>
      <c r="U3170" t="s">
        <v>26207</v>
      </c>
      <c r="V3170" t="s">
        <v>26199</v>
      </c>
      <c r="W3170" s="91" t="s">
        <v>41128</v>
      </c>
      <c r="X3170" s="91" t="s">
        <v>41129</v>
      </c>
      <c r="Y3170" s="97"/>
      <c r="AA3170" s="91" t="str">
        <v>FWATE007.7PU</v>
      </c>
    </row>
    <row r="3171" spans="1:27" s="91" customFormat="1" ht="15" customHeight="1" x14ac:dyDescent="0.35">
      <c r="A3171" t="s">
        <v>41130</v>
      </c>
      <c r="B3171" t="s">
        <v>9429</v>
      </c>
      <c r="C3171" t="s">
        <v>9426</v>
      </c>
      <c r="D3171" t="s">
        <v>9430</v>
      </c>
      <c r="E3171"/>
      <c r="F3171" t="s">
        <v>29086</v>
      </c>
      <c r="G3171"/>
      <c r="H3171">
        <v>11.7</v>
      </c>
      <c r="I3171">
        <v>123.16</v>
      </c>
      <c r="J3171" t="s">
        <v>614</v>
      </c>
      <c r="K3171">
        <v>36.044440000000002</v>
      </c>
      <c r="L3171">
        <v>-85.593050000000005</v>
      </c>
      <c r="M3171" s="100" t="s">
        <v>38383</v>
      </c>
      <c r="N3171" t="s">
        <v>3589</v>
      </c>
      <c r="O3171" t="s">
        <v>42953</v>
      </c>
      <c r="P3171">
        <v>2</v>
      </c>
      <c r="Q3171" t="s">
        <v>27261</v>
      </c>
      <c r="R3171" t="s">
        <v>25812</v>
      </c>
      <c r="S3171" t="s">
        <v>26197</v>
      </c>
      <c r="T3171"/>
      <c r="U3171" t="s">
        <v>26198</v>
      </c>
      <c r="V3171" t="s">
        <v>26199</v>
      </c>
      <c r="W3171" s="91" t="s">
        <v>41131</v>
      </c>
      <c r="X3171" s="91" t="s">
        <v>41132</v>
      </c>
      <c r="Y3171" s="97"/>
      <c r="AA3171" s="91" t="str">
        <v>FWATE011.7PU</v>
      </c>
    </row>
    <row r="3172" spans="1:27" s="91" customFormat="1" ht="15" customHeight="1" x14ac:dyDescent="0.35">
      <c r="A3172" t="s">
        <v>41133</v>
      </c>
      <c r="B3172" t="s">
        <v>9425</v>
      </c>
      <c r="C3172" t="s">
        <v>37230</v>
      </c>
      <c r="D3172" t="s">
        <v>39278</v>
      </c>
      <c r="E3172"/>
      <c r="F3172" t="s">
        <v>29086</v>
      </c>
      <c r="G3172"/>
      <c r="H3172">
        <v>11.8</v>
      </c>
      <c r="I3172">
        <v>123.16</v>
      </c>
      <c r="J3172" t="s">
        <v>614</v>
      </c>
      <c r="K3172">
        <v>36.043805999999996</v>
      </c>
      <c r="L3172">
        <v>-85.592937000000006</v>
      </c>
      <c r="M3172" s="100" t="s">
        <v>38383</v>
      </c>
      <c r="N3172" t="s">
        <v>3589</v>
      </c>
      <c r="O3172" t="s">
        <v>41116</v>
      </c>
      <c r="P3172">
        <v>2</v>
      </c>
      <c r="Q3172" t="s">
        <v>27261</v>
      </c>
      <c r="R3172" t="s">
        <v>25812</v>
      </c>
      <c r="S3172" t="s">
        <v>26197</v>
      </c>
      <c r="T3172" t="s">
        <v>27260</v>
      </c>
      <c r="U3172" t="s">
        <v>26207</v>
      </c>
      <c r="V3172" t="s">
        <v>26199</v>
      </c>
      <c r="W3172" s="91" t="s">
        <v>41134</v>
      </c>
      <c r="X3172" s="91" t="s">
        <v>41135</v>
      </c>
      <c r="Y3172" s="97"/>
      <c r="AA3172" s="91" t="str">
        <v>FWATE011.8PU</v>
      </c>
    </row>
    <row r="3173" spans="1:27" s="91" customFormat="1" ht="15" customHeight="1" x14ac:dyDescent="0.35">
      <c r="A3173" t="s">
        <v>41136</v>
      </c>
      <c r="B3173" t="s">
        <v>9431</v>
      </c>
      <c r="C3173" t="s">
        <v>9426</v>
      </c>
      <c r="D3173" t="s">
        <v>9432</v>
      </c>
      <c r="E3173"/>
      <c r="F3173" t="s">
        <v>29086</v>
      </c>
      <c r="G3173"/>
      <c r="H3173">
        <v>18.899999999999999</v>
      </c>
      <c r="I3173">
        <v>94.1</v>
      </c>
      <c r="J3173" t="s">
        <v>2322</v>
      </c>
      <c r="K3173">
        <v>36.052500000000002</v>
      </c>
      <c r="L3173">
        <v>-85.542500000000004</v>
      </c>
      <c r="M3173" s="100" t="s">
        <v>38383</v>
      </c>
      <c r="N3173" t="s">
        <v>3589</v>
      </c>
      <c r="O3173" t="s">
        <v>41116</v>
      </c>
      <c r="P3173">
        <v>2</v>
      </c>
      <c r="Q3173" t="s">
        <v>27261</v>
      </c>
      <c r="R3173" t="s">
        <v>25812</v>
      </c>
      <c r="S3173" t="s">
        <v>26197</v>
      </c>
      <c r="T3173"/>
      <c r="U3173" t="s">
        <v>26198</v>
      </c>
      <c r="V3173" t="s">
        <v>26199</v>
      </c>
      <c r="W3173" s="91" t="s">
        <v>41137</v>
      </c>
      <c r="X3173" s="91" t="s">
        <v>41138</v>
      </c>
      <c r="Y3173" s="97"/>
      <c r="AA3173" s="91" t="str">
        <v>FWATE018.9WH</v>
      </c>
    </row>
    <row r="3174" spans="1:27" s="91" customFormat="1" ht="15" customHeight="1" x14ac:dyDescent="0.35">
      <c r="A3174" t="s">
        <v>41139</v>
      </c>
      <c r="B3174" t="s">
        <v>9433</v>
      </c>
      <c r="C3174" t="s">
        <v>9426</v>
      </c>
      <c r="D3174" t="s">
        <v>9434</v>
      </c>
      <c r="E3174"/>
      <c r="F3174" t="s">
        <v>29086</v>
      </c>
      <c r="G3174"/>
      <c r="H3174">
        <v>24.4</v>
      </c>
      <c r="I3174">
        <v>66.650000000000006</v>
      </c>
      <c r="J3174" t="s">
        <v>2322</v>
      </c>
      <c r="K3174">
        <v>36.076900000000002</v>
      </c>
      <c r="L3174">
        <v>-85.521900000000002</v>
      </c>
      <c r="M3174" s="100" t="s">
        <v>38383</v>
      </c>
      <c r="N3174" t="s">
        <v>3589</v>
      </c>
      <c r="O3174" t="s">
        <v>39279</v>
      </c>
      <c r="P3174">
        <v>2</v>
      </c>
      <c r="Q3174" t="s">
        <v>27261</v>
      </c>
      <c r="R3174" t="s">
        <v>25812</v>
      </c>
      <c r="S3174" t="s">
        <v>26197</v>
      </c>
      <c r="T3174"/>
      <c r="U3174" t="s">
        <v>26198</v>
      </c>
      <c r="V3174" t="s">
        <v>26199</v>
      </c>
      <c r="W3174" s="91" t="s">
        <v>41140</v>
      </c>
      <c r="X3174" s="91" t="s">
        <v>41141</v>
      </c>
      <c r="Y3174" s="97"/>
      <c r="AA3174" s="91" t="str">
        <v>FWATE024.4WH</v>
      </c>
    </row>
    <row r="3175" spans="1:27" s="91" customFormat="1" ht="15" customHeight="1" x14ac:dyDescent="0.35">
      <c r="A3175" t="s">
        <v>41142</v>
      </c>
      <c r="B3175" t="s">
        <v>27262</v>
      </c>
      <c r="C3175" t="s">
        <v>9426</v>
      </c>
      <c r="D3175" t="s">
        <v>27264</v>
      </c>
      <c r="E3175"/>
      <c r="F3175" t="s">
        <v>29086</v>
      </c>
      <c r="G3175"/>
      <c r="H3175">
        <v>26.3</v>
      </c>
      <c r="I3175">
        <v>47</v>
      </c>
      <c r="J3175" t="s">
        <v>2322</v>
      </c>
      <c r="K3175">
        <v>36.081800000000001</v>
      </c>
      <c r="L3175">
        <v>-85.507800000000003</v>
      </c>
      <c r="M3175" s="100" t="s">
        <v>38383</v>
      </c>
      <c r="N3175" t="s">
        <v>3589</v>
      </c>
      <c r="O3175" t="s">
        <v>39279</v>
      </c>
      <c r="P3175">
        <v>2</v>
      </c>
      <c r="Q3175" t="s">
        <v>27265</v>
      </c>
      <c r="R3175" t="s">
        <v>25812</v>
      </c>
      <c r="S3175" t="s">
        <v>26197</v>
      </c>
      <c r="T3175"/>
      <c r="U3175" t="s">
        <v>26198</v>
      </c>
      <c r="V3175" t="s">
        <v>26199</v>
      </c>
      <c r="W3175" s="91" t="s">
        <v>27263</v>
      </c>
      <c r="X3175" s="91" t="s">
        <v>41143</v>
      </c>
      <c r="Y3175" s="97"/>
      <c r="AA3175" s="91" t="str">
        <v>FWATE026.3PU</v>
      </c>
    </row>
    <row r="3176" spans="1:27" s="91" customFormat="1" ht="15" customHeight="1" x14ac:dyDescent="0.35">
      <c r="A3176" t="s">
        <v>41144</v>
      </c>
      <c r="B3176" t="s">
        <v>9435</v>
      </c>
      <c r="C3176" t="s">
        <v>9426</v>
      </c>
      <c r="D3176" t="s">
        <v>9436</v>
      </c>
      <c r="E3176"/>
      <c r="F3176" t="s">
        <v>29086</v>
      </c>
      <c r="G3176"/>
      <c r="H3176">
        <v>29.4</v>
      </c>
      <c r="I3176">
        <v>45.98</v>
      </c>
      <c r="J3176" t="s">
        <v>614</v>
      </c>
      <c r="K3176">
        <v>36.098317999999999</v>
      </c>
      <c r="L3176">
        <v>-85.496015999999997</v>
      </c>
      <c r="M3176" s="100" t="s">
        <v>38383</v>
      </c>
      <c r="N3176" t="s">
        <v>3589</v>
      </c>
      <c r="O3176" t="s">
        <v>39279</v>
      </c>
      <c r="P3176">
        <v>2</v>
      </c>
      <c r="Q3176" t="s">
        <v>27265</v>
      </c>
      <c r="R3176" t="s">
        <v>25812</v>
      </c>
      <c r="S3176" t="s">
        <v>26197</v>
      </c>
      <c r="T3176"/>
      <c r="U3176" t="s">
        <v>26198</v>
      </c>
      <c r="V3176" t="s">
        <v>26199</v>
      </c>
      <c r="W3176" s="91" t="s">
        <v>41145</v>
      </c>
      <c r="X3176" s="91" t="s">
        <v>41146</v>
      </c>
      <c r="Y3176" s="97"/>
      <c r="AA3176" s="91" t="str">
        <v>FWATE029.4PU</v>
      </c>
    </row>
    <row r="3177" spans="1:27" s="91" customFormat="1" ht="15" customHeight="1" x14ac:dyDescent="0.35">
      <c r="A3177" t="s">
        <v>41147</v>
      </c>
      <c r="B3177" t="s">
        <v>9437</v>
      </c>
      <c r="C3177" t="s">
        <v>9426</v>
      </c>
      <c r="D3177" t="s">
        <v>9439</v>
      </c>
      <c r="E3177"/>
      <c r="F3177" t="s">
        <v>29086</v>
      </c>
      <c r="G3177"/>
      <c r="H3177">
        <v>34.9</v>
      </c>
      <c r="I3177">
        <v>19.34</v>
      </c>
      <c r="J3177" t="s">
        <v>614</v>
      </c>
      <c r="K3177">
        <v>36.118609999999997</v>
      </c>
      <c r="L3177">
        <v>-85.443889999999996</v>
      </c>
      <c r="M3177" s="100" t="s">
        <v>38383</v>
      </c>
      <c r="N3177" t="s">
        <v>3589</v>
      </c>
      <c r="O3177" t="s">
        <v>41148</v>
      </c>
      <c r="P3177">
        <v>2</v>
      </c>
      <c r="Q3177" t="s">
        <v>27265</v>
      </c>
      <c r="R3177" t="s">
        <v>25812</v>
      </c>
      <c r="S3177" t="s">
        <v>26197</v>
      </c>
      <c r="T3177"/>
      <c r="U3177" t="s">
        <v>26198</v>
      </c>
      <c r="V3177" t="s">
        <v>26199</v>
      </c>
      <c r="W3177" s="91" t="s">
        <v>9438</v>
      </c>
      <c r="X3177" s="91" t="s">
        <v>41149</v>
      </c>
      <c r="Y3177" s="97"/>
      <c r="AA3177" s="91" t="str">
        <v>FWATE034.9PU</v>
      </c>
    </row>
    <row r="3178" spans="1:27" s="91" customFormat="1" ht="15" customHeight="1" x14ac:dyDescent="0.35">
      <c r="A3178" t="s">
        <v>41150</v>
      </c>
      <c r="B3178" t="s">
        <v>9440</v>
      </c>
      <c r="C3178" t="s">
        <v>9426</v>
      </c>
      <c r="D3178" t="s">
        <v>9442</v>
      </c>
      <c r="E3178"/>
      <c r="F3178" t="s">
        <v>29086</v>
      </c>
      <c r="G3178"/>
      <c r="H3178">
        <v>39.5</v>
      </c>
      <c r="I3178">
        <v>16.100000000000001</v>
      </c>
      <c r="J3178" t="s">
        <v>614</v>
      </c>
      <c r="K3178">
        <v>36.147799999999997</v>
      </c>
      <c r="L3178">
        <v>-85.405799999999999</v>
      </c>
      <c r="M3178" s="100" t="s">
        <v>38383</v>
      </c>
      <c r="N3178" t="s">
        <v>3589</v>
      </c>
      <c r="O3178" t="s">
        <v>43075</v>
      </c>
      <c r="P3178">
        <v>2</v>
      </c>
      <c r="Q3178" t="s">
        <v>31487</v>
      </c>
      <c r="R3178" t="s">
        <v>25812</v>
      </c>
      <c r="S3178" t="s">
        <v>26197</v>
      </c>
      <c r="T3178"/>
      <c r="U3178" t="s">
        <v>26198</v>
      </c>
      <c r="V3178" t="s">
        <v>26199</v>
      </c>
      <c r="W3178" s="91" t="s">
        <v>9441</v>
      </c>
      <c r="X3178" s="91" t="s">
        <v>41143</v>
      </c>
      <c r="Y3178" s="97"/>
      <c r="AA3178" s="91" t="str">
        <v>FWATE039.5PU</v>
      </c>
    </row>
    <row r="3179" spans="1:27" s="91" customFormat="1" ht="15" customHeight="1" x14ac:dyDescent="0.35">
      <c r="A3179" t="s">
        <v>41151</v>
      </c>
      <c r="B3179" t="s">
        <v>9443</v>
      </c>
      <c r="C3179" t="s">
        <v>9426</v>
      </c>
      <c r="D3179" t="s">
        <v>9445</v>
      </c>
      <c r="E3179"/>
      <c r="F3179" t="s">
        <v>29089</v>
      </c>
      <c r="G3179"/>
      <c r="H3179">
        <v>41.2</v>
      </c>
      <c r="I3179">
        <v>13.4</v>
      </c>
      <c r="J3179" t="s">
        <v>614</v>
      </c>
      <c r="K3179">
        <v>36.159080000000003</v>
      </c>
      <c r="L3179">
        <v>-85.383300000000006</v>
      </c>
      <c r="M3179" s="100" t="s">
        <v>38383</v>
      </c>
      <c r="N3179" t="s">
        <v>3589</v>
      </c>
      <c r="O3179" t="s">
        <v>41148</v>
      </c>
      <c r="P3179">
        <v>2</v>
      </c>
      <c r="Q3179" t="s">
        <v>31487</v>
      </c>
      <c r="R3179" t="s">
        <v>25812</v>
      </c>
      <c r="S3179" t="s">
        <v>26197</v>
      </c>
      <c r="T3179"/>
      <c r="U3179" t="s">
        <v>26198</v>
      </c>
      <c r="V3179" t="s">
        <v>26199</v>
      </c>
      <c r="W3179" s="91" t="s">
        <v>9444</v>
      </c>
      <c r="X3179" s="91" t="s">
        <v>41152</v>
      </c>
      <c r="Y3179" s="97"/>
      <c r="AA3179" s="91" t="str">
        <v>FWATE041.2PU</v>
      </c>
    </row>
    <row r="3180" spans="1:27" s="91" customFormat="1" ht="15" customHeight="1" x14ac:dyDescent="0.35">
      <c r="A3180" t="s">
        <v>41153</v>
      </c>
      <c r="B3180" t="s">
        <v>9446</v>
      </c>
      <c r="C3180" t="s">
        <v>9426</v>
      </c>
      <c r="D3180" t="s">
        <v>9447</v>
      </c>
      <c r="E3180"/>
      <c r="F3180" t="s">
        <v>29089</v>
      </c>
      <c r="G3180"/>
      <c r="H3180">
        <v>47.7</v>
      </c>
      <c r="I3180">
        <v>1.26</v>
      </c>
      <c r="J3180" t="s">
        <v>614</v>
      </c>
      <c r="K3180">
        <v>36.145800000000001</v>
      </c>
      <c r="L3180">
        <v>-85.2958</v>
      </c>
      <c r="M3180" s="100" t="s">
        <v>38383</v>
      </c>
      <c r="N3180" t="s">
        <v>3589</v>
      </c>
      <c r="O3180" t="s">
        <v>43075</v>
      </c>
      <c r="P3180">
        <v>2</v>
      </c>
      <c r="Q3180" t="s">
        <v>31487</v>
      </c>
      <c r="R3180" t="s">
        <v>25812</v>
      </c>
      <c r="S3180" t="s">
        <v>26197</v>
      </c>
      <c r="T3180"/>
      <c r="U3180" t="s">
        <v>26198</v>
      </c>
      <c r="V3180" t="s">
        <v>26199</v>
      </c>
      <c r="W3180" s="91" t="s">
        <v>41154</v>
      </c>
      <c r="X3180" s="91" t="s">
        <v>41155</v>
      </c>
      <c r="Y3180" s="97"/>
      <c r="AA3180" s="91" t="str">
        <v>FWATE047.7PU</v>
      </c>
    </row>
    <row r="3181" spans="1:27" s="91" customFormat="1" ht="15" customHeight="1" x14ac:dyDescent="0.35">
      <c r="A3181" t="s">
        <v>9450</v>
      </c>
      <c r="B3181" t="s">
        <v>9449</v>
      </c>
      <c r="C3181" t="s">
        <v>9451</v>
      </c>
      <c r="D3181" t="s">
        <v>9452</v>
      </c>
      <c r="E3181"/>
      <c r="F3181" t="s">
        <v>28994</v>
      </c>
      <c r="G3181"/>
      <c r="H3181">
        <v>0.1</v>
      </c>
      <c r="I3181">
        <v>1.79</v>
      </c>
      <c r="J3181" t="s">
        <v>270</v>
      </c>
      <c r="K3181">
        <v>36.561</v>
      </c>
      <c r="L3181">
        <v>-82.471999999999994</v>
      </c>
      <c r="M3181" s="100" t="s">
        <v>38412</v>
      </c>
      <c r="N3181" t="s">
        <v>29031</v>
      </c>
      <c r="O3181" t="s">
        <v>42456</v>
      </c>
      <c r="P3181">
        <v>3</v>
      </c>
      <c r="Q3181" t="s">
        <v>27267</v>
      </c>
      <c r="R3181" t="s">
        <v>25821</v>
      </c>
      <c r="S3181" t="s">
        <v>26197</v>
      </c>
      <c r="T3181"/>
      <c r="U3181" t="s">
        <v>26198</v>
      </c>
      <c r="V3181" t="s">
        <v>26204</v>
      </c>
      <c r="W3181" s="91" t="s">
        <v>9453</v>
      </c>
      <c r="X3181" s="91" t="s">
        <v>31488</v>
      </c>
      <c r="Y3181" s="97"/>
      <c r="AA3181" s="91" t="str">
        <v>GAINE000.1SU</v>
      </c>
    </row>
    <row r="3182" spans="1:27" s="91" customFormat="1" ht="15" customHeight="1" x14ac:dyDescent="0.35">
      <c r="A3182" t="s">
        <v>9455</v>
      </c>
      <c r="B3182" t="s">
        <v>9454</v>
      </c>
      <c r="C3182" t="s">
        <v>9451</v>
      </c>
      <c r="D3182" t="s">
        <v>9456</v>
      </c>
      <c r="E3182"/>
      <c r="F3182" t="s">
        <v>28994</v>
      </c>
      <c r="G3182"/>
      <c r="H3182">
        <v>0.3</v>
      </c>
      <c r="I3182">
        <v>1.74</v>
      </c>
      <c r="J3182" t="s">
        <v>270</v>
      </c>
      <c r="K3182">
        <v>36.5623</v>
      </c>
      <c r="L3182">
        <v>-82.470799999999997</v>
      </c>
      <c r="M3182" s="100" t="s">
        <v>38412</v>
      </c>
      <c r="N3182" t="s">
        <v>29031</v>
      </c>
      <c r="O3182" t="s">
        <v>42456</v>
      </c>
      <c r="P3182">
        <v>3</v>
      </c>
      <c r="Q3182" t="s">
        <v>27267</v>
      </c>
      <c r="R3182" t="s">
        <v>25821</v>
      </c>
      <c r="S3182" t="s">
        <v>26197</v>
      </c>
      <c r="T3182"/>
      <c r="U3182" t="s">
        <v>26198</v>
      </c>
      <c r="V3182" t="s">
        <v>26204</v>
      </c>
      <c r="X3182" s="91" t="s">
        <v>31489</v>
      </c>
      <c r="Y3182" s="97"/>
      <c r="AA3182" s="91" t="str">
        <v>GAINE000.3SU</v>
      </c>
    </row>
    <row r="3183" spans="1:27" s="91" customFormat="1" ht="15" customHeight="1" x14ac:dyDescent="0.35">
      <c r="A3183" t="s">
        <v>9458</v>
      </c>
      <c r="B3183" t="s">
        <v>9457</v>
      </c>
      <c r="C3183" t="s">
        <v>9459</v>
      </c>
      <c r="D3183" t="s">
        <v>39280</v>
      </c>
      <c r="E3183"/>
      <c r="F3183" t="s">
        <v>44</v>
      </c>
      <c r="G3183"/>
      <c r="H3183">
        <v>2.6</v>
      </c>
      <c r="I3183">
        <v>5.13</v>
      </c>
      <c r="J3183" t="s">
        <v>15</v>
      </c>
      <c r="K3183">
        <v>35.76352</v>
      </c>
      <c r="L3183">
        <v>-84.140339999999995</v>
      </c>
      <c r="M3183" s="100" t="s">
        <v>38415</v>
      </c>
      <c r="N3183" t="s">
        <v>26602</v>
      </c>
      <c r="O3183" t="s">
        <v>43076</v>
      </c>
      <c r="P3183">
        <v>2</v>
      </c>
      <c r="Q3183" t="s">
        <v>31490</v>
      </c>
      <c r="R3183" t="s">
        <v>25825</v>
      </c>
      <c r="S3183" t="s">
        <v>26197</v>
      </c>
      <c r="T3183"/>
      <c r="U3183" t="s">
        <v>26198</v>
      </c>
      <c r="V3183" t="s">
        <v>26204</v>
      </c>
      <c r="W3183" s="91" t="s">
        <v>35144</v>
      </c>
      <c r="X3183" s="91" t="s">
        <v>39281</v>
      </c>
      <c r="Y3183" s="97"/>
      <c r="AA3183" s="91" t="str">
        <v>GALLA002.6BT</v>
      </c>
    </row>
    <row r="3184" spans="1:27" s="91" customFormat="1" ht="15" customHeight="1" x14ac:dyDescent="0.35">
      <c r="A3184" t="s">
        <v>9461</v>
      </c>
      <c r="B3184" t="s">
        <v>9460</v>
      </c>
      <c r="C3184" t="s">
        <v>27268</v>
      </c>
      <c r="D3184" t="s">
        <v>9462</v>
      </c>
      <c r="E3184"/>
      <c r="F3184" t="s">
        <v>9</v>
      </c>
      <c r="G3184"/>
      <c r="H3184">
        <v>2.1</v>
      </c>
      <c r="I3184">
        <v>2.13</v>
      </c>
      <c r="J3184" t="s">
        <v>3832</v>
      </c>
      <c r="K3184">
        <v>35.376829999999998</v>
      </c>
      <c r="L3184">
        <v>-89.091350000000006</v>
      </c>
      <c r="M3184" s="100" t="s">
        <v>38450</v>
      </c>
      <c r="N3184" t="s">
        <v>26319</v>
      </c>
      <c r="O3184" t="s">
        <v>42370</v>
      </c>
      <c r="P3184">
        <v>4</v>
      </c>
      <c r="Q3184" t="s">
        <v>27269</v>
      </c>
      <c r="R3184" t="s">
        <v>25828</v>
      </c>
      <c r="S3184" t="s">
        <v>26197</v>
      </c>
      <c r="T3184"/>
      <c r="U3184" t="s">
        <v>26198</v>
      </c>
      <c r="V3184" t="s">
        <v>26199</v>
      </c>
      <c r="X3184" s="91" t="s">
        <v>35145</v>
      </c>
      <c r="Y3184" s="97"/>
      <c r="AA3184" s="91" t="str">
        <v>GAMBL002.1HR</v>
      </c>
    </row>
    <row r="3185" spans="1:27" s="91" customFormat="1" ht="15" customHeight="1" x14ac:dyDescent="0.35">
      <c r="A3185" t="s">
        <v>9464</v>
      </c>
      <c r="B3185" t="s">
        <v>9463</v>
      </c>
      <c r="C3185" t="s">
        <v>9465</v>
      </c>
      <c r="D3185" t="s">
        <v>41156</v>
      </c>
      <c r="E3185"/>
      <c r="F3185" t="s">
        <v>44</v>
      </c>
      <c r="G3185"/>
      <c r="H3185">
        <v>0.7</v>
      </c>
      <c r="I3185">
        <v>2.2599999999999998</v>
      </c>
      <c r="J3185" t="s">
        <v>270</v>
      </c>
      <c r="K3185">
        <v>36.458620000000003</v>
      </c>
      <c r="L3185">
        <v>-82.421379999999999</v>
      </c>
      <c r="M3185" s="100" t="s">
        <v>38412</v>
      </c>
      <c r="N3185" t="s">
        <v>29031</v>
      </c>
      <c r="O3185" t="s">
        <v>42124</v>
      </c>
      <c r="P3185">
        <v>2</v>
      </c>
      <c r="Q3185" t="s">
        <v>27270</v>
      </c>
      <c r="R3185" t="s">
        <v>25821</v>
      </c>
      <c r="S3185" t="s">
        <v>26197</v>
      </c>
      <c r="T3185"/>
      <c r="U3185" t="s">
        <v>26198</v>
      </c>
      <c r="V3185" t="s">
        <v>26204</v>
      </c>
      <c r="W3185" s="91" t="s">
        <v>35146</v>
      </c>
      <c r="X3185" s="91" t="s">
        <v>41157</v>
      </c>
      <c r="Y3185" s="97"/>
      <c r="AA3185" s="91" t="str">
        <v>GAMMO000.7SU</v>
      </c>
    </row>
    <row r="3186" spans="1:27" s="91" customFormat="1" ht="15" customHeight="1" x14ac:dyDescent="0.35">
      <c r="A3186" t="s">
        <v>9467</v>
      </c>
      <c r="B3186" t="s">
        <v>9466</v>
      </c>
      <c r="C3186" t="s">
        <v>9468</v>
      </c>
      <c r="D3186" t="s">
        <v>9469</v>
      </c>
      <c r="E3186"/>
      <c r="F3186" t="s">
        <v>28994</v>
      </c>
      <c r="G3186"/>
      <c r="H3186">
        <v>0.1</v>
      </c>
      <c r="I3186">
        <v>3.87</v>
      </c>
      <c r="J3186" t="s">
        <v>553</v>
      </c>
      <c r="K3186">
        <v>35.994199999999999</v>
      </c>
      <c r="L3186">
        <v>-83.613900000000001</v>
      </c>
      <c r="M3186" s="100" t="s">
        <v>38394</v>
      </c>
      <c r="N3186" t="s">
        <v>26308</v>
      </c>
      <c r="O3186" t="s">
        <v>43065</v>
      </c>
      <c r="P3186">
        <v>5</v>
      </c>
      <c r="Q3186" t="s">
        <v>31491</v>
      </c>
      <c r="R3186" t="s">
        <v>25825</v>
      </c>
      <c r="S3186" t="s">
        <v>26197</v>
      </c>
      <c r="T3186"/>
      <c r="U3186" t="s">
        <v>26198</v>
      </c>
      <c r="V3186" t="s">
        <v>26204</v>
      </c>
      <c r="X3186" s="91" t="s">
        <v>31492</v>
      </c>
      <c r="Y3186" s="97"/>
      <c r="AA3186" s="91" t="str">
        <v>GANN000.1SV</v>
      </c>
    </row>
    <row r="3187" spans="1:27" s="91" customFormat="1" ht="15" customHeight="1" x14ac:dyDescent="0.35">
      <c r="A3187" t="s">
        <v>9471</v>
      </c>
      <c r="B3187" t="s">
        <v>9470</v>
      </c>
      <c r="C3187" t="s">
        <v>9472</v>
      </c>
      <c r="D3187" t="s">
        <v>9473</v>
      </c>
      <c r="E3187"/>
      <c r="F3187" t="s">
        <v>44</v>
      </c>
      <c r="G3187"/>
      <c r="H3187">
        <v>0.1</v>
      </c>
      <c r="I3187">
        <v>14</v>
      </c>
      <c r="J3187" t="s">
        <v>398</v>
      </c>
      <c r="K3187">
        <v>36.515500000000003</v>
      </c>
      <c r="L3187">
        <v>-83.686400000000006</v>
      </c>
      <c r="M3187" s="100" t="s">
        <v>38559</v>
      </c>
      <c r="N3187" t="s">
        <v>26447</v>
      </c>
      <c r="O3187" t="s">
        <v>42816</v>
      </c>
      <c r="P3187">
        <v>4</v>
      </c>
      <c r="Q3187" t="s">
        <v>31493</v>
      </c>
      <c r="R3187" t="s">
        <v>25825</v>
      </c>
      <c r="S3187" t="s">
        <v>26197</v>
      </c>
      <c r="T3187"/>
      <c r="U3187" t="s">
        <v>26198</v>
      </c>
      <c r="V3187" t="s">
        <v>26204</v>
      </c>
      <c r="Y3187" s="97"/>
      <c r="AA3187" s="91" t="str">
        <v>GAP000.1CL</v>
      </c>
    </row>
    <row r="3188" spans="1:27" s="91" customFormat="1" ht="15" customHeight="1" x14ac:dyDescent="0.35">
      <c r="A3188" t="s">
        <v>9475</v>
      </c>
      <c r="B3188" t="s">
        <v>9474</v>
      </c>
      <c r="C3188" t="s">
        <v>9472</v>
      </c>
      <c r="D3188" t="s">
        <v>41158</v>
      </c>
      <c r="E3188"/>
      <c r="F3188" t="s">
        <v>44</v>
      </c>
      <c r="G3188"/>
      <c r="H3188">
        <v>0.1</v>
      </c>
      <c r="I3188">
        <v>10.45</v>
      </c>
      <c r="J3188" t="s">
        <v>442</v>
      </c>
      <c r="K3188">
        <v>36.329872999999999</v>
      </c>
      <c r="L3188">
        <v>-82.268516000000005</v>
      </c>
      <c r="M3188" s="100" t="s">
        <v>38455</v>
      </c>
      <c r="N3188" t="s">
        <v>26332</v>
      </c>
      <c r="O3188" t="s">
        <v>42840</v>
      </c>
      <c r="P3188">
        <v>1</v>
      </c>
      <c r="Q3188" t="s">
        <v>27271</v>
      </c>
      <c r="R3188" t="s">
        <v>25821</v>
      </c>
      <c r="S3188" t="s">
        <v>26197</v>
      </c>
      <c r="T3188"/>
      <c r="U3188" t="s">
        <v>26198</v>
      </c>
      <c r="V3188" t="s">
        <v>26204</v>
      </c>
      <c r="W3188" s="91" t="s">
        <v>35147</v>
      </c>
      <c r="Y3188" s="97"/>
      <c r="AA3188" s="91" t="str">
        <v>GAP000.1CT</v>
      </c>
    </row>
    <row r="3189" spans="1:27" s="91" customFormat="1" ht="15" customHeight="1" x14ac:dyDescent="0.35">
      <c r="A3189" t="s">
        <v>9477</v>
      </c>
      <c r="B3189" t="s">
        <v>9476</v>
      </c>
      <c r="C3189" t="s">
        <v>9472</v>
      </c>
      <c r="D3189" t="s">
        <v>9478</v>
      </c>
      <c r="E3189"/>
      <c r="F3189" t="s">
        <v>28994</v>
      </c>
      <c r="G3189"/>
      <c r="H3189">
        <v>0.2</v>
      </c>
      <c r="I3189">
        <v>18.43</v>
      </c>
      <c r="J3189" t="s">
        <v>64</v>
      </c>
      <c r="K3189">
        <v>36.221170000000001</v>
      </c>
      <c r="L3189">
        <v>-83.023920000000004</v>
      </c>
      <c r="M3189" s="100" t="s">
        <v>38387</v>
      </c>
      <c r="N3189" t="s">
        <v>26214</v>
      </c>
      <c r="O3189" t="s">
        <v>42507</v>
      </c>
      <c r="P3189">
        <v>5</v>
      </c>
      <c r="Q3189" t="s">
        <v>30582</v>
      </c>
      <c r="R3189" t="s">
        <v>25821</v>
      </c>
      <c r="S3189" t="s">
        <v>26197</v>
      </c>
      <c r="T3189"/>
      <c r="U3189" t="s">
        <v>26198</v>
      </c>
      <c r="V3189" t="s">
        <v>26204</v>
      </c>
      <c r="X3189" s="91" t="s">
        <v>31494</v>
      </c>
      <c r="Y3189" s="97"/>
      <c r="AA3189" s="91" t="str">
        <v>GAP000.2GE</v>
      </c>
    </row>
    <row r="3190" spans="1:27" s="91" customFormat="1" ht="15" customHeight="1" x14ac:dyDescent="0.35">
      <c r="A3190" t="s">
        <v>9480</v>
      </c>
      <c r="B3190" t="s">
        <v>9479</v>
      </c>
      <c r="C3190" t="s">
        <v>9472</v>
      </c>
      <c r="D3190" t="s">
        <v>9481</v>
      </c>
      <c r="E3190"/>
      <c r="F3190" t="s">
        <v>44</v>
      </c>
      <c r="G3190"/>
      <c r="H3190">
        <v>0.4</v>
      </c>
      <c r="I3190">
        <v>10.34</v>
      </c>
      <c r="J3190" t="s">
        <v>442</v>
      </c>
      <c r="K3190">
        <v>36.331099999999999</v>
      </c>
      <c r="L3190">
        <v>-82.263900000000007</v>
      </c>
      <c r="M3190" s="100" t="s">
        <v>38455</v>
      </c>
      <c r="N3190" t="s">
        <v>26332</v>
      </c>
      <c r="O3190" t="s">
        <v>42840</v>
      </c>
      <c r="P3190">
        <v>1</v>
      </c>
      <c r="Q3190" t="s">
        <v>27271</v>
      </c>
      <c r="R3190" t="s">
        <v>25821</v>
      </c>
      <c r="S3190" t="s">
        <v>26197</v>
      </c>
      <c r="T3190"/>
      <c r="U3190" t="s">
        <v>26198</v>
      </c>
      <c r="V3190" t="s">
        <v>26204</v>
      </c>
      <c r="Y3190" s="97"/>
      <c r="AA3190" s="91" t="str">
        <v>GAP000.4CT</v>
      </c>
    </row>
    <row r="3191" spans="1:27" s="91" customFormat="1" ht="15" customHeight="1" x14ac:dyDescent="0.35">
      <c r="A3191" t="s">
        <v>9483</v>
      </c>
      <c r="B3191" t="s">
        <v>9482</v>
      </c>
      <c r="C3191" t="s">
        <v>9472</v>
      </c>
      <c r="D3191" t="s">
        <v>9484</v>
      </c>
      <c r="E3191"/>
      <c r="F3191" t="s">
        <v>28994</v>
      </c>
      <c r="G3191"/>
      <c r="H3191">
        <v>0.8</v>
      </c>
      <c r="I3191">
        <v>5</v>
      </c>
      <c r="J3191" t="s">
        <v>359</v>
      </c>
      <c r="K3191">
        <v>35.928333000000002</v>
      </c>
      <c r="L3191">
        <v>-83.747780000000006</v>
      </c>
      <c r="M3191" s="100" t="s">
        <v>38394</v>
      </c>
      <c r="N3191" t="s">
        <v>26308</v>
      </c>
      <c r="O3191" t="s">
        <v>43038</v>
      </c>
      <c r="P3191">
        <v>5</v>
      </c>
      <c r="Q3191" t="s">
        <v>31495</v>
      </c>
      <c r="R3191" t="s">
        <v>25825</v>
      </c>
      <c r="S3191" t="s">
        <v>26197</v>
      </c>
      <c r="T3191"/>
      <c r="U3191" t="s">
        <v>26198</v>
      </c>
      <c r="V3191" t="s">
        <v>26204</v>
      </c>
      <c r="W3191" s="91" t="s">
        <v>35148</v>
      </c>
      <c r="X3191" s="91" t="s">
        <v>30203</v>
      </c>
      <c r="Y3191" s="97"/>
      <c r="AA3191" s="91" t="str">
        <v>GAP000.8KN</v>
      </c>
    </row>
    <row r="3192" spans="1:27" s="91" customFormat="1" ht="15" customHeight="1" x14ac:dyDescent="0.35">
      <c r="A3192" t="s">
        <v>37231</v>
      </c>
      <c r="B3192" t="s">
        <v>37232</v>
      </c>
      <c r="C3192" t="s">
        <v>9472</v>
      </c>
      <c r="D3192" t="s">
        <v>37233</v>
      </c>
      <c r="E3192"/>
      <c r="F3192" t="s">
        <v>28994</v>
      </c>
      <c r="G3192" t="s">
        <v>28996</v>
      </c>
      <c r="H3192">
        <v>2.6</v>
      </c>
      <c r="I3192">
        <v>14.55</v>
      </c>
      <c r="J3192" t="s">
        <v>64</v>
      </c>
      <c r="K3192">
        <v>36.245716999999999</v>
      </c>
      <c r="L3192">
        <v>-83.015219999999999</v>
      </c>
      <c r="M3192" s="100" t="s">
        <v>38387</v>
      </c>
      <c r="N3192" t="s">
        <v>26214</v>
      </c>
      <c r="O3192" t="s">
        <v>42507</v>
      </c>
      <c r="P3192">
        <v>5</v>
      </c>
      <c r="Q3192" t="s">
        <v>30582</v>
      </c>
      <c r="R3192" t="s">
        <v>25821</v>
      </c>
      <c r="S3192" t="s">
        <v>26197</v>
      </c>
      <c r="T3192"/>
      <c r="U3192" t="s">
        <v>26198</v>
      </c>
      <c r="V3192" t="s">
        <v>26204</v>
      </c>
      <c r="Y3192" s="97"/>
      <c r="AA3192" s="91" t="str">
        <v>GAP002.6GE</v>
      </c>
    </row>
    <row r="3193" spans="1:27" s="91" customFormat="1" ht="15" customHeight="1" x14ac:dyDescent="0.35">
      <c r="A3193" t="s">
        <v>9486</v>
      </c>
      <c r="B3193" t="s">
        <v>9485</v>
      </c>
      <c r="C3193" t="s">
        <v>9472</v>
      </c>
      <c r="D3193" t="s">
        <v>9487</v>
      </c>
      <c r="E3193"/>
      <c r="F3193" t="s">
        <v>44</v>
      </c>
      <c r="G3193"/>
      <c r="H3193">
        <v>4.3</v>
      </c>
      <c r="I3193">
        <v>8.2100000000000009</v>
      </c>
      <c r="J3193" t="s">
        <v>398</v>
      </c>
      <c r="K3193">
        <v>36.548650000000002</v>
      </c>
      <c r="L3193">
        <v>-83.665090000000006</v>
      </c>
      <c r="M3193" s="100" t="s">
        <v>38559</v>
      </c>
      <c r="N3193" t="s">
        <v>26447</v>
      </c>
      <c r="O3193" t="s">
        <v>42816</v>
      </c>
      <c r="P3193">
        <v>4</v>
      </c>
      <c r="Q3193" t="s">
        <v>27272</v>
      </c>
      <c r="R3193" t="s">
        <v>25825</v>
      </c>
      <c r="S3193" t="s">
        <v>26197</v>
      </c>
      <c r="T3193"/>
      <c r="U3193" t="s">
        <v>26198</v>
      </c>
      <c r="V3193" t="s">
        <v>26204</v>
      </c>
      <c r="Y3193" s="97"/>
      <c r="AA3193" s="91" t="str">
        <v>GAP004.3CL</v>
      </c>
    </row>
    <row r="3194" spans="1:27" s="91" customFormat="1" ht="15" customHeight="1" x14ac:dyDescent="0.35">
      <c r="A3194" t="s">
        <v>9489</v>
      </c>
      <c r="B3194" t="s">
        <v>9488</v>
      </c>
      <c r="C3194" t="s">
        <v>9472</v>
      </c>
      <c r="D3194" t="s">
        <v>9490</v>
      </c>
      <c r="E3194"/>
      <c r="F3194" t="s">
        <v>29010</v>
      </c>
      <c r="G3194"/>
      <c r="H3194">
        <v>8.1</v>
      </c>
      <c r="I3194">
        <v>1.45</v>
      </c>
      <c r="J3194" t="s">
        <v>398</v>
      </c>
      <c r="K3194">
        <v>36.590890000000002</v>
      </c>
      <c r="L3194">
        <v>-83.674840000000003</v>
      </c>
      <c r="M3194" s="100" t="s">
        <v>38559</v>
      </c>
      <c r="N3194" t="s">
        <v>26447</v>
      </c>
      <c r="O3194" t="s">
        <v>42816</v>
      </c>
      <c r="P3194">
        <v>4</v>
      </c>
      <c r="Q3194" t="s">
        <v>27272</v>
      </c>
      <c r="R3194" t="s">
        <v>25825</v>
      </c>
      <c r="S3194" t="s">
        <v>26197</v>
      </c>
      <c r="T3194"/>
      <c r="U3194" t="s">
        <v>26198</v>
      </c>
      <c r="V3194" t="s">
        <v>26204</v>
      </c>
      <c r="X3194" s="91" t="s">
        <v>31496</v>
      </c>
      <c r="Y3194" s="97"/>
      <c r="AA3194" s="91" t="str">
        <v>GAP008.1CL</v>
      </c>
    </row>
    <row r="3195" spans="1:27" s="91" customFormat="1" ht="15" customHeight="1" x14ac:dyDescent="0.35">
      <c r="A3195" t="s">
        <v>9492</v>
      </c>
      <c r="B3195" t="s">
        <v>9491</v>
      </c>
      <c r="C3195" t="s">
        <v>9472</v>
      </c>
      <c r="D3195" t="s">
        <v>9493</v>
      </c>
      <c r="E3195"/>
      <c r="F3195" t="s">
        <v>29010</v>
      </c>
      <c r="G3195"/>
      <c r="H3195">
        <v>8.6999999999999993</v>
      </c>
      <c r="I3195">
        <v>1.06</v>
      </c>
      <c r="J3195" t="s">
        <v>398</v>
      </c>
      <c r="K3195">
        <v>36.598500000000001</v>
      </c>
      <c r="L3195">
        <v>-83.669510000000002</v>
      </c>
      <c r="M3195" s="100" t="s">
        <v>38559</v>
      </c>
      <c r="N3195" t="s">
        <v>26447</v>
      </c>
      <c r="O3195" t="s">
        <v>42816</v>
      </c>
      <c r="P3195">
        <v>4</v>
      </c>
      <c r="Q3195" t="s">
        <v>27272</v>
      </c>
      <c r="R3195" t="s">
        <v>25825</v>
      </c>
      <c r="S3195" t="s">
        <v>26197</v>
      </c>
      <c r="T3195"/>
      <c r="U3195" t="s">
        <v>26198</v>
      </c>
      <c r="V3195" t="s">
        <v>26204</v>
      </c>
      <c r="X3195" s="91" t="s">
        <v>31497</v>
      </c>
      <c r="Y3195" s="97"/>
      <c r="AA3195" s="91" t="str">
        <v>GAP008.7CL</v>
      </c>
    </row>
    <row r="3196" spans="1:27" s="91" customFormat="1" ht="15" customHeight="1" x14ac:dyDescent="0.35">
      <c r="A3196" t="s">
        <v>9495</v>
      </c>
      <c r="B3196" t="s">
        <v>9494</v>
      </c>
      <c r="C3196" t="s">
        <v>9472</v>
      </c>
      <c r="D3196" t="s">
        <v>9496</v>
      </c>
      <c r="E3196"/>
      <c r="F3196" t="s">
        <v>28994</v>
      </c>
      <c r="G3196"/>
      <c r="H3196">
        <v>10.1</v>
      </c>
      <c r="I3196">
        <v>3.39</v>
      </c>
      <c r="J3196" t="s">
        <v>64</v>
      </c>
      <c r="K3196">
        <v>36.315894</v>
      </c>
      <c r="L3196">
        <v>-82.937139999999999</v>
      </c>
      <c r="M3196" s="100" t="s">
        <v>38387</v>
      </c>
      <c r="N3196" t="s">
        <v>26214</v>
      </c>
      <c r="O3196" t="s">
        <v>42507</v>
      </c>
      <c r="P3196">
        <v>5</v>
      </c>
      <c r="Q3196" t="s">
        <v>30582</v>
      </c>
      <c r="R3196" t="s">
        <v>25821</v>
      </c>
      <c r="S3196" t="s">
        <v>26197</v>
      </c>
      <c r="T3196"/>
      <c r="U3196" t="s">
        <v>26198</v>
      </c>
      <c r="V3196" t="s">
        <v>26204</v>
      </c>
      <c r="X3196" s="91" t="s">
        <v>35149</v>
      </c>
      <c r="Y3196" s="97"/>
      <c r="AA3196" s="91" t="str">
        <v>GAP010.1GE</v>
      </c>
    </row>
    <row r="3197" spans="1:27" s="91" customFormat="1" ht="15" customHeight="1" x14ac:dyDescent="0.35">
      <c r="A3197" t="s">
        <v>9498</v>
      </c>
      <c r="B3197" t="s">
        <v>9497</v>
      </c>
      <c r="C3197" t="s">
        <v>9499</v>
      </c>
      <c r="D3197" t="s">
        <v>9500</v>
      </c>
      <c r="E3197"/>
      <c r="F3197" t="s">
        <v>28994</v>
      </c>
      <c r="G3197"/>
      <c r="H3197">
        <v>0.2</v>
      </c>
      <c r="I3197">
        <v>6.7</v>
      </c>
      <c r="J3197" t="s">
        <v>64</v>
      </c>
      <c r="K3197">
        <v>36.304079999999999</v>
      </c>
      <c r="L3197">
        <v>-82.839889999999997</v>
      </c>
      <c r="M3197" s="100" t="s">
        <v>38387</v>
      </c>
      <c r="N3197" t="s">
        <v>26214</v>
      </c>
      <c r="O3197" t="s">
        <v>42807</v>
      </c>
      <c r="P3197">
        <v>5</v>
      </c>
      <c r="Q3197" t="s">
        <v>27273</v>
      </c>
      <c r="R3197" t="s">
        <v>25821</v>
      </c>
      <c r="S3197" t="s">
        <v>26197</v>
      </c>
      <c r="T3197"/>
      <c r="U3197" t="s">
        <v>26198</v>
      </c>
      <c r="V3197" t="s">
        <v>26204</v>
      </c>
      <c r="X3197" s="91" t="s">
        <v>35150</v>
      </c>
      <c r="Y3197" s="97"/>
      <c r="AA3197" s="91" t="str">
        <v>GARDN000.2GE</v>
      </c>
    </row>
    <row r="3198" spans="1:27" s="91" customFormat="1" ht="15" customHeight="1" x14ac:dyDescent="0.35">
      <c r="A3198" t="s">
        <v>9502</v>
      </c>
      <c r="B3198" t="s">
        <v>9501</v>
      </c>
      <c r="C3198" t="s">
        <v>9499</v>
      </c>
      <c r="D3198" t="s">
        <v>9503</v>
      </c>
      <c r="E3198"/>
      <c r="F3198" t="s">
        <v>58</v>
      </c>
      <c r="G3198"/>
      <c r="H3198">
        <v>1.5</v>
      </c>
      <c r="I3198">
        <v>2.02</v>
      </c>
      <c r="J3198" t="s">
        <v>249</v>
      </c>
      <c r="K3198">
        <v>35.56523</v>
      </c>
      <c r="L3198">
        <v>-85.316599999999994</v>
      </c>
      <c r="M3198" s="100" t="s">
        <v>38383</v>
      </c>
      <c r="N3198" t="s">
        <v>3589</v>
      </c>
      <c r="O3198" t="s">
        <v>43066</v>
      </c>
      <c r="P3198">
        <v>2</v>
      </c>
      <c r="Q3198" t="s">
        <v>27274</v>
      </c>
      <c r="R3198" t="s">
        <v>25802</v>
      </c>
      <c r="S3198" t="s">
        <v>26197</v>
      </c>
      <c r="T3198"/>
      <c r="U3198" t="s">
        <v>26198</v>
      </c>
      <c r="V3198" t="s">
        <v>26199</v>
      </c>
      <c r="Y3198" s="97"/>
      <c r="AA3198" s="91" t="str">
        <v>GARDN001.5BL</v>
      </c>
    </row>
    <row r="3199" spans="1:27" s="91" customFormat="1" ht="15" customHeight="1" x14ac:dyDescent="0.35">
      <c r="A3199" t="s">
        <v>9505</v>
      </c>
      <c r="B3199" t="s">
        <v>9504</v>
      </c>
      <c r="C3199" t="s">
        <v>9499</v>
      </c>
      <c r="D3199" t="s">
        <v>9506</v>
      </c>
      <c r="E3199"/>
      <c r="F3199" t="s">
        <v>28994</v>
      </c>
      <c r="G3199"/>
      <c r="H3199">
        <v>2.5</v>
      </c>
      <c r="I3199">
        <v>2.29</v>
      </c>
      <c r="J3199" t="s">
        <v>64</v>
      </c>
      <c r="K3199">
        <v>36.340020000000003</v>
      </c>
      <c r="L3199">
        <v>-82.842150000000004</v>
      </c>
      <c r="M3199" s="100" t="s">
        <v>38387</v>
      </c>
      <c r="N3199" t="s">
        <v>26214</v>
      </c>
      <c r="O3199" t="s">
        <v>42807</v>
      </c>
      <c r="P3199">
        <v>5</v>
      </c>
      <c r="Q3199" t="s">
        <v>27273</v>
      </c>
      <c r="R3199" t="s">
        <v>25821</v>
      </c>
      <c r="S3199" t="s">
        <v>26197</v>
      </c>
      <c r="T3199"/>
      <c r="U3199" t="s">
        <v>26198</v>
      </c>
      <c r="V3199" t="s">
        <v>26204</v>
      </c>
      <c r="X3199" s="91" t="s">
        <v>35151</v>
      </c>
      <c r="Y3199" s="97"/>
      <c r="AA3199" s="91" t="str">
        <v>GARDN002.5GE</v>
      </c>
    </row>
    <row r="3200" spans="1:27" s="91" customFormat="1" ht="15" customHeight="1" x14ac:dyDescent="0.35">
      <c r="A3200" t="s">
        <v>31498</v>
      </c>
      <c r="B3200" t="s">
        <v>31499</v>
      </c>
      <c r="C3200" t="s">
        <v>31500</v>
      </c>
      <c r="D3200" t="s">
        <v>31501</v>
      </c>
      <c r="E3200"/>
      <c r="F3200" t="s">
        <v>29086</v>
      </c>
      <c r="G3200"/>
      <c r="H3200">
        <v>0.3</v>
      </c>
      <c r="I3200">
        <v>7.2</v>
      </c>
      <c r="J3200" t="s">
        <v>470</v>
      </c>
      <c r="K3200">
        <v>35.664140000000003</v>
      </c>
      <c r="L3200">
        <v>-85.886290000000002</v>
      </c>
      <c r="M3200" s="100" t="s">
        <v>38403</v>
      </c>
      <c r="N3200" t="s">
        <v>26290</v>
      </c>
      <c r="O3200" t="s">
        <v>43187</v>
      </c>
      <c r="P3200">
        <v>3</v>
      </c>
      <c r="Q3200" t="s">
        <v>31502</v>
      </c>
      <c r="R3200" t="s">
        <v>25812</v>
      </c>
      <c r="S3200" t="s">
        <v>26197</v>
      </c>
      <c r="T3200"/>
      <c r="U3200" t="s">
        <v>26198</v>
      </c>
      <c r="V3200" t="s">
        <v>26199</v>
      </c>
      <c r="Y3200" s="97"/>
      <c r="AA3200" s="91" t="str">
        <v>GARNE000.3WA</v>
      </c>
    </row>
    <row r="3201" spans="1:27" s="91" customFormat="1" ht="15" customHeight="1" x14ac:dyDescent="0.35">
      <c r="A3201" t="s">
        <v>9508</v>
      </c>
      <c r="B3201" t="s">
        <v>9507</v>
      </c>
      <c r="C3201" t="s">
        <v>9509</v>
      </c>
      <c r="D3201" t="s">
        <v>9510</v>
      </c>
      <c r="E3201"/>
      <c r="F3201" t="s">
        <v>29083</v>
      </c>
      <c r="G3201"/>
      <c r="H3201">
        <v>0.5</v>
      </c>
      <c r="I3201">
        <v>27.34</v>
      </c>
      <c r="J3201" t="s">
        <v>203</v>
      </c>
      <c r="K3201">
        <v>35.943055000000001</v>
      </c>
      <c r="L3201">
        <v>-87.475832999999994</v>
      </c>
      <c r="M3201" s="100" t="s">
        <v>38382</v>
      </c>
      <c r="N3201" t="s">
        <v>26210</v>
      </c>
      <c r="O3201" t="s">
        <v>43067</v>
      </c>
      <c r="P3201">
        <v>3</v>
      </c>
      <c r="Q3201" t="s">
        <v>27275</v>
      </c>
      <c r="R3201" t="s">
        <v>25808</v>
      </c>
      <c r="S3201" t="s">
        <v>26197</v>
      </c>
      <c r="T3201"/>
      <c r="U3201" t="s">
        <v>26198</v>
      </c>
      <c r="V3201" t="s">
        <v>26199</v>
      </c>
      <c r="X3201" s="91" t="s">
        <v>31503</v>
      </c>
      <c r="Y3201" s="97"/>
      <c r="AA3201" s="91" t="str">
        <v>GARNE000.5HI</v>
      </c>
    </row>
    <row r="3202" spans="1:27" s="91" customFormat="1" ht="15" customHeight="1" x14ac:dyDescent="0.35">
      <c r="A3202" t="s">
        <v>9512</v>
      </c>
      <c r="B3202" t="s">
        <v>9511</v>
      </c>
      <c r="C3202" t="s">
        <v>9513</v>
      </c>
      <c r="D3202" t="s">
        <v>9514</v>
      </c>
      <c r="E3202"/>
      <c r="F3202" t="s">
        <v>29086</v>
      </c>
      <c r="G3202"/>
      <c r="H3202">
        <v>2.6</v>
      </c>
      <c r="I3202">
        <v>5.67</v>
      </c>
      <c r="J3202" t="s">
        <v>253</v>
      </c>
      <c r="K3202">
        <v>36.636944</v>
      </c>
      <c r="L3202">
        <v>-86.242220000000003</v>
      </c>
      <c r="M3202" s="100" t="s">
        <v>38456</v>
      </c>
      <c r="N3202" t="s">
        <v>26335</v>
      </c>
      <c r="O3202" t="s">
        <v>42499</v>
      </c>
      <c r="P3202">
        <v>4</v>
      </c>
      <c r="Q3202" t="s">
        <v>31504</v>
      </c>
      <c r="R3202" t="s">
        <v>25829</v>
      </c>
      <c r="S3202" t="s">
        <v>26197</v>
      </c>
      <c r="T3202"/>
      <c r="U3202" t="s">
        <v>26198</v>
      </c>
      <c r="V3202" t="s">
        <v>26199</v>
      </c>
      <c r="X3202" s="91" t="s">
        <v>31505</v>
      </c>
      <c r="Y3202" s="97"/>
      <c r="AA3202" s="91" t="str">
        <v>GARRE002.6SR</v>
      </c>
    </row>
    <row r="3203" spans="1:27" s="91" customFormat="1" ht="15" customHeight="1" x14ac:dyDescent="0.35">
      <c r="A3203" t="s">
        <v>9516</v>
      </c>
      <c r="B3203" t="s">
        <v>9515</v>
      </c>
      <c r="C3203" t="s">
        <v>9517</v>
      </c>
      <c r="D3203" t="s">
        <v>9518</v>
      </c>
      <c r="E3203"/>
      <c r="F3203" t="s">
        <v>29086</v>
      </c>
      <c r="G3203"/>
      <c r="H3203">
        <v>3.5</v>
      </c>
      <c r="I3203">
        <v>0.24</v>
      </c>
      <c r="J3203" t="s">
        <v>253</v>
      </c>
      <c r="K3203">
        <v>36.232399999999998</v>
      </c>
      <c r="L3203">
        <v>-86.237049999999996</v>
      </c>
      <c r="M3203" s="100" t="s">
        <v>38456</v>
      </c>
      <c r="N3203" t="s">
        <v>26335</v>
      </c>
      <c r="O3203" t="s">
        <v>42872</v>
      </c>
      <c r="P3203">
        <v>4</v>
      </c>
      <c r="Q3203" t="s">
        <v>31504</v>
      </c>
      <c r="R3203" t="s">
        <v>25829</v>
      </c>
      <c r="S3203" t="s">
        <v>26197</v>
      </c>
      <c r="T3203"/>
      <c r="U3203" t="s">
        <v>26198</v>
      </c>
      <c r="V3203" t="s">
        <v>26199</v>
      </c>
      <c r="W3203" s="91" t="s">
        <v>9519</v>
      </c>
      <c r="X3203" s="91" t="s">
        <v>35152</v>
      </c>
      <c r="Y3203" s="97"/>
      <c r="AA3203" s="91" t="str">
        <v>GARRE003.5SR</v>
      </c>
    </row>
    <row r="3204" spans="1:27" s="91" customFormat="1" ht="15" customHeight="1" x14ac:dyDescent="0.35">
      <c r="A3204" t="s">
        <v>9521</v>
      </c>
      <c r="B3204" t="s">
        <v>9520</v>
      </c>
      <c r="C3204" t="s">
        <v>9522</v>
      </c>
      <c r="D3204" t="s">
        <v>9523</v>
      </c>
      <c r="E3204"/>
      <c r="F3204" t="s">
        <v>29083</v>
      </c>
      <c r="G3204"/>
      <c r="H3204">
        <v>0.4</v>
      </c>
      <c r="I3204">
        <v>6.82</v>
      </c>
      <c r="J3204" t="s">
        <v>95</v>
      </c>
      <c r="K3204">
        <v>35.875300000000003</v>
      </c>
      <c r="L3204">
        <v>-87.031700000000001</v>
      </c>
      <c r="M3204" s="100" t="s">
        <v>38379</v>
      </c>
      <c r="N3204" t="s">
        <v>26205</v>
      </c>
      <c r="O3204" t="s">
        <v>42145</v>
      </c>
      <c r="P3204">
        <v>1</v>
      </c>
      <c r="Q3204" t="s">
        <v>27970</v>
      </c>
      <c r="R3204" t="s">
        <v>25829</v>
      </c>
      <c r="S3204" t="s">
        <v>26197</v>
      </c>
      <c r="T3204"/>
      <c r="U3204" t="s">
        <v>26198</v>
      </c>
      <c r="V3204" t="s">
        <v>26199</v>
      </c>
      <c r="W3204" s="91" t="s">
        <v>9524</v>
      </c>
      <c r="X3204" s="91" t="s">
        <v>41159</v>
      </c>
      <c r="Y3204" s="97"/>
      <c r="AA3204" s="91" t="str">
        <v>GARRI000.4WI</v>
      </c>
    </row>
    <row r="3205" spans="1:27" s="91" customFormat="1" ht="15" customHeight="1" x14ac:dyDescent="0.35">
      <c r="A3205" t="s">
        <v>9526</v>
      </c>
      <c r="B3205" t="s">
        <v>9525</v>
      </c>
      <c r="C3205" t="s">
        <v>9527</v>
      </c>
      <c r="D3205" t="s">
        <v>9528</v>
      </c>
      <c r="E3205"/>
      <c r="F3205" t="s">
        <v>75</v>
      </c>
      <c r="G3205"/>
      <c r="H3205">
        <v>0.6</v>
      </c>
      <c r="I3205">
        <v>128.96</v>
      </c>
      <c r="J3205" t="s">
        <v>76</v>
      </c>
      <c r="K3205">
        <v>35.487670000000001</v>
      </c>
      <c r="L3205">
        <v>-86.337130000000002</v>
      </c>
      <c r="M3205" s="100" t="s">
        <v>38389</v>
      </c>
      <c r="N3205" t="s">
        <v>26217</v>
      </c>
      <c r="O3205" t="s">
        <v>42104</v>
      </c>
      <c r="P3205">
        <v>4</v>
      </c>
      <c r="Q3205" t="s">
        <v>31506</v>
      </c>
      <c r="R3205" t="s">
        <v>25808</v>
      </c>
      <c r="S3205" t="s">
        <v>26197</v>
      </c>
      <c r="T3205"/>
      <c r="U3205" t="s">
        <v>26198</v>
      </c>
      <c r="V3205" t="s">
        <v>26199</v>
      </c>
      <c r="W3205" s="91" t="s">
        <v>9529</v>
      </c>
      <c r="Y3205" s="97"/>
      <c r="AA3205" s="91" t="str">
        <v>GARRI000.6BE</v>
      </c>
    </row>
    <row r="3206" spans="1:27" s="91" customFormat="1" ht="15" customHeight="1" x14ac:dyDescent="0.35">
      <c r="A3206" t="s">
        <v>9531</v>
      </c>
      <c r="B3206" t="s">
        <v>9530</v>
      </c>
      <c r="C3206" t="s">
        <v>9532</v>
      </c>
      <c r="D3206" t="s">
        <v>9533</v>
      </c>
      <c r="E3206"/>
      <c r="F3206" t="s">
        <v>58</v>
      </c>
      <c r="G3206"/>
      <c r="H3206">
        <v>1</v>
      </c>
      <c r="I3206">
        <v>3.78</v>
      </c>
      <c r="J3206" t="s">
        <v>614</v>
      </c>
      <c r="K3206">
        <v>36.151063000000001</v>
      </c>
      <c r="L3206">
        <v>-85.2166055</v>
      </c>
      <c r="M3206" s="100" t="s">
        <v>38411</v>
      </c>
      <c r="N3206" t="s">
        <v>26248</v>
      </c>
      <c r="O3206" t="s">
        <v>42732</v>
      </c>
      <c r="P3206">
        <v>4</v>
      </c>
      <c r="Q3206" t="s">
        <v>31507</v>
      </c>
      <c r="R3206" t="s">
        <v>25812</v>
      </c>
      <c r="S3206" t="s">
        <v>26197</v>
      </c>
      <c r="T3206"/>
      <c r="U3206" t="s">
        <v>26198</v>
      </c>
      <c r="V3206" t="s">
        <v>26199</v>
      </c>
      <c r="X3206" s="91" t="s">
        <v>38422</v>
      </c>
      <c r="Y3206" s="97"/>
      <c r="AA3206" s="91" t="str">
        <v>GARRI001.0PU</v>
      </c>
    </row>
    <row r="3207" spans="1:27" s="91" customFormat="1" ht="15" customHeight="1" x14ac:dyDescent="0.35">
      <c r="A3207" t="s">
        <v>9535</v>
      </c>
      <c r="B3207" t="s">
        <v>9534</v>
      </c>
      <c r="C3207" t="s">
        <v>9527</v>
      </c>
      <c r="D3207" t="s">
        <v>9536</v>
      </c>
      <c r="E3207"/>
      <c r="F3207" t="s">
        <v>75</v>
      </c>
      <c r="G3207" t="s">
        <v>33</v>
      </c>
      <c r="H3207">
        <v>1.4</v>
      </c>
      <c r="I3207">
        <v>38.5</v>
      </c>
      <c r="J3207" t="s">
        <v>76</v>
      </c>
      <c r="K3207">
        <v>35.493569999999998</v>
      </c>
      <c r="L3207">
        <v>-86.340250999999995</v>
      </c>
      <c r="M3207" s="100" t="s">
        <v>38389</v>
      </c>
      <c r="N3207" t="s">
        <v>26217</v>
      </c>
      <c r="O3207" t="s">
        <v>42104</v>
      </c>
      <c r="P3207">
        <v>4</v>
      </c>
      <c r="Q3207" t="s">
        <v>31508</v>
      </c>
      <c r="R3207" t="s">
        <v>25808</v>
      </c>
      <c r="S3207" t="s">
        <v>26197</v>
      </c>
      <c r="T3207"/>
      <c r="U3207" t="s">
        <v>26198</v>
      </c>
      <c r="V3207" t="s">
        <v>26199</v>
      </c>
      <c r="W3207" s="91" t="s">
        <v>9537</v>
      </c>
      <c r="X3207" s="91" t="s">
        <v>35153</v>
      </c>
      <c r="Y3207" s="97"/>
      <c r="AA3207" s="91" t="str">
        <v>GARRI001.4BE</v>
      </c>
    </row>
    <row r="3208" spans="1:27" s="91" customFormat="1" ht="15" customHeight="1" x14ac:dyDescent="0.35">
      <c r="A3208" t="s">
        <v>9539</v>
      </c>
      <c r="B3208" t="s">
        <v>9538</v>
      </c>
      <c r="C3208" t="s">
        <v>9527</v>
      </c>
      <c r="D3208" t="s">
        <v>9540</v>
      </c>
      <c r="E3208"/>
      <c r="F3208" t="s">
        <v>33</v>
      </c>
      <c r="G3208"/>
      <c r="H3208">
        <v>3.3</v>
      </c>
      <c r="I3208">
        <v>83.18</v>
      </c>
      <c r="J3208" t="s">
        <v>76</v>
      </c>
      <c r="K3208">
        <v>35.511380000000003</v>
      </c>
      <c r="L3208">
        <v>-86.323880000000003</v>
      </c>
      <c r="M3208" s="100" t="s">
        <v>38389</v>
      </c>
      <c r="N3208" t="s">
        <v>26217</v>
      </c>
      <c r="O3208" t="s">
        <v>42104</v>
      </c>
      <c r="P3208">
        <v>4</v>
      </c>
      <c r="Q3208" t="s">
        <v>31506</v>
      </c>
      <c r="R3208" t="s">
        <v>25808</v>
      </c>
      <c r="S3208" t="s">
        <v>26197</v>
      </c>
      <c r="T3208"/>
      <c r="U3208" t="s">
        <v>26198</v>
      </c>
      <c r="V3208" t="s">
        <v>26199</v>
      </c>
      <c r="W3208" s="91" t="s">
        <v>9541</v>
      </c>
      <c r="Y3208" s="97"/>
      <c r="AA3208" s="91" t="str">
        <v>GARRI003.3BE</v>
      </c>
    </row>
    <row r="3209" spans="1:27" s="91" customFormat="1" ht="15" customHeight="1" x14ac:dyDescent="0.35">
      <c r="A3209" t="s">
        <v>9543</v>
      </c>
      <c r="B3209" t="s">
        <v>9542</v>
      </c>
      <c r="C3209" t="s">
        <v>9522</v>
      </c>
      <c r="D3209" t="s">
        <v>9544</v>
      </c>
      <c r="E3209"/>
      <c r="F3209" t="s">
        <v>29083</v>
      </c>
      <c r="G3209"/>
      <c r="H3209">
        <v>4</v>
      </c>
      <c r="I3209">
        <v>0.17</v>
      </c>
      <c r="J3209" t="s">
        <v>95</v>
      </c>
      <c r="K3209">
        <v>35.859200000000001</v>
      </c>
      <c r="L3209">
        <v>-87.082099999999997</v>
      </c>
      <c r="M3209" s="100" t="s">
        <v>38379</v>
      </c>
      <c r="N3209" t="s">
        <v>26205</v>
      </c>
      <c r="O3209" t="s">
        <v>42145</v>
      </c>
      <c r="P3209">
        <v>1</v>
      </c>
      <c r="Q3209" t="s">
        <v>27970</v>
      </c>
      <c r="R3209" t="s">
        <v>25829</v>
      </c>
      <c r="S3209" t="s">
        <v>26197</v>
      </c>
      <c r="T3209"/>
      <c r="U3209" t="s">
        <v>26198</v>
      </c>
      <c r="V3209" t="s">
        <v>26199</v>
      </c>
      <c r="W3209" s="91" t="s">
        <v>9545</v>
      </c>
      <c r="X3209" s="91" t="s">
        <v>30205</v>
      </c>
      <c r="Y3209" s="97"/>
      <c r="AA3209" s="91" t="str">
        <v>GARRI004.0WI</v>
      </c>
    </row>
    <row r="3210" spans="1:27" s="91" customFormat="1" ht="15" customHeight="1" x14ac:dyDescent="0.35">
      <c r="A3210" t="s">
        <v>9547</v>
      </c>
      <c r="B3210" t="s">
        <v>9546</v>
      </c>
      <c r="C3210" t="s">
        <v>9527</v>
      </c>
      <c r="D3210" t="s">
        <v>9548</v>
      </c>
      <c r="E3210"/>
      <c r="F3210" t="s">
        <v>33</v>
      </c>
      <c r="G3210"/>
      <c r="H3210">
        <v>4.3</v>
      </c>
      <c r="I3210">
        <v>79.239999999999995</v>
      </c>
      <c r="J3210" t="s">
        <v>76</v>
      </c>
      <c r="K3210">
        <v>35.520829999999997</v>
      </c>
      <c r="L3210">
        <v>-86.318309999999997</v>
      </c>
      <c r="M3210" s="100" t="s">
        <v>38389</v>
      </c>
      <c r="N3210" t="s">
        <v>26217</v>
      </c>
      <c r="O3210" t="s">
        <v>42104</v>
      </c>
      <c r="P3210">
        <v>4</v>
      </c>
      <c r="Q3210" t="s">
        <v>31506</v>
      </c>
      <c r="R3210" t="s">
        <v>25808</v>
      </c>
      <c r="S3210" t="s">
        <v>26197</v>
      </c>
      <c r="T3210"/>
      <c r="U3210" t="s">
        <v>26198</v>
      </c>
      <c r="V3210" t="s">
        <v>26199</v>
      </c>
      <c r="Y3210" s="97"/>
      <c r="AA3210" s="91" t="str">
        <v>GARRI004.3BE</v>
      </c>
    </row>
    <row r="3211" spans="1:27" s="91" customFormat="1" ht="15" customHeight="1" x14ac:dyDescent="0.35">
      <c r="A3211" t="s">
        <v>9550</v>
      </c>
      <c r="B3211" t="s">
        <v>9549</v>
      </c>
      <c r="C3211" t="s">
        <v>9527</v>
      </c>
      <c r="D3211" t="s">
        <v>9551</v>
      </c>
      <c r="E3211"/>
      <c r="F3211" t="s">
        <v>33</v>
      </c>
      <c r="G3211"/>
      <c r="H3211">
        <v>11.9</v>
      </c>
      <c r="I3211">
        <v>32.32</v>
      </c>
      <c r="J3211" t="s">
        <v>76</v>
      </c>
      <c r="K3211">
        <v>35.5839</v>
      </c>
      <c r="L3211">
        <v>-86.257800000000003</v>
      </c>
      <c r="M3211" s="100" t="s">
        <v>38389</v>
      </c>
      <c r="N3211" t="s">
        <v>26217</v>
      </c>
      <c r="O3211" t="s">
        <v>42104</v>
      </c>
      <c r="P3211">
        <v>4</v>
      </c>
      <c r="Q3211" t="s">
        <v>31508</v>
      </c>
      <c r="R3211" t="s">
        <v>25808</v>
      </c>
      <c r="S3211" t="s">
        <v>26197</v>
      </c>
      <c r="T3211"/>
      <c r="U3211" t="s">
        <v>26198</v>
      </c>
      <c r="V3211" t="s">
        <v>26199</v>
      </c>
      <c r="Y3211" s="97"/>
      <c r="AA3211" s="91" t="str">
        <v>GARRI011.9BE</v>
      </c>
    </row>
    <row r="3212" spans="1:27" s="91" customFormat="1" ht="15" customHeight="1" x14ac:dyDescent="0.35">
      <c r="A3212" t="s">
        <v>9553</v>
      </c>
      <c r="B3212" t="s">
        <v>9552</v>
      </c>
      <c r="C3212" t="s">
        <v>9554</v>
      </c>
      <c r="D3212" t="s">
        <v>9555</v>
      </c>
      <c r="E3212"/>
      <c r="F3212" t="s">
        <v>29083</v>
      </c>
      <c r="G3212"/>
      <c r="H3212">
        <v>0.1</v>
      </c>
      <c r="I3212">
        <v>0.08</v>
      </c>
      <c r="J3212" t="s">
        <v>95</v>
      </c>
      <c r="K3212">
        <v>35.858199999999997</v>
      </c>
      <c r="L3212">
        <v>-87.083799999999997</v>
      </c>
      <c r="M3212" s="100" t="s">
        <v>38379</v>
      </c>
      <c r="N3212" t="s">
        <v>26205</v>
      </c>
      <c r="O3212" t="s">
        <v>42145</v>
      </c>
      <c r="P3212">
        <v>1</v>
      </c>
      <c r="Q3212" t="s">
        <v>27970</v>
      </c>
      <c r="R3212" t="s">
        <v>25829</v>
      </c>
      <c r="S3212" t="s">
        <v>26197</v>
      </c>
      <c r="T3212"/>
      <c r="U3212" t="s">
        <v>26198</v>
      </c>
      <c r="V3212" t="s">
        <v>26199</v>
      </c>
      <c r="W3212" s="91" t="s">
        <v>9556</v>
      </c>
      <c r="X3212" s="91" t="s">
        <v>31509</v>
      </c>
      <c r="Y3212" s="97"/>
      <c r="AA3212" s="91" t="str">
        <v>GARRI4T0.1WI</v>
      </c>
    </row>
    <row r="3213" spans="1:27" s="91" customFormat="1" ht="15" customHeight="1" x14ac:dyDescent="0.35">
      <c r="A3213" t="s">
        <v>9558</v>
      </c>
      <c r="B3213" t="s">
        <v>9557</v>
      </c>
      <c r="C3213" t="s">
        <v>9559</v>
      </c>
      <c r="D3213" t="s">
        <v>9560</v>
      </c>
      <c r="E3213"/>
      <c r="F3213" t="s">
        <v>28994</v>
      </c>
      <c r="G3213" t="s">
        <v>44</v>
      </c>
      <c r="H3213">
        <v>0.1</v>
      </c>
      <c r="I3213">
        <v>9</v>
      </c>
      <c r="J3213" t="s">
        <v>64</v>
      </c>
      <c r="K3213">
        <v>36.221249999999998</v>
      </c>
      <c r="L3213">
        <v>-82.894310000000004</v>
      </c>
      <c r="M3213" s="100" t="s">
        <v>38387</v>
      </c>
      <c r="N3213" t="s">
        <v>26214</v>
      </c>
      <c r="O3213" t="s">
        <v>42109</v>
      </c>
      <c r="P3213">
        <v>5</v>
      </c>
      <c r="Q3213" t="s">
        <v>31510</v>
      </c>
      <c r="R3213" t="s">
        <v>25821</v>
      </c>
      <c r="S3213" t="s">
        <v>26197</v>
      </c>
      <c r="T3213"/>
      <c r="U3213" t="s">
        <v>26198</v>
      </c>
      <c r="V3213" t="s">
        <v>26204</v>
      </c>
      <c r="Y3213" s="97"/>
      <c r="AA3213" s="91" t="str">
        <v>GASS000.1GE</v>
      </c>
    </row>
    <row r="3214" spans="1:27" s="91" customFormat="1" ht="15" customHeight="1" x14ac:dyDescent="0.35">
      <c r="A3214" t="s">
        <v>9562</v>
      </c>
      <c r="B3214" t="s">
        <v>9561</v>
      </c>
      <c r="C3214" t="s">
        <v>9563</v>
      </c>
      <c r="D3214" t="s">
        <v>9564</v>
      </c>
      <c r="E3214"/>
      <c r="F3214" t="s">
        <v>28985</v>
      </c>
      <c r="G3214"/>
      <c r="H3214">
        <v>0.1</v>
      </c>
      <c r="I3214">
        <v>2.87</v>
      </c>
      <c r="J3214" t="s">
        <v>301</v>
      </c>
      <c r="K3214">
        <v>35.077440000000003</v>
      </c>
      <c r="L3214">
        <v>-84.485420000000005</v>
      </c>
      <c r="M3214" s="100" t="s">
        <v>38423</v>
      </c>
      <c r="N3214" t="s">
        <v>26269</v>
      </c>
      <c r="O3214" t="s">
        <v>42368</v>
      </c>
      <c r="P3214">
        <v>1</v>
      </c>
      <c r="Q3214" t="s">
        <v>31511</v>
      </c>
      <c r="R3214" t="s">
        <v>25802</v>
      </c>
      <c r="S3214" t="s">
        <v>26197</v>
      </c>
      <c r="T3214"/>
      <c r="U3214" t="s">
        <v>26198</v>
      </c>
      <c r="V3214" t="s">
        <v>26204</v>
      </c>
      <c r="Y3214" s="97"/>
      <c r="AA3214" s="91" t="str">
        <v>GASSA000.1PO</v>
      </c>
    </row>
    <row r="3215" spans="1:27" s="91" customFormat="1" ht="15" customHeight="1" x14ac:dyDescent="0.35">
      <c r="A3215" t="s">
        <v>9566</v>
      </c>
      <c r="B3215" t="s">
        <v>9565</v>
      </c>
      <c r="C3215" t="s">
        <v>9567</v>
      </c>
      <c r="D3215" t="s">
        <v>9568</v>
      </c>
      <c r="E3215"/>
      <c r="F3215" t="s">
        <v>29086</v>
      </c>
      <c r="G3215"/>
      <c r="H3215">
        <v>0.5</v>
      </c>
      <c r="I3215">
        <v>3.01</v>
      </c>
      <c r="J3215" t="s">
        <v>470</v>
      </c>
      <c r="K3215">
        <v>35.786667000000001</v>
      </c>
      <c r="L3215">
        <v>-85.764722000000006</v>
      </c>
      <c r="M3215" s="100" t="s">
        <v>38403</v>
      </c>
      <c r="N3215" t="s">
        <v>26290</v>
      </c>
      <c r="O3215" t="s">
        <v>42491</v>
      </c>
      <c r="P3215">
        <v>3</v>
      </c>
      <c r="Q3215" t="s">
        <v>31512</v>
      </c>
      <c r="R3215" t="s">
        <v>25812</v>
      </c>
      <c r="S3215" t="s">
        <v>26197</v>
      </c>
      <c r="T3215"/>
      <c r="U3215" t="s">
        <v>26198</v>
      </c>
      <c r="V3215" t="s">
        <v>26199</v>
      </c>
      <c r="Y3215" s="97"/>
      <c r="AA3215" s="91" t="str">
        <v>GATH000.5WA</v>
      </c>
    </row>
    <row r="3216" spans="1:27" s="91" customFormat="1" ht="15" customHeight="1" x14ac:dyDescent="0.35">
      <c r="A3216" t="s">
        <v>9570</v>
      </c>
      <c r="B3216" t="s">
        <v>9569</v>
      </c>
      <c r="C3216" t="s">
        <v>9571</v>
      </c>
      <c r="D3216" t="s">
        <v>6666</v>
      </c>
      <c r="E3216"/>
      <c r="F3216" t="s">
        <v>9</v>
      </c>
      <c r="G3216"/>
      <c r="H3216">
        <v>0.5</v>
      </c>
      <c r="I3216">
        <v>3.48</v>
      </c>
      <c r="J3216" t="s">
        <v>3832</v>
      </c>
      <c r="K3216">
        <v>35.325000000000003</v>
      </c>
      <c r="L3216">
        <v>-88.838700000000003</v>
      </c>
      <c r="M3216" s="100" t="s">
        <v>38450</v>
      </c>
      <c r="N3216" t="s">
        <v>26319</v>
      </c>
      <c r="O3216" t="s">
        <v>42253</v>
      </c>
      <c r="P3216">
        <v>4</v>
      </c>
      <c r="Q3216" t="s">
        <v>31513</v>
      </c>
      <c r="R3216" t="s">
        <v>25828</v>
      </c>
      <c r="S3216" t="s">
        <v>26197</v>
      </c>
      <c r="T3216"/>
      <c r="U3216" t="s">
        <v>26198</v>
      </c>
      <c r="V3216" t="s">
        <v>26199</v>
      </c>
      <c r="X3216" s="91" t="s">
        <v>31514</v>
      </c>
      <c r="Y3216" s="97"/>
      <c r="AA3216" s="91" t="str">
        <v>GAYLO000.5HR</v>
      </c>
    </row>
    <row r="3217" spans="1:27" s="91" customFormat="1" ht="15" customHeight="1" x14ac:dyDescent="0.35">
      <c r="A3217" t="s">
        <v>35154</v>
      </c>
      <c r="B3217" t="s">
        <v>35155</v>
      </c>
      <c r="C3217" t="s">
        <v>9574</v>
      </c>
      <c r="D3217" t="s">
        <v>35156</v>
      </c>
      <c r="E3217"/>
      <c r="F3217" t="s">
        <v>324</v>
      </c>
      <c r="G3217"/>
      <c r="H3217">
        <v>0.1</v>
      </c>
      <c r="I3217">
        <v>0.6</v>
      </c>
      <c r="J3217" t="s">
        <v>398</v>
      </c>
      <c r="K3217">
        <v>36.492049999999999</v>
      </c>
      <c r="L3217">
        <v>-84.298169999999999</v>
      </c>
      <c r="M3217" s="100" t="s">
        <v>38417</v>
      </c>
      <c r="N3217" t="s">
        <v>26260</v>
      </c>
      <c r="O3217" t="s">
        <v>42557</v>
      </c>
      <c r="P3217">
        <v>4</v>
      </c>
      <c r="Q3217" t="s">
        <v>31515</v>
      </c>
      <c r="R3217" t="s">
        <v>25825</v>
      </c>
      <c r="S3217" t="s">
        <v>26197</v>
      </c>
      <c r="T3217"/>
      <c r="U3217" t="s">
        <v>26198</v>
      </c>
      <c r="V3217" t="s">
        <v>26204</v>
      </c>
      <c r="X3217" s="91" t="s">
        <v>35157</v>
      </c>
      <c r="Y3217" s="97"/>
      <c r="AA3217" s="91" t="str">
        <v>GBARN000.1CA</v>
      </c>
    </row>
    <row r="3218" spans="1:27" s="91" customFormat="1" ht="15" customHeight="1" x14ac:dyDescent="0.35">
      <c r="A3218" t="s">
        <v>9573</v>
      </c>
      <c r="B3218" t="s">
        <v>9572</v>
      </c>
      <c r="C3218" t="s">
        <v>9574</v>
      </c>
      <c r="D3218" t="s">
        <v>9575</v>
      </c>
      <c r="E3218"/>
      <c r="F3218" t="s">
        <v>324</v>
      </c>
      <c r="G3218"/>
      <c r="H3218">
        <v>0.2</v>
      </c>
      <c r="I3218">
        <v>0.55000000000000004</v>
      </c>
      <c r="J3218" t="s">
        <v>1237</v>
      </c>
      <c r="K3218">
        <v>36.494360999999998</v>
      </c>
      <c r="L3218">
        <v>-84.297939999999997</v>
      </c>
      <c r="M3218" s="100" t="s">
        <v>38417</v>
      </c>
      <c r="N3218" t="s">
        <v>26260</v>
      </c>
      <c r="O3218" t="s">
        <v>42557</v>
      </c>
      <c r="P3218">
        <v>4</v>
      </c>
      <c r="Q3218" t="s">
        <v>31515</v>
      </c>
      <c r="R3218" t="s">
        <v>25825</v>
      </c>
      <c r="S3218" t="s">
        <v>26197</v>
      </c>
      <c r="T3218"/>
      <c r="U3218" t="s">
        <v>26198</v>
      </c>
      <c r="V3218" t="s">
        <v>26204</v>
      </c>
      <c r="Y3218" s="97"/>
      <c r="AA3218" s="91" t="str">
        <v>GBARN000.2CA</v>
      </c>
    </row>
    <row r="3219" spans="1:27" s="91" customFormat="1" ht="15" customHeight="1" x14ac:dyDescent="0.35">
      <c r="A3219" t="s">
        <v>9577</v>
      </c>
      <c r="B3219" t="s">
        <v>9576</v>
      </c>
      <c r="C3219" t="s">
        <v>9578</v>
      </c>
      <c r="D3219" t="s">
        <v>9579</v>
      </c>
      <c r="E3219"/>
      <c r="F3219" t="s">
        <v>58</v>
      </c>
      <c r="G3219"/>
      <c r="H3219">
        <v>1.1000000000000001</v>
      </c>
      <c r="I3219">
        <v>2</v>
      </c>
      <c r="J3219" t="s">
        <v>313</v>
      </c>
      <c r="K3219">
        <v>35.847749999999998</v>
      </c>
      <c r="L3219">
        <v>-84.919719999999998</v>
      </c>
      <c r="M3219" s="100" t="s">
        <v>38393</v>
      </c>
      <c r="N3219" t="s">
        <v>59</v>
      </c>
      <c r="O3219" t="s">
        <v>43056</v>
      </c>
      <c r="P3219">
        <v>5</v>
      </c>
      <c r="Q3219" t="s">
        <v>27277</v>
      </c>
      <c r="R3219" t="s">
        <v>25802</v>
      </c>
      <c r="S3219" t="s">
        <v>26197</v>
      </c>
      <c r="T3219"/>
      <c r="U3219" t="s">
        <v>26198</v>
      </c>
      <c r="V3219" t="s">
        <v>26199</v>
      </c>
      <c r="X3219" s="91" t="s">
        <v>41160</v>
      </c>
      <c r="Y3219" s="97"/>
      <c r="AA3219" s="91" t="str">
        <v>GCOVE001.1CU</v>
      </c>
    </row>
    <row r="3220" spans="1:27" s="91" customFormat="1" ht="15" customHeight="1" x14ac:dyDescent="0.35">
      <c r="A3220" t="s">
        <v>9581</v>
      </c>
      <c r="B3220" t="s">
        <v>9580</v>
      </c>
      <c r="C3220" t="s">
        <v>9582</v>
      </c>
      <c r="D3220" t="s">
        <v>9583</v>
      </c>
      <c r="E3220" t="s">
        <v>26424</v>
      </c>
      <c r="F3220" t="s">
        <v>28981</v>
      </c>
      <c r="G3220"/>
      <c r="H3220">
        <v>0.9</v>
      </c>
      <c r="I3220">
        <v>5</v>
      </c>
      <c r="J3220" t="s">
        <v>301</v>
      </c>
      <c r="K3220">
        <v>35.244439999999997</v>
      </c>
      <c r="L3220">
        <v>-84.543880000000001</v>
      </c>
      <c r="M3220" s="100" t="s">
        <v>38384</v>
      </c>
      <c r="N3220" t="s">
        <v>26211</v>
      </c>
      <c r="O3220" t="s">
        <v>42365</v>
      </c>
      <c r="P3220">
        <v>2</v>
      </c>
      <c r="Q3220" t="s">
        <v>31516</v>
      </c>
      <c r="R3220" t="s">
        <v>25802</v>
      </c>
      <c r="S3220" t="s">
        <v>26197</v>
      </c>
      <c r="T3220"/>
      <c r="U3220" t="s">
        <v>26198</v>
      </c>
      <c r="V3220" t="s">
        <v>26204</v>
      </c>
      <c r="W3220" s="91" t="s">
        <v>9584</v>
      </c>
      <c r="X3220" s="91" t="s">
        <v>35158</v>
      </c>
      <c r="Y3220" s="97"/>
      <c r="AA3220" s="91" t="str">
        <v>GEE000.9PO</v>
      </c>
    </row>
    <row r="3221" spans="1:27" s="91" customFormat="1" ht="15" customHeight="1" x14ac:dyDescent="0.35">
      <c r="A3221" s="310" t="s">
        <v>41161</v>
      </c>
      <c r="B3221" s="310" t="s">
        <v>41162</v>
      </c>
      <c r="C3221" s="310" t="s">
        <v>7372</v>
      </c>
      <c r="D3221" s="310" t="s">
        <v>41163</v>
      </c>
      <c r="E3221" s="310"/>
      <c r="F3221" s="310" t="s">
        <v>28981</v>
      </c>
      <c r="G3221" s="310"/>
      <c r="H3221" s="314">
        <v>4.7</v>
      </c>
      <c r="I3221" s="314">
        <v>2.14</v>
      </c>
      <c r="J3221" s="310" t="s">
        <v>244</v>
      </c>
      <c r="K3221" s="314">
        <v>36.559277999999999</v>
      </c>
      <c r="L3221" s="314">
        <v>-81.710941000000005</v>
      </c>
      <c r="M3221" s="314" t="s">
        <v>38412</v>
      </c>
      <c r="N3221" s="310" t="s">
        <v>29031</v>
      </c>
      <c r="O3221" s="310" t="s">
        <v>41164</v>
      </c>
      <c r="P3221" s="314">
        <v>2</v>
      </c>
      <c r="Q3221" s="310" t="s">
        <v>27047</v>
      </c>
      <c r="R3221" s="310" t="s">
        <v>25821</v>
      </c>
      <c r="S3221" s="310" t="s">
        <v>26197</v>
      </c>
      <c r="T3221" s="310"/>
      <c r="U3221" s="310" t="s">
        <v>26198</v>
      </c>
      <c r="V3221" s="310" t="s">
        <v>26204</v>
      </c>
      <c r="W3221" s="91" t="s">
        <v>41165</v>
      </c>
      <c r="X3221" s="91" t="s">
        <v>40633</v>
      </c>
      <c r="Y3221" s="97"/>
      <c r="AA3221" s="91" t="str">
        <v>GENTR004.7JO</v>
      </c>
    </row>
    <row r="3222" spans="1:27" s="91" customFormat="1" ht="15" customHeight="1" x14ac:dyDescent="0.35">
      <c r="A3222" t="s">
        <v>9586</v>
      </c>
      <c r="B3222" t="s">
        <v>9585</v>
      </c>
      <c r="C3222" t="s">
        <v>9587</v>
      </c>
      <c r="D3222" t="s">
        <v>9588</v>
      </c>
      <c r="E3222"/>
      <c r="F3222" t="s">
        <v>29090</v>
      </c>
      <c r="G3222"/>
      <c r="H3222">
        <v>0.2</v>
      </c>
      <c r="I3222">
        <v>4.5999999999999996</v>
      </c>
      <c r="J3222" t="s">
        <v>442</v>
      </c>
      <c r="K3222">
        <v>36.201999999999998</v>
      </c>
      <c r="L3222">
        <v>-82.103999999999999</v>
      </c>
      <c r="M3222" s="100" t="s">
        <v>38455</v>
      </c>
      <c r="N3222" t="s">
        <v>26332</v>
      </c>
      <c r="O3222" t="s">
        <v>42174</v>
      </c>
      <c r="P3222">
        <v>1</v>
      </c>
      <c r="Q3222" t="s">
        <v>31517</v>
      </c>
      <c r="R3222" t="s">
        <v>25821</v>
      </c>
      <c r="S3222" t="s">
        <v>26197</v>
      </c>
      <c r="T3222"/>
      <c r="U3222" t="s">
        <v>26198</v>
      </c>
      <c r="V3222" t="s">
        <v>26204</v>
      </c>
      <c r="X3222" s="91" t="s">
        <v>35159</v>
      </c>
      <c r="Y3222" s="97"/>
      <c r="AA3222" s="91" t="str">
        <v>GEORG000.2CT</v>
      </c>
    </row>
    <row r="3223" spans="1:27" s="91" customFormat="1" ht="15" customHeight="1" x14ac:dyDescent="0.35">
      <c r="A3223" s="310" t="s">
        <v>41166</v>
      </c>
      <c r="B3223" s="310" t="s">
        <v>41167</v>
      </c>
      <c r="C3223" s="310" t="s">
        <v>9587</v>
      </c>
      <c r="D3223" s="310" t="s">
        <v>41168</v>
      </c>
      <c r="E3223" s="310"/>
      <c r="F3223" s="310" t="s">
        <v>29090</v>
      </c>
      <c r="G3223" s="310"/>
      <c r="H3223" s="314">
        <v>2.4</v>
      </c>
      <c r="I3223" s="314">
        <v>1.28</v>
      </c>
      <c r="J3223" s="310" t="s">
        <v>442</v>
      </c>
      <c r="K3223" s="314">
        <v>36.175265699999997</v>
      </c>
      <c r="L3223" s="314">
        <v>-82.118361399999998</v>
      </c>
      <c r="M3223" s="314" t="s">
        <v>38455</v>
      </c>
      <c r="N3223" s="310" t="s">
        <v>26332</v>
      </c>
      <c r="O3223" s="310" t="s">
        <v>38960</v>
      </c>
      <c r="P3223" s="314">
        <v>1</v>
      </c>
      <c r="Q3223" s="310" t="s">
        <v>31517</v>
      </c>
      <c r="R3223" s="310" t="s">
        <v>25821</v>
      </c>
      <c r="S3223" s="310" t="s">
        <v>26197</v>
      </c>
      <c r="T3223" s="310"/>
      <c r="U3223" s="310" t="s">
        <v>26198</v>
      </c>
      <c r="V3223" s="310" t="s">
        <v>26204</v>
      </c>
      <c r="W3223" s="91" t="s">
        <v>41169</v>
      </c>
      <c r="X3223" s="91" t="s">
        <v>40633</v>
      </c>
      <c r="Y3223" s="97"/>
      <c r="AA3223" s="91" t="str">
        <v>GEORG002.4CT</v>
      </c>
    </row>
    <row r="3224" spans="1:27" s="91" customFormat="1" ht="15" customHeight="1" x14ac:dyDescent="0.35">
      <c r="A3224" s="310" t="s">
        <v>39282</v>
      </c>
      <c r="B3224" s="310" t="s">
        <v>39283</v>
      </c>
      <c r="C3224" s="310" t="s">
        <v>9591</v>
      </c>
      <c r="D3224" s="310" t="s">
        <v>39284</v>
      </c>
      <c r="E3224" s="310"/>
      <c r="F3224" s="310" t="s">
        <v>29083</v>
      </c>
      <c r="G3224" s="310"/>
      <c r="H3224" s="314">
        <v>1.2</v>
      </c>
      <c r="I3224" s="314">
        <v>0.46</v>
      </c>
      <c r="J3224" s="310" t="s">
        <v>203</v>
      </c>
      <c r="K3224" s="314">
        <v>35.818989999999999</v>
      </c>
      <c r="L3224" s="314">
        <v>-87.340689999999995</v>
      </c>
      <c r="M3224" s="314" t="s">
        <v>38382</v>
      </c>
      <c r="N3224" s="310" t="s">
        <v>26210</v>
      </c>
      <c r="O3224" s="310" t="s">
        <v>39285</v>
      </c>
      <c r="P3224" s="314">
        <v>3</v>
      </c>
      <c r="Q3224" s="310" t="s">
        <v>31518</v>
      </c>
      <c r="R3224" s="310" t="s">
        <v>25808</v>
      </c>
      <c r="S3224" s="310" t="s">
        <v>26197</v>
      </c>
      <c r="T3224" s="310"/>
      <c r="U3224" s="310" t="s">
        <v>26198</v>
      </c>
      <c r="V3224" s="310" t="s">
        <v>26199</v>
      </c>
      <c r="Y3224" s="97"/>
      <c r="AA3224" s="91" t="str">
        <v>GERRY001.2HI</v>
      </c>
    </row>
    <row r="3225" spans="1:27" s="91" customFormat="1" ht="15" customHeight="1" x14ac:dyDescent="0.35">
      <c r="A3225" t="s">
        <v>9590</v>
      </c>
      <c r="B3225" t="s">
        <v>9589</v>
      </c>
      <c r="C3225" t="s">
        <v>9591</v>
      </c>
      <c r="D3225" t="s">
        <v>9592</v>
      </c>
      <c r="E3225"/>
      <c r="F3225" t="s">
        <v>29083</v>
      </c>
      <c r="G3225"/>
      <c r="H3225">
        <v>1.8</v>
      </c>
      <c r="I3225">
        <v>0.46</v>
      </c>
      <c r="J3225" t="s">
        <v>203</v>
      </c>
      <c r="K3225">
        <v>35.825200000000002</v>
      </c>
      <c r="L3225">
        <v>-87.338899999999995</v>
      </c>
      <c r="M3225" s="100" t="s">
        <v>38382</v>
      </c>
      <c r="N3225" t="s">
        <v>26210</v>
      </c>
      <c r="O3225" t="s">
        <v>42529</v>
      </c>
      <c r="P3225">
        <v>3</v>
      </c>
      <c r="Q3225" t="s">
        <v>31518</v>
      </c>
      <c r="R3225" t="s">
        <v>25808</v>
      </c>
      <c r="S3225" t="s">
        <v>26197</v>
      </c>
      <c r="T3225"/>
      <c r="U3225" t="s">
        <v>26198</v>
      </c>
      <c r="V3225" t="s">
        <v>26199</v>
      </c>
      <c r="Y3225" s="97"/>
      <c r="AA3225" s="91" t="str">
        <v>GERRY001.8HI</v>
      </c>
    </row>
    <row r="3226" spans="1:27" s="91" customFormat="1" ht="15" customHeight="1" x14ac:dyDescent="0.35">
      <c r="A3226" t="s">
        <v>9594</v>
      </c>
      <c r="B3226" t="s">
        <v>9593</v>
      </c>
      <c r="C3226" t="s">
        <v>9595</v>
      </c>
      <c r="D3226" t="s">
        <v>9596</v>
      </c>
      <c r="E3226"/>
      <c r="F3226" t="s">
        <v>28985</v>
      </c>
      <c r="G3226"/>
      <c r="H3226">
        <v>1.2</v>
      </c>
      <c r="I3226">
        <v>47.4</v>
      </c>
      <c r="J3226" t="s">
        <v>346</v>
      </c>
      <c r="K3226">
        <v>35.905200000000001</v>
      </c>
      <c r="L3226">
        <v>-83.034199999999998</v>
      </c>
      <c r="M3226" s="100" t="s">
        <v>38421</v>
      </c>
      <c r="N3226" t="s">
        <v>26264</v>
      </c>
      <c r="O3226" t="s">
        <v>42998</v>
      </c>
      <c r="P3226">
        <v>5</v>
      </c>
      <c r="Q3226" t="s">
        <v>27279</v>
      </c>
      <c r="R3226" t="s">
        <v>25825</v>
      </c>
      <c r="S3226" t="s">
        <v>26197</v>
      </c>
      <c r="T3226"/>
      <c r="U3226" t="s">
        <v>26198</v>
      </c>
      <c r="V3226" t="s">
        <v>26204</v>
      </c>
      <c r="W3226" s="91" t="s">
        <v>35160</v>
      </c>
      <c r="X3226" s="91" t="s">
        <v>30203</v>
      </c>
      <c r="Y3226" s="97"/>
      <c r="AA3226" s="91" t="str">
        <v>GFBIG001.2CO</v>
      </c>
    </row>
    <row r="3227" spans="1:27" s="91" customFormat="1" ht="15" customHeight="1" x14ac:dyDescent="0.35">
      <c r="A3227" t="s">
        <v>9598</v>
      </c>
      <c r="B3227" t="s">
        <v>9597</v>
      </c>
      <c r="C3227" t="s">
        <v>9595</v>
      </c>
      <c r="D3227" t="s">
        <v>9599</v>
      </c>
      <c r="E3227"/>
      <c r="F3227" t="s">
        <v>28985</v>
      </c>
      <c r="G3227"/>
      <c r="H3227">
        <v>2.9</v>
      </c>
      <c r="I3227">
        <v>43.9</v>
      </c>
      <c r="J3227" t="s">
        <v>346</v>
      </c>
      <c r="K3227">
        <v>35.901299999999999</v>
      </c>
      <c r="L3227">
        <v>-83.045900000000003</v>
      </c>
      <c r="M3227" s="100" t="s">
        <v>38421</v>
      </c>
      <c r="N3227" t="s">
        <v>26264</v>
      </c>
      <c r="O3227" t="s">
        <v>42998</v>
      </c>
      <c r="P3227">
        <v>5</v>
      </c>
      <c r="Q3227" t="s">
        <v>27279</v>
      </c>
      <c r="R3227" t="s">
        <v>25825</v>
      </c>
      <c r="S3227" t="s">
        <v>26197</v>
      </c>
      <c r="T3227"/>
      <c r="U3227" t="s">
        <v>26198</v>
      </c>
      <c r="V3227" t="s">
        <v>26204</v>
      </c>
      <c r="X3227" s="91" t="s">
        <v>35161</v>
      </c>
      <c r="Y3227" s="97"/>
      <c r="AA3227" s="91" t="str">
        <v>GFBIG002.9CO</v>
      </c>
    </row>
    <row r="3228" spans="1:27" s="91" customFormat="1" ht="15" customHeight="1" x14ac:dyDescent="0.35">
      <c r="A3228" t="s">
        <v>9601</v>
      </c>
      <c r="B3228" t="s">
        <v>9600</v>
      </c>
      <c r="C3228" t="s">
        <v>9595</v>
      </c>
      <c r="D3228" t="s">
        <v>9602</v>
      </c>
      <c r="E3228"/>
      <c r="F3228" t="s">
        <v>28985</v>
      </c>
      <c r="G3228"/>
      <c r="H3228">
        <v>17.3</v>
      </c>
      <c r="I3228">
        <v>14.36</v>
      </c>
      <c r="J3228" t="s">
        <v>346</v>
      </c>
      <c r="K3228">
        <v>35.820599999999999</v>
      </c>
      <c r="L3228">
        <v>-83.085800000000006</v>
      </c>
      <c r="M3228" s="100" t="s">
        <v>38421</v>
      </c>
      <c r="N3228" t="s">
        <v>26264</v>
      </c>
      <c r="O3228" t="s">
        <v>42998</v>
      </c>
      <c r="P3228">
        <v>5</v>
      </c>
      <c r="Q3228" t="s">
        <v>27280</v>
      </c>
      <c r="R3228" t="s">
        <v>25825</v>
      </c>
      <c r="S3228" t="s">
        <v>26197</v>
      </c>
      <c r="T3228"/>
      <c r="U3228" t="s">
        <v>26198</v>
      </c>
      <c r="V3228" t="s">
        <v>26204</v>
      </c>
      <c r="X3228" s="91" t="s">
        <v>34818</v>
      </c>
      <c r="Y3228" s="97"/>
      <c r="AA3228" s="91" t="str">
        <v>GFBIG017.3CO</v>
      </c>
    </row>
    <row r="3229" spans="1:27" s="91" customFormat="1" ht="15" customHeight="1" x14ac:dyDescent="0.35">
      <c r="A3229" t="s">
        <v>9604</v>
      </c>
      <c r="B3229" t="s">
        <v>9603</v>
      </c>
      <c r="C3229" t="s">
        <v>9605</v>
      </c>
      <c r="D3229" t="s">
        <v>9606</v>
      </c>
      <c r="E3229"/>
      <c r="F3229" t="s">
        <v>9</v>
      </c>
      <c r="G3229"/>
      <c r="H3229">
        <v>0.5</v>
      </c>
      <c r="I3229">
        <v>4.55</v>
      </c>
      <c r="J3229" t="s">
        <v>104</v>
      </c>
      <c r="K3229">
        <v>35.906770000000002</v>
      </c>
      <c r="L3229">
        <v>-88.588329999999999</v>
      </c>
      <c r="M3229" s="100" t="s">
        <v>38404</v>
      </c>
      <c r="N3229" t="s">
        <v>26243</v>
      </c>
      <c r="O3229" t="s">
        <v>42348</v>
      </c>
      <c r="P3229">
        <v>5</v>
      </c>
      <c r="Q3229" t="s">
        <v>31519</v>
      </c>
      <c r="R3229" t="s">
        <v>25816</v>
      </c>
      <c r="S3229" t="s">
        <v>26197</v>
      </c>
      <c r="T3229"/>
      <c r="U3229" t="s">
        <v>26198</v>
      </c>
      <c r="V3229" t="s">
        <v>26199</v>
      </c>
      <c r="W3229" s="91" t="s">
        <v>9607</v>
      </c>
      <c r="X3229" s="91" t="s">
        <v>31520</v>
      </c>
      <c r="Y3229" s="97"/>
      <c r="AA3229" s="91" t="str">
        <v>GHOLL000.5CR</v>
      </c>
    </row>
    <row r="3230" spans="1:27" s="91" customFormat="1" ht="15" customHeight="1" x14ac:dyDescent="0.35">
      <c r="A3230" t="s">
        <v>31521</v>
      </c>
      <c r="B3230" t="s">
        <v>31522</v>
      </c>
      <c r="C3230" t="s">
        <v>27283</v>
      </c>
      <c r="D3230" t="s">
        <v>31523</v>
      </c>
      <c r="E3230"/>
      <c r="F3230" t="s">
        <v>33</v>
      </c>
      <c r="G3230"/>
      <c r="H3230">
        <v>0.3</v>
      </c>
      <c r="I3230">
        <v>0.82</v>
      </c>
      <c r="J3230" t="s">
        <v>277</v>
      </c>
      <c r="K3230">
        <v>36.254911</v>
      </c>
      <c r="L3230">
        <v>-86.721829999999997</v>
      </c>
      <c r="M3230" s="100" t="s">
        <v>38414</v>
      </c>
      <c r="N3230" t="s">
        <v>26254</v>
      </c>
      <c r="O3230" t="s">
        <v>43193</v>
      </c>
      <c r="P3230">
        <v>5</v>
      </c>
      <c r="Q3230" t="s">
        <v>31524</v>
      </c>
      <c r="R3230" t="s">
        <v>25829</v>
      </c>
      <c r="S3230" t="s">
        <v>26197</v>
      </c>
      <c r="T3230"/>
      <c r="U3230" t="s">
        <v>26198</v>
      </c>
      <c r="V3230" t="s">
        <v>26199</v>
      </c>
      <c r="X3230" s="91" t="s">
        <v>31525</v>
      </c>
      <c r="Y3230" s="97"/>
      <c r="AA3230" s="91" t="str">
        <v>GIBSO001.3DA</v>
      </c>
    </row>
    <row r="3231" spans="1:27" s="91" customFormat="1" ht="15" customHeight="1" x14ac:dyDescent="0.35">
      <c r="A3231" t="s">
        <v>27282</v>
      </c>
      <c r="B3231" t="s">
        <v>27281</v>
      </c>
      <c r="C3231" t="s">
        <v>27283</v>
      </c>
      <c r="D3231" t="s">
        <v>27284</v>
      </c>
      <c r="E3231"/>
      <c r="F3231" t="s">
        <v>33</v>
      </c>
      <c r="G3231"/>
      <c r="H3231">
        <v>2.4</v>
      </c>
      <c r="I3231"/>
      <c r="J3231" t="s">
        <v>277</v>
      </c>
      <c r="K3231">
        <v>36.247159000000003</v>
      </c>
      <c r="L3231">
        <v>-86.739980000000003</v>
      </c>
      <c r="M3231" s="100" t="s">
        <v>38414</v>
      </c>
      <c r="N3231" t="s">
        <v>26254</v>
      </c>
      <c r="O3231" t="s">
        <v>43193</v>
      </c>
      <c r="P3231">
        <v>5</v>
      </c>
      <c r="Q3231" t="s">
        <v>31524</v>
      </c>
      <c r="R3231" t="s">
        <v>25829</v>
      </c>
      <c r="S3231" t="s">
        <v>26197</v>
      </c>
      <c r="T3231"/>
      <c r="U3231" t="s">
        <v>26198</v>
      </c>
      <c r="V3231" t="s">
        <v>26199</v>
      </c>
      <c r="W3231" s="91" t="s">
        <v>27285</v>
      </c>
      <c r="Y3231" s="97"/>
      <c r="AA3231" s="91" t="str">
        <v>GIBSO002.4DA</v>
      </c>
    </row>
    <row r="3232" spans="1:27" s="91" customFormat="1" ht="15" customHeight="1" x14ac:dyDescent="0.35">
      <c r="A3232" t="s">
        <v>36562</v>
      </c>
      <c r="B3232" t="s">
        <v>36563</v>
      </c>
      <c r="C3232" t="s">
        <v>10104</v>
      </c>
      <c r="D3232" t="s">
        <v>36564</v>
      </c>
      <c r="E3232"/>
      <c r="F3232" t="s">
        <v>29089</v>
      </c>
      <c r="G3232" t="s">
        <v>29229</v>
      </c>
      <c r="H3232">
        <v>1</v>
      </c>
      <c r="I3232">
        <v>0.9</v>
      </c>
      <c r="J3232" t="s">
        <v>766</v>
      </c>
      <c r="K3232">
        <v>34.98845</v>
      </c>
      <c r="L3232">
        <v>-85.344560000000001</v>
      </c>
      <c r="M3232" s="100" t="s">
        <v>38386</v>
      </c>
      <c r="N3232" t="s">
        <v>29084</v>
      </c>
      <c r="O3232" t="s">
        <v>42762</v>
      </c>
      <c r="P3232">
        <v>4</v>
      </c>
      <c r="Q3232" t="s">
        <v>27336</v>
      </c>
      <c r="R3232" t="s">
        <v>25802</v>
      </c>
      <c r="S3232" t="s">
        <v>26197</v>
      </c>
      <c r="T3232"/>
      <c r="U3232" t="s">
        <v>26198</v>
      </c>
      <c r="V3232" t="s">
        <v>26204</v>
      </c>
      <c r="Y3232" s="97"/>
      <c r="AA3232" s="91" t="str">
        <v>GILLE001.0HM</v>
      </c>
    </row>
    <row r="3233" spans="1:27" s="91" customFormat="1" ht="15" customHeight="1" x14ac:dyDescent="0.35">
      <c r="A3233" t="s">
        <v>31526</v>
      </c>
      <c r="B3233" t="s">
        <v>10103</v>
      </c>
      <c r="C3233" t="s">
        <v>10104</v>
      </c>
      <c r="D3233" t="s">
        <v>10105</v>
      </c>
      <c r="E3233"/>
      <c r="F3233" t="s">
        <v>29229</v>
      </c>
      <c r="G3233"/>
      <c r="H3233">
        <v>1.3</v>
      </c>
      <c r="I3233">
        <v>0.35</v>
      </c>
      <c r="J3233" t="s">
        <v>766</v>
      </c>
      <c r="K3233">
        <v>34.991025</v>
      </c>
      <c r="L3233">
        <v>-85.348270999999997</v>
      </c>
      <c r="M3233" s="100" t="s">
        <v>38386</v>
      </c>
      <c r="N3233" t="s">
        <v>29084</v>
      </c>
      <c r="O3233" t="s">
        <v>38755</v>
      </c>
      <c r="P3233">
        <v>4</v>
      </c>
      <c r="Q3233" t="s">
        <v>27336</v>
      </c>
      <c r="R3233" t="s">
        <v>25802</v>
      </c>
      <c r="S3233" t="s">
        <v>26197</v>
      </c>
      <c r="T3233"/>
      <c r="U3233" t="s">
        <v>26198</v>
      </c>
      <c r="V3233" t="s">
        <v>26204</v>
      </c>
      <c r="X3233" s="91" t="s">
        <v>39286</v>
      </c>
      <c r="Y3233" s="97"/>
      <c r="AA3233" s="91" t="str">
        <v>GILLE001.3HM</v>
      </c>
    </row>
    <row r="3234" spans="1:27" s="91" customFormat="1" ht="15" customHeight="1" x14ac:dyDescent="0.35">
      <c r="A3234" t="s">
        <v>9609</v>
      </c>
      <c r="B3234" t="s">
        <v>9608</v>
      </c>
      <c r="C3234" t="s">
        <v>9610</v>
      </c>
      <c r="D3234" t="s">
        <v>37955</v>
      </c>
      <c r="E3234"/>
      <c r="F3234" t="s">
        <v>115</v>
      </c>
      <c r="G3234"/>
      <c r="H3234">
        <v>0.1</v>
      </c>
      <c r="I3234">
        <v>0.88</v>
      </c>
      <c r="J3234" t="s">
        <v>583</v>
      </c>
      <c r="K3234">
        <v>35.105159999999998</v>
      </c>
      <c r="L3234">
        <v>-85.742059999999995</v>
      </c>
      <c r="M3234" s="100" t="s">
        <v>38430</v>
      </c>
      <c r="N3234" t="s">
        <v>26288</v>
      </c>
      <c r="O3234" t="s">
        <v>43050</v>
      </c>
      <c r="P3234">
        <v>5</v>
      </c>
      <c r="Q3234" t="s">
        <v>31527</v>
      </c>
      <c r="R3234" t="s">
        <v>25802</v>
      </c>
      <c r="S3234" t="s">
        <v>26197</v>
      </c>
      <c r="T3234"/>
      <c r="U3234" t="s">
        <v>26198</v>
      </c>
      <c r="V3234" t="s">
        <v>26199</v>
      </c>
      <c r="X3234" s="91" t="s">
        <v>37956</v>
      </c>
      <c r="Y3234" s="97"/>
      <c r="AA3234" s="91" t="str">
        <v>GILLI000.1MI</v>
      </c>
    </row>
    <row r="3235" spans="1:27" s="91" customFormat="1" ht="15" customHeight="1" x14ac:dyDescent="0.35">
      <c r="A3235" t="s">
        <v>9612</v>
      </c>
      <c r="B3235" t="s">
        <v>9611</v>
      </c>
      <c r="C3235" t="s">
        <v>9613</v>
      </c>
      <c r="D3235" t="s">
        <v>9614</v>
      </c>
      <c r="E3235"/>
      <c r="F3235" t="s">
        <v>29089</v>
      </c>
      <c r="G3235"/>
      <c r="H3235">
        <v>1.2</v>
      </c>
      <c r="I3235">
        <v>10.95</v>
      </c>
      <c r="J3235" t="s">
        <v>1480</v>
      </c>
      <c r="K3235">
        <v>35.263289999999998</v>
      </c>
      <c r="L3235">
        <v>-85.861080000000001</v>
      </c>
      <c r="M3235" s="100" t="s">
        <v>38457</v>
      </c>
      <c r="N3235" t="s">
        <v>26336</v>
      </c>
      <c r="O3235" t="s">
        <v>42394</v>
      </c>
      <c r="P3235">
        <v>2</v>
      </c>
      <c r="Q3235" t="s">
        <v>31528</v>
      </c>
      <c r="R3235" t="s">
        <v>25802</v>
      </c>
      <c r="S3235" t="s">
        <v>26197</v>
      </c>
      <c r="T3235"/>
      <c r="U3235" t="s">
        <v>26198</v>
      </c>
      <c r="V3235" t="s">
        <v>26199</v>
      </c>
      <c r="Y3235" s="97"/>
      <c r="AA3235" s="91" t="str">
        <v>GILLI001.2GY</v>
      </c>
    </row>
    <row r="3236" spans="1:27" s="91" customFormat="1" ht="15" customHeight="1" x14ac:dyDescent="0.35">
      <c r="A3236" t="s">
        <v>9616</v>
      </c>
      <c r="B3236" t="s">
        <v>9615</v>
      </c>
      <c r="C3236" t="s">
        <v>9613</v>
      </c>
      <c r="D3236" t="s">
        <v>9617</v>
      </c>
      <c r="E3236"/>
      <c r="F3236" t="s">
        <v>29089</v>
      </c>
      <c r="G3236"/>
      <c r="H3236">
        <v>1.4</v>
      </c>
      <c r="I3236">
        <v>10.88</v>
      </c>
      <c r="J3236" t="s">
        <v>1480</v>
      </c>
      <c r="K3236">
        <v>35.263559999999998</v>
      </c>
      <c r="L3236">
        <v>-85.858059999999995</v>
      </c>
      <c r="M3236" s="100" t="s">
        <v>38457</v>
      </c>
      <c r="N3236" t="s">
        <v>26336</v>
      </c>
      <c r="O3236" t="s">
        <v>42394</v>
      </c>
      <c r="P3236">
        <v>2</v>
      </c>
      <c r="Q3236" t="s">
        <v>31528</v>
      </c>
      <c r="R3236" t="s">
        <v>25802</v>
      </c>
      <c r="S3236" t="s">
        <v>26197</v>
      </c>
      <c r="T3236"/>
      <c r="U3236" t="s">
        <v>26198</v>
      </c>
      <c r="V3236" t="s">
        <v>26199</v>
      </c>
      <c r="X3236" s="91" t="s">
        <v>31529</v>
      </c>
      <c r="Y3236" s="97"/>
      <c r="AA3236" s="91" t="str">
        <v>GILLI001.4GY</v>
      </c>
    </row>
    <row r="3237" spans="1:27" s="91" customFormat="1" ht="15" customHeight="1" x14ac:dyDescent="0.35">
      <c r="A3237" t="s">
        <v>9619</v>
      </c>
      <c r="B3237" t="s">
        <v>9618</v>
      </c>
      <c r="C3237" t="s">
        <v>9613</v>
      </c>
      <c r="D3237" t="s">
        <v>9620</v>
      </c>
      <c r="E3237"/>
      <c r="F3237" t="s">
        <v>29089</v>
      </c>
      <c r="G3237"/>
      <c r="H3237">
        <v>1.7</v>
      </c>
      <c r="I3237">
        <v>1.54</v>
      </c>
      <c r="J3237" t="s">
        <v>1480</v>
      </c>
      <c r="K3237">
        <v>35.262</v>
      </c>
      <c r="L3237">
        <v>-85.856219999999993</v>
      </c>
      <c r="M3237" s="100" t="s">
        <v>38457</v>
      </c>
      <c r="N3237" t="s">
        <v>26336</v>
      </c>
      <c r="O3237" t="s">
        <v>42394</v>
      </c>
      <c r="P3237">
        <v>2</v>
      </c>
      <c r="Q3237" t="s">
        <v>31528</v>
      </c>
      <c r="R3237" t="s">
        <v>25802</v>
      </c>
      <c r="S3237" t="s">
        <v>26197</v>
      </c>
      <c r="T3237"/>
      <c r="U3237" t="s">
        <v>26198</v>
      </c>
      <c r="V3237" t="s">
        <v>26199</v>
      </c>
      <c r="X3237" s="91" t="s">
        <v>31530</v>
      </c>
      <c r="Y3237" s="97"/>
      <c r="AA3237" s="91" t="str">
        <v>GILLI001.7GY</v>
      </c>
    </row>
    <row r="3238" spans="1:27" s="91" customFormat="1" ht="15" customHeight="1" x14ac:dyDescent="0.35">
      <c r="A3238" t="s">
        <v>9622</v>
      </c>
      <c r="B3238" t="s">
        <v>9621</v>
      </c>
      <c r="C3238" t="s">
        <v>9623</v>
      </c>
      <c r="D3238" t="s">
        <v>9624</v>
      </c>
      <c r="E3238"/>
      <c r="F3238" t="s">
        <v>29089</v>
      </c>
      <c r="G3238"/>
      <c r="H3238">
        <v>1.8</v>
      </c>
      <c r="I3238">
        <v>0.55000000000000004</v>
      </c>
      <c r="J3238" t="s">
        <v>1480</v>
      </c>
      <c r="K3238">
        <v>35.249319999999997</v>
      </c>
      <c r="L3238">
        <v>-85.844449999999995</v>
      </c>
      <c r="M3238" s="100" t="s">
        <v>38457</v>
      </c>
      <c r="N3238" t="s">
        <v>26336</v>
      </c>
      <c r="O3238" t="s">
        <v>42394</v>
      </c>
      <c r="P3238">
        <v>2</v>
      </c>
      <c r="Q3238" t="s">
        <v>31531</v>
      </c>
      <c r="R3238" t="s">
        <v>25802</v>
      </c>
      <c r="S3238" t="s">
        <v>26197</v>
      </c>
      <c r="T3238"/>
      <c r="U3238" t="s">
        <v>26198</v>
      </c>
      <c r="V3238" t="s">
        <v>26199</v>
      </c>
      <c r="W3238" s="91" t="s">
        <v>9625</v>
      </c>
      <c r="X3238" s="91" t="s">
        <v>35162</v>
      </c>
      <c r="Y3238" s="97"/>
      <c r="AA3238" s="91" t="str">
        <v>GILLI1.3T1.8GY</v>
      </c>
    </row>
    <row r="3239" spans="1:27" s="91" customFormat="1" ht="15" customHeight="1" x14ac:dyDescent="0.35">
      <c r="A3239" t="s">
        <v>9627</v>
      </c>
      <c r="B3239" t="s">
        <v>9626</v>
      </c>
      <c r="C3239" t="s">
        <v>9623</v>
      </c>
      <c r="D3239" t="s">
        <v>9628</v>
      </c>
      <c r="E3239"/>
      <c r="F3239" t="s">
        <v>29089</v>
      </c>
      <c r="G3239"/>
      <c r="H3239">
        <v>1.9</v>
      </c>
      <c r="I3239">
        <v>0.55000000000000004</v>
      </c>
      <c r="J3239" t="s">
        <v>1480</v>
      </c>
      <c r="K3239">
        <v>35.248699999999999</v>
      </c>
      <c r="L3239">
        <v>-85.844700000000003</v>
      </c>
      <c r="M3239" s="100" t="s">
        <v>38457</v>
      </c>
      <c r="N3239" t="s">
        <v>26336</v>
      </c>
      <c r="O3239" t="s">
        <v>42394</v>
      </c>
      <c r="P3239">
        <v>2</v>
      </c>
      <c r="Q3239" t="s">
        <v>31531</v>
      </c>
      <c r="R3239" t="s">
        <v>25802</v>
      </c>
      <c r="S3239" t="s">
        <v>26197</v>
      </c>
      <c r="T3239"/>
      <c r="U3239" t="s">
        <v>26198</v>
      </c>
      <c r="V3239" t="s">
        <v>26199</v>
      </c>
      <c r="W3239" s="91" t="s">
        <v>9629</v>
      </c>
      <c r="X3239" s="91" t="s">
        <v>35163</v>
      </c>
      <c r="Y3239" s="97"/>
      <c r="AA3239" s="91" t="str">
        <v>GILLI1.3T1.9GY</v>
      </c>
    </row>
    <row r="3240" spans="1:27" s="91" customFormat="1" ht="15" customHeight="1" x14ac:dyDescent="0.35">
      <c r="A3240" t="s">
        <v>9631</v>
      </c>
      <c r="B3240" t="s">
        <v>9630</v>
      </c>
      <c r="C3240" t="s">
        <v>9623</v>
      </c>
      <c r="D3240" t="s">
        <v>43051</v>
      </c>
      <c r="E3240"/>
      <c r="F3240" t="s">
        <v>58</v>
      </c>
      <c r="G3240"/>
      <c r="H3240">
        <v>2.2999999999999998</v>
      </c>
      <c r="I3240">
        <v>0.51</v>
      </c>
      <c r="J3240" t="s">
        <v>1480</v>
      </c>
      <c r="K3240">
        <v>35.246400000000001</v>
      </c>
      <c r="L3240">
        <v>-85.843900000000005</v>
      </c>
      <c r="M3240" s="100" t="s">
        <v>38457</v>
      </c>
      <c r="N3240" t="s">
        <v>26336</v>
      </c>
      <c r="O3240" t="s">
        <v>42394</v>
      </c>
      <c r="P3240">
        <v>2</v>
      </c>
      <c r="Q3240" t="s">
        <v>31531</v>
      </c>
      <c r="R3240" t="s">
        <v>25802</v>
      </c>
      <c r="S3240" t="s">
        <v>26197</v>
      </c>
      <c r="T3240"/>
      <c r="U3240" t="s">
        <v>26198</v>
      </c>
      <c r="V3240" t="s">
        <v>26199</v>
      </c>
      <c r="W3240" s="91" t="s">
        <v>9632</v>
      </c>
      <c r="X3240" s="91" t="s">
        <v>31532</v>
      </c>
      <c r="Y3240" s="97"/>
      <c r="AA3240" s="91" t="str">
        <v>GILLI1.3T2.3GY</v>
      </c>
    </row>
    <row r="3241" spans="1:27" s="91" customFormat="1" ht="15" customHeight="1" x14ac:dyDescent="0.35">
      <c r="A3241" t="s">
        <v>9634</v>
      </c>
      <c r="B3241" t="s">
        <v>9633</v>
      </c>
      <c r="C3241" t="s">
        <v>9635</v>
      </c>
      <c r="D3241" t="s">
        <v>5560</v>
      </c>
      <c r="E3241"/>
      <c r="F3241" t="s">
        <v>9</v>
      </c>
      <c r="G3241"/>
      <c r="H3241">
        <v>1</v>
      </c>
      <c r="I3241">
        <v>7.55</v>
      </c>
      <c r="J3241" t="s">
        <v>28</v>
      </c>
      <c r="K3241">
        <v>35.767690000000002</v>
      </c>
      <c r="L3241">
        <v>-88.703040000000001</v>
      </c>
      <c r="M3241" s="100" t="s">
        <v>38429</v>
      </c>
      <c r="N3241" t="s">
        <v>26286</v>
      </c>
      <c r="O3241" t="s">
        <v>42683</v>
      </c>
      <c r="P3241">
        <v>2</v>
      </c>
      <c r="Q3241" t="s">
        <v>27286</v>
      </c>
      <c r="R3241" t="s">
        <v>25816</v>
      </c>
      <c r="S3241" t="s">
        <v>26197</v>
      </c>
      <c r="T3241"/>
      <c r="U3241" t="s">
        <v>26198</v>
      </c>
      <c r="V3241" t="s">
        <v>26199</v>
      </c>
      <c r="W3241" s="91" t="s">
        <v>9636</v>
      </c>
      <c r="X3241" s="91" t="s">
        <v>35164</v>
      </c>
      <c r="Y3241" s="97"/>
      <c r="AA3241" s="91" t="str">
        <v>GILME001.0MN</v>
      </c>
    </row>
    <row r="3242" spans="1:27" s="91" customFormat="1" ht="15" customHeight="1" x14ac:dyDescent="0.35">
      <c r="A3242" t="s">
        <v>9638</v>
      </c>
      <c r="B3242" t="s">
        <v>9637</v>
      </c>
      <c r="C3242" t="s">
        <v>9635</v>
      </c>
      <c r="D3242" t="s">
        <v>1062</v>
      </c>
      <c r="E3242"/>
      <c r="F3242" t="s">
        <v>27</v>
      </c>
      <c r="G3242"/>
      <c r="H3242">
        <v>2.2999999999999998</v>
      </c>
      <c r="I3242">
        <v>6.61</v>
      </c>
      <c r="J3242" t="s">
        <v>1463</v>
      </c>
      <c r="K3242">
        <v>35.741459999999996</v>
      </c>
      <c r="L3242">
        <v>-88.701250000000002</v>
      </c>
      <c r="M3242" s="100" t="s">
        <v>38429</v>
      </c>
      <c r="N3242" t="s">
        <v>26286</v>
      </c>
      <c r="O3242" t="s">
        <v>42683</v>
      </c>
      <c r="P3242">
        <v>2</v>
      </c>
      <c r="Q3242" t="s">
        <v>27286</v>
      </c>
      <c r="R3242" t="s">
        <v>25816</v>
      </c>
      <c r="S3242" t="s">
        <v>26197</v>
      </c>
      <c r="T3242"/>
      <c r="U3242" t="s">
        <v>26198</v>
      </c>
      <c r="V3242" t="s">
        <v>26199</v>
      </c>
      <c r="X3242" s="91" t="s">
        <v>31533</v>
      </c>
      <c r="Y3242" s="97"/>
      <c r="AA3242" s="91" t="str">
        <v>GILME002.3MN</v>
      </c>
    </row>
    <row r="3243" spans="1:27" s="91" customFormat="1" ht="15" customHeight="1" x14ac:dyDescent="0.35">
      <c r="A3243" t="s">
        <v>9640</v>
      </c>
      <c r="B3243" t="s">
        <v>9639</v>
      </c>
      <c r="C3243" t="s">
        <v>9641</v>
      </c>
      <c r="D3243" t="s">
        <v>9642</v>
      </c>
      <c r="E3243"/>
      <c r="F3243" t="s">
        <v>33</v>
      </c>
      <c r="G3243"/>
      <c r="H3243">
        <v>0.1</v>
      </c>
      <c r="I3243">
        <v>5.25</v>
      </c>
      <c r="J3243" t="s">
        <v>53</v>
      </c>
      <c r="K3243">
        <v>35.251300000000001</v>
      </c>
      <c r="L3243">
        <v>-87.165999999999997</v>
      </c>
      <c r="M3243" s="100" t="s">
        <v>38385</v>
      </c>
      <c r="N3243" t="s">
        <v>26213</v>
      </c>
      <c r="O3243" t="s">
        <v>42785</v>
      </c>
      <c r="P3243">
        <v>2</v>
      </c>
      <c r="Q3243" t="s">
        <v>31534</v>
      </c>
      <c r="R3243" t="s">
        <v>25808</v>
      </c>
      <c r="S3243" t="s">
        <v>26197</v>
      </c>
      <c r="T3243"/>
      <c r="U3243" t="s">
        <v>26198</v>
      </c>
      <c r="V3243" t="s">
        <v>26199</v>
      </c>
      <c r="Y3243" s="97"/>
      <c r="AA3243" s="91" t="str">
        <v>GIMLE000.1GS</v>
      </c>
    </row>
    <row r="3244" spans="1:27" s="91" customFormat="1" ht="15" customHeight="1" x14ac:dyDescent="0.35">
      <c r="A3244" t="s">
        <v>9644</v>
      </c>
      <c r="B3244" t="s">
        <v>9643</v>
      </c>
      <c r="C3244" t="s">
        <v>9645</v>
      </c>
      <c r="D3244" t="s">
        <v>9646</v>
      </c>
      <c r="E3244"/>
      <c r="F3244" t="s">
        <v>9</v>
      </c>
      <c r="G3244"/>
      <c r="H3244">
        <v>0.2</v>
      </c>
      <c r="I3244">
        <v>1.98</v>
      </c>
      <c r="J3244" t="s">
        <v>104</v>
      </c>
      <c r="K3244">
        <v>35.881729999999997</v>
      </c>
      <c r="L3244">
        <v>-88.508269999999996</v>
      </c>
      <c r="M3244" s="100" t="s">
        <v>38404</v>
      </c>
      <c r="N3244" t="s">
        <v>26243</v>
      </c>
      <c r="O3244" t="s">
        <v>42349</v>
      </c>
      <c r="P3244">
        <v>5</v>
      </c>
      <c r="Q3244" t="s">
        <v>31535</v>
      </c>
      <c r="R3244" t="s">
        <v>25816</v>
      </c>
      <c r="S3244" t="s">
        <v>26197</v>
      </c>
      <c r="T3244"/>
      <c r="U3244" t="s">
        <v>26198</v>
      </c>
      <c r="V3244" t="s">
        <v>26199</v>
      </c>
      <c r="Y3244" s="97"/>
      <c r="AA3244" s="91" t="str">
        <v>GIN000.2CR</v>
      </c>
    </row>
    <row r="3245" spans="1:27" s="91" customFormat="1" ht="15" customHeight="1" x14ac:dyDescent="0.35">
      <c r="A3245" t="s">
        <v>9648</v>
      </c>
      <c r="B3245" t="s">
        <v>9647</v>
      </c>
      <c r="C3245" t="s">
        <v>9645</v>
      </c>
      <c r="D3245" t="s">
        <v>9649</v>
      </c>
      <c r="E3245"/>
      <c r="F3245" t="s">
        <v>29083</v>
      </c>
      <c r="G3245"/>
      <c r="H3245">
        <v>0.5</v>
      </c>
      <c r="I3245">
        <v>2.11</v>
      </c>
      <c r="J3245" t="s">
        <v>203</v>
      </c>
      <c r="K3245">
        <v>35.845059999999997</v>
      </c>
      <c r="L3245">
        <v>-87.252859999999998</v>
      </c>
      <c r="M3245" s="100" t="s">
        <v>38382</v>
      </c>
      <c r="N3245" t="s">
        <v>26210</v>
      </c>
      <c r="O3245" t="s">
        <v>42682</v>
      </c>
      <c r="P3245">
        <v>3</v>
      </c>
      <c r="Q3245" t="s">
        <v>31536</v>
      </c>
      <c r="R3245" t="s">
        <v>25808</v>
      </c>
      <c r="S3245" t="s">
        <v>26197</v>
      </c>
      <c r="T3245"/>
      <c r="U3245" t="s">
        <v>26198</v>
      </c>
      <c r="V3245" t="s">
        <v>26199</v>
      </c>
      <c r="X3245" s="91" t="s">
        <v>31537</v>
      </c>
      <c r="Y3245" s="97"/>
      <c r="AA3245" s="91" t="str">
        <v>GIN000.5HI</v>
      </c>
    </row>
    <row r="3246" spans="1:27" s="91" customFormat="1" ht="15" customHeight="1" x14ac:dyDescent="0.35">
      <c r="A3246" t="s">
        <v>9651</v>
      </c>
      <c r="B3246" t="s">
        <v>9650</v>
      </c>
      <c r="C3246" t="s">
        <v>9652</v>
      </c>
      <c r="D3246" t="s">
        <v>9653</v>
      </c>
      <c r="E3246"/>
      <c r="F3246" t="s">
        <v>9</v>
      </c>
      <c r="G3246"/>
      <c r="H3246">
        <v>1</v>
      </c>
      <c r="I3246">
        <v>5.4</v>
      </c>
      <c r="J3246" t="s">
        <v>896</v>
      </c>
      <c r="K3246">
        <v>36.208599999999997</v>
      </c>
      <c r="L3246">
        <v>-88.14667</v>
      </c>
      <c r="M3246" s="100" t="s">
        <v>38392</v>
      </c>
      <c r="N3246" t="s">
        <v>26221</v>
      </c>
      <c r="O3246" t="s">
        <v>42947</v>
      </c>
      <c r="P3246">
        <v>3</v>
      </c>
      <c r="Q3246" t="s">
        <v>31538</v>
      </c>
      <c r="R3246" t="s">
        <v>25816</v>
      </c>
      <c r="S3246" t="s">
        <v>26197</v>
      </c>
      <c r="T3246"/>
      <c r="U3246" t="s">
        <v>26198</v>
      </c>
      <c r="V3246" t="s">
        <v>26199</v>
      </c>
      <c r="Y3246" s="97"/>
      <c r="AA3246" s="91" t="str">
        <v>GIN001.0HN</v>
      </c>
    </row>
    <row r="3247" spans="1:27" s="91" customFormat="1" ht="15" customHeight="1" x14ac:dyDescent="0.35">
      <c r="A3247" t="s">
        <v>9655</v>
      </c>
      <c r="B3247" t="s">
        <v>9654</v>
      </c>
      <c r="C3247" t="s">
        <v>9656</v>
      </c>
      <c r="D3247" t="s">
        <v>9657</v>
      </c>
      <c r="E3247"/>
      <c r="F3247" t="s">
        <v>28994</v>
      </c>
      <c r="G3247"/>
      <c r="H3247">
        <v>0.1</v>
      </c>
      <c r="I3247">
        <v>20.48</v>
      </c>
      <c r="J3247" t="s">
        <v>553</v>
      </c>
      <c r="K3247">
        <v>35.924300000000002</v>
      </c>
      <c r="L3247">
        <v>-83.583799999999997</v>
      </c>
      <c r="M3247" s="100" t="s">
        <v>38394</v>
      </c>
      <c r="N3247" t="s">
        <v>26308</v>
      </c>
      <c r="O3247" t="s">
        <v>42577</v>
      </c>
      <c r="P3247">
        <v>5</v>
      </c>
      <c r="Q3247" t="s">
        <v>27287</v>
      </c>
      <c r="R3247" t="s">
        <v>25825</v>
      </c>
      <c r="S3247" t="s">
        <v>26197</v>
      </c>
      <c r="T3247"/>
      <c r="U3247" t="s">
        <v>26198</v>
      </c>
      <c r="V3247" t="s">
        <v>26204</v>
      </c>
      <c r="X3247" s="91" t="s">
        <v>35165</v>
      </c>
      <c r="Y3247" s="97"/>
      <c r="AA3247" s="91" t="str">
        <v>GISTS000.1SV</v>
      </c>
    </row>
    <row r="3248" spans="1:27" s="91" customFormat="1" ht="15" customHeight="1" x14ac:dyDescent="0.35">
      <c r="A3248" t="s">
        <v>9659</v>
      </c>
      <c r="B3248" t="s">
        <v>9658</v>
      </c>
      <c r="C3248" t="s">
        <v>9656</v>
      </c>
      <c r="D3248" t="s">
        <v>9660</v>
      </c>
      <c r="E3248"/>
      <c r="F3248" t="s">
        <v>28994</v>
      </c>
      <c r="G3248"/>
      <c r="H3248">
        <v>0.5</v>
      </c>
      <c r="I3248">
        <v>20.309999999999999</v>
      </c>
      <c r="J3248" t="s">
        <v>553</v>
      </c>
      <c r="K3248">
        <v>35.919899999999998</v>
      </c>
      <c r="L3248">
        <v>-83.589200000000005</v>
      </c>
      <c r="M3248" s="100" t="s">
        <v>38394</v>
      </c>
      <c r="N3248" t="s">
        <v>26308</v>
      </c>
      <c r="O3248" t="s">
        <v>42577</v>
      </c>
      <c r="P3248">
        <v>5</v>
      </c>
      <c r="Q3248" t="s">
        <v>27287</v>
      </c>
      <c r="R3248" t="s">
        <v>25825</v>
      </c>
      <c r="S3248" t="s">
        <v>26197</v>
      </c>
      <c r="T3248"/>
      <c r="U3248" t="s">
        <v>26198</v>
      </c>
      <c r="V3248" t="s">
        <v>26204</v>
      </c>
      <c r="X3248" s="91" t="s">
        <v>35166</v>
      </c>
      <c r="Y3248" s="97"/>
      <c r="AA3248" s="91" t="str">
        <v>GISTS000.5SV</v>
      </c>
    </row>
    <row r="3249" spans="1:27" s="91" customFormat="1" ht="15" customHeight="1" x14ac:dyDescent="0.35">
      <c r="A3249" t="s">
        <v>9662</v>
      </c>
      <c r="B3249" t="s">
        <v>9661</v>
      </c>
      <c r="C3249" t="s">
        <v>9656</v>
      </c>
      <c r="D3249" t="s">
        <v>9663</v>
      </c>
      <c r="E3249"/>
      <c r="F3249" t="s">
        <v>28994</v>
      </c>
      <c r="G3249"/>
      <c r="H3249">
        <v>1.5</v>
      </c>
      <c r="I3249">
        <v>11.1</v>
      </c>
      <c r="J3249" t="s">
        <v>553</v>
      </c>
      <c r="K3249">
        <v>35.906944000000003</v>
      </c>
      <c r="L3249">
        <v>-83.592027999999999</v>
      </c>
      <c r="M3249" s="100" t="s">
        <v>38394</v>
      </c>
      <c r="N3249" t="s">
        <v>26308</v>
      </c>
      <c r="O3249" t="s">
        <v>42577</v>
      </c>
      <c r="P3249">
        <v>5</v>
      </c>
      <c r="Q3249" t="s">
        <v>27287</v>
      </c>
      <c r="R3249" t="s">
        <v>25825</v>
      </c>
      <c r="S3249" t="s">
        <v>26197</v>
      </c>
      <c r="T3249"/>
      <c r="U3249" t="s">
        <v>26198</v>
      </c>
      <c r="V3249" t="s">
        <v>26204</v>
      </c>
      <c r="X3249" s="91" t="s">
        <v>30203</v>
      </c>
      <c r="Y3249" s="97"/>
      <c r="AA3249" s="91" t="str">
        <v>GISTS001.5SV</v>
      </c>
    </row>
    <row r="3250" spans="1:27" s="91" customFormat="1" ht="15" customHeight="1" x14ac:dyDescent="0.35">
      <c r="A3250" t="s">
        <v>9665</v>
      </c>
      <c r="B3250" t="s">
        <v>9664</v>
      </c>
      <c r="C3250" t="s">
        <v>9656</v>
      </c>
      <c r="D3250" t="s">
        <v>9666</v>
      </c>
      <c r="E3250"/>
      <c r="F3250" t="s">
        <v>28994</v>
      </c>
      <c r="G3250"/>
      <c r="H3250">
        <v>3.2</v>
      </c>
      <c r="I3250">
        <v>14.76</v>
      </c>
      <c r="J3250" t="s">
        <v>553</v>
      </c>
      <c r="K3250">
        <v>35.890599999999999</v>
      </c>
      <c r="L3250">
        <v>-83.597899999999996</v>
      </c>
      <c r="M3250" s="100" t="s">
        <v>38394</v>
      </c>
      <c r="N3250" t="s">
        <v>26308</v>
      </c>
      <c r="O3250" t="s">
        <v>42577</v>
      </c>
      <c r="P3250">
        <v>5</v>
      </c>
      <c r="Q3250" t="s">
        <v>27287</v>
      </c>
      <c r="R3250" t="s">
        <v>25825</v>
      </c>
      <c r="S3250" t="s">
        <v>26197</v>
      </c>
      <c r="T3250"/>
      <c r="U3250" t="s">
        <v>26198</v>
      </c>
      <c r="V3250" t="s">
        <v>26204</v>
      </c>
      <c r="X3250" s="91" t="s">
        <v>31539</v>
      </c>
      <c r="Y3250" s="97"/>
      <c r="AA3250" s="91" t="str">
        <v>GISTS003.2SV</v>
      </c>
    </row>
    <row r="3251" spans="1:27" s="91" customFormat="1" ht="15" customHeight="1" x14ac:dyDescent="0.35">
      <c r="A3251" s="310" t="s">
        <v>43721</v>
      </c>
      <c r="B3251" s="310" t="s">
        <v>43722</v>
      </c>
      <c r="C3251" s="310" t="s">
        <v>9656</v>
      </c>
      <c r="D3251" s="310" t="s">
        <v>43723</v>
      </c>
      <c r="E3251" s="310"/>
      <c r="F3251" s="310" t="s">
        <v>28981</v>
      </c>
      <c r="G3251" s="310"/>
      <c r="H3251" s="314">
        <v>11.7</v>
      </c>
      <c r="I3251" s="314">
        <v>1.31</v>
      </c>
      <c r="J3251" s="310" t="s">
        <v>553</v>
      </c>
      <c r="K3251" s="314">
        <v>35.814729999999997</v>
      </c>
      <c r="L3251" s="314">
        <v>-83.61994</v>
      </c>
      <c r="M3251" s="314" t="s">
        <v>38394</v>
      </c>
      <c r="N3251" s="310" t="s">
        <v>26308</v>
      </c>
      <c r="O3251" s="310" t="s">
        <v>39637</v>
      </c>
      <c r="P3251" s="314">
        <v>5</v>
      </c>
      <c r="Q3251" s="310" t="s">
        <v>31540</v>
      </c>
      <c r="R3251" s="310" t="s">
        <v>25825</v>
      </c>
      <c r="S3251" s="310" t="s">
        <v>26197</v>
      </c>
      <c r="T3251" s="310"/>
      <c r="U3251" s="310" t="s">
        <v>26198</v>
      </c>
      <c r="V3251" s="310" t="s">
        <v>26204</v>
      </c>
      <c r="Y3251" s="97"/>
      <c r="AA3251" s="91" t="str">
        <v>GISTS011.7SV</v>
      </c>
    </row>
    <row r="3252" spans="1:27" s="91" customFormat="1" ht="15" customHeight="1" x14ac:dyDescent="0.35">
      <c r="A3252" t="s">
        <v>9668</v>
      </c>
      <c r="B3252" t="s">
        <v>9667</v>
      </c>
      <c r="C3252" t="s">
        <v>9656</v>
      </c>
      <c r="D3252" t="s">
        <v>9669</v>
      </c>
      <c r="E3252"/>
      <c r="F3252" t="s">
        <v>28981</v>
      </c>
      <c r="G3252"/>
      <c r="H3252">
        <v>11.9</v>
      </c>
      <c r="I3252">
        <v>1.17</v>
      </c>
      <c r="J3252" t="s">
        <v>553</v>
      </c>
      <c r="K3252">
        <v>35.8123</v>
      </c>
      <c r="L3252">
        <v>-83.621200000000002</v>
      </c>
      <c r="M3252" s="100" t="s">
        <v>38394</v>
      </c>
      <c r="N3252" t="s">
        <v>26308</v>
      </c>
      <c r="O3252" t="s">
        <v>42577</v>
      </c>
      <c r="P3252">
        <v>5</v>
      </c>
      <c r="Q3252" t="s">
        <v>31540</v>
      </c>
      <c r="R3252" t="s">
        <v>25825</v>
      </c>
      <c r="S3252" t="s">
        <v>26197</v>
      </c>
      <c r="T3252"/>
      <c r="U3252" t="s">
        <v>26198</v>
      </c>
      <c r="V3252" t="s">
        <v>26204</v>
      </c>
      <c r="X3252" s="91" t="s">
        <v>34611</v>
      </c>
      <c r="Y3252" s="97"/>
      <c r="AA3252" s="91" t="str">
        <v>GISTS011.9SV</v>
      </c>
    </row>
    <row r="3253" spans="1:27" s="91" customFormat="1" ht="15" customHeight="1" x14ac:dyDescent="0.35">
      <c r="A3253" s="310" t="s">
        <v>43724</v>
      </c>
      <c r="B3253" s="310" t="s">
        <v>43725</v>
      </c>
      <c r="C3253" s="310" t="s">
        <v>43726</v>
      </c>
      <c r="D3253" s="310" t="s">
        <v>43727</v>
      </c>
      <c r="E3253" s="310"/>
      <c r="F3253" s="310" t="s">
        <v>28981</v>
      </c>
      <c r="G3253" s="310"/>
      <c r="H3253" s="314">
        <v>0.1</v>
      </c>
      <c r="I3253" s="314">
        <v>7.0000000000000007E-2</v>
      </c>
      <c r="J3253" s="310" t="s">
        <v>553</v>
      </c>
      <c r="K3253" s="314">
        <v>35.813899999999997</v>
      </c>
      <c r="L3253" s="314">
        <v>-83.619429999999994</v>
      </c>
      <c r="M3253" s="314" t="s">
        <v>38394</v>
      </c>
      <c r="N3253" s="310" t="s">
        <v>26308</v>
      </c>
      <c r="O3253" s="310" t="s">
        <v>39637</v>
      </c>
      <c r="P3253" s="314">
        <v>5</v>
      </c>
      <c r="Q3253" s="310" t="s">
        <v>31540</v>
      </c>
      <c r="R3253" s="310" t="s">
        <v>25825</v>
      </c>
      <c r="S3253" s="310" t="s">
        <v>26197</v>
      </c>
      <c r="T3253" s="310"/>
      <c r="U3253" s="310" t="s">
        <v>26198</v>
      </c>
      <c r="V3253" s="310" t="s">
        <v>26204</v>
      </c>
      <c r="Y3253" s="97"/>
      <c r="AA3253" s="91" t="str">
        <v>GISTS11.8T0.1SV</v>
      </c>
    </row>
    <row r="3254" spans="1:27" s="91" customFormat="1" ht="15" customHeight="1" x14ac:dyDescent="0.35">
      <c r="A3254" t="s">
        <v>9682</v>
      </c>
      <c r="B3254" t="s">
        <v>9681</v>
      </c>
      <c r="C3254" t="s">
        <v>9683</v>
      </c>
      <c r="D3254" t="s">
        <v>9684</v>
      </c>
      <c r="E3254"/>
      <c r="F3254" t="s">
        <v>75</v>
      </c>
      <c r="G3254"/>
      <c r="H3254">
        <v>0.5</v>
      </c>
      <c r="I3254">
        <v>2.0299999999999998</v>
      </c>
      <c r="J3254" t="s">
        <v>153</v>
      </c>
      <c r="K3254">
        <v>36.111944000000001</v>
      </c>
      <c r="L3254">
        <v>-86.411111000000005</v>
      </c>
      <c r="M3254" s="100" t="s">
        <v>38401</v>
      </c>
      <c r="N3254" t="s">
        <v>26226</v>
      </c>
      <c r="O3254" t="s">
        <v>42326</v>
      </c>
      <c r="P3254">
        <v>2</v>
      </c>
      <c r="Q3254" t="s">
        <v>31541</v>
      </c>
      <c r="R3254" t="s">
        <v>25829</v>
      </c>
      <c r="S3254" t="s">
        <v>26197</v>
      </c>
      <c r="T3254"/>
      <c r="U3254" t="s">
        <v>26198</v>
      </c>
      <c r="V3254" t="s">
        <v>26199</v>
      </c>
      <c r="W3254" s="91" t="s">
        <v>9685</v>
      </c>
      <c r="X3254" s="91" t="s">
        <v>29606</v>
      </c>
      <c r="Y3254" s="97"/>
      <c r="AA3254" s="91" t="str">
        <v>GLADE_S0.5WS</v>
      </c>
    </row>
    <row r="3255" spans="1:27" s="91" customFormat="1" ht="15" customHeight="1" x14ac:dyDescent="0.35">
      <c r="A3255" s="310" t="s">
        <v>41170</v>
      </c>
      <c r="B3255" s="310" t="s">
        <v>41171</v>
      </c>
      <c r="C3255" s="310" t="s">
        <v>41172</v>
      </c>
      <c r="D3255" s="310" t="s">
        <v>41173</v>
      </c>
      <c r="E3255" s="310"/>
      <c r="F3255" s="310" t="s">
        <v>75</v>
      </c>
      <c r="G3255" s="310" t="s">
        <v>33</v>
      </c>
      <c r="H3255" s="314">
        <v>0.2</v>
      </c>
      <c r="I3255" s="314">
        <v>0.1</v>
      </c>
      <c r="J3255" s="310" t="s">
        <v>153</v>
      </c>
      <c r="K3255" s="314">
        <v>36.141244999999998</v>
      </c>
      <c r="L3255" s="314">
        <v>-86.403043999999994</v>
      </c>
      <c r="M3255" s="314" t="s">
        <v>38401</v>
      </c>
      <c r="N3255" s="310" t="s">
        <v>26226</v>
      </c>
      <c r="O3255" s="310" t="s">
        <v>38850</v>
      </c>
      <c r="P3255" s="314">
        <v>2</v>
      </c>
      <c r="Q3255" s="310" t="s">
        <v>31541</v>
      </c>
      <c r="R3255" s="310" t="s">
        <v>25829</v>
      </c>
      <c r="S3255" s="310" t="s">
        <v>26197</v>
      </c>
      <c r="T3255" s="310"/>
      <c r="U3255" s="310" t="s">
        <v>26198</v>
      </c>
      <c r="V3255" s="310" t="s">
        <v>26199</v>
      </c>
      <c r="X3255" s="91" t="s">
        <v>41174</v>
      </c>
      <c r="Y3255" s="97"/>
      <c r="AA3255" s="91" t="str">
        <v>GLADE_S2.5T0.2WS</v>
      </c>
    </row>
    <row r="3256" spans="1:27" s="91" customFormat="1" ht="15" customHeight="1" x14ac:dyDescent="0.35">
      <c r="A3256" s="310" t="s">
        <v>41175</v>
      </c>
      <c r="B3256" s="310" t="s">
        <v>41176</v>
      </c>
      <c r="C3256" s="310" t="s">
        <v>9672</v>
      </c>
      <c r="D3256" s="310" t="s">
        <v>41177</v>
      </c>
      <c r="E3256" s="310"/>
      <c r="F3256" s="310" t="s">
        <v>75</v>
      </c>
      <c r="G3256" s="310" t="s">
        <v>33</v>
      </c>
      <c r="H3256" s="314">
        <v>2.9</v>
      </c>
      <c r="I3256" s="314">
        <v>0.1</v>
      </c>
      <c r="J3256" s="310" t="s">
        <v>153</v>
      </c>
      <c r="K3256" s="314">
        <v>36.142198</v>
      </c>
      <c r="L3256" s="314">
        <v>-86.404152999999994</v>
      </c>
      <c r="M3256" s="314" t="s">
        <v>38401</v>
      </c>
      <c r="N3256" s="310" t="s">
        <v>26226</v>
      </c>
      <c r="O3256" s="310" t="s">
        <v>38850</v>
      </c>
      <c r="P3256" s="314">
        <v>2</v>
      </c>
      <c r="Q3256" s="310" t="s">
        <v>31541</v>
      </c>
      <c r="R3256" s="310" t="s">
        <v>25829</v>
      </c>
      <c r="S3256" s="310" t="s">
        <v>26197</v>
      </c>
      <c r="T3256" s="310"/>
      <c r="U3256" s="310" t="s">
        <v>26198</v>
      </c>
      <c r="V3256" s="310" t="s">
        <v>26199</v>
      </c>
      <c r="X3256" s="91" t="s">
        <v>41178</v>
      </c>
      <c r="Y3256" s="97"/>
      <c r="AA3256" s="91" t="str">
        <v>GLADE_S2.9WS</v>
      </c>
    </row>
    <row r="3257" spans="1:27" s="91" customFormat="1" ht="15" customHeight="1" x14ac:dyDescent="0.35">
      <c r="A3257" t="s">
        <v>9671</v>
      </c>
      <c r="B3257" t="s">
        <v>9670</v>
      </c>
      <c r="C3257" t="s">
        <v>9672</v>
      </c>
      <c r="D3257" t="s">
        <v>9673</v>
      </c>
      <c r="E3257"/>
      <c r="F3257" t="s">
        <v>58</v>
      </c>
      <c r="G3257"/>
      <c r="H3257">
        <v>1.2</v>
      </c>
      <c r="I3257">
        <v>39.159999999999997</v>
      </c>
      <c r="J3257" t="s">
        <v>249</v>
      </c>
      <c r="K3257">
        <v>35.759700000000002</v>
      </c>
      <c r="L3257">
        <v>-85.266099999999994</v>
      </c>
      <c r="M3257" s="100" t="s">
        <v>38383</v>
      </c>
      <c r="N3257" t="s">
        <v>3589</v>
      </c>
      <c r="O3257" t="s">
        <v>42638</v>
      </c>
      <c r="P3257">
        <v>2</v>
      </c>
      <c r="Q3257" t="s">
        <v>31542</v>
      </c>
      <c r="R3257" t="s">
        <v>25802</v>
      </c>
      <c r="S3257" t="s">
        <v>26197</v>
      </c>
      <c r="T3257"/>
      <c r="U3257" t="s">
        <v>26198</v>
      </c>
      <c r="V3257" t="s">
        <v>26199</v>
      </c>
      <c r="W3257" s="91" t="s">
        <v>9674</v>
      </c>
      <c r="X3257" s="91" t="s">
        <v>35167</v>
      </c>
      <c r="Y3257" s="97"/>
      <c r="AA3257" s="91" t="str">
        <v>GLADE001.2BL</v>
      </c>
    </row>
    <row r="3258" spans="1:27" s="91" customFormat="1" ht="15" customHeight="1" x14ac:dyDescent="0.35">
      <c r="A3258" t="s">
        <v>9676</v>
      </c>
      <c r="B3258" t="s">
        <v>9675</v>
      </c>
      <c r="C3258" t="s">
        <v>9672</v>
      </c>
      <c r="D3258" t="s">
        <v>9677</v>
      </c>
      <c r="E3258"/>
      <c r="F3258" t="s">
        <v>58</v>
      </c>
      <c r="G3258"/>
      <c r="H3258">
        <v>4</v>
      </c>
      <c r="I3258">
        <v>35.200000000000003</v>
      </c>
      <c r="J3258" t="s">
        <v>249</v>
      </c>
      <c r="K3258">
        <v>35.74145</v>
      </c>
      <c r="L3258">
        <v>-85.265069999999994</v>
      </c>
      <c r="M3258" s="100" t="s">
        <v>38383</v>
      </c>
      <c r="N3258" t="s">
        <v>3589</v>
      </c>
      <c r="O3258" t="s">
        <v>42638</v>
      </c>
      <c r="P3258">
        <v>2</v>
      </c>
      <c r="Q3258" t="s">
        <v>31542</v>
      </c>
      <c r="R3258" t="s">
        <v>25802</v>
      </c>
      <c r="S3258" t="s">
        <v>26197</v>
      </c>
      <c r="T3258"/>
      <c r="U3258" t="s">
        <v>26198</v>
      </c>
      <c r="V3258" t="s">
        <v>26199</v>
      </c>
      <c r="Y3258" s="97"/>
      <c r="AA3258" s="91" t="str">
        <v>GLADE004.0BL</v>
      </c>
    </row>
    <row r="3259" spans="1:27" s="91" customFormat="1" ht="15" customHeight="1" x14ac:dyDescent="0.35">
      <c r="A3259" t="s">
        <v>31543</v>
      </c>
      <c r="B3259" t="s">
        <v>31544</v>
      </c>
      <c r="C3259" t="s">
        <v>9672</v>
      </c>
      <c r="D3259" t="s">
        <v>31545</v>
      </c>
      <c r="E3259"/>
      <c r="F3259" t="s">
        <v>58</v>
      </c>
      <c r="G3259"/>
      <c r="H3259">
        <v>11.7</v>
      </c>
      <c r="I3259">
        <v>13.4</v>
      </c>
      <c r="J3259" t="s">
        <v>249</v>
      </c>
      <c r="K3259">
        <v>35.675139999999999</v>
      </c>
      <c r="L3259">
        <v>-85.253370000000004</v>
      </c>
      <c r="M3259" s="100" t="s">
        <v>38383</v>
      </c>
      <c r="N3259" t="s">
        <v>3589</v>
      </c>
      <c r="O3259" t="s">
        <v>42638</v>
      </c>
      <c r="P3259">
        <v>2</v>
      </c>
      <c r="Q3259" t="s">
        <v>31546</v>
      </c>
      <c r="R3259" t="s">
        <v>25802</v>
      </c>
      <c r="S3259" t="s">
        <v>26197</v>
      </c>
      <c r="T3259"/>
      <c r="U3259" t="s">
        <v>26198</v>
      </c>
      <c r="V3259" t="s">
        <v>26199</v>
      </c>
      <c r="Y3259" s="97"/>
      <c r="AA3259" s="91" t="str">
        <v>GLADE011.7BL</v>
      </c>
    </row>
    <row r="3260" spans="1:27" s="91" customFormat="1" ht="15" customHeight="1" x14ac:dyDescent="0.35">
      <c r="A3260" t="s">
        <v>9679</v>
      </c>
      <c r="B3260" t="s">
        <v>9678</v>
      </c>
      <c r="C3260" t="s">
        <v>9672</v>
      </c>
      <c r="D3260" t="s">
        <v>9680</v>
      </c>
      <c r="E3260"/>
      <c r="F3260" t="s">
        <v>58</v>
      </c>
      <c r="G3260"/>
      <c r="H3260">
        <v>14.6</v>
      </c>
      <c r="I3260">
        <v>3.44</v>
      </c>
      <c r="J3260" t="s">
        <v>249</v>
      </c>
      <c r="K3260">
        <v>35.649166999999998</v>
      </c>
      <c r="L3260">
        <v>-85.238332999999997</v>
      </c>
      <c r="M3260" s="100" t="s">
        <v>38383</v>
      </c>
      <c r="N3260" t="s">
        <v>3589</v>
      </c>
      <c r="O3260" t="s">
        <v>42638</v>
      </c>
      <c r="P3260">
        <v>2</v>
      </c>
      <c r="Q3260" t="s">
        <v>31546</v>
      </c>
      <c r="R3260" t="s">
        <v>25802</v>
      </c>
      <c r="S3260" t="s">
        <v>26197</v>
      </c>
      <c r="T3260"/>
      <c r="U3260" t="s">
        <v>26198</v>
      </c>
      <c r="V3260" t="s">
        <v>26199</v>
      </c>
      <c r="X3260" s="91" t="s">
        <v>31547</v>
      </c>
      <c r="Y3260" s="97"/>
      <c r="AA3260" s="91" t="str">
        <v>GLADE014.6BL</v>
      </c>
    </row>
    <row r="3261" spans="1:27" s="91" customFormat="1" ht="15" customHeight="1" x14ac:dyDescent="0.35">
      <c r="A3261" t="s">
        <v>9687</v>
      </c>
      <c r="B3261" t="s">
        <v>9686</v>
      </c>
      <c r="C3261" t="s">
        <v>9688</v>
      </c>
      <c r="D3261" t="s">
        <v>9689</v>
      </c>
      <c r="E3261"/>
      <c r="F3261" t="s">
        <v>58</v>
      </c>
      <c r="G3261"/>
      <c r="H3261">
        <v>0.2</v>
      </c>
      <c r="I3261">
        <v>5.05</v>
      </c>
      <c r="J3261" t="s">
        <v>59</v>
      </c>
      <c r="K3261">
        <v>35.535800000000002</v>
      </c>
      <c r="L3261">
        <v>-85.434700000000007</v>
      </c>
      <c r="M3261" s="100" t="s">
        <v>38393</v>
      </c>
      <c r="N3261" t="s">
        <v>59</v>
      </c>
      <c r="O3261" t="s">
        <v>42628</v>
      </c>
      <c r="P3261">
        <v>5</v>
      </c>
      <c r="Q3261" t="s">
        <v>27289</v>
      </c>
      <c r="R3261" t="s">
        <v>25802</v>
      </c>
      <c r="S3261" t="s">
        <v>26197</v>
      </c>
      <c r="T3261"/>
      <c r="U3261" t="s">
        <v>26198</v>
      </c>
      <c r="V3261" t="s">
        <v>26199</v>
      </c>
      <c r="W3261" s="91" t="s">
        <v>9690</v>
      </c>
      <c r="X3261" s="91" t="s">
        <v>35168</v>
      </c>
      <c r="Y3261" s="97"/>
      <c r="AA3261" s="91" t="str">
        <v>GLADY000.2SE</v>
      </c>
    </row>
    <row r="3262" spans="1:27" s="91" customFormat="1" ht="15" customHeight="1" x14ac:dyDescent="0.35">
      <c r="A3262" t="s">
        <v>9692</v>
      </c>
      <c r="B3262" t="s">
        <v>9691</v>
      </c>
      <c r="C3262" t="s">
        <v>9688</v>
      </c>
      <c r="D3262" t="s">
        <v>9693</v>
      </c>
      <c r="E3262"/>
      <c r="F3262" t="s">
        <v>58</v>
      </c>
      <c r="G3262"/>
      <c r="H3262">
        <v>1.4</v>
      </c>
      <c r="I3262">
        <v>3.97</v>
      </c>
      <c r="J3262" t="s">
        <v>59</v>
      </c>
      <c r="K3262">
        <v>35.533056000000002</v>
      </c>
      <c r="L3262">
        <v>-85.449278000000007</v>
      </c>
      <c r="M3262" s="100" t="s">
        <v>38393</v>
      </c>
      <c r="N3262" t="s">
        <v>59</v>
      </c>
      <c r="O3262" t="s">
        <v>42628</v>
      </c>
      <c r="P3262">
        <v>5</v>
      </c>
      <c r="Q3262" t="s">
        <v>27289</v>
      </c>
      <c r="R3262" t="s">
        <v>25802</v>
      </c>
      <c r="S3262" t="s">
        <v>26197</v>
      </c>
      <c r="T3262"/>
      <c r="U3262" t="s">
        <v>26198</v>
      </c>
      <c r="V3262" t="s">
        <v>26199</v>
      </c>
      <c r="W3262" s="91" t="s">
        <v>9694</v>
      </c>
      <c r="X3262" s="91" t="s">
        <v>31548</v>
      </c>
      <c r="Y3262" s="97"/>
      <c r="AA3262" s="91" t="str">
        <v>GLADY001.4SE</v>
      </c>
    </row>
    <row r="3263" spans="1:27" s="91" customFormat="1" ht="15" customHeight="1" x14ac:dyDescent="0.35">
      <c r="A3263" t="s">
        <v>9696</v>
      </c>
      <c r="B3263" t="s">
        <v>9695</v>
      </c>
      <c r="C3263" t="s">
        <v>9688</v>
      </c>
      <c r="D3263" t="s">
        <v>9697</v>
      </c>
      <c r="E3263"/>
      <c r="F3263" t="s">
        <v>58</v>
      </c>
      <c r="G3263"/>
      <c r="H3263">
        <v>2</v>
      </c>
      <c r="I3263">
        <v>0.96</v>
      </c>
      <c r="J3263" t="s">
        <v>59</v>
      </c>
      <c r="K3263">
        <v>35.526400000000002</v>
      </c>
      <c r="L3263">
        <v>-85.471400000000003</v>
      </c>
      <c r="M3263" s="100" t="s">
        <v>38393</v>
      </c>
      <c r="N3263" t="s">
        <v>59</v>
      </c>
      <c r="O3263" t="s">
        <v>42628</v>
      </c>
      <c r="P3263">
        <v>5</v>
      </c>
      <c r="Q3263" t="s">
        <v>27289</v>
      </c>
      <c r="R3263" t="s">
        <v>25802</v>
      </c>
      <c r="S3263" t="s">
        <v>26197</v>
      </c>
      <c r="T3263"/>
      <c r="U3263" t="s">
        <v>26198</v>
      </c>
      <c r="V3263" t="s">
        <v>26199</v>
      </c>
      <c r="X3263" s="91" t="s">
        <v>35168</v>
      </c>
      <c r="Y3263" s="97"/>
      <c r="AA3263" s="91" t="str">
        <v>GLADY002.0SE</v>
      </c>
    </row>
    <row r="3264" spans="1:27" s="91" customFormat="1" ht="15" customHeight="1" x14ac:dyDescent="0.35">
      <c r="A3264" t="s">
        <v>9699</v>
      </c>
      <c r="B3264" t="s">
        <v>9698</v>
      </c>
      <c r="C3264" t="s">
        <v>9700</v>
      </c>
      <c r="D3264" t="s">
        <v>9701</v>
      </c>
      <c r="E3264"/>
      <c r="F3264" t="s">
        <v>58</v>
      </c>
      <c r="G3264"/>
      <c r="H3264">
        <v>0.1</v>
      </c>
      <c r="I3264">
        <v>0.13</v>
      </c>
      <c r="J3264" t="s">
        <v>59</v>
      </c>
      <c r="K3264">
        <v>35.5261</v>
      </c>
      <c r="L3264">
        <v>-85.478899999999996</v>
      </c>
      <c r="M3264" s="100" t="s">
        <v>38393</v>
      </c>
      <c r="N3264" t="s">
        <v>59</v>
      </c>
      <c r="O3264" t="s">
        <v>42628</v>
      </c>
      <c r="P3264">
        <v>5</v>
      </c>
      <c r="Q3264" t="s">
        <v>27290</v>
      </c>
      <c r="R3264" t="s">
        <v>25802</v>
      </c>
      <c r="S3264" t="s">
        <v>26197</v>
      </c>
      <c r="T3264"/>
      <c r="U3264" t="s">
        <v>26198</v>
      </c>
      <c r="V3264" t="s">
        <v>26199</v>
      </c>
      <c r="W3264" s="91" t="s">
        <v>9702</v>
      </c>
      <c r="X3264" s="91" t="s">
        <v>31549</v>
      </c>
      <c r="Y3264" s="97"/>
      <c r="AA3264" s="91" t="str">
        <v>GLADY3.5T0.1SE</v>
      </c>
    </row>
    <row r="3265" spans="1:27" s="91" customFormat="1" ht="15" customHeight="1" x14ac:dyDescent="0.35">
      <c r="A3265" t="s">
        <v>9704</v>
      </c>
      <c r="B3265" t="s">
        <v>9703</v>
      </c>
      <c r="C3265" t="s">
        <v>9705</v>
      </c>
      <c r="D3265" t="s">
        <v>9706</v>
      </c>
      <c r="E3265"/>
      <c r="F3265" t="s">
        <v>9</v>
      </c>
      <c r="G3265"/>
      <c r="H3265">
        <v>1</v>
      </c>
      <c r="I3265">
        <v>1.7</v>
      </c>
      <c r="J3265" t="s">
        <v>207</v>
      </c>
      <c r="K3265">
        <v>36.278649999999999</v>
      </c>
      <c r="L3265">
        <v>-88.58126</v>
      </c>
      <c r="M3265" s="100" t="s">
        <v>38404</v>
      </c>
      <c r="N3265" t="s">
        <v>26243</v>
      </c>
      <c r="O3265" t="s">
        <v>43180</v>
      </c>
      <c r="P3265">
        <v>5</v>
      </c>
      <c r="Q3265" t="s">
        <v>27291</v>
      </c>
      <c r="R3265" t="s">
        <v>25816</v>
      </c>
      <c r="S3265" t="s">
        <v>26197</v>
      </c>
      <c r="T3265"/>
      <c r="U3265" t="s">
        <v>26198</v>
      </c>
      <c r="V3265" t="s">
        <v>26199</v>
      </c>
      <c r="X3265" s="91" t="s">
        <v>31550</v>
      </c>
      <c r="Y3265" s="97"/>
      <c r="AA3265" s="91" t="str">
        <v>GLASG001.0WY</v>
      </c>
    </row>
    <row r="3266" spans="1:27" s="91" customFormat="1" ht="15" customHeight="1" x14ac:dyDescent="0.35">
      <c r="A3266" t="s">
        <v>9708</v>
      </c>
      <c r="B3266" t="s">
        <v>9707</v>
      </c>
      <c r="C3266" t="s">
        <v>9709</v>
      </c>
      <c r="D3266" t="s">
        <v>9710</v>
      </c>
      <c r="E3266"/>
      <c r="F3266" t="s">
        <v>44</v>
      </c>
      <c r="G3266"/>
      <c r="H3266">
        <v>0.1</v>
      </c>
      <c r="I3266">
        <v>1.48</v>
      </c>
      <c r="J3266" t="s">
        <v>359</v>
      </c>
      <c r="K3266">
        <v>35.903599999999997</v>
      </c>
      <c r="L3266">
        <v>-84.071100000000001</v>
      </c>
      <c r="M3266" s="100" t="s">
        <v>38415</v>
      </c>
      <c r="N3266" t="s">
        <v>26602</v>
      </c>
      <c r="O3266" t="s">
        <v>42384</v>
      </c>
      <c r="P3266">
        <v>2</v>
      </c>
      <c r="Q3266" t="s">
        <v>31551</v>
      </c>
      <c r="R3266" t="s">
        <v>25825</v>
      </c>
      <c r="S3266" t="s">
        <v>26197</v>
      </c>
      <c r="T3266"/>
      <c r="U3266" t="s">
        <v>26198</v>
      </c>
      <c r="V3266" t="s">
        <v>26204</v>
      </c>
      <c r="X3266" s="91" t="s">
        <v>34983</v>
      </c>
      <c r="Y3266" s="97"/>
      <c r="AA3266" s="91" t="str">
        <v>GLEAS000.1KN</v>
      </c>
    </row>
    <row r="3267" spans="1:27" s="91" customFormat="1" ht="15" customHeight="1" x14ac:dyDescent="0.35">
      <c r="A3267" s="310" t="s">
        <v>39287</v>
      </c>
      <c r="B3267" s="310" t="s">
        <v>39288</v>
      </c>
      <c r="C3267" s="310" t="s">
        <v>39289</v>
      </c>
      <c r="D3267" s="310" t="s">
        <v>39290</v>
      </c>
      <c r="E3267" s="310"/>
      <c r="F3267" s="310" t="s">
        <v>29086</v>
      </c>
      <c r="G3267" s="310"/>
      <c r="H3267" s="314">
        <v>0</v>
      </c>
      <c r="I3267" s="314">
        <v>0.17</v>
      </c>
      <c r="J3267" s="310" t="s">
        <v>2322</v>
      </c>
      <c r="K3267" s="314">
        <v>35.910020000000003</v>
      </c>
      <c r="L3267" s="314">
        <v>-85.579089999999994</v>
      </c>
      <c r="M3267" s="314" t="s">
        <v>38383</v>
      </c>
      <c r="N3267" s="310" t="s">
        <v>3589</v>
      </c>
      <c r="O3267" s="310" t="s">
        <v>39291</v>
      </c>
      <c r="P3267" s="314">
        <v>2</v>
      </c>
      <c r="Q3267" s="310" t="s">
        <v>39292</v>
      </c>
      <c r="R3267" s="310" t="s">
        <v>25812</v>
      </c>
      <c r="S3267" s="310" t="s">
        <v>26197</v>
      </c>
      <c r="T3267" s="310"/>
      <c r="U3267" s="310" t="s">
        <v>26198</v>
      </c>
      <c r="V3267" s="310" t="s">
        <v>26199</v>
      </c>
      <c r="Y3267" s="97"/>
      <c r="AA3267" s="91" t="str">
        <v>GLEAS004.2T0.0WH</v>
      </c>
    </row>
    <row r="3268" spans="1:27" s="91" customFormat="1" ht="15" customHeight="1" x14ac:dyDescent="0.35">
      <c r="A3268" t="s">
        <v>39293</v>
      </c>
      <c r="B3268" t="s">
        <v>39294</v>
      </c>
      <c r="C3268" t="s">
        <v>41179</v>
      </c>
      <c r="D3268" t="s">
        <v>39295</v>
      </c>
      <c r="E3268"/>
      <c r="F3268" t="s">
        <v>29086</v>
      </c>
      <c r="G3268"/>
      <c r="H3268">
        <v>4.2</v>
      </c>
      <c r="I3268">
        <v>0.82</v>
      </c>
      <c r="J3268" t="s">
        <v>2322</v>
      </c>
      <c r="K3268">
        <v>35.909999999999997</v>
      </c>
      <c r="L3268">
        <v>-85.579800000000006</v>
      </c>
      <c r="M3268" s="100" t="s">
        <v>38383</v>
      </c>
      <c r="N3268" t="s">
        <v>3589</v>
      </c>
      <c r="O3268" t="s">
        <v>39291</v>
      </c>
      <c r="P3268">
        <v>2</v>
      </c>
      <c r="Q3268" t="s">
        <v>39292</v>
      </c>
      <c r="R3268" t="s">
        <v>25812</v>
      </c>
      <c r="S3268" t="s">
        <v>26197</v>
      </c>
      <c r="T3268"/>
      <c r="U3268" t="s">
        <v>26198</v>
      </c>
      <c r="V3268" t="s">
        <v>26199</v>
      </c>
      <c r="X3268" s="91" t="s">
        <v>39296</v>
      </c>
      <c r="Y3268" s="97"/>
      <c r="AA3268" s="91" t="str">
        <v>GLEAS004.2WH</v>
      </c>
    </row>
    <row r="3269" spans="1:27" s="91" customFormat="1" ht="15" customHeight="1" x14ac:dyDescent="0.35">
      <c r="A3269" t="s">
        <v>9712</v>
      </c>
      <c r="B3269" t="s">
        <v>9711</v>
      </c>
      <c r="C3269" t="s">
        <v>9713</v>
      </c>
      <c r="D3269" t="s">
        <v>9714</v>
      </c>
      <c r="E3269"/>
      <c r="F3269" t="s">
        <v>28981</v>
      </c>
      <c r="G3269"/>
      <c r="H3269">
        <v>0.3</v>
      </c>
      <c r="I3269">
        <v>4.5199999999999996</v>
      </c>
      <c r="J3269" t="s">
        <v>625</v>
      </c>
      <c r="K3269">
        <v>36.086930000000002</v>
      </c>
      <c r="L3269">
        <v>-82.485159999999993</v>
      </c>
      <c r="M3269" s="100" t="s">
        <v>38387</v>
      </c>
      <c r="N3269" t="s">
        <v>26214</v>
      </c>
      <c r="O3269" t="s">
        <v>42439</v>
      </c>
      <c r="P3269">
        <v>5</v>
      </c>
      <c r="Q3269" t="s">
        <v>31552</v>
      </c>
      <c r="R3269" t="s">
        <v>25821</v>
      </c>
      <c r="S3269" t="s">
        <v>26197</v>
      </c>
      <c r="T3269"/>
      <c r="U3269" t="s">
        <v>26198</v>
      </c>
      <c r="V3269" t="s">
        <v>26204</v>
      </c>
      <c r="Y3269" s="97"/>
      <c r="AA3269" s="91" t="str">
        <v>GLEWI000.3UC</v>
      </c>
    </row>
    <row r="3270" spans="1:27" s="91" customFormat="1" ht="15" customHeight="1" x14ac:dyDescent="0.35">
      <c r="A3270" t="s">
        <v>9716</v>
      </c>
      <c r="B3270" t="s">
        <v>9715</v>
      </c>
      <c r="C3270" t="s">
        <v>9717</v>
      </c>
      <c r="D3270" t="s">
        <v>9718</v>
      </c>
      <c r="E3270"/>
      <c r="F3270" t="s">
        <v>33</v>
      </c>
      <c r="G3270"/>
      <c r="H3270">
        <v>1.6</v>
      </c>
      <c r="I3270">
        <v>33.799999999999997</v>
      </c>
      <c r="J3270" t="s">
        <v>34</v>
      </c>
      <c r="K3270">
        <v>35.469439999999999</v>
      </c>
      <c r="L3270">
        <v>-86.934169999999995</v>
      </c>
      <c r="M3270" s="100" t="s">
        <v>38389</v>
      </c>
      <c r="N3270" t="s">
        <v>26217</v>
      </c>
      <c r="O3270" t="s">
        <v>42554</v>
      </c>
      <c r="P3270">
        <v>4</v>
      </c>
      <c r="Q3270" t="s">
        <v>27292</v>
      </c>
      <c r="R3270" t="s">
        <v>25808</v>
      </c>
      <c r="S3270" t="s">
        <v>26197</v>
      </c>
      <c r="T3270"/>
      <c r="U3270" t="s">
        <v>26198</v>
      </c>
      <c r="V3270" t="s">
        <v>26199</v>
      </c>
      <c r="W3270" s="91" t="s">
        <v>35169</v>
      </c>
      <c r="X3270" s="91" t="s">
        <v>31553</v>
      </c>
      <c r="Y3270" s="97"/>
      <c r="AA3270" s="91" t="str">
        <v>GLOBE001.6MY</v>
      </c>
    </row>
    <row r="3271" spans="1:27" s="91" customFormat="1" ht="15" customHeight="1" x14ac:dyDescent="0.35">
      <c r="A3271" t="s">
        <v>37957</v>
      </c>
      <c r="B3271" t="s">
        <v>9719</v>
      </c>
      <c r="C3271" t="s">
        <v>9720</v>
      </c>
      <c r="D3271" t="s">
        <v>9721</v>
      </c>
      <c r="E3271"/>
      <c r="F3271" t="s">
        <v>115</v>
      </c>
      <c r="G3271"/>
      <c r="H3271">
        <v>0.7</v>
      </c>
      <c r="I3271">
        <v>0.54</v>
      </c>
      <c r="J3271" t="s">
        <v>583</v>
      </c>
      <c r="K3271">
        <v>35.039769999999997</v>
      </c>
      <c r="L3271">
        <v>-85.646010000000004</v>
      </c>
      <c r="M3271" s="100" t="s">
        <v>38430</v>
      </c>
      <c r="N3271" t="s">
        <v>26288</v>
      </c>
      <c r="O3271" t="s">
        <v>42997</v>
      </c>
      <c r="P3271">
        <v>5</v>
      </c>
      <c r="Q3271" t="s">
        <v>39297</v>
      </c>
      <c r="R3271" t="s">
        <v>25802</v>
      </c>
      <c r="S3271" t="s">
        <v>26197</v>
      </c>
      <c r="T3271"/>
      <c r="U3271" t="s">
        <v>26198</v>
      </c>
      <c r="V3271" t="s">
        <v>26199</v>
      </c>
      <c r="W3271" s="91" t="s">
        <v>37958</v>
      </c>
      <c r="X3271" s="91" t="s">
        <v>35170</v>
      </c>
      <c r="Y3271" s="97"/>
      <c r="AA3271" s="91" t="str">
        <v>GLOVE0.3T0.7MI</v>
      </c>
    </row>
    <row r="3272" spans="1:27" s="91" customFormat="1" ht="15" customHeight="1" x14ac:dyDescent="0.35">
      <c r="A3272" t="s">
        <v>37959</v>
      </c>
      <c r="B3272" t="s">
        <v>9722</v>
      </c>
      <c r="C3272" t="s">
        <v>9720</v>
      </c>
      <c r="D3272" t="s">
        <v>9723</v>
      </c>
      <c r="E3272"/>
      <c r="F3272" t="s">
        <v>115</v>
      </c>
      <c r="G3272"/>
      <c r="H3272">
        <v>0.8</v>
      </c>
      <c r="I3272">
        <v>0.6</v>
      </c>
      <c r="J3272" t="s">
        <v>583</v>
      </c>
      <c r="K3272">
        <v>35.03886</v>
      </c>
      <c r="L3272">
        <v>-85.644009999999994</v>
      </c>
      <c r="M3272" s="100" t="s">
        <v>38430</v>
      </c>
      <c r="N3272" t="s">
        <v>26288</v>
      </c>
      <c r="O3272" t="s">
        <v>42997</v>
      </c>
      <c r="P3272">
        <v>5</v>
      </c>
      <c r="Q3272" t="s">
        <v>39297</v>
      </c>
      <c r="R3272" t="s">
        <v>25802</v>
      </c>
      <c r="S3272" t="s">
        <v>26197</v>
      </c>
      <c r="T3272"/>
      <c r="U3272" t="s">
        <v>26198</v>
      </c>
      <c r="V3272" t="s">
        <v>26199</v>
      </c>
      <c r="W3272" s="91" t="s">
        <v>37960</v>
      </c>
      <c r="X3272" s="91" t="s">
        <v>31554</v>
      </c>
      <c r="Y3272" s="97"/>
      <c r="AA3272" s="91" t="str">
        <v>GLOVE0.3T0.8MI</v>
      </c>
    </row>
    <row r="3273" spans="1:27" s="91" customFormat="1" ht="15" customHeight="1" x14ac:dyDescent="0.35">
      <c r="A3273" s="310" t="s">
        <v>37961</v>
      </c>
      <c r="B3273" s="310" t="s">
        <v>37962</v>
      </c>
      <c r="C3273" s="310" t="s">
        <v>37963</v>
      </c>
      <c r="D3273" s="310" t="s">
        <v>37964</v>
      </c>
      <c r="E3273" s="310"/>
      <c r="F3273" s="310" t="s">
        <v>115</v>
      </c>
      <c r="G3273" s="310"/>
      <c r="H3273" s="314">
        <v>0.5</v>
      </c>
      <c r="I3273" s="314">
        <v>0.1</v>
      </c>
      <c r="J3273" s="310" t="s">
        <v>583</v>
      </c>
      <c r="K3273" s="314">
        <v>35.049909999999997</v>
      </c>
      <c r="L3273" s="314">
        <v>-85.642650000000003</v>
      </c>
      <c r="M3273" s="314" t="s">
        <v>38430</v>
      </c>
      <c r="N3273" s="310" t="s">
        <v>26288</v>
      </c>
      <c r="O3273" s="310" t="s">
        <v>39298</v>
      </c>
      <c r="P3273" s="314">
        <v>5</v>
      </c>
      <c r="Q3273" s="310" t="s">
        <v>39297</v>
      </c>
      <c r="R3273" s="310" t="s">
        <v>25802</v>
      </c>
      <c r="S3273" s="310" t="s">
        <v>26197</v>
      </c>
      <c r="T3273" s="310"/>
      <c r="U3273" s="310" t="s">
        <v>26198</v>
      </c>
      <c r="V3273" s="310" t="s">
        <v>26204</v>
      </c>
      <c r="W3273" s="91" t="s">
        <v>37965</v>
      </c>
      <c r="Y3273" s="97"/>
      <c r="AA3273" s="91" t="str">
        <v>GLOVE0.3T1.0T0.1T0.5MI</v>
      </c>
    </row>
    <row r="3274" spans="1:27" s="91" customFormat="1" ht="15" customHeight="1" x14ac:dyDescent="0.35">
      <c r="A3274" t="s">
        <v>37966</v>
      </c>
      <c r="B3274" t="s">
        <v>37235</v>
      </c>
      <c r="C3274" t="s">
        <v>37967</v>
      </c>
      <c r="D3274" t="s">
        <v>37236</v>
      </c>
      <c r="E3274"/>
      <c r="F3274" t="s">
        <v>115</v>
      </c>
      <c r="G3274"/>
      <c r="H3274">
        <v>0.3</v>
      </c>
      <c r="I3274">
        <v>0.2</v>
      </c>
      <c r="J3274" t="s">
        <v>583</v>
      </c>
      <c r="K3274">
        <v>35.046390000000002</v>
      </c>
      <c r="L3274">
        <v>-85.642970000000005</v>
      </c>
      <c r="M3274" s="100" t="s">
        <v>38430</v>
      </c>
      <c r="N3274" t="s">
        <v>26288</v>
      </c>
      <c r="O3274" t="s">
        <v>42997</v>
      </c>
      <c r="P3274">
        <v>5</v>
      </c>
      <c r="Q3274" t="s">
        <v>39297</v>
      </c>
      <c r="R3274" t="s">
        <v>25802</v>
      </c>
      <c r="S3274" t="s">
        <v>26197</v>
      </c>
      <c r="T3274"/>
      <c r="U3274" t="s">
        <v>26198</v>
      </c>
      <c r="V3274" t="s">
        <v>26204</v>
      </c>
      <c r="W3274" s="91" t="s">
        <v>37234</v>
      </c>
      <c r="Y3274" s="97"/>
      <c r="AA3274" s="91" t="str">
        <v>GLOVE0.3T1.0T0.3MI</v>
      </c>
    </row>
    <row r="3275" spans="1:27" s="91" customFormat="1" ht="15" customHeight="1" x14ac:dyDescent="0.35">
      <c r="A3275" t="s">
        <v>37968</v>
      </c>
      <c r="B3275" t="s">
        <v>37238</v>
      </c>
      <c r="C3275" t="s">
        <v>37967</v>
      </c>
      <c r="D3275" t="s">
        <v>37239</v>
      </c>
      <c r="E3275"/>
      <c r="F3275" t="s">
        <v>115</v>
      </c>
      <c r="G3275"/>
      <c r="H3275">
        <v>0.5</v>
      </c>
      <c r="I3275">
        <v>0.1</v>
      </c>
      <c r="J3275" t="s">
        <v>583</v>
      </c>
      <c r="K3275">
        <v>35.047890000000002</v>
      </c>
      <c r="L3275">
        <v>-85.63897</v>
      </c>
      <c r="M3275" s="100" t="s">
        <v>38430</v>
      </c>
      <c r="N3275" t="s">
        <v>26288</v>
      </c>
      <c r="O3275" t="s">
        <v>42997</v>
      </c>
      <c r="P3275">
        <v>5</v>
      </c>
      <c r="Q3275" t="s">
        <v>39297</v>
      </c>
      <c r="R3275" t="s">
        <v>25802</v>
      </c>
      <c r="S3275" t="s">
        <v>26197</v>
      </c>
      <c r="T3275"/>
      <c r="U3275" t="s">
        <v>26198</v>
      </c>
      <c r="V3275" t="s">
        <v>26204</v>
      </c>
      <c r="W3275" s="91" t="s">
        <v>37237</v>
      </c>
      <c r="Y3275" s="97"/>
      <c r="AA3275" s="91" t="str">
        <v>GLOVE0.3T1.0T0.5MI</v>
      </c>
    </row>
    <row r="3276" spans="1:27" s="91" customFormat="1" ht="15" customHeight="1" x14ac:dyDescent="0.35">
      <c r="A3276" t="s">
        <v>37969</v>
      </c>
      <c r="B3276" t="s">
        <v>37970</v>
      </c>
      <c r="C3276" t="s">
        <v>37971</v>
      </c>
      <c r="D3276" t="s">
        <v>37972</v>
      </c>
      <c r="E3276"/>
      <c r="F3276" t="s">
        <v>115</v>
      </c>
      <c r="G3276"/>
      <c r="H3276">
        <v>0.5</v>
      </c>
      <c r="I3276">
        <v>0.11</v>
      </c>
      <c r="J3276" t="s">
        <v>583</v>
      </c>
      <c r="K3276">
        <v>35.046840000000003</v>
      </c>
      <c r="L3276">
        <v>-85.655140000000003</v>
      </c>
      <c r="M3276" s="100" t="s">
        <v>38430</v>
      </c>
      <c r="N3276" t="s">
        <v>26288</v>
      </c>
      <c r="O3276" t="s">
        <v>39298</v>
      </c>
      <c r="P3276">
        <v>5</v>
      </c>
      <c r="Q3276" t="s">
        <v>39299</v>
      </c>
      <c r="R3276" t="s">
        <v>25802</v>
      </c>
      <c r="S3276" t="s">
        <v>26197</v>
      </c>
      <c r="T3276"/>
      <c r="U3276" t="s">
        <v>26198</v>
      </c>
      <c r="V3276" t="s">
        <v>26204</v>
      </c>
      <c r="W3276" s="91" t="s">
        <v>37973</v>
      </c>
      <c r="Y3276" s="97"/>
      <c r="AA3276" s="91" t="str">
        <v>GLOVE0.6T0.5MI</v>
      </c>
    </row>
    <row r="3277" spans="1:27" s="91" customFormat="1" ht="15" customHeight="1" x14ac:dyDescent="0.35">
      <c r="A3277" t="s">
        <v>9725</v>
      </c>
      <c r="B3277" t="s">
        <v>9724</v>
      </c>
      <c r="C3277" t="s">
        <v>9726</v>
      </c>
      <c r="D3277" t="s">
        <v>9727</v>
      </c>
      <c r="E3277"/>
      <c r="F3277" t="s">
        <v>115</v>
      </c>
      <c r="G3277"/>
      <c r="H3277">
        <v>0.6</v>
      </c>
      <c r="I3277">
        <v>1.64</v>
      </c>
      <c r="J3277" t="s">
        <v>583</v>
      </c>
      <c r="K3277">
        <v>35.254399999999997</v>
      </c>
      <c r="L3277">
        <v>-85.439700000000002</v>
      </c>
      <c r="M3277" s="100" t="s">
        <v>38393</v>
      </c>
      <c r="N3277" t="s">
        <v>59</v>
      </c>
      <c r="O3277" t="s">
        <v>42301</v>
      </c>
      <c r="P3277">
        <v>5</v>
      </c>
      <c r="Q3277" t="s">
        <v>31555</v>
      </c>
      <c r="R3277" t="s">
        <v>25802</v>
      </c>
      <c r="S3277" t="s">
        <v>26197</v>
      </c>
      <c r="T3277"/>
      <c r="U3277" t="s">
        <v>26198</v>
      </c>
      <c r="V3277" t="s">
        <v>26199</v>
      </c>
      <c r="X3277" s="91" t="s">
        <v>31556</v>
      </c>
      <c r="Y3277" s="97"/>
      <c r="AA3277" s="91" t="str">
        <v>GMILL000.6MI</v>
      </c>
    </row>
    <row r="3278" spans="1:27" s="91" customFormat="1" ht="15" customHeight="1" x14ac:dyDescent="0.35">
      <c r="A3278" s="310" t="s">
        <v>41180</v>
      </c>
      <c r="B3278" s="310" t="s">
        <v>41181</v>
      </c>
      <c r="C3278" s="310" t="s">
        <v>41182</v>
      </c>
      <c r="D3278" s="310" t="s">
        <v>41183</v>
      </c>
      <c r="E3278" s="310"/>
      <c r="F3278" s="310" t="s">
        <v>28981</v>
      </c>
      <c r="G3278" s="310"/>
      <c r="H3278" s="314">
        <v>1.8</v>
      </c>
      <c r="I3278" s="314">
        <v>0.86</v>
      </c>
      <c r="J3278" s="310" t="s">
        <v>244</v>
      </c>
      <c r="K3278" s="314">
        <v>36.507755000000003</v>
      </c>
      <c r="L3278" s="314">
        <v>-81.907680999999997</v>
      </c>
      <c r="M3278" s="314" t="s">
        <v>38412</v>
      </c>
      <c r="N3278" s="310" t="s">
        <v>29031</v>
      </c>
      <c r="O3278" s="310" t="s">
        <v>40687</v>
      </c>
      <c r="P3278" s="314">
        <v>2</v>
      </c>
      <c r="Q3278" s="310" t="s">
        <v>41184</v>
      </c>
      <c r="R3278" s="310" t="s">
        <v>25821</v>
      </c>
      <c r="S3278" s="310" t="s">
        <v>26197</v>
      </c>
      <c r="T3278" s="310"/>
      <c r="U3278" s="310" t="s">
        <v>26198</v>
      </c>
      <c r="V3278" s="310" t="s">
        <v>26204</v>
      </c>
      <c r="W3278" s="91" t="s">
        <v>41185</v>
      </c>
      <c r="X3278" s="91" t="s">
        <v>40633</v>
      </c>
      <c r="Y3278" s="97"/>
      <c r="AA3278" s="91" t="str">
        <v>GMOUN001.8JO</v>
      </c>
    </row>
    <row r="3279" spans="1:27" s="91" customFormat="1" ht="15" customHeight="1" x14ac:dyDescent="0.35">
      <c r="A3279" t="s">
        <v>9729</v>
      </c>
      <c r="B3279" t="s">
        <v>9728</v>
      </c>
      <c r="C3279" t="s">
        <v>9730</v>
      </c>
      <c r="D3279" t="s">
        <v>9731</v>
      </c>
      <c r="E3279"/>
      <c r="F3279" t="s">
        <v>28985</v>
      </c>
      <c r="G3279"/>
      <c r="H3279">
        <v>0.1</v>
      </c>
      <c r="I3279">
        <v>0.92</v>
      </c>
      <c r="J3279" t="s">
        <v>553</v>
      </c>
      <c r="K3279">
        <v>35.768099999999997</v>
      </c>
      <c r="L3279">
        <v>-83.526200000000003</v>
      </c>
      <c r="M3279" s="100" t="s">
        <v>38394</v>
      </c>
      <c r="N3279" t="s">
        <v>26308</v>
      </c>
      <c r="O3279" t="s">
        <v>42564</v>
      </c>
      <c r="P3279">
        <v>5</v>
      </c>
      <c r="Q3279" t="s">
        <v>27293</v>
      </c>
      <c r="R3279" t="s">
        <v>25825</v>
      </c>
      <c r="S3279" t="s">
        <v>26197</v>
      </c>
      <c r="T3279"/>
      <c r="U3279" t="s">
        <v>26198</v>
      </c>
      <c r="V3279" t="s">
        <v>26204</v>
      </c>
      <c r="X3279" s="91" t="s">
        <v>29657</v>
      </c>
      <c r="Y3279" s="97"/>
      <c r="AA3279" s="91" t="str">
        <v>GNATT000.1SV</v>
      </c>
    </row>
    <row r="3280" spans="1:27" s="91" customFormat="1" ht="15" customHeight="1" x14ac:dyDescent="0.35">
      <c r="A3280" t="s">
        <v>9733</v>
      </c>
      <c r="B3280" t="s">
        <v>9732</v>
      </c>
      <c r="C3280" t="s">
        <v>9734</v>
      </c>
      <c r="D3280" t="s">
        <v>4335</v>
      </c>
      <c r="E3280"/>
      <c r="F3280" t="s">
        <v>28985</v>
      </c>
      <c r="G3280"/>
      <c r="H3280">
        <v>0.2</v>
      </c>
      <c r="I3280">
        <v>4.3899999999999997</v>
      </c>
      <c r="J3280" t="s">
        <v>301</v>
      </c>
      <c r="K3280">
        <v>35.084780000000002</v>
      </c>
      <c r="L3280">
        <v>-84.514700000000005</v>
      </c>
      <c r="M3280" s="100" t="s">
        <v>38423</v>
      </c>
      <c r="N3280" t="s">
        <v>26269</v>
      </c>
      <c r="O3280" t="s">
        <v>42368</v>
      </c>
      <c r="P3280">
        <v>1</v>
      </c>
      <c r="Q3280" t="s">
        <v>31557</v>
      </c>
      <c r="R3280" t="s">
        <v>25802</v>
      </c>
      <c r="S3280" t="s">
        <v>26197</v>
      </c>
      <c r="T3280"/>
      <c r="U3280" t="s">
        <v>26198</v>
      </c>
      <c r="V3280" t="s">
        <v>26204</v>
      </c>
      <c r="W3280" s="91" t="s">
        <v>9735</v>
      </c>
      <c r="X3280" s="91" t="s">
        <v>31558</v>
      </c>
      <c r="Y3280" s="97"/>
      <c r="AA3280" s="91" t="str">
        <v>GOFOR000.2PO</v>
      </c>
    </row>
    <row r="3281" spans="1:27" s="91" customFormat="1" ht="15" customHeight="1" x14ac:dyDescent="0.35">
      <c r="A3281" t="s">
        <v>9737</v>
      </c>
      <c r="B3281" t="s">
        <v>9736</v>
      </c>
      <c r="C3281" t="s">
        <v>9738</v>
      </c>
      <c r="D3281" t="s">
        <v>9739</v>
      </c>
      <c r="E3281"/>
      <c r="F3281" t="s">
        <v>27</v>
      </c>
      <c r="G3281"/>
      <c r="H3281">
        <v>0.7</v>
      </c>
      <c r="I3281">
        <v>10.96</v>
      </c>
      <c r="J3281" t="s">
        <v>80</v>
      </c>
      <c r="K3281">
        <v>35.050800000000002</v>
      </c>
      <c r="L3281">
        <v>-89.416899999999998</v>
      </c>
      <c r="M3281" s="100" t="s">
        <v>38390</v>
      </c>
      <c r="N3281" t="s">
        <v>26218</v>
      </c>
      <c r="O3281" t="s">
        <v>43025</v>
      </c>
      <c r="P3281">
        <v>3</v>
      </c>
      <c r="Q3281" t="s">
        <v>31559</v>
      </c>
      <c r="R3281" t="s">
        <v>25828</v>
      </c>
      <c r="S3281" t="s">
        <v>26197</v>
      </c>
      <c r="T3281"/>
      <c r="U3281" t="s">
        <v>26198</v>
      </c>
      <c r="V3281" t="s">
        <v>26199</v>
      </c>
      <c r="W3281" s="91" t="s">
        <v>9740</v>
      </c>
      <c r="X3281" s="91" t="s">
        <v>35171</v>
      </c>
      <c r="Y3281" s="97"/>
      <c r="AA3281" s="91" t="str">
        <v>GOLDE000.7FA</v>
      </c>
    </row>
    <row r="3282" spans="1:27" s="91" customFormat="1" ht="15" customHeight="1" x14ac:dyDescent="0.35">
      <c r="A3282" t="s">
        <v>9742</v>
      </c>
      <c r="B3282" t="s">
        <v>9741</v>
      </c>
      <c r="C3282" t="s">
        <v>9743</v>
      </c>
      <c r="D3282" t="s">
        <v>9744</v>
      </c>
      <c r="E3282"/>
      <c r="F3282" t="s">
        <v>29083</v>
      </c>
      <c r="G3282"/>
      <c r="H3282">
        <v>1</v>
      </c>
      <c r="I3282">
        <v>3.21</v>
      </c>
      <c r="J3282" t="s">
        <v>166</v>
      </c>
      <c r="K3282">
        <v>36.439722000000003</v>
      </c>
      <c r="L3282">
        <v>-87.458332999999996</v>
      </c>
      <c r="M3282" s="100" t="s">
        <v>38380</v>
      </c>
      <c r="N3282" t="s">
        <v>26208</v>
      </c>
      <c r="O3282" t="s">
        <v>43026</v>
      </c>
      <c r="P3282">
        <v>5</v>
      </c>
      <c r="Q3282" t="s">
        <v>31560</v>
      </c>
      <c r="R3282" t="s">
        <v>25829</v>
      </c>
      <c r="S3282" t="s">
        <v>26197</v>
      </c>
      <c r="T3282"/>
      <c r="U3282" t="s">
        <v>26198</v>
      </c>
      <c r="V3282" t="s">
        <v>26199</v>
      </c>
      <c r="X3282" s="91" t="s">
        <v>31561</v>
      </c>
      <c r="Y3282" s="97"/>
      <c r="AA3282" s="91" t="str">
        <v>GOLDE001.0MT</v>
      </c>
    </row>
    <row r="3283" spans="1:27" s="91" customFormat="1" ht="15" customHeight="1" x14ac:dyDescent="0.35">
      <c r="A3283" t="s">
        <v>9746</v>
      </c>
      <c r="B3283" t="s">
        <v>9745</v>
      </c>
      <c r="C3283" t="s">
        <v>9747</v>
      </c>
      <c r="D3283" t="s">
        <v>9748</v>
      </c>
      <c r="E3283"/>
      <c r="F3283" t="s">
        <v>58</v>
      </c>
      <c r="G3283"/>
      <c r="H3283">
        <v>0.1</v>
      </c>
      <c r="I3283">
        <v>3.07</v>
      </c>
      <c r="J3283" t="s">
        <v>775</v>
      </c>
      <c r="K3283">
        <v>35.972200000000001</v>
      </c>
      <c r="L3283">
        <v>-84.674199999999999</v>
      </c>
      <c r="M3283" s="100" t="s">
        <v>38416</v>
      </c>
      <c r="N3283" t="s">
        <v>26258</v>
      </c>
      <c r="O3283" t="s">
        <v>42239</v>
      </c>
      <c r="P3283">
        <v>1</v>
      </c>
      <c r="Q3283" t="s">
        <v>31562</v>
      </c>
      <c r="R3283" t="s">
        <v>25825</v>
      </c>
      <c r="S3283" t="s">
        <v>26197</v>
      </c>
      <c r="T3283"/>
      <c r="U3283" t="s">
        <v>26198</v>
      </c>
      <c r="V3283" t="s">
        <v>26204</v>
      </c>
      <c r="X3283" s="91" t="s">
        <v>38422</v>
      </c>
      <c r="Y3283" s="97"/>
      <c r="AA3283" s="91" t="str">
        <v>GOLLI000.1MG</v>
      </c>
    </row>
    <row r="3284" spans="1:27" s="91" customFormat="1" ht="15" customHeight="1" x14ac:dyDescent="0.35">
      <c r="A3284" t="s">
        <v>9750</v>
      </c>
      <c r="B3284" t="s">
        <v>9749</v>
      </c>
      <c r="C3284" t="s">
        <v>9751</v>
      </c>
      <c r="D3284" t="s">
        <v>9752</v>
      </c>
      <c r="E3284"/>
      <c r="F3284" t="s">
        <v>9</v>
      </c>
      <c r="G3284"/>
      <c r="H3284">
        <v>1</v>
      </c>
      <c r="I3284">
        <v>1.08</v>
      </c>
      <c r="J3284" t="s">
        <v>10</v>
      </c>
      <c r="K3284">
        <v>35.11289</v>
      </c>
      <c r="L3284">
        <v>-88.767229999999998</v>
      </c>
      <c r="M3284" s="100" t="s">
        <v>38377</v>
      </c>
      <c r="N3284" t="s">
        <v>26200</v>
      </c>
      <c r="O3284" t="s">
        <v>42518</v>
      </c>
      <c r="P3284">
        <v>4</v>
      </c>
      <c r="Q3284" t="s">
        <v>31563</v>
      </c>
      <c r="R3284" t="s">
        <v>25816</v>
      </c>
      <c r="S3284" t="s">
        <v>26197</v>
      </c>
      <c r="T3284"/>
      <c r="U3284" t="s">
        <v>26198</v>
      </c>
      <c r="V3284" t="s">
        <v>26199</v>
      </c>
      <c r="Y3284" s="97"/>
      <c r="AA3284" s="91" t="str">
        <v>GOOCH001.0MC</v>
      </c>
    </row>
    <row r="3285" spans="1:27" s="91" customFormat="1" ht="15" customHeight="1" x14ac:dyDescent="0.35">
      <c r="A3285" t="s">
        <v>9754</v>
      </c>
      <c r="B3285" t="s">
        <v>9753</v>
      </c>
      <c r="C3285" t="s">
        <v>9755</v>
      </c>
      <c r="D3285" t="s">
        <v>9756</v>
      </c>
      <c r="E3285"/>
      <c r="F3285" t="s">
        <v>44</v>
      </c>
      <c r="G3285"/>
      <c r="H3285">
        <v>1.7</v>
      </c>
      <c r="I3285">
        <v>10</v>
      </c>
      <c r="J3285" t="s">
        <v>45</v>
      </c>
      <c r="K3285">
        <v>35.489600000000003</v>
      </c>
      <c r="L3285">
        <v>-84.830600000000004</v>
      </c>
      <c r="M3285" s="100" t="s">
        <v>38386</v>
      </c>
      <c r="N3285" t="s">
        <v>29084</v>
      </c>
      <c r="O3285" t="s">
        <v>42890</v>
      </c>
      <c r="P3285">
        <v>3</v>
      </c>
      <c r="Q3285" t="s">
        <v>27294</v>
      </c>
      <c r="R3285" t="s">
        <v>25802</v>
      </c>
      <c r="S3285" t="s">
        <v>26197</v>
      </c>
      <c r="T3285"/>
      <c r="U3285" t="s">
        <v>26198</v>
      </c>
      <c r="V3285" t="s">
        <v>26204</v>
      </c>
      <c r="X3285" s="91" t="s">
        <v>31564</v>
      </c>
      <c r="Y3285" s="97"/>
      <c r="AA3285" s="91" t="str">
        <v>GOODF001.7ME</v>
      </c>
    </row>
    <row r="3286" spans="1:27" s="91" customFormat="1" ht="15" customHeight="1" x14ac:dyDescent="0.35">
      <c r="A3286" t="s">
        <v>9758</v>
      </c>
      <c r="B3286" t="s">
        <v>9757</v>
      </c>
      <c r="C3286" t="s">
        <v>9755</v>
      </c>
      <c r="D3286" t="s">
        <v>9759</v>
      </c>
      <c r="E3286"/>
      <c r="F3286" t="s">
        <v>44</v>
      </c>
      <c r="G3286"/>
      <c r="H3286">
        <v>2.4</v>
      </c>
      <c r="I3286">
        <v>10.28</v>
      </c>
      <c r="J3286" t="s">
        <v>45</v>
      </c>
      <c r="K3286">
        <v>35.483229999999999</v>
      </c>
      <c r="L3286">
        <v>-84.831249999999997</v>
      </c>
      <c r="M3286" s="100" t="s">
        <v>38386</v>
      </c>
      <c r="N3286" t="s">
        <v>29084</v>
      </c>
      <c r="O3286" t="s">
        <v>42890</v>
      </c>
      <c r="P3286">
        <v>3</v>
      </c>
      <c r="Q3286" t="s">
        <v>27294</v>
      </c>
      <c r="R3286" t="s">
        <v>25802</v>
      </c>
      <c r="S3286" t="s">
        <v>26197</v>
      </c>
      <c r="T3286"/>
      <c r="U3286" t="s">
        <v>26198</v>
      </c>
      <c r="V3286" t="s">
        <v>26204</v>
      </c>
      <c r="X3286" s="91" t="s">
        <v>35172</v>
      </c>
      <c r="Y3286" s="97"/>
      <c r="AA3286" s="91" t="str">
        <v>GOODF002.4ME</v>
      </c>
    </row>
    <row r="3287" spans="1:27" s="91" customFormat="1" ht="15" customHeight="1" x14ac:dyDescent="0.35">
      <c r="A3287" t="s">
        <v>9761</v>
      </c>
      <c r="B3287" t="s">
        <v>9760</v>
      </c>
      <c r="C3287" t="s">
        <v>9762</v>
      </c>
      <c r="D3287" t="s">
        <v>9763</v>
      </c>
      <c r="E3287"/>
      <c r="F3287" t="s">
        <v>29083</v>
      </c>
      <c r="G3287"/>
      <c r="H3287">
        <v>1.1000000000000001</v>
      </c>
      <c r="I3287">
        <v>0.89</v>
      </c>
      <c r="J3287" t="s">
        <v>194</v>
      </c>
      <c r="K3287">
        <v>35.6755</v>
      </c>
      <c r="L3287">
        <v>-88.042599999999993</v>
      </c>
      <c r="M3287" s="100" t="s">
        <v>38402</v>
      </c>
      <c r="N3287" t="s">
        <v>26242</v>
      </c>
      <c r="O3287" t="s">
        <v>42700</v>
      </c>
      <c r="P3287">
        <v>3</v>
      </c>
      <c r="Q3287" t="s">
        <v>31565</v>
      </c>
      <c r="R3287" t="s">
        <v>25816</v>
      </c>
      <c r="S3287" t="s">
        <v>26197</v>
      </c>
      <c r="T3287"/>
      <c r="U3287" t="s">
        <v>26198</v>
      </c>
      <c r="V3287" t="s">
        <v>26199</v>
      </c>
      <c r="X3287" s="91" t="s">
        <v>31566</v>
      </c>
      <c r="Y3287" s="97"/>
      <c r="AA3287" s="91" t="str">
        <v>GOODI001.1DE</v>
      </c>
    </row>
    <row r="3288" spans="1:27" s="91" customFormat="1" ht="15" customHeight="1" x14ac:dyDescent="0.35">
      <c r="A3288" t="s">
        <v>9765</v>
      </c>
      <c r="B3288" t="s">
        <v>9764</v>
      </c>
      <c r="C3288" t="s">
        <v>9766</v>
      </c>
      <c r="D3288" t="s">
        <v>9767</v>
      </c>
      <c r="E3288"/>
      <c r="F3288" t="s">
        <v>28994</v>
      </c>
      <c r="G3288"/>
      <c r="H3288">
        <v>0.2</v>
      </c>
      <c r="I3288">
        <v>1.51</v>
      </c>
      <c r="J3288" t="s">
        <v>346</v>
      </c>
      <c r="K3288">
        <v>36.085999999999999</v>
      </c>
      <c r="L3288">
        <v>-83.064899999999994</v>
      </c>
      <c r="M3288" s="100" t="s">
        <v>38387</v>
      </c>
      <c r="N3288" t="s">
        <v>26214</v>
      </c>
      <c r="O3288" t="s">
        <v>42383</v>
      </c>
      <c r="P3288">
        <v>5</v>
      </c>
      <c r="Q3288" t="s">
        <v>31567</v>
      </c>
      <c r="R3288" t="s">
        <v>25825</v>
      </c>
      <c r="S3288" t="s">
        <v>26197</v>
      </c>
      <c r="T3288"/>
      <c r="U3288" t="s">
        <v>26198</v>
      </c>
      <c r="V3288" t="s">
        <v>26204</v>
      </c>
      <c r="Y3288" s="97"/>
      <c r="AA3288" s="91" t="str">
        <v>GOODW000.2CO</v>
      </c>
    </row>
    <row r="3289" spans="1:27" s="91" customFormat="1" ht="15" customHeight="1" x14ac:dyDescent="0.35">
      <c r="A3289" t="s">
        <v>9769</v>
      </c>
      <c r="B3289" t="s">
        <v>9768</v>
      </c>
      <c r="C3289" t="s">
        <v>9770</v>
      </c>
      <c r="D3289" t="s">
        <v>9771</v>
      </c>
      <c r="E3289"/>
      <c r="F3289" t="s">
        <v>28983</v>
      </c>
      <c r="G3289"/>
      <c r="H3289">
        <v>0</v>
      </c>
      <c r="I3289">
        <v>24.21</v>
      </c>
      <c r="J3289" t="s">
        <v>244</v>
      </c>
      <c r="K3289">
        <v>36.467100000000002</v>
      </c>
      <c r="L3289">
        <v>-81.804400000000001</v>
      </c>
      <c r="M3289" s="100" t="s">
        <v>38455</v>
      </c>
      <c r="N3289" t="s">
        <v>26332</v>
      </c>
      <c r="O3289" t="s">
        <v>43017</v>
      </c>
      <c r="P3289">
        <v>1</v>
      </c>
      <c r="Q3289" t="s">
        <v>27295</v>
      </c>
      <c r="R3289" t="s">
        <v>25821</v>
      </c>
      <c r="S3289" t="s">
        <v>26197</v>
      </c>
      <c r="T3289"/>
      <c r="U3289" t="s">
        <v>26198</v>
      </c>
      <c r="V3289" t="s">
        <v>26204</v>
      </c>
      <c r="W3289" s="91" t="s">
        <v>9772</v>
      </c>
      <c r="X3289" s="91" t="s">
        <v>35173</v>
      </c>
      <c r="Y3289" s="97"/>
      <c r="AA3289" s="91" t="str">
        <v>GOOSE000.0JO</v>
      </c>
    </row>
    <row r="3290" spans="1:27" s="91" customFormat="1" ht="15" customHeight="1" x14ac:dyDescent="0.35">
      <c r="A3290" t="s">
        <v>9774</v>
      </c>
      <c r="B3290" t="s">
        <v>9773</v>
      </c>
      <c r="C3290" t="s">
        <v>9770</v>
      </c>
      <c r="D3290" t="s">
        <v>9775</v>
      </c>
      <c r="E3290"/>
      <c r="F3290" t="s">
        <v>33</v>
      </c>
      <c r="G3290"/>
      <c r="H3290">
        <v>0.1</v>
      </c>
      <c r="I3290">
        <v>1.25</v>
      </c>
      <c r="J3290" t="s">
        <v>95</v>
      </c>
      <c r="K3290">
        <v>35.863050000000001</v>
      </c>
      <c r="L3290">
        <v>-86.834980000000002</v>
      </c>
      <c r="M3290" s="100" t="s">
        <v>38379</v>
      </c>
      <c r="N3290" t="s">
        <v>26205</v>
      </c>
      <c r="O3290" t="s">
        <v>42128</v>
      </c>
      <c r="P3290">
        <v>1</v>
      </c>
      <c r="Q3290" t="s">
        <v>26935</v>
      </c>
      <c r="R3290" t="s">
        <v>25829</v>
      </c>
      <c r="S3290" t="s">
        <v>26197</v>
      </c>
      <c r="T3290"/>
      <c r="U3290" t="s">
        <v>26198</v>
      </c>
      <c r="V3290" t="s">
        <v>26199</v>
      </c>
      <c r="Y3290" s="97"/>
      <c r="AA3290" s="91" t="str">
        <v>GOOSE000.1WI</v>
      </c>
    </row>
    <row r="3291" spans="1:27" s="91" customFormat="1" ht="15" customHeight="1" x14ac:dyDescent="0.35">
      <c r="A3291" t="s">
        <v>9777</v>
      </c>
      <c r="B3291" t="s">
        <v>9776</v>
      </c>
      <c r="C3291" t="s">
        <v>9770</v>
      </c>
      <c r="D3291" t="s">
        <v>5557</v>
      </c>
      <c r="E3291"/>
      <c r="F3291" t="s">
        <v>33</v>
      </c>
      <c r="G3291"/>
      <c r="H3291">
        <v>0.3</v>
      </c>
      <c r="I3291">
        <v>4.18</v>
      </c>
      <c r="J3291" t="s">
        <v>76</v>
      </c>
      <c r="K3291">
        <v>35.396610000000003</v>
      </c>
      <c r="L3291">
        <v>-86.420400000000001</v>
      </c>
      <c r="M3291" s="100" t="s">
        <v>38389</v>
      </c>
      <c r="N3291" t="s">
        <v>26217</v>
      </c>
      <c r="O3291" t="s">
        <v>42494</v>
      </c>
      <c r="P3291">
        <v>4</v>
      </c>
      <c r="Q3291" t="s">
        <v>31568</v>
      </c>
      <c r="R3291" t="s">
        <v>25808</v>
      </c>
      <c r="S3291" t="s">
        <v>26197</v>
      </c>
      <c r="T3291"/>
      <c r="U3291" t="s">
        <v>26198</v>
      </c>
      <c r="V3291" t="s">
        <v>26199</v>
      </c>
      <c r="X3291" s="91" t="s">
        <v>29982</v>
      </c>
      <c r="Y3291" s="97"/>
      <c r="AA3291" s="91" t="str">
        <v>GOOSE000.3BE</v>
      </c>
    </row>
    <row r="3292" spans="1:27" s="91" customFormat="1" ht="15" customHeight="1" x14ac:dyDescent="0.35">
      <c r="A3292" t="s">
        <v>9779</v>
      </c>
      <c r="B3292" t="s">
        <v>9778</v>
      </c>
      <c r="C3292" t="s">
        <v>9770</v>
      </c>
      <c r="D3292" t="s">
        <v>9780</v>
      </c>
      <c r="E3292"/>
      <c r="F3292" t="s">
        <v>33</v>
      </c>
      <c r="G3292"/>
      <c r="H3292">
        <v>0.3</v>
      </c>
      <c r="I3292">
        <v>3.09</v>
      </c>
      <c r="J3292" t="s">
        <v>4110</v>
      </c>
      <c r="K3292">
        <v>36.075969999999998</v>
      </c>
      <c r="L3292">
        <v>-86.043930000000003</v>
      </c>
      <c r="M3292" s="100" t="s">
        <v>38383</v>
      </c>
      <c r="N3292" t="s">
        <v>3589</v>
      </c>
      <c r="O3292" t="s">
        <v>43018</v>
      </c>
      <c r="P3292">
        <v>2</v>
      </c>
      <c r="Q3292" t="s">
        <v>27296</v>
      </c>
      <c r="R3292" t="s">
        <v>25812</v>
      </c>
      <c r="S3292" t="s">
        <v>26197</v>
      </c>
      <c r="T3292"/>
      <c r="U3292" t="s">
        <v>26198</v>
      </c>
      <c r="V3292" t="s">
        <v>26199</v>
      </c>
      <c r="Y3292" s="97"/>
      <c r="AA3292" s="91" t="str">
        <v>GOOSE000.3DB</v>
      </c>
    </row>
    <row r="3293" spans="1:27" s="91" customFormat="1" ht="15" customHeight="1" x14ac:dyDescent="0.35">
      <c r="A3293" t="s">
        <v>9782</v>
      </c>
      <c r="B3293" t="s">
        <v>9781</v>
      </c>
      <c r="C3293" t="s">
        <v>9770</v>
      </c>
      <c r="D3293" t="s">
        <v>9783</v>
      </c>
      <c r="E3293"/>
      <c r="F3293" t="s">
        <v>44</v>
      </c>
      <c r="G3293"/>
      <c r="H3293">
        <v>0.8</v>
      </c>
      <c r="I3293">
        <v>3.2</v>
      </c>
      <c r="J3293" t="s">
        <v>359</v>
      </c>
      <c r="K3293">
        <v>35.939799999999998</v>
      </c>
      <c r="L3293">
        <v>-83.917000000000002</v>
      </c>
      <c r="M3293" s="100" t="s">
        <v>38415</v>
      </c>
      <c r="N3293" t="s">
        <v>26602</v>
      </c>
      <c r="O3293" t="s">
        <v>43019</v>
      </c>
      <c r="P3293">
        <v>2</v>
      </c>
      <c r="Q3293" t="s">
        <v>27297</v>
      </c>
      <c r="R3293" t="s">
        <v>25825</v>
      </c>
      <c r="S3293" t="s">
        <v>26197</v>
      </c>
      <c r="T3293"/>
      <c r="U3293" t="s">
        <v>26198</v>
      </c>
      <c r="V3293" t="s">
        <v>26204</v>
      </c>
      <c r="X3293" s="91" t="s">
        <v>29657</v>
      </c>
      <c r="Y3293" s="97"/>
      <c r="AA3293" s="91" t="str">
        <v>GOOSE000.8KN</v>
      </c>
    </row>
    <row r="3294" spans="1:27" s="91" customFormat="1" ht="15" customHeight="1" x14ac:dyDescent="0.35">
      <c r="A3294" t="s">
        <v>9785</v>
      </c>
      <c r="B3294" t="s">
        <v>9784</v>
      </c>
      <c r="C3294" t="s">
        <v>9770</v>
      </c>
      <c r="D3294" t="s">
        <v>9786</v>
      </c>
      <c r="E3294"/>
      <c r="F3294" t="s">
        <v>28983</v>
      </c>
      <c r="G3294"/>
      <c r="H3294">
        <v>1.3</v>
      </c>
      <c r="I3294">
        <v>12.55</v>
      </c>
      <c r="J3294" t="s">
        <v>244</v>
      </c>
      <c r="K3294">
        <v>36.482599999999998</v>
      </c>
      <c r="L3294">
        <v>-81.808800000000005</v>
      </c>
      <c r="M3294" s="100" t="s">
        <v>38455</v>
      </c>
      <c r="N3294" t="s">
        <v>26332</v>
      </c>
      <c r="O3294" t="s">
        <v>43017</v>
      </c>
      <c r="P3294">
        <v>1</v>
      </c>
      <c r="Q3294" t="s">
        <v>27295</v>
      </c>
      <c r="R3294" t="s">
        <v>25821</v>
      </c>
      <c r="S3294" t="s">
        <v>26197</v>
      </c>
      <c r="T3294"/>
      <c r="U3294" t="s">
        <v>26198</v>
      </c>
      <c r="V3294" t="s">
        <v>26204</v>
      </c>
      <c r="Y3294" s="97"/>
      <c r="AA3294" s="91" t="str">
        <v>GOOSE001.3JO</v>
      </c>
    </row>
    <row r="3295" spans="1:27" s="91" customFormat="1" ht="15" customHeight="1" x14ac:dyDescent="0.35">
      <c r="A3295" t="s">
        <v>9788</v>
      </c>
      <c r="B3295" t="s">
        <v>9787</v>
      </c>
      <c r="C3295" t="s">
        <v>9770</v>
      </c>
      <c r="D3295" t="s">
        <v>9789</v>
      </c>
      <c r="E3295"/>
      <c r="F3295" t="s">
        <v>33</v>
      </c>
      <c r="G3295"/>
      <c r="H3295">
        <v>1.7</v>
      </c>
      <c r="I3295">
        <v>2.77</v>
      </c>
      <c r="J3295" t="s">
        <v>34</v>
      </c>
      <c r="K3295">
        <v>35.562778000000002</v>
      </c>
      <c r="L3295">
        <v>-86.993333000000007</v>
      </c>
      <c r="M3295" s="100" t="s">
        <v>38389</v>
      </c>
      <c r="N3295" t="s">
        <v>26217</v>
      </c>
      <c r="O3295" t="s">
        <v>42280</v>
      </c>
      <c r="P3295">
        <v>4</v>
      </c>
      <c r="Q3295" t="s">
        <v>31569</v>
      </c>
      <c r="R3295" t="s">
        <v>25808</v>
      </c>
      <c r="S3295" t="s">
        <v>26197</v>
      </c>
      <c r="T3295"/>
      <c r="U3295" t="s">
        <v>26198</v>
      </c>
      <c r="V3295" t="s">
        <v>26199</v>
      </c>
      <c r="Y3295" s="97"/>
      <c r="AA3295" s="91" t="str">
        <v>GOOSE001.7MY</v>
      </c>
    </row>
    <row r="3296" spans="1:27" s="91" customFormat="1" ht="15" customHeight="1" x14ac:dyDescent="0.35">
      <c r="A3296" t="s">
        <v>9791</v>
      </c>
      <c r="B3296" t="s">
        <v>9790</v>
      </c>
      <c r="C3296" t="s">
        <v>9770</v>
      </c>
      <c r="D3296" t="s">
        <v>9792</v>
      </c>
      <c r="E3296"/>
      <c r="F3296" t="s">
        <v>33</v>
      </c>
      <c r="G3296"/>
      <c r="H3296">
        <v>4.5</v>
      </c>
      <c r="I3296">
        <v>74.16</v>
      </c>
      <c r="J3296" t="s">
        <v>6397</v>
      </c>
      <c r="K3296">
        <v>36.384721999999996</v>
      </c>
      <c r="L3296">
        <v>-86.129166999999995</v>
      </c>
      <c r="M3296" s="100" t="s">
        <v>38431</v>
      </c>
      <c r="N3296" t="s">
        <v>26295</v>
      </c>
      <c r="O3296" t="s">
        <v>42508</v>
      </c>
      <c r="P3296">
        <v>4</v>
      </c>
      <c r="Q3296" t="s">
        <v>27298</v>
      </c>
      <c r="R3296" t="s">
        <v>25812</v>
      </c>
      <c r="S3296" t="s">
        <v>26197</v>
      </c>
      <c r="T3296"/>
      <c r="U3296" t="s">
        <v>26198</v>
      </c>
      <c r="V3296" t="s">
        <v>26199</v>
      </c>
      <c r="X3296" s="91" t="s">
        <v>31570</v>
      </c>
      <c r="Y3296" s="97"/>
      <c r="AA3296" s="91" t="str">
        <v>GOOSE004.5TR</v>
      </c>
    </row>
    <row r="3297" spans="1:27" s="91" customFormat="1" ht="15" customHeight="1" x14ac:dyDescent="0.35">
      <c r="A3297" t="s">
        <v>9794</v>
      </c>
      <c r="B3297" t="s">
        <v>9793</v>
      </c>
      <c r="C3297" t="s">
        <v>9770</v>
      </c>
      <c r="D3297" t="s">
        <v>9795</v>
      </c>
      <c r="E3297"/>
      <c r="F3297" t="s">
        <v>33</v>
      </c>
      <c r="G3297"/>
      <c r="H3297">
        <v>8</v>
      </c>
      <c r="I3297">
        <v>63.95</v>
      </c>
      <c r="J3297" t="s">
        <v>6397</v>
      </c>
      <c r="K3297">
        <v>36.408499999999997</v>
      </c>
      <c r="L3297">
        <v>-86.106499999999997</v>
      </c>
      <c r="M3297" s="100" t="s">
        <v>38431</v>
      </c>
      <c r="N3297" t="s">
        <v>26295</v>
      </c>
      <c r="O3297" t="s">
        <v>39300</v>
      </c>
      <c r="P3297">
        <v>4</v>
      </c>
      <c r="Q3297" t="s">
        <v>27298</v>
      </c>
      <c r="R3297" t="s">
        <v>25812</v>
      </c>
      <c r="S3297" t="s">
        <v>26197</v>
      </c>
      <c r="T3297"/>
      <c r="U3297" t="s">
        <v>26198</v>
      </c>
      <c r="V3297" t="s">
        <v>26199</v>
      </c>
      <c r="W3297" s="91" t="s">
        <v>39301</v>
      </c>
      <c r="Y3297" s="97"/>
      <c r="AA3297" s="91" t="str">
        <v>GOOSE008.0TR</v>
      </c>
    </row>
    <row r="3298" spans="1:27" s="91" customFormat="1" ht="15" customHeight="1" x14ac:dyDescent="0.35">
      <c r="A3298" t="s">
        <v>9797</v>
      </c>
      <c r="B3298" t="s">
        <v>9796</v>
      </c>
      <c r="C3298" t="s">
        <v>9770</v>
      </c>
      <c r="D3298" t="s">
        <v>9798</v>
      </c>
      <c r="E3298"/>
      <c r="F3298" t="s">
        <v>33</v>
      </c>
      <c r="G3298"/>
      <c r="H3298">
        <v>14.4</v>
      </c>
      <c r="I3298">
        <v>7.97</v>
      </c>
      <c r="J3298" t="s">
        <v>2764</v>
      </c>
      <c r="K3298">
        <v>36.469444000000003</v>
      </c>
      <c r="L3298">
        <v>-86.046389000000005</v>
      </c>
      <c r="M3298" s="100" t="s">
        <v>38431</v>
      </c>
      <c r="N3298" t="s">
        <v>26295</v>
      </c>
      <c r="O3298" t="s">
        <v>43020</v>
      </c>
      <c r="P3298">
        <v>4</v>
      </c>
      <c r="Q3298" t="s">
        <v>27298</v>
      </c>
      <c r="R3298" t="s">
        <v>25812</v>
      </c>
      <c r="S3298" t="s">
        <v>26197</v>
      </c>
      <c r="T3298"/>
      <c r="U3298" t="s">
        <v>26198</v>
      </c>
      <c r="V3298" t="s">
        <v>26199</v>
      </c>
      <c r="Y3298" s="97"/>
      <c r="AA3298" s="91" t="str">
        <v>GOOSE014.4MA</v>
      </c>
    </row>
    <row r="3299" spans="1:27" s="91" customFormat="1" ht="15" customHeight="1" x14ac:dyDescent="0.35">
      <c r="A3299" t="s">
        <v>39302</v>
      </c>
      <c r="B3299" t="s">
        <v>39303</v>
      </c>
      <c r="C3299" t="s">
        <v>39304</v>
      </c>
      <c r="D3299" t="s">
        <v>39305</v>
      </c>
      <c r="E3299"/>
      <c r="F3299" t="s">
        <v>33</v>
      </c>
      <c r="G3299"/>
      <c r="H3299">
        <v>0.2</v>
      </c>
      <c r="I3299">
        <v>0.23</v>
      </c>
      <c r="J3299" t="s">
        <v>6397</v>
      </c>
      <c r="K3299">
        <v>36.3703</v>
      </c>
      <c r="L3299">
        <v>-86.12912</v>
      </c>
      <c r="M3299" s="100" t="s">
        <v>38431</v>
      </c>
      <c r="N3299" t="s">
        <v>26295</v>
      </c>
      <c r="O3299" t="s">
        <v>39300</v>
      </c>
      <c r="P3299">
        <v>4</v>
      </c>
      <c r="Q3299" t="s">
        <v>27303</v>
      </c>
      <c r="R3299" t="s">
        <v>25812</v>
      </c>
      <c r="S3299" t="s">
        <v>26197</v>
      </c>
      <c r="T3299"/>
      <c r="U3299" t="s">
        <v>26198</v>
      </c>
      <c r="V3299" t="s">
        <v>26199</v>
      </c>
      <c r="Y3299" s="97"/>
      <c r="AA3299" s="91" t="str">
        <v>GOOSE2.9T0.2TR</v>
      </c>
    </row>
    <row r="3300" spans="1:27" s="91" customFormat="1" ht="15" customHeight="1" x14ac:dyDescent="0.35">
      <c r="A3300" t="s">
        <v>31571</v>
      </c>
      <c r="B3300" t="s">
        <v>31572</v>
      </c>
      <c r="C3300" t="s">
        <v>27301</v>
      </c>
      <c r="D3300" t="s">
        <v>31573</v>
      </c>
      <c r="E3300"/>
      <c r="F3300" t="s">
        <v>33</v>
      </c>
      <c r="G3300"/>
      <c r="H3300">
        <v>0.1</v>
      </c>
      <c r="I3300">
        <v>0.9</v>
      </c>
      <c r="J3300" t="s">
        <v>6397</v>
      </c>
      <c r="K3300">
        <v>36.380339999999997</v>
      </c>
      <c r="L3300">
        <v>-86.125349999999997</v>
      </c>
      <c r="M3300" s="100" t="s">
        <v>38431</v>
      </c>
      <c r="N3300" t="s">
        <v>26295</v>
      </c>
      <c r="O3300" t="s">
        <v>42508</v>
      </c>
      <c r="P3300">
        <v>4</v>
      </c>
      <c r="Q3300" t="s">
        <v>27303</v>
      </c>
      <c r="R3300" t="s">
        <v>25812</v>
      </c>
      <c r="S3300" t="s">
        <v>26197</v>
      </c>
      <c r="T3300"/>
      <c r="U3300" t="s">
        <v>26198</v>
      </c>
      <c r="V3300" t="s">
        <v>26199</v>
      </c>
      <c r="W3300" s="91" t="s">
        <v>31574</v>
      </c>
      <c r="X3300" s="91" t="s">
        <v>31575</v>
      </c>
      <c r="Y3300" s="97"/>
      <c r="AA3300" s="91" t="str">
        <v>GOOSE4.1T0.1TR</v>
      </c>
    </row>
    <row r="3301" spans="1:27" s="91" customFormat="1" ht="15" customHeight="1" x14ac:dyDescent="0.35">
      <c r="A3301" t="s">
        <v>27300</v>
      </c>
      <c r="B3301" t="s">
        <v>27299</v>
      </c>
      <c r="C3301" t="s">
        <v>27301</v>
      </c>
      <c r="D3301" t="s">
        <v>27302</v>
      </c>
      <c r="E3301"/>
      <c r="F3301" t="s">
        <v>33</v>
      </c>
      <c r="G3301"/>
      <c r="H3301">
        <v>0.2</v>
      </c>
      <c r="I3301">
        <v>0.91</v>
      </c>
      <c r="J3301" t="s">
        <v>6397</v>
      </c>
      <c r="K3301">
        <v>36.280859999999997</v>
      </c>
      <c r="L3301">
        <v>-86.125119999999995</v>
      </c>
      <c r="M3301" s="100" t="s">
        <v>38431</v>
      </c>
      <c r="N3301" t="s">
        <v>26295</v>
      </c>
      <c r="O3301" t="s">
        <v>42508</v>
      </c>
      <c r="P3301">
        <v>4</v>
      </c>
      <c r="Q3301" t="s">
        <v>27303</v>
      </c>
      <c r="R3301" t="s">
        <v>25812</v>
      </c>
      <c r="S3301" t="s">
        <v>26197</v>
      </c>
      <c r="T3301"/>
      <c r="U3301" t="s">
        <v>26198</v>
      </c>
      <c r="V3301" t="s">
        <v>26199</v>
      </c>
      <c r="X3301" s="91" t="s">
        <v>25737</v>
      </c>
      <c r="Y3301" s="97"/>
      <c r="AA3301" s="91" t="str">
        <v>GOOSE4.1T0.2TR</v>
      </c>
    </row>
    <row r="3302" spans="1:27" s="91" customFormat="1" ht="15" customHeight="1" x14ac:dyDescent="0.35">
      <c r="A3302" t="s">
        <v>31576</v>
      </c>
      <c r="B3302" t="s">
        <v>31577</v>
      </c>
      <c r="C3302" t="s">
        <v>27301</v>
      </c>
      <c r="D3302" t="s">
        <v>31578</v>
      </c>
      <c r="E3302"/>
      <c r="F3302" t="s">
        <v>33</v>
      </c>
      <c r="G3302"/>
      <c r="H3302">
        <v>0.2</v>
      </c>
      <c r="I3302">
        <v>1.2</v>
      </c>
      <c r="J3302" t="s">
        <v>6397</v>
      </c>
      <c r="K3302">
        <v>36.3947</v>
      </c>
      <c r="L3302">
        <v>-86.110299999999995</v>
      </c>
      <c r="M3302" s="100" t="s">
        <v>38431</v>
      </c>
      <c r="N3302" t="s">
        <v>26295</v>
      </c>
      <c r="O3302" t="s">
        <v>42508</v>
      </c>
      <c r="P3302">
        <v>4</v>
      </c>
      <c r="Q3302" t="s">
        <v>27303</v>
      </c>
      <c r="R3302" t="s">
        <v>25812</v>
      </c>
      <c r="S3302" t="s">
        <v>26197</v>
      </c>
      <c r="T3302"/>
      <c r="U3302" t="s">
        <v>26198</v>
      </c>
      <c r="V3302" t="s">
        <v>26199</v>
      </c>
      <c r="W3302" s="91" t="s">
        <v>31579</v>
      </c>
      <c r="X3302" s="91" t="s">
        <v>31580</v>
      </c>
      <c r="Y3302" s="97"/>
      <c r="AA3302" s="91" t="str">
        <v>GOOSE6.9T0.2TR</v>
      </c>
    </row>
    <row r="3303" spans="1:27" s="91" customFormat="1" ht="15" customHeight="1" x14ac:dyDescent="0.35">
      <c r="A3303" t="s">
        <v>9800</v>
      </c>
      <c r="B3303" t="s">
        <v>9799</v>
      </c>
      <c r="C3303" t="s">
        <v>9801</v>
      </c>
      <c r="D3303" t="s">
        <v>9802</v>
      </c>
      <c r="E3303"/>
      <c r="F3303" t="s">
        <v>29083</v>
      </c>
      <c r="G3303"/>
      <c r="H3303">
        <v>0.7</v>
      </c>
      <c r="I3303">
        <v>2.72</v>
      </c>
      <c r="J3303" t="s">
        <v>19</v>
      </c>
      <c r="K3303">
        <v>36.010278</v>
      </c>
      <c r="L3303">
        <v>-87.225832999999994</v>
      </c>
      <c r="M3303" s="100" t="s">
        <v>38379</v>
      </c>
      <c r="N3303" t="s">
        <v>26205</v>
      </c>
      <c r="O3303" t="s">
        <v>42354</v>
      </c>
      <c r="P3303">
        <v>1</v>
      </c>
      <c r="Q3303" t="s">
        <v>27304</v>
      </c>
      <c r="R3303" t="s">
        <v>25829</v>
      </c>
      <c r="S3303" t="s">
        <v>26197</v>
      </c>
      <c r="T3303"/>
      <c r="U3303" t="s">
        <v>26198</v>
      </c>
      <c r="V3303" t="s">
        <v>26199</v>
      </c>
      <c r="Y3303" s="97"/>
      <c r="AA3303" s="91" t="str">
        <v>GOSLI000.7DI</v>
      </c>
    </row>
    <row r="3304" spans="1:27" s="91" customFormat="1" ht="15" customHeight="1" x14ac:dyDescent="0.35">
      <c r="A3304" t="s">
        <v>9804</v>
      </c>
      <c r="B3304" t="s">
        <v>9803</v>
      </c>
      <c r="C3304" t="s">
        <v>9805</v>
      </c>
      <c r="D3304" t="s">
        <v>9806</v>
      </c>
      <c r="E3304"/>
      <c r="F3304" t="s">
        <v>29090</v>
      </c>
      <c r="G3304"/>
      <c r="H3304">
        <v>0.1</v>
      </c>
      <c r="I3304">
        <v>1.42</v>
      </c>
      <c r="J3304" t="s">
        <v>442</v>
      </c>
      <c r="K3304">
        <v>36.222999999999999</v>
      </c>
      <c r="L3304">
        <v>-82.177999999999997</v>
      </c>
      <c r="M3304" s="100" t="s">
        <v>38455</v>
      </c>
      <c r="N3304" t="s">
        <v>26332</v>
      </c>
      <c r="O3304" t="s">
        <v>42337</v>
      </c>
      <c r="P3304">
        <v>1</v>
      </c>
      <c r="Q3304" t="s">
        <v>31581</v>
      </c>
      <c r="R3304" t="s">
        <v>25821</v>
      </c>
      <c r="S3304" t="s">
        <v>26197</v>
      </c>
      <c r="T3304"/>
      <c r="U3304" t="s">
        <v>26198</v>
      </c>
      <c r="V3304" t="s">
        <v>26204</v>
      </c>
      <c r="X3304" s="91" t="s">
        <v>31582</v>
      </c>
      <c r="Y3304" s="97"/>
      <c r="AA3304" s="91" t="str">
        <v>GOUGE000.1CT</v>
      </c>
    </row>
    <row r="3305" spans="1:27" s="91" customFormat="1" ht="15" customHeight="1" x14ac:dyDescent="0.35">
      <c r="A3305" t="s">
        <v>9808</v>
      </c>
      <c r="B3305" t="s">
        <v>9807</v>
      </c>
      <c r="C3305" t="s">
        <v>9809</v>
      </c>
      <c r="D3305" t="s">
        <v>9810</v>
      </c>
      <c r="E3305"/>
      <c r="F3305" t="s">
        <v>58</v>
      </c>
      <c r="G3305"/>
      <c r="H3305">
        <v>0.4</v>
      </c>
      <c r="I3305">
        <v>1.33</v>
      </c>
      <c r="J3305" t="s">
        <v>313</v>
      </c>
      <c r="K3305">
        <v>36.031370000000003</v>
      </c>
      <c r="L3305">
        <v>-85.020759999999996</v>
      </c>
      <c r="M3305" s="100" t="s">
        <v>38416</v>
      </c>
      <c r="N3305" t="s">
        <v>26258</v>
      </c>
      <c r="O3305" t="s">
        <v>42333</v>
      </c>
      <c r="P3305">
        <v>1</v>
      </c>
      <c r="Q3305" t="s">
        <v>35174</v>
      </c>
      <c r="R3305" t="s">
        <v>25812</v>
      </c>
      <c r="S3305" t="s">
        <v>26197</v>
      </c>
      <c r="T3305"/>
      <c r="U3305" t="s">
        <v>26198</v>
      </c>
      <c r="V3305" t="s">
        <v>26199</v>
      </c>
      <c r="X3305" s="91" t="s">
        <v>35175</v>
      </c>
      <c r="Y3305" s="97"/>
      <c r="AA3305" s="91" t="str">
        <v>GOULD000.4CU</v>
      </c>
    </row>
    <row r="3306" spans="1:27" s="91" customFormat="1" ht="15" customHeight="1" x14ac:dyDescent="0.35">
      <c r="A3306" t="s">
        <v>9812</v>
      </c>
      <c r="B3306" t="s">
        <v>9811</v>
      </c>
      <c r="C3306" t="s">
        <v>9813</v>
      </c>
      <c r="D3306" t="s">
        <v>9814</v>
      </c>
      <c r="E3306"/>
      <c r="F3306" t="s">
        <v>29089</v>
      </c>
      <c r="G3306"/>
      <c r="H3306">
        <v>0.3</v>
      </c>
      <c r="I3306">
        <v>0.25</v>
      </c>
      <c r="J3306" t="s">
        <v>583</v>
      </c>
      <c r="K3306">
        <v>35.047370000000001</v>
      </c>
      <c r="L3306">
        <v>-85.832629999999995</v>
      </c>
      <c r="M3306" s="100" t="s">
        <v>38430</v>
      </c>
      <c r="N3306" t="s">
        <v>26288</v>
      </c>
      <c r="O3306" t="s">
        <v>42406</v>
      </c>
      <c r="P3306">
        <v>5</v>
      </c>
      <c r="Q3306" t="s">
        <v>31583</v>
      </c>
      <c r="R3306" t="s">
        <v>25802</v>
      </c>
      <c r="S3306" t="s">
        <v>26197</v>
      </c>
      <c r="T3306"/>
      <c r="U3306" t="s">
        <v>26198</v>
      </c>
      <c r="V3306" t="s">
        <v>26199</v>
      </c>
      <c r="W3306" s="91" t="s">
        <v>9815</v>
      </c>
      <c r="X3306" s="91" t="s">
        <v>30581</v>
      </c>
      <c r="Y3306" s="97"/>
      <c r="AA3306" s="91" t="str">
        <v>GOURD3.6G0.3MI</v>
      </c>
    </row>
    <row r="3307" spans="1:27" s="91" customFormat="1" ht="15" customHeight="1" x14ac:dyDescent="0.35">
      <c r="A3307" t="s">
        <v>9817</v>
      </c>
      <c r="B3307" t="s">
        <v>9816</v>
      </c>
      <c r="C3307" t="s">
        <v>9813</v>
      </c>
      <c r="D3307" t="s">
        <v>9818</v>
      </c>
      <c r="E3307"/>
      <c r="F3307" t="s">
        <v>58</v>
      </c>
      <c r="G3307"/>
      <c r="H3307">
        <v>0.4</v>
      </c>
      <c r="I3307">
        <v>0.24</v>
      </c>
      <c r="J3307" t="s">
        <v>583</v>
      </c>
      <c r="K3307">
        <v>35.048119999999997</v>
      </c>
      <c r="L3307">
        <v>-85.832909999999998</v>
      </c>
      <c r="M3307" s="100" t="s">
        <v>38430</v>
      </c>
      <c r="N3307" t="s">
        <v>26288</v>
      </c>
      <c r="O3307" t="s">
        <v>42406</v>
      </c>
      <c r="P3307">
        <v>5</v>
      </c>
      <c r="Q3307" t="s">
        <v>31583</v>
      </c>
      <c r="R3307" t="s">
        <v>25802</v>
      </c>
      <c r="S3307" t="s">
        <v>26197</v>
      </c>
      <c r="T3307"/>
      <c r="U3307" t="s">
        <v>26198</v>
      </c>
      <c r="V3307" t="s">
        <v>26199</v>
      </c>
      <c r="W3307" s="91" t="s">
        <v>9819</v>
      </c>
      <c r="X3307" s="91" t="s">
        <v>30581</v>
      </c>
      <c r="Y3307" s="97"/>
      <c r="AA3307" s="91" t="str">
        <v>GOURD3.6G0.4MI</v>
      </c>
    </row>
    <row r="3308" spans="1:27" s="91" customFormat="1" ht="15" customHeight="1" x14ac:dyDescent="0.35">
      <c r="A3308" t="s">
        <v>9821</v>
      </c>
      <c r="B3308" t="s">
        <v>9820</v>
      </c>
      <c r="C3308" t="s">
        <v>9822</v>
      </c>
      <c r="D3308" t="s">
        <v>9823</v>
      </c>
      <c r="E3308"/>
      <c r="F3308" t="s">
        <v>29083</v>
      </c>
      <c r="G3308"/>
      <c r="H3308">
        <v>1.4</v>
      </c>
      <c r="I3308">
        <v>2.4500000000000002</v>
      </c>
      <c r="J3308" t="s">
        <v>19</v>
      </c>
      <c r="K3308">
        <v>36.039239999999999</v>
      </c>
      <c r="L3308">
        <v>-87.381900000000002</v>
      </c>
      <c r="M3308" s="100" t="s">
        <v>38382</v>
      </c>
      <c r="N3308" t="s">
        <v>26210</v>
      </c>
      <c r="O3308" t="s">
        <v>42916</v>
      </c>
      <c r="P3308">
        <v>3</v>
      </c>
      <c r="Q3308" t="s">
        <v>27306</v>
      </c>
      <c r="R3308" t="s">
        <v>25829</v>
      </c>
      <c r="S3308" t="s">
        <v>26197</v>
      </c>
      <c r="T3308"/>
      <c r="U3308" t="s">
        <v>26198</v>
      </c>
      <c r="V3308" t="s">
        <v>26199</v>
      </c>
      <c r="W3308" s="91" t="s">
        <v>9824</v>
      </c>
      <c r="X3308" s="91" t="s">
        <v>31584</v>
      </c>
      <c r="Y3308" s="97"/>
      <c r="AA3308" s="91" t="str">
        <v>GRAB001.4DI</v>
      </c>
    </row>
    <row r="3309" spans="1:27" s="91" customFormat="1" ht="15" customHeight="1" x14ac:dyDescent="0.35">
      <c r="A3309" s="310" t="s">
        <v>41186</v>
      </c>
      <c r="B3309" s="310" t="s">
        <v>41187</v>
      </c>
      <c r="C3309" s="310" t="s">
        <v>9822</v>
      </c>
      <c r="D3309" s="310" t="s">
        <v>41188</v>
      </c>
      <c r="E3309" s="310"/>
      <c r="F3309" s="310" t="s">
        <v>29083</v>
      </c>
      <c r="G3309" s="310"/>
      <c r="H3309" s="314">
        <v>3</v>
      </c>
      <c r="I3309" s="314">
        <v>0.65</v>
      </c>
      <c r="J3309" s="310" t="s">
        <v>19</v>
      </c>
      <c r="K3309" s="314">
        <v>36.042017000000001</v>
      </c>
      <c r="L3309" s="314">
        <v>-87.355716999999999</v>
      </c>
      <c r="M3309" s="314" t="s">
        <v>38382</v>
      </c>
      <c r="N3309" s="310" t="s">
        <v>26210</v>
      </c>
      <c r="O3309" s="310" t="s">
        <v>41189</v>
      </c>
      <c r="P3309" s="314">
        <v>3</v>
      </c>
      <c r="Q3309" s="310" t="s">
        <v>27306</v>
      </c>
      <c r="R3309" s="310" t="s">
        <v>25829</v>
      </c>
      <c r="S3309" s="310" t="s">
        <v>26197</v>
      </c>
      <c r="T3309" s="310"/>
      <c r="U3309" s="310" t="s">
        <v>26198</v>
      </c>
      <c r="V3309" s="310" t="s">
        <v>26199</v>
      </c>
      <c r="X3309" s="91" t="s">
        <v>41190</v>
      </c>
      <c r="Y3309" s="97"/>
      <c r="AA3309" s="91" t="str">
        <v>GRAB003.0DI</v>
      </c>
    </row>
    <row r="3310" spans="1:27" s="91" customFormat="1" ht="15" customHeight="1" x14ac:dyDescent="0.35">
      <c r="A3310" s="310" t="s">
        <v>43598</v>
      </c>
      <c r="B3310" s="310" t="s">
        <v>43599</v>
      </c>
      <c r="C3310" s="310" t="s">
        <v>9827</v>
      </c>
      <c r="D3310" s="310" t="s">
        <v>43600</v>
      </c>
      <c r="E3310" s="310"/>
      <c r="F3310" s="310" t="s">
        <v>28998</v>
      </c>
      <c r="G3310" s="310" t="s">
        <v>44</v>
      </c>
      <c r="H3310" s="314">
        <v>0.2</v>
      </c>
      <c r="I3310" s="314">
        <v>1.08</v>
      </c>
      <c r="J3310" s="310" t="s">
        <v>359</v>
      </c>
      <c r="K3310" s="314">
        <v>35.886330000000001</v>
      </c>
      <c r="L3310" s="314">
        <v>-84.241990000000001</v>
      </c>
      <c r="M3310" s="314" t="s">
        <v>38459</v>
      </c>
      <c r="N3310" s="310" t="s">
        <v>26343</v>
      </c>
      <c r="O3310" s="310" t="s">
        <v>38839</v>
      </c>
      <c r="P3310" s="314">
        <v>3</v>
      </c>
      <c r="Q3310" s="310" t="s">
        <v>27307</v>
      </c>
      <c r="R3310" s="310" t="s">
        <v>25825</v>
      </c>
      <c r="S3310" s="310" t="s">
        <v>26197</v>
      </c>
      <c r="T3310" s="310"/>
      <c r="U3310" s="310" t="s">
        <v>26198</v>
      </c>
      <c r="V3310" s="310" t="s">
        <v>26204</v>
      </c>
      <c r="X3310" s="91" t="s">
        <v>43601</v>
      </c>
      <c r="Y3310" s="97"/>
      <c r="AA3310" s="91" t="str">
        <v>GRABL000.2KN</v>
      </c>
    </row>
    <row r="3311" spans="1:27" s="91" customFormat="1" ht="15" customHeight="1" x14ac:dyDescent="0.35">
      <c r="A3311" t="s">
        <v>9826</v>
      </c>
      <c r="B3311" t="s">
        <v>9825</v>
      </c>
      <c r="C3311" t="s">
        <v>9827</v>
      </c>
      <c r="D3311" t="s">
        <v>9828</v>
      </c>
      <c r="E3311"/>
      <c r="F3311" t="s">
        <v>44</v>
      </c>
      <c r="G3311" t="s">
        <v>28998</v>
      </c>
      <c r="H3311">
        <v>0.4</v>
      </c>
      <c r="I3311">
        <v>1.1299999999999999</v>
      </c>
      <c r="J3311" t="s">
        <v>359</v>
      </c>
      <c r="K3311">
        <v>35.883600000000001</v>
      </c>
      <c r="L3311">
        <v>-84.239000000000004</v>
      </c>
      <c r="M3311" s="100" t="s">
        <v>38459</v>
      </c>
      <c r="N3311" t="s">
        <v>26343</v>
      </c>
      <c r="O3311" t="s">
        <v>42379</v>
      </c>
      <c r="P3311">
        <v>3</v>
      </c>
      <c r="Q3311" t="s">
        <v>27307</v>
      </c>
      <c r="R3311" t="s">
        <v>25825</v>
      </c>
      <c r="S3311" t="s">
        <v>26197</v>
      </c>
      <c r="T3311"/>
      <c r="U3311" t="s">
        <v>26198</v>
      </c>
      <c r="V3311" t="s">
        <v>26204</v>
      </c>
      <c r="X3311" s="91" t="s">
        <v>35176</v>
      </c>
      <c r="Y3311" s="97"/>
      <c r="AA3311" s="91" t="str">
        <v>GRABL000.4KN</v>
      </c>
    </row>
    <row r="3312" spans="1:27" s="91" customFormat="1" ht="15" customHeight="1" x14ac:dyDescent="0.35">
      <c r="A3312" t="s">
        <v>9830</v>
      </c>
      <c r="B3312" t="s">
        <v>9829</v>
      </c>
      <c r="C3312" t="s">
        <v>9831</v>
      </c>
      <c r="D3312" t="s">
        <v>9832</v>
      </c>
      <c r="E3312"/>
      <c r="F3312" t="s">
        <v>29088</v>
      </c>
      <c r="G3312"/>
      <c r="H3312">
        <v>1.3</v>
      </c>
      <c r="I3312">
        <v>3.71</v>
      </c>
      <c r="J3312" t="s">
        <v>253</v>
      </c>
      <c r="K3312">
        <v>36.6312</v>
      </c>
      <c r="L3312">
        <v>-86.512100000000004</v>
      </c>
      <c r="M3312" s="100" t="s">
        <v>38456</v>
      </c>
      <c r="N3312" t="s">
        <v>26335</v>
      </c>
      <c r="O3312" t="s">
        <v>42103</v>
      </c>
      <c r="P3312">
        <v>4</v>
      </c>
      <c r="Q3312" t="s">
        <v>31585</v>
      </c>
      <c r="R3312" t="s">
        <v>25829</v>
      </c>
      <c r="S3312" t="s">
        <v>26197</v>
      </c>
      <c r="T3312"/>
      <c r="U3312" t="s">
        <v>26198</v>
      </c>
      <c r="V3312" t="s">
        <v>26199</v>
      </c>
      <c r="W3312" s="91" t="s">
        <v>9833</v>
      </c>
      <c r="X3312" s="91" t="s">
        <v>35177</v>
      </c>
      <c r="Y3312" s="97"/>
      <c r="AA3312" s="91" t="str">
        <v>GRACE001.3SR</v>
      </c>
    </row>
    <row r="3313" spans="1:27" s="91" customFormat="1" ht="15" customHeight="1" x14ac:dyDescent="0.35">
      <c r="A3313" t="s">
        <v>9835</v>
      </c>
      <c r="B3313" t="s">
        <v>9834</v>
      </c>
      <c r="C3313" t="s">
        <v>9836</v>
      </c>
      <c r="D3313" t="s">
        <v>9837</v>
      </c>
      <c r="E3313"/>
      <c r="F3313" t="s">
        <v>44</v>
      </c>
      <c r="G3313"/>
      <c r="H3313">
        <v>0.4</v>
      </c>
      <c r="I3313">
        <v>1.41</v>
      </c>
      <c r="J3313" t="s">
        <v>766</v>
      </c>
      <c r="K3313">
        <v>35.001199999999997</v>
      </c>
      <c r="L3313">
        <v>-85.5745</v>
      </c>
      <c r="M3313" s="100" t="s">
        <v>38386</v>
      </c>
      <c r="N3313" t="s">
        <v>29084</v>
      </c>
      <c r="O3313" t="s">
        <v>42448</v>
      </c>
      <c r="P3313">
        <v>4</v>
      </c>
      <c r="Q3313" t="s">
        <v>29926</v>
      </c>
      <c r="R3313" t="s">
        <v>25802</v>
      </c>
      <c r="S3313" t="s">
        <v>26197</v>
      </c>
      <c r="T3313"/>
      <c r="U3313" t="s">
        <v>26198</v>
      </c>
      <c r="V3313" t="s">
        <v>26204</v>
      </c>
      <c r="Y3313" s="97"/>
      <c r="AA3313" s="91" t="str">
        <v>GRAHA000.4HM</v>
      </c>
    </row>
    <row r="3314" spans="1:27" s="91" customFormat="1" ht="15" customHeight="1" x14ac:dyDescent="0.35">
      <c r="A3314" t="s">
        <v>9839</v>
      </c>
      <c r="B3314" t="s">
        <v>9838</v>
      </c>
      <c r="C3314" t="s">
        <v>9840</v>
      </c>
      <c r="D3314" t="s">
        <v>41191</v>
      </c>
      <c r="E3314"/>
      <c r="F3314" t="s">
        <v>115</v>
      </c>
      <c r="G3314"/>
      <c r="H3314">
        <v>1.2</v>
      </c>
      <c r="I3314">
        <v>1.86</v>
      </c>
      <c r="J3314" t="s">
        <v>583</v>
      </c>
      <c r="K3314">
        <v>34.999735999999999</v>
      </c>
      <c r="L3314">
        <v>-85.647751999999997</v>
      </c>
      <c r="M3314" s="100" t="s">
        <v>38430</v>
      </c>
      <c r="N3314" t="s">
        <v>26288</v>
      </c>
      <c r="O3314" t="s">
        <v>42997</v>
      </c>
      <c r="P3314">
        <v>5</v>
      </c>
      <c r="Q3314" t="s">
        <v>27308</v>
      </c>
      <c r="R3314" t="s">
        <v>25802</v>
      </c>
      <c r="S3314" t="s">
        <v>26197</v>
      </c>
      <c r="T3314"/>
      <c r="U3314" t="s">
        <v>26198</v>
      </c>
      <c r="V3314" t="s">
        <v>26199</v>
      </c>
      <c r="X3314" s="91" t="s">
        <v>41192</v>
      </c>
      <c r="Y3314" s="97"/>
      <c r="AA3314" s="91" t="str">
        <v>GRAHA001.2MI</v>
      </c>
    </row>
    <row r="3315" spans="1:27" s="91" customFormat="1" ht="15" customHeight="1" x14ac:dyDescent="0.35">
      <c r="A3315" t="s">
        <v>9842</v>
      </c>
      <c r="B3315" t="s">
        <v>9841</v>
      </c>
      <c r="C3315" t="s">
        <v>9843</v>
      </c>
      <c r="D3315" t="s">
        <v>9844</v>
      </c>
      <c r="E3315"/>
      <c r="F3315" t="s">
        <v>44</v>
      </c>
      <c r="G3315"/>
      <c r="H3315">
        <v>0.5</v>
      </c>
      <c r="I3315">
        <v>0.81</v>
      </c>
      <c r="J3315" t="s">
        <v>359</v>
      </c>
      <c r="K3315">
        <v>35.890500000000003</v>
      </c>
      <c r="L3315">
        <v>-83.866600000000005</v>
      </c>
      <c r="M3315" s="100" t="s">
        <v>38415</v>
      </c>
      <c r="N3315" t="s">
        <v>26602</v>
      </c>
      <c r="O3315" t="s">
        <v>42152</v>
      </c>
      <c r="P3315">
        <v>2</v>
      </c>
      <c r="Q3315" t="s">
        <v>31586</v>
      </c>
      <c r="R3315" t="s">
        <v>25825</v>
      </c>
      <c r="S3315" t="s">
        <v>26197</v>
      </c>
      <c r="T3315"/>
      <c r="U3315" t="s">
        <v>26198</v>
      </c>
      <c r="V3315" t="s">
        <v>26204</v>
      </c>
      <c r="Y3315" s="97"/>
      <c r="AA3315" s="91" t="str">
        <v>GRAND000.5KN</v>
      </c>
    </row>
    <row r="3316" spans="1:27" s="91" customFormat="1" ht="15" customHeight="1" x14ac:dyDescent="0.35">
      <c r="A3316" t="s">
        <v>9846</v>
      </c>
      <c r="B3316" t="s">
        <v>9845</v>
      </c>
      <c r="C3316" t="s">
        <v>9847</v>
      </c>
      <c r="D3316" t="s">
        <v>9848</v>
      </c>
      <c r="E3316"/>
      <c r="F3316" t="s">
        <v>29083</v>
      </c>
      <c r="G3316"/>
      <c r="H3316">
        <v>0.7</v>
      </c>
      <c r="I3316">
        <v>8.42</v>
      </c>
      <c r="J3316" t="s">
        <v>4</v>
      </c>
      <c r="K3316">
        <v>35.243299999999998</v>
      </c>
      <c r="L3316">
        <v>-87.484300000000005</v>
      </c>
      <c r="M3316" s="100" t="s">
        <v>38376</v>
      </c>
      <c r="N3316" t="s">
        <v>26196</v>
      </c>
      <c r="O3316" t="s">
        <v>42265</v>
      </c>
      <c r="P3316">
        <v>1</v>
      </c>
      <c r="Q3316" t="s">
        <v>31587</v>
      </c>
      <c r="R3316" t="s">
        <v>25808</v>
      </c>
      <c r="S3316" t="s">
        <v>26197</v>
      </c>
      <c r="T3316"/>
      <c r="U3316" t="s">
        <v>26198</v>
      </c>
      <c r="V3316" t="s">
        <v>26199</v>
      </c>
      <c r="Y3316" s="97"/>
      <c r="AA3316" s="91" t="str">
        <v>GRAND000.7LW</v>
      </c>
    </row>
    <row r="3317" spans="1:27" s="91" customFormat="1" ht="15" customHeight="1" x14ac:dyDescent="0.35">
      <c r="A3317" t="s">
        <v>29226</v>
      </c>
      <c r="B3317" t="s">
        <v>8775</v>
      </c>
      <c r="C3317" t="s">
        <v>8777</v>
      </c>
      <c r="D3317" t="s">
        <v>8778</v>
      </c>
      <c r="E3317" t="s">
        <v>26424</v>
      </c>
      <c r="F3317" t="s">
        <v>403</v>
      </c>
      <c r="G3317"/>
      <c r="H3317">
        <v>0.56999999999999995</v>
      </c>
      <c r="I3317">
        <v>0.44600000000000001</v>
      </c>
      <c r="J3317" t="s">
        <v>919</v>
      </c>
      <c r="K3317">
        <v>35.318309999999997</v>
      </c>
      <c r="L3317">
        <v>-90.071240000000003</v>
      </c>
      <c r="M3317" s="100" t="s">
        <v>38425</v>
      </c>
      <c r="N3317" t="s">
        <v>26273</v>
      </c>
      <c r="O3317" t="s">
        <v>42923</v>
      </c>
      <c r="P3317">
        <v>5</v>
      </c>
      <c r="Q3317" t="s">
        <v>31588</v>
      </c>
      <c r="R3317" t="s">
        <v>25828</v>
      </c>
      <c r="S3317" t="s">
        <v>26197</v>
      </c>
      <c r="T3317"/>
      <c r="U3317" t="s">
        <v>26198</v>
      </c>
      <c r="V3317" t="s">
        <v>26199</v>
      </c>
      <c r="W3317" s="91" t="s">
        <v>8776</v>
      </c>
      <c r="X3317" s="91" t="s">
        <v>31589</v>
      </c>
      <c r="Y3317" s="97"/>
      <c r="AA3317" s="91" t="str">
        <v>GRASS0.4T0.3SH</v>
      </c>
    </row>
    <row r="3318" spans="1:27" s="91" customFormat="1" ht="15" customHeight="1" x14ac:dyDescent="0.35">
      <c r="A3318" t="s">
        <v>9850</v>
      </c>
      <c r="B3318" t="s">
        <v>9849</v>
      </c>
      <c r="C3318" t="s">
        <v>9851</v>
      </c>
      <c r="D3318" t="s">
        <v>9852</v>
      </c>
      <c r="E3318"/>
      <c r="F3318" t="s">
        <v>28994</v>
      </c>
      <c r="G3318"/>
      <c r="H3318">
        <v>0.1</v>
      </c>
      <c r="I3318">
        <v>2.27</v>
      </c>
      <c r="J3318" t="s">
        <v>64</v>
      </c>
      <c r="K3318">
        <v>36.279200000000003</v>
      </c>
      <c r="L3318">
        <v>-82.861400000000003</v>
      </c>
      <c r="M3318" s="100" t="s">
        <v>38387</v>
      </c>
      <c r="N3318" t="s">
        <v>26214</v>
      </c>
      <c r="O3318" t="s">
        <v>42807</v>
      </c>
      <c r="P3318">
        <v>5</v>
      </c>
      <c r="Q3318" t="s">
        <v>31590</v>
      </c>
      <c r="R3318" t="s">
        <v>25821</v>
      </c>
      <c r="S3318" t="s">
        <v>26197</v>
      </c>
      <c r="T3318"/>
      <c r="U3318" t="s">
        <v>26198</v>
      </c>
      <c r="V3318" t="s">
        <v>26204</v>
      </c>
      <c r="Y3318" s="97"/>
      <c r="AA3318" s="91" t="str">
        <v>GRASS000.1GE</v>
      </c>
    </row>
    <row r="3319" spans="1:27" s="91" customFormat="1" ht="15" customHeight="1" x14ac:dyDescent="0.35">
      <c r="A3319" t="s">
        <v>9854</v>
      </c>
      <c r="B3319" t="s">
        <v>9853</v>
      </c>
      <c r="C3319" t="s">
        <v>9855</v>
      </c>
      <c r="D3319" t="s">
        <v>9856</v>
      </c>
      <c r="E3319"/>
      <c r="F3319" t="s">
        <v>28994</v>
      </c>
      <c r="G3319" t="s">
        <v>44</v>
      </c>
      <c r="H3319">
        <v>0.2</v>
      </c>
      <c r="I3319">
        <v>20.64</v>
      </c>
      <c r="J3319" t="s">
        <v>346</v>
      </c>
      <c r="K3319">
        <v>35.823</v>
      </c>
      <c r="L3319">
        <v>-83.092650000000006</v>
      </c>
      <c r="M3319" s="100" t="s">
        <v>38421</v>
      </c>
      <c r="N3319" t="s">
        <v>26264</v>
      </c>
      <c r="O3319" t="s">
        <v>42998</v>
      </c>
      <c r="P3319">
        <v>5</v>
      </c>
      <c r="Q3319" t="s">
        <v>27310</v>
      </c>
      <c r="R3319" t="s">
        <v>25825</v>
      </c>
      <c r="S3319" t="s">
        <v>26197</v>
      </c>
      <c r="T3319"/>
      <c r="U3319" t="s">
        <v>26198</v>
      </c>
      <c r="V3319" t="s">
        <v>26204</v>
      </c>
      <c r="X3319" s="91" t="s">
        <v>31591</v>
      </c>
      <c r="Y3319" s="97"/>
      <c r="AA3319" s="91" t="str">
        <v>GRASS000.2CO</v>
      </c>
    </row>
    <row r="3320" spans="1:27" s="91" customFormat="1" ht="15" customHeight="1" x14ac:dyDescent="0.35">
      <c r="A3320" t="s">
        <v>9858</v>
      </c>
      <c r="B3320" t="s">
        <v>9857</v>
      </c>
      <c r="C3320" t="s">
        <v>9859</v>
      </c>
      <c r="D3320" t="s">
        <v>9860</v>
      </c>
      <c r="E3320"/>
      <c r="F3320" t="s">
        <v>28994</v>
      </c>
      <c r="G3320"/>
      <c r="H3320">
        <v>0.2</v>
      </c>
      <c r="I3320">
        <v>7.93</v>
      </c>
      <c r="J3320" t="s">
        <v>64</v>
      </c>
      <c r="K3320">
        <v>36.242049999999999</v>
      </c>
      <c r="L3320">
        <v>-82.909329999999997</v>
      </c>
      <c r="M3320" s="100" t="s">
        <v>38387</v>
      </c>
      <c r="N3320" t="s">
        <v>26214</v>
      </c>
      <c r="O3320" t="s">
        <v>42213</v>
      </c>
      <c r="P3320">
        <v>5</v>
      </c>
      <c r="Q3320" t="s">
        <v>27311</v>
      </c>
      <c r="R3320" t="s">
        <v>25821</v>
      </c>
      <c r="S3320" t="s">
        <v>26197</v>
      </c>
      <c r="T3320"/>
      <c r="U3320" t="s">
        <v>26198</v>
      </c>
      <c r="V3320" t="s">
        <v>26204</v>
      </c>
      <c r="X3320" s="91" t="s">
        <v>31592</v>
      </c>
      <c r="Y3320" s="97"/>
      <c r="AA3320" s="91" t="str">
        <v>GRASS000.2GE</v>
      </c>
    </row>
    <row r="3321" spans="1:27" s="91" customFormat="1" ht="15" customHeight="1" x14ac:dyDescent="0.35">
      <c r="A3321" t="s">
        <v>9862</v>
      </c>
      <c r="B3321" t="s">
        <v>9861</v>
      </c>
      <c r="C3321" t="s">
        <v>9859</v>
      </c>
      <c r="D3321" t="s">
        <v>1014</v>
      </c>
      <c r="E3321"/>
      <c r="F3321" t="s">
        <v>44</v>
      </c>
      <c r="G3321" t="s">
        <v>28998</v>
      </c>
      <c r="H3321">
        <v>0.3</v>
      </c>
      <c r="I3321">
        <v>6.62</v>
      </c>
      <c r="J3321" t="s">
        <v>359</v>
      </c>
      <c r="K3321">
        <v>35.996600000000001</v>
      </c>
      <c r="L3321">
        <v>-84.075100000000006</v>
      </c>
      <c r="M3321" s="100" t="s">
        <v>38459</v>
      </c>
      <c r="N3321" t="s">
        <v>26343</v>
      </c>
      <c r="O3321" t="s">
        <v>42214</v>
      </c>
      <c r="P3321">
        <v>3</v>
      </c>
      <c r="Q3321" t="s">
        <v>27312</v>
      </c>
      <c r="R3321" t="s">
        <v>25825</v>
      </c>
      <c r="S3321" t="s">
        <v>26197</v>
      </c>
      <c r="T3321"/>
      <c r="U3321" t="s">
        <v>26198</v>
      </c>
      <c r="V3321" t="s">
        <v>26204</v>
      </c>
      <c r="X3321" s="91" t="s">
        <v>31593</v>
      </c>
      <c r="Y3321" s="97"/>
      <c r="AA3321" s="91" t="str">
        <v>GRASS000.3KN</v>
      </c>
    </row>
    <row r="3322" spans="1:27" s="91" customFormat="1" ht="15" customHeight="1" x14ac:dyDescent="0.35">
      <c r="A3322" t="s">
        <v>9864</v>
      </c>
      <c r="B3322" t="s">
        <v>9863</v>
      </c>
      <c r="C3322" t="s">
        <v>9859</v>
      </c>
      <c r="D3322" t="s">
        <v>9865</v>
      </c>
      <c r="E3322"/>
      <c r="F3322" t="s">
        <v>28977</v>
      </c>
      <c r="G3322"/>
      <c r="H3322">
        <v>0.4</v>
      </c>
      <c r="I3322">
        <v>11.95</v>
      </c>
      <c r="J3322" t="s">
        <v>942</v>
      </c>
      <c r="K3322">
        <v>35.039900000000003</v>
      </c>
      <c r="L3322">
        <v>-87.969499999999996</v>
      </c>
      <c r="M3322" s="100" t="s">
        <v>38376</v>
      </c>
      <c r="N3322" t="s">
        <v>26196</v>
      </c>
      <c r="O3322" t="s">
        <v>42343</v>
      </c>
      <c r="P3322">
        <v>1</v>
      </c>
      <c r="Q3322" t="s">
        <v>31594</v>
      </c>
      <c r="R3322" t="s">
        <v>25808</v>
      </c>
      <c r="S3322" t="s">
        <v>26197</v>
      </c>
      <c r="T3322"/>
      <c r="U3322" t="s">
        <v>26198</v>
      </c>
      <c r="V3322" t="s">
        <v>26199</v>
      </c>
      <c r="Y3322" s="97"/>
      <c r="AA3322" s="91" t="str">
        <v>GRASS000.4WE</v>
      </c>
    </row>
    <row r="3323" spans="1:27" s="91" customFormat="1" ht="15" customHeight="1" x14ac:dyDescent="0.35">
      <c r="A3323" t="s">
        <v>9867</v>
      </c>
      <c r="B3323" t="s">
        <v>9866</v>
      </c>
      <c r="C3323" t="s">
        <v>9855</v>
      </c>
      <c r="D3323" t="s">
        <v>9868</v>
      </c>
      <c r="E3323"/>
      <c r="F3323" t="s">
        <v>44</v>
      </c>
      <c r="G3323"/>
      <c r="H3323">
        <v>0.6</v>
      </c>
      <c r="I3323">
        <v>4.7699999999999996</v>
      </c>
      <c r="J3323" t="s">
        <v>68</v>
      </c>
      <c r="K3323">
        <v>36.423299999999998</v>
      </c>
      <c r="L3323">
        <v>-82.790800000000004</v>
      </c>
      <c r="M3323" s="100" t="s">
        <v>38388</v>
      </c>
      <c r="N3323" t="s">
        <v>18813</v>
      </c>
      <c r="O3323" t="s">
        <v>42562</v>
      </c>
      <c r="P3323">
        <v>4</v>
      </c>
      <c r="Q3323" t="s">
        <v>31595</v>
      </c>
      <c r="R3323" t="s">
        <v>25821</v>
      </c>
      <c r="S3323" t="s">
        <v>26197</v>
      </c>
      <c r="T3323"/>
      <c r="U3323" t="s">
        <v>26198</v>
      </c>
      <c r="V3323" t="s">
        <v>26204</v>
      </c>
      <c r="W3323" s="91" t="s">
        <v>9869</v>
      </c>
      <c r="X3323" s="91" t="s">
        <v>31596</v>
      </c>
      <c r="Y3323" s="97"/>
      <c r="AA3323" s="91" t="str">
        <v>GRASS000.6HS</v>
      </c>
    </row>
    <row r="3324" spans="1:27" s="91" customFormat="1" ht="15" customHeight="1" x14ac:dyDescent="0.35">
      <c r="A3324" t="s">
        <v>9871</v>
      </c>
      <c r="B3324" t="s">
        <v>9870</v>
      </c>
      <c r="C3324" t="s">
        <v>9859</v>
      </c>
      <c r="D3324" t="s">
        <v>9872</v>
      </c>
      <c r="E3324"/>
      <c r="F3324" t="s">
        <v>44</v>
      </c>
      <c r="G3324"/>
      <c r="H3324">
        <v>0.7</v>
      </c>
      <c r="I3324">
        <v>1.53</v>
      </c>
      <c r="J3324" t="s">
        <v>878</v>
      </c>
      <c r="K3324">
        <v>35.910811000000002</v>
      </c>
      <c r="L3324">
        <v>-84.381221999999994</v>
      </c>
      <c r="M3324" s="100" t="s">
        <v>38459</v>
      </c>
      <c r="N3324" t="s">
        <v>26343</v>
      </c>
      <c r="O3324" t="s">
        <v>42269</v>
      </c>
      <c r="P3324">
        <v>3</v>
      </c>
      <c r="Q3324" t="s">
        <v>29227</v>
      </c>
      <c r="R3324" t="s">
        <v>25848</v>
      </c>
      <c r="S3324" t="s">
        <v>26197</v>
      </c>
      <c r="T3324"/>
      <c r="U3324" t="s">
        <v>26198</v>
      </c>
      <c r="V3324" t="s">
        <v>26204</v>
      </c>
      <c r="W3324" s="91" t="s">
        <v>9873</v>
      </c>
      <c r="X3324" s="91" t="s">
        <v>35178</v>
      </c>
      <c r="Y3324" s="97"/>
      <c r="AA3324" s="91" t="str">
        <v>GRASS000.7RO</v>
      </c>
    </row>
    <row r="3325" spans="1:27" s="91" customFormat="1" ht="15" customHeight="1" x14ac:dyDescent="0.35">
      <c r="A3325" t="s">
        <v>9875</v>
      </c>
      <c r="B3325" t="s">
        <v>9874</v>
      </c>
      <c r="C3325" t="s">
        <v>9876</v>
      </c>
      <c r="D3325" t="s">
        <v>9877</v>
      </c>
      <c r="E3325"/>
      <c r="F3325" t="s">
        <v>27</v>
      </c>
      <c r="G3325"/>
      <c r="H3325">
        <v>0.8</v>
      </c>
      <c r="I3325">
        <v>15.78</v>
      </c>
      <c r="J3325" t="s">
        <v>619</v>
      </c>
      <c r="K3325">
        <v>36.24962</v>
      </c>
      <c r="L3325">
        <v>-89.068680000000001</v>
      </c>
      <c r="M3325" s="100" t="s">
        <v>38448</v>
      </c>
      <c r="N3325" t="s">
        <v>619</v>
      </c>
      <c r="O3325" t="s">
        <v>42999</v>
      </c>
      <c r="P3325">
        <v>5</v>
      </c>
      <c r="Q3325" t="s">
        <v>27313</v>
      </c>
      <c r="R3325" t="s">
        <v>25816</v>
      </c>
      <c r="S3325" t="s">
        <v>26197</v>
      </c>
      <c r="T3325"/>
      <c r="U3325" t="s">
        <v>26198</v>
      </c>
      <c r="V3325" t="s">
        <v>26199</v>
      </c>
      <c r="X3325" s="91" t="s">
        <v>35179</v>
      </c>
      <c r="Y3325" s="97"/>
      <c r="AA3325" s="91" t="str">
        <v>GRASS000.8OB</v>
      </c>
    </row>
    <row r="3326" spans="1:27" s="91" customFormat="1" ht="15" customHeight="1" x14ac:dyDescent="0.35">
      <c r="A3326" t="s">
        <v>9879</v>
      </c>
      <c r="B3326" t="s">
        <v>9878</v>
      </c>
      <c r="C3326" t="s">
        <v>9859</v>
      </c>
      <c r="D3326" t="s">
        <v>9880</v>
      </c>
      <c r="E3326"/>
      <c r="F3326" t="s">
        <v>44</v>
      </c>
      <c r="G3326"/>
      <c r="H3326">
        <v>0.9</v>
      </c>
      <c r="I3326">
        <v>5.67</v>
      </c>
      <c r="J3326" t="s">
        <v>359</v>
      </c>
      <c r="K3326">
        <v>35.994329999999998</v>
      </c>
      <c r="L3326">
        <v>-84.067965000000001</v>
      </c>
      <c r="M3326" s="100" t="s">
        <v>38459</v>
      </c>
      <c r="N3326" t="s">
        <v>26343</v>
      </c>
      <c r="O3326" t="s">
        <v>42214</v>
      </c>
      <c r="P3326">
        <v>3</v>
      </c>
      <c r="Q3326" t="s">
        <v>27312</v>
      </c>
      <c r="R3326" t="s">
        <v>25825</v>
      </c>
      <c r="S3326" t="s">
        <v>26197</v>
      </c>
      <c r="T3326"/>
      <c r="U3326" t="s">
        <v>26198</v>
      </c>
      <c r="V3326" t="s">
        <v>26204</v>
      </c>
      <c r="X3326" s="91" t="s">
        <v>31597</v>
      </c>
      <c r="Y3326" s="97"/>
      <c r="AA3326" s="91" t="str">
        <v>GRASS000.9KN</v>
      </c>
    </row>
    <row r="3327" spans="1:27" s="91" customFormat="1" ht="15" customHeight="1" x14ac:dyDescent="0.35">
      <c r="A3327" t="s">
        <v>9882</v>
      </c>
      <c r="B3327" t="s">
        <v>9881</v>
      </c>
      <c r="C3327" t="s">
        <v>9883</v>
      </c>
      <c r="D3327" t="s">
        <v>9884</v>
      </c>
      <c r="E3327"/>
      <c r="F3327" t="s">
        <v>44</v>
      </c>
      <c r="G3327"/>
      <c r="H3327">
        <v>1</v>
      </c>
      <c r="I3327">
        <v>1.73</v>
      </c>
      <c r="J3327" t="s">
        <v>2535</v>
      </c>
      <c r="K3327">
        <v>35.511209999999998</v>
      </c>
      <c r="L3327">
        <v>-84.937290000000004</v>
      </c>
      <c r="M3327" s="100" t="s">
        <v>38386</v>
      </c>
      <c r="N3327" t="s">
        <v>29084</v>
      </c>
      <c r="O3327" t="s">
        <v>42845</v>
      </c>
      <c r="P3327">
        <v>3</v>
      </c>
      <c r="Q3327" t="s">
        <v>28606</v>
      </c>
      <c r="R3327" t="s">
        <v>25802</v>
      </c>
      <c r="S3327" t="s">
        <v>26197</v>
      </c>
      <c r="T3327"/>
      <c r="U3327" t="s">
        <v>26198</v>
      </c>
      <c r="V3327" t="s">
        <v>26204</v>
      </c>
      <c r="X3327" s="91" t="s">
        <v>35180</v>
      </c>
      <c r="Y3327" s="97"/>
      <c r="AA3327" s="91" t="str">
        <v>GRASS001.0RH</v>
      </c>
    </row>
    <row r="3328" spans="1:27" s="91" customFormat="1" ht="15" customHeight="1" x14ac:dyDescent="0.35">
      <c r="A3328" t="s">
        <v>9886</v>
      </c>
      <c r="B3328" t="s">
        <v>9885</v>
      </c>
      <c r="C3328" t="s">
        <v>9859</v>
      </c>
      <c r="D3328" t="s">
        <v>9887</v>
      </c>
      <c r="E3328"/>
      <c r="F3328" t="s">
        <v>29101</v>
      </c>
      <c r="G3328" t="s">
        <v>28985</v>
      </c>
      <c r="H3328">
        <v>1.1000000000000001</v>
      </c>
      <c r="I3328">
        <v>3.82</v>
      </c>
      <c r="J3328" t="s">
        <v>301</v>
      </c>
      <c r="K3328">
        <v>35.009819999999998</v>
      </c>
      <c r="L3328">
        <v>-84.43768</v>
      </c>
      <c r="M3328" s="100" t="s">
        <v>38423</v>
      </c>
      <c r="N3328" t="s">
        <v>26269</v>
      </c>
      <c r="O3328" t="s">
        <v>42480</v>
      </c>
      <c r="P3328">
        <v>1</v>
      </c>
      <c r="Q3328" t="s">
        <v>31598</v>
      </c>
      <c r="R3328" t="s">
        <v>25802</v>
      </c>
      <c r="S3328" t="s">
        <v>26197</v>
      </c>
      <c r="T3328"/>
      <c r="U3328" t="s">
        <v>26198</v>
      </c>
      <c r="V3328" t="s">
        <v>26204</v>
      </c>
      <c r="W3328" s="91" t="s">
        <v>9888</v>
      </c>
      <c r="X3328" s="91" t="s">
        <v>31599</v>
      </c>
      <c r="Y3328" s="97"/>
      <c r="AA3328" s="91" t="str">
        <v>GRASS001.1PO</v>
      </c>
    </row>
    <row r="3329" spans="1:27" s="91" customFormat="1" ht="15" customHeight="1" x14ac:dyDescent="0.35">
      <c r="A3329" t="s">
        <v>36565</v>
      </c>
      <c r="B3329" t="s">
        <v>36566</v>
      </c>
      <c r="C3329" t="s">
        <v>9859</v>
      </c>
      <c r="D3329" t="s">
        <v>36567</v>
      </c>
      <c r="E3329"/>
      <c r="F3329" t="s">
        <v>28998</v>
      </c>
      <c r="G3329" t="s">
        <v>44</v>
      </c>
      <c r="H3329">
        <v>1.4</v>
      </c>
      <c r="I3329">
        <v>5.5</v>
      </c>
      <c r="J3329" t="s">
        <v>359</v>
      </c>
      <c r="K3329">
        <v>35.991599999999998</v>
      </c>
      <c r="L3329">
        <v>-84.061499999999995</v>
      </c>
      <c r="M3329" s="100" t="s">
        <v>38459</v>
      </c>
      <c r="N3329" t="s">
        <v>26343</v>
      </c>
      <c r="O3329" t="s">
        <v>42214</v>
      </c>
      <c r="P3329">
        <v>3</v>
      </c>
      <c r="Q3329" t="s">
        <v>27312</v>
      </c>
      <c r="R3329" t="s">
        <v>25825</v>
      </c>
      <c r="S3329" t="s">
        <v>26197</v>
      </c>
      <c r="T3329"/>
      <c r="U3329" t="s">
        <v>26198</v>
      </c>
      <c r="V3329" t="s">
        <v>26204</v>
      </c>
      <c r="Y3329" s="97"/>
      <c r="AA3329" s="91" t="str">
        <v>GRASS001.4KN</v>
      </c>
    </row>
    <row r="3330" spans="1:27" s="91" customFormat="1" ht="15" customHeight="1" x14ac:dyDescent="0.35">
      <c r="A3330" t="s">
        <v>9890</v>
      </c>
      <c r="B3330" t="s">
        <v>9889</v>
      </c>
      <c r="C3330" t="s">
        <v>9883</v>
      </c>
      <c r="D3330" t="s">
        <v>9891</v>
      </c>
      <c r="E3330"/>
      <c r="F3330" t="s">
        <v>75</v>
      </c>
      <c r="G3330"/>
      <c r="H3330">
        <v>1.4</v>
      </c>
      <c r="I3330">
        <v>2.48</v>
      </c>
      <c r="J3330" t="s">
        <v>95</v>
      </c>
      <c r="K3330">
        <v>35.753399999999999</v>
      </c>
      <c r="L3330">
        <v>-86.892099999999999</v>
      </c>
      <c r="M3330" s="100" t="s">
        <v>38382</v>
      </c>
      <c r="N3330" t="s">
        <v>26210</v>
      </c>
      <c r="O3330" t="s">
        <v>42760</v>
      </c>
      <c r="P3330">
        <v>3</v>
      </c>
      <c r="Q3330" t="s">
        <v>27315</v>
      </c>
      <c r="R3330" t="s">
        <v>25829</v>
      </c>
      <c r="S3330" t="s">
        <v>26197</v>
      </c>
      <c r="T3330"/>
      <c r="U3330" t="s">
        <v>26198</v>
      </c>
      <c r="V3330" t="s">
        <v>26199</v>
      </c>
      <c r="Y3330" s="97"/>
      <c r="AA3330" s="91" t="str">
        <v>GRASS001.4WI</v>
      </c>
    </row>
    <row r="3331" spans="1:27" s="91" customFormat="1" ht="15" customHeight="1" x14ac:dyDescent="0.35">
      <c r="A3331" t="s">
        <v>9893</v>
      </c>
      <c r="B3331" t="s">
        <v>9892</v>
      </c>
      <c r="C3331" t="s">
        <v>9883</v>
      </c>
      <c r="D3331" t="s">
        <v>1988</v>
      </c>
      <c r="E3331"/>
      <c r="F3331" t="s">
        <v>29083</v>
      </c>
      <c r="G3331"/>
      <c r="H3331">
        <v>1.5</v>
      </c>
      <c r="I3331">
        <v>1.92</v>
      </c>
      <c r="J3331" t="s">
        <v>423</v>
      </c>
      <c r="K3331">
        <v>35.976439999999997</v>
      </c>
      <c r="L3331">
        <v>-87.838260000000005</v>
      </c>
      <c r="M3331" s="100" t="s">
        <v>38382</v>
      </c>
      <c r="N3331" t="s">
        <v>26210</v>
      </c>
      <c r="O3331" t="s">
        <v>42502</v>
      </c>
      <c r="P3331">
        <v>3</v>
      </c>
      <c r="Q3331" t="s">
        <v>31600</v>
      </c>
      <c r="R3331" t="s">
        <v>25829</v>
      </c>
      <c r="S3331" t="s">
        <v>26197</v>
      </c>
      <c r="T3331"/>
      <c r="U3331" t="s">
        <v>26198</v>
      </c>
      <c r="V3331" t="s">
        <v>26199</v>
      </c>
      <c r="X3331" s="91" t="s">
        <v>31601</v>
      </c>
      <c r="Y3331" s="97"/>
      <c r="AA3331" s="91" t="str">
        <v>GRASS001.5HU</v>
      </c>
    </row>
    <row r="3332" spans="1:27" s="91" customFormat="1" ht="15" customHeight="1" x14ac:dyDescent="0.35">
      <c r="A3332" t="s">
        <v>9895</v>
      </c>
      <c r="B3332" t="s">
        <v>9894</v>
      </c>
      <c r="C3332" t="s">
        <v>9859</v>
      </c>
      <c r="D3332" t="s">
        <v>9896</v>
      </c>
      <c r="E3332"/>
      <c r="F3332" t="s">
        <v>29101</v>
      </c>
      <c r="G3332" t="s">
        <v>28985</v>
      </c>
      <c r="H3332">
        <v>1.9</v>
      </c>
      <c r="I3332">
        <v>3.01</v>
      </c>
      <c r="J3332" t="s">
        <v>301</v>
      </c>
      <c r="K3332">
        <v>35.00309</v>
      </c>
      <c r="L3332">
        <v>-84.432429999999997</v>
      </c>
      <c r="M3332" s="100" t="s">
        <v>38423</v>
      </c>
      <c r="N3332" t="s">
        <v>26269</v>
      </c>
      <c r="O3332" t="s">
        <v>42480</v>
      </c>
      <c r="P3332">
        <v>1</v>
      </c>
      <c r="Q3332" t="s">
        <v>31598</v>
      </c>
      <c r="R3332" t="s">
        <v>25802</v>
      </c>
      <c r="S3332" t="s">
        <v>26197</v>
      </c>
      <c r="T3332"/>
      <c r="U3332" t="s">
        <v>26198</v>
      </c>
      <c r="V3332" t="s">
        <v>26204</v>
      </c>
      <c r="X3332" s="91" t="s">
        <v>31602</v>
      </c>
      <c r="Y3332" s="97"/>
      <c r="AA3332" s="91" t="str">
        <v>GRASS001.9PO</v>
      </c>
    </row>
    <row r="3333" spans="1:27" s="91" customFormat="1" ht="15" customHeight="1" x14ac:dyDescent="0.35">
      <c r="A3333" t="s">
        <v>35181</v>
      </c>
      <c r="B3333" t="s">
        <v>35182</v>
      </c>
      <c r="C3333" t="s">
        <v>9883</v>
      </c>
      <c r="D3333" t="s">
        <v>35183</v>
      </c>
      <c r="E3333"/>
      <c r="F3333" t="s">
        <v>44</v>
      </c>
      <c r="G3333"/>
      <c r="H3333">
        <v>2</v>
      </c>
      <c r="I3333">
        <v>0.8</v>
      </c>
      <c r="J3333" t="s">
        <v>2535</v>
      </c>
      <c r="K3333">
        <v>35.523330000000001</v>
      </c>
      <c r="L3333">
        <v>-84.948430000000002</v>
      </c>
      <c r="M3333" s="100" t="s">
        <v>38386</v>
      </c>
      <c r="N3333" t="s">
        <v>29084</v>
      </c>
      <c r="O3333" t="s">
        <v>42845</v>
      </c>
      <c r="P3333">
        <v>3</v>
      </c>
      <c r="Q3333" t="s">
        <v>28606</v>
      </c>
      <c r="R3333" t="s">
        <v>25802</v>
      </c>
      <c r="S3333" t="s">
        <v>26197</v>
      </c>
      <c r="T3333"/>
      <c r="U3333" t="s">
        <v>26198</v>
      </c>
      <c r="V3333" t="s">
        <v>26204</v>
      </c>
      <c r="X3333" s="91" t="s">
        <v>35184</v>
      </c>
      <c r="Y3333" s="97"/>
      <c r="AA3333" s="91" t="str">
        <v>GRASS002.0RH</v>
      </c>
    </row>
    <row r="3334" spans="1:27" s="91" customFormat="1" ht="15" customHeight="1" x14ac:dyDescent="0.35">
      <c r="A3334" t="s">
        <v>9898</v>
      </c>
      <c r="B3334" t="s">
        <v>9897</v>
      </c>
      <c r="C3334" t="s">
        <v>9899</v>
      </c>
      <c r="D3334" t="s">
        <v>9900</v>
      </c>
      <c r="E3334"/>
      <c r="F3334" t="s">
        <v>44</v>
      </c>
      <c r="G3334"/>
      <c r="H3334">
        <v>2.9</v>
      </c>
      <c r="I3334">
        <v>5.3</v>
      </c>
      <c r="J3334" t="s">
        <v>766</v>
      </c>
      <c r="K3334">
        <v>35.315899999999999</v>
      </c>
      <c r="L3334">
        <v>-85.026799999999994</v>
      </c>
      <c r="M3334" s="100" t="s">
        <v>38386</v>
      </c>
      <c r="N3334" t="s">
        <v>29084</v>
      </c>
      <c r="O3334" t="s">
        <v>42369</v>
      </c>
      <c r="P3334">
        <v>3</v>
      </c>
      <c r="Q3334" t="s">
        <v>27316</v>
      </c>
      <c r="R3334" t="s">
        <v>25802</v>
      </c>
      <c r="S3334" t="s">
        <v>26197</v>
      </c>
      <c r="T3334"/>
      <c r="U3334" t="s">
        <v>26198</v>
      </c>
      <c r="V3334" t="s">
        <v>26204</v>
      </c>
      <c r="W3334" s="91" t="s">
        <v>35185</v>
      </c>
      <c r="X3334" s="91" t="s">
        <v>31603</v>
      </c>
      <c r="Y3334" s="97"/>
      <c r="AA3334" s="91" t="str">
        <v>GRASS002.9HM</v>
      </c>
    </row>
    <row r="3335" spans="1:27" s="91" customFormat="1" ht="15" customHeight="1" x14ac:dyDescent="0.35">
      <c r="A3335" t="s">
        <v>9902</v>
      </c>
      <c r="B3335" t="s">
        <v>9901</v>
      </c>
      <c r="C3335" t="s">
        <v>9859</v>
      </c>
      <c r="D3335" t="s">
        <v>41193</v>
      </c>
      <c r="E3335"/>
      <c r="F3335" t="s">
        <v>44</v>
      </c>
      <c r="G3335"/>
      <c r="H3335">
        <v>5.0999999999999996</v>
      </c>
      <c r="I3335">
        <v>1.4</v>
      </c>
      <c r="J3335" t="s">
        <v>64</v>
      </c>
      <c r="K3335">
        <v>36.203406999999999</v>
      </c>
      <c r="L3335">
        <v>-82.930646999999993</v>
      </c>
      <c r="M3335" s="100" t="s">
        <v>38387</v>
      </c>
      <c r="N3335" t="s">
        <v>26214</v>
      </c>
      <c r="O3335" t="s">
        <v>42213</v>
      </c>
      <c r="P3335">
        <v>5</v>
      </c>
      <c r="Q3335" t="s">
        <v>27311</v>
      </c>
      <c r="R3335" t="s">
        <v>25821</v>
      </c>
      <c r="S3335" t="s">
        <v>26197</v>
      </c>
      <c r="T3335"/>
      <c r="U3335" t="s">
        <v>26198</v>
      </c>
      <c r="V3335" t="s">
        <v>26204</v>
      </c>
      <c r="W3335" s="91" t="s">
        <v>35186</v>
      </c>
      <c r="X3335" s="91" t="s">
        <v>41194</v>
      </c>
      <c r="Y3335" s="97"/>
      <c r="AA3335" s="91" t="str">
        <v>GRASS005.1GE</v>
      </c>
    </row>
    <row r="3336" spans="1:27" s="91" customFormat="1" ht="15" customHeight="1" x14ac:dyDescent="0.35">
      <c r="A3336" t="s">
        <v>31604</v>
      </c>
      <c r="B3336" t="s">
        <v>31605</v>
      </c>
      <c r="C3336" t="s">
        <v>31606</v>
      </c>
      <c r="D3336" t="s">
        <v>31607</v>
      </c>
      <c r="E3336"/>
      <c r="F3336" t="s">
        <v>44</v>
      </c>
      <c r="G3336"/>
      <c r="H3336">
        <v>0.6</v>
      </c>
      <c r="I3336">
        <v>0.14000000000000001</v>
      </c>
      <c r="J3336" t="s">
        <v>359</v>
      </c>
      <c r="K3336">
        <v>35.987499999999997</v>
      </c>
      <c r="L3336">
        <v>-84.039299999999997</v>
      </c>
      <c r="M3336" s="100" t="s">
        <v>38459</v>
      </c>
      <c r="N3336" t="s">
        <v>26343</v>
      </c>
      <c r="O3336" t="s">
        <v>42214</v>
      </c>
      <c r="P3336">
        <v>3</v>
      </c>
      <c r="Q3336" t="s">
        <v>27312</v>
      </c>
      <c r="R3336" t="s">
        <v>25825</v>
      </c>
      <c r="S3336" t="s">
        <v>26197</v>
      </c>
      <c r="T3336"/>
      <c r="U3336" t="s">
        <v>26198</v>
      </c>
      <c r="V3336" t="s">
        <v>26204</v>
      </c>
      <c r="X3336" s="91" t="s">
        <v>31608</v>
      </c>
      <c r="Y3336" s="97"/>
      <c r="AA3336" s="91" t="str">
        <v>GRASS1.6T0.7T0.6KN</v>
      </c>
    </row>
    <row r="3337" spans="1:27" s="91" customFormat="1" ht="15" customHeight="1" x14ac:dyDescent="0.35">
      <c r="A3337" t="s">
        <v>36568</v>
      </c>
      <c r="B3337" t="s">
        <v>36569</v>
      </c>
      <c r="C3337" t="s">
        <v>36570</v>
      </c>
      <c r="D3337" t="s">
        <v>36571</v>
      </c>
      <c r="E3337"/>
      <c r="F3337" t="s">
        <v>9</v>
      </c>
      <c r="G3337"/>
      <c r="H3337">
        <v>0.3</v>
      </c>
      <c r="I3337">
        <v>3.1</v>
      </c>
      <c r="J3337" t="s">
        <v>641</v>
      </c>
      <c r="K3337">
        <v>35.692086000000003</v>
      </c>
      <c r="L3337">
        <v>-88.419667000000004</v>
      </c>
      <c r="M3337" s="100" t="s">
        <v>38402</v>
      </c>
      <c r="N3337" t="s">
        <v>26242</v>
      </c>
      <c r="O3337" t="s">
        <v>42827</v>
      </c>
      <c r="P3337">
        <v>3</v>
      </c>
      <c r="Q3337" t="s">
        <v>29690</v>
      </c>
      <c r="R3337" t="s">
        <v>25816</v>
      </c>
      <c r="S3337" t="s">
        <v>26197</v>
      </c>
      <c r="T3337" t="s">
        <v>26321</v>
      </c>
      <c r="U3337" t="s">
        <v>26207</v>
      </c>
      <c r="V3337" t="s">
        <v>26199</v>
      </c>
      <c r="X3337" s="91" t="s">
        <v>36572</v>
      </c>
      <c r="Y3337" s="97"/>
      <c r="AA3337" s="91" t="str">
        <v>GRAVE000.3HE</v>
      </c>
    </row>
    <row r="3338" spans="1:27" s="91" customFormat="1" ht="15" customHeight="1" x14ac:dyDescent="0.35">
      <c r="A3338" t="s">
        <v>9904</v>
      </c>
      <c r="B3338" t="s">
        <v>9903</v>
      </c>
      <c r="C3338" t="s">
        <v>9905</v>
      </c>
      <c r="D3338" t="s">
        <v>31609</v>
      </c>
      <c r="E3338"/>
      <c r="F3338" t="s">
        <v>28994</v>
      </c>
      <c r="G3338"/>
      <c r="H3338">
        <v>0.3</v>
      </c>
      <c r="I3338">
        <v>2.0699999999999998</v>
      </c>
      <c r="J3338" t="s">
        <v>270</v>
      </c>
      <c r="K3338">
        <v>36.559719999999999</v>
      </c>
      <c r="L3338">
        <v>-82.553330000000003</v>
      </c>
      <c r="M3338" s="100" t="s">
        <v>38412</v>
      </c>
      <c r="N3338" t="s">
        <v>29031</v>
      </c>
      <c r="O3338" t="s">
        <v>42456</v>
      </c>
      <c r="P3338">
        <v>3</v>
      </c>
      <c r="Q3338" t="s">
        <v>27317</v>
      </c>
      <c r="R3338" t="s">
        <v>25821</v>
      </c>
      <c r="S3338" t="s">
        <v>26197</v>
      </c>
      <c r="T3338"/>
      <c r="U3338" t="s">
        <v>26198</v>
      </c>
      <c r="V3338" t="s">
        <v>26204</v>
      </c>
      <c r="W3338" s="91" t="s">
        <v>9906</v>
      </c>
      <c r="X3338" s="91" t="s">
        <v>35187</v>
      </c>
      <c r="Y3338" s="97"/>
      <c r="AA3338" s="91" t="str">
        <v>GRAVE000.3SU</v>
      </c>
    </row>
    <row r="3339" spans="1:27" s="91" customFormat="1" ht="15" customHeight="1" x14ac:dyDescent="0.35">
      <c r="A3339" t="s">
        <v>9908</v>
      </c>
      <c r="B3339" t="s">
        <v>9907</v>
      </c>
      <c r="C3339" t="s">
        <v>9909</v>
      </c>
      <c r="D3339" t="s">
        <v>9910</v>
      </c>
      <c r="E3339"/>
      <c r="F3339" t="s">
        <v>29083</v>
      </c>
      <c r="G3339"/>
      <c r="H3339">
        <v>0.4</v>
      </c>
      <c r="I3339">
        <v>2.89</v>
      </c>
      <c r="J3339" t="s">
        <v>423</v>
      </c>
      <c r="K3339">
        <v>36.177</v>
      </c>
      <c r="L3339">
        <v>-87.617869999999996</v>
      </c>
      <c r="M3339" s="100" t="s">
        <v>38392</v>
      </c>
      <c r="N3339" t="s">
        <v>26221</v>
      </c>
      <c r="O3339" t="s">
        <v>42228</v>
      </c>
      <c r="P3339">
        <v>3</v>
      </c>
      <c r="Q3339" t="s">
        <v>31610</v>
      </c>
      <c r="R3339" t="s">
        <v>25829</v>
      </c>
      <c r="S3339" t="s">
        <v>26197</v>
      </c>
      <c r="T3339"/>
      <c r="U3339" t="s">
        <v>26198</v>
      </c>
      <c r="V3339" t="s">
        <v>26199</v>
      </c>
      <c r="Y3339" s="97"/>
      <c r="AA3339" s="91" t="str">
        <v>GRAVE000.4HU</v>
      </c>
    </row>
    <row r="3340" spans="1:27" s="91" customFormat="1" ht="15" customHeight="1" x14ac:dyDescent="0.35">
      <c r="A3340" t="s">
        <v>9912</v>
      </c>
      <c r="B3340" t="s">
        <v>9911</v>
      </c>
      <c r="C3340" t="s">
        <v>9913</v>
      </c>
      <c r="D3340" t="s">
        <v>9914</v>
      </c>
      <c r="E3340"/>
      <c r="F3340" t="s">
        <v>9</v>
      </c>
      <c r="G3340"/>
      <c r="H3340">
        <v>0.7</v>
      </c>
      <c r="I3340">
        <v>2.96</v>
      </c>
      <c r="J3340" t="s">
        <v>641</v>
      </c>
      <c r="K3340">
        <v>35.692990000000002</v>
      </c>
      <c r="L3340">
        <v>-88.413679999999999</v>
      </c>
      <c r="M3340" s="100" t="s">
        <v>38402</v>
      </c>
      <c r="N3340" t="s">
        <v>26242</v>
      </c>
      <c r="O3340" t="s">
        <v>42827</v>
      </c>
      <c r="P3340">
        <v>3</v>
      </c>
      <c r="Q3340" t="s">
        <v>29690</v>
      </c>
      <c r="R3340" t="s">
        <v>25816</v>
      </c>
      <c r="S3340" t="s">
        <v>26197</v>
      </c>
      <c r="T3340" t="s">
        <v>26321</v>
      </c>
      <c r="U3340" t="s">
        <v>26207</v>
      </c>
      <c r="V3340" t="s">
        <v>26199</v>
      </c>
      <c r="X3340" s="91" t="s">
        <v>31611</v>
      </c>
      <c r="Y3340" s="97"/>
      <c r="AA3340" s="91" t="str">
        <v>GRAVE000.7HE</v>
      </c>
    </row>
    <row r="3341" spans="1:27" s="91" customFormat="1" ht="15" customHeight="1" x14ac:dyDescent="0.35">
      <c r="A3341" s="310" t="s">
        <v>41195</v>
      </c>
      <c r="B3341" s="310" t="s">
        <v>41196</v>
      </c>
      <c r="C3341" s="310" t="s">
        <v>9905</v>
      </c>
      <c r="D3341" s="310" t="s">
        <v>41197</v>
      </c>
      <c r="E3341" s="310"/>
      <c r="F3341" s="310" t="s">
        <v>44</v>
      </c>
      <c r="G3341" s="310"/>
      <c r="H3341" s="314">
        <v>1.8</v>
      </c>
      <c r="I3341" s="314">
        <v>0.37</v>
      </c>
      <c r="J3341" s="310" t="s">
        <v>270</v>
      </c>
      <c r="K3341" s="314">
        <v>36.572800000000001</v>
      </c>
      <c r="L3341" s="314">
        <v>-82.538200000000003</v>
      </c>
      <c r="M3341" s="314" t="s">
        <v>38412</v>
      </c>
      <c r="N3341" s="310" t="s">
        <v>29031</v>
      </c>
      <c r="O3341" s="310" t="s">
        <v>40017</v>
      </c>
      <c r="P3341" s="314">
        <v>3</v>
      </c>
      <c r="Q3341" s="310" t="s">
        <v>27317</v>
      </c>
      <c r="R3341" s="310" t="s">
        <v>25821</v>
      </c>
      <c r="S3341" s="310" t="s">
        <v>26197</v>
      </c>
      <c r="T3341" s="310"/>
      <c r="U3341" s="310" t="s">
        <v>26198</v>
      </c>
      <c r="V3341" s="310" t="s">
        <v>26204</v>
      </c>
      <c r="Y3341" s="97"/>
      <c r="AA3341" s="91" t="str">
        <v>GRAVE001.8SU</v>
      </c>
    </row>
    <row r="3342" spans="1:27" s="91" customFormat="1" ht="15" customHeight="1" x14ac:dyDescent="0.35">
      <c r="A3342" t="s">
        <v>36573</v>
      </c>
      <c r="B3342" t="s">
        <v>36574</v>
      </c>
      <c r="C3342" t="s">
        <v>9913</v>
      </c>
      <c r="D3342" t="s">
        <v>36575</v>
      </c>
      <c r="E3342"/>
      <c r="F3342" t="s">
        <v>9</v>
      </c>
      <c r="G3342"/>
      <c r="H3342">
        <v>1.9</v>
      </c>
      <c r="I3342">
        <v>1.2</v>
      </c>
      <c r="J3342" t="s">
        <v>641</v>
      </c>
      <c r="K3342">
        <v>35.695059999999998</v>
      </c>
      <c r="L3342">
        <v>-88.390910000000005</v>
      </c>
      <c r="M3342" s="100" t="s">
        <v>38402</v>
      </c>
      <c r="N3342" t="s">
        <v>26242</v>
      </c>
      <c r="O3342" t="s">
        <v>42827</v>
      </c>
      <c r="P3342">
        <v>3</v>
      </c>
      <c r="Q3342" t="s">
        <v>36576</v>
      </c>
      <c r="R3342" t="s">
        <v>25816</v>
      </c>
      <c r="S3342" t="s">
        <v>26197</v>
      </c>
      <c r="T3342"/>
      <c r="U3342" t="s">
        <v>26198</v>
      </c>
      <c r="V3342" t="s">
        <v>26199</v>
      </c>
      <c r="X3342" s="91" t="s">
        <v>36572</v>
      </c>
      <c r="Y3342" s="97"/>
      <c r="AA3342" s="91" t="str">
        <v>GRAVE001.9HE</v>
      </c>
    </row>
    <row r="3343" spans="1:27" s="91" customFormat="1" ht="15" customHeight="1" x14ac:dyDescent="0.35">
      <c r="A3343" t="s">
        <v>36577</v>
      </c>
      <c r="B3343" t="s">
        <v>36578</v>
      </c>
      <c r="C3343" t="s">
        <v>9913</v>
      </c>
      <c r="D3343" t="s">
        <v>36579</v>
      </c>
      <c r="E3343"/>
      <c r="F3343" t="s">
        <v>9</v>
      </c>
      <c r="G3343"/>
      <c r="H3343">
        <v>2.2000000000000002</v>
      </c>
      <c r="I3343">
        <v>0.9</v>
      </c>
      <c r="J3343" t="s">
        <v>641</v>
      </c>
      <c r="K3343">
        <v>35.695650000000001</v>
      </c>
      <c r="L3343">
        <v>-88.386240000000001</v>
      </c>
      <c r="M3343" s="100" t="s">
        <v>38402</v>
      </c>
      <c r="N3343" t="s">
        <v>26242</v>
      </c>
      <c r="O3343" t="s">
        <v>42827</v>
      </c>
      <c r="P3343">
        <v>3</v>
      </c>
      <c r="Q3343" t="s">
        <v>36576</v>
      </c>
      <c r="R3343" t="s">
        <v>25816</v>
      </c>
      <c r="S3343" t="s">
        <v>26197</v>
      </c>
      <c r="T3343"/>
      <c r="U3343" t="s">
        <v>26198</v>
      </c>
      <c r="V3343" t="s">
        <v>26199</v>
      </c>
      <c r="X3343" s="91" t="s">
        <v>36580</v>
      </c>
      <c r="Y3343" s="97"/>
      <c r="AA3343" s="91" t="str">
        <v>GRAVE002.2HE</v>
      </c>
    </row>
    <row r="3344" spans="1:27" s="91" customFormat="1" ht="15" customHeight="1" x14ac:dyDescent="0.35">
      <c r="A3344" t="s">
        <v>36581</v>
      </c>
      <c r="B3344" t="s">
        <v>36582</v>
      </c>
      <c r="C3344" t="s">
        <v>36583</v>
      </c>
      <c r="D3344" t="s">
        <v>36584</v>
      </c>
      <c r="E3344"/>
      <c r="F3344" t="s">
        <v>9</v>
      </c>
      <c r="G3344"/>
      <c r="H3344">
        <v>0.1</v>
      </c>
      <c r="I3344">
        <v>0.5</v>
      </c>
      <c r="J3344" t="s">
        <v>641</v>
      </c>
      <c r="K3344">
        <v>35.695819999999998</v>
      </c>
      <c r="L3344">
        <v>-88.391000000000005</v>
      </c>
      <c r="M3344" s="100" t="s">
        <v>38402</v>
      </c>
      <c r="N3344" t="s">
        <v>26242</v>
      </c>
      <c r="O3344" t="s">
        <v>42827</v>
      </c>
      <c r="P3344">
        <v>3</v>
      </c>
      <c r="Q3344" t="s">
        <v>36576</v>
      </c>
      <c r="R3344" t="s">
        <v>25816</v>
      </c>
      <c r="S3344" t="s">
        <v>26197</v>
      </c>
      <c r="T3344"/>
      <c r="U3344" t="s">
        <v>26198</v>
      </c>
      <c r="V3344" t="s">
        <v>26199</v>
      </c>
      <c r="X3344" s="91" t="s">
        <v>36454</v>
      </c>
      <c r="Y3344" s="97"/>
      <c r="AA3344" s="91" t="str">
        <v>GRAVE1.9T0.1HE</v>
      </c>
    </row>
    <row r="3345" spans="1:27" s="91" customFormat="1" ht="15" customHeight="1" x14ac:dyDescent="0.35">
      <c r="A3345" t="s">
        <v>9916</v>
      </c>
      <c r="B3345" t="s">
        <v>9915</v>
      </c>
      <c r="C3345" t="s">
        <v>9917</v>
      </c>
      <c r="D3345" t="s">
        <v>9918</v>
      </c>
      <c r="E3345"/>
      <c r="F3345" t="s">
        <v>28994</v>
      </c>
      <c r="G3345"/>
      <c r="H3345">
        <v>0.4</v>
      </c>
      <c r="I3345">
        <v>0.5</v>
      </c>
      <c r="J3345" t="s">
        <v>64</v>
      </c>
      <c r="K3345">
        <v>36.151060000000001</v>
      </c>
      <c r="L3345">
        <v>-83.088329999999999</v>
      </c>
      <c r="M3345" s="100" t="s">
        <v>38387</v>
      </c>
      <c r="N3345" t="s">
        <v>26214</v>
      </c>
      <c r="O3345" t="s">
        <v>42189</v>
      </c>
      <c r="P3345">
        <v>5</v>
      </c>
      <c r="Q3345" t="s">
        <v>30869</v>
      </c>
      <c r="R3345" t="s">
        <v>25821</v>
      </c>
      <c r="S3345" t="s">
        <v>26197</v>
      </c>
      <c r="T3345"/>
      <c r="U3345" t="s">
        <v>26198</v>
      </c>
      <c r="V3345" t="s">
        <v>26204</v>
      </c>
      <c r="Y3345" s="97"/>
      <c r="AA3345" s="91" t="str">
        <v>GRAY000.4GE</v>
      </c>
    </row>
    <row r="3346" spans="1:27" s="91" customFormat="1" ht="15" customHeight="1" x14ac:dyDescent="0.35">
      <c r="A3346" t="s">
        <v>9920</v>
      </c>
      <c r="B3346" t="s">
        <v>9919</v>
      </c>
      <c r="C3346" t="s">
        <v>9921</v>
      </c>
      <c r="D3346" t="s">
        <v>31612</v>
      </c>
      <c r="E3346"/>
      <c r="F3346" t="s">
        <v>58</v>
      </c>
      <c r="G3346"/>
      <c r="H3346">
        <v>6.7</v>
      </c>
      <c r="I3346">
        <v>3.48</v>
      </c>
      <c r="J3346" t="s">
        <v>59</v>
      </c>
      <c r="K3346">
        <v>35.355319999999999</v>
      </c>
      <c r="L3346">
        <v>-85.29325</v>
      </c>
      <c r="M3346" s="100" t="s">
        <v>38386</v>
      </c>
      <c r="N3346" t="s">
        <v>29084</v>
      </c>
      <c r="O3346" t="s">
        <v>42167</v>
      </c>
      <c r="P3346">
        <v>3</v>
      </c>
      <c r="Q3346" t="s">
        <v>27318</v>
      </c>
      <c r="R3346" t="s">
        <v>25802</v>
      </c>
      <c r="S3346" t="s">
        <v>26197</v>
      </c>
      <c r="T3346"/>
      <c r="U3346" t="s">
        <v>26198</v>
      </c>
      <c r="V3346" t="s">
        <v>26199</v>
      </c>
      <c r="Y3346" s="97"/>
      <c r="AA3346" s="91" t="str">
        <v>GRAY006.7SE</v>
      </c>
    </row>
    <row r="3347" spans="1:27" s="91" customFormat="1" ht="15" customHeight="1" x14ac:dyDescent="0.35">
      <c r="A3347" s="310" t="s">
        <v>39306</v>
      </c>
      <c r="B3347" s="310" t="s">
        <v>39307</v>
      </c>
      <c r="C3347" s="310" t="s">
        <v>39308</v>
      </c>
      <c r="D3347" s="310" t="s">
        <v>39309</v>
      </c>
      <c r="E3347" s="310"/>
      <c r="F3347" s="310" t="s">
        <v>27</v>
      </c>
      <c r="G3347" s="310"/>
      <c r="H3347" s="314">
        <v>1.1000000000000001</v>
      </c>
      <c r="I3347" s="314">
        <v>3.1</v>
      </c>
      <c r="J3347" s="310" t="s">
        <v>919</v>
      </c>
      <c r="K3347" s="314">
        <v>35.12574</v>
      </c>
      <c r="L3347" s="314">
        <v>-89.75573</v>
      </c>
      <c r="M3347" s="314" t="s">
        <v>38390</v>
      </c>
      <c r="N3347" s="310" t="s">
        <v>26218</v>
      </c>
      <c r="O3347" s="310" t="s">
        <v>39310</v>
      </c>
      <c r="P3347" s="314">
        <v>3</v>
      </c>
      <c r="Q3347" s="310" t="s">
        <v>27319</v>
      </c>
      <c r="R3347" s="310" t="s">
        <v>25828</v>
      </c>
      <c r="S3347" s="310" t="s">
        <v>26197</v>
      </c>
      <c r="T3347" s="310"/>
      <c r="U3347" s="310" t="s">
        <v>26198</v>
      </c>
      <c r="V3347" s="310" t="s">
        <v>26199</v>
      </c>
      <c r="X3347" s="91" t="s">
        <v>39311</v>
      </c>
      <c r="Y3347" s="97"/>
      <c r="AA3347" s="91" t="str">
        <v>GRAYS0.8T1.1SH</v>
      </c>
    </row>
    <row r="3348" spans="1:27" s="91" customFormat="1" ht="15" customHeight="1" x14ac:dyDescent="0.35">
      <c r="A3348" t="s">
        <v>39312</v>
      </c>
      <c r="B3348" t="s">
        <v>9922</v>
      </c>
      <c r="C3348" t="s">
        <v>9923</v>
      </c>
      <c r="D3348" t="s">
        <v>39313</v>
      </c>
      <c r="E3348"/>
      <c r="F3348" t="s">
        <v>27</v>
      </c>
      <c r="G3348"/>
      <c r="H3348">
        <v>1.4</v>
      </c>
      <c r="I3348">
        <v>2.91</v>
      </c>
      <c r="J3348" t="s">
        <v>919</v>
      </c>
      <c r="K3348">
        <v>35.128300000000003</v>
      </c>
      <c r="L3348">
        <v>-89.758899999999997</v>
      </c>
      <c r="M3348" s="100" t="s">
        <v>38390</v>
      </c>
      <c r="N3348" t="s">
        <v>26218</v>
      </c>
      <c r="O3348" t="s">
        <v>42806</v>
      </c>
      <c r="P3348">
        <v>3</v>
      </c>
      <c r="Q3348" t="s">
        <v>27319</v>
      </c>
      <c r="R3348" t="s">
        <v>25828</v>
      </c>
      <c r="S3348" t="s">
        <v>26197</v>
      </c>
      <c r="T3348"/>
      <c r="U3348" t="s">
        <v>26198</v>
      </c>
      <c r="V3348" t="s">
        <v>26199</v>
      </c>
      <c r="W3348" s="91" t="s">
        <v>39314</v>
      </c>
      <c r="X3348" s="91" t="s">
        <v>39315</v>
      </c>
      <c r="Y3348" s="97"/>
      <c r="AA3348" s="91" t="str">
        <v>GRAYS0.8T1.4SH</v>
      </c>
    </row>
    <row r="3349" spans="1:27" s="91" customFormat="1" ht="15" customHeight="1" x14ac:dyDescent="0.35">
      <c r="A3349" t="s">
        <v>9925</v>
      </c>
      <c r="B3349" t="s">
        <v>9924</v>
      </c>
      <c r="C3349" t="s">
        <v>9926</v>
      </c>
      <c r="D3349" t="s">
        <v>9927</v>
      </c>
      <c r="E3349"/>
      <c r="F3349" t="s">
        <v>115</v>
      </c>
      <c r="G3349"/>
      <c r="H3349">
        <v>0.8</v>
      </c>
      <c r="I3349">
        <v>1.83</v>
      </c>
      <c r="J3349" t="s">
        <v>583</v>
      </c>
      <c r="K3349">
        <v>35.233249999999998</v>
      </c>
      <c r="L3349">
        <v>-85.45814</v>
      </c>
      <c r="M3349" s="100" t="s">
        <v>38393</v>
      </c>
      <c r="N3349" t="s">
        <v>59</v>
      </c>
      <c r="O3349" t="s">
        <v>42140</v>
      </c>
      <c r="P3349">
        <v>5</v>
      </c>
      <c r="Q3349" t="s">
        <v>31613</v>
      </c>
      <c r="R3349" t="s">
        <v>25802</v>
      </c>
      <c r="S3349" t="s">
        <v>26197</v>
      </c>
      <c r="T3349"/>
      <c r="U3349" t="s">
        <v>26198</v>
      </c>
      <c r="V3349" t="s">
        <v>26199</v>
      </c>
      <c r="Y3349" s="97"/>
      <c r="AA3349" s="91" t="str">
        <v>GRAYS000.8MI</v>
      </c>
    </row>
    <row r="3350" spans="1:27" s="91" customFormat="1" ht="15" customHeight="1" x14ac:dyDescent="0.35">
      <c r="A3350" t="s">
        <v>9929</v>
      </c>
      <c r="B3350" t="s">
        <v>9928</v>
      </c>
      <c r="C3350" t="s">
        <v>9930</v>
      </c>
      <c r="D3350" t="s">
        <v>39316</v>
      </c>
      <c r="E3350"/>
      <c r="F3350" t="s">
        <v>27</v>
      </c>
      <c r="G3350"/>
      <c r="H3350">
        <v>1.7</v>
      </c>
      <c r="I3350">
        <v>36.58</v>
      </c>
      <c r="J3350" t="s">
        <v>919</v>
      </c>
      <c r="K3350">
        <v>35.129399999999997</v>
      </c>
      <c r="L3350">
        <v>-89.738299999999995</v>
      </c>
      <c r="M3350" s="100" t="s">
        <v>38390</v>
      </c>
      <c r="N3350" t="s">
        <v>26218</v>
      </c>
      <c r="O3350" t="s">
        <v>42806</v>
      </c>
      <c r="P3350">
        <v>3</v>
      </c>
      <c r="Q3350" t="s">
        <v>27320</v>
      </c>
      <c r="R3350" t="s">
        <v>25828</v>
      </c>
      <c r="S3350" t="s">
        <v>26197</v>
      </c>
      <c r="T3350"/>
      <c r="U3350" t="s">
        <v>26198</v>
      </c>
      <c r="V3350" t="s">
        <v>26199</v>
      </c>
      <c r="W3350" s="91" t="s">
        <v>9931</v>
      </c>
      <c r="Y3350" s="97"/>
      <c r="AA3350" s="91" t="str">
        <v>GRAYS001.7SH</v>
      </c>
    </row>
    <row r="3351" spans="1:27" s="91" customFormat="1" ht="15" customHeight="1" x14ac:dyDescent="0.35">
      <c r="A3351" t="s">
        <v>9933</v>
      </c>
      <c r="B3351" t="s">
        <v>9932</v>
      </c>
      <c r="C3351" t="s">
        <v>9930</v>
      </c>
      <c r="D3351" t="s">
        <v>9934</v>
      </c>
      <c r="E3351"/>
      <c r="F3351" t="s">
        <v>115</v>
      </c>
      <c r="G3351"/>
      <c r="H3351">
        <v>4.4000000000000004</v>
      </c>
      <c r="I3351">
        <v>2.52</v>
      </c>
      <c r="J3351" t="s">
        <v>583</v>
      </c>
      <c r="K3351">
        <v>35.267780000000002</v>
      </c>
      <c r="L3351">
        <v>-85.579170000000005</v>
      </c>
      <c r="M3351" s="100" t="s">
        <v>38393</v>
      </c>
      <c r="N3351" t="s">
        <v>59</v>
      </c>
      <c r="O3351" t="s">
        <v>42973</v>
      </c>
      <c r="P3351">
        <v>5</v>
      </c>
      <c r="Q3351" t="s">
        <v>31614</v>
      </c>
      <c r="R3351" t="s">
        <v>25802</v>
      </c>
      <c r="S3351" t="s">
        <v>26197</v>
      </c>
      <c r="T3351"/>
      <c r="U3351" t="s">
        <v>26198</v>
      </c>
      <c r="V3351" t="s">
        <v>26199</v>
      </c>
      <c r="W3351" s="91" t="s">
        <v>9935</v>
      </c>
      <c r="X3351" s="91" t="s">
        <v>31615</v>
      </c>
      <c r="Y3351" s="97"/>
      <c r="AA3351" s="91" t="str">
        <v>GRAYS004.4MI</v>
      </c>
    </row>
    <row r="3352" spans="1:27" s="91" customFormat="1" ht="15" customHeight="1" x14ac:dyDescent="0.35">
      <c r="A3352" t="s">
        <v>9937</v>
      </c>
      <c r="B3352" t="s">
        <v>9936</v>
      </c>
      <c r="C3352" t="s">
        <v>9930</v>
      </c>
      <c r="D3352" t="s">
        <v>9938</v>
      </c>
      <c r="E3352"/>
      <c r="F3352" t="s">
        <v>58</v>
      </c>
      <c r="G3352"/>
      <c r="H3352">
        <v>5</v>
      </c>
      <c r="I3352">
        <v>1.1299999999999999</v>
      </c>
      <c r="J3352" t="s">
        <v>583</v>
      </c>
      <c r="K3352">
        <v>35.274120000000003</v>
      </c>
      <c r="L3352">
        <v>-85.563800000000001</v>
      </c>
      <c r="M3352" s="100" t="s">
        <v>38393</v>
      </c>
      <c r="N3352" t="s">
        <v>59</v>
      </c>
      <c r="O3352" t="s">
        <v>42973</v>
      </c>
      <c r="P3352">
        <v>5</v>
      </c>
      <c r="Q3352" t="s">
        <v>31614</v>
      </c>
      <c r="R3352" t="s">
        <v>25802</v>
      </c>
      <c r="S3352" t="s">
        <v>26197</v>
      </c>
      <c r="T3352"/>
      <c r="U3352" t="s">
        <v>26198</v>
      </c>
      <c r="V3352" t="s">
        <v>26199</v>
      </c>
      <c r="X3352" s="91" t="s">
        <v>39317</v>
      </c>
      <c r="Y3352" s="97"/>
      <c r="AA3352" s="91" t="str">
        <v>GRAYS005.0MI</v>
      </c>
    </row>
    <row r="3353" spans="1:27" s="91" customFormat="1" ht="15" customHeight="1" x14ac:dyDescent="0.35">
      <c r="A3353" t="s">
        <v>9940</v>
      </c>
      <c r="B3353" t="s">
        <v>9939</v>
      </c>
      <c r="C3353" t="s">
        <v>9941</v>
      </c>
      <c r="D3353" t="s">
        <v>9942</v>
      </c>
      <c r="E3353"/>
      <c r="F3353" t="s">
        <v>27</v>
      </c>
      <c r="G3353"/>
      <c r="H3353">
        <v>5.8</v>
      </c>
      <c r="I3353">
        <v>25.59</v>
      </c>
      <c r="J3353" t="s">
        <v>919</v>
      </c>
      <c r="K3353">
        <v>35.183300000000003</v>
      </c>
      <c r="L3353">
        <v>-89.725300000000004</v>
      </c>
      <c r="M3353" s="100" t="s">
        <v>38390</v>
      </c>
      <c r="N3353" t="s">
        <v>26218</v>
      </c>
      <c r="O3353" t="s">
        <v>42806</v>
      </c>
      <c r="P3353">
        <v>3</v>
      </c>
      <c r="Q3353" t="s">
        <v>27320</v>
      </c>
      <c r="R3353" t="s">
        <v>25828</v>
      </c>
      <c r="S3353" t="s">
        <v>26197</v>
      </c>
      <c r="T3353"/>
      <c r="U3353" t="s">
        <v>26198</v>
      </c>
      <c r="V3353" t="s">
        <v>26199</v>
      </c>
      <c r="X3353" s="91" t="s">
        <v>31616</v>
      </c>
      <c r="Y3353" s="97"/>
      <c r="AA3353" s="91" t="str">
        <v>GRAYS005.8SH</v>
      </c>
    </row>
    <row r="3354" spans="1:27" s="91" customFormat="1" ht="15" customHeight="1" x14ac:dyDescent="0.35">
      <c r="A3354" t="s">
        <v>9944</v>
      </c>
      <c r="B3354" t="s">
        <v>9943</v>
      </c>
      <c r="C3354" t="s">
        <v>9930</v>
      </c>
      <c r="D3354" t="s">
        <v>9945</v>
      </c>
      <c r="E3354"/>
      <c r="F3354" t="s">
        <v>27</v>
      </c>
      <c r="G3354"/>
      <c r="H3354">
        <v>8.6</v>
      </c>
      <c r="I3354">
        <v>13.91</v>
      </c>
      <c r="J3354" t="s">
        <v>919</v>
      </c>
      <c r="K3354">
        <v>35.200600000000001</v>
      </c>
      <c r="L3354">
        <v>-89.6815</v>
      </c>
      <c r="M3354" s="100" t="s">
        <v>38390</v>
      </c>
      <c r="N3354" t="s">
        <v>26218</v>
      </c>
      <c r="O3354" t="s">
        <v>42806</v>
      </c>
      <c r="P3354">
        <v>3</v>
      </c>
      <c r="Q3354" t="s">
        <v>27320</v>
      </c>
      <c r="R3354" t="s">
        <v>25828</v>
      </c>
      <c r="S3354" t="s">
        <v>26197</v>
      </c>
      <c r="T3354"/>
      <c r="U3354" t="s">
        <v>26198</v>
      </c>
      <c r="V3354" t="s">
        <v>26199</v>
      </c>
      <c r="Y3354" s="97"/>
      <c r="AA3354" s="91" t="str">
        <v>GRAYS008.6SH</v>
      </c>
    </row>
    <row r="3355" spans="1:27" s="91" customFormat="1" ht="15" customHeight="1" x14ac:dyDescent="0.35">
      <c r="A3355" t="s">
        <v>9947</v>
      </c>
      <c r="B3355" t="s">
        <v>9946</v>
      </c>
      <c r="C3355" t="s">
        <v>9941</v>
      </c>
      <c r="D3355" t="s">
        <v>9948</v>
      </c>
      <c r="E3355"/>
      <c r="F3355" t="s">
        <v>27</v>
      </c>
      <c r="G3355"/>
      <c r="H3355">
        <v>10</v>
      </c>
      <c r="I3355">
        <v>11.67</v>
      </c>
      <c r="J3355" t="s">
        <v>919</v>
      </c>
      <c r="K3355">
        <v>35.198300000000003</v>
      </c>
      <c r="L3355">
        <v>-89.658100000000005</v>
      </c>
      <c r="M3355" s="100" t="s">
        <v>38390</v>
      </c>
      <c r="N3355" t="s">
        <v>26218</v>
      </c>
      <c r="O3355" t="s">
        <v>42806</v>
      </c>
      <c r="P3355">
        <v>3</v>
      </c>
      <c r="Q3355" t="s">
        <v>27320</v>
      </c>
      <c r="R3355" t="s">
        <v>25828</v>
      </c>
      <c r="S3355" t="s">
        <v>26197</v>
      </c>
      <c r="T3355"/>
      <c r="U3355" t="s">
        <v>26198</v>
      </c>
      <c r="V3355" t="s">
        <v>26199</v>
      </c>
      <c r="X3355" s="91" t="s">
        <v>35188</v>
      </c>
      <c r="Y3355" s="97"/>
      <c r="AA3355" s="91" t="str">
        <v>GRAYS010.0SH</v>
      </c>
    </row>
    <row r="3356" spans="1:27" s="91" customFormat="1" ht="15" customHeight="1" x14ac:dyDescent="0.35">
      <c r="A3356" t="s">
        <v>9950</v>
      </c>
      <c r="B3356" t="s">
        <v>9949</v>
      </c>
      <c r="C3356" t="s">
        <v>9951</v>
      </c>
      <c r="D3356" t="s">
        <v>9952</v>
      </c>
      <c r="E3356"/>
      <c r="F3356" t="s">
        <v>115</v>
      </c>
      <c r="G3356"/>
      <c r="H3356">
        <v>0.4</v>
      </c>
      <c r="I3356">
        <v>0.44</v>
      </c>
      <c r="J3356" t="s">
        <v>583</v>
      </c>
      <c r="K3356">
        <v>35.228400000000001</v>
      </c>
      <c r="L3356">
        <v>-85.454499999999996</v>
      </c>
      <c r="M3356" s="100" t="s">
        <v>38393</v>
      </c>
      <c r="N3356" t="s">
        <v>59</v>
      </c>
      <c r="O3356" t="s">
        <v>42140</v>
      </c>
      <c r="P3356">
        <v>5</v>
      </c>
      <c r="Q3356" t="s">
        <v>31613</v>
      </c>
      <c r="R3356" t="s">
        <v>25802</v>
      </c>
      <c r="S3356" t="s">
        <v>26197</v>
      </c>
      <c r="T3356"/>
      <c r="U3356" t="s">
        <v>26198</v>
      </c>
      <c r="V3356" t="s">
        <v>26199</v>
      </c>
      <c r="W3356" s="91" t="s">
        <v>9953</v>
      </c>
      <c r="X3356" s="91" t="s">
        <v>31617</v>
      </c>
      <c r="Y3356" s="97"/>
      <c r="AA3356" s="91" t="str">
        <v>GRAYS1.1T0.4MI</v>
      </c>
    </row>
    <row r="3357" spans="1:27" s="91" customFormat="1" ht="15" customHeight="1" x14ac:dyDescent="0.35">
      <c r="A3357" t="s">
        <v>9955</v>
      </c>
      <c r="B3357" t="s">
        <v>9954</v>
      </c>
      <c r="C3357" t="s">
        <v>9956</v>
      </c>
      <c r="D3357" t="s">
        <v>9957</v>
      </c>
      <c r="E3357"/>
      <c r="F3357" t="s">
        <v>58</v>
      </c>
      <c r="G3357"/>
      <c r="H3357">
        <v>0.1</v>
      </c>
      <c r="I3357">
        <v>0.55000000000000004</v>
      </c>
      <c r="J3357" t="s">
        <v>583</v>
      </c>
      <c r="K3357">
        <v>35.265799999999999</v>
      </c>
      <c r="L3357">
        <v>-85.583100000000002</v>
      </c>
      <c r="M3357" s="100" t="s">
        <v>38393</v>
      </c>
      <c r="N3357" t="s">
        <v>59</v>
      </c>
      <c r="O3357" t="s">
        <v>42973</v>
      </c>
      <c r="P3357">
        <v>5</v>
      </c>
      <c r="Q3357" t="s">
        <v>31614</v>
      </c>
      <c r="R3357" t="s">
        <v>25802</v>
      </c>
      <c r="S3357" t="s">
        <v>26197</v>
      </c>
      <c r="T3357"/>
      <c r="U3357" t="s">
        <v>26198</v>
      </c>
      <c r="V3357" t="s">
        <v>26199</v>
      </c>
      <c r="W3357" s="91" t="s">
        <v>9958</v>
      </c>
      <c r="X3357" s="91" t="s">
        <v>29606</v>
      </c>
      <c r="Y3357" s="97"/>
      <c r="AA3357" s="91" t="str">
        <v>GRAYS3.4T0.1MI</v>
      </c>
    </row>
    <row r="3358" spans="1:27" s="91" customFormat="1" ht="15" customHeight="1" x14ac:dyDescent="0.35">
      <c r="A3358" t="s">
        <v>9960</v>
      </c>
      <c r="B3358" t="s">
        <v>9959</v>
      </c>
      <c r="C3358" t="s">
        <v>9961</v>
      </c>
      <c r="D3358" t="s">
        <v>41198</v>
      </c>
      <c r="E3358"/>
      <c r="F3358" t="s">
        <v>9</v>
      </c>
      <c r="G3358"/>
      <c r="H3358">
        <v>1.1000000000000001</v>
      </c>
      <c r="I3358"/>
      <c r="J3358" t="s">
        <v>3832</v>
      </c>
      <c r="K3358">
        <v>35.345269999999999</v>
      </c>
      <c r="L3358">
        <v>-88.886939999999996</v>
      </c>
      <c r="M3358" s="100" t="s">
        <v>38450</v>
      </c>
      <c r="N3358" t="s">
        <v>26319</v>
      </c>
      <c r="O3358" t="s">
        <v>42697</v>
      </c>
      <c r="P3358">
        <v>4</v>
      </c>
      <c r="Q3358" t="s">
        <v>41199</v>
      </c>
      <c r="R3358" t="s">
        <v>25828</v>
      </c>
      <c r="S3358" t="s">
        <v>26197</v>
      </c>
      <c r="T3358" t="s">
        <v>27321</v>
      </c>
      <c r="U3358" t="s">
        <v>26207</v>
      </c>
      <c r="V3358" t="s">
        <v>26199</v>
      </c>
      <c r="W3358" s="91" t="s">
        <v>9962</v>
      </c>
      <c r="X3358" s="91" t="s">
        <v>34584</v>
      </c>
      <c r="Y3358" s="97"/>
      <c r="AA3358" s="91" t="str">
        <v>GRAYS5.6T1.1HR</v>
      </c>
    </row>
    <row r="3359" spans="1:27" s="91" customFormat="1" ht="15" customHeight="1" x14ac:dyDescent="0.35">
      <c r="A3359" t="s">
        <v>9964</v>
      </c>
      <c r="B3359" t="s">
        <v>9963</v>
      </c>
      <c r="C3359" t="s">
        <v>9956</v>
      </c>
      <c r="D3359" t="s">
        <v>9965</v>
      </c>
      <c r="E3359"/>
      <c r="F3359" t="s">
        <v>9</v>
      </c>
      <c r="G3359"/>
      <c r="H3359">
        <v>0.9</v>
      </c>
      <c r="I3359">
        <v>1.28</v>
      </c>
      <c r="J3359" t="s">
        <v>3832</v>
      </c>
      <c r="K3359">
        <v>35.345999999999997</v>
      </c>
      <c r="L3359">
        <v>-88.888000000000005</v>
      </c>
      <c r="M3359" s="100" t="s">
        <v>38450</v>
      </c>
      <c r="N3359" t="s">
        <v>26319</v>
      </c>
      <c r="O3359" t="s">
        <v>42697</v>
      </c>
      <c r="P3359">
        <v>4</v>
      </c>
      <c r="Q3359" t="s">
        <v>27322</v>
      </c>
      <c r="R3359" t="s">
        <v>25828</v>
      </c>
      <c r="S3359" t="s">
        <v>26197</v>
      </c>
      <c r="T3359"/>
      <c r="U3359" t="s">
        <v>26198</v>
      </c>
      <c r="V3359" t="s">
        <v>26199</v>
      </c>
      <c r="W3359" s="91" t="s">
        <v>9966</v>
      </c>
      <c r="X3359" s="91" t="s">
        <v>35189</v>
      </c>
      <c r="Y3359" s="97"/>
      <c r="AA3359" s="91" t="str">
        <v>GRAYS7.0T0.9HR</v>
      </c>
    </row>
    <row r="3360" spans="1:27" s="91" customFormat="1" ht="15" customHeight="1" x14ac:dyDescent="0.35">
      <c r="A3360" t="s">
        <v>9968</v>
      </c>
      <c r="B3360" t="s">
        <v>9967</v>
      </c>
      <c r="C3360" t="s">
        <v>9969</v>
      </c>
      <c r="D3360" t="s">
        <v>9970</v>
      </c>
      <c r="E3360"/>
      <c r="F3360" t="s">
        <v>33</v>
      </c>
      <c r="G3360"/>
      <c r="H3360">
        <v>0.3</v>
      </c>
      <c r="I3360">
        <v>1.04</v>
      </c>
      <c r="J3360" t="s">
        <v>34</v>
      </c>
      <c r="K3360">
        <v>35.526290000000003</v>
      </c>
      <c r="L3360">
        <v>-86.970500000000001</v>
      </c>
      <c r="M3360" s="100" t="s">
        <v>38389</v>
      </c>
      <c r="N3360" t="s">
        <v>26217</v>
      </c>
      <c r="O3360" t="s">
        <v>42454</v>
      </c>
      <c r="P3360">
        <v>4</v>
      </c>
      <c r="Q3360" t="s">
        <v>31618</v>
      </c>
      <c r="R3360" t="s">
        <v>25808</v>
      </c>
      <c r="S3360" t="s">
        <v>26197</v>
      </c>
      <c r="T3360"/>
      <c r="U3360" t="s">
        <v>26198</v>
      </c>
      <c r="V3360" t="s">
        <v>26199</v>
      </c>
      <c r="Y3360" s="97"/>
      <c r="AA3360" s="91" t="str">
        <v>GREAS000.3MY</v>
      </c>
    </row>
    <row r="3361" spans="1:27" s="91" customFormat="1" ht="15" customHeight="1" x14ac:dyDescent="0.35">
      <c r="A3361" t="s">
        <v>9972</v>
      </c>
      <c r="B3361" t="s">
        <v>9971</v>
      </c>
      <c r="C3361" t="s">
        <v>9973</v>
      </c>
      <c r="D3361" t="s">
        <v>9974</v>
      </c>
      <c r="E3361"/>
      <c r="F3361" t="s">
        <v>28985</v>
      </c>
      <c r="G3361"/>
      <c r="H3361">
        <v>0.4</v>
      </c>
      <c r="I3361">
        <v>8.19</v>
      </c>
      <c r="J3361" t="s">
        <v>301</v>
      </c>
      <c r="K3361">
        <v>35.11777</v>
      </c>
      <c r="L3361">
        <v>-84.572710000000001</v>
      </c>
      <c r="M3361" s="100" t="s">
        <v>38423</v>
      </c>
      <c r="N3361" t="s">
        <v>26269</v>
      </c>
      <c r="O3361" t="s">
        <v>42147</v>
      </c>
      <c r="P3361">
        <v>1</v>
      </c>
      <c r="Q3361" t="s">
        <v>31619</v>
      </c>
      <c r="R3361" t="s">
        <v>25802</v>
      </c>
      <c r="S3361" t="s">
        <v>26197</v>
      </c>
      <c r="T3361"/>
      <c r="U3361" t="s">
        <v>26198</v>
      </c>
      <c r="V3361" t="s">
        <v>26204</v>
      </c>
      <c r="W3361" s="91" t="s">
        <v>35190</v>
      </c>
      <c r="X3361" s="91" t="s">
        <v>31620</v>
      </c>
      <c r="Y3361" s="97"/>
      <c r="AA3361" s="91" t="str">
        <v>GREAS000.4PO</v>
      </c>
    </row>
    <row r="3362" spans="1:27" s="91" customFormat="1" ht="15" customHeight="1" x14ac:dyDescent="0.35">
      <c r="A3362" t="s">
        <v>9976</v>
      </c>
      <c r="B3362" t="s">
        <v>9975</v>
      </c>
      <c r="C3362" t="s">
        <v>9973</v>
      </c>
      <c r="D3362" t="s">
        <v>9977</v>
      </c>
      <c r="E3362"/>
      <c r="F3362" t="s">
        <v>58</v>
      </c>
      <c r="G3362" t="s">
        <v>324</v>
      </c>
      <c r="H3362">
        <v>0.5</v>
      </c>
      <c r="I3362">
        <v>13.53</v>
      </c>
      <c r="J3362" t="s">
        <v>775</v>
      </c>
      <c r="K3362">
        <v>36.160600000000002</v>
      </c>
      <c r="L3362">
        <v>-84.584699999999998</v>
      </c>
      <c r="M3362" s="100" t="s">
        <v>38416</v>
      </c>
      <c r="N3362" t="s">
        <v>26258</v>
      </c>
      <c r="O3362" t="s">
        <v>42974</v>
      </c>
      <c r="P3362">
        <v>1</v>
      </c>
      <c r="Q3362" t="s">
        <v>31621</v>
      </c>
      <c r="R3362" t="s">
        <v>25825</v>
      </c>
      <c r="S3362" t="s">
        <v>26197</v>
      </c>
      <c r="T3362"/>
      <c r="U3362" t="s">
        <v>26198</v>
      </c>
      <c r="V3362" t="s">
        <v>26204</v>
      </c>
      <c r="Y3362" s="97"/>
      <c r="AA3362" s="91" t="str">
        <v>GREAS000.5MG</v>
      </c>
    </row>
    <row r="3363" spans="1:27" s="91" customFormat="1" ht="15" customHeight="1" x14ac:dyDescent="0.35">
      <c r="A3363" t="s">
        <v>9979</v>
      </c>
      <c r="B3363" t="s">
        <v>9978</v>
      </c>
      <c r="C3363" t="s">
        <v>9969</v>
      </c>
      <c r="D3363" t="s">
        <v>9980</v>
      </c>
      <c r="E3363"/>
      <c r="F3363" t="s">
        <v>44</v>
      </c>
      <c r="G3363"/>
      <c r="H3363">
        <v>0.5</v>
      </c>
      <c r="I3363">
        <v>4.55</v>
      </c>
      <c r="J3363" t="s">
        <v>409</v>
      </c>
      <c r="K3363">
        <v>35.643599999999999</v>
      </c>
      <c r="L3363">
        <v>-84.494399999999999</v>
      </c>
      <c r="M3363" s="100" t="s">
        <v>38415</v>
      </c>
      <c r="N3363" t="s">
        <v>26602</v>
      </c>
      <c r="O3363" t="s">
        <v>42155</v>
      </c>
      <c r="P3363">
        <v>1</v>
      </c>
      <c r="Q3363" t="s">
        <v>31622</v>
      </c>
      <c r="R3363" t="s">
        <v>25825</v>
      </c>
      <c r="S3363" t="s">
        <v>26197</v>
      </c>
      <c r="T3363"/>
      <c r="U3363" t="s">
        <v>26198</v>
      </c>
      <c r="V3363" t="s">
        <v>26204</v>
      </c>
      <c r="W3363" s="91" t="s">
        <v>35191</v>
      </c>
      <c r="X3363" s="91" t="s">
        <v>35192</v>
      </c>
      <c r="Y3363" s="97"/>
      <c r="AA3363" s="91" t="str">
        <v>GREAS000.5MO</v>
      </c>
    </row>
    <row r="3364" spans="1:27" s="91" customFormat="1" ht="15" customHeight="1" x14ac:dyDescent="0.35">
      <c r="A3364" t="s">
        <v>9982</v>
      </c>
      <c r="B3364" t="s">
        <v>9981</v>
      </c>
      <c r="C3364" t="s">
        <v>9973</v>
      </c>
      <c r="D3364" t="s">
        <v>9983</v>
      </c>
      <c r="E3364"/>
      <c r="F3364" t="s">
        <v>9</v>
      </c>
      <c r="G3364"/>
      <c r="H3364">
        <v>0.7</v>
      </c>
      <c r="I3364">
        <v>4.45</v>
      </c>
      <c r="J3364" t="s">
        <v>3832</v>
      </c>
      <c r="K3364">
        <v>35.297600000000003</v>
      </c>
      <c r="L3364">
        <v>-88.853499999999997</v>
      </c>
      <c r="M3364" s="100" t="s">
        <v>38450</v>
      </c>
      <c r="N3364" t="s">
        <v>26319</v>
      </c>
      <c r="O3364" t="s">
        <v>42253</v>
      </c>
      <c r="P3364">
        <v>4</v>
      </c>
      <c r="Q3364" t="s">
        <v>31623</v>
      </c>
      <c r="R3364" t="s">
        <v>25828</v>
      </c>
      <c r="S3364" t="s">
        <v>26197</v>
      </c>
      <c r="T3364"/>
      <c r="U3364" t="s">
        <v>26198</v>
      </c>
      <c r="V3364" t="s">
        <v>26199</v>
      </c>
      <c r="X3364" s="91" t="s">
        <v>31514</v>
      </c>
      <c r="Y3364" s="97"/>
      <c r="AA3364" s="91" t="str">
        <v>GREAS000.7HR</v>
      </c>
    </row>
    <row r="3365" spans="1:27" s="91" customFormat="1" ht="15" customHeight="1" x14ac:dyDescent="0.35">
      <c r="A3365" s="310" t="s">
        <v>37974</v>
      </c>
      <c r="B3365" s="310" t="s">
        <v>37975</v>
      </c>
      <c r="C3365" s="310" t="s">
        <v>9973</v>
      </c>
      <c r="D3365" s="310" t="s">
        <v>37976</v>
      </c>
      <c r="E3365" s="310"/>
      <c r="F3365" s="310" t="s">
        <v>28994</v>
      </c>
      <c r="G3365" s="310"/>
      <c r="H3365" s="314">
        <v>0.8</v>
      </c>
      <c r="I3365" s="314">
        <v>3</v>
      </c>
      <c r="J3365" s="310" t="s">
        <v>285</v>
      </c>
      <c r="K3365" s="314">
        <v>35.238039999999998</v>
      </c>
      <c r="L3365" s="314">
        <v>-84.886560000000003</v>
      </c>
      <c r="M3365" s="314" t="s">
        <v>38384</v>
      </c>
      <c r="N3365" s="310" t="s">
        <v>26211</v>
      </c>
      <c r="O3365" s="310" t="s">
        <v>38682</v>
      </c>
      <c r="P3365" s="314">
        <v>2</v>
      </c>
      <c r="Q3365" s="310" t="s">
        <v>31624</v>
      </c>
      <c r="R3365" s="310" t="s">
        <v>25802</v>
      </c>
      <c r="S3365" s="310" t="s">
        <v>26197</v>
      </c>
      <c r="T3365" s="310"/>
      <c r="U3365" s="310" t="s">
        <v>26198</v>
      </c>
      <c r="V3365" s="310" t="s">
        <v>26204</v>
      </c>
      <c r="Y3365" s="97"/>
      <c r="AA3365" s="91" t="str">
        <v>GREAS000.8BR</v>
      </c>
    </row>
    <row r="3366" spans="1:27" s="91" customFormat="1" ht="15" customHeight="1" x14ac:dyDescent="0.35">
      <c r="A3366" t="s">
        <v>27325</v>
      </c>
      <c r="B3366" t="s">
        <v>27324</v>
      </c>
      <c r="C3366" t="s">
        <v>9973</v>
      </c>
      <c r="D3366" t="s">
        <v>29228</v>
      </c>
      <c r="E3366"/>
      <c r="F3366" t="s">
        <v>28985</v>
      </c>
      <c r="G3366"/>
      <c r="H3366">
        <v>1</v>
      </c>
      <c r="I3366">
        <v>9.1199999999999992</v>
      </c>
      <c r="J3366" t="s">
        <v>301</v>
      </c>
      <c r="K3366">
        <v>35.118920000000003</v>
      </c>
      <c r="L3366">
        <v>-84.568100000000001</v>
      </c>
      <c r="M3366" s="100" t="s">
        <v>38423</v>
      </c>
      <c r="N3366" t="s">
        <v>26269</v>
      </c>
      <c r="O3366" t="s">
        <v>42147</v>
      </c>
      <c r="P3366">
        <v>1</v>
      </c>
      <c r="Q3366" t="s">
        <v>31619</v>
      </c>
      <c r="R3366" t="s">
        <v>25802</v>
      </c>
      <c r="S3366" t="s">
        <v>26197</v>
      </c>
      <c r="T3366"/>
      <c r="U3366" t="s">
        <v>26198</v>
      </c>
      <c r="V3366" t="s">
        <v>26204</v>
      </c>
      <c r="Y3366" s="97"/>
      <c r="AA3366" s="91" t="str">
        <v>GREAS001.0PO</v>
      </c>
    </row>
    <row r="3367" spans="1:27" s="91" customFormat="1" ht="15" customHeight="1" x14ac:dyDescent="0.35">
      <c r="A3367" t="s">
        <v>9985</v>
      </c>
      <c r="B3367" t="s">
        <v>9984</v>
      </c>
      <c r="C3367" t="s">
        <v>9973</v>
      </c>
      <c r="D3367" t="s">
        <v>9986</v>
      </c>
      <c r="E3367"/>
      <c r="F3367" t="s">
        <v>28994</v>
      </c>
      <c r="G3367"/>
      <c r="H3367">
        <v>2.2000000000000002</v>
      </c>
      <c r="I3367">
        <v>2.14</v>
      </c>
      <c r="J3367" t="s">
        <v>285</v>
      </c>
      <c r="K3367">
        <v>35.25027</v>
      </c>
      <c r="L3367">
        <v>-84.899929999999998</v>
      </c>
      <c r="M3367" s="100" t="s">
        <v>38384</v>
      </c>
      <c r="N3367" t="s">
        <v>26211</v>
      </c>
      <c r="O3367" t="s">
        <v>42838</v>
      </c>
      <c r="P3367">
        <v>2</v>
      </c>
      <c r="Q3367" t="s">
        <v>31624</v>
      </c>
      <c r="R3367" t="s">
        <v>25802</v>
      </c>
      <c r="S3367" t="s">
        <v>26197</v>
      </c>
      <c r="T3367"/>
      <c r="U3367" t="s">
        <v>26198</v>
      </c>
      <c r="V3367" t="s">
        <v>26204</v>
      </c>
      <c r="X3367" s="91" t="s">
        <v>31625</v>
      </c>
      <c r="Y3367" s="97"/>
      <c r="AA3367" s="91" t="str">
        <v>GREAS002.2BR</v>
      </c>
    </row>
    <row r="3368" spans="1:27" s="91" customFormat="1" ht="15" customHeight="1" x14ac:dyDescent="0.35">
      <c r="A3368" t="s">
        <v>9988</v>
      </c>
      <c r="B3368" t="s">
        <v>9987</v>
      </c>
      <c r="C3368" t="s">
        <v>9973</v>
      </c>
      <c r="D3368" t="s">
        <v>9989</v>
      </c>
      <c r="E3368"/>
      <c r="F3368" t="s">
        <v>28994</v>
      </c>
      <c r="G3368"/>
      <c r="H3368">
        <v>2.5</v>
      </c>
      <c r="I3368">
        <v>1.64</v>
      </c>
      <c r="J3368" t="s">
        <v>285</v>
      </c>
      <c r="K3368">
        <v>35.253529999999998</v>
      </c>
      <c r="L3368">
        <v>-84.906469999999999</v>
      </c>
      <c r="M3368" s="100" t="s">
        <v>38384</v>
      </c>
      <c r="N3368" t="s">
        <v>26211</v>
      </c>
      <c r="O3368" t="s">
        <v>42838</v>
      </c>
      <c r="P3368">
        <v>2</v>
      </c>
      <c r="Q3368" t="s">
        <v>31624</v>
      </c>
      <c r="R3368" t="s">
        <v>25802</v>
      </c>
      <c r="S3368" t="s">
        <v>26197</v>
      </c>
      <c r="T3368"/>
      <c r="U3368" t="s">
        <v>26198</v>
      </c>
      <c r="V3368" t="s">
        <v>26204</v>
      </c>
      <c r="Y3368" s="97"/>
      <c r="AA3368" s="91" t="str">
        <v>GREAS002.5BR</v>
      </c>
    </row>
    <row r="3369" spans="1:27" s="91" customFormat="1" ht="15" customHeight="1" x14ac:dyDescent="0.35">
      <c r="A3369" t="s">
        <v>9991</v>
      </c>
      <c r="B3369" t="s">
        <v>9990</v>
      </c>
      <c r="C3369" t="s">
        <v>9973</v>
      </c>
      <c r="D3369" t="s">
        <v>9992</v>
      </c>
      <c r="E3369"/>
      <c r="F3369" t="s">
        <v>28985</v>
      </c>
      <c r="G3369"/>
      <c r="H3369">
        <v>2.9</v>
      </c>
      <c r="I3369">
        <v>8.15</v>
      </c>
      <c r="J3369" t="s">
        <v>301</v>
      </c>
      <c r="K3369">
        <v>35.122250000000001</v>
      </c>
      <c r="L3369">
        <v>-84.554749999999999</v>
      </c>
      <c r="M3369" s="100" t="s">
        <v>38423</v>
      </c>
      <c r="N3369" t="s">
        <v>26269</v>
      </c>
      <c r="O3369" t="s">
        <v>42147</v>
      </c>
      <c r="P3369">
        <v>1</v>
      </c>
      <c r="Q3369" t="s">
        <v>31619</v>
      </c>
      <c r="R3369" t="s">
        <v>25802</v>
      </c>
      <c r="S3369" t="s">
        <v>26197</v>
      </c>
      <c r="T3369"/>
      <c r="U3369" t="s">
        <v>26198</v>
      </c>
      <c r="V3369" t="s">
        <v>26204</v>
      </c>
      <c r="Y3369" s="97"/>
      <c r="AA3369" s="91" t="str">
        <v>GREAS002.9PO</v>
      </c>
    </row>
    <row r="3370" spans="1:27" s="91" customFormat="1" ht="15" customHeight="1" x14ac:dyDescent="0.35">
      <c r="A3370" t="s">
        <v>9994</v>
      </c>
      <c r="B3370" t="s">
        <v>9993</v>
      </c>
      <c r="C3370" t="s">
        <v>9973</v>
      </c>
      <c r="D3370" t="s">
        <v>9995</v>
      </c>
      <c r="E3370"/>
      <c r="F3370" t="s">
        <v>324</v>
      </c>
      <c r="G3370"/>
      <c r="H3370">
        <v>3.3</v>
      </c>
      <c r="I3370">
        <v>6.79</v>
      </c>
      <c r="J3370" t="s">
        <v>775</v>
      </c>
      <c r="K3370">
        <v>36.188600000000001</v>
      </c>
      <c r="L3370">
        <v>-84.59</v>
      </c>
      <c r="M3370" s="100" t="s">
        <v>38416</v>
      </c>
      <c r="N3370" t="s">
        <v>26258</v>
      </c>
      <c r="O3370" t="s">
        <v>42974</v>
      </c>
      <c r="P3370">
        <v>1</v>
      </c>
      <c r="Q3370" t="s">
        <v>31621</v>
      </c>
      <c r="R3370" t="s">
        <v>25825</v>
      </c>
      <c r="S3370" t="s">
        <v>26197</v>
      </c>
      <c r="T3370"/>
      <c r="U3370" t="s">
        <v>26198</v>
      </c>
      <c r="V3370" t="s">
        <v>26204</v>
      </c>
      <c r="Y3370" s="97"/>
      <c r="AA3370" s="91" t="str">
        <v>GREAS003.3MG</v>
      </c>
    </row>
    <row r="3371" spans="1:27" s="91" customFormat="1" ht="15" customHeight="1" x14ac:dyDescent="0.35">
      <c r="A3371" t="s">
        <v>9997</v>
      </c>
      <c r="B3371" t="s">
        <v>9996</v>
      </c>
      <c r="C3371" t="s">
        <v>9998</v>
      </c>
      <c r="D3371" t="s">
        <v>9999</v>
      </c>
      <c r="E3371"/>
      <c r="F3371" t="s">
        <v>28994</v>
      </c>
      <c r="G3371"/>
      <c r="H3371">
        <v>0.1</v>
      </c>
      <c r="I3371">
        <v>0.05</v>
      </c>
      <c r="J3371" t="s">
        <v>285</v>
      </c>
      <c r="K3371">
        <v>35.238627999999999</v>
      </c>
      <c r="L3371">
        <v>-84.890900999999999</v>
      </c>
      <c r="M3371" s="100" t="s">
        <v>38384</v>
      </c>
      <c r="N3371" t="s">
        <v>26211</v>
      </c>
      <c r="O3371" t="s">
        <v>42838</v>
      </c>
      <c r="P3371">
        <v>2</v>
      </c>
      <c r="Q3371" t="s">
        <v>31624</v>
      </c>
      <c r="R3371" t="s">
        <v>25802</v>
      </c>
      <c r="S3371" t="s">
        <v>26197</v>
      </c>
      <c r="T3371"/>
      <c r="U3371" t="s">
        <v>26198</v>
      </c>
      <c r="V3371" t="s">
        <v>26204</v>
      </c>
      <c r="W3371" s="91" t="s">
        <v>10000</v>
      </c>
      <c r="Y3371" s="97"/>
      <c r="AA3371" s="91" t="str">
        <v>GREAS1.4T0.1BR</v>
      </c>
    </row>
    <row r="3372" spans="1:27" s="91" customFormat="1" ht="15" customHeight="1" x14ac:dyDescent="0.35">
      <c r="A3372" t="s">
        <v>10002</v>
      </c>
      <c r="B3372" t="s">
        <v>10001</v>
      </c>
      <c r="C3372" t="s">
        <v>10003</v>
      </c>
      <c r="D3372" t="s">
        <v>9999</v>
      </c>
      <c r="E3372"/>
      <c r="F3372" t="s">
        <v>28994</v>
      </c>
      <c r="G3372"/>
      <c r="H3372">
        <v>0.1</v>
      </c>
      <c r="I3372">
        <v>0.05</v>
      </c>
      <c r="J3372" t="s">
        <v>285</v>
      </c>
      <c r="K3372">
        <v>35.240279999999998</v>
      </c>
      <c r="L3372">
        <v>-84.891859999999994</v>
      </c>
      <c r="M3372" s="100" t="s">
        <v>38384</v>
      </c>
      <c r="N3372" t="s">
        <v>26211</v>
      </c>
      <c r="O3372" t="s">
        <v>42838</v>
      </c>
      <c r="P3372">
        <v>2</v>
      </c>
      <c r="Q3372" t="s">
        <v>31624</v>
      </c>
      <c r="R3372" t="s">
        <v>25802</v>
      </c>
      <c r="S3372" t="s">
        <v>26197</v>
      </c>
      <c r="T3372"/>
      <c r="U3372" t="s">
        <v>26198</v>
      </c>
      <c r="V3372" t="s">
        <v>26204</v>
      </c>
      <c r="W3372" s="91" t="s">
        <v>10004</v>
      </c>
      <c r="X3372" s="91" t="s">
        <v>31626</v>
      </c>
      <c r="Y3372" s="97"/>
      <c r="AA3372" s="91" t="str">
        <v>GREAS1.4T0.1T0.1BR</v>
      </c>
    </row>
    <row r="3373" spans="1:27" s="91" customFormat="1" ht="15" customHeight="1" x14ac:dyDescent="0.35">
      <c r="A3373" t="s">
        <v>10006</v>
      </c>
      <c r="B3373" t="s">
        <v>10005</v>
      </c>
      <c r="C3373" t="s">
        <v>10007</v>
      </c>
      <c r="D3373" t="s">
        <v>10008</v>
      </c>
      <c r="E3373"/>
      <c r="F3373" t="s">
        <v>29086</v>
      </c>
      <c r="G3373"/>
      <c r="H3373"/>
      <c r="I3373">
        <v>1683</v>
      </c>
      <c r="J3373" t="s">
        <v>2322</v>
      </c>
      <c r="K3373">
        <v>35.801940000000002</v>
      </c>
      <c r="L3373">
        <v>-85.620829999999998</v>
      </c>
      <c r="M3373" s="100" t="s">
        <v>38383</v>
      </c>
      <c r="N3373" t="s">
        <v>3589</v>
      </c>
      <c r="O3373" t="s">
        <v>42975</v>
      </c>
      <c r="P3373">
        <v>2</v>
      </c>
      <c r="Q3373" t="s">
        <v>31627</v>
      </c>
      <c r="R3373" t="s">
        <v>25812</v>
      </c>
      <c r="S3373" t="s">
        <v>26197</v>
      </c>
      <c r="T3373" t="s">
        <v>27326</v>
      </c>
      <c r="U3373" t="s">
        <v>26207</v>
      </c>
      <c r="V3373" t="s">
        <v>26199</v>
      </c>
      <c r="W3373" s="91" t="s">
        <v>10006</v>
      </c>
      <c r="X3373" s="91" t="s">
        <v>30466</v>
      </c>
      <c r="Y3373" s="97"/>
      <c r="AA3373" s="91" t="str">
        <v>GREATFALLS01</v>
      </c>
    </row>
    <row r="3374" spans="1:27" s="91" customFormat="1" ht="15" customHeight="1" x14ac:dyDescent="0.35">
      <c r="A3374" t="s">
        <v>10010</v>
      </c>
      <c r="B3374" t="s">
        <v>10009</v>
      </c>
      <c r="C3374" t="s">
        <v>10007</v>
      </c>
      <c r="D3374" t="s">
        <v>10011</v>
      </c>
      <c r="E3374"/>
      <c r="F3374" t="s">
        <v>29086</v>
      </c>
      <c r="G3374"/>
      <c r="H3374"/>
      <c r="I3374">
        <v>895</v>
      </c>
      <c r="J3374" t="s">
        <v>470</v>
      </c>
      <c r="K3374">
        <v>35.794400000000003</v>
      </c>
      <c r="L3374">
        <v>-85.603890000000007</v>
      </c>
      <c r="M3374" s="100" t="s">
        <v>38383</v>
      </c>
      <c r="N3374" t="s">
        <v>3589</v>
      </c>
      <c r="O3374" t="s">
        <v>42975</v>
      </c>
      <c r="P3374">
        <v>2</v>
      </c>
      <c r="Q3374" t="s">
        <v>31627</v>
      </c>
      <c r="R3374" t="s">
        <v>25812</v>
      </c>
      <c r="S3374" t="s">
        <v>26197</v>
      </c>
      <c r="T3374" t="s">
        <v>27326</v>
      </c>
      <c r="U3374" t="s">
        <v>26207</v>
      </c>
      <c r="V3374" t="s">
        <v>26199</v>
      </c>
      <c r="W3374" s="91" t="s">
        <v>10010</v>
      </c>
      <c r="X3374" s="91" t="s">
        <v>30466</v>
      </c>
      <c r="Y3374" s="97"/>
      <c r="AA3374" s="91" t="str">
        <v>GREATFALLS02</v>
      </c>
    </row>
    <row r="3375" spans="1:27" s="91" customFormat="1" ht="15" customHeight="1" x14ac:dyDescent="0.35">
      <c r="A3375" t="s">
        <v>10057</v>
      </c>
      <c r="B3375" t="s">
        <v>10056</v>
      </c>
      <c r="C3375" t="s">
        <v>10058</v>
      </c>
      <c r="D3375" t="s">
        <v>10059</v>
      </c>
      <c r="E3375"/>
      <c r="F3375" t="s">
        <v>29083</v>
      </c>
      <c r="G3375"/>
      <c r="H3375">
        <v>1.5</v>
      </c>
      <c r="I3375">
        <v>0.2</v>
      </c>
      <c r="J3375" t="s">
        <v>95</v>
      </c>
      <c r="K3375">
        <v>35.893500000000003</v>
      </c>
      <c r="L3375">
        <v>-87.126499999999993</v>
      </c>
      <c r="M3375" s="100" t="s">
        <v>38379</v>
      </c>
      <c r="N3375" t="s">
        <v>26205</v>
      </c>
      <c r="O3375" t="s">
        <v>42747</v>
      </c>
      <c r="P3375">
        <v>1</v>
      </c>
      <c r="Q3375" t="s">
        <v>30669</v>
      </c>
      <c r="R3375" t="s">
        <v>25829</v>
      </c>
      <c r="S3375" t="s">
        <v>26197</v>
      </c>
      <c r="T3375"/>
      <c r="U3375" t="s">
        <v>26198</v>
      </c>
      <c r="V3375" t="s">
        <v>26199</v>
      </c>
      <c r="W3375" s="91" t="s">
        <v>10060</v>
      </c>
      <c r="X3375" s="91" t="s">
        <v>35194</v>
      </c>
      <c r="Y3375" s="97"/>
      <c r="AA3375" s="91" t="str">
        <v>GREEN_G1.5WI</v>
      </c>
    </row>
    <row r="3376" spans="1:27" s="91" customFormat="1" ht="15" customHeight="1" x14ac:dyDescent="0.35">
      <c r="A3376" t="s">
        <v>37240</v>
      </c>
      <c r="B3376" t="s">
        <v>37241</v>
      </c>
      <c r="C3376" t="s">
        <v>10014</v>
      </c>
      <c r="D3376" t="s">
        <v>37242</v>
      </c>
      <c r="E3376"/>
      <c r="F3376" t="s">
        <v>28985</v>
      </c>
      <c r="G3376" t="s">
        <v>37243</v>
      </c>
      <c r="H3376">
        <v>0</v>
      </c>
      <c r="I3376">
        <v>5</v>
      </c>
      <c r="J3376" t="s">
        <v>346</v>
      </c>
      <c r="K3376">
        <v>35.803109999999997</v>
      </c>
      <c r="L3376">
        <v>-83.247280000000003</v>
      </c>
      <c r="M3376" s="100" t="s">
        <v>38569</v>
      </c>
      <c r="N3376" t="s">
        <v>26799</v>
      </c>
      <c r="O3376" t="s">
        <v>43265</v>
      </c>
      <c r="P3376">
        <v>5</v>
      </c>
      <c r="Q3376" t="s">
        <v>37244</v>
      </c>
      <c r="R3376" t="s">
        <v>25825</v>
      </c>
      <c r="S3376" t="s">
        <v>26197</v>
      </c>
      <c r="T3376"/>
      <c r="U3376" t="s">
        <v>26198</v>
      </c>
      <c r="V3376" t="s">
        <v>26204</v>
      </c>
      <c r="Y3376" s="97"/>
      <c r="AA3376" s="91" t="str">
        <v>GREEN000.0CO</v>
      </c>
    </row>
    <row r="3377" spans="1:27" s="91" customFormat="1" ht="15" customHeight="1" x14ac:dyDescent="0.35">
      <c r="A3377" t="s">
        <v>10013</v>
      </c>
      <c r="B3377" t="s">
        <v>10012</v>
      </c>
      <c r="C3377" t="s">
        <v>10014</v>
      </c>
      <c r="D3377" t="s">
        <v>10015</v>
      </c>
      <c r="E3377"/>
      <c r="F3377" t="s">
        <v>9</v>
      </c>
      <c r="G3377"/>
      <c r="H3377">
        <v>0.8</v>
      </c>
      <c r="I3377">
        <v>1.79</v>
      </c>
      <c r="J3377" t="s">
        <v>121</v>
      </c>
      <c r="K3377">
        <v>36.185200000000002</v>
      </c>
      <c r="L3377">
        <v>-88.130309999999994</v>
      </c>
      <c r="M3377" s="100" t="s">
        <v>38392</v>
      </c>
      <c r="N3377" t="s">
        <v>26221</v>
      </c>
      <c r="O3377" t="s">
        <v>42947</v>
      </c>
      <c r="P3377">
        <v>3</v>
      </c>
      <c r="Q3377" t="s">
        <v>31628</v>
      </c>
      <c r="R3377" t="s">
        <v>25816</v>
      </c>
      <c r="S3377" t="s">
        <v>26197</v>
      </c>
      <c r="T3377"/>
      <c r="U3377" t="s">
        <v>26198</v>
      </c>
      <c r="V3377" t="s">
        <v>26199</v>
      </c>
      <c r="X3377" s="91" t="s">
        <v>31629</v>
      </c>
      <c r="Y3377" s="97"/>
      <c r="AA3377" s="91" t="str">
        <v>GREEN000.8BN</v>
      </c>
    </row>
    <row r="3378" spans="1:27" s="91" customFormat="1" ht="15" customHeight="1" x14ac:dyDescent="0.35">
      <c r="A3378" t="s">
        <v>10017</v>
      </c>
      <c r="B3378" t="s">
        <v>10016</v>
      </c>
      <c r="C3378" t="s">
        <v>10018</v>
      </c>
      <c r="D3378" t="s">
        <v>10019</v>
      </c>
      <c r="E3378"/>
      <c r="F3378" t="s">
        <v>33</v>
      </c>
      <c r="G3378"/>
      <c r="H3378">
        <v>2.1</v>
      </c>
      <c r="I3378">
        <v>22.01</v>
      </c>
      <c r="J3378" t="s">
        <v>34</v>
      </c>
      <c r="K3378">
        <v>35.657080000000001</v>
      </c>
      <c r="L3378">
        <v>-87.119140000000002</v>
      </c>
      <c r="M3378" s="100" t="s">
        <v>38382</v>
      </c>
      <c r="N3378" t="s">
        <v>26210</v>
      </c>
      <c r="O3378" t="s">
        <v>42948</v>
      </c>
      <c r="P3378">
        <v>3</v>
      </c>
      <c r="Q3378" t="s">
        <v>27327</v>
      </c>
      <c r="R3378" t="s">
        <v>25808</v>
      </c>
      <c r="S3378" t="s">
        <v>26197</v>
      </c>
      <c r="T3378"/>
      <c r="U3378" t="s">
        <v>26198</v>
      </c>
      <c r="V3378" t="s">
        <v>26199</v>
      </c>
      <c r="X3378" s="91" t="s">
        <v>31630</v>
      </c>
      <c r="Y3378" s="97"/>
      <c r="AA3378" s="91" t="str">
        <v>GREEN002.1MY</v>
      </c>
    </row>
    <row r="3379" spans="1:27" s="91" customFormat="1" ht="15" customHeight="1" x14ac:dyDescent="0.35">
      <c r="A3379" t="s">
        <v>10021</v>
      </c>
      <c r="B3379" t="s">
        <v>10020</v>
      </c>
      <c r="C3379" t="s">
        <v>10022</v>
      </c>
      <c r="D3379" t="s">
        <v>10023</v>
      </c>
      <c r="E3379"/>
      <c r="F3379" t="s">
        <v>29083</v>
      </c>
      <c r="G3379"/>
      <c r="H3379">
        <v>2.4</v>
      </c>
      <c r="I3379">
        <v>57.29</v>
      </c>
      <c r="J3379" t="s">
        <v>942</v>
      </c>
      <c r="K3379">
        <v>35.430399999999999</v>
      </c>
      <c r="L3379">
        <v>-87.773600000000002</v>
      </c>
      <c r="M3379" s="100" t="s">
        <v>38391</v>
      </c>
      <c r="N3379" t="s">
        <v>26220</v>
      </c>
      <c r="O3379" t="s">
        <v>42883</v>
      </c>
      <c r="P3379">
        <v>5</v>
      </c>
      <c r="Q3379" t="s">
        <v>27328</v>
      </c>
      <c r="R3379" t="s">
        <v>25808</v>
      </c>
      <c r="S3379" t="s">
        <v>26197</v>
      </c>
      <c r="T3379"/>
      <c r="U3379" t="s">
        <v>26198</v>
      </c>
      <c r="V3379" t="s">
        <v>26199</v>
      </c>
      <c r="W3379" s="91" t="s">
        <v>41200</v>
      </c>
      <c r="Y3379" s="97"/>
      <c r="AA3379" s="91" t="str">
        <v>GREEN002.4WE</v>
      </c>
    </row>
    <row r="3380" spans="1:27" s="91" customFormat="1" ht="15" customHeight="1" x14ac:dyDescent="0.35">
      <c r="A3380" t="s">
        <v>10025</v>
      </c>
      <c r="B3380" t="s">
        <v>10024</v>
      </c>
      <c r="C3380" t="s">
        <v>10018</v>
      </c>
      <c r="D3380" t="s">
        <v>10026</v>
      </c>
      <c r="E3380"/>
      <c r="F3380" t="s">
        <v>33</v>
      </c>
      <c r="G3380"/>
      <c r="H3380">
        <v>3.8</v>
      </c>
      <c r="I3380">
        <v>18.600000000000001</v>
      </c>
      <c r="J3380" t="s">
        <v>34</v>
      </c>
      <c r="K3380">
        <v>35.643140000000002</v>
      </c>
      <c r="L3380">
        <v>-87.121579999999994</v>
      </c>
      <c r="M3380" s="100" t="s">
        <v>38382</v>
      </c>
      <c r="N3380" t="s">
        <v>26210</v>
      </c>
      <c r="O3380" t="s">
        <v>42948</v>
      </c>
      <c r="P3380">
        <v>3</v>
      </c>
      <c r="Q3380" t="s">
        <v>27327</v>
      </c>
      <c r="R3380" t="s">
        <v>25808</v>
      </c>
      <c r="S3380" t="s">
        <v>26197</v>
      </c>
      <c r="T3380"/>
      <c r="U3380" t="s">
        <v>26198</v>
      </c>
      <c r="V3380" t="s">
        <v>26199</v>
      </c>
      <c r="Y3380" s="97"/>
      <c r="AA3380" s="91" t="str">
        <v>GREEN003.8MY</v>
      </c>
    </row>
    <row r="3381" spans="1:27" s="91" customFormat="1" ht="15" customHeight="1" x14ac:dyDescent="0.35">
      <c r="A3381" t="s">
        <v>10028</v>
      </c>
      <c r="B3381" t="s">
        <v>10027</v>
      </c>
      <c r="C3381" t="s">
        <v>10022</v>
      </c>
      <c r="D3381" t="s">
        <v>10029</v>
      </c>
      <c r="E3381"/>
      <c r="F3381" t="s">
        <v>29083</v>
      </c>
      <c r="G3381"/>
      <c r="H3381">
        <v>4.8</v>
      </c>
      <c r="I3381">
        <v>55.17</v>
      </c>
      <c r="J3381" t="s">
        <v>942</v>
      </c>
      <c r="K3381">
        <v>35.408050000000003</v>
      </c>
      <c r="L3381">
        <v>-87.772199999999998</v>
      </c>
      <c r="M3381" s="100" t="s">
        <v>38391</v>
      </c>
      <c r="N3381" t="s">
        <v>26220</v>
      </c>
      <c r="O3381" t="s">
        <v>42883</v>
      </c>
      <c r="P3381">
        <v>5</v>
      </c>
      <c r="Q3381" t="s">
        <v>27328</v>
      </c>
      <c r="R3381" t="s">
        <v>25808</v>
      </c>
      <c r="S3381" t="s">
        <v>26197</v>
      </c>
      <c r="T3381"/>
      <c r="U3381" t="s">
        <v>26198</v>
      </c>
      <c r="V3381" t="s">
        <v>26199</v>
      </c>
      <c r="Y3381" s="97"/>
      <c r="AA3381" s="91" t="str">
        <v>GREEN004.8WE</v>
      </c>
    </row>
    <row r="3382" spans="1:27" s="91" customFormat="1" ht="15" customHeight="1" x14ac:dyDescent="0.35">
      <c r="A3382" t="s">
        <v>10032</v>
      </c>
      <c r="B3382" t="s">
        <v>10031</v>
      </c>
      <c r="C3382" t="s">
        <v>10018</v>
      </c>
      <c r="D3382" t="s">
        <v>10033</v>
      </c>
      <c r="E3382"/>
      <c r="F3382" t="s">
        <v>33</v>
      </c>
      <c r="G3382"/>
      <c r="H3382">
        <v>5.5</v>
      </c>
      <c r="I3382">
        <v>17.34</v>
      </c>
      <c r="J3382" t="s">
        <v>34</v>
      </c>
      <c r="K3382">
        <v>35.633054999999999</v>
      </c>
      <c r="L3382">
        <v>-87.129722000000001</v>
      </c>
      <c r="M3382" s="100" t="s">
        <v>38382</v>
      </c>
      <c r="N3382" t="s">
        <v>26210</v>
      </c>
      <c r="O3382" t="s">
        <v>42948</v>
      </c>
      <c r="P3382">
        <v>3</v>
      </c>
      <c r="Q3382" t="s">
        <v>27327</v>
      </c>
      <c r="R3382" t="s">
        <v>25808</v>
      </c>
      <c r="S3382" t="s">
        <v>26197</v>
      </c>
      <c r="T3382"/>
      <c r="U3382" t="s">
        <v>26198</v>
      </c>
      <c r="V3382" t="s">
        <v>26199</v>
      </c>
      <c r="Y3382" s="97"/>
      <c r="AA3382" s="91" t="str">
        <v>GREEN005.5MY</v>
      </c>
    </row>
    <row r="3383" spans="1:27" s="91" customFormat="1" ht="15" customHeight="1" x14ac:dyDescent="0.35">
      <c r="A3383" t="s">
        <v>10035</v>
      </c>
      <c r="B3383" t="s">
        <v>10034</v>
      </c>
      <c r="C3383" t="s">
        <v>10022</v>
      </c>
      <c r="D3383" t="s">
        <v>10036</v>
      </c>
      <c r="E3383"/>
      <c r="F3383" t="s">
        <v>29083</v>
      </c>
      <c r="G3383"/>
      <c r="H3383">
        <v>10.5</v>
      </c>
      <c r="I3383">
        <v>37.700000000000003</v>
      </c>
      <c r="J3383" t="s">
        <v>942</v>
      </c>
      <c r="K3383">
        <v>35.343060000000001</v>
      </c>
      <c r="L3383">
        <v>-87.759389999999996</v>
      </c>
      <c r="M3383" s="100" t="s">
        <v>38391</v>
      </c>
      <c r="N3383" t="s">
        <v>26220</v>
      </c>
      <c r="O3383" t="s">
        <v>42883</v>
      </c>
      <c r="P3383">
        <v>5</v>
      </c>
      <c r="Q3383" t="s">
        <v>27329</v>
      </c>
      <c r="R3383" t="s">
        <v>25808</v>
      </c>
      <c r="S3383" t="s">
        <v>26197</v>
      </c>
      <c r="T3383"/>
      <c r="U3383" t="s">
        <v>26198</v>
      </c>
      <c r="V3383" t="s">
        <v>26199</v>
      </c>
      <c r="W3383" s="91" t="s">
        <v>10037</v>
      </c>
      <c r="Y3383" s="97"/>
      <c r="AA3383" s="91" t="str">
        <v>GREEN010.5WE</v>
      </c>
    </row>
    <row r="3384" spans="1:27" s="91" customFormat="1" ht="15" customHeight="1" x14ac:dyDescent="0.35">
      <c r="A3384" t="s">
        <v>10039</v>
      </c>
      <c r="B3384" t="s">
        <v>10038</v>
      </c>
      <c r="C3384" t="s">
        <v>10022</v>
      </c>
      <c r="D3384" t="s">
        <v>10040</v>
      </c>
      <c r="E3384"/>
      <c r="F3384" t="s">
        <v>29083</v>
      </c>
      <c r="G3384"/>
      <c r="H3384">
        <v>11</v>
      </c>
      <c r="I3384">
        <v>37</v>
      </c>
      <c r="J3384" t="s">
        <v>942</v>
      </c>
      <c r="K3384">
        <v>35.3369</v>
      </c>
      <c r="L3384">
        <v>-87.763499999999993</v>
      </c>
      <c r="M3384" s="100" t="s">
        <v>38391</v>
      </c>
      <c r="N3384" t="s">
        <v>26220</v>
      </c>
      <c r="O3384" t="s">
        <v>42883</v>
      </c>
      <c r="P3384">
        <v>5</v>
      </c>
      <c r="Q3384" t="s">
        <v>27329</v>
      </c>
      <c r="R3384" t="s">
        <v>25808</v>
      </c>
      <c r="S3384" t="s">
        <v>26197</v>
      </c>
      <c r="T3384"/>
      <c r="U3384" t="s">
        <v>26198</v>
      </c>
      <c r="V3384" t="s">
        <v>26199</v>
      </c>
      <c r="Y3384" s="97"/>
      <c r="AA3384" s="91" t="str">
        <v>GREEN011.0WE</v>
      </c>
    </row>
    <row r="3385" spans="1:27" s="91" customFormat="1" ht="15" customHeight="1" x14ac:dyDescent="0.35">
      <c r="A3385" t="s">
        <v>10042</v>
      </c>
      <c r="B3385" t="s">
        <v>10041</v>
      </c>
      <c r="C3385" t="s">
        <v>10022</v>
      </c>
      <c r="D3385" t="s">
        <v>10043</v>
      </c>
      <c r="E3385"/>
      <c r="F3385" t="s">
        <v>29083</v>
      </c>
      <c r="G3385"/>
      <c r="H3385">
        <v>11.7</v>
      </c>
      <c r="I3385">
        <v>24.06</v>
      </c>
      <c r="J3385" t="s">
        <v>942</v>
      </c>
      <c r="K3385">
        <v>35.328220000000002</v>
      </c>
      <c r="L3385">
        <v>-87.761840000000007</v>
      </c>
      <c r="M3385" s="100" t="s">
        <v>38391</v>
      </c>
      <c r="N3385" t="s">
        <v>26220</v>
      </c>
      <c r="O3385" t="s">
        <v>42883</v>
      </c>
      <c r="P3385">
        <v>5</v>
      </c>
      <c r="Q3385" t="s">
        <v>27330</v>
      </c>
      <c r="R3385" t="s">
        <v>25808</v>
      </c>
      <c r="S3385" t="s">
        <v>26197</v>
      </c>
      <c r="T3385"/>
      <c r="U3385" t="s">
        <v>26198</v>
      </c>
      <c r="V3385" t="s">
        <v>26199</v>
      </c>
      <c r="Y3385" s="97"/>
      <c r="AA3385" s="91" t="str">
        <v>GREEN011.7WE</v>
      </c>
    </row>
    <row r="3386" spans="1:27" s="91" customFormat="1" ht="15" customHeight="1" x14ac:dyDescent="0.35">
      <c r="A3386" s="310" t="s">
        <v>43606</v>
      </c>
      <c r="B3386" s="310" t="s">
        <v>43607</v>
      </c>
      <c r="C3386" s="310" t="s">
        <v>10022</v>
      </c>
      <c r="D3386" s="310" t="s">
        <v>43608</v>
      </c>
      <c r="E3386" s="310"/>
      <c r="F3386" s="310" t="s">
        <v>29083</v>
      </c>
      <c r="G3386" s="310"/>
      <c r="H3386" s="314">
        <v>11.9</v>
      </c>
      <c r="I3386" s="314">
        <v>23.59</v>
      </c>
      <c r="J3386" s="310" t="s">
        <v>942</v>
      </c>
      <c r="K3386" s="314">
        <v>35.326180000000001</v>
      </c>
      <c r="L3386" s="314">
        <v>-87.763090000000005</v>
      </c>
      <c r="M3386" s="314" t="s">
        <v>38391</v>
      </c>
      <c r="N3386" s="310" t="s">
        <v>26220</v>
      </c>
      <c r="O3386" s="310" t="s">
        <v>43609</v>
      </c>
      <c r="P3386" s="314">
        <v>5</v>
      </c>
      <c r="Q3386" s="310" t="s">
        <v>27330</v>
      </c>
      <c r="R3386" s="310" t="s">
        <v>25808</v>
      </c>
      <c r="S3386" s="310" t="s">
        <v>26197</v>
      </c>
      <c r="T3386" s="310"/>
      <c r="U3386" s="310" t="s">
        <v>26198</v>
      </c>
      <c r="V3386" s="310" t="s">
        <v>26199</v>
      </c>
      <c r="Y3386" s="97"/>
      <c r="AA3386" s="91" t="str">
        <v>GREEN011.9WE</v>
      </c>
    </row>
    <row r="3387" spans="1:27" s="91" customFormat="1" ht="15" customHeight="1" x14ac:dyDescent="0.35">
      <c r="A3387" t="s">
        <v>10045</v>
      </c>
      <c r="B3387" t="s">
        <v>10044</v>
      </c>
      <c r="C3387" t="s">
        <v>10022</v>
      </c>
      <c r="D3387" t="s">
        <v>10046</v>
      </c>
      <c r="E3387"/>
      <c r="F3387" t="s">
        <v>29083</v>
      </c>
      <c r="G3387"/>
      <c r="H3387">
        <v>12.3</v>
      </c>
      <c r="I3387">
        <v>23.34</v>
      </c>
      <c r="J3387" t="s">
        <v>942</v>
      </c>
      <c r="K3387">
        <v>35.321100000000001</v>
      </c>
      <c r="L3387">
        <v>-87.760199999999998</v>
      </c>
      <c r="M3387" s="100" t="s">
        <v>38391</v>
      </c>
      <c r="N3387" t="s">
        <v>26220</v>
      </c>
      <c r="O3387" t="s">
        <v>42883</v>
      </c>
      <c r="P3387">
        <v>5</v>
      </c>
      <c r="Q3387" t="s">
        <v>27330</v>
      </c>
      <c r="R3387" t="s">
        <v>25808</v>
      </c>
      <c r="S3387" t="s">
        <v>26197</v>
      </c>
      <c r="T3387"/>
      <c r="U3387" t="s">
        <v>26198</v>
      </c>
      <c r="V3387" t="s">
        <v>26199</v>
      </c>
      <c r="Y3387" s="97"/>
      <c r="AA3387" s="91" t="str">
        <v>GREEN012.3WE</v>
      </c>
    </row>
    <row r="3388" spans="1:27" s="91" customFormat="1" ht="15" customHeight="1" x14ac:dyDescent="0.35">
      <c r="A3388" t="s">
        <v>37245</v>
      </c>
      <c r="B3388" t="s">
        <v>10030</v>
      </c>
      <c r="C3388" t="s">
        <v>10022</v>
      </c>
      <c r="D3388" t="s">
        <v>41201</v>
      </c>
      <c r="E3388"/>
      <c r="F3388" t="s">
        <v>29083</v>
      </c>
      <c r="G3388"/>
      <c r="H3388">
        <v>14.2</v>
      </c>
      <c r="I3388">
        <v>17.7</v>
      </c>
      <c r="J3388" t="s">
        <v>942</v>
      </c>
      <c r="K3388">
        <v>35.297499999999999</v>
      </c>
      <c r="L3388">
        <v>-87.758799999999994</v>
      </c>
      <c r="M3388" s="100" t="s">
        <v>38391</v>
      </c>
      <c r="N3388" t="s">
        <v>26220</v>
      </c>
      <c r="O3388" t="s">
        <v>42883</v>
      </c>
      <c r="P3388">
        <v>5</v>
      </c>
      <c r="Q3388" t="s">
        <v>27330</v>
      </c>
      <c r="R3388" t="s">
        <v>25808</v>
      </c>
      <c r="S3388" t="s">
        <v>26197</v>
      </c>
      <c r="T3388"/>
      <c r="U3388" t="s">
        <v>26198</v>
      </c>
      <c r="V3388" t="s">
        <v>26199</v>
      </c>
      <c r="W3388" s="91" t="s">
        <v>41202</v>
      </c>
      <c r="Y3388" s="97"/>
      <c r="AA3388" s="91" t="str">
        <v>GREEN014.2WE</v>
      </c>
    </row>
    <row r="3389" spans="1:27" s="91" customFormat="1" ht="15" customHeight="1" x14ac:dyDescent="0.35">
      <c r="A3389" t="s">
        <v>10048</v>
      </c>
      <c r="B3389" t="s">
        <v>10047</v>
      </c>
      <c r="C3389" t="s">
        <v>10022</v>
      </c>
      <c r="D3389" t="s">
        <v>10049</v>
      </c>
      <c r="E3389"/>
      <c r="F3389" t="s">
        <v>29083</v>
      </c>
      <c r="G3389"/>
      <c r="H3389">
        <v>15.1</v>
      </c>
      <c r="I3389">
        <v>1.2</v>
      </c>
      <c r="J3389" t="s">
        <v>942</v>
      </c>
      <c r="K3389">
        <v>35.243450000000003</v>
      </c>
      <c r="L3389">
        <v>-87.718879999999999</v>
      </c>
      <c r="M3389" s="100" t="s">
        <v>38391</v>
      </c>
      <c r="N3389" t="s">
        <v>26220</v>
      </c>
      <c r="O3389" t="s">
        <v>42883</v>
      </c>
      <c r="P3389">
        <v>5</v>
      </c>
      <c r="Q3389" t="s">
        <v>27330</v>
      </c>
      <c r="R3389" t="s">
        <v>25808</v>
      </c>
      <c r="S3389" t="s">
        <v>26197</v>
      </c>
      <c r="T3389"/>
      <c r="U3389" t="s">
        <v>26198</v>
      </c>
      <c r="V3389" t="s">
        <v>26199</v>
      </c>
      <c r="W3389" s="91" t="s">
        <v>10050</v>
      </c>
      <c r="Y3389" s="97"/>
      <c r="AA3389" s="91" t="str">
        <v>GREEN015.1WE</v>
      </c>
    </row>
    <row r="3390" spans="1:27" s="91" customFormat="1" ht="15" customHeight="1" x14ac:dyDescent="0.35">
      <c r="A3390" t="s">
        <v>10052</v>
      </c>
      <c r="B3390" t="s">
        <v>10051</v>
      </c>
      <c r="C3390" t="s">
        <v>10022</v>
      </c>
      <c r="D3390" t="s">
        <v>41203</v>
      </c>
      <c r="E3390"/>
      <c r="F3390" t="s">
        <v>29083</v>
      </c>
      <c r="G3390"/>
      <c r="H3390">
        <v>16.2</v>
      </c>
      <c r="I3390">
        <v>6.93</v>
      </c>
      <c r="J3390" t="s">
        <v>942</v>
      </c>
      <c r="K3390">
        <v>35.264429999999997</v>
      </c>
      <c r="L3390">
        <v>-87.752629999999996</v>
      </c>
      <c r="M3390" s="100" t="s">
        <v>38391</v>
      </c>
      <c r="N3390" t="s">
        <v>26220</v>
      </c>
      <c r="O3390" t="s">
        <v>42883</v>
      </c>
      <c r="P3390">
        <v>5</v>
      </c>
      <c r="Q3390" t="s">
        <v>27330</v>
      </c>
      <c r="R3390" t="s">
        <v>25808</v>
      </c>
      <c r="S3390" t="s">
        <v>26197</v>
      </c>
      <c r="T3390"/>
      <c r="U3390" t="s">
        <v>26198</v>
      </c>
      <c r="V3390" t="s">
        <v>26199</v>
      </c>
      <c r="W3390" s="91" t="s">
        <v>35193</v>
      </c>
      <c r="X3390" s="91" t="s">
        <v>42949</v>
      </c>
      <c r="Y3390" s="97"/>
      <c r="AA3390" s="91" t="str">
        <v>GREEN016.2WE</v>
      </c>
    </row>
    <row r="3391" spans="1:27" s="91" customFormat="1" ht="15" customHeight="1" x14ac:dyDescent="0.35">
      <c r="A3391" t="s">
        <v>10054</v>
      </c>
      <c r="B3391" t="s">
        <v>10053</v>
      </c>
      <c r="C3391" t="s">
        <v>10022</v>
      </c>
      <c r="D3391" t="s">
        <v>10055</v>
      </c>
      <c r="E3391"/>
      <c r="F3391" t="s">
        <v>29083</v>
      </c>
      <c r="G3391"/>
      <c r="H3391">
        <v>18.2</v>
      </c>
      <c r="I3391">
        <v>4.5999999999999996</v>
      </c>
      <c r="J3391" t="s">
        <v>207</v>
      </c>
      <c r="K3391">
        <v>35.25517</v>
      </c>
      <c r="L3391">
        <v>-87.737480000000005</v>
      </c>
      <c r="M3391" s="100" t="s">
        <v>38391</v>
      </c>
      <c r="N3391" t="s">
        <v>26220</v>
      </c>
      <c r="O3391" t="s">
        <v>42883</v>
      </c>
      <c r="P3391">
        <v>5</v>
      </c>
      <c r="Q3391" t="s">
        <v>27330</v>
      </c>
      <c r="R3391" t="s">
        <v>25816</v>
      </c>
      <c r="S3391" t="s">
        <v>26197</v>
      </c>
      <c r="T3391"/>
      <c r="U3391" t="s">
        <v>26198</v>
      </c>
      <c r="V3391" t="s">
        <v>26199</v>
      </c>
      <c r="Y3391" s="97"/>
      <c r="AA3391" s="91" t="str">
        <v>GREEN018.2WE</v>
      </c>
    </row>
    <row r="3392" spans="1:27" s="91" customFormat="1" ht="15" customHeight="1" x14ac:dyDescent="0.35">
      <c r="A3392" t="s">
        <v>10062</v>
      </c>
      <c r="B3392" t="s">
        <v>10061</v>
      </c>
      <c r="C3392" t="s">
        <v>10063</v>
      </c>
      <c r="D3392" t="s">
        <v>10064</v>
      </c>
      <c r="E3392"/>
      <c r="F3392" t="s">
        <v>28983</v>
      </c>
      <c r="G3392"/>
      <c r="H3392">
        <v>0.2</v>
      </c>
      <c r="I3392">
        <v>0.25</v>
      </c>
      <c r="J3392" t="s">
        <v>244</v>
      </c>
      <c r="K3392">
        <v>36.577300000000001</v>
      </c>
      <c r="L3392">
        <v>-81.754999999999995</v>
      </c>
      <c r="M3392" s="100" t="s">
        <v>38412</v>
      </c>
      <c r="N3392" t="s">
        <v>29031</v>
      </c>
      <c r="O3392" t="s">
        <v>42671</v>
      </c>
      <c r="P3392">
        <v>2</v>
      </c>
      <c r="Q3392" t="s">
        <v>31631</v>
      </c>
      <c r="R3392" t="s">
        <v>25821</v>
      </c>
      <c r="S3392" t="s">
        <v>26197</v>
      </c>
      <c r="T3392"/>
      <c r="U3392" t="s">
        <v>26198</v>
      </c>
      <c r="V3392" t="s">
        <v>26204</v>
      </c>
      <c r="X3392" s="91" t="s">
        <v>31632</v>
      </c>
      <c r="Y3392" s="97"/>
      <c r="AA3392" s="91" t="str">
        <v>GREER000.2JO</v>
      </c>
    </row>
    <row r="3393" spans="1:27" s="91" customFormat="1" ht="15" customHeight="1" x14ac:dyDescent="0.35">
      <c r="A3393" t="s">
        <v>10066</v>
      </c>
      <c r="B3393" t="s">
        <v>10065</v>
      </c>
      <c r="C3393" t="s">
        <v>10067</v>
      </c>
      <c r="D3393" t="s">
        <v>10068</v>
      </c>
      <c r="E3393"/>
      <c r="F3393" t="s">
        <v>44</v>
      </c>
      <c r="G3393"/>
      <c r="H3393">
        <v>0.6</v>
      </c>
      <c r="I3393">
        <v>2.12</v>
      </c>
      <c r="J3393" t="s">
        <v>64</v>
      </c>
      <c r="K3393">
        <v>36.06194</v>
      </c>
      <c r="L3393">
        <v>-82.949690000000004</v>
      </c>
      <c r="M3393" s="100" t="s">
        <v>38387</v>
      </c>
      <c r="N3393" t="s">
        <v>26214</v>
      </c>
      <c r="O3393" t="s">
        <v>42311</v>
      </c>
      <c r="P3393">
        <v>5</v>
      </c>
      <c r="Q3393" t="s">
        <v>27331</v>
      </c>
      <c r="R3393" t="s">
        <v>25821</v>
      </c>
      <c r="S3393" t="s">
        <v>26197</v>
      </c>
      <c r="T3393"/>
      <c r="U3393" t="s">
        <v>26198</v>
      </c>
      <c r="V3393" t="s">
        <v>26204</v>
      </c>
      <c r="Y3393" s="97"/>
      <c r="AA3393" s="91" t="str">
        <v>GREGG000.6GE</v>
      </c>
    </row>
    <row r="3394" spans="1:27" s="91" customFormat="1" ht="15" customHeight="1" x14ac:dyDescent="0.35">
      <c r="A3394" t="s">
        <v>10070</v>
      </c>
      <c r="B3394" t="s">
        <v>10069</v>
      </c>
      <c r="C3394" t="s">
        <v>10071</v>
      </c>
      <c r="D3394" t="s">
        <v>10072</v>
      </c>
      <c r="E3394"/>
      <c r="F3394" t="s">
        <v>28981</v>
      </c>
      <c r="G3394"/>
      <c r="H3394">
        <v>0.6</v>
      </c>
      <c r="I3394">
        <v>1.87</v>
      </c>
      <c r="J3394" t="s">
        <v>244</v>
      </c>
      <c r="K3394">
        <v>36.303899999999999</v>
      </c>
      <c r="L3394">
        <v>-81.951400000000007</v>
      </c>
      <c r="M3394" s="100" t="s">
        <v>38455</v>
      </c>
      <c r="N3394" t="s">
        <v>26332</v>
      </c>
      <c r="O3394" t="s">
        <v>42950</v>
      </c>
      <c r="P3394">
        <v>1</v>
      </c>
      <c r="Q3394" t="s">
        <v>27332</v>
      </c>
      <c r="R3394" t="s">
        <v>25821</v>
      </c>
      <c r="S3394" t="s">
        <v>26197</v>
      </c>
      <c r="T3394"/>
      <c r="U3394" t="s">
        <v>26198</v>
      </c>
      <c r="V3394" t="s">
        <v>26204</v>
      </c>
      <c r="Y3394" s="97"/>
      <c r="AA3394" s="91" t="str">
        <v>GREGG000.6JO</v>
      </c>
    </row>
    <row r="3395" spans="1:27" s="91" customFormat="1" ht="15" customHeight="1" x14ac:dyDescent="0.35">
      <c r="A3395" t="s">
        <v>10074</v>
      </c>
      <c r="B3395" t="s">
        <v>10073</v>
      </c>
      <c r="C3395" t="s">
        <v>10075</v>
      </c>
      <c r="D3395" t="s">
        <v>10076</v>
      </c>
      <c r="E3395"/>
      <c r="F3395" t="s">
        <v>115</v>
      </c>
      <c r="G3395"/>
      <c r="H3395">
        <v>1.2</v>
      </c>
      <c r="I3395">
        <v>9.39</v>
      </c>
      <c r="J3395" t="s">
        <v>583</v>
      </c>
      <c r="K3395">
        <v>35.2502</v>
      </c>
      <c r="L3395">
        <v>-85.481700000000004</v>
      </c>
      <c r="M3395" s="100" t="s">
        <v>38393</v>
      </c>
      <c r="N3395" t="s">
        <v>59</v>
      </c>
      <c r="O3395" t="s">
        <v>42140</v>
      </c>
      <c r="P3395">
        <v>5</v>
      </c>
      <c r="Q3395" t="s">
        <v>31633</v>
      </c>
      <c r="R3395" t="s">
        <v>25802</v>
      </c>
      <c r="S3395" t="s">
        <v>26197</v>
      </c>
      <c r="T3395"/>
      <c r="U3395" t="s">
        <v>26198</v>
      </c>
      <c r="V3395" t="s">
        <v>26199</v>
      </c>
      <c r="X3395" s="91" t="s">
        <v>31634</v>
      </c>
      <c r="Y3395" s="97"/>
      <c r="AA3395" s="91" t="str">
        <v>GRIFF001.2MI</v>
      </c>
    </row>
    <row r="3396" spans="1:27" s="91" customFormat="1" ht="15" customHeight="1" x14ac:dyDescent="0.35">
      <c r="A3396" t="s">
        <v>43002</v>
      </c>
      <c r="B3396" t="s">
        <v>7330</v>
      </c>
      <c r="C3396" t="s">
        <v>7332</v>
      </c>
      <c r="D3396" t="s">
        <v>7333</v>
      </c>
      <c r="E3396" t="s">
        <v>42877</v>
      </c>
      <c r="F3396" t="s">
        <v>9</v>
      </c>
      <c r="G3396"/>
      <c r="H3396">
        <v>5.0999999999999996</v>
      </c>
      <c r="I3396">
        <v>5.0999999999999996</v>
      </c>
      <c r="J3396" t="s">
        <v>641</v>
      </c>
      <c r="K3396">
        <v>35.81861</v>
      </c>
      <c r="L3396">
        <v>-88.540549999999996</v>
      </c>
      <c r="M3396" s="100" t="s">
        <v>38429</v>
      </c>
      <c r="N3396" t="s">
        <v>26286</v>
      </c>
      <c r="O3396" t="s">
        <v>42517</v>
      </c>
      <c r="P3396">
        <v>2</v>
      </c>
      <c r="Q3396" t="s">
        <v>27039</v>
      </c>
      <c r="R3396" t="s">
        <v>25816</v>
      </c>
      <c r="S3396" t="s">
        <v>26197</v>
      </c>
      <c r="T3396"/>
      <c r="U3396" t="s">
        <v>26198</v>
      </c>
      <c r="V3396" t="s">
        <v>26199</v>
      </c>
      <c r="W3396" s="91" t="s">
        <v>7331</v>
      </c>
      <c r="X3396" s="91" t="s">
        <v>43003</v>
      </c>
      <c r="Y3396" s="97"/>
      <c r="AA3396" s="91" t="str">
        <v>GRIFF005.1HE</v>
      </c>
    </row>
    <row r="3397" spans="1:27" s="91" customFormat="1" ht="15" customHeight="1" x14ac:dyDescent="0.35">
      <c r="A3397" t="s">
        <v>10078</v>
      </c>
      <c r="B3397" t="s">
        <v>10077</v>
      </c>
      <c r="C3397" t="s">
        <v>10075</v>
      </c>
      <c r="D3397" t="s">
        <v>10079</v>
      </c>
      <c r="E3397"/>
      <c r="F3397" t="s">
        <v>29089</v>
      </c>
      <c r="G3397"/>
      <c r="H3397">
        <v>6</v>
      </c>
      <c r="I3397">
        <v>2.36</v>
      </c>
      <c r="J3397" t="s">
        <v>583</v>
      </c>
      <c r="K3397">
        <v>35.284529999999997</v>
      </c>
      <c r="L3397">
        <v>-85.54186</v>
      </c>
      <c r="M3397" s="100" t="s">
        <v>38393</v>
      </c>
      <c r="N3397" t="s">
        <v>59</v>
      </c>
      <c r="O3397" t="s">
        <v>42140</v>
      </c>
      <c r="P3397">
        <v>5</v>
      </c>
      <c r="Q3397" t="s">
        <v>31633</v>
      </c>
      <c r="R3397" t="s">
        <v>25802</v>
      </c>
      <c r="S3397" t="s">
        <v>26197</v>
      </c>
      <c r="T3397"/>
      <c r="U3397" t="s">
        <v>26198</v>
      </c>
      <c r="V3397" t="s">
        <v>26199</v>
      </c>
      <c r="X3397" s="91" t="s">
        <v>35195</v>
      </c>
      <c r="Y3397" s="97"/>
      <c r="AA3397" s="91" t="str">
        <v>GRIFF006.0MI</v>
      </c>
    </row>
    <row r="3398" spans="1:27" s="91" customFormat="1" ht="15" customHeight="1" x14ac:dyDescent="0.35">
      <c r="A3398" t="s">
        <v>10081</v>
      </c>
      <c r="B3398" t="s">
        <v>10080</v>
      </c>
      <c r="C3398" t="s">
        <v>10082</v>
      </c>
      <c r="D3398" t="s">
        <v>10083</v>
      </c>
      <c r="E3398"/>
      <c r="F3398" t="s">
        <v>29083</v>
      </c>
      <c r="G3398"/>
      <c r="H3398">
        <v>0.1</v>
      </c>
      <c r="I3398">
        <v>15.84</v>
      </c>
      <c r="J3398" t="s">
        <v>100</v>
      </c>
      <c r="K3398">
        <v>35.464444</v>
      </c>
      <c r="L3398">
        <v>-87.536111000000005</v>
      </c>
      <c r="M3398" s="100" t="s">
        <v>38391</v>
      </c>
      <c r="N3398" t="s">
        <v>26220</v>
      </c>
      <c r="O3398" t="s">
        <v>42951</v>
      </c>
      <c r="P3398">
        <v>5</v>
      </c>
      <c r="Q3398" t="s">
        <v>27333</v>
      </c>
      <c r="R3398" t="s">
        <v>25808</v>
      </c>
      <c r="S3398" t="s">
        <v>26197</v>
      </c>
      <c r="T3398"/>
      <c r="U3398" t="s">
        <v>26198</v>
      </c>
      <c r="V3398" t="s">
        <v>26199</v>
      </c>
      <c r="W3398" s="91" t="s">
        <v>10084</v>
      </c>
      <c r="Y3398" s="97"/>
      <c r="AA3398" s="91" t="str">
        <v>GRIND000.1LS</v>
      </c>
    </row>
    <row r="3399" spans="1:27" s="91" customFormat="1" ht="15" customHeight="1" x14ac:dyDescent="0.35">
      <c r="A3399" t="s">
        <v>10086</v>
      </c>
      <c r="B3399" t="s">
        <v>10085</v>
      </c>
      <c r="C3399" t="s">
        <v>10087</v>
      </c>
      <c r="D3399" t="s">
        <v>10088</v>
      </c>
      <c r="E3399"/>
      <c r="F3399" t="s">
        <v>27</v>
      </c>
      <c r="G3399"/>
      <c r="H3399">
        <v>2.7</v>
      </c>
      <c r="I3399">
        <v>13.75</v>
      </c>
      <c r="J3399" t="s">
        <v>80</v>
      </c>
      <c r="K3399">
        <v>35.041699999999999</v>
      </c>
      <c r="L3399">
        <v>-89.492500000000007</v>
      </c>
      <c r="M3399" s="100" t="s">
        <v>38390</v>
      </c>
      <c r="N3399" t="s">
        <v>26218</v>
      </c>
      <c r="O3399" t="s">
        <v>42426</v>
      </c>
      <c r="P3399">
        <v>3</v>
      </c>
      <c r="Q3399" t="s">
        <v>27334</v>
      </c>
      <c r="R3399" t="s">
        <v>25828</v>
      </c>
      <c r="S3399" t="s">
        <v>26197</v>
      </c>
      <c r="T3399"/>
      <c r="U3399" t="s">
        <v>26198</v>
      </c>
      <c r="V3399" t="s">
        <v>26199</v>
      </c>
      <c r="W3399" s="91" t="s">
        <v>42952</v>
      </c>
      <c r="Y3399" s="97"/>
      <c r="AA3399" s="91" t="str">
        <v>GRISS002.7FA</v>
      </c>
    </row>
    <row r="3400" spans="1:27" s="91" customFormat="1" ht="15" customHeight="1" x14ac:dyDescent="0.35">
      <c r="A3400" t="s">
        <v>10090</v>
      </c>
      <c r="B3400" t="s">
        <v>10089</v>
      </c>
      <c r="C3400" t="s">
        <v>10087</v>
      </c>
      <c r="D3400" t="s">
        <v>10091</v>
      </c>
      <c r="E3400"/>
      <c r="F3400" t="s">
        <v>27</v>
      </c>
      <c r="G3400"/>
      <c r="H3400">
        <v>4.7</v>
      </c>
      <c r="I3400">
        <v>10.02</v>
      </c>
      <c r="J3400" t="s">
        <v>80</v>
      </c>
      <c r="K3400">
        <v>35.019199999999998</v>
      </c>
      <c r="L3400">
        <v>-89.510599999999997</v>
      </c>
      <c r="M3400" s="100" t="s">
        <v>38390</v>
      </c>
      <c r="N3400" t="s">
        <v>26218</v>
      </c>
      <c r="O3400" t="s">
        <v>42426</v>
      </c>
      <c r="P3400">
        <v>3</v>
      </c>
      <c r="Q3400" t="s">
        <v>27334</v>
      </c>
      <c r="R3400" t="s">
        <v>25828</v>
      </c>
      <c r="S3400" t="s">
        <v>26197</v>
      </c>
      <c r="T3400"/>
      <c r="U3400" t="s">
        <v>26198</v>
      </c>
      <c r="V3400" t="s">
        <v>26199</v>
      </c>
      <c r="X3400" s="91" t="s">
        <v>31635</v>
      </c>
      <c r="Y3400" s="97"/>
      <c r="AA3400" s="91" t="str">
        <v>GRISS004.7FA</v>
      </c>
    </row>
    <row r="3401" spans="1:27" s="91" customFormat="1" ht="15" customHeight="1" x14ac:dyDescent="0.35">
      <c r="A3401" t="s">
        <v>10093</v>
      </c>
      <c r="B3401" t="s">
        <v>10092</v>
      </c>
      <c r="C3401" t="s">
        <v>10094</v>
      </c>
      <c r="D3401" t="s">
        <v>10095</v>
      </c>
      <c r="E3401"/>
      <c r="F3401" t="s">
        <v>44</v>
      </c>
      <c r="G3401"/>
      <c r="H3401">
        <v>0.1</v>
      </c>
      <c r="I3401">
        <v>4.84</v>
      </c>
      <c r="J3401" t="s">
        <v>1612</v>
      </c>
      <c r="K3401">
        <v>36.5167</v>
      </c>
      <c r="L3401">
        <v>-83.215299999999999</v>
      </c>
      <c r="M3401" s="100" t="s">
        <v>38424</v>
      </c>
      <c r="N3401" t="s">
        <v>26272</v>
      </c>
      <c r="O3401" t="s">
        <v>42106</v>
      </c>
      <c r="P3401">
        <v>4</v>
      </c>
      <c r="Q3401" t="s">
        <v>26979</v>
      </c>
      <c r="R3401" t="s">
        <v>25821</v>
      </c>
      <c r="S3401" t="s">
        <v>26197</v>
      </c>
      <c r="T3401"/>
      <c r="U3401" t="s">
        <v>26198</v>
      </c>
      <c r="V3401" t="s">
        <v>26204</v>
      </c>
      <c r="W3401" s="91" t="s">
        <v>10096</v>
      </c>
      <c r="X3401" s="91" t="s">
        <v>34418</v>
      </c>
      <c r="Y3401" s="97"/>
      <c r="AA3401" s="91" t="str">
        <v>GROCK000.1HK</v>
      </c>
    </row>
    <row r="3402" spans="1:27" s="91" customFormat="1" ht="15" customHeight="1" x14ac:dyDescent="0.35">
      <c r="A3402" s="310" t="s">
        <v>41204</v>
      </c>
      <c r="B3402" s="310" t="s">
        <v>41205</v>
      </c>
      <c r="C3402" s="310" t="s">
        <v>41206</v>
      </c>
      <c r="D3402" s="310" t="s">
        <v>41207</v>
      </c>
      <c r="E3402" s="310"/>
      <c r="F3402" s="310" t="s">
        <v>28985</v>
      </c>
      <c r="G3402" s="310" t="s">
        <v>37243</v>
      </c>
      <c r="H3402" s="314">
        <v>0.3</v>
      </c>
      <c r="I3402" s="314">
        <v>5.86</v>
      </c>
      <c r="J3402" s="310" t="s">
        <v>346</v>
      </c>
      <c r="K3402" s="314">
        <v>35.808250000000001</v>
      </c>
      <c r="L3402" s="314">
        <v>-83.177170000000004</v>
      </c>
      <c r="M3402" s="314" t="s">
        <v>38569</v>
      </c>
      <c r="N3402" s="310" t="s">
        <v>17578</v>
      </c>
      <c r="O3402" s="310" t="s">
        <v>41208</v>
      </c>
      <c r="P3402" s="314">
        <v>5</v>
      </c>
      <c r="Q3402" s="310" t="s">
        <v>41209</v>
      </c>
      <c r="R3402" s="310" t="s">
        <v>25825</v>
      </c>
      <c r="S3402" s="310" t="s">
        <v>26197</v>
      </c>
      <c r="T3402" s="310"/>
      <c r="U3402" s="310" t="s">
        <v>26198</v>
      </c>
      <c r="V3402" s="310" t="s">
        <v>26204</v>
      </c>
      <c r="Y3402" s="97"/>
      <c r="AA3402" s="91" t="str">
        <v>GROUN000.3CO</v>
      </c>
    </row>
    <row r="3403" spans="1:27" s="91" customFormat="1" ht="15" customHeight="1" x14ac:dyDescent="0.35">
      <c r="A3403" t="s">
        <v>10098</v>
      </c>
      <c r="B3403" t="s">
        <v>10097</v>
      </c>
      <c r="C3403" t="s">
        <v>10099</v>
      </c>
      <c r="D3403" t="s">
        <v>10100</v>
      </c>
      <c r="E3403"/>
      <c r="F3403" t="s">
        <v>29086</v>
      </c>
      <c r="G3403"/>
      <c r="H3403">
        <v>0.1</v>
      </c>
      <c r="I3403">
        <v>4.1900000000000004</v>
      </c>
      <c r="J3403" t="s">
        <v>545</v>
      </c>
      <c r="K3403">
        <v>35.489640000000001</v>
      </c>
      <c r="L3403">
        <v>-86.084879999999998</v>
      </c>
      <c r="M3403" s="100" t="s">
        <v>38389</v>
      </c>
      <c r="N3403" t="s">
        <v>26217</v>
      </c>
      <c r="O3403" t="s">
        <v>42602</v>
      </c>
      <c r="P3403">
        <v>4</v>
      </c>
      <c r="Q3403" t="s">
        <v>31636</v>
      </c>
      <c r="R3403" t="s">
        <v>25808</v>
      </c>
      <c r="S3403" t="s">
        <v>26197</v>
      </c>
      <c r="T3403"/>
      <c r="U3403" t="s">
        <v>26198</v>
      </c>
      <c r="V3403" t="s">
        <v>26199</v>
      </c>
      <c r="X3403" s="91" t="s">
        <v>31637</v>
      </c>
      <c r="Y3403" s="97"/>
      <c r="AA3403" s="91" t="str">
        <v>GSPRI000.1CE</v>
      </c>
    </row>
    <row r="3404" spans="1:27" s="91" customFormat="1" ht="15" customHeight="1" x14ac:dyDescent="0.35">
      <c r="A3404" t="s">
        <v>10107</v>
      </c>
      <c r="B3404" t="s">
        <v>10106</v>
      </c>
      <c r="C3404" t="s">
        <v>10108</v>
      </c>
      <c r="D3404" t="s">
        <v>10109</v>
      </c>
      <c r="E3404"/>
      <c r="F3404" t="s">
        <v>28994</v>
      </c>
      <c r="G3404"/>
      <c r="H3404">
        <v>2</v>
      </c>
      <c r="I3404">
        <v>2.16</v>
      </c>
      <c r="J3404" t="s">
        <v>64</v>
      </c>
      <c r="K3404">
        <v>36.264719999999997</v>
      </c>
      <c r="L3404">
        <v>-82.849469999999997</v>
      </c>
      <c r="M3404" s="100" t="s">
        <v>38387</v>
      </c>
      <c r="N3404" t="s">
        <v>26214</v>
      </c>
      <c r="O3404" t="s">
        <v>42109</v>
      </c>
      <c r="P3404">
        <v>5</v>
      </c>
      <c r="Q3404" t="s">
        <v>31002</v>
      </c>
      <c r="R3404" t="s">
        <v>25821</v>
      </c>
      <c r="S3404" t="s">
        <v>26197</v>
      </c>
      <c r="T3404"/>
      <c r="U3404" t="s">
        <v>26198</v>
      </c>
      <c r="V3404" t="s">
        <v>26204</v>
      </c>
      <c r="Y3404" s="97"/>
      <c r="AA3404" s="91" t="str">
        <v>GUEST002.0GE</v>
      </c>
    </row>
    <row r="3405" spans="1:27" s="91" customFormat="1" ht="15" customHeight="1" x14ac:dyDescent="0.35">
      <c r="A3405" t="s">
        <v>10111</v>
      </c>
      <c r="B3405" t="s">
        <v>10110</v>
      </c>
      <c r="C3405" t="s">
        <v>10112</v>
      </c>
      <c r="D3405" t="s">
        <v>10113</v>
      </c>
      <c r="E3405"/>
      <c r="F3405" t="s">
        <v>29083</v>
      </c>
      <c r="G3405"/>
      <c r="H3405">
        <v>4.2</v>
      </c>
      <c r="I3405">
        <v>11.1</v>
      </c>
      <c r="J3405" t="s">
        <v>868</v>
      </c>
      <c r="K3405">
        <v>36.357222</v>
      </c>
      <c r="L3405">
        <v>-87.61</v>
      </c>
      <c r="M3405" s="100" t="s">
        <v>38380</v>
      </c>
      <c r="N3405" t="s">
        <v>26208</v>
      </c>
      <c r="O3405" t="s">
        <v>42917</v>
      </c>
      <c r="P3405">
        <v>5</v>
      </c>
      <c r="Q3405" t="s">
        <v>27337</v>
      </c>
      <c r="R3405" t="s">
        <v>25829</v>
      </c>
      <c r="S3405" t="s">
        <v>26197</v>
      </c>
      <c r="T3405"/>
      <c r="U3405" t="s">
        <v>26198</v>
      </c>
      <c r="V3405" t="s">
        <v>26199</v>
      </c>
      <c r="X3405" s="91" t="s">
        <v>31638</v>
      </c>
      <c r="Y3405" s="97"/>
      <c r="AA3405" s="91" t="str">
        <v>GUICE004.2HO</v>
      </c>
    </row>
    <row r="3406" spans="1:27" s="91" customFormat="1" ht="15" customHeight="1" x14ac:dyDescent="0.35">
      <c r="A3406" t="s">
        <v>10115</v>
      </c>
      <c r="B3406" t="s">
        <v>10114</v>
      </c>
      <c r="C3406" t="s">
        <v>10116</v>
      </c>
      <c r="D3406" t="s">
        <v>3107</v>
      </c>
      <c r="E3406"/>
      <c r="F3406" t="s">
        <v>9</v>
      </c>
      <c r="G3406"/>
      <c r="H3406">
        <v>3</v>
      </c>
      <c r="I3406">
        <v>43.58</v>
      </c>
      <c r="J3406" t="s">
        <v>104</v>
      </c>
      <c r="K3406">
        <v>36.089979999999997</v>
      </c>
      <c r="L3406">
        <v>-88.418469999999999</v>
      </c>
      <c r="M3406" s="100" t="s">
        <v>38404</v>
      </c>
      <c r="N3406" t="s">
        <v>26243</v>
      </c>
      <c r="O3406" t="s">
        <v>42276</v>
      </c>
      <c r="P3406">
        <v>5</v>
      </c>
      <c r="Q3406" t="s">
        <v>27338</v>
      </c>
      <c r="R3406" t="s">
        <v>25816</v>
      </c>
      <c r="S3406" t="s">
        <v>26197</v>
      </c>
      <c r="T3406"/>
      <c r="U3406" t="s">
        <v>26198</v>
      </c>
      <c r="V3406" t="s">
        <v>26199</v>
      </c>
      <c r="W3406" s="91" t="s">
        <v>10117</v>
      </c>
      <c r="X3406" s="91" t="s">
        <v>34918</v>
      </c>
      <c r="Y3406" s="97"/>
      <c r="AA3406" s="91" t="str">
        <v>GUINS003.0CR</v>
      </c>
    </row>
    <row r="3407" spans="1:27" s="91" customFormat="1" ht="15" customHeight="1" x14ac:dyDescent="0.35">
      <c r="A3407" t="s">
        <v>10119</v>
      </c>
      <c r="B3407" t="s">
        <v>10118</v>
      </c>
      <c r="C3407" t="s">
        <v>10120</v>
      </c>
      <c r="D3407" t="s">
        <v>10121</v>
      </c>
      <c r="E3407"/>
      <c r="F3407" t="s">
        <v>29083</v>
      </c>
      <c r="G3407"/>
      <c r="H3407">
        <v>0.1</v>
      </c>
      <c r="I3407">
        <v>1.81</v>
      </c>
      <c r="J3407" t="s">
        <v>19</v>
      </c>
      <c r="K3407">
        <v>36.040832999999999</v>
      </c>
      <c r="L3407">
        <v>-87.3125</v>
      </c>
      <c r="M3407" s="100" t="s">
        <v>38379</v>
      </c>
      <c r="N3407" t="s">
        <v>26205</v>
      </c>
      <c r="O3407" t="s">
        <v>42781</v>
      </c>
      <c r="P3407">
        <v>1</v>
      </c>
      <c r="Q3407" t="s">
        <v>27339</v>
      </c>
      <c r="R3407" t="s">
        <v>25829</v>
      </c>
      <c r="S3407" t="s">
        <v>26197</v>
      </c>
      <c r="T3407"/>
      <c r="U3407" t="s">
        <v>26198</v>
      </c>
      <c r="V3407" t="s">
        <v>26199</v>
      </c>
      <c r="Y3407" s="97"/>
      <c r="AA3407" s="91" t="str">
        <v>GUM000.1DI</v>
      </c>
    </row>
    <row r="3408" spans="1:27" s="91" customFormat="1" ht="15" customHeight="1" x14ac:dyDescent="0.35">
      <c r="A3408" t="s">
        <v>10123</v>
      </c>
      <c r="B3408" t="s">
        <v>10122</v>
      </c>
      <c r="C3408" t="s">
        <v>10124</v>
      </c>
      <c r="D3408" t="s">
        <v>10125</v>
      </c>
      <c r="E3408"/>
      <c r="F3408" t="s">
        <v>29086</v>
      </c>
      <c r="G3408"/>
      <c r="H3408">
        <v>0.8</v>
      </c>
      <c r="I3408">
        <v>6.78</v>
      </c>
      <c r="J3408" t="s">
        <v>454</v>
      </c>
      <c r="K3408">
        <v>35.304167</v>
      </c>
      <c r="L3408">
        <v>-86.001666999999998</v>
      </c>
      <c r="M3408" s="100" t="s">
        <v>38457</v>
      </c>
      <c r="N3408" t="s">
        <v>26336</v>
      </c>
      <c r="O3408" t="s">
        <v>42918</v>
      </c>
      <c r="P3408">
        <v>2</v>
      </c>
      <c r="Q3408" t="s">
        <v>27340</v>
      </c>
      <c r="R3408" t="s">
        <v>25808</v>
      </c>
      <c r="S3408" t="s">
        <v>26197</v>
      </c>
      <c r="T3408" t="s">
        <v>26482</v>
      </c>
      <c r="U3408" t="s">
        <v>26207</v>
      </c>
      <c r="V3408" t="s">
        <v>26199</v>
      </c>
      <c r="X3408" s="91" t="s">
        <v>31639</v>
      </c>
      <c r="Y3408" s="97"/>
      <c r="AA3408" s="91" t="str">
        <v>GUM000.8FR</v>
      </c>
    </row>
    <row r="3409" spans="1:27" s="91" customFormat="1" ht="15" customHeight="1" x14ac:dyDescent="0.35">
      <c r="A3409" t="s">
        <v>36585</v>
      </c>
      <c r="B3409" t="s">
        <v>36586</v>
      </c>
      <c r="C3409" t="s">
        <v>36587</v>
      </c>
      <c r="D3409" t="s">
        <v>36588</v>
      </c>
      <c r="E3409"/>
      <c r="F3409" t="s">
        <v>324</v>
      </c>
      <c r="G3409" t="s">
        <v>58</v>
      </c>
      <c r="H3409">
        <v>1.1000000000000001</v>
      </c>
      <c r="I3409">
        <v>8.6999999999999993</v>
      </c>
      <c r="J3409" t="s">
        <v>325</v>
      </c>
      <c r="K3409">
        <v>36.575760000000002</v>
      </c>
      <c r="L3409">
        <v>-84.330669999999998</v>
      </c>
      <c r="M3409" s="100" t="s">
        <v>38417</v>
      </c>
      <c r="N3409" t="s">
        <v>26260</v>
      </c>
      <c r="O3409" t="s">
        <v>43181</v>
      </c>
      <c r="P3409">
        <v>4</v>
      </c>
      <c r="Q3409" t="s">
        <v>36589</v>
      </c>
      <c r="R3409" t="s">
        <v>25825</v>
      </c>
      <c r="S3409" t="s">
        <v>26197</v>
      </c>
      <c r="T3409"/>
      <c r="U3409" t="s">
        <v>26198</v>
      </c>
      <c r="V3409" t="s">
        <v>26204</v>
      </c>
      <c r="Y3409" s="97"/>
      <c r="AA3409" s="91" t="str">
        <v>GUM001.1SC</v>
      </c>
    </row>
    <row r="3410" spans="1:27" s="91" customFormat="1" ht="15" customHeight="1" x14ac:dyDescent="0.35">
      <c r="A3410" t="s">
        <v>10127</v>
      </c>
      <c r="B3410" t="s">
        <v>10126</v>
      </c>
      <c r="C3410" t="s">
        <v>10124</v>
      </c>
      <c r="D3410" t="s">
        <v>10128</v>
      </c>
      <c r="E3410"/>
      <c r="F3410" t="s">
        <v>29086</v>
      </c>
      <c r="G3410"/>
      <c r="H3410">
        <v>1.6</v>
      </c>
      <c r="I3410">
        <v>5.37</v>
      </c>
      <c r="J3410" t="s">
        <v>454</v>
      </c>
      <c r="K3410">
        <v>35.294049999999999</v>
      </c>
      <c r="L3410">
        <v>-86.005679999999998</v>
      </c>
      <c r="M3410" s="100" t="s">
        <v>38457</v>
      </c>
      <c r="N3410" t="s">
        <v>26336</v>
      </c>
      <c r="O3410" t="s">
        <v>42918</v>
      </c>
      <c r="P3410">
        <v>2</v>
      </c>
      <c r="Q3410" t="s">
        <v>27340</v>
      </c>
      <c r="R3410" t="s">
        <v>25808</v>
      </c>
      <c r="S3410" t="s">
        <v>26197</v>
      </c>
      <c r="T3410" t="s">
        <v>26482</v>
      </c>
      <c r="U3410" t="s">
        <v>26207</v>
      </c>
      <c r="V3410" t="s">
        <v>26199</v>
      </c>
      <c r="W3410" s="91" t="s">
        <v>10129</v>
      </c>
      <c r="X3410" s="91" t="s">
        <v>31640</v>
      </c>
      <c r="Y3410" s="97"/>
      <c r="AA3410" s="91" t="str">
        <v>GUM001.6FR</v>
      </c>
    </row>
    <row r="3411" spans="1:27" s="91" customFormat="1" ht="15" customHeight="1" x14ac:dyDescent="0.35">
      <c r="A3411" t="s">
        <v>10131</v>
      </c>
      <c r="B3411" t="s">
        <v>10130</v>
      </c>
      <c r="C3411" t="s">
        <v>31641</v>
      </c>
      <c r="D3411" t="s">
        <v>10132</v>
      </c>
      <c r="E3411"/>
      <c r="F3411" t="s">
        <v>44</v>
      </c>
      <c r="G3411"/>
      <c r="H3411">
        <v>1.8</v>
      </c>
      <c r="I3411">
        <v>0.31</v>
      </c>
      <c r="J3411" t="s">
        <v>878</v>
      </c>
      <c r="K3411">
        <v>35.964010000000002</v>
      </c>
      <c r="L3411">
        <v>-84.315759999999997</v>
      </c>
      <c r="M3411" s="100" t="s">
        <v>38459</v>
      </c>
      <c r="N3411" t="s">
        <v>26343</v>
      </c>
      <c r="O3411" t="s">
        <v>42919</v>
      </c>
      <c r="P3411">
        <v>3</v>
      </c>
      <c r="Q3411" t="s">
        <v>29230</v>
      </c>
      <c r="R3411" t="s">
        <v>25825</v>
      </c>
      <c r="S3411" t="s">
        <v>26197</v>
      </c>
      <c r="T3411"/>
      <c r="U3411" t="s">
        <v>26198</v>
      </c>
      <c r="V3411" t="s">
        <v>26204</v>
      </c>
      <c r="W3411" s="91" t="s">
        <v>29231</v>
      </c>
      <c r="X3411" s="91" t="s">
        <v>35196</v>
      </c>
      <c r="Y3411" s="97"/>
      <c r="AA3411" s="91" t="str">
        <v>GUM001.8RO</v>
      </c>
    </row>
    <row r="3412" spans="1:27" s="91" customFormat="1" ht="15" customHeight="1" x14ac:dyDescent="0.35">
      <c r="A3412" t="s">
        <v>10134</v>
      </c>
      <c r="B3412" t="s">
        <v>10133</v>
      </c>
      <c r="C3412" t="s">
        <v>10135</v>
      </c>
      <c r="D3412" t="s">
        <v>10136</v>
      </c>
      <c r="E3412"/>
      <c r="F3412" t="s">
        <v>44</v>
      </c>
      <c r="G3412"/>
      <c r="H3412">
        <v>0.5</v>
      </c>
      <c r="I3412">
        <v>0.56000000000000005</v>
      </c>
      <c r="J3412" t="s">
        <v>359</v>
      </c>
      <c r="K3412">
        <v>35.868299999999998</v>
      </c>
      <c r="L3412">
        <v>-83.902500000000003</v>
      </c>
      <c r="M3412" s="100" t="s">
        <v>38415</v>
      </c>
      <c r="N3412" t="s">
        <v>26602</v>
      </c>
      <c r="O3412" t="s">
        <v>42152</v>
      </c>
      <c r="P3412">
        <v>2</v>
      </c>
      <c r="Q3412" t="s">
        <v>27341</v>
      </c>
      <c r="R3412" t="s">
        <v>25825</v>
      </c>
      <c r="S3412" t="s">
        <v>26197</v>
      </c>
      <c r="T3412"/>
      <c r="U3412" t="s">
        <v>26198</v>
      </c>
      <c r="V3412" t="s">
        <v>26204</v>
      </c>
      <c r="W3412" s="91" t="s">
        <v>10137</v>
      </c>
      <c r="X3412" s="91" t="s">
        <v>35197</v>
      </c>
      <c r="Y3412" s="97"/>
      <c r="AA3412" s="91" t="str">
        <v>GUNN_G0.5KN</v>
      </c>
    </row>
    <row r="3413" spans="1:27" s="91" customFormat="1" ht="15" customHeight="1" x14ac:dyDescent="0.35">
      <c r="A3413" t="s">
        <v>10139</v>
      </c>
      <c r="B3413" t="s">
        <v>10138</v>
      </c>
      <c r="C3413" t="s">
        <v>10140</v>
      </c>
      <c r="D3413" t="s">
        <v>3321</v>
      </c>
      <c r="E3413"/>
      <c r="F3413" t="s">
        <v>44</v>
      </c>
      <c r="G3413"/>
      <c r="H3413">
        <v>0.6</v>
      </c>
      <c r="I3413">
        <v>20</v>
      </c>
      <c r="J3413" t="s">
        <v>766</v>
      </c>
      <c r="K3413">
        <v>35.357849999999999</v>
      </c>
      <c r="L3413">
        <v>-84.928269999999998</v>
      </c>
      <c r="M3413" s="100" t="s">
        <v>38384</v>
      </c>
      <c r="N3413" t="s">
        <v>26211</v>
      </c>
      <c r="O3413" t="s">
        <v>42912</v>
      </c>
      <c r="P3413">
        <v>2</v>
      </c>
      <c r="Q3413" t="s">
        <v>29552</v>
      </c>
      <c r="R3413" t="s">
        <v>25802</v>
      </c>
      <c r="S3413" t="s">
        <v>26197</v>
      </c>
      <c r="T3413"/>
      <c r="U3413" t="s">
        <v>26198</v>
      </c>
      <c r="V3413" t="s">
        <v>26204</v>
      </c>
      <c r="X3413" s="91" t="s">
        <v>35198</v>
      </c>
      <c r="Y3413" s="97"/>
      <c r="AA3413" s="91" t="str">
        <v>GUNST000.6HM</v>
      </c>
    </row>
    <row r="3414" spans="1:27" s="91" customFormat="1" ht="15" customHeight="1" x14ac:dyDescent="0.35">
      <c r="A3414" t="s">
        <v>10142</v>
      </c>
      <c r="B3414" t="s">
        <v>10141</v>
      </c>
      <c r="C3414" t="s">
        <v>10140</v>
      </c>
      <c r="D3414" t="s">
        <v>10143</v>
      </c>
      <c r="E3414"/>
      <c r="F3414" t="s">
        <v>44</v>
      </c>
      <c r="G3414"/>
      <c r="H3414">
        <v>3</v>
      </c>
      <c r="I3414">
        <v>14.73</v>
      </c>
      <c r="J3414" t="s">
        <v>45</v>
      </c>
      <c r="K3414">
        <v>35.33034</v>
      </c>
      <c r="L3414">
        <v>-84.951629999999994</v>
      </c>
      <c r="M3414" s="100" t="s">
        <v>38384</v>
      </c>
      <c r="N3414" t="s">
        <v>26211</v>
      </c>
      <c r="O3414" t="s">
        <v>42912</v>
      </c>
      <c r="P3414">
        <v>2</v>
      </c>
      <c r="Q3414" t="s">
        <v>27342</v>
      </c>
      <c r="R3414" t="s">
        <v>25802</v>
      </c>
      <c r="S3414" t="s">
        <v>26197</v>
      </c>
      <c r="T3414"/>
      <c r="U3414" t="s">
        <v>26198</v>
      </c>
      <c r="V3414" t="s">
        <v>26204</v>
      </c>
      <c r="X3414" s="91" t="s">
        <v>31642</v>
      </c>
      <c r="Y3414" s="97"/>
      <c r="AA3414" s="91" t="str">
        <v>GUNST003.0ME</v>
      </c>
    </row>
    <row r="3415" spans="1:27" s="91" customFormat="1" ht="15" customHeight="1" x14ac:dyDescent="0.35">
      <c r="A3415" t="s">
        <v>10145</v>
      </c>
      <c r="B3415" t="s">
        <v>10144</v>
      </c>
      <c r="C3415" t="s">
        <v>10140</v>
      </c>
      <c r="D3415" t="s">
        <v>10146</v>
      </c>
      <c r="E3415"/>
      <c r="F3415" t="s">
        <v>44</v>
      </c>
      <c r="G3415"/>
      <c r="H3415">
        <v>5.4</v>
      </c>
      <c r="I3415">
        <v>5.89</v>
      </c>
      <c r="J3415" t="s">
        <v>45</v>
      </c>
      <c r="K3415">
        <v>35.307340000000003</v>
      </c>
      <c r="L3415">
        <v>-84.955110000000005</v>
      </c>
      <c r="M3415" s="100" t="s">
        <v>38384</v>
      </c>
      <c r="N3415" t="s">
        <v>26211</v>
      </c>
      <c r="O3415" t="s">
        <v>42912</v>
      </c>
      <c r="P3415">
        <v>2</v>
      </c>
      <c r="Q3415" t="s">
        <v>27342</v>
      </c>
      <c r="R3415" t="s">
        <v>25802</v>
      </c>
      <c r="S3415" t="s">
        <v>26197</v>
      </c>
      <c r="T3415"/>
      <c r="U3415" t="s">
        <v>26198</v>
      </c>
      <c r="V3415" t="s">
        <v>26204</v>
      </c>
      <c r="X3415" s="91" t="s">
        <v>31643</v>
      </c>
      <c r="Y3415" s="97"/>
      <c r="AA3415" s="91" t="str">
        <v>GUNST005.4ME</v>
      </c>
    </row>
    <row r="3416" spans="1:27" s="91" customFormat="1" ht="15" customHeight="1" x14ac:dyDescent="0.35">
      <c r="A3416" t="s">
        <v>10148</v>
      </c>
      <c r="B3416" t="s">
        <v>10147</v>
      </c>
      <c r="C3416" t="s">
        <v>10140</v>
      </c>
      <c r="D3416" t="s">
        <v>10149</v>
      </c>
      <c r="E3416"/>
      <c r="F3416" t="s">
        <v>44</v>
      </c>
      <c r="G3416"/>
      <c r="H3416">
        <v>6.2</v>
      </c>
      <c r="I3416">
        <v>4.93</v>
      </c>
      <c r="J3416" t="s">
        <v>45</v>
      </c>
      <c r="K3416">
        <v>35.302109999999999</v>
      </c>
      <c r="L3416">
        <v>-84.943219999999997</v>
      </c>
      <c r="M3416" s="100" t="s">
        <v>38384</v>
      </c>
      <c r="N3416" t="s">
        <v>26211</v>
      </c>
      <c r="O3416" t="s">
        <v>42912</v>
      </c>
      <c r="P3416">
        <v>2</v>
      </c>
      <c r="Q3416" t="s">
        <v>27342</v>
      </c>
      <c r="R3416" t="s">
        <v>25802</v>
      </c>
      <c r="S3416" t="s">
        <v>26197</v>
      </c>
      <c r="T3416"/>
      <c r="U3416" t="s">
        <v>26198</v>
      </c>
      <c r="V3416" t="s">
        <v>26204</v>
      </c>
      <c r="X3416" s="91" t="s">
        <v>31644</v>
      </c>
      <c r="Y3416" s="97"/>
      <c r="AA3416" s="91" t="str">
        <v>GUNST006.2ME</v>
      </c>
    </row>
    <row r="3417" spans="1:27" s="91" customFormat="1" ht="15" customHeight="1" x14ac:dyDescent="0.35">
      <c r="A3417" t="s">
        <v>10151</v>
      </c>
      <c r="B3417" t="s">
        <v>10150</v>
      </c>
      <c r="C3417" t="s">
        <v>10140</v>
      </c>
      <c r="D3417" t="s">
        <v>10152</v>
      </c>
      <c r="E3417"/>
      <c r="F3417" t="s">
        <v>44</v>
      </c>
      <c r="G3417"/>
      <c r="H3417">
        <v>7.5</v>
      </c>
      <c r="I3417">
        <v>2.2999999999999998</v>
      </c>
      <c r="J3417" t="s">
        <v>285</v>
      </c>
      <c r="K3417">
        <v>35.28781</v>
      </c>
      <c r="L3417">
        <v>-84.930970000000002</v>
      </c>
      <c r="M3417" s="100" t="s">
        <v>38384</v>
      </c>
      <c r="N3417" t="s">
        <v>26211</v>
      </c>
      <c r="O3417" t="s">
        <v>42912</v>
      </c>
      <c r="P3417">
        <v>2</v>
      </c>
      <c r="Q3417" t="s">
        <v>27342</v>
      </c>
      <c r="R3417" t="s">
        <v>25802</v>
      </c>
      <c r="S3417" t="s">
        <v>26197</v>
      </c>
      <c r="T3417"/>
      <c r="U3417" t="s">
        <v>26198</v>
      </c>
      <c r="V3417" t="s">
        <v>26204</v>
      </c>
      <c r="X3417" s="91" t="s">
        <v>31643</v>
      </c>
      <c r="Y3417" s="97"/>
      <c r="AA3417" s="91" t="str">
        <v>GUNST007.5BR</v>
      </c>
    </row>
    <row r="3418" spans="1:27" s="91" customFormat="1" ht="15" customHeight="1" x14ac:dyDescent="0.35">
      <c r="A3418" t="s">
        <v>10154</v>
      </c>
      <c r="B3418" t="s">
        <v>10153</v>
      </c>
      <c r="C3418" t="s">
        <v>10140</v>
      </c>
      <c r="D3418" t="s">
        <v>10155</v>
      </c>
      <c r="E3418"/>
      <c r="F3418" t="s">
        <v>44</v>
      </c>
      <c r="G3418"/>
      <c r="H3418">
        <v>8.5</v>
      </c>
      <c r="I3418">
        <v>1.01</v>
      </c>
      <c r="J3418" t="s">
        <v>285</v>
      </c>
      <c r="K3418">
        <v>35.279269999999997</v>
      </c>
      <c r="L3418">
        <v>-84.939859999999996</v>
      </c>
      <c r="M3418" s="100" t="s">
        <v>38384</v>
      </c>
      <c r="N3418" t="s">
        <v>26211</v>
      </c>
      <c r="O3418" t="s">
        <v>42912</v>
      </c>
      <c r="P3418">
        <v>2</v>
      </c>
      <c r="Q3418" t="s">
        <v>27342</v>
      </c>
      <c r="R3418" t="s">
        <v>25802</v>
      </c>
      <c r="S3418" t="s">
        <v>26197</v>
      </c>
      <c r="T3418"/>
      <c r="U3418" t="s">
        <v>26198</v>
      </c>
      <c r="V3418" t="s">
        <v>26204</v>
      </c>
      <c r="X3418" s="91" t="s">
        <v>31643</v>
      </c>
      <c r="Y3418" s="97"/>
      <c r="AA3418" s="91" t="str">
        <v>GUNST008.5BR</v>
      </c>
    </row>
    <row r="3419" spans="1:27" s="91" customFormat="1" ht="15" customHeight="1" x14ac:dyDescent="0.35">
      <c r="A3419" t="s">
        <v>36590</v>
      </c>
      <c r="B3419" t="s">
        <v>36591</v>
      </c>
      <c r="C3419" t="s">
        <v>36592</v>
      </c>
      <c r="D3419" t="s">
        <v>36593</v>
      </c>
      <c r="E3419"/>
      <c r="F3419" t="s">
        <v>44</v>
      </c>
      <c r="G3419"/>
      <c r="H3419">
        <v>1.5</v>
      </c>
      <c r="I3419">
        <v>0.1</v>
      </c>
      <c r="J3419" t="s">
        <v>45</v>
      </c>
      <c r="K3419">
        <v>35.311970000000002</v>
      </c>
      <c r="L3419">
        <v>-84.950270000000003</v>
      </c>
      <c r="M3419" s="100" t="s">
        <v>38384</v>
      </c>
      <c r="N3419" t="s">
        <v>26211</v>
      </c>
      <c r="O3419" t="s">
        <v>42912</v>
      </c>
      <c r="P3419">
        <v>2</v>
      </c>
      <c r="Q3419" t="s">
        <v>27342</v>
      </c>
      <c r="R3419" t="s">
        <v>25802</v>
      </c>
      <c r="S3419" t="s">
        <v>26197</v>
      </c>
      <c r="T3419"/>
      <c r="U3419" t="s">
        <v>26198</v>
      </c>
      <c r="V3419" t="s">
        <v>26204</v>
      </c>
      <c r="X3419" s="91" t="s">
        <v>36594</v>
      </c>
      <c r="Y3419" s="97"/>
      <c r="AA3419" s="91" t="str">
        <v>GUNST3.1T1.5ME</v>
      </c>
    </row>
    <row r="3420" spans="1:27" s="91" customFormat="1" ht="15" customHeight="1" x14ac:dyDescent="0.35">
      <c r="A3420" t="s">
        <v>10157</v>
      </c>
      <c r="B3420" t="s">
        <v>10156</v>
      </c>
      <c r="C3420" t="s">
        <v>10158</v>
      </c>
      <c r="D3420" t="s">
        <v>10159</v>
      </c>
      <c r="E3420"/>
      <c r="F3420" t="s">
        <v>9</v>
      </c>
      <c r="G3420"/>
      <c r="H3420">
        <v>0.7</v>
      </c>
      <c r="I3420">
        <v>7.48</v>
      </c>
      <c r="J3420" t="s">
        <v>641</v>
      </c>
      <c r="K3420">
        <v>35.7607</v>
      </c>
      <c r="L3420">
        <v>-88.600800000000007</v>
      </c>
      <c r="M3420" s="100" t="s">
        <v>38429</v>
      </c>
      <c r="N3420" t="s">
        <v>26286</v>
      </c>
      <c r="O3420" t="s">
        <v>42517</v>
      </c>
      <c r="P3420">
        <v>2</v>
      </c>
      <c r="Q3420" t="s">
        <v>31645</v>
      </c>
      <c r="R3420" t="s">
        <v>25816</v>
      </c>
      <c r="S3420" t="s">
        <v>26197</v>
      </c>
      <c r="T3420"/>
      <c r="U3420" t="s">
        <v>26198</v>
      </c>
      <c r="V3420" t="s">
        <v>26199</v>
      </c>
      <c r="W3420" s="91" t="s">
        <v>10160</v>
      </c>
      <c r="X3420" s="91" t="s">
        <v>35199</v>
      </c>
      <c r="Y3420" s="97"/>
      <c r="AA3420" s="91" t="str">
        <v>GURLE001.0HE</v>
      </c>
    </row>
    <row r="3421" spans="1:27" s="91" customFormat="1" ht="15" customHeight="1" x14ac:dyDescent="0.35">
      <c r="A3421" t="s">
        <v>10162</v>
      </c>
      <c r="B3421" t="s">
        <v>10161</v>
      </c>
      <c r="C3421" t="s">
        <v>10163</v>
      </c>
      <c r="D3421" t="s">
        <v>10164</v>
      </c>
      <c r="E3421"/>
      <c r="F3421" t="s">
        <v>29086</v>
      </c>
      <c r="G3421"/>
      <c r="H3421">
        <v>0.1</v>
      </c>
      <c r="I3421">
        <v>2.1</v>
      </c>
      <c r="J3421" t="s">
        <v>545</v>
      </c>
      <c r="K3421">
        <v>35.49606</v>
      </c>
      <c r="L3421">
        <v>-86.134200000000007</v>
      </c>
      <c r="M3421" s="100" t="s">
        <v>38389</v>
      </c>
      <c r="N3421" t="s">
        <v>26217</v>
      </c>
      <c r="O3421" t="s">
        <v>42260</v>
      </c>
      <c r="P3421">
        <v>4</v>
      </c>
      <c r="Q3421" t="s">
        <v>29655</v>
      </c>
      <c r="R3421" t="s">
        <v>25808</v>
      </c>
      <c r="S3421" t="s">
        <v>26197</v>
      </c>
      <c r="T3421"/>
      <c r="U3421" t="s">
        <v>26198</v>
      </c>
      <c r="V3421" t="s">
        <v>26199</v>
      </c>
      <c r="X3421" s="91" t="s">
        <v>29982</v>
      </c>
      <c r="Y3421" s="97"/>
      <c r="AA3421" s="91" t="str">
        <v>HAGGA000.1CE</v>
      </c>
    </row>
    <row r="3422" spans="1:27" s="91" customFormat="1" ht="15" customHeight="1" x14ac:dyDescent="0.35">
      <c r="A3422" t="s">
        <v>10166</v>
      </c>
      <c r="B3422" t="s">
        <v>10165</v>
      </c>
      <c r="C3422" t="s">
        <v>10163</v>
      </c>
      <c r="D3422" t="s">
        <v>10167</v>
      </c>
      <c r="E3422"/>
      <c r="F3422" t="s">
        <v>29083</v>
      </c>
      <c r="G3422"/>
      <c r="H3422">
        <v>0.2</v>
      </c>
      <c r="I3422">
        <v>2.78</v>
      </c>
      <c r="J3422" t="s">
        <v>121</v>
      </c>
      <c r="K3422">
        <v>35.911309000000003</v>
      </c>
      <c r="L3422">
        <v>-87.995160999999996</v>
      </c>
      <c r="M3422" s="100" t="s">
        <v>38402</v>
      </c>
      <c r="N3422" t="s">
        <v>26242</v>
      </c>
      <c r="O3422" t="s">
        <v>42178</v>
      </c>
      <c r="P3422">
        <v>3</v>
      </c>
      <c r="Q3422" t="s">
        <v>31646</v>
      </c>
      <c r="R3422" t="s">
        <v>25816</v>
      </c>
      <c r="S3422" t="s">
        <v>26197</v>
      </c>
      <c r="T3422"/>
      <c r="U3422" t="s">
        <v>26198</v>
      </c>
      <c r="V3422" t="s">
        <v>26199</v>
      </c>
      <c r="Y3422" s="97"/>
      <c r="AA3422" s="91" t="str">
        <v>HAGGA000.2BN</v>
      </c>
    </row>
    <row r="3423" spans="1:27" s="91" customFormat="1" ht="15" customHeight="1" x14ac:dyDescent="0.35">
      <c r="A3423" t="s">
        <v>10169</v>
      </c>
      <c r="B3423" t="s">
        <v>10168</v>
      </c>
      <c r="C3423" t="s">
        <v>10170</v>
      </c>
      <c r="D3423" t="s">
        <v>10171</v>
      </c>
      <c r="E3423"/>
      <c r="F3423" t="s">
        <v>28994</v>
      </c>
      <c r="G3423"/>
      <c r="H3423">
        <v>0.4</v>
      </c>
      <c r="I3423">
        <v>4.49</v>
      </c>
      <c r="J3423" t="s">
        <v>319</v>
      </c>
      <c r="K3423">
        <v>36.188980000000001</v>
      </c>
      <c r="L3423">
        <v>-83.171009999999995</v>
      </c>
      <c r="M3423" s="100" t="s">
        <v>38387</v>
      </c>
      <c r="N3423" t="s">
        <v>26214</v>
      </c>
      <c r="O3423" t="s">
        <v>42264</v>
      </c>
      <c r="P3423">
        <v>5</v>
      </c>
      <c r="Q3423" t="s">
        <v>27343</v>
      </c>
      <c r="R3423" t="s">
        <v>25825</v>
      </c>
      <c r="S3423" t="s">
        <v>26197</v>
      </c>
      <c r="T3423"/>
      <c r="U3423" t="s">
        <v>26198</v>
      </c>
      <c r="V3423" t="s">
        <v>26204</v>
      </c>
      <c r="Y3423" s="97"/>
      <c r="AA3423" s="91" t="str">
        <v>HALE000.4HA</v>
      </c>
    </row>
    <row r="3424" spans="1:27" s="91" customFormat="1" ht="15" customHeight="1" x14ac:dyDescent="0.35">
      <c r="A3424" t="s">
        <v>10173</v>
      </c>
      <c r="B3424" t="s">
        <v>10172</v>
      </c>
      <c r="C3424" t="s">
        <v>10170</v>
      </c>
      <c r="D3424" t="s">
        <v>10174</v>
      </c>
      <c r="E3424"/>
      <c r="F3424" t="s">
        <v>33</v>
      </c>
      <c r="G3424"/>
      <c r="H3424">
        <v>0.6</v>
      </c>
      <c r="I3424">
        <v>2.93</v>
      </c>
      <c r="J3424" t="s">
        <v>545</v>
      </c>
      <c r="K3424">
        <v>35.471699999999998</v>
      </c>
      <c r="L3424">
        <v>-86.143900000000002</v>
      </c>
      <c r="M3424" s="100" t="s">
        <v>38389</v>
      </c>
      <c r="N3424" t="s">
        <v>26217</v>
      </c>
      <c r="O3424" t="s">
        <v>42260</v>
      </c>
      <c r="P3424">
        <v>4</v>
      </c>
      <c r="Q3424" t="s">
        <v>31647</v>
      </c>
      <c r="R3424" t="s">
        <v>25808</v>
      </c>
      <c r="S3424" t="s">
        <v>26197</v>
      </c>
      <c r="T3424"/>
      <c r="U3424" t="s">
        <v>26198</v>
      </c>
      <c r="V3424" t="s">
        <v>26199</v>
      </c>
      <c r="W3424" s="91" t="s">
        <v>10175</v>
      </c>
      <c r="Y3424" s="97"/>
      <c r="AA3424" s="91" t="str">
        <v>HALE000.6CE</v>
      </c>
    </row>
    <row r="3425" spans="1:27" s="91" customFormat="1" ht="15" customHeight="1" x14ac:dyDescent="0.35">
      <c r="A3425" t="s">
        <v>10177</v>
      </c>
      <c r="B3425" t="s">
        <v>10176</v>
      </c>
      <c r="C3425" t="s">
        <v>10178</v>
      </c>
      <c r="D3425" t="s">
        <v>10179</v>
      </c>
      <c r="E3425"/>
      <c r="F3425" t="s">
        <v>9</v>
      </c>
      <c r="G3425"/>
      <c r="H3425">
        <v>0.7</v>
      </c>
      <c r="I3425">
        <v>10.82</v>
      </c>
      <c r="J3425" t="s">
        <v>641</v>
      </c>
      <c r="K3425">
        <v>35.629600000000003</v>
      </c>
      <c r="L3425">
        <v>-88.298599999999993</v>
      </c>
      <c r="M3425" s="100" t="s">
        <v>38402</v>
      </c>
      <c r="N3425" t="s">
        <v>26242</v>
      </c>
      <c r="O3425" t="s">
        <v>42913</v>
      </c>
      <c r="P3425">
        <v>3</v>
      </c>
      <c r="Q3425" t="s">
        <v>31648</v>
      </c>
      <c r="R3425" t="s">
        <v>25816</v>
      </c>
      <c r="S3425" t="s">
        <v>26197</v>
      </c>
      <c r="T3425"/>
      <c r="U3425" t="s">
        <v>26198</v>
      </c>
      <c r="V3425" t="s">
        <v>26199</v>
      </c>
      <c r="Y3425" s="97"/>
      <c r="AA3425" s="91" t="str">
        <v>HALEY000.7HE</v>
      </c>
    </row>
    <row r="3426" spans="1:27" s="91" customFormat="1" ht="15" customHeight="1" x14ac:dyDescent="0.35">
      <c r="A3426" t="s">
        <v>10181</v>
      </c>
      <c r="B3426" t="s">
        <v>10180</v>
      </c>
      <c r="C3426" t="s">
        <v>10178</v>
      </c>
      <c r="D3426" t="s">
        <v>10182</v>
      </c>
      <c r="E3426"/>
      <c r="F3426" t="s">
        <v>29083</v>
      </c>
      <c r="G3426"/>
      <c r="H3426">
        <v>0.7</v>
      </c>
      <c r="I3426">
        <v>5.64</v>
      </c>
      <c r="J3426" t="s">
        <v>203</v>
      </c>
      <c r="K3426">
        <v>35.785556</v>
      </c>
      <c r="L3426">
        <v>-87.422777999999994</v>
      </c>
      <c r="M3426" s="100" t="s">
        <v>38382</v>
      </c>
      <c r="N3426" t="s">
        <v>26210</v>
      </c>
      <c r="O3426" t="s">
        <v>42529</v>
      </c>
      <c r="P3426">
        <v>3</v>
      </c>
      <c r="Q3426" t="s">
        <v>27344</v>
      </c>
      <c r="R3426" t="s">
        <v>25808</v>
      </c>
      <c r="S3426" t="s">
        <v>26197</v>
      </c>
      <c r="T3426"/>
      <c r="U3426" t="s">
        <v>26198</v>
      </c>
      <c r="V3426" t="s">
        <v>26199</v>
      </c>
      <c r="Y3426" s="97"/>
      <c r="AA3426" s="91" t="str">
        <v>HALEY000.7HI</v>
      </c>
    </row>
    <row r="3427" spans="1:27" s="91" customFormat="1" ht="15" customHeight="1" x14ac:dyDescent="0.35">
      <c r="A3427" t="s">
        <v>10184</v>
      </c>
      <c r="B3427" t="s">
        <v>10183</v>
      </c>
      <c r="C3427" t="s">
        <v>10185</v>
      </c>
      <c r="D3427" t="s">
        <v>10186</v>
      </c>
      <c r="E3427"/>
      <c r="F3427" t="s">
        <v>75</v>
      </c>
      <c r="G3427"/>
      <c r="H3427">
        <v>0.9</v>
      </c>
      <c r="I3427">
        <v>3.21</v>
      </c>
      <c r="J3427" t="s">
        <v>153</v>
      </c>
      <c r="K3427">
        <v>36.119019999999999</v>
      </c>
      <c r="L3427">
        <v>-86.100530000000006</v>
      </c>
      <c r="M3427" s="100" t="s">
        <v>38431</v>
      </c>
      <c r="N3427" t="s">
        <v>26295</v>
      </c>
      <c r="O3427" t="s">
        <v>42216</v>
      </c>
      <c r="P3427">
        <v>4</v>
      </c>
      <c r="Q3427" t="s">
        <v>31649</v>
      </c>
      <c r="R3427" t="s">
        <v>25829</v>
      </c>
      <c r="S3427" t="s">
        <v>26197</v>
      </c>
      <c r="T3427"/>
      <c r="U3427" t="s">
        <v>26198</v>
      </c>
      <c r="V3427" t="s">
        <v>26199</v>
      </c>
      <c r="Y3427" s="97"/>
      <c r="AA3427" s="91" t="str">
        <v>HALEY000.9WS</v>
      </c>
    </row>
    <row r="3428" spans="1:27" s="91" customFormat="1" ht="15" customHeight="1" x14ac:dyDescent="0.35">
      <c r="A3428" t="s">
        <v>10188</v>
      </c>
      <c r="B3428" t="s">
        <v>10187</v>
      </c>
      <c r="C3428" t="s">
        <v>10178</v>
      </c>
      <c r="D3428" t="s">
        <v>10189</v>
      </c>
      <c r="E3428"/>
      <c r="F3428" t="s">
        <v>9</v>
      </c>
      <c r="G3428"/>
      <c r="H3428">
        <v>2.5</v>
      </c>
      <c r="I3428">
        <v>8.0299999999999994</v>
      </c>
      <c r="J3428" t="s">
        <v>641</v>
      </c>
      <c r="K3428">
        <v>35.649650000000001</v>
      </c>
      <c r="L3428">
        <v>-88.307140000000004</v>
      </c>
      <c r="M3428" s="100" t="s">
        <v>38402</v>
      </c>
      <c r="N3428" t="s">
        <v>26242</v>
      </c>
      <c r="O3428" t="s">
        <v>42913</v>
      </c>
      <c r="P3428">
        <v>3</v>
      </c>
      <c r="Q3428" t="s">
        <v>31648</v>
      </c>
      <c r="R3428" t="s">
        <v>25816</v>
      </c>
      <c r="S3428" t="s">
        <v>26197</v>
      </c>
      <c r="T3428"/>
      <c r="U3428" t="s">
        <v>26198</v>
      </c>
      <c r="V3428" t="s">
        <v>26199</v>
      </c>
      <c r="Y3428" s="97"/>
      <c r="AA3428" s="91" t="str">
        <v>HALEY002.5HE</v>
      </c>
    </row>
    <row r="3429" spans="1:27" s="91" customFormat="1" ht="15" customHeight="1" x14ac:dyDescent="0.35">
      <c r="A3429" t="s">
        <v>10191</v>
      </c>
      <c r="B3429" t="s">
        <v>10190</v>
      </c>
      <c r="C3429" t="s">
        <v>10178</v>
      </c>
      <c r="D3429" t="s">
        <v>10192</v>
      </c>
      <c r="E3429"/>
      <c r="F3429" t="s">
        <v>29083</v>
      </c>
      <c r="G3429"/>
      <c r="H3429">
        <v>3.2</v>
      </c>
      <c r="I3429">
        <v>1.02</v>
      </c>
      <c r="J3429" t="s">
        <v>203</v>
      </c>
      <c r="K3429">
        <v>35.819000000000003</v>
      </c>
      <c r="L3429">
        <v>-87.424000000000007</v>
      </c>
      <c r="M3429" s="100" t="s">
        <v>38382</v>
      </c>
      <c r="N3429" t="s">
        <v>26210</v>
      </c>
      <c r="O3429" t="s">
        <v>42529</v>
      </c>
      <c r="P3429">
        <v>3</v>
      </c>
      <c r="Q3429" t="s">
        <v>27344</v>
      </c>
      <c r="R3429" t="s">
        <v>25808</v>
      </c>
      <c r="S3429" t="s">
        <v>26197</v>
      </c>
      <c r="T3429"/>
      <c r="U3429" t="s">
        <v>26198</v>
      </c>
      <c r="V3429" t="s">
        <v>26199</v>
      </c>
      <c r="X3429" s="91" t="s">
        <v>35200</v>
      </c>
      <c r="Y3429" s="97"/>
      <c r="AA3429" s="91" t="str">
        <v>HALEY003.2HI</v>
      </c>
    </row>
    <row r="3430" spans="1:27" s="91" customFormat="1" ht="15" customHeight="1" x14ac:dyDescent="0.35">
      <c r="A3430" t="s">
        <v>10194</v>
      </c>
      <c r="B3430" t="s">
        <v>10193</v>
      </c>
      <c r="C3430" t="s">
        <v>10195</v>
      </c>
      <c r="D3430" t="s">
        <v>10196</v>
      </c>
      <c r="E3430"/>
      <c r="F3430" t="s">
        <v>9</v>
      </c>
      <c r="G3430"/>
      <c r="H3430">
        <v>3.8</v>
      </c>
      <c r="I3430">
        <v>4.43</v>
      </c>
      <c r="J3430" t="s">
        <v>641</v>
      </c>
      <c r="K3430">
        <v>35.671700000000001</v>
      </c>
      <c r="L3430">
        <v>-88.319699999999997</v>
      </c>
      <c r="M3430" s="100" t="s">
        <v>38402</v>
      </c>
      <c r="N3430" t="s">
        <v>26242</v>
      </c>
      <c r="O3430" t="s">
        <v>42913</v>
      </c>
      <c r="P3430">
        <v>3</v>
      </c>
      <c r="Q3430" t="s">
        <v>31650</v>
      </c>
      <c r="R3430" t="s">
        <v>25816</v>
      </c>
      <c r="S3430" t="s">
        <v>26197</v>
      </c>
      <c r="T3430" t="s">
        <v>27345</v>
      </c>
      <c r="U3430" t="s">
        <v>26207</v>
      </c>
      <c r="V3430" t="s">
        <v>26199</v>
      </c>
      <c r="W3430" s="91" t="s">
        <v>10197</v>
      </c>
      <c r="X3430" s="91" t="s">
        <v>35201</v>
      </c>
      <c r="Y3430" s="97"/>
      <c r="AA3430" s="91" t="str">
        <v>HALEY003.8HE</v>
      </c>
    </row>
    <row r="3431" spans="1:27" s="91" customFormat="1" ht="15" customHeight="1" x14ac:dyDescent="0.35">
      <c r="A3431" t="s">
        <v>10199</v>
      </c>
      <c r="B3431" t="s">
        <v>10198</v>
      </c>
      <c r="C3431" t="s">
        <v>10200</v>
      </c>
      <c r="D3431" t="s">
        <v>10201</v>
      </c>
      <c r="E3431"/>
      <c r="F3431" t="s">
        <v>29083</v>
      </c>
      <c r="G3431"/>
      <c r="H3431">
        <v>0.1</v>
      </c>
      <c r="I3431">
        <v>3.91</v>
      </c>
      <c r="J3431" t="s">
        <v>19</v>
      </c>
      <c r="K3431">
        <v>36.179766999999998</v>
      </c>
      <c r="L3431">
        <v>-87.305555999999996</v>
      </c>
      <c r="M3431" s="100" t="s">
        <v>38379</v>
      </c>
      <c r="N3431" t="s">
        <v>26205</v>
      </c>
      <c r="O3431" t="s">
        <v>42364</v>
      </c>
      <c r="P3431">
        <v>1</v>
      </c>
      <c r="Q3431" t="s">
        <v>31651</v>
      </c>
      <c r="R3431" t="s">
        <v>25829</v>
      </c>
      <c r="S3431" t="s">
        <v>26197</v>
      </c>
      <c r="T3431"/>
      <c r="U3431" t="s">
        <v>26198</v>
      </c>
      <c r="V3431" t="s">
        <v>26199</v>
      </c>
      <c r="Y3431" s="97"/>
      <c r="AA3431" s="91" t="str">
        <v>HALL000.1DI</v>
      </c>
    </row>
    <row r="3432" spans="1:27" s="91" customFormat="1" ht="15" customHeight="1" x14ac:dyDescent="0.35">
      <c r="A3432" t="s">
        <v>10203</v>
      </c>
      <c r="B3432" t="s">
        <v>10202</v>
      </c>
      <c r="C3432" t="s">
        <v>10204</v>
      </c>
      <c r="D3432" t="s">
        <v>10205</v>
      </c>
      <c r="E3432"/>
      <c r="F3432" t="s">
        <v>115</v>
      </c>
      <c r="G3432"/>
      <c r="H3432">
        <v>0.5</v>
      </c>
      <c r="I3432">
        <v>4.87</v>
      </c>
      <c r="J3432" t="s">
        <v>249</v>
      </c>
      <c r="K3432">
        <v>35.6342</v>
      </c>
      <c r="L3432">
        <v>-85.170699999999997</v>
      </c>
      <c r="M3432" s="100" t="s">
        <v>38393</v>
      </c>
      <c r="N3432" t="s">
        <v>59</v>
      </c>
      <c r="O3432" t="s">
        <v>42283</v>
      </c>
      <c r="P3432">
        <v>5</v>
      </c>
      <c r="Q3432" t="s">
        <v>27346</v>
      </c>
      <c r="R3432" t="s">
        <v>25802</v>
      </c>
      <c r="S3432" t="s">
        <v>26197</v>
      </c>
      <c r="T3432"/>
      <c r="U3432" t="s">
        <v>26198</v>
      </c>
      <c r="V3432" t="s">
        <v>26199</v>
      </c>
      <c r="X3432" s="91" t="s">
        <v>31652</v>
      </c>
      <c r="Y3432" s="97"/>
      <c r="AA3432" s="91" t="str">
        <v>HALL000.5BL</v>
      </c>
    </row>
    <row r="3433" spans="1:27" s="91" customFormat="1" ht="15" customHeight="1" x14ac:dyDescent="0.35">
      <c r="A3433" t="s">
        <v>29232</v>
      </c>
      <c r="B3433" t="s">
        <v>29233</v>
      </c>
      <c r="C3433" t="s">
        <v>10204</v>
      </c>
      <c r="D3433" t="s">
        <v>29234</v>
      </c>
      <c r="E3433"/>
      <c r="F3433" t="s">
        <v>27</v>
      </c>
      <c r="G3433"/>
      <c r="H3433">
        <v>1</v>
      </c>
      <c r="I3433">
        <v>6</v>
      </c>
      <c r="J3433" t="s">
        <v>919</v>
      </c>
      <c r="K3433">
        <v>35.261339999999997</v>
      </c>
      <c r="L3433">
        <v>-89.678510000000003</v>
      </c>
      <c r="M3433" s="100" t="s">
        <v>38427</v>
      </c>
      <c r="N3433" t="s">
        <v>26281</v>
      </c>
      <c r="O3433" t="s">
        <v>42887</v>
      </c>
      <c r="P3433">
        <v>2</v>
      </c>
      <c r="Q3433" t="s">
        <v>31653</v>
      </c>
      <c r="R3433" t="s">
        <v>25828</v>
      </c>
      <c r="S3433" t="s">
        <v>26197</v>
      </c>
      <c r="T3433"/>
      <c r="U3433" t="s">
        <v>26198</v>
      </c>
      <c r="V3433" t="s">
        <v>26199</v>
      </c>
      <c r="Y3433" s="97"/>
      <c r="AA3433" s="91" t="str">
        <v>HALL000.8SH</v>
      </c>
    </row>
    <row r="3434" spans="1:27" s="91" customFormat="1" ht="15" customHeight="1" x14ac:dyDescent="0.35">
      <c r="A3434" t="s">
        <v>10207</v>
      </c>
      <c r="B3434" t="s">
        <v>10206</v>
      </c>
      <c r="C3434" t="s">
        <v>10200</v>
      </c>
      <c r="D3434" t="s">
        <v>10208</v>
      </c>
      <c r="E3434"/>
      <c r="F3434" t="s">
        <v>115</v>
      </c>
      <c r="G3434"/>
      <c r="H3434">
        <v>1</v>
      </c>
      <c r="I3434">
        <v>7.19</v>
      </c>
      <c r="J3434" t="s">
        <v>583</v>
      </c>
      <c r="K3434">
        <v>35.119399999999999</v>
      </c>
      <c r="L3434">
        <v>-85.567700000000002</v>
      </c>
      <c r="M3434" s="100" t="s">
        <v>38393</v>
      </c>
      <c r="N3434" t="s">
        <v>59</v>
      </c>
      <c r="O3434" t="s">
        <v>42453</v>
      </c>
      <c r="P3434">
        <v>5</v>
      </c>
      <c r="Q3434" t="s">
        <v>31654</v>
      </c>
      <c r="R3434" t="s">
        <v>25802</v>
      </c>
      <c r="S3434" t="s">
        <v>26197</v>
      </c>
      <c r="T3434"/>
      <c r="U3434" t="s">
        <v>26198</v>
      </c>
      <c r="V3434" t="s">
        <v>26199</v>
      </c>
      <c r="X3434" s="91" t="s">
        <v>31655</v>
      </c>
      <c r="Y3434" s="97"/>
      <c r="AA3434" s="91" t="str">
        <v>HALL001.0MI</v>
      </c>
    </row>
    <row r="3435" spans="1:27" s="91" customFormat="1" ht="15" customHeight="1" x14ac:dyDescent="0.35">
      <c r="A3435" t="s">
        <v>37977</v>
      </c>
      <c r="B3435" t="s">
        <v>10212</v>
      </c>
      <c r="C3435" t="s">
        <v>10204</v>
      </c>
      <c r="D3435" t="s">
        <v>10214</v>
      </c>
      <c r="E3435"/>
      <c r="F3435" t="s">
        <v>27</v>
      </c>
      <c r="G3435"/>
      <c r="H3435">
        <v>1.6</v>
      </c>
      <c r="I3435">
        <v>5.16</v>
      </c>
      <c r="J3435" t="s">
        <v>919</v>
      </c>
      <c r="K3435">
        <v>35.262619999999998</v>
      </c>
      <c r="L3435">
        <v>-89.669139999999999</v>
      </c>
      <c r="M3435" s="100" t="s">
        <v>38427</v>
      </c>
      <c r="N3435" t="s">
        <v>26281</v>
      </c>
      <c r="O3435" t="s">
        <v>42887</v>
      </c>
      <c r="P3435">
        <v>2</v>
      </c>
      <c r="Q3435" t="s">
        <v>31653</v>
      </c>
      <c r="R3435" t="s">
        <v>25828</v>
      </c>
      <c r="S3435" t="s">
        <v>26197</v>
      </c>
      <c r="T3435"/>
      <c r="U3435" t="s">
        <v>26198</v>
      </c>
      <c r="V3435" t="s">
        <v>26199</v>
      </c>
      <c r="W3435" s="91" t="s">
        <v>10213</v>
      </c>
      <c r="Y3435" s="97"/>
      <c r="AA3435" s="91" t="str">
        <v>HALL001.3SH</v>
      </c>
    </row>
    <row r="3436" spans="1:27" s="91" customFormat="1" ht="15" customHeight="1" x14ac:dyDescent="0.35">
      <c r="A3436" t="s">
        <v>10210</v>
      </c>
      <c r="B3436" t="s">
        <v>10209</v>
      </c>
      <c r="C3436" t="s">
        <v>10204</v>
      </c>
      <c r="D3436" t="s">
        <v>10211</v>
      </c>
      <c r="E3436"/>
      <c r="F3436" t="s">
        <v>27</v>
      </c>
      <c r="G3436"/>
      <c r="H3436">
        <v>1.4</v>
      </c>
      <c r="I3436">
        <v>5.14</v>
      </c>
      <c r="J3436" t="s">
        <v>919</v>
      </c>
      <c r="K3436">
        <v>35.262860000000003</v>
      </c>
      <c r="L3436">
        <v>-89.668199999999999</v>
      </c>
      <c r="M3436" s="100" t="s">
        <v>38427</v>
      </c>
      <c r="N3436" t="s">
        <v>26281</v>
      </c>
      <c r="O3436" t="s">
        <v>42887</v>
      </c>
      <c r="P3436">
        <v>2</v>
      </c>
      <c r="Q3436" t="s">
        <v>31653</v>
      </c>
      <c r="R3436" t="s">
        <v>25828</v>
      </c>
      <c r="S3436" t="s">
        <v>26197</v>
      </c>
      <c r="T3436"/>
      <c r="U3436" t="s">
        <v>26198</v>
      </c>
      <c r="V3436" t="s">
        <v>26199</v>
      </c>
      <c r="Y3436" s="97"/>
      <c r="AA3436" s="91" t="str">
        <v>HALL001.4SH</v>
      </c>
    </row>
    <row r="3437" spans="1:27" s="91" customFormat="1" ht="15" customHeight="1" x14ac:dyDescent="0.35">
      <c r="A3437" s="310" t="s">
        <v>37978</v>
      </c>
      <c r="B3437" s="310" t="s">
        <v>37979</v>
      </c>
      <c r="C3437" s="310" t="s">
        <v>10204</v>
      </c>
      <c r="D3437" s="310" t="s">
        <v>4623</v>
      </c>
      <c r="E3437" s="310"/>
      <c r="F3437" s="310" t="s">
        <v>27</v>
      </c>
      <c r="G3437" s="310"/>
      <c r="H3437" s="314">
        <v>1.5</v>
      </c>
      <c r="I3437" s="314">
        <v>5.0999999999999996</v>
      </c>
      <c r="J3437" s="310" t="s">
        <v>919</v>
      </c>
      <c r="K3437" s="314">
        <v>35.263959999999997</v>
      </c>
      <c r="L3437" s="314">
        <v>-89.666200000000003</v>
      </c>
      <c r="M3437" s="314" t="s">
        <v>38427</v>
      </c>
      <c r="N3437" s="310" t="s">
        <v>26281</v>
      </c>
      <c r="O3437" s="310" t="s">
        <v>38772</v>
      </c>
      <c r="P3437" s="314">
        <v>2</v>
      </c>
      <c r="Q3437" s="310" t="s">
        <v>31653</v>
      </c>
      <c r="R3437" s="310" t="s">
        <v>25828</v>
      </c>
      <c r="S3437" s="310" t="s">
        <v>26197</v>
      </c>
      <c r="T3437" s="310"/>
      <c r="U3437" s="310" t="s">
        <v>26198</v>
      </c>
      <c r="V3437" s="310" t="s">
        <v>26199</v>
      </c>
      <c r="Y3437" s="97"/>
      <c r="AA3437" s="91" t="str">
        <v>HALL001.5SH</v>
      </c>
    </row>
    <row r="3438" spans="1:27" s="91" customFormat="1" ht="15" customHeight="1" x14ac:dyDescent="0.35">
      <c r="A3438" t="s">
        <v>10216</v>
      </c>
      <c r="B3438" t="s">
        <v>10215</v>
      </c>
      <c r="C3438" t="s">
        <v>10204</v>
      </c>
      <c r="D3438" t="s">
        <v>10217</v>
      </c>
      <c r="E3438"/>
      <c r="F3438" t="s">
        <v>58</v>
      </c>
      <c r="G3438"/>
      <c r="H3438">
        <v>4.8</v>
      </c>
      <c r="I3438">
        <v>6.12</v>
      </c>
      <c r="J3438" t="s">
        <v>249</v>
      </c>
      <c r="K3438">
        <v>35.451810000000002</v>
      </c>
      <c r="L3438">
        <v>-85.212159999999997</v>
      </c>
      <c r="M3438" s="100" t="s">
        <v>38386</v>
      </c>
      <c r="N3438" t="s">
        <v>29084</v>
      </c>
      <c r="O3438" t="s">
        <v>42087</v>
      </c>
      <c r="P3438">
        <v>3</v>
      </c>
      <c r="Q3438" t="s">
        <v>31656</v>
      </c>
      <c r="R3438" t="s">
        <v>25802</v>
      </c>
      <c r="S3438" t="s">
        <v>26197</v>
      </c>
      <c r="T3438"/>
      <c r="U3438" t="s">
        <v>26198</v>
      </c>
      <c r="V3438" t="s">
        <v>26199</v>
      </c>
      <c r="X3438" s="91" t="s">
        <v>31657</v>
      </c>
      <c r="Y3438" s="97"/>
      <c r="AA3438" s="91" t="str">
        <v>HALL004.8BL</v>
      </c>
    </row>
    <row r="3439" spans="1:27" s="91" customFormat="1" ht="15" customHeight="1" x14ac:dyDescent="0.35">
      <c r="A3439" t="s">
        <v>10219</v>
      </c>
      <c r="B3439" t="s">
        <v>10218</v>
      </c>
      <c r="C3439" t="s">
        <v>10220</v>
      </c>
      <c r="D3439" t="s">
        <v>4587</v>
      </c>
      <c r="E3439"/>
      <c r="F3439" t="s">
        <v>9</v>
      </c>
      <c r="G3439"/>
      <c r="H3439">
        <v>0.2</v>
      </c>
      <c r="I3439">
        <v>14.63</v>
      </c>
      <c r="J3439" t="s">
        <v>104</v>
      </c>
      <c r="K3439">
        <v>36.016480000000001</v>
      </c>
      <c r="L3439">
        <v>-88.574349999999995</v>
      </c>
      <c r="M3439" s="100" t="s">
        <v>38404</v>
      </c>
      <c r="N3439" t="s">
        <v>26243</v>
      </c>
      <c r="O3439" t="s">
        <v>42455</v>
      </c>
      <c r="P3439">
        <v>5</v>
      </c>
      <c r="Q3439" t="s">
        <v>27347</v>
      </c>
      <c r="R3439" t="s">
        <v>25816</v>
      </c>
      <c r="S3439" t="s">
        <v>26197</v>
      </c>
      <c r="T3439"/>
      <c r="U3439" t="s">
        <v>26198</v>
      </c>
      <c r="V3439" t="s">
        <v>26199</v>
      </c>
      <c r="Y3439" s="97"/>
      <c r="AA3439" s="91" t="str">
        <v>HALLE000.2CR</v>
      </c>
    </row>
    <row r="3440" spans="1:27" s="91" customFormat="1" ht="15" customHeight="1" x14ac:dyDescent="0.35">
      <c r="A3440" t="s">
        <v>10222</v>
      </c>
      <c r="B3440" t="s">
        <v>10221</v>
      </c>
      <c r="C3440" t="s">
        <v>10220</v>
      </c>
      <c r="D3440" t="s">
        <v>10223</v>
      </c>
      <c r="E3440"/>
      <c r="F3440" t="s">
        <v>9</v>
      </c>
      <c r="G3440"/>
      <c r="H3440">
        <v>2</v>
      </c>
      <c r="I3440">
        <v>49.54</v>
      </c>
      <c r="J3440" t="s">
        <v>104</v>
      </c>
      <c r="K3440">
        <v>36.037970000000001</v>
      </c>
      <c r="L3440">
        <v>-88.579040000000006</v>
      </c>
      <c r="M3440" s="100" t="s">
        <v>38404</v>
      </c>
      <c r="N3440" t="s">
        <v>26243</v>
      </c>
      <c r="O3440" t="s">
        <v>42455</v>
      </c>
      <c r="P3440">
        <v>5</v>
      </c>
      <c r="Q3440" t="s">
        <v>28229</v>
      </c>
      <c r="R3440" t="s">
        <v>25816</v>
      </c>
      <c r="S3440" t="s">
        <v>26197</v>
      </c>
      <c r="T3440"/>
      <c r="U3440" t="s">
        <v>26198</v>
      </c>
      <c r="V3440" t="s">
        <v>26199</v>
      </c>
      <c r="Y3440" s="97"/>
      <c r="AA3440" s="91" t="str">
        <v>HALLE002.0CR</v>
      </c>
    </row>
    <row r="3441" spans="1:27" s="91" customFormat="1" ht="15" customHeight="1" x14ac:dyDescent="0.35">
      <c r="A3441" t="s">
        <v>10225</v>
      </c>
      <c r="B3441" t="s">
        <v>10224</v>
      </c>
      <c r="C3441" t="s">
        <v>10226</v>
      </c>
      <c r="D3441" t="s">
        <v>10227</v>
      </c>
      <c r="E3441"/>
      <c r="F3441" t="s">
        <v>29083</v>
      </c>
      <c r="G3441"/>
      <c r="H3441">
        <v>0.2</v>
      </c>
      <c r="I3441">
        <v>6.9</v>
      </c>
      <c r="J3441" t="s">
        <v>423</v>
      </c>
      <c r="K3441">
        <v>36.171666999999999</v>
      </c>
      <c r="L3441">
        <v>-87.860277999999994</v>
      </c>
      <c r="M3441" s="100" t="s">
        <v>38392</v>
      </c>
      <c r="N3441" t="s">
        <v>26221</v>
      </c>
      <c r="O3441" t="s">
        <v>42120</v>
      </c>
      <c r="P3441">
        <v>3</v>
      </c>
      <c r="Q3441" t="s">
        <v>31658</v>
      </c>
      <c r="R3441" t="s">
        <v>25829</v>
      </c>
      <c r="S3441" t="s">
        <v>26197</v>
      </c>
      <c r="T3441"/>
      <c r="U3441" t="s">
        <v>26198</v>
      </c>
      <c r="V3441" t="s">
        <v>26199</v>
      </c>
      <c r="Y3441" s="97"/>
      <c r="AA3441" s="91" t="str">
        <v>HALLS000.2HU</v>
      </c>
    </row>
    <row r="3442" spans="1:27" s="91" customFormat="1" ht="15" customHeight="1" x14ac:dyDescent="0.35">
      <c r="A3442" t="s">
        <v>10229</v>
      </c>
      <c r="B3442" t="s">
        <v>10228</v>
      </c>
      <c r="C3442" t="s">
        <v>10226</v>
      </c>
      <c r="D3442" t="s">
        <v>10230</v>
      </c>
      <c r="E3442"/>
      <c r="F3442" t="s">
        <v>27</v>
      </c>
      <c r="G3442"/>
      <c r="H3442">
        <v>1.2</v>
      </c>
      <c r="I3442">
        <v>28.88</v>
      </c>
      <c r="J3442" t="s">
        <v>3295</v>
      </c>
      <c r="K3442">
        <v>35.863399999999999</v>
      </c>
      <c r="L3442">
        <v>-89.3643</v>
      </c>
      <c r="M3442" s="100" t="s">
        <v>38381</v>
      </c>
      <c r="N3442" t="s">
        <v>26209</v>
      </c>
      <c r="O3442" t="s">
        <v>42888</v>
      </c>
      <c r="P3442">
        <v>1</v>
      </c>
      <c r="Q3442" t="s">
        <v>27348</v>
      </c>
      <c r="R3442" t="s">
        <v>25816</v>
      </c>
      <c r="S3442" t="s">
        <v>26197</v>
      </c>
      <c r="T3442"/>
      <c r="U3442" t="s">
        <v>26198</v>
      </c>
      <c r="V3442" t="s">
        <v>26199</v>
      </c>
      <c r="X3442" s="91" t="s">
        <v>31659</v>
      </c>
      <c r="Y3442" s="97"/>
      <c r="AA3442" s="91" t="str">
        <v>HALLS001.2LE</v>
      </c>
    </row>
    <row r="3443" spans="1:27" s="91" customFormat="1" ht="15" customHeight="1" x14ac:dyDescent="0.35">
      <c r="A3443" t="s">
        <v>27349</v>
      </c>
      <c r="B3443" t="s">
        <v>10231</v>
      </c>
      <c r="C3443" t="s">
        <v>10226</v>
      </c>
      <c r="D3443" t="s">
        <v>10233</v>
      </c>
      <c r="E3443"/>
      <c r="F3443" t="s">
        <v>27</v>
      </c>
      <c r="G3443"/>
      <c r="H3443">
        <v>3.4</v>
      </c>
      <c r="I3443">
        <v>14.62</v>
      </c>
      <c r="J3443" t="s">
        <v>3295</v>
      </c>
      <c r="K3443">
        <v>35.847790000000003</v>
      </c>
      <c r="L3443">
        <v>-89.394599999999997</v>
      </c>
      <c r="M3443" s="100" t="s">
        <v>38381</v>
      </c>
      <c r="N3443" t="s">
        <v>26209</v>
      </c>
      <c r="O3443" t="s">
        <v>42888</v>
      </c>
      <c r="P3443">
        <v>1</v>
      </c>
      <c r="Q3443" t="s">
        <v>27348</v>
      </c>
      <c r="R3443" t="s">
        <v>25816</v>
      </c>
      <c r="S3443" t="s">
        <v>26197</v>
      </c>
      <c r="T3443"/>
      <c r="U3443" t="s">
        <v>26198</v>
      </c>
      <c r="V3443" t="s">
        <v>26199</v>
      </c>
      <c r="W3443" s="91" t="s">
        <v>10232</v>
      </c>
      <c r="X3443" s="91" t="s">
        <v>35202</v>
      </c>
      <c r="Y3443" s="97"/>
      <c r="AA3443" s="91" t="str">
        <v>HALLS003.4LE</v>
      </c>
    </row>
    <row r="3444" spans="1:27" s="91" customFormat="1" ht="15" customHeight="1" x14ac:dyDescent="0.35">
      <c r="A3444" t="s">
        <v>27350</v>
      </c>
      <c r="B3444" t="s">
        <v>23408</v>
      </c>
      <c r="C3444" t="s">
        <v>10226</v>
      </c>
      <c r="D3444" t="s">
        <v>23409</v>
      </c>
      <c r="E3444"/>
      <c r="F3444" t="s">
        <v>27</v>
      </c>
      <c r="G3444"/>
      <c r="H3444">
        <v>8</v>
      </c>
      <c r="I3444">
        <v>0.81</v>
      </c>
      <c r="J3444" t="s">
        <v>3295</v>
      </c>
      <c r="K3444">
        <v>35.801000000000002</v>
      </c>
      <c r="L3444">
        <v>-89.436000000000007</v>
      </c>
      <c r="M3444" s="100" t="s">
        <v>38381</v>
      </c>
      <c r="N3444" t="s">
        <v>26209</v>
      </c>
      <c r="O3444" t="s">
        <v>42888</v>
      </c>
      <c r="P3444">
        <v>1</v>
      </c>
      <c r="Q3444" t="s">
        <v>27351</v>
      </c>
      <c r="R3444" t="s">
        <v>25816</v>
      </c>
      <c r="S3444" t="s">
        <v>26197</v>
      </c>
      <c r="T3444"/>
      <c r="U3444" t="s">
        <v>26198</v>
      </c>
      <c r="V3444" t="s">
        <v>26199</v>
      </c>
      <c r="W3444" s="91" t="s">
        <v>23410</v>
      </c>
      <c r="X3444" s="91" t="s">
        <v>35203</v>
      </c>
      <c r="Y3444" s="97"/>
      <c r="AA3444" s="91" t="str">
        <v>HALLS008.0LE</v>
      </c>
    </row>
    <row r="3445" spans="1:27" s="91" customFormat="1" ht="15" customHeight="1" x14ac:dyDescent="0.35">
      <c r="A3445" t="s">
        <v>27353</v>
      </c>
      <c r="B3445" t="s">
        <v>27352</v>
      </c>
      <c r="C3445" t="s">
        <v>27354</v>
      </c>
      <c r="D3445" t="s">
        <v>27355</v>
      </c>
      <c r="E3445"/>
      <c r="F3445" t="s">
        <v>29083</v>
      </c>
      <c r="G3445"/>
      <c r="H3445">
        <v>0.4</v>
      </c>
      <c r="I3445">
        <v>0.22</v>
      </c>
      <c r="J3445" t="s">
        <v>4</v>
      </c>
      <c r="K3445">
        <v>35.356583999999998</v>
      </c>
      <c r="L3445">
        <v>-87.512692000000001</v>
      </c>
      <c r="M3445" s="100" t="s">
        <v>38391</v>
      </c>
      <c r="N3445" t="s">
        <v>26220</v>
      </c>
      <c r="O3445" t="s">
        <v>42627</v>
      </c>
      <c r="P3445">
        <v>5</v>
      </c>
      <c r="Q3445" t="s">
        <v>26970</v>
      </c>
      <c r="R3445" t="s">
        <v>25808</v>
      </c>
      <c r="S3445" t="s">
        <v>26197</v>
      </c>
      <c r="T3445"/>
      <c r="U3445" t="s">
        <v>26198</v>
      </c>
      <c r="V3445" t="s">
        <v>26199</v>
      </c>
      <c r="W3445" s="91" t="s">
        <v>43334</v>
      </c>
      <c r="X3445" s="91" t="s">
        <v>29611</v>
      </c>
      <c r="Y3445" s="97"/>
      <c r="AA3445" s="91" t="str">
        <v>HAM000.4LW</v>
      </c>
    </row>
    <row r="3446" spans="1:27" s="91" customFormat="1" ht="15" customHeight="1" x14ac:dyDescent="0.35">
      <c r="A3446" t="s">
        <v>10235</v>
      </c>
      <c r="B3446" t="s">
        <v>10234</v>
      </c>
      <c r="C3446" t="s">
        <v>10236</v>
      </c>
      <c r="D3446" t="s">
        <v>10237</v>
      </c>
      <c r="E3446"/>
      <c r="F3446" t="s">
        <v>929</v>
      </c>
      <c r="G3446"/>
      <c r="H3446">
        <v>0.7</v>
      </c>
      <c r="I3446">
        <v>2.73</v>
      </c>
      <c r="J3446" t="s">
        <v>619</v>
      </c>
      <c r="K3446">
        <v>36.486800000000002</v>
      </c>
      <c r="L3446">
        <v>-89.227999999999994</v>
      </c>
      <c r="M3446" s="100" t="s">
        <v>38448</v>
      </c>
      <c r="N3446" t="s">
        <v>619</v>
      </c>
      <c r="O3446" t="s">
        <v>42385</v>
      </c>
      <c r="P3446">
        <v>5</v>
      </c>
      <c r="Q3446" t="s">
        <v>31660</v>
      </c>
      <c r="R3446" t="s">
        <v>25816</v>
      </c>
      <c r="S3446" t="s">
        <v>26197</v>
      </c>
      <c r="T3446"/>
      <c r="U3446" t="s">
        <v>26198</v>
      </c>
      <c r="V3446" t="s">
        <v>26199</v>
      </c>
      <c r="X3446" s="91" t="s">
        <v>29902</v>
      </c>
      <c r="Y3446" s="97"/>
      <c r="AA3446" s="91" t="str">
        <v>HAMBL000.7OB</v>
      </c>
    </row>
    <row r="3447" spans="1:27" s="91" customFormat="1" ht="15" customHeight="1" x14ac:dyDescent="0.35">
      <c r="A3447" t="s">
        <v>10239</v>
      </c>
      <c r="B3447" t="s">
        <v>10238</v>
      </c>
      <c r="C3447" t="s">
        <v>10240</v>
      </c>
      <c r="D3447" t="s">
        <v>10241</v>
      </c>
      <c r="E3447"/>
      <c r="F3447" t="s">
        <v>9</v>
      </c>
      <c r="G3447"/>
      <c r="H3447">
        <v>0.9</v>
      </c>
      <c r="I3447">
        <v>4.2699999999999996</v>
      </c>
      <c r="J3447" t="s">
        <v>3832</v>
      </c>
      <c r="K3447">
        <v>35.194870000000002</v>
      </c>
      <c r="L3447">
        <v>-89.035610000000005</v>
      </c>
      <c r="M3447" s="100" t="s">
        <v>38450</v>
      </c>
      <c r="N3447" t="s">
        <v>26319</v>
      </c>
      <c r="O3447" t="s">
        <v>42163</v>
      </c>
      <c r="P3447">
        <v>4</v>
      </c>
      <c r="Q3447" t="s">
        <v>27356</v>
      </c>
      <c r="R3447" t="s">
        <v>25828</v>
      </c>
      <c r="S3447" t="s">
        <v>26197</v>
      </c>
      <c r="T3447"/>
      <c r="U3447" t="s">
        <v>26198</v>
      </c>
      <c r="V3447" t="s">
        <v>26199</v>
      </c>
      <c r="Y3447" s="97"/>
      <c r="AA3447" s="91" t="str">
        <v>HAMER000.9HR</v>
      </c>
    </row>
    <row r="3448" spans="1:27" s="91" customFormat="1" ht="15" customHeight="1" x14ac:dyDescent="0.35">
      <c r="A3448" t="s">
        <v>10243</v>
      </c>
      <c r="B3448" t="s">
        <v>10242</v>
      </c>
      <c r="C3448" t="s">
        <v>10244</v>
      </c>
      <c r="D3448" t="s">
        <v>10245</v>
      </c>
      <c r="E3448"/>
      <c r="F3448" t="s">
        <v>9</v>
      </c>
      <c r="G3448"/>
      <c r="H3448">
        <v>0.1</v>
      </c>
      <c r="I3448">
        <v>5.42</v>
      </c>
      <c r="J3448" t="s">
        <v>10</v>
      </c>
      <c r="K3448">
        <v>35.211100000000002</v>
      </c>
      <c r="L3448">
        <v>-88.723100000000002</v>
      </c>
      <c r="M3448" s="100" t="s">
        <v>38377</v>
      </c>
      <c r="N3448" t="s">
        <v>26200</v>
      </c>
      <c r="O3448" t="s">
        <v>42484</v>
      </c>
      <c r="P3448">
        <v>4</v>
      </c>
      <c r="Q3448" t="s">
        <v>31661</v>
      </c>
      <c r="R3448" t="s">
        <v>25816</v>
      </c>
      <c r="S3448" t="s">
        <v>26197</v>
      </c>
      <c r="T3448"/>
      <c r="U3448" t="s">
        <v>26198</v>
      </c>
      <c r="V3448" t="s">
        <v>26199</v>
      </c>
      <c r="W3448" s="91" t="s">
        <v>10246</v>
      </c>
      <c r="X3448" s="91" t="s">
        <v>35204</v>
      </c>
      <c r="Y3448" s="97"/>
      <c r="AA3448" s="91" t="str">
        <v>HAMES000.1MC</v>
      </c>
    </row>
    <row r="3449" spans="1:27" s="91" customFormat="1" ht="15" customHeight="1" x14ac:dyDescent="0.35">
      <c r="A3449" s="310" t="s">
        <v>41210</v>
      </c>
      <c r="B3449" s="310" t="s">
        <v>41211</v>
      </c>
      <c r="C3449" s="310" t="s">
        <v>41212</v>
      </c>
      <c r="D3449" s="310" t="s">
        <v>41213</v>
      </c>
      <c r="E3449" s="310"/>
      <c r="F3449" s="310" t="s">
        <v>75</v>
      </c>
      <c r="G3449" s="310"/>
      <c r="H3449" s="314">
        <v>2</v>
      </c>
      <c r="I3449" s="314">
        <v>5.5</v>
      </c>
      <c r="J3449" s="310" t="s">
        <v>277</v>
      </c>
      <c r="K3449" s="314">
        <v>36.099719999999998</v>
      </c>
      <c r="L3449" s="314">
        <v>-86.617500000000007</v>
      </c>
      <c r="M3449" s="314" t="s">
        <v>38401</v>
      </c>
      <c r="N3449" s="310" t="s">
        <v>26226</v>
      </c>
      <c r="O3449" s="310" t="s">
        <v>39124</v>
      </c>
      <c r="P3449" s="314">
        <v>2</v>
      </c>
      <c r="Q3449" s="310" t="s">
        <v>32021</v>
      </c>
      <c r="R3449" s="310" t="s">
        <v>25829</v>
      </c>
      <c r="S3449" s="310" t="s">
        <v>26197</v>
      </c>
      <c r="T3449" s="310" t="s">
        <v>27544</v>
      </c>
      <c r="U3449" s="310" t="s">
        <v>26207</v>
      </c>
      <c r="V3449" s="310" t="s">
        <v>26199</v>
      </c>
      <c r="W3449" s="91" t="s">
        <v>41214</v>
      </c>
      <c r="X3449" s="91" t="s">
        <v>41215</v>
      </c>
      <c r="Y3449" s="97"/>
      <c r="AA3449" s="91" t="str">
        <v>HAMIL002.0DA</v>
      </c>
    </row>
    <row r="3450" spans="1:27" s="91" customFormat="1" ht="15" customHeight="1" x14ac:dyDescent="0.35">
      <c r="A3450" t="s">
        <v>10248</v>
      </c>
      <c r="B3450" t="s">
        <v>10247</v>
      </c>
      <c r="C3450" t="s">
        <v>10249</v>
      </c>
      <c r="D3450" t="s">
        <v>6540</v>
      </c>
      <c r="E3450"/>
      <c r="F3450" t="s">
        <v>33</v>
      </c>
      <c r="G3450"/>
      <c r="H3450">
        <v>0.1</v>
      </c>
      <c r="I3450">
        <v>3.8</v>
      </c>
      <c r="J3450" t="s">
        <v>53</v>
      </c>
      <c r="K3450">
        <v>35.110399999999998</v>
      </c>
      <c r="L3450">
        <v>-87.026300000000006</v>
      </c>
      <c r="M3450" s="100" t="s">
        <v>38385</v>
      </c>
      <c r="N3450" t="s">
        <v>26213</v>
      </c>
      <c r="O3450" t="s">
        <v>42255</v>
      </c>
      <c r="P3450">
        <v>2</v>
      </c>
      <c r="Q3450" t="s">
        <v>31662</v>
      </c>
      <c r="R3450" t="s">
        <v>25808</v>
      </c>
      <c r="S3450" t="s">
        <v>26197</v>
      </c>
      <c r="T3450"/>
      <c r="U3450" t="s">
        <v>26198</v>
      </c>
      <c r="V3450" t="s">
        <v>26199</v>
      </c>
      <c r="Y3450" s="97"/>
      <c r="AA3450" s="91" t="str">
        <v>HAMMO000.1GS</v>
      </c>
    </row>
    <row r="3451" spans="1:27" s="91" customFormat="1" ht="15" customHeight="1" x14ac:dyDescent="0.35">
      <c r="A3451" t="s">
        <v>10251</v>
      </c>
      <c r="B3451" t="s">
        <v>10250</v>
      </c>
      <c r="C3451" t="s">
        <v>10252</v>
      </c>
      <c r="D3451" t="s">
        <v>10253</v>
      </c>
      <c r="E3451"/>
      <c r="F3451" t="s">
        <v>33</v>
      </c>
      <c r="G3451"/>
      <c r="H3451">
        <v>0.6</v>
      </c>
      <c r="I3451">
        <v>11.92</v>
      </c>
      <c r="J3451" t="s">
        <v>34</v>
      </c>
      <c r="K3451">
        <v>35.623888000000001</v>
      </c>
      <c r="L3451">
        <v>-87.282499999999999</v>
      </c>
      <c r="M3451" s="100" t="s">
        <v>38382</v>
      </c>
      <c r="N3451" t="s">
        <v>26210</v>
      </c>
      <c r="O3451" t="s">
        <v>42594</v>
      </c>
      <c r="P3451">
        <v>3</v>
      </c>
      <c r="Q3451" t="s">
        <v>31663</v>
      </c>
      <c r="R3451" t="s">
        <v>25808</v>
      </c>
      <c r="S3451" t="s">
        <v>26197</v>
      </c>
      <c r="T3451"/>
      <c r="U3451" t="s">
        <v>26198</v>
      </c>
      <c r="V3451" t="s">
        <v>26199</v>
      </c>
      <c r="Y3451" s="97"/>
      <c r="AA3451" s="91" t="str">
        <v>HAMPS000.6MY</v>
      </c>
    </row>
    <row r="3452" spans="1:27" s="91" customFormat="1" ht="15" customHeight="1" x14ac:dyDescent="0.35">
      <c r="A3452" t="s">
        <v>10255</v>
      </c>
      <c r="B3452" t="s">
        <v>10254</v>
      </c>
      <c r="C3452" t="s">
        <v>10256</v>
      </c>
      <c r="D3452" t="s">
        <v>10257</v>
      </c>
      <c r="E3452"/>
      <c r="F3452" t="s">
        <v>29090</v>
      </c>
      <c r="G3452"/>
      <c r="H3452">
        <v>0.1</v>
      </c>
      <c r="I3452">
        <v>5.53</v>
      </c>
      <c r="J3452" t="s">
        <v>442</v>
      </c>
      <c r="K3452">
        <v>36.190399999999997</v>
      </c>
      <c r="L3452">
        <v>-82.069000000000003</v>
      </c>
      <c r="M3452" s="100" t="s">
        <v>38455</v>
      </c>
      <c r="N3452" t="s">
        <v>26332</v>
      </c>
      <c r="O3452" t="s">
        <v>42889</v>
      </c>
      <c r="P3452">
        <v>1</v>
      </c>
      <c r="Q3452" t="s">
        <v>27357</v>
      </c>
      <c r="R3452" t="s">
        <v>25821</v>
      </c>
      <c r="S3452" t="s">
        <v>26197</v>
      </c>
      <c r="T3452"/>
      <c r="U3452" t="s">
        <v>26198</v>
      </c>
      <c r="V3452" t="s">
        <v>26204</v>
      </c>
      <c r="X3452" s="91" t="s">
        <v>31664</v>
      </c>
      <c r="Y3452" s="97"/>
      <c r="AA3452" s="91" t="str">
        <v>HAMPT000.1CT</v>
      </c>
    </row>
    <row r="3453" spans="1:27" s="91" customFormat="1" ht="15" customHeight="1" x14ac:dyDescent="0.35">
      <c r="A3453" s="310" t="s">
        <v>39318</v>
      </c>
      <c r="B3453" s="310" t="s">
        <v>39319</v>
      </c>
      <c r="C3453" s="310" t="s">
        <v>39320</v>
      </c>
      <c r="D3453" s="310" t="s">
        <v>39321</v>
      </c>
      <c r="E3453" s="310"/>
      <c r="F3453" s="310" t="s">
        <v>44</v>
      </c>
      <c r="G3453" s="310"/>
      <c r="H3453" s="314">
        <v>0.3</v>
      </c>
      <c r="I3453" s="314">
        <v>0.5</v>
      </c>
      <c r="J3453" s="310" t="s">
        <v>64</v>
      </c>
      <c r="K3453" s="314">
        <v>36.111780000000003</v>
      </c>
      <c r="L3453" s="314">
        <v>-82.683229999999995</v>
      </c>
      <c r="M3453" s="314" t="s">
        <v>38387</v>
      </c>
      <c r="N3453" s="310" t="s">
        <v>26214</v>
      </c>
      <c r="O3453" s="310" t="s">
        <v>39322</v>
      </c>
      <c r="P3453" s="314">
        <v>5</v>
      </c>
      <c r="Q3453" s="310" t="s">
        <v>32579</v>
      </c>
      <c r="R3453" s="310" t="s">
        <v>25821</v>
      </c>
      <c r="S3453" s="310" t="s">
        <v>26197</v>
      </c>
      <c r="T3453" s="310"/>
      <c r="U3453" s="310" t="s">
        <v>26198</v>
      </c>
      <c r="V3453" s="310" t="s">
        <v>26204</v>
      </c>
      <c r="X3453" s="91" t="s">
        <v>39323</v>
      </c>
      <c r="Y3453" s="97"/>
      <c r="AA3453" s="91" t="str">
        <v>HAMPT000.3GE</v>
      </c>
    </row>
    <row r="3454" spans="1:27" s="91" customFormat="1" ht="15" customHeight="1" x14ac:dyDescent="0.35">
      <c r="A3454" t="s">
        <v>10259</v>
      </c>
      <c r="B3454" t="s">
        <v>10258</v>
      </c>
      <c r="C3454" t="s">
        <v>10260</v>
      </c>
      <c r="D3454" t="s">
        <v>10261</v>
      </c>
      <c r="E3454"/>
      <c r="F3454" t="s">
        <v>33</v>
      </c>
      <c r="G3454"/>
      <c r="H3454">
        <v>1</v>
      </c>
      <c r="I3454">
        <v>8.41</v>
      </c>
      <c r="J3454" t="s">
        <v>53</v>
      </c>
      <c r="K3454">
        <v>35.257899999999999</v>
      </c>
      <c r="L3454">
        <v>-87.165999999999997</v>
      </c>
      <c r="M3454" s="100" t="s">
        <v>38385</v>
      </c>
      <c r="N3454" t="s">
        <v>26213</v>
      </c>
      <c r="O3454" t="s">
        <v>42785</v>
      </c>
      <c r="P3454">
        <v>2</v>
      </c>
      <c r="Q3454" t="s">
        <v>31665</v>
      </c>
      <c r="R3454" t="s">
        <v>25808</v>
      </c>
      <c r="S3454" t="s">
        <v>26197</v>
      </c>
      <c r="T3454"/>
      <c r="U3454" t="s">
        <v>26198</v>
      </c>
      <c r="V3454" t="s">
        <v>26199</v>
      </c>
      <c r="Y3454" s="97"/>
      <c r="AA3454" s="91" t="str">
        <v>HAMS001.0GS</v>
      </c>
    </row>
    <row r="3455" spans="1:27" s="91" customFormat="1" ht="15" customHeight="1" x14ac:dyDescent="0.35">
      <c r="A3455" t="s">
        <v>10263</v>
      </c>
      <c r="B3455" t="s">
        <v>10262</v>
      </c>
      <c r="C3455" t="s">
        <v>10264</v>
      </c>
      <c r="D3455" t="s">
        <v>10265</v>
      </c>
      <c r="E3455"/>
      <c r="F3455" t="s">
        <v>29086</v>
      </c>
      <c r="G3455"/>
      <c r="H3455">
        <v>0.2</v>
      </c>
      <c r="I3455">
        <v>0.46</v>
      </c>
      <c r="J3455" t="s">
        <v>1600</v>
      </c>
      <c r="K3455">
        <v>35.024999999999999</v>
      </c>
      <c r="L3455">
        <v>-86.581000000000003</v>
      </c>
      <c r="M3455" s="100" t="s">
        <v>38525</v>
      </c>
      <c r="N3455" t="s">
        <v>26419</v>
      </c>
      <c r="O3455" t="s">
        <v>42863</v>
      </c>
      <c r="P3455">
        <v>1</v>
      </c>
      <c r="Q3455" t="s">
        <v>27358</v>
      </c>
      <c r="R3455" t="s">
        <v>25808</v>
      </c>
      <c r="S3455" t="s">
        <v>26197</v>
      </c>
      <c r="T3455"/>
      <c r="U3455" t="s">
        <v>26198</v>
      </c>
      <c r="V3455" t="s">
        <v>26199</v>
      </c>
      <c r="W3455" s="91" t="s">
        <v>10266</v>
      </c>
      <c r="X3455" s="91" t="s">
        <v>31666</v>
      </c>
      <c r="Y3455" s="97"/>
      <c r="AA3455" s="91" t="str">
        <v>HANCO1.3T0.2LI</v>
      </c>
    </row>
    <row r="3456" spans="1:27" s="91" customFormat="1" ht="15" customHeight="1" x14ac:dyDescent="0.35">
      <c r="A3456" t="s">
        <v>10271</v>
      </c>
      <c r="B3456" t="s">
        <v>10270</v>
      </c>
      <c r="C3456" t="s">
        <v>10272</v>
      </c>
      <c r="D3456" t="s">
        <v>10273</v>
      </c>
      <c r="E3456"/>
      <c r="F3456" t="s">
        <v>29083</v>
      </c>
      <c r="G3456"/>
      <c r="H3456">
        <v>0.6</v>
      </c>
      <c r="I3456">
        <v>2.92</v>
      </c>
      <c r="J3456" t="s">
        <v>203</v>
      </c>
      <c r="K3456">
        <v>35.845832999999999</v>
      </c>
      <c r="L3456">
        <v>-87.672222000000005</v>
      </c>
      <c r="M3456" s="100" t="s">
        <v>38382</v>
      </c>
      <c r="N3456" t="s">
        <v>26210</v>
      </c>
      <c r="O3456" t="s">
        <v>42677</v>
      </c>
      <c r="P3456">
        <v>3</v>
      </c>
      <c r="Q3456" t="s">
        <v>31667</v>
      </c>
      <c r="R3456" t="s">
        <v>25808</v>
      </c>
      <c r="S3456" t="s">
        <v>26197</v>
      </c>
      <c r="T3456"/>
      <c r="U3456" t="s">
        <v>26198</v>
      </c>
      <c r="V3456" t="s">
        <v>26199</v>
      </c>
      <c r="W3456" s="91" t="s">
        <v>10274</v>
      </c>
      <c r="X3456" s="91" t="s">
        <v>30570</v>
      </c>
      <c r="Y3456" s="97"/>
      <c r="AA3456" s="91" t="str">
        <v>HAPPY_G0.6HI</v>
      </c>
    </row>
    <row r="3457" spans="1:27" s="91" customFormat="1" ht="15" customHeight="1" x14ac:dyDescent="0.35">
      <c r="A3457" t="s">
        <v>10268</v>
      </c>
      <c r="B3457" t="s">
        <v>10267</v>
      </c>
      <c r="C3457" t="s">
        <v>10269</v>
      </c>
      <c r="D3457" t="s">
        <v>36595</v>
      </c>
      <c r="E3457"/>
      <c r="F3457" t="s">
        <v>28994</v>
      </c>
      <c r="G3457"/>
      <c r="H3457">
        <v>0.8</v>
      </c>
      <c r="I3457">
        <v>9.91</v>
      </c>
      <c r="J3457" t="s">
        <v>553</v>
      </c>
      <c r="K3457">
        <v>35.893999999999998</v>
      </c>
      <c r="L3457">
        <v>-83.661500000000004</v>
      </c>
      <c r="M3457" s="100" t="s">
        <v>38394</v>
      </c>
      <c r="N3457" t="s">
        <v>26308</v>
      </c>
      <c r="O3457" t="s">
        <v>42724</v>
      </c>
      <c r="P3457">
        <v>5</v>
      </c>
      <c r="Q3457" t="s">
        <v>27359</v>
      </c>
      <c r="R3457" t="s">
        <v>25825</v>
      </c>
      <c r="S3457" t="s">
        <v>26197</v>
      </c>
      <c r="T3457"/>
      <c r="U3457" t="s">
        <v>26198</v>
      </c>
      <c r="V3457" t="s">
        <v>26204</v>
      </c>
      <c r="X3457" s="91" t="s">
        <v>34818</v>
      </c>
      <c r="Y3457" s="97"/>
      <c r="AA3457" s="91" t="str">
        <v>HAPPY000.8SV</v>
      </c>
    </row>
    <row r="3458" spans="1:27" s="91" customFormat="1" ht="15" customHeight="1" x14ac:dyDescent="0.35">
      <c r="A3458" t="s">
        <v>10276</v>
      </c>
      <c r="B3458" t="s">
        <v>10275</v>
      </c>
      <c r="C3458" t="s">
        <v>10277</v>
      </c>
      <c r="D3458" t="s">
        <v>10278</v>
      </c>
      <c r="E3458"/>
      <c r="F3458" t="s">
        <v>28983</v>
      </c>
      <c r="G3458"/>
      <c r="H3458">
        <v>0</v>
      </c>
      <c r="I3458">
        <v>5.07</v>
      </c>
      <c r="J3458" t="s">
        <v>244</v>
      </c>
      <c r="K3458">
        <v>36.456499999999998</v>
      </c>
      <c r="L3458">
        <v>-81.875699999999995</v>
      </c>
      <c r="M3458" s="100" t="s">
        <v>38455</v>
      </c>
      <c r="N3458" t="s">
        <v>26332</v>
      </c>
      <c r="O3458" t="s">
        <v>42295</v>
      </c>
      <c r="P3458">
        <v>1</v>
      </c>
      <c r="Q3458" t="s">
        <v>26929</v>
      </c>
      <c r="R3458" t="s">
        <v>25821</v>
      </c>
      <c r="S3458" t="s">
        <v>26197</v>
      </c>
      <c r="T3458"/>
      <c r="U3458" t="s">
        <v>26198</v>
      </c>
      <c r="V3458" t="s">
        <v>26204</v>
      </c>
      <c r="W3458" s="91" t="s">
        <v>10279</v>
      </c>
      <c r="X3458" s="91" t="s">
        <v>31668</v>
      </c>
      <c r="Y3458" s="97"/>
      <c r="AA3458" s="91" t="str">
        <v>HARBI000.0JO</v>
      </c>
    </row>
    <row r="3459" spans="1:27" s="91" customFormat="1" ht="15" customHeight="1" x14ac:dyDescent="0.35">
      <c r="A3459" t="s">
        <v>10281</v>
      </c>
      <c r="B3459" t="s">
        <v>10280</v>
      </c>
      <c r="C3459" t="s">
        <v>10277</v>
      </c>
      <c r="D3459" t="s">
        <v>10282</v>
      </c>
      <c r="E3459"/>
      <c r="F3459" t="s">
        <v>29086</v>
      </c>
      <c r="G3459"/>
      <c r="H3459">
        <v>0.4</v>
      </c>
      <c r="I3459">
        <v>4.6399999999999997</v>
      </c>
      <c r="J3459" t="s">
        <v>1600</v>
      </c>
      <c r="K3459">
        <v>35.025599999999997</v>
      </c>
      <c r="L3459">
        <v>-86.503699999999995</v>
      </c>
      <c r="M3459" s="100" t="s">
        <v>38525</v>
      </c>
      <c r="N3459" t="s">
        <v>26419</v>
      </c>
      <c r="O3459" t="s">
        <v>42486</v>
      </c>
      <c r="P3459">
        <v>1</v>
      </c>
      <c r="Q3459" t="s">
        <v>27360</v>
      </c>
      <c r="R3459" t="s">
        <v>25808</v>
      </c>
      <c r="S3459" t="s">
        <v>26197</v>
      </c>
      <c r="T3459"/>
      <c r="U3459" t="s">
        <v>26198</v>
      </c>
      <c r="V3459" t="s">
        <v>26199</v>
      </c>
      <c r="Y3459" s="97"/>
      <c r="AA3459" s="91" t="str">
        <v>HARBI000.4LI</v>
      </c>
    </row>
    <row r="3460" spans="1:27" s="91" customFormat="1" ht="15" customHeight="1" x14ac:dyDescent="0.35">
      <c r="A3460" t="s">
        <v>10284</v>
      </c>
      <c r="B3460" t="s">
        <v>10283</v>
      </c>
      <c r="C3460" t="s">
        <v>10285</v>
      </c>
      <c r="D3460" t="s">
        <v>10286</v>
      </c>
      <c r="E3460"/>
      <c r="F3460" t="s">
        <v>44</v>
      </c>
      <c r="G3460"/>
      <c r="H3460">
        <v>0.4</v>
      </c>
      <c r="I3460">
        <v>2.13</v>
      </c>
      <c r="J3460" t="s">
        <v>45</v>
      </c>
      <c r="K3460">
        <v>35.486049999999999</v>
      </c>
      <c r="L3460">
        <v>-84.826220000000006</v>
      </c>
      <c r="M3460" s="100" t="s">
        <v>38386</v>
      </c>
      <c r="N3460" t="s">
        <v>29084</v>
      </c>
      <c r="O3460" t="s">
        <v>42890</v>
      </c>
      <c r="P3460">
        <v>3</v>
      </c>
      <c r="Q3460" t="s">
        <v>27361</v>
      </c>
      <c r="R3460" t="s">
        <v>25802</v>
      </c>
      <c r="S3460" t="s">
        <v>26197</v>
      </c>
      <c r="T3460"/>
      <c r="U3460" t="s">
        <v>26198</v>
      </c>
      <c r="V3460" t="s">
        <v>26204</v>
      </c>
      <c r="X3460" s="91" t="s">
        <v>31669</v>
      </c>
      <c r="Y3460" s="97"/>
      <c r="AA3460" s="91" t="str">
        <v>HARDI000.4ME</v>
      </c>
    </row>
    <row r="3461" spans="1:27" s="91" customFormat="1" ht="15" customHeight="1" x14ac:dyDescent="0.35">
      <c r="A3461" t="s">
        <v>10288</v>
      </c>
      <c r="B3461" t="s">
        <v>10287</v>
      </c>
      <c r="C3461" t="s">
        <v>10285</v>
      </c>
      <c r="D3461" t="s">
        <v>10289</v>
      </c>
      <c r="E3461"/>
      <c r="F3461" t="s">
        <v>29083</v>
      </c>
      <c r="G3461"/>
      <c r="H3461">
        <v>4.5999999999999996</v>
      </c>
      <c r="I3461">
        <v>91.23</v>
      </c>
      <c r="J3461" t="s">
        <v>354</v>
      </c>
      <c r="K3461">
        <v>35.356439999999999</v>
      </c>
      <c r="L3461">
        <v>-88.069929999999999</v>
      </c>
      <c r="M3461" s="100" t="s">
        <v>38402</v>
      </c>
      <c r="N3461" t="s">
        <v>26242</v>
      </c>
      <c r="O3461" t="s">
        <v>43360</v>
      </c>
      <c r="P3461">
        <v>3</v>
      </c>
      <c r="Q3461" t="s">
        <v>31670</v>
      </c>
      <c r="R3461" t="s">
        <v>25816</v>
      </c>
      <c r="S3461" t="s">
        <v>26197</v>
      </c>
      <c r="T3461"/>
      <c r="U3461" t="s">
        <v>26198</v>
      </c>
      <c r="V3461" t="s">
        <v>26199</v>
      </c>
      <c r="X3461" s="91" t="s">
        <v>31671</v>
      </c>
      <c r="Y3461" s="97"/>
      <c r="AA3461" s="91" t="str">
        <v>HARDI004.6HD</v>
      </c>
    </row>
    <row r="3462" spans="1:27" s="91" customFormat="1" ht="15" customHeight="1" x14ac:dyDescent="0.35">
      <c r="A3462" t="s">
        <v>10291</v>
      </c>
      <c r="B3462" t="s">
        <v>10290</v>
      </c>
      <c r="C3462" t="s">
        <v>10285</v>
      </c>
      <c r="D3462" t="s">
        <v>10292</v>
      </c>
      <c r="E3462"/>
      <c r="F3462" t="s">
        <v>29083</v>
      </c>
      <c r="G3462"/>
      <c r="H3462">
        <v>13.9</v>
      </c>
      <c r="I3462">
        <v>50.41</v>
      </c>
      <c r="J3462" t="s">
        <v>942</v>
      </c>
      <c r="K3462">
        <v>35.30789</v>
      </c>
      <c r="L3462">
        <v>-87.954170000000005</v>
      </c>
      <c r="M3462" s="100" t="s">
        <v>38402</v>
      </c>
      <c r="N3462" t="s">
        <v>26242</v>
      </c>
      <c r="O3462" t="s">
        <v>42891</v>
      </c>
      <c r="P3462">
        <v>3</v>
      </c>
      <c r="Q3462" t="s">
        <v>27362</v>
      </c>
      <c r="R3462" t="s">
        <v>25808</v>
      </c>
      <c r="S3462" t="s">
        <v>26197</v>
      </c>
      <c r="T3462"/>
      <c r="U3462" t="s">
        <v>26198</v>
      </c>
      <c r="V3462" t="s">
        <v>26199</v>
      </c>
      <c r="W3462" s="91" t="s">
        <v>35205</v>
      </c>
      <c r="X3462" s="91" t="s">
        <v>31672</v>
      </c>
      <c r="Y3462" s="97"/>
      <c r="AA3462" s="91" t="str">
        <v>HARDI013.9WE</v>
      </c>
    </row>
    <row r="3463" spans="1:27" s="91" customFormat="1" ht="15" customHeight="1" x14ac:dyDescent="0.35">
      <c r="A3463" t="s">
        <v>10294</v>
      </c>
      <c r="B3463" t="s">
        <v>10293</v>
      </c>
      <c r="C3463" t="s">
        <v>10285</v>
      </c>
      <c r="D3463" t="s">
        <v>10295</v>
      </c>
      <c r="E3463"/>
      <c r="F3463" t="s">
        <v>29083</v>
      </c>
      <c r="G3463"/>
      <c r="H3463">
        <v>20.399999999999999</v>
      </c>
      <c r="I3463">
        <v>28.37</v>
      </c>
      <c r="J3463" t="s">
        <v>942</v>
      </c>
      <c r="K3463">
        <v>35.296399999999998</v>
      </c>
      <c r="L3463">
        <v>-87.870599999999996</v>
      </c>
      <c r="M3463" s="100" t="s">
        <v>38402</v>
      </c>
      <c r="N3463" t="s">
        <v>26242</v>
      </c>
      <c r="O3463" t="s">
        <v>42882</v>
      </c>
      <c r="P3463">
        <v>3</v>
      </c>
      <c r="Q3463" t="s">
        <v>27362</v>
      </c>
      <c r="R3463" t="s">
        <v>25808</v>
      </c>
      <c r="S3463" t="s">
        <v>26197</v>
      </c>
      <c r="T3463"/>
      <c r="U3463" t="s">
        <v>26198</v>
      </c>
      <c r="V3463" t="s">
        <v>26199</v>
      </c>
      <c r="Y3463" s="97"/>
      <c r="AA3463" s="91" t="str">
        <v>HARDI020.4WE</v>
      </c>
    </row>
    <row r="3464" spans="1:27" s="91" customFormat="1" ht="15" customHeight="1" x14ac:dyDescent="0.35">
      <c r="A3464" t="s">
        <v>10297</v>
      </c>
      <c r="B3464" t="s">
        <v>10296</v>
      </c>
      <c r="C3464" t="s">
        <v>10298</v>
      </c>
      <c r="D3464" t="s">
        <v>6748</v>
      </c>
      <c r="E3464"/>
      <c r="F3464" t="s">
        <v>29083</v>
      </c>
      <c r="G3464"/>
      <c r="H3464">
        <v>0.1</v>
      </c>
      <c r="I3464">
        <v>30.69</v>
      </c>
      <c r="J3464" t="s">
        <v>942</v>
      </c>
      <c r="K3464">
        <v>35.302100000000003</v>
      </c>
      <c r="L3464">
        <v>-87.883600000000001</v>
      </c>
      <c r="M3464" s="100" t="s">
        <v>38402</v>
      </c>
      <c r="N3464" t="s">
        <v>26242</v>
      </c>
      <c r="O3464" t="s">
        <v>42882</v>
      </c>
      <c r="P3464">
        <v>3</v>
      </c>
      <c r="Q3464" t="s">
        <v>31673</v>
      </c>
      <c r="R3464" t="s">
        <v>25808</v>
      </c>
      <c r="S3464" t="s">
        <v>26197</v>
      </c>
      <c r="T3464"/>
      <c r="U3464" t="s">
        <v>26198</v>
      </c>
      <c r="V3464" t="s">
        <v>26199</v>
      </c>
      <c r="Y3464" s="97"/>
      <c r="AA3464" s="91" t="str">
        <v>HARDI19.9T0.1WE</v>
      </c>
    </row>
    <row r="3465" spans="1:27" s="91" customFormat="1" ht="15" customHeight="1" x14ac:dyDescent="0.35">
      <c r="A3465" t="s">
        <v>10300</v>
      </c>
      <c r="B3465" t="s">
        <v>10299</v>
      </c>
      <c r="C3465" t="s">
        <v>10301</v>
      </c>
      <c r="D3465" t="s">
        <v>10302</v>
      </c>
      <c r="E3465"/>
      <c r="F3465" t="s">
        <v>27</v>
      </c>
      <c r="G3465"/>
      <c r="H3465">
        <v>3.7</v>
      </c>
      <c r="I3465">
        <v>3.38</v>
      </c>
      <c r="J3465" t="s">
        <v>80</v>
      </c>
      <c r="K3465">
        <v>35.113900000000001</v>
      </c>
      <c r="L3465">
        <v>-89.390799999999999</v>
      </c>
      <c r="M3465" s="100" t="s">
        <v>38390</v>
      </c>
      <c r="N3465" t="s">
        <v>26218</v>
      </c>
      <c r="O3465" t="s">
        <v>42679</v>
      </c>
      <c r="P3465">
        <v>3</v>
      </c>
      <c r="Q3465" t="s">
        <v>31674</v>
      </c>
      <c r="R3465" t="s">
        <v>25828</v>
      </c>
      <c r="S3465" t="s">
        <v>26197</v>
      </c>
      <c r="T3465"/>
      <c r="U3465" t="s">
        <v>26198</v>
      </c>
      <c r="V3465" t="s">
        <v>26199</v>
      </c>
      <c r="X3465" s="91" t="s">
        <v>31675</v>
      </c>
      <c r="Y3465" s="97"/>
      <c r="AA3465" s="91" t="str">
        <v>HARGI003.7FA</v>
      </c>
    </row>
    <row r="3466" spans="1:27" s="91" customFormat="1" ht="15" customHeight="1" x14ac:dyDescent="0.35">
      <c r="A3466" t="s">
        <v>10304</v>
      </c>
      <c r="B3466" t="s">
        <v>10303</v>
      </c>
      <c r="C3466" t="s">
        <v>10305</v>
      </c>
      <c r="D3466" t="s">
        <v>10306</v>
      </c>
      <c r="E3466"/>
      <c r="F3466" t="s">
        <v>9</v>
      </c>
      <c r="G3466"/>
      <c r="H3466">
        <v>0.8</v>
      </c>
      <c r="I3466">
        <v>7.36</v>
      </c>
      <c r="J3466" t="s">
        <v>641</v>
      </c>
      <c r="K3466">
        <v>35.629750000000001</v>
      </c>
      <c r="L3466">
        <v>-88.355999999999995</v>
      </c>
      <c r="M3466" s="100" t="s">
        <v>38402</v>
      </c>
      <c r="N3466" t="s">
        <v>26242</v>
      </c>
      <c r="O3466" t="s">
        <v>42820</v>
      </c>
      <c r="P3466">
        <v>3</v>
      </c>
      <c r="Q3466" t="s">
        <v>27363</v>
      </c>
      <c r="R3466" t="s">
        <v>25816</v>
      </c>
      <c r="S3466" t="s">
        <v>26197</v>
      </c>
      <c r="T3466"/>
      <c r="U3466" t="s">
        <v>26198</v>
      </c>
      <c r="V3466" t="s">
        <v>26199</v>
      </c>
      <c r="Y3466" s="97"/>
      <c r="AA3466" s="91" t="str">
        <v>HARMO000.8HE</v>
      </c>
    </row>
    <row r="3467" spans="1:27" s="91" customFormat="1" ht="15" customHeight="1" x14ac:dyDescent="0.35">
      <c r="A3467" t="s">
        <v>10308</v>
      </c>
      <c r="B3467" t="s">
        <v>10307</v>
      </c>
      <c r="C3467" t="s">
        <v>10305</v>
      </c>
      <c r="D3467" t="s">
        <v>10309</v>
      </c>
      <c r="E3467"/>
      <c r="F3467" t="s">
        <v>29083</v>
      </c>
      <c r="G3467"/>
      <c r="H3467">
        <v>1.6</v>
      </c>
      <c r="I3467">
        <v>15.47</v>
      </c>
      <c r="J3467" t="s">
        <v>121</v>
      </c>
      <c r="K3467">
        <v>36.148899999999998</v>
      </c>
      <c r="L3467">
        <v>-87.952699999999993</v>
      </c>
      <c r="M3467" s="100" t="s">
        <v>38392</v>
      </c>
      <c r="N3467" t="s">
        <v>26221</v>
      </c>
      <c r="O3467" t="s">
        <v>42202</v>
      </c>
      <c r="P3467">
        <v>3</v>
      </c>
      <c r="Q3467" t="s">
        <v>27364</v>
      </c>
      <c r="R3467" t="s">
        <v>25816</v>
      </c>
      <c r="S3467" t="s">
        <v>26197</v>
      </c>
      <c r="T3467" t="s">
        <v>26375</v>
      </c>
      <c r="U3467" t="s">
        <v>26207</v>
      </c>
      <c r="V3467" t="s">
        <v>26199</v>
      </c>
      <c r="Y3467" s="97"/>
      <c r="AA3467" s="91" t="str">
        <v>HARMO001.6BN</v>
      </c>
    </row>
    <row r="3468" spans="1:27" s="91" customFormat="1" ht="15" customHeight="1" x14ac:dyDescent="0.35">
      <c r="A3468" t="s">
        <v>10311</v>
      </c>
      <c r="B3468" t="s">
        <v>10310</v>
      </c>
      <c r="C3468" t="s">
        <v>10305</v>
      </c>
      <c r="D3468" t="s">
        <v>10312</v>
      </c>
      <c r="E3468"/>
      <c r="F3468" t="s">
        <v>29083</v>
      </c>
      <c r="G3468"/>
      <c r="H3468">
        <v>2.6</v>
      </c>
      <c r="I3468">
        <v>15.6</v>
      </c>
      <c r="J3468" t="s">
        <v>121</v>
      </c>
      <c r="K3468">
        <v>36.146299999999997</v>
      </c>
      <c r="L3468">
        <v>-87.963200000000001</v>
      </c>
      <c r="M3468" s="100" t="s">
        <v>38392</v>
      </c>
      <c r="N3468" t="s">
        <v>26221</v>
      </c>
      <c r="O3468" t="s">
        <v>42202</v>
      </c>
      <c r="P3468">
        <v>3</v>
      </c>
      <c r="Q3468" t="s">
        <v>27364</v>
      </c>
      <c r="R3468" t="s">
        <v>25816</v>
      </c>
      <c r="S3468" t="s">
        <v>26197</v>
      </c>
      <c r="T3468"/>
      <c r="U3468" t="s">
        <v>26198</v>
      </c>
      <c r="V3468" t="s">
        <v>26199</v>
      </c>
      <c r="W3468" s="91" t="s">
        <v>35206</v>
      </c>
      <c r="Y3468" s="97"/>
      <c r="AA3468" s="91" t="str">
        <v>HARMO002.6BN</v>
      </c>
    </row>
    <row r="3469" spans="1:27" s="91" customFormat="1" ht="15" customHeight="1" x14ac:dyDescent="0.35">
      <c r="A3469" t="s">
        <v>10314</v>
      </c>
      <c r="B3469" t="s">
        <v>10313</v>
      </c>
      <c r="C3469" t="s">
        <v>10305</v>
      </c>
      <c r="D3469" t="s">
        <v>10315</v>
      </c>
      <c r="E3469"/>
      <c r="F3469" t="s">
        <v>29083</v>
      </c>
      <c r="G3469"/>
      <c r="H3469">
        <v>2.7</v>
      </c>
      <c r="I3469">
        <v>3.41</v>
      </c>
      <c r="J3469" t="s">
        <v>423</v>
      </c>
      <c r="K3469">
        <v>36.012180000000001</v>
      </c>
      <c r="L3469">
        <v>-87.930390000000003</v>
      </c>
      <c r="M3469" s="100" t="s">
        <v>38392</v>
      </c>
      <c r="N3469" t="s">
        <v>26221</v>
      </c>
      <c r="O3469" t="s">
        <v>42862</v>
      </c>
      <c r="P3469">
        <v>3</v>
      </c>
      <c r="Q3469" t="s">
        <v>31676</v>
      </c>
      <c r="R3469" t="s">
        <v>25829</v>
      </c>
      <c r="S3469" t="s">
        <v>26197</v>
      </c>
      <c r="T3469"/>
      <c r="U3469" t="s">
        <v>26198</v>
      </c>
      <c r="V3469" t="s">
        <v>26199</v>
      </c>
      <c r="W3469" s="91" t="s">
        <v>10316</v>
      </c>
      <c r="X3469" s="91" t="s">
        <v>35207</v>
      </c>
      <c r="Y3469" s="97"/>
      <c r="AA3469" s="91" t="str">
        <v>HARMO002.7HU</v>
      </c>
    </row>
    <row r="3470" spans="1:27" s="91" customFormat="1" ht="15" customHeight="1" x14ac:dyDescent="0.35">
      <c r="A3470" t="s">
        <v>10318</v>
      </c>
      <c r="B3470" t="s">
        <v>10317</v>
      </c>
      <c r="C3470" t="s">
        <v>10319</v>
      </c>
      <c r="D3470" t="s">
        <v>10320</v>
      </c>
      <c r="E3470"/>
      <c r="F3470" t="s">
        <v>28994</v>
      </c>
      <c r="G3470"/>
      <c r="H3470">
        <v>0.1</v>
      </c>
      <c r="I3470">
        <v>3.42</v>
      </c>
      <c r="J3470" t="s">
        <v>270</v>
      </c>
      <c r="K3470">
        <v>36.575400000000002</v>
      </c>
      <c r="L3470">
        <v>-81.982200000000006</v>
      </c>
      <c r="M3470" s="100" t="s">
        <v>38412</v>
      </c>
      <c r="N3470" t="s">
        <v>29031</v>
      </c>
      <c r="O3470" t="s">
        <v>42745</v>
      </c>
      <c r="P3470">
        <v>2</v>
      </c>
      <c r="Q3470" t="s">
        <v>31677</v>
      </c>
      <c r="R3470" t="s">
        <v>25821</v>
      </c>
      <c r="S3470" t="s">
        <v>26197</v>
      </c>
      <c r="T3470"/>
      <c r="U3470" t="s">
        <v>26198</v>
      </c>
      <c r="V3470" t="s">
        <v>26204</v>
      </c>
      <c r="X3470" s="91" t="s">
        <v>35208</v>
      </c>
      <c r="Y3470" s="97"/>
      <c r="AA3470" s="91" t="str">
        <v>HARPE000.1SU</v>
      </c>
    </row>
    <row r="3471" spans="1:27" s="91" customFormat="1" ht="15" customHeight="1" x14ac:dyDescent="0.35">
      <c r="A3471" t="s">
        <v>10322</v>
      </c>
      <c r="B3471" t="s">
        <v>10321</v>
      </c>
      <c r="C3471" t="s">
        <v>10323</v>
      </c>
      <c r="D3471" t="s">
        <v>10324</v>
      </c>
      <c r="E3471"/>
      <c r="F3471" t="s">
        <v>29086</v>
      </c>
      <c r="G3471"/>
      <c r="H3471">
        <v>1.2</v>
      </c>
      <c r="I3471">
        <v>0.97</v>
      </c>
      <c r="J3471" t="s">
        <v>1600</v>
      </c>
      <c r="K3471">
        <v>35.063879999999997</v>
      </c>
      <c r="L3471">
        <v>-86.589089999999999</v>
      </c>
      <c r="M3471" s="100" t="s">
        <v>38525</v>
      </c>
      <c r="N3471" t="s">
        <v>26419</v>
      </c>
      <c r="O3471" t="s">
        <v>42863</v>
      </c>
      <c r="P3471">
        <v>1</v>
      </c>
      <c r="Q3471" t="s">
        <v>27365</v>
      </c>
      <c r="R3471" t="s">
        <v>25808</v>
      </c>
      <c r="S3471" t="s">
        <v>26197</v>
      </c>
      <c r="T3471"/>
      <c r="U3471" t="s">
        <v>26198</v>
      </c>
      <c r="V3471" t="s">
        <v>26199</v>
      </c>
      <c r="X3471" s="91" t="s">
        <v>31678</v>
      </c>
      <c r="Y3471" s="97"/>
      <c r="AA3471" s="91" t="str">
        <v>HARPE001.2LI</v>
      </c>
    </row>
    <row r="3472" spans="1:27" s="91" customFormat="1" ht="15" customHeight="1" x14ac:dyDescent="0.35">
      <c r="A3472" t="s">
        <v>10326</v>
      </c>
      <c r="B3472" t="s">
        <v>10325</v>
      </c>
      <c r="C3472" t="s">
        <v>7620</v>
      </c>
      <c r="D3472" t="s">
        <v>10327</v>
      </c>
      <c r="E3472"/>
      <c r="F3472" t="s">
        <v>29083</v>
      </c>
      <c r="G3472"/>
      <c r="H3472">
        <v>9.6999999999999993</v>
      </c>
      <c r="I3472">
        <v>847.37</v>
      </c>
      <c r="J3472" t="s">
        <v>690</v>
      </c>
      <c r="K3472">
        <v>36.22777</v>
      </c>
      <c r="L3472">
        <v>-87.168880000000001</v>
      </c>
      <c r="M3472" s="100" t="s">
        <v>38379</v>
      </c>
      <c r="N3472" t="s">
        <v>26205</v>
      </c>
      <c r="O3472" t="s">
        <v>42524</v>
      </c>
      <c r="P3472">
        <v>1</v>
      </c>
      <c r="Q3472" t="s">
        <v>27366</v>
      </c>
      <c r="R3472" t="s">
        <v>25829</v>
      </c>
      <c r="S3472" t="s">
        <v>26197</v>
      </c>
      <c r="T3472"/>
      <c r="U3472" t="s">
        <v>26198</v>
      </c>
      <c r="V3472" t="s">
        <v>26199</v>
      </c>
      <c r="W3472" s="91" t="s">
        <v>42864</v>
      </c>
      <c r="X3472" s="91" t="s">
        <v>31679</v>
      </c>
      <c r="Y3472" s="97"/>
      <c r="AA3472" s="91" t="str">
        <v>HARPE009.7CH</v>
      </c>
    </row>
    <row r="3473" spans="1:27" s="91" customFormat="1" ht="15" customHeight="1" x14ac:dyDescent="0.35">
      <c r="A3473" t="s">
        <v>10329</v>
      </c>
      <c r="B3473" t="s">
        <v>10328</v>
      </c>
      <c r="C3473" t="s">
        <v>7620</v>
      </c>
      <c r="D3473" t="s">
        <v>10330</v>
      </c>
      <c r="E3473"/>
      <c r="F3473" t="s">
        <v>29083</v>
      </c>
      <c r="G3473"/>
      <c r="H3473">
        <v>16.5</v>
      </c>
      <c r="I3473">
        <v>720.11</v>
      </c>
      <c r="J3473" t="s">
        <v>690</v>
      </c>
      <c r="K3473">
        <v>36.172280000000001</v>
      </c>
      <c r="L3473">
        <v>-87.1601</v>
      </c>
      <c r="M3473" s="100" t="s">
        <v>38379</v>
      </c>
      <c r="N3473" t="s">
        <v>26205</v>
      </c>
      <c r="O3473" t="s">
        <v>42490</v>
      </c>
      <c r="P3473">
        <v>1</v>
      </c>
      <c r="Q3473" t="s">
        <v>27366</v>
      </c>
      <c r="R3473" t="s">
        <v>25829</v>
      </c>
      <c r="S3473" t="s">
        <v>26197</v>
      </c>
      <c r="T3473"/>
      <c r="U3473" t="s">
        <v>26198</v>
      </c>
      <c r="V3473" t="s">
        <v>26199</v>
      </c>
      <c r="W3473" s="91" t="s">
        <v>10331</v>
      </c>
      <c r="X3473" s="91" t="s">
        <v>31680</v>
      </c>
      <c r="Y3473" s="97"/>
      <c r="AA3473" s="91" t="str">
        <v>HARPE016.5CH</v>
      </c>
    </row>
    <row r="3474" spans="1:27" s="91" customFormat="1" ht="15" customHeight="1" x14ac:dyDescent="0.35">
      <c r="A3474" t="s">
        <v>10333</v>
      </c>
      <c r="B3474" t="s">
        <v>10332</v>
      </c>
      <c r="C3474" t="s">
        <v>7620</v>
      </c>
      <c r="D3474" t="s">
        <v>10334</v>
      </c>
      <c r="E3474"/>
      <c r="F3474" t="s">
        <v>29083</v>
      </c>
      <c r="G3474"/>
      <c r="H3474">
        <v>32.200000000000003</v>
      </c>
      <c r="I3474">
        <v>682.67</v>
      </c>
      <c r="J3474" t="s">
        <v>690</v>
      </c>
      <c r="K3474">
        <v>36.123399999999997</v>
      </c>
      <c r="L3474">
        <v>-87.098839999999996</v>
      </c>
      <c r="M3474" s="100" t="s">
        <v>38379</v>
      </c>
      <c r="N3474" t="s">
        <v>26205</v>
      </c>
      <c r="O3474" t="s">
        <v>39324</v>
      </c>
      <c r="P3474">
        <v>1</v>
      </c>
      <c r="Q3474" t="s">
        <v>27366</v>
      </c>
      <c r="R3474" t="s">
        <v>25829</v>
      </c>
      <c r="S3474" t="s">
        <v>26197</v>
      </c>
      <c r="T3474"/>
      <c r="U3474" t="s">
        <v>26198</v>
      </c>
      <c r="V3474" t="s">
        <v>26199</v>
      </c>
      <c r="W3474" s="91" t="s">
        <v>39325</v>
      </c>
      <c r="X3474" s="91" t="s">
        <v>31681</v>
      </c>
      <c r="Y3474" s="97"/>
      <c r="AA3474" s="91" t="str">
        <v>HARPE032.2CH</v>
      </c>
    </row>
    <row r="3475" spans="1:27" s="91" customFormat="1" ht="15" customHeight="1" x14ac:dyDescent="0.35">
      <c r="A3475" t="s">
        <v>10336</v>
      </c>
      <c r="B3475" t="s">
        <v>10335</v>
      </c>
      <c r="C3475" t="s">
        <v>7620</v>
      </c>
      <c r="D3475" t="s">
        <v>10337</v>
      </c>
      <c r="E3475"/>
      <c r="F3475" t="s">
        <v>29083</v>
      </c>
      <c r="G3475"/>
      <c r="H3475">
        <v>36.6</v>
      </c>
      <c r="I3475">
        <v>564.97</v>
      </c>
      <c r="J3475" t="s">
        <v>690</v>
      </c>
      <c r="K3475">
        <v>36.101111000000003</v>
      </c>
      <c r="L3475">
        <v>-87.106943999999999</v>
      </c>
      <c r="M3475" s="100" t="s">
        <v>38379</v>
      </c>
      <c r="N3475" t="s">
        <v>26205</v>
      </c>
      <c r="O3475" t="s">
        <v>42490</v>
      </c>
      <c r="P3475">
        <v>1</v>
      </c>
      <c r="Q3475" t="s">
        <v>27367</v>
      </c>
      <c r="R3475" t="s">
        <v>25829</v>
      </c>
      <c r="S3475" t="s">
        <v>26197</v>
      </c>
      <c r="T3475"/>
      <c r="U3475" t="s">
        <v>26198</v>
      </c>
      <c r="V3475" t="s">
        <v>26199</v>
      </c>
      <c r="Y3475" s="97"/>
      <c r="AA3475" s="91" t="str">
        <v>HARPE036.6CH</v>
      </c>
    </row>
    <row r="3476" spans="1:27" s="91" customFormat="1" ht="15" customHeight="1" x14ac:dyDescent="0.35">
      <c r="A3476" t="s">
        <v>10339</v>
      </c>
      <c r="B3476" t="s">
        <v>10338</v>
      </c>
      <c r="C3476" t="s">
        <v>7620</v>
      </c>
      <c r="D3476" t="s">
        <v>10340</v>
      </c>
      <c r="E3476"/>
      <c r="F3476" t="s">
        <v>29083</v>
      </c>
      <c r="G3476"/>
      <c r="H3476">
        <v>40.5</v>
      </c>
      <c r="I3476">
        <v>558.91999999999996</v>
      </c>
      <c r="J3476" t="s">
        <v>690</v>
      </c>
      <c r="K3476">
        <v>36.107080000000003</v>
      </c>
      <c r="L3476">
        <v>-87.074010000000001</v>
      </c>
      <c r="M3476" s="100" t="s">
        <v>38379</v>
      </c>
      <c r="N3476" t="s">
        <v>26205</v>
      </c>
      <c r="O3476" t="s">
        <v>42490</v>
      </c>
      <c r="P3476">
        <v>1</v>
      </c>
      <c r="Q3476" t="s">
        <v>27367</v>
      </c>
      <c r="R3476" t="s">
        <v>25829</v>
      </c>
      <c r="S3476" t="s">
        <v>26197</v>
      </c>
      <c r="T3476"/>
      <c r="U3476" t="s">
        <v>26198</v>
      </c>
      <c r="V3476" t="s">
        <v>26199</v>
      </c>
      <c r="W3476" s="91" t="s">
        <v>10341</v>
      </c>
      <c r="X3476" s="91" t="s">
        <v>35209</v>
      </c>
      <c r="Y3476" s="97"/>
      <c r="AA3476" s="91" t="str">
        <v>HARPE040.5CH</v>
      </c>
    </row>
    <row r="3477" spans="1:27" s="91" customFormat="1" ht="15" customHeight="1" x14ac:dyDescent="0.35">
      <c r="A3477" t="s">
        <v>10343</v>
      </c>
      <c r="B3477" t="s">
        <v>10342</v>
      </c>
      <c r="C3477" t="s">
        <v>7620</v>
      </c>
      <c r="D3477" t="s">
        <v>10344</v>
      </c>
      <c r="E3477"/>
      <c r="F3477" t="s">
        <v>29083</v>
      </c>
      <c r="G3477"/>
      <c r="H3477">
        <v>44</v>
      </c>
      <c r="I3477">
        <v>448.9</v>
      </c>
      <c r="J3477" t="s">
        <v>690</v>
      </c>
      <c r="K3477">
        <v>36.08437</v>
      </c>
      <c r="L3477">
        <v>-87.069839999999999</v>
      </c>
      <c r="M3477" s="100" t="s">
        <v>38379</v>
      </c>
      <c r="N3477" t="s">
        <v>26205</v>
      </c>
      <c r="O3477" t="s">
        <v>42758</v>
      </c>
      <c r="P3477">
        <v>1</v>
      </c>
      <c r="Q3477" t="s">
        <v>27368</v>
      </c>
      <c r="R3477" t="s">
        <v>25829</v>
      </c>
      <c r="S3477" t="s">
        <v>26197</v>
      </c>
      <c r="T3477"/>
      <c r="U3477" t="s">
        <v>26198</v>
      </c>
      <c r="V3477" t="s">
        <v>26199</v>
      </c>
      <c r="W3477" s="91" t="s">
        <v>10345</v>
      </c>
      <c r="X3477" s="91" t="s">
        <v>31682</v>
      </c>
      <c r="Y3477" s="97"/>
      <c r="AA3477" s="91" t="str">
        <v>HARPE044.0CH</v>
      </c>
    </row>
    <row r="3478" spans="1:27" s="91" customFormat="1" ht="15" customHeight="1" x14ac:dyDescent="0.35">
      <c r="A3478" t="s">
        <v>10345</v>
      </c>
      <c r="B3478" t="s">
        <v>10346</v>
      </c>
      <c r="C3478" t="s">
        <v>7620</v>
      </c>
      <c r="D3478" t="s">
        <v>37246</v>
      </c>
      <c r="E3478"/>
      <c r="F3478" t="s">
        <v>29083</v>
      </c>
      <c r="G3478"/>
      <c r="H3478">
        <v>45</v>
      </c>
      <c r="I3478">
        <v>448.24</v>
      </c>
      <c r="J3478" t="s">
        <v>690</v>
      </c>
      <c r="K3478">
        <v>36.087499999999999</v>
      </c>
      <c r="L3478">
        <v>-87.062200000000004</v>
      </c>
      <c r="M3478" s="100" t="s">
        <v>38379</v>
      </c>
      <c r="N3478" t="s">
        <v>26205</v>
      </c>
      <c r="O3478" t="s">
        <v>42758</v>
      </c>
      <c r="P3478">
        <v>1</v>
      </c>
      <c r="Q3478" t="s">
        <v>27368</v>
      </c>
      <c r="R3478" t="s">
        <v>25829</v>
      </c>
      <c r="S3478" t="s">
        <v>26197</v>
      </c>
      <c r="T3478"/>
      <c r="U3478" t="s">
        <v>26198</v>
      </c>
      <c r="V3478" t="s">
        <v>26199</v>
      </c>
      <c r="X3478" s="91" t="s">
        <v>35210</v>
      </c>
      <c r="Y3478" s="97"/>
      <c r="AA3478" s="91" t="str">
        <v>HARPE045.0CH</v>
      </c>
    </row>
    <row r="3479" spans="1:27" s="91" customFormat="1" ht="15" customHeight="1" x14ac:dyDescent="0.35">
      <c r="A3479" t="s">
        <v>36596</v>
      </c>
      <c r="B3479" t="s">
        <v>36597</v>
      </c>
      <c r="C3479" t="s">
        <v>7620</v>
      </c>
      <c r="D3479" t="s">
        <v>36598</v>
      </c>
      <c r="E3479"/>
      <c r="F3479" t="s">
        <v>33</v>
      </c>
      <c r="G3479"/>
      <c r="H3479">
        <v>49.2</v>
      </c>
      <c r="I3479">
        <v>438.9</v>
      </c>
      <c r="J3479" t="s">
        <v>277</v>
      </c>
      <c r="K3479">
        <v>36.086829999999999</v>
      </c>
      <c r="L3479">
        <v>-87.025819999999996</v>
      </c>
      <c r="M3479" s="100" t="s">
        <v>38379</v>
      </c>
      <c r="N3479" t="s">
        <v>26205</v>
      </c>
      <c r="O3479" t="s">
        <v>42758</v>
      </c>
      <c r="P3479">
        <v>1</v>
      </c>
      <c r="Q3479" t="s">
        <v>27368</v>
      </c>
      <c r="R3479" t="s">
        <v>25829</v>
      </c>
      <c r="S3479" t="s">
        <v>26197</v>
      </c>
      <c r="T3479"/>
      <c r="U3479" t="s">
        <v>26198</v>
      </c>
      <c r="V3479" t="s">
        <v>26199</v>
      </c>
      <c r="Y3479" s="97"/>
      <c r="AA3479" s="91" t="str">
        <v>HARPE049.2DA</v>
      </c>
    </row>
    <row r="3480" spans="1:27" s="91" customFormat="1" ht="15" customHeight="1" x14ac:dyDescent="0.35">
      <c r="A3480" t="s">
        <v>10349</v>
      </c>
      <c r="B3480" t="s">
        <v>10348</v>
      </c>
      <c r="C3480" t="s">
        <v>7620</v>
      </c>
      <c r="D3480" t="s">
        <v>10350</v>
      </c>
      <c r="E3480"/>
      <c r="F3480" t="s">
        <v>33</v>
      </c>
      <c r="G3480"/>
      <c r="H3480">
        <v>57.8</v>
      </c>
      <c r="I3480">
        <v>407</v>
      </c>
      <c r="J3480" t="s">
        <v>277</v>
      </c>
      <c r="K3480">
        <v>36.076459999999997</v>
      </c>
      <c r="L3480">
        <v>-86.956860000000006</v>
      </c>
      <c r="M3480" s="100" t="s">
        <v>38379</v>
      </c>
      <c r="N3480" t="s">
        <v>26205</v>
      </c>
      <c r="O3480" t="s">
        <v>42758</v>
      </c>
      <c r="P3480">
        <v>1</v>
      </c>
      <c r="Q3480" t="s">
        <v>27368</v>
      </c>
      <c r="R3480" t="s">
        <v>25829</v>
      </c>
      <c r="S3480" t="s">
        <v>26197</v>
      </c>
      <c r="T3480"/>
      <c r="U3480" t="s">
        <v>26198</v>
      </c>
      <c r="V3480" t="s">
        <v>26199</v>
      </c>
      <c r="Y3480" s="97"/>
      <c r="AA3480" s="91" t="str">
        <v>HARPE057.8DA</v>
      </c>
    </row>
    <row r="3481" spans="1:27" s="91" customFormat="1" ht="15" customHeight="1" x14ac:dyDescent="0.35">
      <c r="A3481" t="s">
        <v>10352</v>
      </c>
      <c r="B3481" t="s">
        <v>10351</v>
      </c>
      <c r="C3481" t="s">
        <v>7620</v>
      </c>
      <c r="D3481" t="s">
        <v>10353</v>
      </c>
      <c r="E3481"/>
      <c r="F3481" t="s">
        <v>33</v>
      </c>
      <c r="G3481"/>
      <c r="H3481">
        <v>62</v>
      </c>
      <c r="I3481">
        <v>408.73</v>
      </c>
      <c r="J3481" t="s">
        <v>277</v>
      </c>
      <c r="K3481">
        <v>36.054099999999998</v>
      </c>
      <c r="L3481">
        <v>-86.928600000000003</v>
      </c>
      <c r="M3481" s="100" t="s">
        <v>38379</v>
      </c>
      <c r="N3481" t="s">
        <v>26205</v>
      </c>
      <c r="O3481" t="s">
        <v>39326</v>
      </c>
      <c r="P3481">
        <v>1</v>
      </c>
      <c r="Q3481" t="s">
        <v>27368</v>
      </c>
      <c r="R3481" t="s">
        <v>25829</v>
      </c>
      <c r="S3481" t="s">
        <v>26197</v>
      </c>
      <c r="T3481"/>
      <c r="U3481" t="s">
        <v>26198</v>
      </c>
      <c r="V3481" t="s">
        <v>26199</v>
      </c>
      <c r="W3481" s="91" t="s">
        <v>39327</v>
      </c>
      <c r="X3481" s="91" t="s">
        <v>31683</v>
      </c>
      <c r="Y3481" s="97"/>
      <c r="AA3481" s="91" t="str">
        <v>HARPE062.0DA</v>
      </c>
    </row>
    <row r="3482" spans="1:27" s="91" customFormat="1" ht="15" customHeight="1" x14ac:dyDescent="0.35">
      <c r="A3482" t="s">
        <v>10355</v>
      </c>
      <c r="B3482" t="s">
        <v>10354</v>
      </c>
      <c r="C3482" t="s">
        <v>7620</v>
      </c>
      <c r="D3482" t="s">
        <v>10356</v>
      </c>
      <c r="E3482"/>
      <c r="F3482" t="s">
        <v>33</v>
      </c>
      <c r="G3482"/>
      <c r="H3482">
        <v>65.599999999999994</v>
      </c>
      <c r="I3482">
        <v>359.98</v>
      </c>
      <c r="J3482" t="s">
        <v>95</v>
      </c>
      <c r="K3482">
        <v>36.029600000000002</v>
      </c>
      <c r="L3482">
        <v>-86.923500000000004</v>
      </c>
      <c r="M3482" s="100" t="s">
        <v>38379</v>
      </c>
      <c r="N3482" t="s">
        <v>26205</v>
      </c>
      <c r="O3482" t="s">
        <v>42794</v>
      </c>
      <c r="P3482">
        <v>1</v>
      </c>
      <c r="Q3482" t="s">
        <v>27369</v>
      </c>
      <c r="R3482" t="s">
        <v>25829</v>
      </c>
      <c r="S3482" t="s">
        <v>26197</v>
      </c>
      <c r="T3482"/>
      <c r="U3482" t="s">
        <v>26198</v>
      </c>
      <c r="V3482" t="s">
        <v>26199</v>
      </c>
      <c r="W3482" s="91" t="s">
        <v>10357</v>
      </c>
      <c r="X3482" s="91" t="s">
        <v>31684</v>
      </c>
      <c r="Y3482" s="97"/>
      <c r="AA3482" s="91" t="str">
        <v>HARPE065.6WI</v>
      </c>
    </row>
    <row r="3483" spans="1:27" s="91" customFormat="1" ht="15" customHeight="1" x14ac:dyDescent="0.35">
      <c r="A3483" s="310" t="s">
        <v>39328</v>
      </c>
      <c r="B3483" s="310" t="s">
        <v>39329</v>
      </c>
      <c r="C3483" s="310" t="s">
        <v>7620</v>
      </c>
      <c r="D3483" s="310" t="s">
        <v>39330</v>
      </c>
      <c r="E3483" s="310"/>
      <c r="F3483" s="310" t="s">
        <v>33</v>
      </c>
      <c r="G3483" s="310"/>
      <c r="H3483" s="314">
        <v>68.400000000000006</v>
      </c>
      <c r="I3483" s="314">
        <v>356.6</v>
      </c>
      <c r="J3483" s="310" t="s">
        <v>95</v>
      </c>
      <c r="K3483" s="314">
        <v>36.017159999999997</v>
      </c>
      <c r="L3483" s="314">
        <v>-86.900040000000004</v>
      </c>
      <c r="M3483" s="314" t="s">
        <v>38379</v>
      </c>
      <c r="N3483" s="310" t="s">
        <v>26205</v>
      </c>
      <c r="O3483" s="310" t="s">
        <v>39331</v>
      </c>
      <c r="P3483" s="314">
        <v>1</v>
      </c>
      <c r="Q3483" s="310" t="s">
        <v>27369</v>
      </c>
      <c r="R3483" s="310" t="s">
        <v>25829</v>
      </c>
      <c r="S3483" s="310" t="s">
        <v>26197</v>
      </c>
      <c r="T3483" s="310"/>
      <c r="U3483" s="310" t="s">
        <v>26198</v>
      </c>
      <c r="V3483" s="310" t="s">
        <v>26199</v>
      </c>
      <c r="X3483" s="91" t="s">
        <v>39332</v>
      </c>
      <c r="Y3483" s="97"/>
      <c r="AA3483" s="91" t="str">
        <v>HARPE068.4WI</v>
      </c>
    </row>
    <row r="3484" spans="1:27" s="91" customFormat="1" ht="15" customHeight="1" x14ac:dyDescent="0.35">
      <c r="A3484" t="s">
        <v>37247</v>
      </c>
      <c r="B3484" t="s">
        <v>10358</v>
      </c>
      <c r="C3484" t="s">
        <v>7620</v>
      </c>
      <c r="D3484" t="s">
        <v>10360</v>
      </c>
      <c r="E3484"/>
      <c r="F3484" t="s">
        <v>33</v>
      </c>
      <c r="G3484"/>
      <c r="H3484">
        <v>71.7</v>
      </c>
      <c r="I3484">
        <v>348.57</v>
      </c>
      <c r="J3484" t="s">
        <v>95</v>
      </c>
      <c r="K3484">
        <v>36.008474</v>
      </c>
      <c r="L3484">
        <v>-86.930677000000003</v>
      </c>
      <c r="M3484" s="100" t="s">
        <v>38379</v>
      </c>
      <c r="N3484" t="s">
        <v>26205</v>
      </c>
      <c r="O3484" t="s">
        <v>42794</v>
      </c>
      <c r="P3484">
        <v>1</v>
      </c>
      <c r="Q3484" t="s">
        <v>27369</v>
      </c>
      <c r="R3484" t="s">
        <v>25829</v>
      </c>
      <c r="S3484" t="s">
        <v>26197</v>
      </c>
      <c r="T3484"/>
      <c r="U3484" t="s">
        <v>26198</v>
      </c>
      <c r="V3484" t="s">
        <v>26199</v>
      </c>
      <c r="W3484" s="91" t="s">
        <v>10359</v>
      </c>
      <c r="X3484" s="91" t="s">
        <v>37248</v>
      </c>
      <c r="Y3484" s="97"/>
      <c r="AA3484" s="91" t="str">
        <v>HARPE071.7WI</v>
      </c>
    </row>
    <row r="3485" spans="1:27" s="91" customFormat="1" ht="15" customHeight="1" x14ac:dyDescent="0.35">
      <c r="A3485" t="s">
        <v>10362</v>
      </c>
      <c r="B3485" t="s">
        <v>10361</v>
      </c>
      <c r="C3485" t="s">
        <v>7620</v>
      </c>
      <c r="D3485" t="s">
        <v>10363</v>
      </c>
      <c r="E3485"/>
      <c r="F3485" t="s">
        <v>33</v>
      </c>
      <c r="G3485"/>
      <c r="H3485">
        <v>75.8</v>
      </c>
      <c r="I3485">
        <v>341.27</v>
      </c>
      <c r="J3485" t="s">
        <v>95</v>
      </c>
      <c r="K3485">
        <v>35.99277</v>
      </c>
      <c r="L3485">
        <v>-86.90222</v>
      </c>
      <c r="M3485" s="100" t="s">
        <v>38379</v>
      </c>
      <c r="N3485" t="s">
        <v>26205</v>
      </c>
      <c r="O3485" t="s">
        <v>42794</v>
      </c>
      <c r="P3485">
        <v>1</v>
      </c>
      <c r="Q3485" t="s">
        <v>27369</v>
      </c>
      <c r="R3485" t="s">
        <v>25829</v>
      </c>
      <c r="S3485" t="s">
        <v>26197</v>
      </c>
      <c r="T3485"/>
      <c r="U3485" t="s">
        <v>26198</v>
      </c>
      <c r="V3485" t="s">
        <v>26199</v>
      </c>
      <c r="W3485" s="91" t="s">
        <v>42858</v>
      </c>
      <c r="X3485" s="91" t="s">
        <v>31685</v>
      </c>
      <c r="Y3485" s="97"/>
      <c r="AA3485" s="91" t="str">
        <v>HARPE075.8WI</v>
      </c>
    </row>
    <row r="3486" spans="1:27" s="91" customFormat="1" ht="15" customHeight="1" x14ac:dyDescent="0.35">
      <c r="A3486" t="s">
        <v>10365</v>
      </c>
      <c r="B3486" t="s">
        <v>10364</v>
      </c>
      <c r="C3486" t="s">
        <v>7620</v>
      </c>
      <c r="D3486" t="s">
        <v>10366</v>
      </c>
      <c r="E3486"/>
      <c r="F3486" t="s">
        <v>33</v>
      </c>
      <c r="G3486"/>
      <c r="H3486">
        <v>79.8</v>
      </c>
      <c r="I3486">
        <v>220.58</v>
      </c>
      <c r="J3486" t="s">
        <v>95</v>
      </c>
      <c r="K3486">
        <v>35.968089999999997</v>
      </c>
      <c r="L3486">
        <v>-86.900090000000006</v>
      </c>
      <c r="M3486" s="100" t="s">
        <v>38379</v>
      </c>
      <c r="N3486" t="s">
        <v>26205</v>
      </c>
      <c r="O3486" t="s">
        <v>42128</v>
      </c>
      <c r="P3486">
        <v>1</v>
      </c>
      <c r="Q3486" t="s">
        <v>27370</v>
      </c>
      <c r="R3486" t="s">
        <v>25829</v>
      </c>
      <c r="S3486" t="s">
        <v>26197</v>
      </c>
      <c r="T3486"/>
      <c r="U3486" t="s">
        <v>26198</v>
      </c>
      <c r="V3486" t="s">
        <v>26199</v>
      </c>
      <c r="X3486" s="91" t="s">
        <v>30341</v>
      </c>
      <c r="Y3486" s="97"/>
      <c r="AA3486" s="91" t="str">
        <v>HARPE079.8WI</v>
      </c>
    </row>
    <row r="3487" spans="1:27" s="91" customFormat="1" ht="15" customHeight="1" x14ac:dyDescent="0.35">
      <c r="A3487" t="s">
        <v>10368</v>
      </c>
      <c r="B3487" t="s">
        <v>10367</v>
      </c>
      <c r="C3487" t="s">
        <v>7620</v>
      </c>
      <c r="D3487" t="s">
        <v>10369</v>
      </c>
      <c r="E3487"/>
      <c r="F3487" t="s">
        <v>33</v>
      </c>
      <c r="G3487"/>
      <c r="H3487">
        <v>84</v>
      </c>
      <c r="I3487">
        <v>212.08</v>
      </c>
      <c r="J3487" t="s">
        <v>95</v>
      </c>
      <c r="K3487">
        <v>35.939500000000002</v>
      </c>
      <c r="L3487">
        <v>-86.888900000000007</v>
      </c>
      <c r="M3487" s="100" t="s">
        <v>38379</v>
      </c>
      <c r="N3487" t="s">
        <v>26205</v>
      </c>
      <c r="O3487" t="s">
        <v>42128</v>
      </c>
      <c r="P3487">
        <v>1</v>
      </c>
      <c r="Q3487" t="s">
        <v>27370</v>
      </c>
      <c r="R3487" t="s">
        <v>25829</v>
      </c>
      <c r="S3487" t="s">
        <v>26197</v>
      </c>
      <c r="T3487"/>
      <c r="U3487" t="s">
        <v>26198</v>
      </c>
      <c r="V3487" t="s">
        <v>26199</v>
      </c>
      <c r="Y3487" s="97"/>
      <c r="AA3487" s="91" t="str">
        <v>HARPE084.0WI</v>
      </c>
    </row>
    <row r="3488" spans="1:27" s="91" customFormat="1" ht="15" customHeight="1" x14ac:dyDescent="0.35">
      <c r="A3488" t="s">
        <v>10371</v>
      </c>
      <c r="B3488" t="s">
        <v>10370</v>
      </c>
      <c r="C3488" t="s">
        <v>7620</v>
      </c>
      <c r="D3488" t="s">
        <v>10372</v>
      </c>
      <c r="E3488"/>
      <c r="F3488" t="s">
        <v>33</v>
      </c>
      <c r="G3488"/>
      <c r="H3488">
        <v>84.5</v>
      </c>
      <c r="I3488">
        <v>211.16</v>
      </c>
      <c r="J3488" t="s">
        <v>95</v>
      </c>
      <c r="K3488">
        <v>35.948160000000001</v>
      </c>
      <c r="L3488">
        <v>-86.880290000000002</v>
      </c>
      <c r="M3488" s="100" t="s">
        <v>38379</v>
      </c>
      <c r="N3488" t="s">
        <v>26205</v>
      </c>
      <c r="O3488" t="s">
        <v>39333</v>
      </c>
      <c r="P3488">
        <v>1</v>
      </c>
      <c r="Q3488" t="s">
        <v>27370</v>
      </c>
      <c r="R3488" t="s">
        <v>25829</v>
      </c>
      <c r="S3488" t="s">
        <v>26197</v>
      </c>
      <c r="T3488"/>
      <c r="U3488" t="s">
        <v>26198</v>
      </c>
      <c r="V3488" t="s">
        <v>26199</v>
      </c>
      <c r="W3488" s="91" t="s">
        <v>39334</v>
      </c>
      <c r="X3488" s="91" t="s">
        <v>35211</v>
      </c>
      <c r="Y3488" s="97"/>
      <c r="AA3488" s="91" t="str">
        <v>HARPE084.5WI</v>
      </c>
    </row>
    <row r="3489" spans="1:27" s="91" customFormat="1" ht="15" customHeight="1" x14ac:dyDescent="0.35">
      <c r="A3489" t="s">
        <v>10374</v>
      </c>
      <c r="B3489" t="s">
        <v>10373</v>
      </c>
      <c r="C3489" t="s">
        <v>7620</v>
      </c>
      <c r="D3489" t="s">
        <v>10375</v>
      </c>
      <c r="E3489"/>
      <c r="F3489" t="s">
        <v>33</v>
      </c>
      <c r="G3489"/>
      <c r="H3489">
        <v>85.1</v>
      </c>
      <c r="I3489">
        <v>210.3</v>
      </c>
      <c r="J3489" t="s">
        <v>95</v>
      </c>
      <c r="K3489">
        <v>35.945300000000003</v>
      </c>
      <c r="L3489">
        <v>-86.871089999999995</v>
      </c>
      <c r="M3489" s="100" t="s">
        <v>38379</v>
      </c>
      <c r="N3489" t="s">
        <v>26205</v>
      </c>
      <c r="O3489" t="s">
        <v>42128</v>
      </c>
      <c r="P3489">
        <v>1</v>
      </c>
      <c r="Q3489" t="s">
        <v>27370</v>
      </c>
      <c r="R3489" t="s">
        <v>25829</v>
      </c>
      <c r="S3489" t="s">
        <v>26197</v>
      </c>
      <c r="T3489"/>
      <c r="U3489" t="s">
        <v>26198</v>
      </c>
      <c r="V3489" t="s">
        <v>26199</v>
      </c>
      <c r="W3489" s="91" t="s">
        <v>10376</v>
      </c>
      <c r="X3489" s="91" t="s">
        <v>31686</v>
      </c>
      <c r="Y3489" s="97"/>
      <c r="AA3489" s="91" t="str">
        <v>HARPE085.1WI</v>
      </c>
    </row>
    <row r="3490" spans="1:27" s="91" customFormat="1" ht="15" customHeight="1" x14ac:dyDescent="0.35">
      <c r="A3490" t="s">
        <v>10378</v>
      </c>
      <c r="B3490" t="s">
        <v>10377</v>
      </c>
      <c r="C3490" t="s">
        <v>7620</v>
      </c>
      <c r="D3490" t="s">
        <v>10379</v>
      </c>
      <c r="E3490"/>
      <c r="F3490" t="s">
        <v>33</v>
      </c>
      <c r="G3490"/>
      <c r="H3490">
        <v>85.2</v>
      </c>
      <c r="I3490">
        <v>210.26</v>
      </c>
      <c r="J3490" t="s">
        <v>95</v>
      </c>
      <c r="K3490">
        <v>35.944383999999999</v>
      </c>
      <c r="L3490">
        <v>-86.869640000000004</v>
      </c>
      <c r="M3490" s="100" t="s">
        <v>38379</v>
      </c>
      <c r="N3490" t="s">
        <v>26205</v>
      </c>
      <c r="O3490" t="s">
        <v>42128</v>
      </c>
      <c r="P3490">
        <v>1</v>
      </c>
      <c r="Q3490" t="s">
        <v>27370</v>
      </c>
      <c r="R3490" t="s">
        <v>25829</v>
      </c>
      <c r="S3490" t="s">
        <v>26197</v>
      </c>
      <c r="T3490"/>
      <c r="U3490" t="s">
        <v>26198</v>
      </c>
      <c r="V3490" t="s">
        <v>26199</v>
      </c>
      <c r="W3490" s="91" t="s">
        <v>10380</v>
      </c>
      <c r="X3490" s="91" t="s">
        <v>35212</v>
      </c>
      <c r="Y3490" s="97"/>
      <c r="AA3490" s="91" t="str">
        <v>HARPE085.2WI</v>
      </c>
    </row>
    <row r="3491" spans="1:27" s="91" customFormat="1" ht="15" customHeight="1" x14ac:dyDescent="0.35">
      <c r="A3491" t="s">
        <v>10382</v>
      </c>
      <c r="B3491" t="s">
        <v>10381</v>
      </c>
      <c r="C3491" t="s">
        <v>7620</v>
      </c>
      <c r="D3491" t="s">
        <v>10383</v>
      </c>
      <c r="E3491"/>
      <c r="F3491" t="s">
        <v>33</v>
      </c>
      <c r="G3491"/>
      <c r="H3491">
        <v>85.4</v>
      </c>
      <c r="I3491">
        <v>210.24</v>
      </c>
      <c r="J3491" t="s">
        <v>95</v>
      </c>
      <c r="K3491">
        <v>35.942799999999998</v>
      </c>
      <c r="L3491">
        <v>-86.867199999999997</v>
      </c>
      <c r="M3491" s="100" t="s">
        <v>38379</v>
      </c>
      <c r="N3491" t="s">
        <v>26205</v>
      </c>
      <c r="O3491" t="s">
        <v>42128</v>
      </c>
      <c r="P3491">
        <v>1</v>
      </c>
      <c r="Q3491" t="s">
        <v>27370</v>
      </c>
      <c r="R3491" t="s">
        <v>25829</v>
      </c>
      <c r="S3491" t="s">
        <v>26197</v>
      </c>
      <c r="T3491"/>
      <c r="U3491" t="s">
        <v>26198</v>
      </c>
      <c r="V3491" t="s">
        <v>26199</v>
      </c>
      <c r="W3491" s="91" t="s">
        <v>10384</v>
      </c>
      <c r="X3491" s="91" t="s">
        <v>31687</v>
      </c>
      <c r="Y3491" s="97"/>
      <c r="AA3491" s="91" t="str">
        <v>HARPE085.4WI</v>
      </c>
    </row>
    <row r="3492" spans="1:27" s="91" customFormat="1" ht="15" customHeight="1" x14ac:dyDescent="0.35">
      <c r="A3492" t="s">
        <v>10386</v>
      </c>
      <c r="B3492" t="s">
        <v>10385</v>
      </c>
      <c r="C3492" t="s">
        <v>7620</v>
      </c>
      <c r="D3492" t="s">
        <v>10387</v>
      </c>
      <c r="E3492"/>
      <c r="F3492" t="s">
        <v>33</v>
      </c>
      <c r="G3492"/>
      <c r="H3492">
        <v>85.5</v>
      </c>
      <c r="I3492">
        <v>210.24</v>
      </c>
      <c r="J3492" t="s">
        <v>95</v>
      </c>
      <c r="K3492">
        <v>35.942500000000003</v>
      </c>
      <c r="L3492">
        <v>-86.866399999999999</v>
      </c>
      <c r="M3492" s="100" t="s">
        <v>38379</v>
      </c>
      <c r="N3492" t="s">
        <v>26205</v>
      </c>
      <c r="O3492" t="s">
        <v>42128</v>
      </c>
      <c r="P3492">
        <v>1</v>
      </c>
      <c r="Q3492" t="s">
        <v>27371</v>
      </c>
      <c r="R3492" t="s">
        <v>25829</v>
      </c>
      <c r="S3492" t="s">
        <v>26197</v>
      </c>
      <c r="T3492"/>
      <c r="U3492" t="s">
        <v>26198</v>
      </c>
      <c r="V3492" t="s">
        <v>26199</v>
      </c>
      <c r="W3492" s="91" t="s">
        <v>10388</v>
      </c>
      <c r="X3492" s="91" t="s">
        <v>35213</v>
      </c>
      <c r="Y3492" s="97"/>
      <c r="AA3492" s="91" t="str">
        <v>HARPE085.5WI</v>
      </c>
    </row>
    <row r="3493" spans="1:27" s="91" customFormat="1" ht="15" customHeight="1" x14ac:dyDescent="0.35">
      <c r="A3493" t="s">
        <v>10390</v>
      </c>
      <c r="B3493" t="s">
        <v>10389</v>
      </c>
      <c r="C3493" t="s">
        <v>7620</v>
      </c>
      <c r="D3493" t="s">
        <v>10391</v>
      </c>
      <c r="E3493"/>
      <c r="F3493" t="s">
        <v>33</v>
      </c>
      <c r="G3493"/>
      <c r="H3493">
        <v>86.5</v>
      </c>
      <c r="I3493">
        <v>198.11</v>
      </c>
      <c r="J3493" t="s">
        <v>95</v>
      </c>
      <c r="K3493">
        <v>35.936883000000002</v>
      </c>
      <c r="L3493">
        <v>-86.870099999999994</v>
      </c>
      <c r="M3493" s="100" t="s">
        <v>38379</v>
      </c>
      <c r="N3493" t="s">
        <v>26205</v>
      </c>
      <c r="O3493" t="s">
        <v>42128</v>
      </c>
      <c r="P3493">
        <v>1</v>
      </c>
      <c r="Q3493" t="s">
        <v>27371</v>
      </c>
      <c r="R3493" t="s">
        <v>25829</v>
      </c>
      <c r="S3493" t="s">
        <v>26197</v>
      </c>
      <c r="T3493"/>
      <c r="U3493" t="s">
        <v>26198</v>
      </c>
      <c r="V3493" t="s">
        <v>26199</v>
      </c>
      <c r="Y3493" s="97"/>
      <c r="AA3493" s="91" t="str">
        <v>HARPE086.5WI</v>
      </c>
    </row>
    <row r="3494" spans="1:27" s="91" customFormat="1" ht="15" customHeight="1" x14ac:dyDescent="0.35">
      <c r="A3494" t="s">
        <v>10393</v>
      </c>
      <c r="B3494" t="s">
        <v>10392</v>
      </c>
      <c r="C3494" t="s">
        <v>7620</v>
      </c>
      <c r="D3494" t="s">
        <v>10394</v>
      </c>
      <c r="E3494"/>
      <c r="F3494" t="s">
        <v>33</v>
      </c>
      <c r="G3494"/>
      <c r="H3494">
        <v>86.8</v>
      </c>
      <c r="I3494">
        <v>197.74</v>
      </c>
      <c r="J3494" t="s">
        <v>95</v>
      </c>
      <c r="K3494">
        <v>35.930889999999998</v>
      </c>
      <c r="L3494">
        <v>-86.875690000000006</v>
      </c>
      <c r="M3494" s="100" t="s">
        <v>38379</v>
      </c>
      <c r="N3494" t="s">
        <v>26205</v>
      </c>
      <c r="O3494" t="s">
        <v>42128</v>
      </c>
      <c r="P3494">
        <v>1</v>
      </c>
      <c r="Q3494" t="s">
        <v>27371</v>
      </c>
      <c r="R3494" t="s">
        <v>25829</v>
      </c>
      <c r="S3494" t="s">
        <v>26197</v>
      </c>
      <c r="T3494"/>
      <c r="U3494" t="s">
        <v>26198</v>
      </c>
      <c r="V3494" t="s">
        <v>26199</v>
      </c>
      <c r="W3494" s="91" t="s">
        <v>10395</v>
      </c>
      <c r="X3494" s="91" t="s">
        <v>31688</v>
      </c>
      <c r="Y3494" s="97"/>
      <c r="AA3494" s="91" t="str">
        <v>HARPE086.8WI</v>
      </c>
    </row>
    <row r="3495" spans="1:27" s="91" customFormat="1" ht="15" customHeight="1" x14ac:dyDescent="0.35">
      <c r="A3495" t="s">
        <v>10397</v>
      </c>
      <c r="B3495" t="s">
        <v>10396</v>
      </c>
      <c r="C3495" t="s">
        <v>7620</v>
      </c>
      <c r="D3495" t="s">
        <v>10398</v>
      </c>
      <c r="E3495"/>
      <c r="F3495" t="s">
        <v>33</v>
      </c>
      <c r="G3495"/>
      <c r="H3495">
        <v>87.2</v>
      </c>
      <c r="I3495">
        <v>197.74</v>
      </c>
      <c r="J3495" t="s">
        <v>95</v>
      </c>
      <c r="K3495">
        <v>35.92765</v>
      </c>
      <c r="L3495">
        <v>-86.866709999999998</v>
      </c>
      <c r="M3495" s="100" t="s">
        <v>38379</v>
      </c>
      <c r="N3495" t="s">
        <v>26205</v>
      </c>
      <c r="O3495" t="s">
        <v>42128</v>
      </c>
      <c r="P3495">
        <v>1</v>
      </c>
      <c r="Q3495" t="s">
        <v>27371</v>
      </c>
      <c r="R3495" t="s">
        <v>25829</v>
      </c>
      <c r="S3495" t="s">
        <v>26197</v>
      </c>
      <c r="T3495"/>
      <c r="U3495" t="s">
        <v>26198</v>
      </c>
      <c r="V3495" t="s">
        <v>26199</v>
      </c>
      <c r="W3495" s="91" t="s">
        <v>10399</v>
      </c>
      <c r="X3495" s="91" t="s">
        <v>35214</v>
      </c>
      <c r="Y3495" s="97"/>
      <c r="AA3495" s="91" t="str">
        <v>HARPE087.2WI</v>
      </c>
    </row>
    <row r="3496" spans="1:27" s="91" customFormat="1" ht="15" customHeight="1" x14ac:dyDescent="0.35">
      <c r="A3496" t="s">
        <v>10401</v>
      </c>
      <c r="B3496" t="s">
        <v>10400</v>
      </c>
      <c r="C3496" t="s">
        <v>7620</v>
      </c>
      <c r="D3496" t="s">
        <v>10402</v>
      </c>
      <c r="E3496"/>
      <c r="F3496" t="s">
        <v>33</v>
      </c>
      <c r="G3496"/>
      <c r="H3496">
        <v>87.4</v>
      </c>
      <c r="I3496">
        <v>193.54</v>
      </c>
      <c r="J3496" t="s">
        <v>95</v>
      </c>
      <c r="K3496">
        <v>35.927109999999999</v>
      </c>
      <c r="L3496">
        <v>-86.864000000000004</v>
      </c>
      <c r="M3496" s="100" t="s">
        <v>38379</v>
      </c>
      <c r="N3496" t="s">
        <v>26205</v>
      </c>
      <c r="O3496" t="s">
        <v>42128</v>
      </c>
      <c r="P3496">
        <v>1</v>
      </c>
      <c r="Q3496" t="s">
        <v>27371</v>
      </c>
      <c r="R3496" t="s">
        <v>25829</v>
      </c>
      <c r="S3496" t="s">
        <v>26197</v>
      </c>
      <c r="T3496"/>
      <c r="U3496" t="s">
        <v>26198</v>
      </c>
      <c r="V3496" t="s">
        <v>26199</v>
      </c>
      <c r="X3496" s="91" t="s">
        <v>35215</v>
      </c>
      <c r="Y3496" s="97"/>
      <c r="AA3496" s="91" t="str">
        <v>HARPE087.4WI</v>
      </c>
    </row>
    <row r="3497" spans="1:27" s="91" customFormat="1" ht="15" customHeight="1" x14ac:dyDescent="0.35">
      <c r="A3497" t="s">
        <v>10404</v>
      </c>
      <c r="B3497" t="s">
        <v>10403</v>
      </c>
      <c r="C3497" t="s">
        <v>10405</v>
      </c>
      <c r="D3497" t="s">
        <v>10406</v>
      </c>
      <c r="E3497"/>
      <c r="F3497" t="s">
        <v>33</v>
      </c>
      <c r="G3497"/>
      <c r="H3497">
        <v>0.4</v>
      </c>
      <c r="I3497">
        <v>1.56</v>
      </c>
      <c r="J3497" t="s">
        <v>95</v>
      </c>
      <c r="K3497">
        <v>35.919040000000003</v>
      </c>
      <c r="L3497">
        <v>-86.858130000000003</v>
      </c>
      <c r="M3497" s="100" t="s">
        <v>38379</v>
      </c>
      <c r="N3497" t="s">
        <v>26205</v>
      </c>
      <c r="O3497" t="s">
        <v>42128</v>
      </c>
      <c r="P3497">
        <v>1</v>
      </c>
      <c r="Q3497" t="s">
        <v>28718</v>
      </c>
      <c r="R3497" t="s">
        <v>25829</v>
      </c>
      <c r="S3497" t="s">
        <v>26197</v>
      </c>
      <c r="T3497"/>
      <c r="U3497" t="s">
        <v>26198</v>
      </c>
      <c r="V3497" t="s">
        <v>26199</v>
      </c>
      <c r="Y3497" s="97"/>
      <c r="AA3497" s="91" t="str">
        <v>HARPE087.8T0.4WI</v>
      </c>
    </row>
    <row r="3498" spans="1:27" s="91" customFormat="1" ht="15" customHeight="1" x14ac:dyDescent="0.35">
      <c r="A3498" t="s">
        <v>10408</v>
      </c>
      <c r="B3498" t="s">
        <v>10407</v>
      </c>
      <c r="C3498" t="s">
        <v>7620</v>
      </c>
      <c r="D3498" t="s">
        <v>10409</v>
      </c>
      <c r="E3498"/>
      <c r="F3498" t="s">
        <v>33</v>
      </c>
      <c r="G3498"/>
      <c r="H3498">
        <v>88.1</v>
      </c>
      <c r="I3498">
        <v>191.73</v>
      </c>
      <c r="J3498" t="s">
        <v>95</v>
      </c>
      <c r="K3498">
        <v>35.922499999999999</v>
      </c>
      <c r="L3498">
        <v>-86.862300000000005</v>
      </c>
      <c r="M3498" s="100" t="s">
        <v>38379</v>
      </c>
      <c r="N3498" t="s">
        <v>26205</v>
      </c>
      <c r="O3498" t="s">
        <v>42128</v>
      </c>
      <c r="P3498">
        <v>1</v>
      </c>
      <c r="Q3498" t="s">
        <v>27371</v>
      </c>
      <c r="R3498" t="s">
        <v>25829</v>
      </c>
      <c r="S3498" t="s">
        <v>26197</v>
      </c>
      <c r="T3498"/>
      <c r="U3498" t="s">
        <v>26198</v>
      </c>
      <c r="V3498" t="s">
        <v>26199</v>
      </c>
      <c r="X3498" s="91" t="s">
        <v>31689</v>
      </c>
      <c r="Y3498" s="97"/>
      <c r="AA3498" s="91" t="str">
        <v>HARPE088.1WI</v>
      </c>
    </row>
    <row r="3499" spans="1:27" s="91" customFormat="1" ht="15" customHeight="1" x14ac:dyDescent="0.35">
      <c r="A3499" t="s">
        <v>10411</v>
      </c>
      <c r="B3499" t="s">
        <v>10410</v>
      </c>
      <c r="C3499" t="s">
        <v>7620</v>
      </c>
      <c r="D3499" t="s">
        <v>10412</v>
      </c>
      <c r="E3499"/>
      <c r="F3499" t="s">
        <v>33</v>
      </c>
      <c r="G3499"/>
      <c r="H3499">
        <v>88.6</v>
      </c>
      <c r="I3499">
        <v>191.69</v>
      </c>
      <c r="J3499" t="s">
        <v>95</v>
      </c>
      <c r="K3499">
        <v>35.920983</v>
      </c>
      <c r="L3499">
        <v>-86.865350000000007</v>
      </c>
      <c r="M3499" s="100" t="s">
        <v>38379</v>
      </c>
      <c r="N3499" t="s">
        <v>26205</v>
      </c>
      <c r="O3499" t="s">
        <v>39333</v>
      </c>
      <c r="P3499">
        <v>1</v>
      </c>
      <c r="Q3499" t="s">
        <v>27371</v>
      </c>
      <c r="R3499" t="s">
        <v>25829</v>
      </c>
      <c r="S3499" t="s">
        <v>26197</v>
      </c>
      <c r="T3499"/>
      <c r="U3499" t="s">
        <v>26198</v>
      </c>
      <c r="V3499" t="s">
        <v>26199</v>
      </c>
      <c r="W3499" s="91" t="s">
        <v>39335</v>
      </c>
      <c r="Y3499" s="97"/>
      <c r="AA3499" s="91" t="str">
        <v>HARPE088.6WI</v>
      </c>
    </row>
    <row r="3500" spans="1:27" s="91" customFormat="1" ht="15" customHeight="1" x14ac:dyDescent="0.35">
      <c r="A3500" t="s">
        <v>10414</v>
      </c>
      <c r="B3500" t="s">
        <v>10413</v>
      </c>
      <c r="C3500" t="s">
        <v>7620</v>
      </c>
      <c r="D3500" t="s">
        <v>37980</v>
      </c>
      <c r="E3500"/>
      <c r="F3500" t="s">
        <v>33</v>
      </c>
      <c r="G3500"/>
      <c r="H3500">
        <v>89.1</v>
      </c>
      <c r="I3500">
        <v>188.86</v>
      </c>
      <c r="J3500" t="s">
        <v>95</v>
      </c>
      <c r="K3500">
        <v>35.909489999999998</v>
      </c>
      <c r="L3500">
        <v>-86.857010000000002</v>
      </c>
      <c r="M3500" s="100" t="s">
        <v>38379</v>
      </c>
      <c r="N3500" t="s">
        <v>26205</v>
      </c>
      <c r="O3500" t="s">
        <v>42128</v>
      </c>
      <c r="P3500">
        <v>1</v>
      </c>
      <c r="Q3500" t="s">
        <v>27375</v>
      </c>
      <c r="R3500" t="s">
        <v>25829</v>
      </c>
      <c r="S3500" t="s">
        <v>26197</v>
      </c>
      <c r="T3500"/>
      <c r="U3500" t="s">
        <v>26198</v>
      </c>
      <c r="V3500" t="s">
        <v>26199</v>
      </c>
      <c r="W3500" s="91" t="s">
        <v>10415</v>
      </c>
      <c r="X3500" s="91" t="s">
        <v>41216</v>
      </c>
      <c r="Y3500" s="97"/>
      <c r="AA3500" s="91" t="str">
        <v>HARPE089.1WI</v>
      </c>
    </row>
    <row r="3501" spans="1:27" s="91" customFormat="1" ht="15" customHeight="1" x14ac:dyDescent="0.35">
      <c r="A3501" t="s">
        <v>27373</v>
      </c>
      <c r="B3501" t="s">
        <v>27372</v>
      </c>
      <c r="C3501" t="s">
        <v>7620</v>
      </c>
      <c r="D3501" t="s">
        <v>27374</v>
      </c>
      <c r="E3501"/>
      <c r="F3501" t="s">
        <v>33</v>
      </c>
      <c r="G3501"/>
      <c r="H3501">
        <v>89.7</v>
      </c>
      <c r="I3501">
        <v>183</v>
      </c>
      <c r="J3501" t="s">
        <v>95</v>
      </c>
      <c r="K3501">
        <v>35.906059999999997</v>
      </c>
      <c r="L3501">
        <v>-86.849012999999999</v>
      </c>
      <c r="M3501" s="100" t="s">
        <v>38379</v>
      </c>
      <c r="N3501" t="s">
        <v>26205</v>
      </c>
      <c r="O3501" t="s">
        <v>42128</v>
      </c>
      <c r="P3501">
        <v>1</v>
      </c>
      <c r="Q3501" t="s">
        <v>27375</v>
      </c>
      <c r="R3501" t="s">
        <v>25829</v>
      </c>
      <c r="S3501" t="s">
        <v>26197</v>
      </c>
      <c r="T3501"/>
      <c r="U3501" t="s">
        <v>26198</v>
      </c>
      <c r="V3501" t="s">
        <v>26199</v>
      </c>
      <c r="Y3501" s="97"/>
      <c r="AA3501" s="91" t="str">
        <v>HARPE089.7WI</v>
      </c>
    </row>
    <row r="3502" spans="1:27" s="91" customFormat="1" ht="15" customHeight="1" x14ac:dyDescent="0.35">
      <c r="A3502" s="310" t="s">
        <v>39336</v>
      </c>
      <c r="B3502" s="310" t="s">
        <v>39337</v>
      </c>
      <c r="C3502" s="310" t="s">
        <v>7620</v>
      </c>
      <c r="D3502" s="310" t="s">
        <v>39338</v>
      </c>
      <c r="E3502" s="310"/>
      <c r="F3502" s="310" t="s">
        <v>33</v>
      </c>
      <c r="G3502" s="310"/>
      <c r="H3502" s="314">
        <v>90.5</v>
      </c>
      <c r="I3502" s="314">
        <v>182.9</v>
      </c>
      <c r="J3502" s="310" t="s">
        <v>95</v>
      </c>
      <c r="K3502" s="314">
        <v>35.899842</v>
      </c>
      <c r="L3502" s="314">
        <v>-86.842889</v>
      </c>
      <c r="M3502" s="314" t="s">
        <v>38379</v>
      </c>
      <c r="N3502" s="310" t="s">
        <v>26205</v>
      </c>
      <c r="O3502" s="310" t="s">
        <v>39333</v>
      </c>
      <c r="P3502" s="314">
        <v>1</v>
      </c>
      <c r="Q3502" s="310" t="s">
        <v>27375</v>
      </c>
      <c r="R3502" s="310" t="s">
        <v>25829</v>
      </c>
      <c r="S3502" s="310" t="s">
        <v>26197</v>
      </c>
      <c r="T3502" s="310"/>
      <c r="U3502" s="310" t="s">
        <v>26198</v>
      </c>
      <c r="V3502" s="310" t="s">
        <v>26199</v>
      </c>
      <c r="W3502" s="91" t="s">
        <v>39339</v>
      </c>
      <c r="X3502" s="91" t="s">
        <v>38440</v>
      </c>
      <c r="Y3502" s="97"/>
      <c r="AA3502" s="91" t="str">
        <v>HARPE090.5WI</v>
      </c>
    </row>
    <row r="3503" spans="1:27" s="91" customFormat="1" ht="15" customHeight="1" x14ac:dyDescent="0.35">
      <c r="A3503" t="s">
        <v>10417</v>
      </c>
      <c r="B3503" t="s">
        <v>10416</v>
      </c>
      <c r="C3503" t="s">
        <v>7620</v>
      </c>
      <c r="D3503" t="s">
        <v>10418</v>
      </c>
      <c r="E3503"/>
      <c r="F3503" t="s">
        <v>33</v>
      </c>
      <c r="G3503"/>
      <c r="H3503">
        <v>91.3</v>
      </c>
      <c r="I3503">
        <v>179.85</v>
      </c>
      <c r="J3503" t="s">
        <v>95</v>
      </c>
      <c r="K3503">
        <v>35.890050000000002</v>
      </c>
      <c r="L3503">
        <v>-86.843419999999995</v>
      </c>
      <c r="M3503" s="100" t="s">
        <v>38379</v>
      </c>
      <c r="N3503" t="s">
        <v>26205</v>
      </c>
      <c r="O3503" t="s">
        <v>42128</v>
      </c>
      <c r="P3503">
        <v>1</v>
      </c>
      <c r="Q3503" t="s">
        <v>27375</v>
      </c>
      <c r="R3503" t="s">
        <v>25829</v>
      </c>
      <c r="S3503" t="s">
        <v>26197</v>
      </c>
      <c r="T3503"/>
      <c r="U3503" t="s">
        <v>26198</v>
      </c>
      <c r="V3503" t="s">
        <v>26199</v>
      </c>
      <c r="Y3503" s="97"/>
      <c r="AA3503" s="91" t="str">
        <v>HARPE091.3WI</v>
      </c>
    </row>
    <row r="3504" spans="1:27" s="91" customFormat="1" ht="15" customHeight="1" x14ac:dyDescent="0.35">
      <c r="A3504" t="s">
        <v>10420</v>
      </c>
      <c r="B3504" t="s">
        <v>10419</v>
      </c>
      <c r="C3504" t="s">
        <v>7620</v>
      </c>
      <c r="D3504" t="s">
        <v>10421</v>
      </c>
      <c r="E3504"/>
      <c r="F3504" t="s">
        <v>33</v>
      </c>
      <c r="G3504"/>
      <c r="H3504">
        <v>92.4</v>
      </c>
      <c r="I3504">
        <v>169.23</v>
      </c>
      <c r="J3504" t="s">
        <v>95</v>
      </c>
      <c r="K3504">
        <v>35.89199</v>
      </c>
      <c r="L3504">
        <v>-86.82996</v>
      </c>
      <c r="M3504" s="100" t="s">
        <v>38379</v>
      </c>
      <c r="N3504" t="s">
        <v>26205</v>
      </c>
      <c r="O3504" t="s">
        <v>42128</v>
      </c>
      <c r="P3504">
        <v>1</v>
      </c>
      <c r="Q3504" t="s">
        <v>27375</v>
      </c>
      <c r="R3504" t="s">
        <v>25829</v>
      </c>
      <c r="S3504" t="s">
        <v>26197</v>
      </c>
      <c r="T3504"/>
      <c r="U3504" t="s">
        <v>26198</v>
      </c>
      <c r="V3504" t="s">
        <v>26199</v>
      </c>
      <c r="Y3504" s="97"/>
      <c r="AA3504" s="91" t="str">
        <v>HARPE092.4WI</v>
      </c>
    </row>
    <row r="3505" spans="1:27" s="91" customFormat="1" ht="15" customHeight="1" x14ac:dyDescent="0.35">
      <c r="A3505" s="310" t="s">
        <v>41217</v>
      </c>
      <c r="B3505" s="310" t="s">
        <v>41218</v>
      </c>
      <c r="C3505" s="310" t="s">
        <v>7620</v>
      </c>
      <c r="D3505" s="310" t="s">
        <v>41219</v>
      </c>
      <c r="E3505" s="310"/>
      <c r="F3505" s="310" t="s">
        <v>33</v>
      </c>
      <c r="G3505" s="310"/>
      <c r="H3505" s="314">
        <v>95.6</v>
      </c>
      <c r="I3505" s="314">
        <v>166.3</v>
      </c>
      <c r="J3505" s="310" t="s">
        <v>95</v>
      </c>
      <c r="K3505" s="314">
        <v>35.8782</v>
      </c>
      <c r="L3505" s="314">
        <v>-86.814769999999996</v>
      </c>
      <c r="M3505" s="314" t="s">
        <v>38379</v>
      </c>
      <c r="N3505" s="310" t="s">
        <v>26205</v>
      </c>
      <c r="O3505" s="310" t="s">
        <v>41220</v>
      </c>
      <c r="P3505" s="314">
        <v>1</v>
      </c>
      <c r="Q3505" s="310" t="s">
        <v>27375</v>
      </c>
      <c r="R3505" s="310" t="s">
        <v>25829</v>
      </c>
      <c r="S3505" s="310" t="s">
        <v>26197</v>
      </c>
      <c r="T3505" s="310"/>
      <c r="U3505" s="310" t="s">
        <v>26198</v>
      </c>
      <c r="V3505" s="310" t="s">
        <v>26199</v>
      </c>
      <c r="X3505" s="91" t="s">
        <v>41221</v>
      </c>
      <c r="Y3505" s="97"/>
      <c r="AA3505" s="91" t="str">
        <v>HARPE095.6WI</v>
      </c>
    </row>
    <row r="3506" spans="1:27" s="91" customFormat="1" ht="15" customHeight="1" x14ac:dyDescent="0.35">
      <c r="A3506" t="s">
        <v>10423</v>
      </c>
      <c r="B3506" t="s">
        <v>10422</v>
      </c>
      <c r="C3506" t="s">
        <v>7620</v>
      </c>
      <c r="D3506" t="s">
        <v>10424</v>
      </c>
      <c r="E3506"/>
      <c r="F3506" t="s">
        <v>75</v>
      </c>
      <c r="G3506"/>
      <c r="H3506">
        <v>100.1</v>
      </c>
      <c r="I3506">
        <v>124</v>
      </c>
      <c r="J3506" t="s">
        <v>95</v>
      </c>
      <c r="K3506">
        <v>35.862079999999999</v>
      </c>
      <c r="L3506">
        <v>-86.763000000000005</v>
      </c>
      <c r="M3506" s="100" t="s">
        <v>38379</v>
      </c>
      <c r="N3506" t="s">
        <v>26205</v>
      </c>
      <c r="O3506" t="s">
        <v>42791</v>
      </c>
      <c r="P3506">
        <v>1</v>
      </c>
      <c r="Q3506" t="s">
        <v>27376</v>
      </c>
      <c r="R3506" t="s">
        <v>25829</v>
      </c>
      <c r="S3506" t="s">
        <v>26197</v>
      </c>
      <c r="T3506"/>
      <c r="U3506" t="s">
        <v>26198</v>
      </c>
      <c r="V3506" t="s">
        <v>26199</v>
      </c>
      <c r="Y3506" s="97"/>
      <c r="AA3506" s="91" t="str">
        <v>HARPE100.1WI</v>
      </c>
    </row>
    <row r="3507" spans="1:27" s="91" customFormat="1" ht="15" customHeight="1" x14ac:dyDescent="0.35">
      <c r="A3507" t="s">
        <v>10426</v>
      </c>
      <c r="B3507" t="s">
        <v>10425</v>
      </c>
      <c r="C3507" t="s">
        <v>10405</v>
      </c>
      <c r="D3507" t="s">
        <v>10427</v>
      </c>
      <c r="E3507"/>
      <c r="F3507" t="s">
        <v>75</v>
      </c>
      <c r="G3507"/>
      <c r="H3507">
        <v>0.3</v>
      </c>
      <c r="I3507">
        <v>2.5</v>
      </c>
      <c r="J3507" t="s">
        <v>95</v>
      </c>
      <c r="K3507">
        <v>35.855499999999999</v>
      </c>
      <c r="L3507">
        <v>-86.739440000000002</v>
      </c>
      <c r="M3507" s="100" t="s">
        <v>38379</v>
      </c>
      <c r="N3507" t="s">
        <v>26205</v>
      </c>
      <c r="O3507" t="s">
        <v>42791</v>
      </c>
      <c r="P3507">
        <v>1</v>
      </c>
      <c r="Q3507" t="s">
        <v>31690</v>
      </c>
      <c r="R3507" t="s">
        <v>25829</v>
      </c>
      <c r="S3507" t="s">
        <v>26197</v>
      </c>
      <c r="T3507"/>
      <c r="U3507" t="s">
        <v>26198</v>
      </c>
      <c r="V3507" t="s">
        <v>26199</v>
      </c>
      <c r="W3507" s="91" t="s">
        <v>10428</v>
      </c>
      <c r="X3507" s="91" t="s">
        <v>31691</v>
      </c>
      <c r="Y3507" s="97"/>
      <c r="AA3507" s="91" t="str">
        <v>HARPE102.5T0.3WI</v>
      </c>
    </row>
    <row r="3508" spans="1:27" s="91" customFormat="1" ht="15" customHeight="1" x14ac:dyDescent="0.35">
      <c r="A3508" t="s">
        <v>10430</v>
      </c>
      <c r="B3508" t="s">
        <v>10429</v>
      </c>
      <c r="C3508" t="s">
        <v>7620</v>
      </c>
      <c r="D3508" t="s">
        <v>10431</v>
      </c>
      <c r="E3508"/>
      <c r="F3508" t="s">
        <v>75</v>
      </c>
      <c r="G3508"/>
      <c r="H3508">
        <v>103</v>
      </c>
      <c r="I3508">
        <v>111</v>
      </c>
      <c r="J3508" t="s">
        <v>95</v>
      </c>
      <c r="K3508">
        <v>35.8523</v>
      </c>
      <c r="L3508">
        <v>-86.7346</v>
      </c>
      <c r="M3508" s="100" t="s">
        <v>38379</v>
      </c>
      <c r="N3508" t="s">
        <v>26205</v>
      </c>
      <c r="O3508" t="s">
        <v>42791</v>
      </c>
      <c r="P3508">
        <v>1</v>
      </c>
      <c r="Q3508" t="s">
        <v>27376</v>
      </c>
      <c r="R3508" t="s">
        <v>25829</v>
      </c>
      <c r="S3508" t="s">
        <v>26197</v>
      </c>
      <c r="T3508"/>
      <c r="U3508" t="s">
        <v>26198</v>
      </c>
      <c r="V3508" t="s">
        <v>26199</v>
      </c>
      <c r="Y3508" s="97"/>
      <c r="AA3508" s="91" t="str">
        <v>HARPE103.0WI</v>
      </c>
    </row>
    <row r="3509" spans="1:27" s="91" customFormat="1" ht="15" customHeight="1" x14ac:dyDescent="0.35">
      <c r="A3509" t="s">
        <v>10433</v>
      </c>
      <c r="B3509" t="s">
        <v>10432</v>
      </c>
      <c r="C3509" t="s">
        <v>10405</v>
      </c>
      <c r="D3509" t="s">
        <v>1219</v>
      </c>
      <c r="E3509"/>
      <c r="F3509" t="s">
        <v>75</v>
      </c>
      <c r="G3509"/>
      <c r="H3509">
        <v>0.6</v>
      </c>
      <c r="I3509">
        <v>0.19</v>
      </c>
      <c r="J3509" t="s">
        <v>95</v>
      </c>
      <c r="K3509">
        <v>35.853000000000002</v>
      </c>
      <c r="L3509">
        <v>-86.700800000000001</v>
      </c>
      <c r="M3509" s="100" t="s">
        <v>38379</v>
      </c>
      <c r="N3509" t="s">
        <v>26205</v>
      </c>
      <c r="O3509" t="s">
        <v>42767</v>
      </c>
      <c r="P3509">
        <v>1</v>
      </c>
      <c r="Q3509" t="s">
        <v>31692</v>
      </c>
      <c r="R3509" t="s">
        <v>25829</v>
      </c>
      <c r="S3509" t="s">
        <v>26197</v>
      </c>
      <c r="T3509"/>
      <c r="U3509" t="s">
        <v>26198</v>
      </c>
      <c r="V3509" t="s">
        <v>26199</v>
      </c>
      <c r="W3509" s="91" t="s">
        <v>10434</v>
      </c>
      <c r="X3509" s="91" t="s">
        <v>31693</v>
      </c>
      <c r="Y3509" s="97"/>
      <c r="AA3509" s="91" t="str">
        <v>HARPE105.1T0.6WI</v>
      </c>
    </row>
    <row r="3510" spans="1:27" s="91" customFormat="1" ht="15" customHeight="1" x14ac:dyDescent="0.35">
      <c r="A3510" t="s">
        <v>42869</v>
      </c>
      <c r="B3510" t="s">
        <v>7619</v>
      </c>
      <c r="C3510" t="s">
        <v>7620</v>
      </c>
      <c r="D3510" t="s">
        <v>29203</v>
      </c>
      <c r="E3510" t="s">
        <v>26424</v>
      </c>
      <c r="F3510" t="s">
        <v>75</v>
      </c>
      <c r="G3510"/>
      <c r="H3510">
        <v>106.4</v>
      </c>
      <c r="I3510">
        <v>65</v>
      </c>
      <c r="J3510" t="s">
        <v>95</v>
      </c>
      <c r="K3510">
        <v>35.832500000000003</v>
      </c>
      <c r="L3510">
        <v>-86.700010000000006</v>
      </c>
      <c r="M3510" s="100" t="s">
        <v>38379</v>
      </c>
      <c r="N3510" t="s">
        <v>26205</v>
      </c>
      <c r="O3510" t="s">
        <v>42767</v>
      </c>
      <c r="P3510">
        <v>1</v>
      </c>
      <c r="Q3510" t="s">
        <v>27087</v>
      </c>
      <c r="R3510" t="s">
        <v>25829</v>
      </c>
      <c r="S3510" t="s">
        <v>26197</v>
      </c>
      <c r="T3510"/>
      <c r="U3510" t="s">
        <v>26198</v>
      </c>
      <c r="V3510" t="s">
        <v>26199</v>
      </c>
      <c r="W3510" s="91" t="s">
        <v>42870</v>
      </c>
      <c r="X3510" s="91" t="s">
        <v>42871</v>
      </c>
      <c r="Y3510" s="97"/>
      <c r="AA3510" s="91" t="str">
        <v>HARPE106.4WI</v>
      </c>
    </row>
    <row r="3511" spans="1:27" s="91" customFormat="1" ht="15" customHeight="1" x14ac:dyDescent="0.35">
      <c r="A3511" t="s">
        <v>10436</v>
      </c>
      <c r="B3511" t="s">
        <v>10435</v>
      </c>
      <c r="C3511" t="s">
        <v>7620</v>
      </c>
      <c r="D3511" t="s">
        <v>10437</v>
      </c>
      <c r="E3511"/>
      <c r="F3511" t="s">
        <v>75</v>
      </c>
      <c r="G3511"/>
      <c r="H3511">
        <v>110.7</v>
      </c>
      <c r="I3511">
        <v>56.36</v>
      </c>
      <c r="J3511" t="s">
        <v>95</v>
      </c>
      <c r="K3511">
        <v>35.799900000000001</v>
      </c>
      <c r="L3511">
        <v>-86.664400000000001</v>
      </c>
      <c r="M3511" s="100" t="s">
        <v>38379</v>
      </c>
      <c r="N3511" t="s">
        <v>26205</v>
      </c>
      <c r="O3511" t="s">
        <v>42767</v>
      </c>
      <c r="P3511">
        <v>1</v>
      </c>
      <c r="Q3511" t="s">
        <v>31694</v>
      </c>
      <c r="R3511" t="s">
        <v>25829</v>
      </c>
      <c r="S3511" t="s">
        <v>26197</v>
      </c>
      <c r="T3511"/>
      <c r="U3511" t="s">
        <v>26198</v>
      </c>
      <c r="V3511" t="s">
        <v>26199</v>
      </c>
      <c r="Y3511" s="97"/>
      <c r="AA3511" s="91" t="str">
        <v>HARPE110.7WI</v>
      </c>
    </row>
    <row r="3512" spans="1:27" s="91" customFormat="1" ht="15" customHeight="1" x14ac:dyDescent="0.35">
      <c r="A3512" t="s">
        <v>10439</v>
      </c>
      <c r="B3512" t="s">
        <v>10438</v>
      </c>
      <c r="C3512" t="s">
        <v>7620</v>
      </c>
      <c r="D3512" t="s">
        <v>10440</v>
      </c>
      <c r="E3512"/>
      <c r="F3512" t="s">
        <v>75</v>
      </c>
      <c r="G3512"/>
      <c r="H3512">
        <v>112</v>
      </c>
      <c r="I3512">
        <v>41.45</v>
      </c>
      <c r="J3512" t="s">
        <v>95</v>
      </c>
      <c r="K3512">
        <v>35.786667000000001</v>
      </c>
      <c r="L3512">
        <v>-86.661389</v>
      </c>
      <c r="M3512" s="100" t="s">
        <v>38379</v>
      </c>
      <c r="N3512" t="s">
        <v>26205</v>
      </c>
      <c r="O3512" t="s">
        <v>42767</v>
      </c>
      <c r="P3512">
        <v>1</v>
      </c>
      <c r="Q3512" t="s">
        <v>31694</v>
      </c>
      <c r="R3512" t="s">
        <v>25829</v>
      </c>
      <c r="S3512" t="s">
        <v>26197</v>
      </c>
      <c r="T3512"/>
      <c r="U3512" t="s">
        <v>26198</v>
      </c>
      <c r="V3512" t="s">
        <v>26199</v>
      </c>
      <c r="W3512" s="91" t="s">
        <v>10441</v>
      </c>
      <c r="Y3512" s="97"/>
      <c r="AA3512" s="91" t="str">
        <v>HARPE112.0WI</v>
      </c>
    </row>
    <row r="3513" spans="1:27" s="91" customFormat="1" ht="15" customHeight="1" x14ac:dyDescent="0.35">
      <c r="A3513" s="310" t="s">
        <v>39340</v>
      </c>
      <c r="B3513" s="310" t="s">
        <v>39341</v>
      </c>
      <c r="C3513" s="310" t="s">
        <v>7620</v>
      </c>
      <c r="D3513" s="310" t="s">
        <v>39342</v>
      </c>
      <c r="E3513" s="310"/>
      <c r="F3513" s="310" t="s">
        <v>75</v>
      </c>
      <c r="G3513" s="310"/>
      <c r="H3513" s="314">
        <v>114.4</v>
      </c>
      <c r="I3513" s="314">
        <v>25.5</v>
      </c>
      <c r="J3513" s="310" t="s">
        <v>148</v>
      </c>
      <c r="K3513" s="314">
        <v>35.766438999999998</v>
      </c>
      <c r="L3513" s="314">
        <v>-86.647109999999998</v>
      </c>
      <c r="M3513" s="314" t="s">
        <v>38379</v>
      </c>
      <c r="N3513" s="310" t="s">
        <v>26205</v>
      </c>
      <c r="O3513" s="310" t="s">
        <v>39343</v>
      </c>
      <c r="P3513" s="314">
        <v>1</v>
      </c>
      <c r="Q3513" s="310" t="s">
        <v>27377</v>
      </c>
      <c r="R3513" s="310" t="s">
        <v>25829</v>
      </c>
      <c r="S3513" s="310" t="s">
        <v>26197</v>
      </c>
      <c r="T3513" s="310"/>
      <c r="U3513" s="310" t="s">
        <v>26198</v>
      </c>
      <c r="V3513" s="310" t="s">
        <v>26199</v>
      </c>
      <c r="X3513" s="91" t="s">
        <v>38464</v>
      </c>
      <c r="Y3513" s="97"/>
      <c r="AA3513" s="91" t="str">
        <v>HARPE114.4RU</v>
      </c>
    </row>
    <row r="3514" spans="1:27" s="91" customFormat="1" ht="15" customHeight="1" x14ac:dyDescent="0.35">
      <c r="A3514" t="s">
        <v>10443</v>
      </c>
      <c r="B3514" t="s">
        <v>10442</v>
      </c>
      <c r="C3514" t="s">
        <v>7620</v>
      </c>
      <c r="D3514" t="s">
        <v>10444</v>
      </c>
      <c r="E3514"/>
      <c r="F3514" t="s">
        <v>75</v>
      </c>
      <c r="G3514"/>
      <c r="H3514">
        <v>114.5</v>
      </c>
      <c r="I3514">
        <v>25.8</v>
      </c>
      <c r="J3514" t="s">
        <v>148</v>
      </c>
      <c r="K3514">
        <v>35.76587</v>
      </c>
      <c r="L3514">
        <v>-86.646510000000006</v>
      </c>
      <c r="M3514" s="100" t="s">
        <v>38379</v>
      </c>
      <c r="N3514" t="s">
        <v>26205</v>
      </c>
      <c r="O3514" t="s">
        <v>42767</v>
      </c>
      <c r="P3514">
        <v>1</v>
      </c>
      <c r="Q3514" t="s">
        <v>27377</v>
      </c>
      <c r="R3514" t="s">
        <v>25829</v>
      </c>
      <c r="S3514" t="s">
        <v>26197</v>
      </c>
      <c r="T3514"/>
      <c r="U3514" t="s">
        <v>26198</v>
      </c>
      <c r="V3514" t="s">
        <v>26199</v>
      </c>
      <c r="Y3514" s="97"/>
      <c r="AA3514" s="91" t="str">
        <v>HARPE114.5RU</v>
      </c>
    </row>
    <row r="3515" spans="1:27" s="91" customFormat="1" ht="15" customHeight="1" x14ac:dyDescent="0.35">
      <c r="A3515" t="s">
        <v>39344</v>
      </c>
      <c r="B3515" t="s">
        <v>39345</v>
      </c>
      <c r="C3515" t="s">
        <v>7620</v>
      </c>
      <c r="D3515" t="s">
        <v>39346</v>
      </c>
      <c r="E3515"/>
      <c r="F3515" t="s">
        <v>75</v>
      </c>
      <c r="G3515"/>
      <c r="H3515">
        <v>114.6</v>
      </c>
      <c r="I3515">
        <v>26.5</v>
      </c>
      <c r="J3515" t="s">
        <v>148</v>
      </c>
      <c r="K3515">
        <v>35.765827999999999</v>
      </c>
      <c r="L3515">
        <v>-86.646495999999999</v>
      </c>
      <c r="M3515" s="100" t="s">
        <v>38379</v>
      </c>
      <c r="N3515" t="s">
        <v>26205</v>
      </c>
      <c r="O3515" t="s">
        <v>39343</v>
      </c>
      <c r="P3515">
        <v>1</v>
      </c>
      <c r="Q3515" t="s">
        <v>27377</v>
      </c>
      <c r="R3515" t="s">
        <v>25829</v>
      </c>
      <c r="S3515" t="s">
        <v>26197</v>
      </c>
      <c r="T3515"/>
      <c r="U3515" t="s">
        <v>26198</v>
      </c>
      <c r="V3515" t="s">
        <v>26199</v>
      </c>
      <c r="X3515" s="91" t="s">
        <v>39347</v>
      </c>
      <c r="Y3515" s="97"/>
      <c r="AA3515" s="91" t="str">
        <v>HARPE114.6RU</v>
      </c>
    </row>
    <row r="3516" spans="1:27" s="91" customFormat="1" ht="15" customHeight="1" x14ac:dyDescent="0.35">
      <c r="A3516" t="s">
        <v>10446</v>
      </c>
      <c r="B3516" t="s">
        <v>10445</v>
      </c>
      <c r="C3516" t="s">
        <v>7620</v>
      </c>
      <c r="D3516" t="s">
        <v>5218</v>
      </c>
      <c r="E3516"/>
      <c r="F3516" t="s">
        <v>75</v>
      </c>
      <c r="G3516"/>
      <c r="H3516">
        <v>117.3</v>
      </c>
      <c r="I3516">
        <v>5.35</v>
      </c>
      <c r="J3516" t="s">
        <v>148</v>
      </c>
      <c r="K3516">
        <v>35.751530000000002</v>
      </c>
      <c r="L3516">
        <v>-86.622060000000005</v>
      </c>
      <c r="M3516" s="100" t="s">
        <v>38379</v>
      </c>
      <c r="N3516" t="s">
        <v>26205</v>
      </c>
      <c r="O3516" t="s">
        <v>42774</v>
      </c>
      <c r="P3516">
        <v>1</v>
      </c>
      <c r="Q3516" t="s">
        <v>27377</v>
      </c>
      <c r="R3516" t="s">
        <v>25829</v>
      </c>
      <c r="S3516" t="s">
        <v>26197</v>
      </c>
      <c r="T3516"/>
      <c r="U3516" t="s">
        <v>26198</v>
      </c>
      <c r="V3516" t="s">
        <v>26199</v>
      </c>
      <c r="W3516" s="91" t="s">
        <v>10447</v>
      </c>
      <c r="X3516" s="91" t="s">
        <v>31695</v>
      </c>
      <c r="Y3516" s="97"/>
      <c r="AA3516" s="91" t="str">
        <v>HARPE117.3RU</v>
      </c>
    </row>
    <row r="3517" spans="1:27" s="91" customFormat="1" ht="15" customHeight="1" x14ac:dyDescent="0.35">
      <c r="A3517" t="s">
        <v>10449</v>
      </c>
      <c r="B3517" t="s">
        <v>10448</v>
      </c>
      <c r="C3517" t="s">
        <v>10450</v>
      </c>
      <c r="D3517" t="s">
        <v>10451</v>
      </c>
      <c r="E3517"/>
      <c r="F3517" t="s">
        <v>75</v>
      </c>
      <c r="G3517"/>
      <c r="H3517">
        <v>118.9</v>
      </c>
      <c r="I3517">
        <v>0.25</v>
      </c>
      <c r="J3517" t="s">
        <v>148</v>
      </c>
      <c r="K3517">
        <v>35.735999999999997</v>
      </c>
      <c r="L3517">
        <v>-86.6233</v>
      </c>
      <c r="M3517" s="100" t="s">
        <v>38379</v>
      </c>
      <c r="N3517" t="s">
        <v>26205</v>
      </c>
      <c r="O3517" t="s">
        <v>42774</v>
      </c>
      <c r="P3517">
        <v>1</v>
      </c>
      <c r="Q3517" t="s">
        <v>27377</v>
      </c>
      <c r="R3517" t="s">
        <v>25829</v>
      </c>
      <c r="S3517" t="s">
        <v>26197</v>
      </c>
      <c r="T3517"/>
      <c r="U3517" t="s">
        <v>26198</v>
      </c>
      <c r="V3517" t="s">
        <v>26199</v>
      </c>
      <c r="X3517" s="91" t="s">
        <v>35216</v>
      </c>
      <c r="Y3517" s="97"/>
      <c r="AA3517" s="91" t="str">
        <v>HARPE118.9RU</v>
      </c>
    </row>
    <row r="3518" spans="1:27" s="91" customFormat="1" ht="15" customHeight="1" x14ac:dyDescent="0.35">
      <c r="A3518" t="s">
        <v>10453</v>
      </c>
      <c r="B3518" t="s">
        <v>10452</v>
      </c>
      <c r="C3518" t="s">
        <v>10454</v>
      </c>
      <c r="D3518" t="s">
        <v>10455</v>
      </c>
      <c r="E3518"/>
      <c r="F3518" t="s">
        <v>29083</v>
      </c>
      <c r="G3518"/>
      <c r="H3518">
        <v>0.4</v>
      </c>
      <c r="I3518">
        <v>2.72</v>
      </c>
      <c r="J3518" t="s">
        <v>19</v>
      </c>
      <c r="K3518">
        <v>36.197130000000001</v>
      </c>
      <c r="L3518">
        <v>-87.177710000000005</v>
      </c>
      <c r="M3518" s="100" t="s">
        <v>38379</v>
      </c>
      <c r="N3518" t="s">
        <v>26205</v>
      </c>
      <c r="O3518" t="s">
        <v>42524</v>
      </c>
      <c r="P3518">
        <v>1</v>
      </c>
      <c r="Q3518" t="s">
        <v>31696</v>
      </c>
      <c r="R3518" t="s">
        <v>25829</v>
      </c>
      <c r="S3518" t="s">
        <v>26197</v>
      </c>
      <c r="T3518"/>
      <c r="U3518" t="s">
        <v>26198</v>
      </c>
      <c r="V3518" t="s">
        <v>26199</v>
      </c>
      <c r="Y3518" s="97"/>
      <c r="AA3518" s="91" t="str">
        <v>HARPE13.6T0.4DI</v>
      </c>
    </row>
    <row r="3519" spans="1:27" s="91" customFormat="1" ht="15" customHeight="1" x14ac:dyDescent="0.35">
      <c r="A3519" t="s">
        <v>10457</v>
      </c>
      <c r="B3519" t="s">
        <v>10456</v>
      </c>
      <c r="C3519" t="s">
        <v>10405</v>
      </c>
      <c r="D3519" t="s">
        <v>10458</v>
      </c>
      <c r="E3519"/>
      <c r="F3519" t="s">
        <v>29083</v>
      </c>
      <c r="G3519"/>
      <c r="H3519">
        <v>0.2</v>
      </c>
      <c r="I3519">
        <v>0.55000000000000004</v>
      </c>
      <c r="J3519" t="s">
        <v>690</v>
      </c>
      <c r="K3519">
        <v>36.129669999999997</v>
      </c>
      <c r="L3519">
        <v>-87.144679999999994</v>
      </c>
      <c r="M3519" s="100" t="s">
        <v>38379</v>
      </c>
      <c r="N3519" t="s">
        <v>26205</v>
      </c>
      <c r="O3519" t="s">
        <v>42490</v>
      </c>
      <c r="P3519">
        <v>1</v>
      </c>
      <c r="Q3519" t="s">
        <v>28652</v>
      </c>
      <c r="R3519" t="s">
        <v>25829</v>
      </c>
      <c r="S3519" t="s">
        <v>26197</v>
      </c>
      <c r="T3519"/>
      <c r="U3519" t="s">
        <v>26198</v>
      </c>
      <c r="V3519" t="s">
        <v>26199</v>
      </c>
      <c r="W3519" s="91" t="s">
        <v>10459</v>
      </c>
      <c r="X3519" s="91" t="s">
        <v>31697</v>
      </c>
      <c r="Y3519" s="97"/>
      <c r="AA3519" s="91" t="str">
        <v>HARPE26.0T0.2CH</v>
      </c>
    </row>
    <row r="3520" spans="1:27" s="91" customFormat="1" ht="15" customHeight="1" x14ac:dyDescent="0.35">
      <c r="A3520" t="s">
        <v>10461</v>
      </c>
      <c r="B3520" t="s">
        <v>10460</v>
      </c>
      <c r="C3520" t="s">
        <v>10405</v>
      </c>
      <c r="D3520" t="s">
        <v>10462</v>
      </c>
      <c r="E3520"/>
      <c r="F3520" t="s">
        <v>29083</v>
      </c>
      <c r="G3520"/>
      <c r="H3520">
        <v>0.6</v>
      </c>
      <c r="I3520">
        <v>0.55000000000000004</v>
      </c>
      <c r="J3520" t="s">
        <v>690</v>
      </c>
      <c r="K3520">
        <v>36.12426</v>
      </c>
      <c r="L3520">
        <v>-87.145970000000005</v>
      </c>
      <c r="M3520" s="100" t="s">
        <v>38379</v>
      </c>
      <c r="N3520" t="s">
        <v>26205</v>
      </c>
      <c r="O3520" t="s">
        <v>42490</v>
      </c>
      <c r="P3520">
        <v>1</v>
      </c>
      <c r="Q3520" t="s">
        <v>28652</v>
      </c>
      <c r="R3520" t="s">
        <v>25829</v>
      </c>
      <c r="S3520" t="s">
        <v>26197</v>
      </c>
      <c r="T3520"/>
      <c r="U3520" t="s">
        <v>26198</v>
      </c>
      <c r="V3520" t="s">
        <v>26199</v>
      </c>
      <c r="W3520" s="91" t="s">
        <v>10463</v>
      </c>
      <c r="X3520" s="91" t="s">
        <v>31698</v>
      </c>
      <c r="Y3520" s="97"/>
      <c r="AA3520" s="91" t="str">
        <v>HARPE26.0T0.6CH</v>
      </c>
    </row>
    <row r="3521" spans="1:27" s="91" customFormat="1" ht="15" customHeight="1" x14ac:dyDescent="0.35">
      <c r="A3521" t="s">
        <v>10465</v>
      </c>
      <c r="B3521" t="s">
        <v>10464</v>
      </c>
      <c r="C3521" t="s">
        <v>10405</v>
      </c>
      <c r="D3521" t="s">
        <v>10466</v>
      </c>
      <c r="E3521"/>
      <c r="F3521" t="s">
        <v>33</v>
      </c>
      <c r="G3521"/>
      <c r="H3521">
        <v>0.2</v>
      </c>
      <c r="I3521">
        <v>1.1200000000000001</v>
      </c>
      <c r="J3521" t="s">
        <v>95</v>
      </c>
      <c r="K3521">
        <v>36.001111000000002</v>
      </c>
      <c r="L3521">
        <v>-86.934167000000002</v>
      </c>
      <c r="M3521" s="100" t="s">
        <v>38379</v>
      </c>
      <c r="N3521" t="s">
        <v>26205</v>
      </c>
      <c r="O3521" t="s">
        <v>42794</v>
      </c>
      <c r="P3521">
        <v>1</v>
      </c>
      <c r="Q3521" t="s">
        <v>27379</v>
      </c>
      <c r="R3521" t="s">
        <v>25829</v>
      </c>
      <c r="S3521" t="s">
        <v>26197</v>
      </c>
      <c r="T3521"/>
      <c r="U3521" t="s">
        <v>26198</v>
      </c>
      <c r="V3521" t="s">
        <v>26199</v>
      </c>
      <c r="W3521" s="91" t="s">
        <v>10467</v>
      </c>
      <c r="X3521" s="91" t="s">
        <v>31098</v>
      </c>
      <c r="Y3521" s="97"/>
      <c r="AA3521" s="91" t="str">
        <v>HARPE72.1T0.2WI</v>
      </c>
    </row>
    <row r="3522" spans="1:27" s="91" customFormat="1" ht="15" customHeight="1" x14ac:dyDescent="0.35">
      <c r="A3522" t="s">
        <v>10469</v>
      </c>
      <c r="B3522" t="s">
        <v>10468</v>
      </c>
      <c r="C3522" t="s">
        <v>10405</v>
      </c>
      <c r="D3522" t="s">
        <v>10470</v>
      </c>
      <c r="E3522"/>
      <c r="F3522" t="s">
        <v>33</v>
      </c>
      <c r="G3522"/>
      <c r="H3522">
        <v>0.4</v>
      </c>
      <c r="I3522">
        <v>1.72</v>
      </c>
      <c r="J3522" t="s">
        <v>95</v>
      </c>
      <c r="K3522">
        <v>35.905833000000001</v>
      </c>
      <c r="L3522">
        <v>-86.863611000000006</v>
      </c>
      <c r="M3522" s="100" t="s">
        <v>38379</v>
      </c>
      <c r="N3522" t="s">
        <v>26205</v>
      </c>
      <c r="O3522" t="s">
        <v>42128</v>
      </c>
      <c r="P3522">
        <v>1</v>
      </c>
      <c r="Q3522" t="s">
        <v>31699</v>
      </c>
      <c r="R3522" t="s">
        <v>25829</v>
      </c>
      <c r="S3522" t="s">
        <v>26197</v>
      </c>
      <c r="T3522"/>
      <c r="U3522" t="s">
        <v>26198</v>
      </c>
      <c r="V3522" t="s">
        <v>26199</v>
      </c>
      <c r="W3522" s="91" t="s">
        <v>10471</v>
      </c>
      <c r="X3522" s="91" t="s">
        <v>31098</v>
      </c>
      <c r="Y3522" s="97"/>
      <c r="AA3522" s="91" t="str">
        <v>HARPE88.6T0.4WI</v>
      </c>
    </row>
    <row r="3523" spans="1:27" s="91" customFormat="1" ht="15" customHeight="1" x14ac:dyDescent="0.35">
      <c r="A3523" t="s">
        <v>10473</v>
      </c>
      <c r="B3523" t="s">
        <v>10472</v>
      </c>
      <c r="C3523" t="s">
        <v>10474</v>
      </c>
      <c r="D3523" t="s">
        <v>10475</v>
      </c>
      <c r="E3523"/>
      <c r="F3523" t="s">
        <v>28994</v>
      </c>
      <c r="G3523"/>
      <c r="H3523">
        <v>0.1</v>
      </c>
      <c r="I3523">
        <v>0.25</v>
      </c>
      <c r="J3523" t="s">
        <v>64</v>
      </c>
      <c r="K3523">
        <v>36.084699999999998</v>
      </c>
      <c r="L3523">
        <v>-82.994100000000003</v>
      </c>
      <c r="M3523" s="100" t="s">
        <v>38387</v>
      </c>
      <c r="N3523" t="s">
        <v>26214</v>
      </c>
      <c r="O3523" t="s">
        <v>42726</v>
      </c>
      <c r="P3523">
        <v>5</v>
      </c>
      <c r="Q3523" t="s">
        <v>31700</v>
      </c>
      <c r="R3523" t="s">
        <v>25821</v>
      </c>
      <c r="S3523" t="s">
        <v>26197</v>
      </c>
      <c r="T3523"/>
      <c r="U3523" t="s">
        <v>26198</v>
      </c>
      <c r="V3523" t="s">
        <v>26204</v>
      </c>
      <c r="Y3523" s="97"/>
      <c r="AA3523" s="91" t="str">
        <v>HARRI000.1GE</v>
      </c>
    </row>
    <row r="3524" spans="1:27" s="91" customFormat="1" ht="15" customHeight="1" x14ac:dyDescent="0.35">
      <c r="A3524" t="s">
        <v>10477</v>
      </c>
      <c r="B3524" t="s">
        <v>10476</v>
      </c>
      <c r="C3524" t="s">
        <v>10478</v>
      </c>
      <c r="D3524" t="s">
        <v>10479</v>
      </c>
      <c r="E3524"/>
      <c r="F3524" t="s">
        <v>403</v>
      </c>
      <c r="G3524"/>
      <c r="H3524">
        <v>0.5</v>
      </c>
      <c r="I3524">
        <v>4.4000000000000004</v>
      </c>
      <c r="J3524" t="s">
        <v>630</v>
      </c>
      <c r="K3524">
        <v>36.369399999999999</v>
      </c>
      <c r="L3524">
        <v>-89.487899999999996</v>
      </c>
      <c r="M3524" s="100" t="s">
        <v>38425</v>
      </c>
      <c r="N3524" t="s">
        <v>26273</v>
      </c>
      <c r="O3524" t="s">
        <v>42570</v>
      </c>
      <c r="P3524">
        <v>5</v>
      </c>
      <c r="Q3524" t="s">
        <v>27381</v>
      </c>
      <c r="R3524" t="s">
        <v>25816</v>
      </c>
      <c r="S3524" t="s">
        <v>26197</v>
      </c>
      <c r="T3524"/>
      <c r="U3524" t="s">
        <v>26198</v>
      </c>
      <c r="V3524" t="s">
        <v>26199</v>
      </c>
      <c r="Y3524" s="97"/>
      <c r="AA3524" s="91" t="str">
        <v>HARRI000.5LA</v>
      </c>
    </row>
    <row r="3525" spans="1:27" s="91" customFormat="1" ht="15" customHeight="1" x14ac:dyDescent="0.35">
      <c r="A3525" t="s">
        <v>10481</v>
      </c>
      <c r="B3525" t="s">
        <v>10480</v>
      </c>
      <c r="C3525" t="s">
        <v>10482</v>
      </c>
      <c r="D3525" t="s">
        <v>10483</v>
      </c>
      <c r="E3525"/>
      <c r="F3525" t="s">
        <v>27</v>
      </c>
      <c r="G3525"/>
      <c r="H3525">
        <v>0.5</v>
      </c>
      <c r="I3525">
        <v>5.76</v>
      </c>
      <c r="J3525" t="s">
        <v>919</v>
      </c>
      <c r="K3525">
        <v>35.183329999999998</v>
      </c>
      <c r="L3525">
        <v>-89.932500000000005</v>
      </c>
      <c r="M3525" s="100" t="s">
        <v>38390</v>
      </c>
      <c r="N3525" t="s">
        <v>26218</v>
      </c>
      <c r="O3525" t="s">
        <v>43113</v>
      </c>
      <c r="P3525">
        <v>3</v>
      </c>
      <c r="Q3525" t="s">
        <v>27382</v>
      </c>
      <c r="R3525" t="s">
        <v>25828</v>
      </c>
      <c r="S3525" t="s">
        <v>26197</v>
      </c>
      <c r="T3525"/>
      <c r="U3525" t="s">
        <v>26198</v>
      </c>
      <c r="V3525" t="s">
        <v>26199</v>
      </c>
      <c r="W3525" s="91" t="s">
        <v>43114</v>
      </c>
      <c r="X3525" s="91" t="s">
        <v>31701</v>
      </c>
      <c r="Y3525" s="97"/>
      <c r="AA3525" s="91" t="str">
        <v>HARRI000.5SH</v>
      </c>
    </row>
    <row r="3526" spans="1:27" s="91" customFormat="1" ht="15" customHeight="1" x14ac:dyDescent="0.35">
      <c r="A3526" s="310" t="s">
        <v>39348</v>
      </c>
      <c r="B3526" s="310" t="s">
        <v>39349</v>
      </c>
      <c r="C3526" s="310" t="s">
        <v>10482</v>
      </c>
      <c r="D3526" s="310" t="s">
        <v>39350</v>
      </c>
      <c r="E3526" s="310"/>
      <c r="F3526" s="310" t="s">
        <v>27</v>
      </c>
      <c r="G3526" s="310"/>
      <c r="H3526" s="314">
        <v>1.2</v>
      </c>
      <c r="I3526" s="314">
        <v>5.6</v>
      </c>
      <c r="J3526" s="310" t="s">
        <v>919</v>
      </c>
      <c r="K3526" s="314">
        <v>35.178229999999999</v>
      </c>
      <c r="L3526" s="314">
        <v>-89.929990000000004</v>
      </c>
      <c r="M3526" s="314" t="s">
        <v>38390</v>
      </c>
      <c r="N3526" s="310" t="s">
        <v>26218</v>
      </c>
      <c r="O3526" s="310" t="s">
        <v>39351</v>
      </c>
      <c r="P3526" s="314">
        <v>3</v>
      </c>
      <c r="Q3526" s="310" t="s">
        <v>27382</v>
      </c>
      <c r="R3526" s="310" t="s">
        <v>25828</v>
      </c>
      <c r="S3526" s="310" t="s">
        <v>26197</v>
      </c>
      <c r="T3526" s="310"/>
      <c r="U3526" s="310" t="s">
        <v>26198</v>
      </c>
      <c r="V3526" s="310" t="s">
        <v>26199</v>
      </c>
      <c r="Y3526" s="97"/>
      <c r="AA3526" s="91" t="str">
        <v>HARRI001.2SH</v>
      </c>
    </row>
    <row r="3527" spans="1:27" s="91" customFormat="1" ht="15" customHeight="1" x14ac:dyDescent="0.35">
      <c r="A3527" t="s">
        <v>10485</v>
      </c>
      <c r="B3527" t="s">
        <v>10484</v>
      </c>
      <c r="C3527" t="s">
        <v>7336</v>
      </c>
      <c r="D3527" t="s">
        <v>2422</v>
      </c>
      <c r="E3527"/>
      <c r="F3527" t="s">
        <v>9</v>
      </c>
      <c r="G3527"/>
      <c r="H3527">
        <v>1.4</v>
      </c>
      <c r="I3527">
        <v>21.51</v>
      </c>
      <c r="J3527" t="s">
        <v>28</v>
      </c>
      <c r="K3527">
        <v>35.613900000000001</v>
      </c>
      <c r="L3527">
        <v>-88.701700000000002</v>
      </c>
      <c r="M3527" s="100" t="s">
        <v>38381</v>
      </c>
      <c r="N3527" t="s">
        <v>26209</v>
      </c>
      <c r="O3527" t="s">
        <v>42734</v>
      </c>
      <c r="P3527">
        <v>1</v>
      </c>
      <c r="Q3527" t="s">
        <v>27040</v>
      </c>
      <c r="R3527" t="s">
        <v>25816</v>
      </c>
      <c r="S3527" t="s">
        <v>26197</v>
      </c>
      <c r="T3527"/>
      <c r="U3527" t="s">
        <v>26198</v>
      </c>
      <c r="V3527" t="s">
        <v>26199</v>
      </c>
      <c r="Y3527" s="97"/>
      <c r="AA3527" s="91" t="str">
        <v>HARRI001.4MN</v>
      </c>
    </row>
    <row r="3528" spans="1:27" s="91" customFormat="1" ht="15" customHeight="1" x14ac:dyDescent="0.35">
      <c r="A3528" t="s">
        <v>37981</v>
      </c>
      <c r="B3528" t="s">
        <v>37982</v>
      </c>
      <c r="C3528" t="s">
        <v>7336</v>
      </c>
      <c r="D3528" t="s">
        <v>37983</v>
      </c>
      <c r="E3528"/>
      <c r="F3528" t="s">
        <v>28994</v>
      </c>
      <c r="G3528"/>
      <c r="H3528">
        <v>1.5</v>
      </c>
      <c r="I3528">
        <v>11.5</v>
      </c>
      <c r="J3528" t="s">
        <v>285</v>
      </c>
      <c r="K3528">
        <v>35.166474000000001</v>
      </c>
      <c r="L3528">
        <v>-84.938800000000001</v>
      </c>
      <c r="M3528" s="100" t="s">
        <v>38384</v>
      </c>
      <c r="N3528" t="s">
        <v>26211</v>
      </c>
      <c r="O3528" t="s">
        <v>39352</v>
      </c>
      <c r="P3528">
        <v>2</v>
      </c>
      <c r="Q3528" t="s">
        <v>31703</v>
      </c>
      <c r="R3528" t="s">
        <v>25802</v>
      </c>
      <c r="S3528" t="s">
        <v>26197</v>
      </c>
      <c r="T3528"/>
      <c r="U3528" t="s">
        <v>26198</v>
      </c>
      <c r="V3528" t="s">
        <v>26204</v>
      </c>
      <c r="Y3528" s="97"/>
      <c r="AA3528" s="91" t="str">
        <v>HARRI001.5BR</v>
      </c>
    </row>
    <row r="3529" spans="1:27" s="91" customFormat="1" ht="15" customHeight="1" x14ac:dyDescent="0.35">
      <c r="A3529" t="s">
        <v>10487</v>
      </c>
      <c r="B3529" t="s">
        <v>10486</v>
      </c>
      <c r="C3529" t="s">
        <v>10488</v>
      </c>
      <c r="D3529" t="s">
        <v>10489</v>
      </c>
      <c r="E3529"/>
      <c r="F3529" t="s">
        <v>27</v>
      </c>
      <c r="G3529"/>
      <c r="H3529">
        <v>1.8</v>
      </c>
      <c r="I3529">
        <v>9.2200000000000006</v>
      </c>
      <c r="J3529" t="s">
        <v>919</v>
      </c>
      <c r="K3529">
        <v>35.1875</v>
      </c>
      <c r="L3529">
        <v>-89.887500000000003</v>
      </c>
      <c r="M3529" s="100" t="s">
        <v>38390</v>
      </c>
      <c r="N3529" t="s">
        <v>26218</v>
      </c>
      <c r="O3529" t="s">
        <v>43113</v>
      </c>
      <c r="P3529">
        <v>3</v>
      </c>
      <c r="Q3529" t="s">
        <v>27383</v>
      </c>
      <c r="R3529" t="s">
        <v>25828</v>
      </c>
      <c r="S3529" t="s">
        <v>26197</v>
      </c>
      <c r="T3529"/>
      <c r="U3529" t="s">
        <v>26198</v>
      </c>
      <c r="V3529" t="s">
        <v>26199</v>
      </c>
      <c r="W3529" s="91" t="s">
        <v>43115</v>
      </c>
      <c r="X3529" s="91" t="s">
        <v>35217</v>
      </c>
      <c r="Y3529" s="97"/>
      <c r="AA3529" s="91" t="str">
        <v>HARRI001.8SH</v>
      </c>
    </row>
    <row r="3530" spans="1:27" s="91" customFormat="1" ht="15" customHeight="1" x14ac:dyDescent="0.35">
      <c r="A3530" t="s">
        <v>10491</v>
      </c>
      <c r="B3530" t="s">
        <v>10490</v>
      </c>
      <c r="C3530" t="s">
        <v>7336</v>
      </c>
      <c r="D3530" t="s">
        <v>10492</v>
      </c>
      <c r="E3530"/>
      <c r="F3530" t="s">
        <v>27</v>
      </c>
      <c r="G3530"/>
      <c r="H3530">
        <v>1.9</v>
      </c>
      <c r="I3530">
        <v>3.76</v>
      </c>
      <c r="J3530" t="s">
        <v>1463</v>
      </c>
      <c r="K3530">
        <v>36.086399999999998</v>
      </c>
      <c r="L3530">
        <v>-89.245699999999999</v>
      </c>
      <c r="M3530" s="100" t="s">
        <v>38429</v>
      </c>
      <c r="N3530" t="s">
        <v>26286</v>
      </c>
      <c r="O3530" t="s">
        <v>43116</v>
      </c>
      <c r="P3530">
        <v>2</v>
      </c>
      <c r="Q3530" t="s">
        <v>31702</v>
      </c>
      <c r="R3530" t="s">
        <v>25816</v>
      </c>
      <c r="S3530" t="s">
        <v>26197</v>
      </c>
      <c r="T3530"/>
      <c r="U3530" t="s">
        <v>26198</v>
      </c>
      <c r="V3530" t="s">
        <v>26199</v>
      </c>
      <c r="W3530" s="91" t="s">
        <v>10493</v>
      </c>
      <c r="X3530" s="91" t="s">
        <v>35218</v>
      </c>
      <c r="Y3530" s="97"/>
      <c r="AA3530" s="91" t="str">
        <v>HARRI001.9DY</v>
      </c>
    </row>
    <row r="3531" spans="1:27" s="91" customFormat="1" ht="15" customHeight="1" x14ac:dyDescent="0.35">
      <c r="A3531" t="s">
        <v>29236</v>
      </c>
      <c r="B3531" t="s">
        <v>7334</v>
      </c>
      <c r="C3531" t="s">
        <v>7336</v>
      </c>
      <c r="D3531" t="s">
        <v>7337</v>
      </c>
      <c r="E3531" t="s">
        <v>26424</v>
      </c>
      <c r="F3531" t="s">
        <v>9</v>
      </c>
      <c r="G3531"/>
      <c r="H3531">
        <v>2.19</v>
      </c>
      <c r="I3531">
        <v>19.7</v>
      </c>
      <c r="J3531" t="s">
        <v>28</v>
      </c>
      <c r="K3531">
        <v>35.6265</v>
      </c>
      <c r="L3531">
        <v>-88.693200000000004</v>
      </c>
      <c r="M3531" s="100" t="s">
        <v>38381</v>
      </c>
      <c r="N3531" t="s">
        <v>26209</v>
      </c>
      <c r="O3531" t="s">
        <v>42734</v>
      </c>
      <c r="P3531">
        <v>1</v>
      </c>
      <c r="Q3531" t="s">
        <v>27040</v>
      </c>
      <c r="R3531" t="s">
        <v>25816</v>
      </c>
      <c r="S3531" t="s">
        <v>26197</v>
      </c>
      <c r="T3531"/>
      <c r="U3531" t="s">
        <v>26198</v>
      </c>
      <c r="V3531" t="s">
        <v>26199</v>
      </c>
      <c r="W3531" s="91" t="s">
        <v>7335</v>
      </c>
      <c r="X3531" s="91" t="s">
        <v>35219</v>
      </c>
      <c r="Y3531" s="97"/>
      <c r="AA3531" s="91" t="str">
        <v>HARRI002.2MN</v>
      </c>
    </row>
    <row r="3532" spans="1:27" s="91" customFormat="1" ht="15" customHeight="1" x14ac:dyDescent="0.35">
      <c r="A3532" s="310" t="s">
        <v>39353</v>
      </c>
      <c r="B3532" s="310" t="s">
        <v>39354</v>
      </c>
      <c r="C3532" s="310" t="s">
        <v>10488</v>
      </c>
      <c r="D3532" s="310" t="s">
        <v>39355</v>
      </c>
      <c r="E3532" s="310"/>
      <c r="F3532" s="310" t="s">
        <v>27</v>
      </c>
      <c r="G3532" s="310"/>
      <c r="H3532" s="314">
        <v>4</v>
      </c>
      <c r="I3532" s="314">
        <v>3.85</v>
      </c>
      <c r="J3532" s="310" t="s">
        <v>919</v>
      </c>
      <c r="K3532" s="314">
        <v>35.206299999999999</v>
      </c>
      <c r="L3532" s="314">
        <v>-89.866299999999995</v>
      </c>
      <c r="M3532" s="314" t="s">
        <v>38390</v>
      </c>
      <c r="N3532" s="310" t="s">
        <v>26218</v>
      </c>
      <c r="O3532" s="310" t="s">
        <v>38920</v>
      </c>
      <c r="P3532" s="314">
        <v>3</v>
      </c>
      <c r="Q3532" s="310" t="s">
        <v>27383</v>
      </c>
      <c r="R3532" s="310" t="s">
        <v>25828</v>
      </c>
      <c r="S3532" s="310" t="s">
        <v>26197</v>
      </c>
      <c r="T3532" s="310"/>
      <c r="U3532" s="310" t="s">
        <v>26198</v>
      </c>
      <c r="V3532" s="310" t="s">
        <v>26199</v>
      </c>
      <c r="X3532" s="91" t="s">
        <v>39356</v>
      </c>
      <c r="Y3532" s="97"/>
      <c r="AA3532" s="91" t="str">
        <v>HARRI004.0SH</v>
      </c>
    </row>
    <row r="3533" spans="1:27" s="91" customFormat="1" ht="15" customHeight="1" x14ac:dyDescent="0.35">
      <c r="A3533" t="s">
        <v>29237</v>
      </c>
      <c r="B3533" t="s">
        <v>7458</v>
      </c>
      <c r="C3533" t="s">
        <v>7336</v>
      </c>
      <c r="D3533" t="s">
        <v>7460</v>
      </c>
      <c r="E3533" t="s">
        <v>26424</v>
      </c>
      <c r="F3533" t="s">
        <v>28994</v>
      </c>
      <c r="G3533"/>
      <c r="H3533">
        <v>4.8</v>
      </c>
      <c r="I3533">
        <v>5</v>
      </c>
      <c r="J3533" t="s">
        <v>285</v>
      </c>
      <c r="K3533">
        <v>35.172400000000003</v>
      </c>
      <c r="L3533">
        <v>-84.975099999999998</v>
      </c>
      <c r="M3533" s="100" t="s">
        <v>38384</v>
      </c>
      <c r="N3533" t="s">
        <v>26211</v>
      </c>
      <c r="O3533" t="s">
        <v>42814</v>
      </c>
      <c r="P3533">
        <v>2</v>
      </c>
      <c r="Q3533" t="s">
        <v>31703</v>
      </c>
      <c r="R3533" t="s">
        <v>25802</v>
      </c>
      <c r="S3533" t="s">
        <v>26197</v>
      </c>
      <c r="T3533"/>
      <c r="U3533" t="s">
        <v>26198</v>
      </c>
      <c r="V3533" t="s">
        <v>26204</v>
      </c>
      <c r="W3533" s="91" t="s">
        <v>7459</v>
      </c>
      <c r="X3533" s="91" t="s">
        <v>31704</v>
      </c>
      <c r="Y3533" s="97"/>
      <c r="AA3533" s="91" t="str">
        <v>HARRI004.8BR</v>
      </c>
    </row>
    <row r="3534" spans="1:27" s="91" customFormat="1" ht="15" customHeight="1" x14ac:dyDescent="0.35">
      <c r="A3534" s="310" t="s">
        <v>39357</v>
      </c>
      <c r="B3534" s="310" t="s">
        <v>39358</v>
      </c>
      <c r="C3534" s="310" t="s">
        <v>10488</v>
      </c>
      <c r="D3534" s="310" t="s">
        <v>39359</v>
      </c>
      <c r="E3534" s="310"/>
      <c r="F3534" s="310" t="s">
        <v>27</v>
      </c>
      <c r="G3534" s="310"/>
      <c r="H3534" s="314">
        <v>5</v>
      </c>
      <c r="I3534" s="314">
        <v>1.49</v>
      </c>
      <c r="J3534" s="310" t="s">
        <v>919</v>
      </c>
      <c r="K3534" s="314">
        <v>35.219200000000001</v>
      </c>
      <c r="L3534" s="314">
        <v>-89.867500000000007</v>
      </c>
      <c r="M3534" s="314" t="s">
        <v>38390</v>
      </c>
      <c r="N3534" s="310" t="s">
        <v>26218</v>
      </c>
      <c r="O3534" s="310" t="s">
        <v>38920</v>
      </c>
      <c r="P3534" s="314">
        <v>3</v>
      </c>
      <c r="Q3534" s="310" t="s">
        <v>27383</v>
      </c>
      <c r="R3534" s="310" t="s">
        <v>25828</v>
      </c>
      <c r="S3534" s="310" t="s">
        <v>26197</v>
      </c>
      <c r="T3534" s="310"/>
      <c r="U3534" s="310" t="s">
        <v>26198</v>
      </c>
      <c r="V3534" s="310" t="s">
        <v>26199</v>
      </c>
      <c r="X3534" s="91" t="s">
        <v>39360</v>
      </c>
      <c r="Y3534" s="97"/>
      <c r="AA3534" s="91" t="str">
        <v>HARRI005.0SH</v>
      </c>
    </row>
    <row r="3535" spans="1:27" s="91" customFormat="1" ht="15" customHeight="1" x14ac:dyDescent="0.35">
      <c r="A3535" s="310" t="s">
        <v>39361</v>
      </c>
      <c r="B3535" s="310" t="s">
        <v>39362</v>
      </c>
      <c r="C3535" s="310" t="s">
        <v>7336</v>
      </c>
      <c r="D3535" s="310" t="s">
        <v>39363</v>
      </c>
      <c r="E3535" s="310"/>
      <c r="F3535" s="310" t="s">
        <v>28996</v>
      </c>
      <c r="G3535" s="310"/>
      <c r="H3535" s="314">
        <v>6</v>
      </c>
      <c r="I3535" s="314">
        <v>3.4</v>
      </c>
      <c r="J3535" s="310" t="s">
        <v>285</v>
      </c>
      <c r="K3535" s="314">
        <v>35.177999999999997</v>
      </c>
      <c r="L3535" s="314">
        <v>-84.988380000000006</v>
      </c>
      <c r="M3535" s="314" t="s">
        <v>38384</v>
      </c>
      <c r="N3535" s="310" t="s">
        <v>26211</v>
      </c>
      <c r="O3535" s="310" t="s">
        <v>39352</v>
      </c>
      <c r="P3535" s="314">
        <v>2</v>
      </c>
      <c r="Q3535" s="310" t="s">
        <v>31703</v>
      </c>
      <c r="R3535" s="310" t="s">
        <v>25802</v>
      </c>
      <c r="S3535" s="310" t="s">
        <v>26197</v>
      </c>
      <c r="T3535" s="310"/>
      <c r="U3535" s="310" t="s">
        <v>26198</v>
      </c>
      <c r="V3535" s="310" t="s">
        <v>26204</v>
      </c>
      <c r="X3535" s="91" t="s">
        <v>39364</v>
      </c>
      <c r="Y3535" s="97"/>
      <c r="AA3535" s="91" t="str">
        <v>HARRI006.0BR</v>
      </c>
    </row>
    <row r="3536" spans="1:27" s="91" customFormat="1" ht="15" customHeight="1" x14ac:dyDescent="0.35">
      <c r="A3536" t="s">
        <v>10495</v>
      </c>
      <c r="B3536" t="s">
        <v>10494</v>
      </c>
      <c r="C3536" t="s">
        <v>10496</v>
      </c>
      <c r="D3536" t="s">
        <v>10497</v>
      </c>
      <c r="E3536"/>
      <c r="F3536" t="s">
        <v>28994</v>
      </c>
      <c r="G3536" t="s">
        <v>44</v>
      </c>
      <c r="H3536">
        <v>0.1</v>
      </c>
      <c r="I3536">
        <v>1.08</v>
      </c>
      <c r="J3536" t="s">
        <v>64</v>
      </c>
      <c r="K3536">
        <v>36.150689999999997</v>
      </c>
      <c r="L3536">
        <v>-82.970979999999997</v>
      </c>
      <c r="M3536" s="100" t="s">
        <v>38387</v>
      </c>
      <c r="N3536" t="s">
        <v>26214</v>
      </c>
      <c r="O3536" t="s">
        <v>42150</v>
      </c>
      <c r="P3536">
        <v>5</v>
      </c>
      <c r="Q3536" t="s">
        <v>31705</v>
      </c>
      <c r="R3536" t="s">
        <v>25821</v>
      </c>
      <c r="S3536" t="s">
        <v>26197</v>
      </c>
      <c r="T3536"/>
      <c r="U3536" t="s">
        <v>26198</v>
      </c>
      <c r="V3536" t="s">
        <v>26204</v>
      </c>
      <c r="Y3536" s="97"/>
      <c r="AA3536" s="91" t="str">
        <v>HARTM000.1GE</v>
      </c>
    </row>
    <row r="3537" spans="1:27" s="91" customFormat="1" ht="15" customHeight="1" x14ac:dyDescent="0.35">
      <c r="A3537" t="s">
        <v>10499</v>
      </c>
      <c r="B3537" t="s">
        <v>10498</v>
      </c>
      <c r="C3537" t="s">
        <v>10496</v>
      </c>
      <c r="D3537" t="s">
        <v>10500</v>
      </c>
      <c r="E3537"/>
      <c r="F3537" t="s">
        <v>28994</v>
      </c>
      <c r="G3537"/>
      <c r="H3537">
        <v>0.5</v>
      </c>
      <c r="I3537">
        <v>0.69</v>
      </c>
      <c r="J3537" t="s">
        <v>64</v>
      </c>
      <c r="K3537">
        <v>36.1755</v>
      </c>
      <c r="L3537">
        <v>-82.918300000000002</v>
      </c>
      <c r="M3537" s="100" t="s">
        <v>38387</v>
      </c>
      <c r="N3537" t="s">
        <v>26214</v>
      </c>
      <c r="O3537" t="s">
        <v>42150</v>
      </c>
      <c r="P3537">
        <v>5</v>
      </c>
      <c r="Q3537" t="s">
        <v>30709</v>
      </c>
      <c r="R3537" t="s">
        <v>25821</v>
      </c>
      <c r="S3537" t="s">
        <v>26197</v>
      </c>
      <c r="T3537"/>
      <c r="U3537" t="s">
        <v>26198</v>
      </c>
      <c r="V3537" t="s">
        <v>26204</v>
      </c>
      <c r="Y3537" s="97"/>
      <c r="AA3537" s="91" t="str">
        <v>HARTM000.5GE</v>
      </c>
    </row>
    <row r="3538" spans="1:27" s="91" customFormat="1" ht="15" customHeight="1" x14ac:dyDescent="0.35">
      <c r="A3538" t="s">
        <v>10502</v>
      </c>
      <c r="B3538" t="s">
        <v>10501</v>
      </c>
      <c r="C3538" t="s">
        <v>10503</v>
      </c>
      <c r="D3538" t="s">
        <v>10504</v>
      </c>
      <c r="E3538"/>
      <c r="F3538" t="s">
        <v>75</v>
      </c>
      <c r="G3538"/>
      <c r="H3538">
        <v>0.1</v>
      </c>
      <c r="I3538">
        <v>11.38</v>
      </c>
      <c r="J3538" t="s">
        <v>148</v>
      </c>
      <c r="K3538">
        <v>35.99418</v>
      </c>
      <c r="L3538">
        <v>-86.508600000000001</v>
      </c>
      <c r="M3538" s="100" t="s">
        <v>38401</v>
      </c>
      <c r="N3538" t="s">
        <v>26226</v>
      </c>
      <c r="O3538" t="s">
        <v>42825</v>
      </c>
      <c r="P3538">
        <v>2</v>
      </c>
      <c r="Q3538" t="s">
        <v>27384</v>
      </c>
      <c r="R3538" t="s">
        <v>25829</v>
      </c>
      <c r="S3538" t="s">
        <v>26197</v>
      </c>
      <c r="T3538"/>
      <c r="U3538" t="s">
        <v>26198</v>
      </c>
      <c r="V3538" t="s">
        <v>26199</v>
      </c>
      <c r="Y3538" s="97"/>
      <c r="AA3538" s="91" t="str">
        <v>HARTS000.1RU</v>
      </c>
    </row>
    <row r="3539" spans="1:27" s="91" customFormat="1" ht="15" customHeight="1" x14ac:dyDescent="0.35">
      <c r="A3539" t="s">
        <v>10506</v>
      </c>
      <c r="B3539" t="s">
        <v>10505</v>
      </c>
      <c r="C3539" t="s">
        <v>10503</v>
      </c>
      <c r="D3539" t="s">
        <v>41222</v>
      </c>
      <c r="E3539"/>
      <c r="F3539" t="s">
        <v>75</v>
      </c>
      <c r="G3539"/>
      <c r="H3539">
        <v>0.4</v>
      </c>
      <c r="I3539">
        <v>11.21</v>
      </c>
      <c r="J3539" t="s">
        <v>148</v>
      </c>
      <c r="K3539">
        <v>35.992778000000001</v>
      </c>
      <c r="L3539">
        <v>-86.512221999999994</v>
      </c>
      <c r="M3539" s="100" t="s">
        <v>38401</v>
      </c>
      <c r="N3539" t="s">
        <v>26226</v>
      </c>
      <c r="O3539" t="s">
        <v>42825</v>
      </c>
      <c r="P3539">
        <v>2</v>
      </c>
      <c r="Q3539" t="s">
        <v>27384</v>
      </c>
      <c r="R3539" t="s">
        <v>25829</v>
      </c>
      <c r="S3539" t="s">
        <v>26197</v>
      </c>
      <c r="T3539"/>
      <c r="U3539" t="s">
        <v>26198</v>
      </c>
      <c r="V3539" t="s">
        <v>26199</v>
      </c>
      <c r="Y3539" s="97"/>
      <c r="AA3539" s="91" t="str">
        <v>HARTS000.4RU</v>
      </c>
    </row>
    <row r="3540" spans="1:27" s="91" customFormat="1" ht="15" customHeight="1" x14ac:dyDescent="0.35">
      <c r="A3540" t="s">
        <v>10508</v>
      </c>
      <c r="B3540" t="s">
        <v>10507</v>
      </c>
      <c r="C3540" t="s">
        <v>10509</v>
      </c>
      <c r="D3540" t="s">
        <v>10510</v>
      </c>
      <c r="E3540"/>
      <c r="F3540" t="s">
        <v>29089</v>
      </c>
      <c r="G3540"/>
      <c r="H3540"/>
      <c r="I3540">
        <v>0.73</v>
      </c>
      <c r="J3540" t="s">
        <v>766</v>
      </c>
      <c r="K3540">
        <v>35.024270000000001</v>
      </c>
      <c r="L3540">
        <v>-85.436809999999994</v>
      </c>
      <c r="M3540" s="100" t="s">
        <v>38386</v>
      </c>
      <c r="N3540" t="s">
        <v>29084</v>
      </c>
      <c r="O3540" t="s">
        <v>42291</v>
      </c>
      <c r="P3540">
        <v>4</v>
      </c>
      <c r="Q3540" t="s">
        <v>29926</v>
      </c>
      <c r="R3540" t="s">
        <v>25802</v>
      </c>
      <c r="S3540" t="s">
        <v>26197</v>
      </c>
      <c r="T3540"/>
      <c r="U3540" t="s">
        <v>26198</v>
      </c>
      <c r="V3540" t="s">
        <v>26204</v>
      </c>
      <c r="Y3540" s="97"/>
      <c r="AA3540" s="91" t="str">
        <v>HARWO_G0.1HM</v>
      </c>
    </row>
    <row r="3541" spans="1:27" s="91" customFormat="1" ht="15" customHeight="1" x14ac:dyDescent="0.35">
      <c r="A3541" t="s">
        <v>10512</v>
      </c>
      <c r="B3541" t="s">
        <v>10511</v>
      </c>
      <c r="C3541" t="s">
        <v>10513</v>
      </c>
      <c r="D3541" t="s">
        <v>10514</v>
      </c>
      <c r="E3541"/>
      <c r="F3541" t="s">
        <v>29083</v>
      </c>
      <c r="G3541"/>
      <c r="H3541">
        <v>0.5</v>
      </c>
      <c r="I3541">
        <v>8.2899999999999991</v>
      </c>
      <c r="J3541" t="s">
        <v>203</v>
      </c>
      <c r="K3541">
        <v>35.813800000000001</v>
      </c>
      <c r="L3541">
        <v>-87.294200000000004</v>
      </c>
      <c r="M3541" s="100" t="s">
        <v>38382</v>
      </c>
      <c r="N3541" t="s">
        <v>26210</v>
      </c>
      <c r="O3541" t="s">
        <v>42841</v>
      </c>
      <c r="P3541">
        <v>3</v>
      </c>
      <c r="Q3541" t="s">
        <v>31706</v>
      </c>
      <c r="R3541" t="s">
        <v>25808</v>
      </c>
      <c r="S3541" t="s">
        <v>26197</v>
      </c>
      <c r="T3541"/>
      <c r="U3541" t="s">
        <v>26198</v>
      </c>
      <c r="V3541" t="s">
        <v>26199</v>
      </c>
      <c r="X3541" s="91" t="s">
        <v>35220</v>
      </c>
      <c r="Y3541" s="97"/>
      <c r="AA3541" s="91" t="str">
        <v>HASSE000.5HI</v>
      </c>
    </row>
    <row r="3542" spans="1:27" s="91" customFormat="1" ht="15" customHeight="1" x14ac:dyDescent="0.35">
      <c r="A3542" t="s">
        <v>10516</v>
      </c>
      <c r="B3542" t="s">
        <v>10515</v>
      </c>
      <c r="C3542" t="s">
        <v>10513</v>
      </c>
      <c r="D3542" t="s">
        <v>10517</v>
      </c>
      <c r="E3542"/>
      <c r="F3542" t="s">
        <v>29083</v>
      </c>
      <c r="G3542"/>
      <c r="H3542">
        <v>0.8</v>
      </c>
      <c r="I3542">
        <v>8.18</v>
      </c>
      <c r="J3542" t="s">
        <v>203</v>
      </c>
      <c r="K3542">
        <v>35.814390000000003</v>
      </c>
      <c r="L3542">
        <v>-87.299679999999995</v>
      </c>
      <c r="M3542" s="100" t="s">
        <v>38382</v>
      </c>
      <c r="N3542" t="s">
        <v>26210</v>
      </c>
      <c r="O3542" t="s">
        <v>42841</v>
      </c>
      <c r="P3542">
        <v>3</v>
      </c>
      <c r="Q3542" t="s">
        <v>31706</v>
      </c>
      <c r="R3542" t="s">
        <v>25808</v>
      </c>
      <c r="S3542" t="s">
        <v>26197</v>
      </c>
      <c r="T3542"/>
      <c r="U3542" t="s">
        <v>26198</v>
      </c>
      <c r="V3542" t="s">
        <v>26199</v>
      </c>
      <c r="Y3542" s="97"/>
      <c r="AA3542" s="91" t="str">
        <v>HASSE000.8HI</v>
      </c>
    </row>
    <row r="3543" spans="1:27" s="91" customFormat="1" ht="15" customHeight="1" x14ac:dyDescent="0.35">
      <c r="A3543" t="s">
        <v>10519</v>
      </c>
      <c r="B3543" t="s">
        <v>10518</v>
      </c>
      <c r="C3543" t="s">
        <v>10520</v>
      </c>
      <c r="D3543" t="s">
        <v>10521</v>
      </c>
      <c r="E3543"/>
      <c r="F3543" t="s">
        <v>28983</v>
      </c>
      <c r="G3543"/>
      <c r="H3543">
        <v>0.3</v>
      </c>
      <c r="I3543">
        <v>0.53</v>
      </c>
      <c r="J3543" t="s">
        <v>15</v>
      </c>
      <c r="K3543">
        <v>35.708530000000003</v>
      </c>
      <c r="L3543">
        <v>-83.834720000000004</v>
      </c>
      <c r="M3543" s="100" t="s">
        <v>38415</v>
      </c>
      <c r="N3543" t="s">
        <v>26602</v>
      </c>
      <c r="O3543" t="s">
        <v>42729</v>
      </c>
      <c r="P3543">
        <v>2</v>
      </c>
      <c r="Q3543" t="s">
        <v>31707</v>
      </c>
      <c r="R3543" t="s">
        <v>25825</v>
      </c>
      <c r="S3543" t="s">
        <v>26197</v>
      </c>
      <c r="T3543"/>
      <c r="U3543" t="s">
        <v>26198</v>
      </c>
      <c r="V3543" t="s">
        <v>26204</v>
      </c>
      <c r="Y3543" s="97"/>
      <c r="AA3543" s="91" t="str">
        <v>HATCH000.3BT</v>
      </c>
    </row>
    <row r="3544" spans="1:27" s="91" customFormat="1" ht="15" customHeight="1" x14ac:dyDescent="0.35">
      <c r="A3544" t="s">
        <v>10523</v>
      </c>
      <c r="B3544" t="s">
        <v>10522</v>
      </c>
      <c r="C3544" t="s">
        <v>10520</v>
      </c>
      <c r="D3544" t="s">
        <v>10524</v>
      </c>
      <c r="E3544"/>
      <c r="F3544" t="s">
        <v>44</v>
      </c>
      <c r="G3544" t="s">
        <v>28994</v>
      </c>
      <c r="H3544">
        <v>0.3</v>
      </c>
      <c r="I3544">
        <v>5.95</v>
      </c>
      <c r="J3544" t="s">
        <v>270</v>
      </c>
      <c r="K3544">
        <v>36.495399999999997</v>
      </c>
      <c r="L3544">
        <v>-82.158299999999997</v>
      </c>
      <c r="M3544" s="100" t="s">
        <v>38412</v>
      </c>
      <c r="N3544" t="s">
        <v>29031</v>
      </c>
      <c r="O3544" t="s">
        <v>42375</v>
      </c>
      <c r="P3544">
        <v>2</v>
      </c>
      <c r="Q3544" t="s">
        <v>27385</v>
      </c>
      <c r="R3544" t="s">
        <v>25821</v>
      </c>
      <c r="S3544" t="s">
        <v>26197</v>
      </c>
      <c r="T3544"/>
      <c r="U3544" t="s">
        <v>26198</v>
      </c>
      <c r="V3544" t="s">
        <v>26204</v>
      </c>
      <c r="X3544" s="91" t="s">
        <v>35221</v>
      </c>
      <c r="Y3544" s="97"/>
      <c r="AA3544" s="91" t="str">
        <v>HATCH000.3SU</v>
      </c>
    </row>
    <row r="3545" spans="1:27" s="91" customFormat="1" ht="15" customHeight="1" x14ac:dyDescent="0.35">
      <c r="A3545" t="s">
        <v>37984</v>
      </c>
      <c r="B3545" t="s">
        <v>37985</v>
      </c>
      <c r="C3545" t="s">
        <v>10520</v>
      </c>
      <c r="D3545" t="s">
        <v>37986</v>
      </c>
      <c r="E3545"/>
      <c r="F3545" t="s">
        <v>44</v>
      </c>
      <c r="G3545" t="s">
        <v>28994</v>
      </c>
      <c r="H3545">
        <v>0.5</v>
      </c>
      <c r="I3545">
        <v>5.88</v>
      </c>
      <c r="J3545" t="s">
        <v>270</v>
      </c>
      <c r="K3545">
        <v>36.493586999999998</v>
      </c>
      <c r="L3545">
        <v>-82.155766999999997</v>
      </c>
      <c r="M3545" s="100" t="s">
        <v>38412</v>
      </c>
      <c r="N3545" t="s">
        <v>29031</v>
      </c>
      <c r="O3545" t="s">
        <v>42375</v>
      </c>
      <c r="P3545">
        <v>2</v>
      </c>
      <c r="Q3545" t="s">
        <v>27385</v>
      </c>
      <c r="R3545" t="s">
        <v>25821</v>
      </c>
      <c r="S3545" t="s">
        <v>26197</v>
      </c>
      <c r="T3545"/>
      <c r="U3545" t="s">
        <v>26198</v>
      </c>
      <c r="V3545" t="s">
        <v>26204</v>
      </c>
      <c r="W3545" s="91" t="s">
        <v>10523</v>
      </c>
      <c r="Y3545" s="97"/>
      <c r="AA3545" s="91" t="str">
        <v>HATCH000.5SU</v>
      </c>
    </row>
    <row r="3546" spans="1:27" s="91" customFormat="1" ht="15" customHeight="1" x14ac:dyDescent="0.35">
      <c r="A3546" t="s">
        <v>10526</v>
      </c>
      <c r="B3546" t="s">
        <v>10525</v>
      </c>
      <c r="C3546" t="s">
        <v>10527</v>
      </c>
      <c r="D3546" t="s">
        <v>10528</v>
      </c>
      <c r="E3546"/>
      <c r="F3546" t="s">
        <v>403</v>
      </c>
      <c r="G3546"/>
      <c r="H3546">
        <v>4.5999999999999996</v>
      </c>
      <c r="I3546">
        <v>2607</v>
      </c>
      <c r="J3546" t="s">
        <v>404</v>
      </c>
      <c r="K3546">
        <v>35.588500000000003</v>
      </c>
      <c r="L3546">
        <v>-89.866100000000003</v>
      </c>
      <c r="M3546" s="100" t="s">
        <v>38450</v>
      </c>
      <c r="N3546" t="s">
        <v>26319</v>
      </c>
      <c r="O3546" t="s">
        <v>42417</v>
      </c>
      <c r="P3546">
        <v>4</v>
      </c>
      <c r="Q3546" t="s">
        <v>27386</v>
      </c>
      <c r="R3546" t="s">
        <v>25828</v>
      </c>
      <c r="S3546" t="s">
        <v>26197</v>
      </c>
      <c r="T3546"/>
      <c r="U3546" t="s">
        <v>26198</v>
      </c>
      <c r="V3546" t="s">
        <v>26199</v>
      </c>
      <c r="W3546" s="91" t="s">
        <v>10529</v>
      </c>
      <c r="X3546" s="91" t="s">
        <v>31708</v>
      </c>
      <c r="Y3546" s="97"/>
      <c r="AA3546" s="91" t="str">
        <v>HATCH004.6TI</v>
      </c>
    </row>
    <row r="3547" spans="1:27" s="91" customFormat="1" ht="15" customHeight="1" x14ac:dyDescent="0.35">
      <c r="A3547" t="s">
        <v>10531</v>
      </c>
      <c r="B3547" t="s">
        <v>10530</v>
      </c>
      <c r="C3547" t="s">
        <v>10527</v>
      </c>
      <c r="D3547" t="s">
        <v>10532</v>
      </c>
      <c r="E3547"/>
      <c r="F3547" t="s">
        <v>27</v>
      </c>
      <c r="G3547"/>
      <c r="H3547">
        <v>9.1</v>
      </c>
      <c r="I3547">
        <v>2000</v>
      </c>
      <c r="J3547" t="s">
        <v>404</v>
      </c>
      <c r="K3547">
        <v>35.603540000000002</v>
      </c>
      <c r="L3547">
        <v>-89.823310000000006</v>
      </c>
      <c r="M3547" s="100" t="s">
        <v>38450</v>
      </c>
      <c r="N3547" t="s">
        <v>26319</v>
      </c>
      <c r="O3547" t="s">
        <v>42417</v>
      </c>
      <c r="P3547">
        <v>4</v>
      </c>
      <c r="Q3547" t="s">
        <v>27386</v>
      </c>
      <c r="R3547" t="s">
        <v>25828</v>
      </c>
      <c r="S3547" t="s">
        <v>26197</v>
      </c>
      <c r="T3547"/>
      <c r="U3547" t="s">
        <v>26198</v>
      </c>
      <c r="V3547" t="s">
        <v>26199</v>
      </c>
      <c r="W3547" s="91" t="s">
        <v>10533</v>
      </c>
      <c r="X3547" s="91" t="s">
        <v>31709</v>
      </c>
      <c r="Y3547" s="97"/>
      <c r="AA3547" s="91" t="str">
        <v>HATCH009.1TI</v>
      </c>
    </row>
    <row r="3548" spans="1:27" s="91" customFormat="1" ht="15" customHeight="1" x14ac:dyDescent="0.35">
      <c r="A3548" s="310" t="s">
        <v>41223</v>
      </c>
      <c r="B3548" s="310" t="s">
        <v>41224</v>
      </c>
      <c r="C3548" s="310" t="s">
        <v>10527</v>
      </c>
      <c r="D3548" s="310" t="s">
        <v>36618</v>
      </c>
      <c r="E3548" s="310"/>
      <c r="F3548" s="310" t="s">
        <v>27</v>
      </c>
      <c r="G3548" s="310"/>
      <c r="H3548" s="314">
        <v>13.7</v>
      </c>
      <c r="I3548" s="314">
        <v>2487</v>
      </c>
      <c r="J3548" s="310" t="s">
        <v>404</v>
      </c>
      <c r="K3548" s="314">
        <v>35.627139999999997</v>
      </c>
      <c r="L3548" s="314">
        <v>-89.806960000000004</v>
      </c>
      <c r="M3548" s="314" t="s">
        <v>38450</v>
      </c>
      <c r="N3548" s="310" t="s">
        <v>26319</v>
      </c>
      <c r="O3548" s="310" t="s">
        <v>41225</v>
      </c>
      <c r="P3548" s="314">
        <v>4</v>
      </c>
      <c r="Q3548" s="310" t="s">
        <v>27387</v>
      </c>
      <c r="R3548" s="310" t="s">
        <v>25828</v>
      </c>
      <c r="S3548" s="310" t="s">
        <v>26197</v>
      </c>
      <c r="T3548" s="310"/>
      <c r="U3548" s="310" t="s">
        <v>26198</v>
      </c>
      <c r="V3548" s="310" t="s">
        <v>26199</v>
      </c>
      <c r="Y3548" s="97"/>
      <c r="AA3548" s="91" t="str">
        <v>HATCH013.7TI</v>
      </c>
    </row>
    <row r="3549" spans="1:27" s="91" customFormat="1" ht="15" customHeight="1" x14ac:dyDescent="0.35">
      <c r="A3549" t="s">
        <v>10535</v>
      </c>
      <c r="B3549" t="s">
        <v>10534</v>
      </c>
      <c r="C3549" t="s">
        <v>10527</v>
      </c>
      <c r="D3549" t="s">
        <v>10536</v>
      </c>
      <c r="E3549"/>
      <c r="F3549" t="s">
        <v>27</v>
      </c>
      <c r="G3549"/>
      <c r="H3549">
        <v>25.7</v>
      </c>
      <c r="I3549">
        <v>2430</v>
      </c>
      <c r="J3549" t="s">
        <v>3295</v>
      </c>
      <c r="K3549">
        <v>35.6402</v>
      </c>
      <c r="L3549">
        <v>-89.705799999999996</v>
      </c>
      <c r="M3549" s="100" t="s">
        <v>38450</v>
      </c>
      <c r="N3549" t="s">
        <v>26319</v>
      </c>
      <c r="O3549" t="s">
        <v>42417</v>
      </c>
      <c r="P3549">
        <v>4</v>
      </c>
      <c r="Q3549" t="s">
        <v>27387</v>
      </c>
      <c r="R3549" t="s">
        <v>25816</v>
      </c>
      <c r="S3549" t="s">
        <v>26197</v>
      </c>
      <c r="T3549"/>
      <c r="U3549" t="s">
        <v>26198</v>
      </c>
      <c r="V3549" t="s">
        <v>26199</v>
      </c>
      <c r="W3549" s="91" t="s">
        <v>10537</v>
      </c>
      <c r="X3549" s="91" t="s">
        <v>35222</v>
      </c>
      <c r="Y3549" s="97"/>
      <c r="AA3549" s="91" t="str">
        <v>HATCH025.7LE</v>
      </c>
    </row>
    <row r="3550" spans="1:27" s="91" customFormat="1" ht="15" customHeight="1" x14ac:dyDescent="0.35">
      <c r="A3550" t="s">
        <v>10539</v>
      </c>
      <c r="B3550" t="s">
        <v>10538</v>
      </c>
      <c r="C3550" t="s">
        <v>10527</v>
      </c>
      <c r="D3550" t="s">
        <v>10540</v>
      </c>
      <c r="E3550"/>
      <c r="F3550" t="s">
        <v>27</v>
      </c>
      <c r="G3550"/>
      <c r="H3550">
        <v>38.6</v>
      </c>
      <c r="I3550">
        <v>2309</v>
      </c>
      <c r="J3550" t="s">
        <v>404</v>
      </c>
      <c r="K3550">
        <v>35.636899999999997</v>
      </c>
      <c r="L3550">
        <v>-89.609700000000004</v>
      </c>
      <c r="M3550" s="100" t="s">
        <v>38450</v>
      </c>
      <c r="N3550" t="s">
        <v>26319</v>
      </c>
      <c r="O3550" t="s">
        <v>39365</v>
      </c>
      <c r="P3550">
        <v>4</v>
      </c>
      <c r="Q3550" t="s">
        <v>27387</v>
      </c>
      <c r="R3550" t="s">
        <v>25828</v>
      </c>
      <c r="S3550" t="s">
        <v>26197</v>
      </c>
      <c r="T3550"/>
      <c r="U3550" t="s">
        <v>26198</v>
      </c>
      <c r="V3550" t="s">
        <v>26199</v>
      </c>
      <c r="W3550" s="91" t="s">
        <v>39366</v>
      </c>
      <c r="X3550" s="91" t="s">
        <v>35223</v>
      </c>
      <c r="Y3550" s="97"/>
      <c r="AA3550" s="91" t="str">
        <v>HATCH038.6TI</v>
      </c>
    </row>
    <row r="3551" spans="1:27" s="91" customFormat="1" ht="15" customHeight="1" x14ac:dyDescent="0.35">
      <c r="A3551" t="s">
        <v>10542</v>
      </c>
      <c r="B3551" t="s">
        <v>10541</v>
      </c>
      <c r="C3551" t="s">
        <v>10527</v>
      </c>
      <c r="D3551" t="s">
        <v>10543</v>
      </c>
      <c r="E3551"/>
      <c r="F3551" t="s">
        <v>27</v>
      </c>
      <c r="G3551"/>
      <c r="H3551">
        <v>40</v>
      </c>
      <c r="I3551">
        <v>2000</v>
      </c>
      <c r="J3551" t="s">
        <v>404</v>
      </c>
      <c r="K3551">
        <v>35.624200000000002</v>
      </c>
      <c r="L3551">
        <v>-89.601399999999998</v>
      </c>
      <c r="M3551" s="100" t="s">
        <v>38450</v>
      </c>
      <c r="N3551" t="s">
        <v>26319</v>
      </c>
      <c r="O3551" t="s">
        <v>43088</v>
      </c>
      <c r="P3551">
        <v>4</v>
      </c>
      <c r="Q3551" t="s">
        <v>27387</v>
      </c>
      <c r="R3551" t="s">
        <v>25828</v>
      </c>
      <c r="S3551" t="s">
        <v>26197</v>
      </c>
      <c r="T3551"/>
      <c r="U3551" t="s">
        <v>26198</v>
      </c>
      <c r="V3551" t="s">
        <v>26199</v>
      </c>
      <c r="W3551" s="91" t="s">
        <v>10544</v>
      </c>
      <c r="X3551" s="91" t="s">
        <v>35224</v>
      </c>
      <c r="Y3551" s="97"/>
      <c r="AA3551" s="91" t="str">
        <v>HATCH040.0TI</v>
      </c>
    </row>
    <row r="3552" spans="1:27" s="91" customFormat="1" ht="15" customHeight="1" x14ac:dyDescent="0.35">
      <c r="A3552" t="s">
        <v>10546</v>
      </c>
      <c r="B3552" t="s">
        <v>10545</v>
      </c>
      <c r="C3552" t="s">
        <v>10527</v>
      </c>
      <c r="D3552" t="s">
        <v>10547</v>
      </c>
      <c r="E3552"/>
      <c r="F3552" t="s">
        <v>27</v>
      </c>
      <c r="G3552"/>
      <c r="H3552">
        <v>55</v>
      </c>
      <c r="I3552">
        <v>2000</v>
      </c>
      <c r="J3552" t="s">
        <v>404</v>
      </c>
      <c r="K3552">
        <v>35.567799999999998</v>
      </c>
      <c r="L3552">
        <v>-89.4846</v>
      </c>
      <c r="M3552" s="100" t="s">
        <v>38450</v>
      </c>
      <c r="N3552" t="s">
        <v>26319</v>
      </c>
      <c r="O3552" t="s">
        <v>43109</v>
      </c>
      <c r="P3552">
        <v>4</v>
      </c>
      <c r="Q3552" t="s">
        <v>27387</v>
      </c>
      <c r="R3552" t="s">
        <v>25828</v>
      </c>
      <c r="S3552" t="s">
        <v>26197</v>
      </c>
      <c r="T3552"/>
      <c r="U3552" t="s">
        <v>26198</v>
      </c>
      <c r="V3552" t="s">
        <v>26199</v>
      </c>
      <c r="W3552" s="91" t="s">
        <v>10548</v>
      </c>
      <c r="X3552" s="91" t="s">
        <v>35225</v>
      </c>
      <c r="Y3552" s="97"/>
      <c r="AA3552" s="91" t="str">
        <v>HATCH055.0TI</v>
      </c>
    </row>
    <row r="3553" spans="1:27" s="91" customFormat="1" ht="15" customHeight="1" x14ac:dyDescent="0.35">
      <c r="A3553" t="s">
        <v>10550</v>
      </c>
      <c r="B3553" t="s">
        <v>10549</v>
      </c>
      <c r="C3553" t="s">
        <v>10527</v>
      </c>
      <c r="D3553" t="s">
        <v>10551</v>
      </c>
      <c r="E3553"/>
      <c r="F3553" t="s">
        <v>27</v>
      </c>
      <c r="G3553"/>
      <c r="H3553">
        <v>73.7</v>
      </c>
      <c r="I3553">
        <v>1976</v>
      </c>
      <c r="J3553" t="s">
        <v>936</v>
      </c>
      <c r="K3553">
        <v>35.522730000000003</v>
      </c>
      <c r="L3553">
        <v>-89.349400000000003</v>
      </c>
      <c r="M3553" s="100" t="s">
        <v>38450</v>
      </c>
      <c r="N3553" t="s">
        <v>26319</v>
      </c>
      <c r="O3553" t="s">
        <v>43109</v>
      </c>
      <c r="P3553">
        <v>4</v>
      </c>
      <c r="Q3553" t="s">
        <v>27387</v>
      </c>
      <c r="R3553" t="s">
        <v>25816</v>
      </c>
      <c r="S3553" t="s">
        <v>26197</v>
      </c>
      <c r="T3553"/>
      <c r="U3553" t="s">
        <v>26198</v>
      </c>
      <c r="V3553" t="s">
        <v>26199</v>
      </c>
      <c r="W3553" s="91" t="s">
        <v>10552</v>
      </c>
      <c r="X3553" s="91" t="s">
        <v>31710</v>
      </c>
      <c r="Y3553" s="97"/>
      <c r="AA3553" s="91" t="str">
        <v>HATCH073.7HY</v>
      </c>
    </row>
    <row r="3554" spans="1:27" s="91" customFormat="1" ht="15" customHeight="1" x14ac:dyDescent="0.35">
      <c r="A3554" t="s">
        <v>10554</v>
      </c>
      <c r="B3554" t="s">
        <v>10553</v>
      </c>
      <c r="C3554" t="s">
        <v>10527</v>
      </c>
      <c r="D3554" t="s">
        <v>10555</v>
      </c>
      <c r="E3554"/>
      <c r="F3554" t="s">
        <v>27</v>
      </c>
      <c r="G3554"/>
      <c r="H3554">
        <v>86.1</v>
      </c>
      <c r="I3554">
        <v>1849</v>
      </c>
      <c r="J3554" t="s">
        <v>936</v>
      </c>
      <c r="K3554">
        <v>35.523049999999998</v>
      </c>
      <c r="L3554">
        <v>-89.253330000000005</v>
      </c>
      <c r="M3554" s="100" t="s">
        <v>38450</v>
      </c>
      <c r="N3554" t="s">
        <v>26319</v>
      </c>
      <c r="O3554" t="s">
        <v>42314</v>
      </c>
      <c r="P3554">
        <v>4</v>
      </c>
      <c r="Q3554" t="s">
        <v>27387</v>
      </c>
      <c r="R3554" t="s">
        <v>25816</v>
      </c>
      <c r="S3554" t="s">
        <v>26197</v>
      </c>
      <c r="T3554"/>
      <c r="U3554" t="s">
        <v>26198</v>
      </c>
      <c r="V3554" t="s">
        <v>26199</v>
      </c>
      <c r="W3554" s="91" t="s">
        <v>10556</v>
      </c>
      <c r="X3554" s="91" t="s">
        <v>31710</v>
      </c>
      <c r="Y3554" s="97"/>
      <c r="AA3554" s="91" t="str">
        <v>HATCH086.1HY</v>
      </c>
    </row>
    <row r="3555" spans="1:27" s="91" customFormat="1" ht="15" customHeight="1" x14ac:dyDescent="0.35">
      <c r="A3555" t="s">
        <v>10558</v>
      </c>
      <c r="B3555" t="s">
        <v>10557</v>
      </c>
      <c r="C3555" t="s">
        <v>10527</v>
      </c>
      <c r="D3555" t="s">
        <v>10559</v>
      </c>
      <c r="E3555"/>
      <c r="F3555" t="s">
        <v>9</v>
      </c>
      <c r="G3555"/>
      <c r="H3555">
        <v>126.9</v>
      </c>
      <c r="I3555">
        <v>1535</v>
      </c>
      <c r="J3555" t="s">
        <v>3832</v>
      </c>
      <c r="K3555">
        <v>35.3476</v>
      </c>
      <c r="L3555">
        <v>-89.015100000000004</v>
      </c>
      <c r="M3555" s="100" t="s">
        <v>38450</v>
      </c>
      <c r="N3555" t="s">
        <v>26319</v>
      </c>
      <c r="O3555" t="s">
        <v>42442</v>
      </c>
      <c r="P3555">
        <v>4</v>
      </c>
      <c r="Q3555" t="s">
        <v>27388</v>
      </c>
      <c r="R3555" t="s">
        <v>25828</v>
      </c>
      <c r="S3555" t="s">
        <v>26197</v>
      </c>
      <c r="T3555"/>
      <c r="U3555" t="s">
        <v>26198</v>
      </c>
      <c r="V3555" t="s">
        <v>26199</v>
      </c>
      <c r="W3555" s="91" t="s">
        <v>10560</v>
      </c>
      <c r="X3555" s="91" t="s">
        <v>43094</v>
      </c>
      <c r="Y3555" s="97"/>
      <c r="AA3555" s="91" t="str">
        <v>HATCH126.9HR</v>
      </c>
    </row>
    <row r="3556" spans="1:27" s="91" customFormat="1" ht="15" customHeight="1" x14ac:dyDescent="0.35">
      <c r="A3556" s="310" t="s">
        <v>39367</v>
      </c>
      <c r="B3556" s="310" t="s">
        <v>39368</v>
      </c>
      <c r="C3556" s="310" t="s">
        <v>10527</v>
      </c>
      <c r="D3556" s="310" t="s">
        <v>39369</v>
      </c>
      <c r="E3556" s="310"/>
      <c r="F3556" s="310" t="s">
        <v>9</v>
      </c>
      <c r="G3556" s="310"/>
      <c r="H3556" s="314">
        <v>139.5</v>
      </c>
      <c r="I3556" s="314">
        <v>1480</v>
      </c>
      <c r="J3556" s="310" t="s">
        <v>3832</v>
      </c>
      <c r="K3556" s="314">
        <v>35.275328999999999</v>
      </c>
      <c r="L3556" s="314">
        <v>-88.97663</v>
      </c>
      <c r="M3556" s="314" t="s">
        <v>38450</v>
      </c>
      <c r="N3556" s="310" t="s">
        <v>26319</v>
      </c>
      <c r="O3556" s="310" t="s">
        <v>39370</v>
      </c>
      <c r="P3556" s="314">
        <v>4</v>
      </c>
      <c r="Q3556" s="310" t="s">
        <v>27388</v>
      </c>
      <c r="R3556" s="310" t="s">
        <v>25828</v>
      </c>
      <c r="S3556" s="310" t="s">
        <v>26197</v>
      </c>
      <c r="T3556" s="310"/>
      <c r="U3556" s="310" t="s">
        <v>26198</v>
      </c>
      <c r="V3556" s="310" t="s">
        <v>26199</v>
      </c>
      <c r="W3556" s="91" t="s">
        <v>39371</v>
      </c>
      <c r="X3556" s="91" t="s">
        <v>38440</v>
      </c>
      <c r="Y3556" s="97"/>
      <c r="AA3556" s="91" t="str">
        <v>HATCH139.5HR</v>
      </c>
    </row>
    <row r="3557" spans="1:27" s="91" customFormat="1" ht="15" customHeight="1" x14ac:dyDescent="0.35">
      <c r="A3557" t="s">
        <v>10562</v>
      </c>
      <c r="B3557" t="s">
        <v>10561</v>
      </c>
      <c r="C3557" t="s">
        <v>10527</v>
      </c>
      <c r="D3557" t="s">
        <v>1422</v>
      </c>
      <c r="E3557"/>
      <c r="F3557" t="s">
        <v>9</v>
      </c>
      <c r="G3557"/>
      <c r="H3557">
        <v>147.9</v>
      </c>
      <c r="I3557">
        <v>3.2</v>
      </c>
      <c r="J3557" t="s">
        <v>3832</v>
      </c>
      <c r="K3557">
        <v>35.243499999999997</v>
      </c>
      <c r="L3557">
        <v>-88.921099999999996</v>
      </c>
      <c r="M3557" s="100" t="s">
        <v>38450</v>
      </c>
      <c r="N3557" t="s">
        <v>26319</v>
      </c>
      <c r="O3557" t="s">
        <v>42442</v>
      </c>
      <c r="P3557">
        <v>4</v>
      </c>
      <c r="Q3557" t="s">
        <v>27388</v>
      </c>
      <c r="R3557" t="s">
        <v>25828</v>
      </c>
      <c r="S3557" t="s">
        <v>26197</v>
      </c>
      <c r="T3557"/>
      <c r="U3557" t="s">
        <v>26198</v>
      </c>
      <c r="V3557" t="s">
        <v>26199</v>
      </c>
      <c r="W3557" s="91" t="s">
        <v>10563</v>
      </c>
      <c r="X3557" s="91" t="s">
        <v>31710</v>
      </c>
      <c r="Y3557" s="97"/>
      <c r="AA3557" s="91" t="str">
        <v>HATCH147.9HR</v>
      </c>
    </row>
    <row r="3558" spans="1:27" s="91" customFormat="1" ht="15" customHeight="1" x14ac:dyDescent="0.35">
      <c r="A3558" t="s">
        <v>10565</v>
      </c>
      <c r="B3558" t="s">
        <v>10564</v>
      </c>
      <c r="C3558" t="s">
        <v>10566</v>
      </c>
      <c r="D3558" t="s">
        <v>10567</v>
      </c>
      <c r="E3558"/>
      <c r="F3558" t="s">
        <v>9</v>
      </c>
      <c r="G3558"/>
      <c r="H3558">
        <v>0.2</v>
      </c>
      <c r="I3558">
        <v>0.75</v>
      </c>
      <c r="J3558" t="s">
        <v>3832</v>
      </c>
      <c r="K3558">
        <v>35.243479999999998</v>
      </c>
      <c r="L3558">
        <v>-88.915270000000007</v>
      </c>
      <c r="M3558" s="100" t="s">
        <v>38450</v>
      </c>
      <c r="N3558" t="s">
        <v>26319</v>
      </c>
      <c r="O3558" t="s">
        <v>42442</v>
      </c>
      <c r="P3558">
        <v>4</v>
      </c>
      <c r="Q3558" t="s">
        <v>27388</v>
      </c>
      <c r="R3558" t="s">
        <v>25828</v>
      </c>
      <c r="S3558" t="s">
        <v>26197</v>
      </c>
      <c r="T3558"/>
      <c r="U3558" t="s">
        <v>26198</v>
      </c>
      <c r="V3558" t="s">
        <v>26199</v>
      </c>
      <c r="X3558" s="91" t="s">
        <v>31711</v>
      </c>
      <c r="Y3558" s="97"/>
      <c r="AA3558" s="91" t="str">
        <v>HATCH148.1T0.3T0.2HR</v>
      </c>
    </row>
    <row r="3559" spans="1:27" s="91" customFormat="1" ht="15" customHeight="1" x14ac:dyDescent="0.35">
      <c r="A3559" t="s">
        <v>10569</v>
      </c>
      <c r="B3559" t="s">
        <v>10568</v>
      </c>
      <c r="C3559" t="s">
        <v>10570</v>
      </c>
      <c r="D3559" t="s">
        <v>10571</v>
      </c>
      <c r="E3559"/>
      <c r="F3559" t="s">
        <v>28971</v>
      </c>
      <c r="G3559"/>
      <c r="H3559">
        <v>2.4</v>
      </c>
      <c r="I3559">
        <v>0.82</v>
      </c>
      <c r="J3559" t="s">
        <v>3832</v>
      </c>
      <c r="K3559">
        <v>35.106659999999998</v>
      </c>
      <c r="L3559">
        <v>-88.856380000000001</v>
      </c>
      <c r="M3559" s="100" t="s">
        <v>38377</v>
      </c>
      <c r="N3559" t="s">
        <v>26200</v>
      </c>
      <c r="O3559" t="s">
        <v>42294</v>
      </c>
      <c r="P3559">
        <v>4</v>
      </c>
      <c r="Q3559" t="s">
        <v>31712</v>
      </c>
      <c r="R3559" t="s">
        <v>25828</v>
      </c>
      <c r="S3559" t="s">
        <v>26197</v>
      </c>
      <c r="T3559"/>
      <c r="U3559" t="s">
        <v>26198</v>
      </c>
      <c r="V3559" t="s">
        <v>26199</v>
      </c>
      <c r="W3559" s="91" t="s">
        <v>10572</v>
      </c>
      <c r="X3559" s="91" t="s">
        <v>35226</v>
      </c>
      <c r="Y3559" s="97"/>
      <c r="AA3559" s="91" t="str">
        <v>HATCH158.9T2.4HR</v>
      </c>
    </row>
    <row r="3560" spans="1:27" s="91" customFormat="1" ht="15" customHeight="1" x14ac:dyDescent="0.35">
      <c r="A3560" t="s">
        <v>10574</v>
      </c>
      <c r="B3560" t="s">
        <v>10573</v>
      </c>
      <c r="C3560" t="s">
        <v>10527</v>
      </c>
      <c r="D3560" t="s">
        <v>10575</v>
      </c>
      <c r="E3560"/>
      <c r="F3560" t="s">
        <v>9</v>
      </c>
      <c r="G3560"/>
      <c r="H3560">
        <v>174.2</v>
      </c>
      <c r="I3560">
        <v>1039</v>
      </c>
      <c r="J3560" t="s">
        <v>3832</v>
      </c>
      <c r="K3560">
        <v>35.126600000000003</v>
      </c>
      <c r="L3560">
        <v>-88.813389999999998</v>
      </c>
      <c r="M3560" s="100" t="s">
        <v>38377</v>
      </c>
      <c r="N3560" t="s">
        <v>26200</v>
      </c>
      <c r="O3560" t="s">
        <v>42294</v>
      </c>
      <c r="P3560">
        <v>4</v>
      </c>
      <c r="Q3560" t="s">
        <v>27389</v>
      </c>
      <c r="R3560" t="s">
        <v>25828</v>
      </c>
      <c r="S3560" t="s">
        <v>26197</v>
      </c>
      <c r="T3560"/>
      <c r="U3560" t="s">
        <v>26198</v>
      </c>
      <c r="V3560" t="s">
        <v>26199</v>
      </c>
      <c r="W3560" s="91" t="s">
        <v>10576</v>
      </c>
      <c r="X3560" s="91" t="s">
        <v>31713</v>
      </c>
      <c r="Y3560" s="97"/>
      <c r="AA3560" s="91" t="str">
        <v>HATCH174.2HR</v>
      </c>
    </row>
    <row r="3561" spans="1:27" s="91" customFormat="1" ht="15" customHeight="1" x14ac:dyDescent="0.35">
      <c r="A3561" t="s">
        <v>10578</v>
      </c>
      <c r="B3561" t="s">
        <v>10577</v>
      </c>
      <c r="C3561" t="s">
        <v>10527</v>
      </c>
      <c r="D3561" t="s">
        <v>10579</v>
      </c>
      <c r="E3561"/>
      <c r="F3561" t="s">
        <v>9</v>
      </c>
      <c r="G3561"/>
      <c r="H3561">
        <v>183.2</v>
      </c>
      <c r="I3561">
        <v>838</v>
      </c>
      <c r="J3561" t="s">
        <v>3832</v>
      </c>
      <c r="K3561">
        <v>35.055549999999997</v>
      </c>
      <c r="L3561">
        <v>-88.798879999999997</v>
      </c>
      <c r="M3561" s="100" t="s">
        <v>38377</v>
      </c>
      <c r="N3561" t="s">
        <v>26200</v>
      </c>
      <c r="O3561" t="s">
        <v>42294</v>
      </c>
      <c r="P3561">
        <v>4</v>
      </c>
      <c r="Q3561" t="s">
        <v>27389</v>
      </c>
      <c r="R3561" t="s">
        <v>25828</v>
      </c>
      <c r="S3561" t="s">
        <v>26197</v>
      </c>
      <c r="T3561"/>
      <c r="U3561" t="s">
        <v>26198</v>
      </c>
      <c r="V3561" t="s">
        <v>26199</v>
      </c>
      <c r="W3561" s="91" t="s">
        <v>10580</v>
      </c>
      <c r="X3561" s="91" t="s">
        <v>31710</v>
      </c>
      <c r="Y3561" s="97"/>
      <c r="AA3561" s="91" t="str">
        <v>HATCH183.2HR</v>
      </c>
    </row>
    <row r="3562" spans="1:27" s="91" customFormat="1" ht="15" customHeight="1" x14ac:dyDescent="0.35">
      <c r="A3562" t="s">
        <v>10582</v>
      </c>
      <c r="B3562" t="s">
        <v>10581</v>
      </c>
      <c r="C3562" t="s">
        <v>10527</v>
      </c>
      <c r="D3562" t="s">
        <v>10583</v>
      </c>
      <c r="E3562"/>
      <c r="F3562" t="s">
        <v>9</v>
      </c>
      <c r="G3562"/>
      <c r="H3562">
        <v>186.2</v>
      </c>
      <c r="I3562">
        <v>311</v>
      </c>
      <c r="J3562" t="s">
        <v>10</v>
      </c>
      <c r="K3562">
        <v>35.041400000000003</v>
      </c>
      <c r="L3562">
        <v>-88.785600000000002</v>
      </c>
      <c r="M3562" s="100" t="s">
        <v>38377</v>
      </c>
      <c r="N3562" t="s">
        <v>26200</v>
      </c>
      <c r="O3562" t="s">
        <v>43087</v>
      </c>
      <c r="P3562">
        <v>4</v>
      </c>
      <c r="Q3562" t="s">
        <v>27390</v>
      </c>
      <c r="R3562" t="s">
        <v>25816</v>
      </c>
      <c r="S3562" t="s">
        <v>26197</v>
      </c>
      <c r="T3562"/>
      <c r="U3562" t="s">
        <v>26198</v>
      </c>
      <c r="V3562" t="s">
        <v>26199</v>
      </c>
      <c r="W3562" s="91" t="s">
        <v>10584</v>
      </c>
      <c r="X3562" s="91" t="s">
        <v>31714</v>
      </c>
      <c r="Y3562" s="97"/>
      <c r="AA3562" s="91" t="str">
        <v>HATCH186.2MC</v>
      </c>
    </row>
    <row r="3563" spans="1:27" s="91" customFormat="1" ht="15" customHeight="1" x14ac:dyDescent="0.35">
      <c r="A3563" t="s">
        <v>31715</v>
      </c>
      <c r="B3563" t="s">
        <v>31716</v>
      </c>
      <c r="C3563" t="s">
        <v>31717</v>
      </c>
      <c r="D3563" t="s">
        <v>31718</v>
      </c>
      <c r="E3563"/>
      <c r="F3563" t="s">
        <v>27</v>
      </c>
      <c r="G3563" t="s">
        <v>929</v>
      </c>
      <c r="H3563">
        <v>0.5</v>
      </c>
      <c r="I3563">
        <v>0.4</v>
      </c>
      <c r="J3563" t="s">
        <v>3295</v>
      </c>
      <c r="K3563">
        <v>35.654249999999998</v>
      </c>
      <c r="L3563">
        <v>-89.748459999999994</v>
      </c>
      <c r="M3563" s="100" t="s">
        <v>38450</v>
      </c>
      <c r="N3563" t="s">
        <v>26319</v>
      </c>
      <c r="O3563" t="s">
        <v>42417</v>
      </c>
      <c r="P3563">
        <v>4</v>
      </c>
      <c r="Q3563" t="s">
        <v>31719</v>
      </c>
      <c r="R3563" t="s">
        <v>25816</v>
      </c>
      <c r="S3563" t="s">
        <v>26197</v>
      </c>
      <c r="T3563"/>
      <c r="U3563" t="s">
        <v>26198</v>
      </c>
      <c r="V3563" t="s">
        <v>26199</v>
      </c>
      <c r="Y3563" s="97"/>
      <c r="AA3563" s="91" t="str">
        <v>HATCH20.4T0.5LE</v>
      </c>
    </row>
    <row r="3564" spans="1:27" s="91" customFormat="1" ht="15" customHeight="1" x14ac:dyDescent="0.35">
      <c r="A3564" t="s">
        <v>31720</v>
      </c>
      <c r="B3564" t="s">
        <v>31721</v>
      </c>
      <c r="C3564" t="s">
        <v>31722</v>
      </c>
      <c r="D3564" t="s">
        <v>31723</v>
      </c>
      <c r="E3564"/>
      <c r="F3564" t="s">
        <v>27</v>
      </c>
      <c r="G3564" t="s">
        <v>929</v>
      </c>
      <c r="H3564">
        <v>0.6</v>
      </c>
      <c r="I3564">
        <v>0.5</v>
      </c>
      <c r="J3564" t="s">
        <v>3295</v>
      </c>
      <c r="K3564">
        <v>35.656730000000003</v>
      </c>
      <c r="L3564">
        <v>-89.748189999999994</v>
      </c>
      <c r="M3564" s="100" t="s">
        <v>38450</v>
      </c>
      <c r="N3564" t="s">
        <v>26319</v>
      </c>
      <c r="O3564" t="s">
        <v>42417</v>
      </c>
      <c r="P3564">
        <v>4</v>
      </c>
      <c r="Q3564" t="s">
        <v>31719</v>
      </c>
      <c r="R3564" t="s">
        <v>25816</v>
      </c>
      <c r="S3564" t="s">
        <v>26197</v>
      </c>
      <c r="T3564"/>
      <c r="U3564" t="s">
        <v>26198</v>
      </c>
      <c r="V3564" t="s">
        <v>26199</v>
      </c>
      <c r="X3564" s="91" t="s">
        <v>31724</v>
      </c>
      <c r="Y3564" s="97"/>
      <c r="AA3564" s="91" t="str">
        <v>HATCH20.4T0.6LE</v>
      </c>
    </row>
    <row r="3565" spans="1:27" s="91" customFormat="1" ht="15" customHeight="1" x14ac:dyDescent="0.35">
      <c r="A3565" t="s">
        <v>31725</v>
      </c>
      <c r="B3565" t="s">
        <v>31726</v>
      </c>
      <c r="C3565" t="s">
        <v>31727</v>
      </c>
      <c r="D3565" t="s">
        <v>31728</v>
      </c>
      <c r="E3565"/>
      <c r="F3565" t="s">
        <v>27</v>
      </c>
      <c r="G3565" t="s">
        <v>929</v>
      </c>
      <c r="H3565">
        <v>0.7</v>
      </c>
      <c r="I3565">
        <v>1.9</v>
      </c>
      <c r="J3565" t="s">
        <v>3295</v>
      </c>
      <c r="K3565">
        <v>35.655450000000002</v>
      </c>
      <c r="L3565">
        <v>-89.741190000000003</v>
      </c>
      <c r="M3565" s="100" t="s">
        <v>38450</v>
      </c>
      <c r="N3565" t="s">
        <v>26319</v>
      </c>
      <c r="O3565" t="s">
        <v>42417</v>
      </c>
      <c r="P3565">
        <v>4</v>
      </c>
      <c r="Q3565" t="s">
        <v>31719</v>
      </c>
      <c r="R3565" t="s">
        <v>25816</v>
      </c>
      <c r="S3565" t="s">
        <v>26197</v>
      </c>
      <c r="T3565"/>
      <c r="U3565" t="s">
        <v>26198</v>
      </c>
      <c r="V3565" t="s">
        <v>26199</v>
      </c>
      <c r="Y3565" s="97"/>
      <c r="AA3565" s="91" t="str">
        <v>HATCH21.1T0.7LE</v>
      </c>
    </row>
    <row r="3566" spans="1:27" s="91" customFormat="1" ht="15" customHeight="1" x14ac:dyDescent="0.35">
      <c r="A3566" t="s">
        <v>31729</v>
      </c>
      <c r="B3566" t="s">
        <v>31730</v>
      </c>
      <c r="C3566" t="s">
        <v>31731</v>
      </c>
      <c r="D3566" t="s">
        <v>31732</v>
      </c>
      <c r="E3566"/>
      <c r="F3566" t="s">
        <v>27</v>
      </c>
      <c r="G3566"/>
      <c r="H3566">
        <v>0.7</v>
      </c>
      <c r="I3566">
        <v>1.2</v>
      </c>
      <c r="J3566" t="s">
        <v>3295</v>
      </c>
      <c r="K3566">
        <v>35.65222</v>
      </c>
      <c r="L3566">
        <v>-89.732159999999993</v>
      </c>
      <c r="M3566" s="100" t="s">
        <v>38450</v>
      </c>
      <c r="N3566" t="s">
        <v>26319</v>
      </c>
      <c r="O3566" t="s">
        <v>42417</v>
      </c>
      <c r="P3566">
        <v>4</v>
      </c>
      <c r="Q3566" t="s">
        <v>31719</v>
      </c>
      <c r="R3566" t="s">
        <v>25816</v>
      </c>
      <c r="S3566" t="s">
        <v>26197</v>
      </c>
      <c r="T3566"/>
      <c r="U3566" t="s">
        <v>26198</v>
      </c>
      <c r="V3566" t="s">
        <v>26199</v>
      </c>
      <c r="Y3566" s="97"/>
      <c r="AA3566" s="91" t="str">
        <v>HATCH22.6T0.7LE</v>
      </c>
    </row>
    <row r="3567" spans="1:27" s="91" customFormat="1" ht="15" customHeight="1" x14ac:dyDescent="0.35">
      <c r="A3567" t="s">
        <v>10586</v>
      </c>
      <c r="B3567" t="s">
        <v>10585</v>
      </c>
      <c r="C3567" t="s">
        <v>10587</v>
      </c>
      <c r="D3567" t="s">
        <v>10588</v>
      </c>
      <c r="E3567"/>
      <c r="F3567" t="s">
        <v>27</v>
      </c>
      <c r="G3567"/>
      <c r="H3567">
        <v>1.6</v>
      </c>
      <c r="I3567">
        <v>9.7100000000000009</v>
      </c>
      <c r="J3567" t="s">
        <v>3295</v>
      </c>
      <c r="K3567">
        <v>35.647930000000002</v>
      </c>
      <c r="L3567">
        <v>-89.591399999999993</v>
      </c>
      <c r="M3567" s="100" t="s">
        <v>38450</v>
      </c>
      <c r="N3567" t="s">
        <v>26319</v>
      </c>
      <c r="O3567" t="s">
        <v>43088</v>
      </c>
      <c r="P3567">
        <v>4</v>
      </c>
      <c r="Q3567" t="s">
        <v>27391</v>
      </c>
      <c r="R3567" t="s">
        <v>25816</v>
      </c>
      <c r="S3567" t="s">
        <v>26197</v>
      </c>
      <c r="T3567"/>
      <c r="U3567" t="s">
        <v>26198</v>
      </c>
      <c r="V3567" t="s">
        <v>26199</v>
      </c>
      <c r="W3567" s="91" t="s">
        <v>10589</v>
      </c>
      <c r="X3567" s="91" t="s">
        <v>35227</v>
      </c>
      <c r="Y3567" s="97"/>
      <c r="AA3567" s="91" t="str">
        <v>HATCH40.7T1.6LE</v>
      </c>
    </row>
    <row r="3568" spans="1:27" s="91" customFormat="1" ht="15" customHeight="1" x14ac:dyDescent="0.35">
      <c r="A3568" s="310" t="s">
        <v>39372</v>
      </c>
      <c r="B3568" s="310" t="s">
        <v>39373</v>
      </c>
      <c r="C3568" s="310" t="s">
        <v>39374</v>
      </c>
      <c r="D3568" s="310" t="s">
        <v>39375</v>
      </c>
      <c r="E3568" s="310"/>
      <c r="F3568" s="310" t="s">
        <v>27</v>
      </c>
      <c r="G3568" s="310"/>
      <c r="H3568" s="314">
        <v>3.8</v>
      </c>
      <c r="I3568" s="314">
        <v>5.0599999999999996</v>
      </c>
      <c r="J3568" s="310" t="s">
        <v>3295</v>
      </c>
      <c r="K3568" s="314">
        <v>35.669980000000002</v>
      </c>
      <c r="L3568" s="314">
        <v>-89.569059999999993</v>
      </c>
      <c r="M3568" s="314" t="s">
        <v>38450</v>
      </c>
      <c r="N3568" s="310" t="s">
        <v>26319</v>
      </c>
      <c r="O3568" s="310" t="s">
        <v>39365</v>
      </c>
      <c r="P3568" s="314">
        <v>4</v>
      </c>
      <c r="Q3568" s="310" t="s">
        <v>27391</v>
      </c>
      <c r="R3568" s="310" t="s">
        <v>25816</v>
      </c>
      <c r="S3568" s="310" t="s">
        <v>26197</v>
      </c>
      <c r="T3568" s="310"/>
      <c r="U3568" s="310" t="s">
        <v>26198</v>
      </c>
      <c r="V3568" s="310" t="s">
        <v>26199</v>
      </c>
      <c r="Y3568" s="97"/>
      <c r="AA3568" s="91" t="str">
        <v>HATCH40.7T3.8LE</v>
      </c>
    </row>
    <row r="3569" spans="1:27" s="91" customFormat="1" ht="15" customHeight="1" x14ac:dyDescent="0.35">
      <c r="A3569" t="s">
        <v>10591</v>
      </c>
      <c r="B3569" t="s">
        <v>10590</v>
      </c>
      <c r="C3569" t="s">
        <v>10570</v>
      </c>
      <c r="D3569" t="s">
        <v>10592</v>
      </c>
      <c r="E3569"/>
      <c r="F3569" t="s">
        <v>27</v>
      </c>
      <c r="G3569"/>
      <c r="H3569">
        <v>1.2</v>
      </c>
      <c r="I3569">
        <v>11.23</v>
      </c>
      <c r="J3569" t="s">
        <v>3295</v>
      </c>
      <c r="K3569">
        <v>35.619300000000003</v>
      </c>
      <c r="L3569">
        <v>-89.531099999999995</v>
      </c>
      <c r="M3569" s="100" t="s">
        <v>38450</v>
      </c>
      <c r="N3569" t="s">
        <v>26319</v>
      </c>
      <c r="O3569" t="s">
        <v>42315</v>
      </c>
      <c r="P3569">
        <v>4</v>
      </c>
      <c r="Q3569" t="s">
        <v>27392</v>
      </c>
      <c r="R3569" t="s">
        <v>25816</v>
      </c>
      <c r="S3569" t="s">
        <v>26197</v>
      </c>
      <c r="T3569"/>
      <c r="U3569" t="s">
        <v>26198</v>
      </c>
      <c r="V3569" t="s">
        <v>26199</v>
      </c>
      <c r="W3569" s="91" t="s">
        <v>10593</v>
      </c>
      <c r="X3569" s="91" t="s">
        <v>35228</v>
      </c>
      <c r="Y3569" s="97"/>
      <c r="AA3569" s="91" t="str">
        <v>HATCH48.0T1.2LE</v>
      </c>
    </row>
    <row r="3570" spans="1:27" s="91" customFormat="1" ht="15" customHeight="1" x14ac:dyDescent="0.35">
      <c r="A3570" t="s">
        <v>10595</v>
      </c>
      <c r="B3570" t="s">
        <v>10594</v>
      </c>
      <c r="C3570" t="s">
        <v>10570</v>
      </c>
      <c r="D3570" t="s">
        <v>10596</v>
      </c>
      <c r="E3570"/>
      <c r="F3570" t="s">
        <v>27</v>
      </c>
      <c r="G3570"/>
      <c r="H3570">
        <v>2.4</v>
      </c>
      <c r="I3570">
        <v>0.63</v>
      </c>
      <c r="J3570" t="s">
        <v>936</v>
      </c>
      <c r="K3570">
        <v>35.545569999999998</v>
      </c>
      <c r="L3570">
        <v>-89.307649999999995</v>
      </c>
      <c r="M3570" s="100" t="s">
        <v>38450</v>
      </c>
      <c r="N3570" t="s">
        <v>26319</v>
      </c>
      <c r="O3570" t="s">
        <v>42314</v>
      </c>
      <c r="P3570">
        <v>4</v>
      </c>
      <c r="Q3570" t="s">
        <v>31719</v>
      </c>
      <c r="R3570" t="s">
        <v>25816</v>
      </c>
      <c r="S3570" t="s">
        <v>26197</v>
      </c>
      <c r="T3570"/>
      <c r="U3570" t="s">
        <v>26198</v>
      </c>
      <c r="V3570" t="s">
        <v>26199</v>
      </c>
      <c r="W3570" s="91" t="s">
        <v>10597</v>
      </c>
      <c r="X3570" s="91" t="s">
        <v>35229</v>
      </c>
      <c r="Y3570" s="97"/>
      <c r="AA3570" s="91" t="str">
        <v>HATCH80.6T2.4HY</v>
      </c>
    </row>
    <row r="3571" spans="1:27" s="91" customFormat="1" ht="15" customHeight="1" x14ac:dyDescent="0.35">
      <c r="A3571" t="s">
        <v>27394</v>
      </c>
      <c r="B3571" t="s">
        <v>27393</v>
      </c>
      <c r="C3571" t="s">
        <v>27395</v>
      </c>
      <c r="D3571" t="s">
        <v>27396</v>
      </c>
      <c r="E3571"/>
      <c r="F3571" t="s">
        <v>324</v>
      </c>
      <c r="G3571"/>
      <c r="H3571">
        <v>0.5</v>
      </c>
      <c r="I3571">
        <v>8.6300000000000008</v>
      </c>
      <c r="J3571" t="s">
        <v>1237</v>
      </c>
      <c r="K3571">
        <v>36.575249999999997</v>
      </c>
      <c r="L3571">
        <v>-84.238190000000003</v>
      </c>
      <c r="M3571" s="100" t="s">
        <v>38417</v>
      </c>
      <c r="N3571" t="s">
        <v>26260</v>
      </c>
      <c r="O3571" t="s">
        <v>43181</v>
      </c>
      <c r="P3571">
        <v>4</v>
      </c>
      <c r="Q3571" t="s">
        <v>29600</v>
      </c>
      <c r="R3571" t="s">
        <v>25825</v>
      </c>
      <c r="S3571" t="s">
        <v>26197</v>
      </c>
      <c r="T3571"/>
      <c r="U3571" t="s">
        <v>26198</v>
      </c>
      <c r="V3571" t="s">
        <v>26204</v>
      </c>
      <c r="X3571" s="91" t="s">
        <v>38422</v>
      </c>
      <c r="Y3571" s="97"/>
      <c r="AA3571" s="91" t="str">
        <v>HATFI000.5CA</v>
      </c>
    </row>
    <row r="3572" spans="1:27" s="91" customFormat="1" ht="15" customHeight="1" x14ac:dyDescent="0.35">
      <c r="A3572" t="s">
        <v>10599</v>
      </c>
      <c r="B3572" t="s">
        <v>10598</v>
      </c>
      <c r="C3572" t="s">
        <v>10600</v>
      </c>
      <c r="D3572" t="s">
        <v>10601</v>
      </c>
      <c r="E3572"/>
      <c r="F3572" t="s">
        <v>9</v>
      </c>
      <c r="G3572"/>
      <c r="H3572">
        <v>1.2</v>
      </c>
      <c r="I3572">
        <v>9.64</v>
      </c>
      <c r="J3572" t="s">
        <v>354</v>
      </c>
      <c r="K3572">
        <v>35.096670000000003</v>
      </c>
      <c r="L3572">
        <v>-88.290509999999998</v>
      </c>
      <c r="M3572" s="100" t="s">
        <v>38402</v>
      </c>
      <c r="N3572" t="s">
        <v>26242</v>
      </c>
      <c r="O3572" t="s">
        <v>42146</v>
      </c>
      <c r="P3572">
        <v>3</v>
      </c>
      <c r="Q3572" t="s">
        <v>27397</v>
      </c>
      <c r="R3572" t="s">
        <v>25816</v>
      </c>
      <c r="S3572" t="s">
        <v>26197</v>
      </c>
      <c r="T3572"/>
      <c r="U3572" t="s">
        <v>26198</v>
      </c>
      <c r="V3572" t="s">
        <v>26199</v>
      </c>
      <c r="Y3572" s="97"/>
      <c r="AA3572" s="91" t="str">
        <v>HATLE001.2HD</v>
      </c>
    </row>
    <row r="3573" spans="1:27" s="91" customFormat="1" ht="15" customHeight="1" x14ac:dyDescent="0.35">
      <c r="A3573" t="s">
        <v>10603</v>
      </c>
      <c r="B3573" t="s">
        <v>10602</v>
      </c>
      <c r="C3573" t="s">
        <v>10604</v>
      </c>
      <c r="D3573" t="s">
        <v>10605</v>
      </c>
      <c r="E3573"/>
      <c r="F3573" t="s">
        <v>28977</v>
      </c>
      <c r="G3573"/>
      <c r="H3573">
        <v>0.1</v>
      </c>
      <c r="I3573">
        <v>0.44</v>
      </c>
      <c r="J3573" t="s">
        <v>354</v>
      </c>
      <c r="K3573">
        <v>35.085079999999998</v>
      </c>
      <c r="L3573">
        <v>-88.193860000000001</v>
      </c>
      <c r="M3573" s="100" t="s">
        <v>38376</v>
      </c>
      <c r="N3573" t="s">
        <v>26196</v>
      </c>
      <c r="O3573" t="s">
        <v>43006</v>
      </c>
      <c r="P3573">
        <v>1</v>
      </c>
      <c r="Q3573" t="s">
        <v>31335</v>
      </c>
      <c r="R3573" t="s">
        <v>25816</v>
      </c>
      <c r="S3573" t="s">
        <v>26197</v>
      </c>
      <c r="T3573"/>
      <c r="U3573" t="s">
        <v>26198</v>
      </c>
      <c r="V3573" t="s">
        <v>26199</v>
      </c>
      <c r="W3573" s="91" t="s">
        <v>10606</v>
      </c>
      <c r="X3573" s="91" t="s">
        <v>29606</v>
      </c>
      <c r="Y3573" s="97"/>
      <c r="AA3573" s="91" t="str">
        <v>HAW1.2T0.1HD</v>
      </c>
    </row>
    <row r="3574" spans="1:27" s="91" customFormat="1" ht="15" customHeight="1" x14ac:dyDescent="0.35">
      <c r="A3574" t="s">
        <v>10608</v>
      </c>
      <c r="B3574" t="s">
        <v>10607</v>
      </c>
      <c r="C3574" t="s">
        <v>10609</v>
      </c>
      <c r="D3574" t="s">
        <v>6126</v>
      </c>
      <c r="E3574"/>
      <c r="F3574" t="s">
        <v>44</v>
      </c>
      <c r="G3574"/>
      <c r="H3574">
        <v>0.3</v>
      </c>
      <c r="I3574">
        <v>0.66</v>
      </c>
      <c r="J3574" t="s">
        <v>301</v>
      </c>
      <c r="K3574">
        <v>35.249499999999998</v>
      </c>
      <c r="L3574">
        <v>-84.574472</v>
      </c>
      <c r="M3574" s="100" t="s">
        <v>38384</v>
      </c>
      <c r="N3574" t="s">
        <v>26211</v>
      </c>
      <c r="O3574" t="s">
        <v>42365</v>
      </c>
      <c r="P3574">
        <v>2</v>
      </c>
      <c r="Q3574" t="s">
        <v>27398</v>
      </c>
      <c r="R3574" t="s">
        <v>25802</v>
      </c>
      <c r="S3574" t="s">
        <v>26197</v>
      </c>
      <c r="T3574"/>
      <c r="U3574" t="s">
        <v>26198</v>
      </c>
      <c r="V3574" t="s">
        <v>26204</v>
      </c>
      <c r="Y3574" s="97"/>
      <c r="AA3574" s="91" t="str">
        <v>HAWKI000.3PO</v>
      </c>
    </row>
    <row r="3575" spans="1:27" s="91" customFormat="1" ht="15" customHeight="1" x14ac:dyDescent="0.35">
      <c r="A3575" t="s">
        <v>10611</v>
      </c>
      <c r="B3575" t="s">
        <v>10610</v>
      </c>
      <c r="C3575" t="s">
        <v>10609</v>
      </c>
      <c r="D3575" t="s">
        <v>10612</v>
      </c>
      <c r="E3575"/>
      <c r="F3575" t="s">
        <v>44</v>
      </c>
      <c r="G3575"/>
      <c r="H3575">
        <v>1.3</v>
      </c>
      <c r="I3575">
        <v>0.46</v>
      </c>
      <c r="J3575" t="s">
        <v>301</v>
      </c>
      <c r="K3575">
        <v>35.255194000000003</v>
      </c>
      <c r="L3575">
        <v>-84.569699999999997</v>
      </c>
      <c r="M3575" s="100" t="s">
        <v>38384</v>
      </c>
      <c r="N3575" t="s">
        <v>26211</v>
      </c>
      <c r="O3575" t="s">
        <v>42365</v>
      </c>
      <c r="P3575">
        <v>2</v>
      </c>
      <c r="Q3575" t="s">
        <v>27398</v>
      </c>
      <c r="R3575" t="s">
        <v>25802</v>
      </c>
      <c r="S3575" t="s">
        <v>26197</v>
      </c>
      <c r="T3575"/>
      <c r="U3575" t="s">
        <v>26198</v>
      </c>
      <c r="V3575" t="s">
        <v>26204</v>
      </c>
      <c r="Y3575" s="97"/>
      <c r="AA3575" s="91" t="str">
        <v>HAWKI001.3PO</v>
      </c>
    </row>
    <row r="3576" spans="1:27" s="91" customFormat="1" ht="15" customHeight="1" x14ac:dyDescent="0.35">
      <c r="A3576" t="s">
        <v>10614</v>
      </c>
      <c r="B3576" t="s">
        <v>10613</v>
      </c>
      <c r="C3576" t="s">
        <v>10615</v>
      </c>
      <c r="D3576" t="s">
        <v>10616</v>
      </c>
      <c r="E3576"/>
      <c r="F3576" t="s">
        <v>9</v>
      </c>
      <c r="G3576"/>
      <c r="H3576">
        <v>2.1</v>
      </c>
      <c r="I3576">
        <v>2.63</v>
      </c>
      <c r="J3576" t="s">
        <v>104</v>
      </c>
      <c r="K3576">
        <v>35.9268</v>
      </c>
      <c r="L3576">
        <v>-88.358199999999997</v>
      </c>
      <c r="M3576" s="100" t="s">
        <v>38404</v>
      </c>
      <c r="N3576" t="s">
        <v>26243</v>
      </c>
      <c r="O3576" t="s">
        <v>42654</v>
      </c>
      <c r="P3576">
        <v>5</v>
      </c>
      <c r="Q3576" t="s">
        <v>27399</v>
      </c>
      <c r="R3576" t="s">
        <v>25816</v>
      </c>
      <c r="S3576" t="s">
        <v>26197</v>
      </c>
      <c r="T3576"/>
      <c r="U3576" t="s">
        <v>26198</v>
      </c>
      <c r="V3576" t="s">
        <v>26199</v>
      </c>
      <c r="W3576" s="91" t="s">
        <v>35230</v>
      </c>
      <c r="X3576" s="91" t="s">
        <v>35231</v>
      </c>
      <c r="Y3576" s="97"/>
      <c r="AA3576" s="91" t="str">
        <v>HAWKI002.1CR</v>
      </c>
    </row>
    <row r="3577" spans="1:27" s="91" customFormat="1" ht="15" customHeight="1" x14ac:dyDescent="0.35">
      <c r="A3577" t="s">
        <v>10618</v>
      </c>
      <c r="B3577" t="s">
        <v>10617</v>
      </c>
      <c r="C3577" t="s">
        <v>10619</v>
      </c>
      <c r="D3577" t="s">
        <v>10620</v>
      </c>
      <c r="E3577"/>
      <c r="F3577" t="s">
        <v>9</v>
      </c>
      <c r="G3577"/>
      <c r="H3577">
        <v>1.2</v>
      </c>
      <c r="I3577">
        <v>1.25</v>
      </c>
      <c r="J3577" t="s">
        <v>121</v>
      </c>
      <c r="K3577">
        <v>36.060125999999997</v>
      </c>
      <c r="L3577">
        <v>-88.058852000000002</v>
      </c>
      <c r="M3577" s="100" t="s">
        <v>38392</v>
      </c>
      <c r="N3577" t="s">
        <v>26221</v>
      </c>
      <c r="O3577" t="s">
        <v>42783</v>
      </c>
      <c r="P3577">
        <v>3</v>
      </c>
      <c r="Q3577" t="s">
        <v>31733</v>
      </c>
      <c r="R3577" t="s">
        <v>25816</v>
      </c>
      <c r="S3577" t="s">
        <v>26197</v>
      </c>
      <c r="T3577"/>
      <c r="U3577" t="s">
        <v>26198</v>
      </c>
      <c r="V3577" t="s">
        <v>26199</v>
      </c>
      <c r="X3577" s="91" t="s">
        <v>31734</v>
      </c>
      <c r="Y3577" s="97"/>
      <c r="AA3577" s="91" t="str">
        <v>HAWLE001.2BN</v>
      </c>
    </row>
    <row r="3578" spans="1:27" s="91" customFormat="1" ht="15" customHeight="1" x14ac:dyDescent="0.35">
      <c r="A3578" t="s">
        <v>10623</v>
      </c>
      <c r="B3578" t="s">
        <v>10622</v>
      </c>
      <c r="C3578" t="s">
        <v>10624</v>
      </c>
      <c r="D3578" t="s">
        <v>10625</v>
      </c>
      <c r="E3578"/>
      <c r="F3578" t="s">
        <v>9</v>
      </c>
      <c r="G3578"/>
      <c r="H3578">
        <v>3.3</v>
      </c>
      <c r="I3578">
        <v>2.38</v>
      </c>
      <c r="J3578" t="s">
        <v>3832</v>
      </c>
      <c r="K3578">
        <v>35.233594179999997</v>
      </c>
      <c r="L3578">
        <v>-88.879565810000003</v>
      </c>
      <c r="M3578" s="100" t="s">
        <v>38450</v>
      </c>
      <c r="N3578" t="s">
        <v>26319</v>
      </c>
      <c r="O3578" t="s">
        <v>42101</v>
      </c>
      <c r="P3578">
        <v>4</v>
      </c>
      <c r="Q3578" t="s">
        <v>27400</v>
      </c>
      <c r="R3578" t="s">
        <v>25828</v>
      </c>
      <c r="S3578" t="s">
        <v>26197</v>
      </c>
      <c r="T3578"/>
      <c r="U3578" t="s">
        <v>26198</v>
      </c>
      <c r="V3578" t="s">
        <v>26199</v>
      </c>
      <c r="W3578" s="91" t="s">
        <v>35232</v>
      </c>
      <c r="X3578" s="91" t="s">
        <v>43089</v>
      </c>
      <c r="Y3578" s="97"/>
      <c r="AA3578" s="91" t="str">
        <v>HAYES003.3HR</v>
      </c>
    </row>
    <row r="3579" spans="1:27" s="91" customFormat="1" ht="15" customHeight="1" x14ac:dyDescent="0.35">
      <c r="A3579" t="s">
        <v>10627</v>
      </c>
      <c r="B3579" t="s">
        <v>10626</v>
      </c>
      <c r="C3579" t="s">
        <v>10628</v>
      </c>
      <c r="D3579" t="s">
        <v>10629</v>
      </c>
      <c r="E3579"/>
      <c r="F3579" t="s">
        <v>44</v>
      </c>
      <c r="G3579"/>
      <c r="H3579">
        <v>0.1</v>
      </c>
      <c r="I3579">
        <v>0.48</v>
      </c>
      <c r="J3579" t="s">
        <v>359</v>
      </c>
      <c r="K3579">
        <v>35.891100000000002</v>
      </c>
      <c r="L3579">
        <v>-83.842799999999997</v>
      </c>
      <c r="M3579" s="100" t="s">
        <v>38415</v>
      </c>
      <c r="N3579" t="s">
        <v>26602</v>
      </c>
      <c r="O3579" t="s">
        <v>42152</v>
      </c>
      <c r="P3579">
        <v>2</v>
      </c>
      <c r="Q3579" t="s">
        <v>27401</v>
      </c>
      <c r="R3579" t="s">
        <v>25825</v>
      </c>
      <c r="S3579" t="s">
        <v>26197</v>
      </c>
      <c r="T3579"/>
      <c r="U3579" t="s">
        <v>26198</v>
      </c>
      <c r="V3579" t="s">
        <v>26204</v>
      </c>
      <c r="W3579" s="91" t="s">
        <v>10627</v>
      </c>
      <c r="Y3579" s="97"/>
      <c r="AA3579" s="91" t="str">
        <v>HBLUF000.1KN</v>
      </c>
    </row>
    <row r="3580" spans="1:27" s="91" customFormat="1" ht="15" customHeight="1" x14ac:dyDescent="0.35">
      <c r="A3580" t="s">
        <v>10631</v>
      </c>
      <c r="B3580" t="s">
        <v>10630</v>
      </c>
      <c r="C3580" t="s">
        <v>10632</v>
      </c>
      <c r="D3580" t="s">
        <v>10633</v>
      </c>
      <c r="E3580"/>
      <c r="F3580" t="s">
        <v>29083</v>
      </c>
      <c r="G3580"/>
      <c r="H3580">
        <v>0.2</v>
      </c>
      <c r="I3580">
        <v>5.07</v>
      </c>
      <c r="J3580" t="s">
        <v>95</v>
      </c>
      <c r="K3580">
        <v>35.963540000000002</v>
      </c>
      <c r="L3580">
        <v>-87.078590000000005</v>
      </c>
      <c r="M3580" s="100" t="s">
        <v>38379</v>
      </c>
      <c r="N3580" t="s">
        <v>26205</v>
      </c>
      <c r="O3580" t="s">
        <v>42747</v>
      </c>
      <c r="P3580">
        <v>1</v>
      </c>
      <c r="Q3580" t="s">
        <v>31735</v>
      </c>
      <c r="R3580" t="s">
        <v>25829</v>
      </c>
      <c r="S3580" t="s">
        <v>26197</v>
      </c>
      <c r="T3580"/>
      <c r="U3580" t="s">
        <v>26198</v>
      </c>
      <c r="V3580" t="s">
        <v>26199</v>
      </c>
      <c r="W3580" s="91" t="s">
        <v>10634</v>
      </c>
      <c r="X3580" s="91" t="s">
        <v>35233</v>
      </c>
      <c r="Y3580" s="97"/>
      <c r="AA3580" s="91" t="str">
        <v>HCAMP000.2WI</v>
      </c>
    </row>
    <row r="3581" spans="1:27" s="91" customFormat="1" ht="15" customHeight="1" x14ac:dyDescent="0.35">
      <c r="A3581" t="s">
        <v>10636</v>
      </c>
      <c r="B3581" t="s">
        <v>10635</v>
      </c>
      <c r="C3581" t="s">
        <v>10632</v>
      </c>
      <c r="D3581" t="s">
        <v>10637</v>
      </c>
      <c r="E3581"/>
      <c r="F3581" t="s">
        <v>33</v>
      </c>
      <c r="G3581"/>
      <c r="H3581">
        <v>1.8</v>
      </c>
      <c r="I3581">
        <v>3.45</v>
      </c>
      <c r="J3581" t="s">
        <v>95</v>
      </c>
      <c r="K3581">
        <v>35.969670000000001</v>
      </c>
      <c r="L3581">
        <v>-87.096869999999996</v>
      </c>
      <c r="M3581" s="100" t="s">
        <v>38379</v>
      </c>
      <c r="N3581" t="s">
        <v>26205</v>
      </c>
      <c r="O3581" t="s">
        <v>42747</v>
      </c>
      <c r="P3581">
        <v>1</v>
      </c>
      <c r="Q3581" t="s">
        <v>31735</v>
      </c>
      <c r="R3581" t="s">
        <v>25829</v>
      </c>
      <c r="S3581" t="s">
        <v>26197</v>
      </c>
      <c r="T3581"/>
      <c r="U3581" t="s">
        <v>26198</v>
      </c>
      <c r="V3581" t="s">
        <v>26199</v>
      </c>
      <c r="W3581" s="91" t="s">
        <v>10638</v>
      </c>
      <c r="Y3581" s="97"/>
      <c r="AA3581" s="91" t="str">
        <v>HCAMP001.8WI</v>
      </c>
    </row>
    <row r="3582" spans="1:27" s="91" customFormat="1" ht="15" customHeight="1" x14ac:dyDescent="0.35">
      <c r="A3582" t="s">
        <v>10640</v>
      </c>
      <c r="B3582" t="s">
        <v>10639</v>
      </c>
      <c r="C3582" t="s">
        <v>10641</v>
      </c>
      <c r="D3582" t="s">
        <v>10642</v>
      </c>
      <c r="E3582"/>
      <c r="F3582" t="s">
        <v>29089</v>
      </c>
      <c r="G3582"/>
      <c r="H3582">
        <v>0.9</v>
      </c>
      <c r="I3582">
        <v>5.24</v>
      </c>
      <c r="J3582" t="s">
        <v>583</v>
      </c>
      <c r="K3582">
        <v>35.156343999999997</v>
      </c>
      <c r="L3582">
        <v>-85.767555000000002</v>
      </c>
      <c r="M3582" s="100" t="s">
        <v>38430</v>
      </c>
      <c r="N3582" t="s">
        <v>26288</v>
      </c>
      <c r="O3582" t="s">
        <v>42210</v>
      </c>
      <c r="P3582">
        <v>5</v>
      </c>
      <c r="Q3582" t="s">
        <v>31736</v>
      </c>
      <c r="R3582" t="s">
        <v>25802</v>
      </c>
      <c r="S3582" t="s">
        <v>26197</v>
      </c>
      <c r="T3582"/>
      <c r="U3582" t="s">
        <v>26198</v>
      </c>
      <c r="V3582" t="s">
        <v>26199</v>
      </c>
      <c r="Y3582" s="97"/>
      <c r="AA3582" s="91" t="str">
        <v>HCOVE000.9MI</v>
      </c>
    </row>
    <row r="3583" spans="1:27" s="91" customFormat="1" ht="15" customHeight="1" x14ac:dyDescent="0.35">
      <c r="A3583" t="s">
        <v>10644</v>
      </c>
      <c r="B3583" t="s">
        <v>10643</v>
      </c>
      <c r="C3583" t="s">
        <v>10645</v>
      </c>
      <c r="D3583" t="s">
        <v>10646</v>
      </c>
      <c r="E3583"/>
      <c r="F3583" t="s">
        <v>29089</v>
      </c>
      <c r="G3583"/>
      <c r="H3583">
        <v>0.1</v>
      </c>
      <c r="I3583">
        <v>5.3</v>
      </c>
      <c r="J3583" t="s">
        <v>59</v>
      </c>
      <c r="K3583">
        <v>35.51773</v>
      </c>
      <c r="L3583">
        <v>-85.552000000000007</v>
      </c>
      <c r="M3583" s="100" t="s">
        <v>38403</v>
      </c>
      <c r="N3583" t="s">
        <v>26290</v>
      </c>
      <c r="O3583" t="s">
        <v>42321</v>
      </c>
      <c r="P3583">
        <v>3</v>
      </c>
      <c r="Q3583" t="s">
        <v>27402</v>
      </c>
      <c r="R3583" t="s">
        <v>25802</v>
      </c>
      <c r="S3583" t="s">
        <v>26197</v>
      </c>
      <c r="T3583"/>
      <c r="U3583" t="s">
        <v>26198</v>
      </c>
      <c r="V3583" t="s">
        <v>26199</v>
      </c>
      <c r="W3583" s="91" t="s">
        <v>35234</v>
      </c>
      <c r="X3583" s="91" t="s">
        <v>31737</v>
      </c>
      <c r="Y3583" s="97"/>
      <c r="AA3583" s="91" t="str">
        <v>HE000.1SE</v>
      </c>
    </row>
    <row r="3584" spans="1:27" s="91" customFormat="1" ht="15" customHeight="1" x14ac:dyDescent="0.35">
      <c r="A3584" t="s">
        <v>10648</v>
      </c>
      <c r="B3584" t="s">
        <v>10647</v>
      </c>
      <c r="C3584" t="s">
        <v>10645</v>
      </c>
      <c r="D3584" t="s">
        <v>10649</v>
      </c>
      <c r="E3584"/>
      <c r="F3584" t="s">
        <v>58</v>
      </c>
      <c r="G3584"/>
      <c r="H3584">
        <v>1.7</v>
      </c>
      <c r="I3584">
        <v>4.3600000000000003</v>
      </c>
      <c r="J3584" t="s">
        <v>59</v>
      </c>
      <c r="K3584">
        <v>35.521450000000002</v>
      </c>
      <c r="L3584">
        <v>-85.535499999999999</v>
      </c>
      <c r="M3584" s="100" t="s">
        <v>38403</v>
      </c>
      <c r="N3584" t="s">
        <v>26290</v>
      </c>
      <c r="O3584" t="s">
        <v>42321</v>
      </c>
      <c r="P3584">
        <v>3</v>
      </c>
      <c r="Q3584" t="s">
        <v>27402</v>
      </c>
      <c r="R3584" t="s">
        <v>25802</v>
      </c>
      <c r="S3584" t="s">
        <v>26197</v>
      </c>
      <c r="T3584"/>
      <c r="U3584" t="s">
        <v>26198</v>
      </c>
      <c r="V3584" t="s">
        <v>26199</v>
      </c>
      <c r="W3584" s="91" t="s">
        <v>35235</v>
      </c>
      <c r="X3584" s="91" t="s">
        <v>31064</v>
      </c>
      <c r="Y3584" s="97"/>
      <c r="AA3584" s="91" t="str">
        <v>HE001.7SE</v>
      </c>
    </row>
    <row r="3585" spans="1:27" s="91" customFormat="1" ht="15" customHeight="1" x14ac:dyDescent="0.35">
      <c r="A3585" t="s">
        <v>10651</v>
      </c>
      <c r="B3585" t="s">
        <v>10650</v>
      </c>
      <c r="C3585" t="s">
        <v>10652</v>
      </c>
      <c r="D3585" t="s">
        <v>10653</v>
      </c>
      <c r="E3585"/>
      <c r="F3585" t="s">
        <v>29090</v>
      </c>
      <c r="G3585"/>
      <c r="H3585">
        <v>0.1</v>
      </c>
      <c r="I3585">
        <v>4.58</v>
      </c>
      <c r="J3585" t="s">
        <v>442</v>
      </c>
      <c r="K3585">
        <v>36.170299999999997</v>
      </c>
      <c r="L3585">
        <v>-82.080799999999996</v>
      </c>
      <c r="M3585" s="100" t="s">
        <v>38455</v>
      </c>
      <c r="N3585" t="s">
        <v>26332</v>
      </c>
      <c r="O3585" t="s">
        <v>42889</v>
      </c>
      <c r="P3585">
        <v>1</v>
      </c>
      <c r="Q3585" t="s">
        <v>27403</v>
      </c>
      <c r="R3585" t="s">
        <v>25821</v>
      </c>
      <c r="S3585" t="s">
        <v>26197</v>
      </c>
      <c r="T3585"/>
      <c r="U3585" t="s">
        <v>26198</v>
      </c>
      <c r="V3585" t="s">
        <v>26204</v>
      </c>
      <c r="Y3585" s="97"/>
      <c r="AA3585" s="91" t="str">
        <v>HEATO000.1CT</v>
      </c>
    </row>
    <row r="3586" spans="1:27" s="91" customFormat="1" ht="15" customHeight="1" x14ac:dyDescent="0.35">
      <c r="A3586" t="s">
        <v>10655</v>
      </c>
      <c r="B3586" t="s">
        <v>10654</v>
      </c>
      <c r="C3586" t="s">
        <v>10656</v>
      </c>
      <c r="D3586" t="s">
        <v>10657</v>
      </c>
      <c r="E3586"/>
      <c r="F3586" t="s">
        <v>29090</v>
      </c>
      <c r="G3586"/>
      <c r="H3586">
        <v>0.5</v>
      </c>
      <c r="I3586">
        <v>4.95</v>
      </c>
      <c r="J3586" t="s">
        <v>442</v>
      </c>
      <c r="K3586">
        <v>36.2639</v>
      </c>
      <c r="L3586">
        <v>-82.0017</v>
      </c>
      <c r="M3586" s="100" t="s">
        <v>38455</v>
      </c>
      <c r="N3586" t="s">
        <v>26332</v>
      </c>
      <c r="O3586" t="s">
        <v>43023</v>
      </c>
      <c r="P3586">
        <v>1</v>
      </c>
      <c r="Q3586" t="s">
        <v>27404</v>
      </c>
      <c r="R3586" t="s">
        <v>25821</v>
      </c>
      <c r="S3586" t="s">
        <v>26197</v>
      </c>
      <c r="T3586"/>
      <c r="U3586" t="s">
        <v>26198</v>
      </c>
      <c r="V3586" t="s">
        <v>26204</v>
      </c>
      <c r="Y3586" s="97"/>
      <c r="AA3586" s="91" t="str">
        <v>HEATO000.5CT</v>
      </c>
    </row>
    <row r="3587" spans="1:27" s="91" customFormat="1" ht="15" customHeight="1" x14ac:dyDescent="0.35">
      <c r="A3587" s="310" t="s">
        <v>39376</v>
      </c>
      <c r="B3587" s="310" t="s">
        <v>39377</v>
      </c>
      <c r="C3587" s="310" t="s">
        <v>39378</v>
      </c>
      <c r="D3587" s="310" t="s">
        <v>39379</v>
      </c>
      <c r="E3587" s="310"/>
      <c r="F3587" s="310" t="s">
        <v>27</v>
      </c>
      <c r="G3587" s="310"/>
      <c r="H3587" s="314">
        <v>3.2</v>
      </c>
      <c r="I3587" s="314">
        <v>8.4</v>
      </c>
      <c r="J3587" s="310" t="s">
        <v>404</v>
      </c>
      <c r="K3587" s="314">
        <v>35.42221</v>
      </c>
      <c r="L3587" s="314">
        <v>-89.734909999999999</v>
      </c>
      <c r="M3587" s="314" t="s">
        <v>38427</v>
      </c>
      <c r="N3587" s="310" t="s">
        <v>26281</v>
      </c>
      <c r="O3587" s="310" t="s">
        <v>39380</v>
      </c>
      <c r="P3587" s="314">
        <v>2</v>
      </c>
      <c r="Q3587" s="310" t="s">
        <v>39381</v>
      </c>
      <c r="R3587" s="310" t="s">
        <v>25828</v>
      </c>
      <c r="S3587" s="310" t="s">
        <v>26197</v>
      </c>
      <c r="T3587" s="310"/>
      <c r="U3587" s="310" t="s">
        <v>26198</v>
      </c>
      <c r="V3587" s="310" t="s">
        <v>26199</v>
      </c>
      <c r="Y3587" s="97"/>
      <c r="AA3587" s="91" t="str">
        <v>HEBRO003.2TI</v>
      </c>
    </row>
    <row r="3588" spans="1:27" s="91" customFormat="1" ht="15" customHeight="1" x14ac:dyDescent="0.35">
      <c r="A3588" t="s">
        <v>10659</v>
      </c>
      <c r="B3588" t="s">
        <v>10658</v>
      </c>
      <c r="C3588" t="s">
        <v>10660</v>
      </c>
      <c r="D3588" t="s">
        <v>10661</v>
      </c>
      <c r="E3588"/>
      <c r="F3588" t="s">
        <v>33</v>
      </c>
      <c r="G3588"/>
      <c r="H3588">
        <v>0.3</v>
      </c>
      <c r="I3588">
        <v>13.29</v>
      </c>
      <c r="J3588" t="s">
        <v>4110</v>
      </c>
      <c r="K3588">
        <v>36.063333</v>
      </c>
      <c r="L3588">
        <v>-85.947500000000005</v>
      </c>
      <c r="M3588" s="100" t="s">
        <v>38383</v>
      </c>
      <c r="N3588" t="s">
        <v>3589</v>
      </c>
      <c r="O3588" t="s">
        <v>42222</v>
      </c>
      <c r="P3588">
        <v>2</v>
      </c>
      <c r="Q3588" t="s">
        <v>31738</v>
      </c>
      <c r="R3588" t="s">
        <v>25812</v>
      </c>
      <c r="S3588" t="s">
        <v>26197</v>
      </c>
      <c r="T3588"/>
      <c r="U3588" t="s">
        <v>26198</v>
      </c>
      <c r="V3588" t="s">
        <v>26199</v>
      </c>
      <c r="Y3588" s="97"/>
      <c r="AA3588" s="91" t="str">
        <v>HELTO000.3DB</v>
      </c>
    </row>
    <row r="3589" spans="1:27" s="91" customFormat="1" ht="15" customHeight="1" x14ac:dyDescent="0.35">
      <c r="A3589" t="s">
        <v>10663</v>
      </c>
      <c r="B3589" t="s">
        <v>10662</v>
      </c>
      <c r="C3589" t="s">
        <v>10664</v>
      </c>
      <c r="D3589" t="s">
        <v>10665</v>
      </c>
      <c r="E3589"/>
      <c r="F3589" t="s">
        <v>29083</v>
      </c>
      <c r="G3589"/>
      <c r="H3589">
        <v>0.1</v>
      </c>
      <c r="I3589">
        <v>2.25</v>
      </c>
      <c r="J3589" t="s">
        <v>423</v>
      </c>
      <c r="K3589">
        <v>36.132221999999999</v>
      </c>
      <c r="L3589">
        <v>-87.828610999999995</v>
      </c>
      <c r="M3589" s="100" t="s">
        <v>38392</v>
      </c>
      <c r="N3589" t="s">
        <v>26221</v>
      </c>
      <c r="O3589" t="s">
        <v>42556</v>
      </c>
      <c r="P3589">
        <v>3</v>
      </c>
      <c r="Q3589" t="s">
        <v>31739</v>
      </c>
      <c r="R3589" t="s">
        <v>25829</v>
      </c>
      <c r="S3589" t="s">
        <v>26197</v>
      </c>
      <c r="T3589"/>
      <c r="U3589" t="s">
        <v>26198</v>
      </c>
      <c r="V3589" t="s">
        <v>26199</v>
      </c>
      <c r="Y3589" s="97"/>
      <c r="AA3589" s="91" t="str">
        <v>HEMBY000.1HU</v>
      </c>
    </row>
    <row r="3590" spans="1:27" s="91" customFormat="1" ht="15" customHeight="1" x14ac:dyDescent="0.35">
      <c r="A3590" t="s">
        <v>10667</v>
      </c>
      <c r="B3590" t="s">
        <v>10666</v>
      </c>
      <c r="C3590" t="s">
        <v>10668</v>
      </c>
      <c r="D3590" t="s">
        <v>10669</v>
      </c>
      <c r="E3590"/>
      <c r="F3590" t="s">
        <v>58</v>
      </c>
      <c r="G3590"/>
      <c r="H3590">
        <v>6.6</v>
      </c>
      <c r="I3590">
        <v>6.49</v>
      </c>
      <c r="J3590" t="s">
        <v>2535</v>
      </c>
      <c r="K3590">
        <v>35.606769999999997</v>
      </c>
      <c r="L3590">
        <v>-85.061620000000005</v>
      </c>
      <c r="M3590" s="100" t="s">
        <v>38386</v>
      </c>
      <c r="N3590" t="s">
        <v>29084</v>
      </c>
      <c r="O3590" t="s">
        <v>42183</v>
      </c>
      <c r="P3590">
        <v>3</v>
      </c>
      <c r="Q3590" t="s">
        <v>31740</v>
      </c>
      <c r="R3590" t="s">
        <v>25802</v>
      </c>
      <c r="S3590" t="s">
        <v>26197</v>
      </c>
      <c r="T3590"/>
      <c r="U3590" t="s">
        <v>26198</v>
      </c>
      <c r="V3590" t="s">
        <v>26204</v>
      </c>
      <c r="W3590" s="91" t="s">
        <v>10670</v>
      </c>
      <c r="X3590" s="91" t="s">
        <v>31741</v>
      </c>
      <c r="Y3590" s="97"/>
      <c r="AA3590" s="91" t="str">
        <v>HENDE006.6RH</v>
      </c>
    </row>
    <row r="3591" spans="1:27" s="91" customFormat="1" ht="15" customHeight="1" x14ac:dyDescent="0.35">
      <c r="A3591" t="s">
        <v>10672</v>
      </c>
      <c r="B3591" t="s">
        <v>10671</v>
      </c>
      <c r="C3591" t="s">
        <v>10668</v>
      </c>
      <c r="D3591" t="s">
        <v>10673</v>
      </c>
      <c r="E3591"/>
      <c r="F3591" t="s">
        <v>58</v>
      </c>
      <c r="G3591"/>
      <c r="H3591">
        <v>7.3</v>
      </c>
      <c r="I3591">
        <v>2.7</v>
      </c>
      <c r="J3591" t="s">
        <v>249</v>
      </c>
      <c r="K3591">
        <v>35.610109999999999</v>
      </c>
      <c r="L3591">
        <v>-85.068100000000001</v>
      </c>
      <c r="M3591" s="100" t="s">
        <v>38386</v>
      </c>
      <c r="N3591" t="s">
        <v>29084</v>
      </c>
      <c r="O3591" t="s">
        <v>42183</v>
      </c>
      <c r="P3591">
        <v>3</v>
      </c>
      <c r="Q3591" t="s">
        <v>31740</v>
      </c>
      <c r="R3591" t="s">
        <v>25802</v>
      </c>
      <c r="S3591" t="s">
        <v>26197</v>
      </c>
      <c r="T3591"/>
      <c r="U3591" t="s">
        <v>26198</v>
      </c>
      <c r="V3591" t="s">
        <v>26199</v>
      </c>
      <c r="W3591" s="91" t="s">
        <v>10674</v>
      </c>
      <c r="X3591" s="91" t="s">
        <v>31742</v>
      </c>
      <c r="Y3591" s="97"/>
      <c r="AA3591" s="91" t="str">
        <v>HENDE007.3BL</v>
      </c>
    </row>
    <row r="3592" spans="1:27" s="91" customFormat="1" ht="15" customHeight="1" x14ac:dyDescent="0.35">
      <c r="A3592" t="s">
        <v>10676</v>
      </c>
      <c r="B3592" t="s">
        <v>10675</v>
      </c>
      <c r="C3592" t="s">
        <v>10677</v>
      </c>
      <c r="D3592" t="s">
        <v>10678</v>
      </c>
      <c r="E3592"/>
      <c r="F3592" t="s">
        <v>9</v>
      </c>
      <c r="G3592"/>
      <c r="H3592">
        <v>0.4</v>
      </c>
      <c r="I3592">
        <v>3.94</v>
      </c>
      <c r="J3592" t="s">
        <v>10</v>
      </c>
      <c r="K3592">
        <v>35.209800000000001</v>
      </c>
      <c r="L3592">
        <v>-88.603449999999995</v>
      </c>
      <c r="M3592" s="100" t="s">
        <v>38377</v>
      </c>
      <c r="N3592" t="s">
        <v>26200</v>
      </c>
      <c r="O3592" t="s">
        <v>42438</v>
      </c>
      <c r="P3592">
        <v>4</v>
      </c>
      <c r="Q3592" t="s">
        <v>31743</v>
      </c>
      <c r="R3592" t="s">
        <v>25816</v>
      </c>
      <c r="S3592" t="s">
        <v>26197</v>
      </c>
      <c r="T3592"/>
      <c r="U3592" t="s">
        <v>26198</v>
      </c>
      <c r="V3592" t="s">
        <v>26199</v>
      </c>
      <c r="Y3592" s="97"/>
      <c r="AA3592" s="91" t="str">
        <v>HENDR000.4MC</v>
      </c>
    </row>
    <row r="3593" spans="1:27" s="91" customFormat="1" ht="15" customHeight="1" x14ac:dyDescent="0.35">
      <c r="A3593" t="s">
        <v>10680</v>
      </c>
      <c r="B3593" t="s">
        <v>10679</v>
      </c>
      <c r="C3593" t="s">
        <v>10681</v>
      </c>
      <c r="D3593" t="s">
        <v>10682</v>
      </c>
      <c r="E3593"/>
      <c r="F3593" t="s">
        <v>28994</v>
      </c>
      <c r="G3593"/>
      <c r="H3593">
        <v>0.4</v>
      </c>
      <c r="I3593">
        <v>1.34</v>
      </c>
      <c r="J3593" t="s">
        <v>64</v>
      </c>
      <c r="K3593">
        <v>36.303579999999997</v>
      </c>
      <c r="L3593">
        <v>-82.858940000000004</v>
      </c>
      <c r="M3593" s="100" t="s">
        <v>38387</v>
      </c>
      <c r="N3593" t="s">
        <v>26214</v>
      </c>
      <c r="O3593" t="s">
        <v>42807</v>
      </c>
      <c r="P3593">
        <v>5</v>
      </c>
      <c r="Q3593" t="s">
        <v>31744</v>
      </c>
      <c r="R3593" t="s">
        <v>25821</v>
      </c>
      <c r="S3593" t="s">
        <v>26197</v>
      </c>
      <c r="T3593"/>
      <c r="U3593" t="s">
        <v>26198</v>
      </c>
      <c r="V3593" t="s">
        <v>26204</v>
      </c>
      <c r="Y3593" s="97"/>
      <c r="AA3593" s="91" t="str">
        <v>HENNA000.4GE</v>
      </c>
    </row>
    <row r="3594" spans="1:27" s="91" customFormat="1" ht="15" customHeight="1" x14ac:dyDescent="0.35">
      <c r="A3594" t="s">
        <v>10684</v>
      </c>
      <c r="B3594" t="s">
        <v>10683</v>
      </c>
      <c r="C3594" t="s">
        <v>10685</v>
      </c>
      <c r="D3594" t="s">
        <v>10686</v>
      </c>
      <c r="E3594"/>
      <c r="F3594" t="s">
        <v>75</v>
      </c>
      <c r="G3594"/>
      <c r="H3594">
        <v>0.8</v>
      </c>
      <c r="I3594">
        <v>2.39</v>
      </c>
      <c r="J3594" t="s">
        <v>148</v>
      </c>
      <c r="K3594">
        <v>35.703270000000003</v>
      </c>
      <c r="L3594">
        <v>-86.377309999999994</v>
      </c>
      <c r="M3594" s="100" t="s">
        <v>38401</v>
      </c>
      <c r="N3594" t="s">
        <v>26226</v>
      </c>
      <c r="O3594" t="s">
        <v>42665</v>
      </c>
      <c r="P3594">
        <v>2</v>
      </c>
      <c r="Q3594" t="s">
        <v>31745</v>
      </c>
      <c r="R3594" t="s">
        <v>25829</v>
      </c>
      <c r="S3594" t="s">
        <v>26197</v>
      </c>
      <c r="T3594"/>
      <c r="U3594" t="s">
        <v>26198</v>
      </c>
      <c r="V3594" t="s">
        <v>26199</v>
      </c>
      <c r="Y3594" s="97"/>
      <c r="AA3594" s="91" t="str">
        <v>HENRY000.8RU</v>
      </c>
    </row>
    <row r="3595" spans="1:27" s="91" customFormat="1" ht="15" customHeight="1" x14ac:dyDescent="0.35">
      <c r="A3595" t="s">
        <v>10688</v>
      </c>
      <c r="B3595" t="s">
        <v>10687</v>
      </c>
      <c r="C3595" t="s">
        <v>10685</v>
      </c>
      <c r="D3595" t="s">
        <v>10689</v>
      </c>
      <c r="E3595"/>
      <c r="F3595" t="s">
        <v>75</v>
      </c>
      <c r="G3595"/>
      <c r="H3595">
        <v>1.5</v>
      </c>
      <c r="I3595">
        <v>2.16</v>
      </c>
      <c r="J3595" t="s">
        <v>148</v>
      </c>
      <c r="K3595">
        <v>35.701749999999997</v>
      </c>
      <c r="L3595">
        <v>-86.378410000000002</v>
      </c>
      <c r="M3595" s="100" t="s">
        <v>38401</v>
      </c>
      <c r="N3595" t="s">
        <v>26226</v>
      </c>
      <c r="O3595" t="s">
        <v>42665</v>
      </c>
      <c r="P3595">
        <v>2</v>
      </c>
      <c r="Q3595" t="s">
        <v>31745</v>
      </c>
      <c r="R3595" t="s">
        <v>25829</v>
      </c>
      <c r="S3595" t="s">
        <v>26197</v>
      </c>
      <c r="T3595"/>
      <c r="U3595" t="s">
        <v>26198</v>
      </c>
      <c r="V3595" t="s">
        <v>26199</v>
      </c>
      <c r="W3595" s="91" t="s">
        <v>10690</v>
      </c>
      <c r="X3595" s="91" t="s">
        <v>35236</v>
      </c>
      <c r="Y3595" s="97"/>
      <c r="AA3595" s="91" t="str">
        <v>HENRY001.5RU</v>
      </c>
    </row>
    <row r="3596" spans="1:27" s="91" customFormat="1" ht="15" customHeight="1" x14ac:dyDescent="0.35">
      <c r="A3596" t="s">
        <v>37987</v>
      </c>
      <c r="B3596" t="s">
        <v>37988</v>
      </c>
      <c r="C3596" t="s">
        <v>37989</v>
      </c>
      <c r="D3596" t="s">
        <v>37990</v>
      </c>
      <c r="E3596"/>
      <c r="F3596" t="s">
        <v>29083</v>
      </c>
      <c r="G3596"/>
      <c r="H3596">
        <v>0.9</v>
      </c>
      <c r="I3596">
        <v>0.3</v>
      </c>
      <c r="J3596" t="s">
        <v>100</v>
      </c>
      <c r="K3596">
        <v>35.538409999999999</v>
      </c>
      <c r="L3596">
        <v>-87.443150000000003</v>
      </c>
      <c r="M3596" s="100" t="s">
        <v>38382</v>
      </c>
      <c r="N3596" t="s">
        <v>26210</v>
      </c>
      <c r="O3596" t="s">
        <v>42526</v>
      </c>
      <c r="P3596">
        <v>3</v>
      </c>
      <c r="Q3596" t="s">
        <v>31133</v>
      </c>
      <c r="R3596" t="s">
        <v>25808</v>
      </c>
      <c r="S3596" t="s">
        <v>26197</v>
      </c>
      <c r="T3596"/>
      <c r="U3596" t="s">
        <v>26198</v>
      </c>
      <c r="V3596" t="s">
        <v>26199</v>
      </c>
      <c r="X3596" s="91" t="s">
        <v>37991</v>
      </c>
      <c r="Y3596" s="97"/>
      <c r="AA3596" s="91" t="str">
        <v>HENSL_G0.9LS</v>
      </c>
    </row>
    <row r="3597" spans="1:27" s="91" customFormat="1" ht="15" customHeight="1" x14ac:dyDescent="0.35">
      <c r="A3597" t="s">
        <v>10692</v>
      </c>
      <c r="B3597" t="s">
        <v>10691</v>
      </c>
      <c r="C3597" t="s">
        <v>10693</v>
      </c>
      <c r="D3597" t="s">
        <v>2203</v>
      </c>
      <c r="E3597"/>
      <c r="F3597" t="s">
        <v>115</v>
      </c>
      <c r="G3597"/>
      <c r="H3597">
        <v>0.6</v>
      </c>
      <c r="I3597">
        <v>2.62</v>
      </c>
      <c r="J3597" t="s">
        <v>59</v>
      </c>
      <c r="K3597">
        <v>35.370600000000003</v>
      </c>
      <c r="L3597">
        <v>-85.346000000000004</v>
      </c>
      <c r="M3597" s="100" t="s">
        <v>38393</v>
      </c>
      <c r="N3597" t="s">
        <v>59</v>
      </c>
      <c r="O3597" t="s">
        <v>42310</v>
      </c>
      <c r="P3597">
        <v>5</v>
      </c>
      <c r="Q3597" t="s">
        <v>31746</v>
      </c>
      <c r="R3597" t="s">
        <v>25802</v>
      </c>
      <c r="S3597" t="s">
        <v>26197</v>
      </c>
      <c r="T3597"/>
      <c r="U3597" t="s">
        <v>26198</v>
      </c>
      <c r="V3597" t="s">
        <v>26199</v>
      </c>
      <c r="X3597" s="91" t="s">
        <v>31747</v>
      </c>
      <c r="Y3597" s="97"/>
      <c r="AA3597" s="91" t="str">
        <v>HENSO000.6SE</v>
      </c>
    </row>
    <row r="3598" spans="1:27" s="91" customFormat="1" ht="15" customHeight="1" x14ac:dyDescent="0.35">
      <c r="A3598" t="s">
        <v>10695</v>
      </c>
      <c r="B3598" t="s">
        <v>10694</v>
      </c>
      <c r="C3598" t="s">
        <v>10696</v>
      </c>
      <c r="D3598" t="s">
        <v>10697</v>
      </c>
      <c r="E3598"/>
      <c r="F3598" t="s">
        <v>28983</v>
      </c>
      <c r="G3598"/>
      <c r="H3598">
        <v>0.1</v>
      </c>
      <c r="I3598">
        <v>27.19</v>
      </c>
      <c r="J3598" t="s">
        <v>15</v>
      </c>
      <c r="K3598">
        <v>35.711709999999997</v>
      </c>
      <c r="L3598">
        <v>-83.819710000000001</v>
      </c>
      <c r="M3598" s="100" t="s">
        <v>38415</v>
      </c>
      <c r="N3598" t="s">
        <v>26602</v>
      </c>
      <c r="O3598" t="s">
        <v>42729</v>
      </c>
      <c r="P3598">
        <v>2</v>
      </c>
      <c r="Q3598" t="s">
        <v>27406</v>
      </c>
      <c r="R3598" t="s">
        <v>25825</v>
      </c>
      <c r="S3598" t="s">
        <v>26197</v>
      </c>
      <c r="T3598"/>
      <c r="U3598" t="s">
        <v>26198</v>
      </c>
      <c r="V3598" t="s">
        <v>26204</v>
      </c>
      <c r="Y3598" s="97"/>
      <c r="AA3598" s="91" t="str">
        <v>HESSE000.1BT</v>
      </c>
    </row>
    <row r="3599" spans="1:27" s="91" customFormat="1" ht="15" customHeight="1" x14ac:dyDescent="0.35">
      <c r="A3599" t="s">
        <v>10699</v>
      </c>
      <c r="B3599" t="s">
        <v>10698</v>
      </c>
      <c r="C3599" t="s">
        <v>10696</v>
      </c>
      <c r="D3599" t="s">
        <v>10700</v>
      </c>
      <c r="E3599"/>
      <c r="F3599" t="s">
        <v>28983</v>
      </c>
      <c r="G3599"/>
      <c r="H3599">
        <v>0.4</v>
      </c>
      <c r="I3599">
        <v>27.04</v>
      </c>
      <c r="J3599" t="s">
        <v>15</v>
      </c>
      <c r="K3599">
        <v>35.709060000000001</v>
      </c>
      <c r="L3599">
        <v>-83.82311</v>
      </c>
      <c r="M3599" s="100" t="s">
        <v>38415</v>
      </c>
      <c r="N3599" t="s">
        <v>26602</v>
      </c>
      <c r="O3599" t="s">
        <v>42729</v>
      </c>
      <c r="P3599">
        <v>2</v>
      </c>
      <c r="Q3599" t="s">
        <v>27406</v>
      </c>
      <c r="R3599" t="s">
        <v>25825</v>
      </c>
      <c r="S3599" t="s">
        <v>26197</v>
      </c>
      <c r="T3599"/>
      <c r="U3599" t="s">
        <v>26198</v>
      </c>
      <c r="V3599" t="s">
        <v>26204</v>
      </c>
      <c r="W3599" s="91" t="s">
        <v>10701</v>
      </c>
      <c r="X3599" s="91" t="s">
        <v>31748</v>
      </c>
      <c r="Y3599" s="97"/>
      <c r="AA3599" s="91" t="str">
        <v>HESSE000.4BT</v>
      </c>
    </row>
    <row r="3600" spans="1:27" s="91" customFormat="1" ht="15" customHeight="1" x14ac:dyDescent="0.35">
      <c r="A3600" t="s">
        <v>10703</v>
      </c>
      <c r="B3600" t="s">
        <v>10702</v>
      </c>
      <c r="C3600" t="s">
        <v>10704</v>
      </c>
      <c r="D3600" t="s">
        <v>10705</v>
      </c>
      <c r="E3600"/>
      <c r="F3600" t="s">
        <v>29086</v>
      </c>
      <c r="G3600"/>
      <c r="H3600">
        <v>0.8</v>
      </c>
      <c r="I3600">
        <v>10.71</v>
      </c>
      <c r="J3600" t="s">
        <v>454</v>
      </c>
      <c r="K3600">
        <v>35.242781000000001</v>
      </c>
      <c r="L3600">
        <v>-86.116111000000004</v>
      </c>
      <c r="M3600" s="100" t="s">
        <v>38457</v>
      </c>
      <c r="N3600" t="s">
        <v>26336</v>
      </c>
      <c r="O3600" t="s">
        <v>43082</v>
      </c>
      <c r="P3600">
        <v>2</v>
      </c>
      <c r="Q3600" t="s">
        <v>27407</v>
      </c>
      <c r="R3600" t="s">
        <v>25808</v>
      </c>
      <c r="S3600" t="s">
        <v>26197</v>
      </c>
      <c r="T3600"/>
      <c r="U3600" t="s">
        <v>26198</v>
      </c>
      <c r="V3600" t="s">
        <v>26199</v>
      </c>
      <c r="Y3600" s="97"/>
      <c r="AA3600" s="91" t="str">
        <v>HESSE000.8FR</v>
      </c>
    </row>
    <row r="3601" spans="1:27" s="91" customFormat="1" ht="15" customHeight="1" x14ac:dyDescent="0.35">
      <c r="A3601" t="s">
        <v>10707</v>
      </c>
      <c r="B3601" t="s">
        <v>10706</v>
      </c>
      <c r="C3601" t="s">
        <v>10696</v>
      </c>
      <c r="D3601" t="s">
        <v>10708</v>
      </c>
      <c r="E3601"/>
      <c r="F3601" t="s">
        <v>28983</v>
      </c>
      <c r="G3601"/>
      <c r="H3601">
        <v>1.5</v>
      </c>
      <c r="I3601">
        <v>6.4</v>
      </c>
      <c r="J3601" t="s">
        <v>15</v>
      </c>
      <c r="K3601">
        <v>35.698700000000002</v>
      </c>
      <c r="L3601">
        <v>-83.837500000000006</v>
      </c>
      <c r="M3601" s="100" t="s">
        <v>38415</v>
      </c>
      <c r="N3601" t="s">
        <v>26602</v>
      </c>
      <c r="O3601" t="s">
        <v>42729</v>
      </c>
      <c r="P3601">
        <v>2</v>
      </c>
      <c r="Q3601" t="s">
        <v>27406</v>
      </c>
      <c r="R3601" t="s">
        <v>25825</v>
      </c>
      <c r="S3601" t="s">
        <v>26197</v>
      </c>
      <c r="T3601"/>
      <c r="U3601" t="s">
        <v>26198</v>
      </c>
      <c r="V3601" t="s">
        <v>26204</v>
      </c>
      <c r="W3601" s="91" t="s">
        <v>35237</v>
      </c>
      <c r="X3601" s="91" t="s">
        <v>30526</v>
      </c>
      <c r="Y3601" s="97"/>
      <c r="AA3601" s="91" t="str">
        <v>HESSE001.5BT</v>
      </c>
    </row>
    <row r="3602" spans="1:27" s="91" customFormat="1" ht="15" customHeight="1" x14ac:dyDescent="0.35">
      <c r="A3602" t="s">
        <v>10710</v>
      </c>
      <c r="B3602" t="s">
        <v>10709</v>
      </c>
      <c r="C3602" t="s">
        <v>10696</v>
      </c>
      <c r="D3602" t="s">
        <v>10711</v>
      </c>
      <c r="E3602"/>
      <c r="F3602" t="s">
        <v>28983</v>
      </c>
      <c r="G3602"/>
      <c r="H3602">
        <v>4.5</v>
      </c>
      <c r="I3602">
        <v>3.91</v>
      </c>
      <c r="J3602" t="s">
        <v>15</v>
      </c>
      <c r="K3602">
        <v>35.677669999999999</v>
      </c>
      <c r="L3602">
        <v>-83.873949999999994</v>
      </c>
      <c r="M3602" s="100" t="s">
        <v>38415</v>
      </c>
      <c r="N3602" t="s">
        <v>26602</v>
      </c>
      <c r="O3602" t="s">
        <v>42729</v>
      </c>
      <c r="P3602">
        <v>2</v>
      </c>
      <c r="Q3602" t="s">
        <v>31749</v>
      </c>
      <c r="R3602" t="s">
        <v>25825</v>
      </c>
      <c r="S3602" t="s">
        <v>26197</v>
      </c>
      <c r="T3602"/>
      <c r="U3602" t="s">
        <v>26198</v>
      </c>
      <c r="V3602" t="s">
        <v>26204</v>
      </c>
      <c r="Y3602" s="97"/>
      <c r="AA3602" s="91" t="str">
        <v>HESSE004.5BT</v>
      </c>
    </row>
    <row r="3603" spans="1:27" s="91" customFormat="1" ht="15" customHeight="1" x14ac:dyDescent="0.35">
      <c r="A3603" t="s">
        <v>10713</v>
      </c>
      <c r="B3603" t="s">
        <v>10712</v>
      </c>
      <c r="C3603" t="s">
        <v>10714</v>
      </c>
      <c r="D3603" t="s">
        <v>10715</v>
      </c>
      <c r="E3603"/>
      <c r="F3603" t="s">
        <v>28983</v>
      </c>
      <c r="G3603"/>
      <c r="H3603">
        <v>0.4</v>
      </c>
      <c r="I3603">
        <v>0.13</v>
      </c>
      <c r="J3603" t="s">
        <v>15</v>
      </c>
      <c r="K3603">
        <v>35.702530000000003</v>
      </c>
      <c r="L3603">
        <v>-83.850309999999993</v>
      </c>
      <c r="M3603" s="100" t="s">
        <v>38415</v>
      </c>
      <c r="N3603" t="s">
        <v>26602</v>
      </c>
      <c r="O3603" t="s">
        <v>42729</v>
      </c>
      <c r="P3603">
        <v>2</v>
      </c>
      <c r="Q3603" t="s">
        <v>31750</v>
      </c>
      <c r="R3603" t="s">
        <v>25825</v>
      </c>
      <c r="S3603" t="s">
        <v>26197</v>
      </c>
      <c r="T3603"/>
      <c r="U3603" t="s">
        <v>26198</v>
      </c>
      <c r="V3603" t="s">
        <v>26204</v>
      </c>
      <c r="Y3603" s="97"/>
      <c r="AA3603" s="91" t="str">
        <v>HESSE1T0.4BT</v>
      </c>
    </row>
    <row r="3604" spans="1:27" s="91" customFormat="1" ht="15" customHeight="1" x14ac:dyDescent="0.35">
      <c r="A3604" t="s">
        <v>10717</v>
      </c>
      <c r="B3604" t="s">
        <v>10716</v>
      </c>
      <c r="C3604" t="s">
        <v>10718</v>
      </c>
      <c r="D3604" t="s">
        <v>10719</v>
      </c>
      <c r="E3604"/>
      <c r="F3604" t="s">
        <v>29086</v>
      </c>
      <c r="G3604"/>
      <c r="H3604">
        <v>7.2</v>
      </c>
      <c r="I3604">
        <v>15.17</v>
      </c>
      <c r="J3604" t="s">
        <v>1600</v>
      </c>
      <c r="K3604">
        <v>34.992699999999999</v>
      </c>
      <c r="L3604">
        <v>-86.438800000000001</v>
      </c>
      <c r="M3604" s="100" t="s">
        <v>38525</v>
      </c>
      <c r="N3604" t="s">
        <v>26419</v>
      </c>
      <c r="O3604" t="s">
        <v>43083</v>
      </c>
      <c r="P3604">
        <v>1</v>
      </c>
      <c r="Q3604" t="s">
        <v>27408</v>
      </c>
      <c r="R3604" t="s">
        <v>25808</v>
      </c>
      <c r="S3604" t="s">
        <v>26197</v>
      </c>
      <c r="T3604"/>
      <c r="U3604" t="s">
        <v>26198</v>
      </c>
      <c r="V3604" t="s">
        <v>26199</v>
      </c>
      <c r="W3604" s="91" t="s">
        <v>10720</v>
      </c>
      <c r="X3604" s="91" t="s">
        <v>31751</v>
      </c>
      <c r="Y3604" s="97"/>
      <c r="AA3604" s="91" t="str">
        <v>HESTE007.2LI</v>
      </c>
    </row>
    <row r="3605" spans="1:27" s="91" customFormat="1" ht="15" customHeight="1" x14ac:dyDescent="0.35">
      <c r="A3605" t="s">
        <v>10722</v>
      </c>
      <c r="B3605" t="s">
        <v>10721</v>
      </c>
      <c r="C3605" t="s">
        <v>10723</v>
      </c>
      <c r="D3605" t="s">
        <v>10724</v>
      </c>
      <c r="E3605"/>
      <c r="F3605" t="s">
        <v>29086</v>
      </c>
      <c r="G3605"/>
      <c r="H3605">
        <v>0.1</v>
      </c>
      <c r="I3605">
        <v>1.46</v>
      </c>
      <c r="J3605" t="s">
        <v>1600</v>
      </c>
      <c r="K3605">
        <v>35.009120000000003</v>
      </c>
      <c r="L3605">
        <v>-86.351470000000006</v>
      </c>
      <c r="M3605" s="100" t="s">
        <v>38525</v>
      </c>
      <c r="N3605" t="s">
        <v>26419</v>
      </c>
      <c r="O3605" t="s">
        <v>43083</v>
      </c>
      <c r="P3605">
        <v>1</v>
      </c>
      <c r="Q3605" t="s">
        <v>31752</v>
      </c>
      <c r="R3605" t="s">
        <v>25808</v>
      </c>
      <c r="S3605" t="s">
        <v>26197</v>
      </c>
      <c r="T3605"/>
      <c r="U3605" t="s">
        <v>26198</v>
      </c>
      <c r="V3605" t="s">
        <v>26199</v>
      </c>
      <c r="Y3605" s="97"/>
      <c r="AA3605" s="91" t="str">
        <v>HESTE1T0.1LI</v>
      </c>
    </row>
    <row r="3606" spans="1:27" s="91" customFormat="1" ht="15" customHeight="1" x14ac:dyDescent="0.35">
      <c r="A3606" t="s">
        <v>10726</v>
      </c>
      <c r="B3606" t="s">
        <v>10725</v>
      </c>
      <c r="C3606" t="s">
        <v>10727</v>
      </c>
      <c r="D3606" t="s">
        <v>10728</v>
      </c>
      <c r="E3606"/>
      <c r="F3606" t="s">
        <v>28994</v>
      </c>
      <c r="G3606"/>
      <c r="H3606">
        <v>0.1</v>
      </c>
      <c r="I3606">
        <v>19.93</v>
      </c>
      <c r="J3606" t="s">
        <v>553</v>
      </c>
      <c r="K3606">
        <v>35.907499999999999</v>
      </c>
      <c r="L3606">
        <v>-83.444400000000002</v>
      </c>
      <c r="M3606" s="100" t="s">
        <v>38394</v>
      </c>
      <c r="N3606" t="s">
        <v>26308</v>
      </c>
      <c r="O3606" t="s">
        <v>42861</v>
      </c>
      <c r="P3606">
        <v>5</v>
      </c>
      <c r="Q3606" t="s">
        <v>31753</v>
      </c>
      <c r="R3606" t="s">
        <v>25825</v>
      </c>
      <c r="S3606" t="s">
        <v>26197</v>
      </c>
      <c r="T3606"/>
      <c r="U3606" t="s">
        <v>26198</v>
      </c>
      <c r="V3606" t="s">
        <v>26204</v>
      </c>
      <c r="X3606" s="91" t="s">
        <v>35238</v>
      </c>
      <c r="Y3606" s="97"/>
      <c r="AA3606" s="91" t="str">
        <v>HETTI000.1SV</v>
      </c>
    </row>
    <row r="3607" spans="1:27" s="91" customFormat="1" ht="15" customHeight="1" x14ac:dyDescent="0.35">
      <c r="A3607" t="s">
        <v>10734</v>
      </c>
      <c r="B3607" t="s">
        <v>10733</v>
      </c>
      <c r="C3607" t="s">
        <v>10735</v>
      </c>
      <c r="D3607" t="s">
        <v>4969</v>
      </c>
      <c r="E3607"/>
      <c r="F3607" t="s">
        <v>29089</v>
      </c>
      <c r="G3607"/>
      <c r="H3607">
        <v>5</v>
      </c>
      <c r="I3607">
        <v>0.2</v>
      </c>
      <c r="J3607" t="s">
        <v>583</v>
      </c>
      <c r="K3607">
        <v>35.036000000000001</v>
      </c>
      <c r="L3607">
        <v>-85.844570000000004</v>
      </c>
      <c r="M3607" s="100" t="s">
        <v>38430</v>
      </c>
      <c r="N3607" t="s">
        <v>26288</v>
      </c>
      <c r="O3607" t="s">
        <v>43077</v>
      </c>
      <c r="P3607">
        <v>5</v>
      </c>
      <c r="Q3607" t="s">
        <v>31754</v>
      </c>
      <c r="R3607" t="s">
        <v>25802</v>
      </c>
      <c r="S3607" t="s">
        <v>26197</v>
      </c>
      <c r="T3607"/>
      <c r="U3607" t="s">
        <v>26198</v>
      </c>
      <c r="V3607" t="s">
        <v>26199</v>
      </c>
      <c r="W3607" s="91" t="s">
        <v>10736</v>
      </c>
      <c r="X3607" s="91" t="s">
        <v>30579</v>
      </c>
      <c r="Y3607" s="97"/>
      <c r="AA3607" s="91" t="str">
        <v>HFLAT_G005.0MI</v>
      </c>
    </row>
    <row r="3608" spans="1:27" s="91" customFormat="1" ht="15" customHeight="1" x14ac:dyDescent="0.35">
      <c r="A3608" t="s">
        <v>10738</v>
      </c>
      <c r="B3608" t="s">
        <v>10737</v>
      </c>
      <c r="C3608" t="s">
        <v>10735</v>
      </c>
      <c r="D3608" t="s">
        <v>4964</v>
      </c>
      <c r="E3608"/>
      <c r="F3608" t="s">
        <v>29089</v>
      </c>
      <c r="G3608"/>
      <c r="H3608">
        <v>5.2</v>
      </c>
      <c r="I3608">
        <v>0.13</v>
      </c>
      <c r="J3608" t="s">
        <v>583</v>
      </c>
      <c r="K3608">
        <v>35.03295</v>
      </c>
      <c r="L3608">
        <v>-85.841089999999994</v>
      </c>
      <c r="M3608" s="100" t="s">
        <v>38430</v>
      </c>
      <c r="N3608" t="s">
        <v>26288</v>
      </c>
      <c r="O3608" t="s">
        <v>43077</v>
      </c>
      <c r="P3608">
        <v>5</v>
      </c>
      <c r="Q3608" t="s">
        <v>31754</v>
      </c>
      <c r="R3608" t="s">
        <v>25802</v>
      </c>
      <c r="S3608" t="s">
        <v>26197</v>
      </c>
      <c r="T3608"/>
      <c r="U3608" t="s">
        <v>26198</v>
      </c>
      <c r="V3608" t="s">
        <v>26199</v>
      </c>
      <c r="W3608" s="91" t="s">
        <v>10739</v>
      </c>
      <c r="X3608" s="91" t="s">
        <v>30579</v>
      </c>
      <c r="Y3608" s="97"/>
      <c r="AA3608" s="91" t="str">
        <v>HFLAT_G005.2MI</v>
      </c>
    </row>
    <row r="3609" spans="1:27" s="91" customFormat="1" ht="15" customHeight="1" x14ac:dyDescent="0.35">
      <c r="A3609" t="s">
        <v>10741</v>
      </c>
      <c r="B3609" t="s">
        <v>10740</v>
      </c>
      <c r="C3609" t="s">
        <v>10735</v>
      </c>
      <c r="D3609" t="s">
        <v>10742</v>
      </c>
      <c r="E3609"/>
      <c r="F3609" t="s">
        <v>29089</v>
      </c>
      <c r="G3609"/>
      <c r="H3609">
        <v>5.4</v>
      </c>
      <c r="I3609">
        <v>0.04</v>
      </c>
      <c r="J3609" t="s">
        <v>583</v>
      </c>
      <c r="K3609">
        <v>35.032325999999998</v>
      </c>
      <c r="L3609">
        <v>-85.837756999999996</v>
      </c>
      <c r="M3609" s="100" t="s">
        <v>38430</v>
      </c>
      <c r="N3609" t="s">
        <v>26288</v>
      </c>
      <c r="O3609" t="s">
        <v>43077</v>
      </c>
      <c r="P3609">
        <v>5</v>
      </c>
      <c r="Q3609" t="s">
        <v>31754</v>
      </c>
      <c r="R3609" t="s">
        <v>25802</v>
      </c>
      <c r="S3609" t="s">
        <v>26197</v>
      </c>
      <c r="T3609"/>
      <c r="U3609" t="s">
        <v>26198</v>
      </c>
      <c r="V3609" t="s">
        <v>26199</v>
      </c>
      <c r="W3609" s="91" t="s">
        <v>10743</v>
      </c>
      <c r="X3609" s="91" t="s">
        <v>30579</v>
      </c>
      <c r="Y3609" s="97"/>
      <c r="AA3609" s="91" t="str">
        <v>HFLAT_G005.4MI</v>
      </c>
    </row>
    <row r="3610" spans="1:27" s="91" customFormat="1" ht="15" customHeight="1" x14ac:dyDescent="0.35">
      <c r="A3610" t="s">
        <v>10730</v>
      </c>
      <c r="B3610" t="s">
        <v>10729</v>
      </c>
      <c r="C3610" t="s">
        <v>10731</v>
      </c>
      <c r="D3610" t="s">
        <v>10732</v>
      </c>
      <c r="E3610"/>
      <c r="F3610" t="s">
        <v>29086</v>
      </c>
      <c r="G3610"/>
      <c r="H3610">
        <v>0.2</v>
      </c>
      <c r="I3610">
        <v>1.4</v>
      </c>
      <c r="J3610" t="s">
        <v>545</v>
      </c>
      <c r="K3610">
        <v>35.46246</v>
      </c>
      <c r="L3610">
        <v>-86.057019999999994</v>
      </c>
      <c r="M3610" s="100" t="s">
        <v>38389</v>
      </c>
      <c r="N3610" t="s">
        <v>26217</v>
      </c>
      <c r="O3610" t="s">
        <v>42602</v>
      </c>
      <c r="P3610">
        <v>4</v>
      </c>
      <c r="Q3610" t="s">
        <v>31755</v>
      </c>
      <c r="R3610" t="s">
        <v>25808</v>
      </c>
      <c r="S3610" t="s">
        <v>26197</v>
      </c>
      <c r="T3610"/>
      <c r="U3610" t="s">
        <v>26198</v>
      </c>
      <c r="V3610" t="s">
        <v>26199</v>
      </c>
      <c r="X3610" s="91" t="s">
        <v>29982</v>
      </c>
      <c r="Y3610" s="97"/>
      <c r="AA3610" s="91" t="str">
        <v>HFLAT000.2CE</v>
      </c>
    </row>
    <row r="3611" spans="1:27" s="91" customFormat="1" ht="15" customHeight="1" x14ac:dyDescent="0.35">
      <c r="A3611" t="s">
        <v>10745</v>
      </c>
      <c r="B3611" t="s">
        <v>10744</v>
      </c>
      <c r="C3611" t="s">
        <v>10746</v>
      </c>
      <c r="D3611" t="s">
        <v>9007</v>
      </c>
      <c r="E3611"/>
      <c r="F3611" t="s">
        <v>29083</v>
      </c>
      <c r="G3611"/>
      <c r="H3611">
        <v>0.6</v>
      </c>
      <c r="I3611">
        <v>4.8899999999999997</v>
      </c>
      <c r="J3611" t="s">
        <v>22</v>
      </c>
      <c r="K3611">
        <v>36.592460000000003</v>
      </c>
      <c r="L3611">
        <v>-87.854259999999996</v>
      </c>
      <c r="M3611" s="100" t="s">
        <v>38380</v>
      </c>
      <c r="N3611" t="s">
        <v>26208</v>
      </c>
      <c r="O3611" t="s">
        <v>42331</v>
      </c>
      <c r="P3611">
        <v>5</v>
      </c>
      <c r="Q3611" t="s">
        <v>31756</v>
      </c>
      <c r="R3611" t="s">
        <v>25829</v>
      </c>
      <c r="S3611" t="s">
        <v>26197</v>
      </c>
      <c r="T3611"/>
      <c r="U3611" t="s">
        <v>26198</v>
      </c>
      <c r="V3611" t="s">
        <v>26199</v>
      </c>
      <c r="Y3611" s="97"/>
      <c r="AA3611" s="91" t="str">
        <v>HFORK000.6ST</v>
      </c>
    </row>
    <row r="3612" spans="1:27" s="91" customFormat="1" ht="15" customHeight="1" x14ac:dyDescent="0.35">
      <c r="A3612" t="s">
        <v>10748</v>
      </c>
      <c r="B3612" t="s">
        <v>10747</v>
      </c>
      <c r="C3612" t="s">
        <v>10749</v>
      </c>
      <c r="D3612" t="s">
        <v>10750</v>
      </c>
      <c r="E3612"/>
      <c r="F3612" t="s">
        <v>27</v>
      </c>
      <c r="G3612"/>
      <c r="H3612">
        <v>1.8</v>
      </c>
      <c r="I3612">
        <v>48.46</v>
      </c>
      <c r="J3612" t="s">
        <v>619</v>
      </c>
      <c r="K3612">
        <v>36.419139999999999</v>
      </c>
      <c r="L3612">
        <v>-88.982299999999995</v>
      </c>
      <c r="M3612" s="100" t="s">
        <v>38448</v>
      </c>
      <c r="N3612" t="s">
        <v>619</v>
      </c>
      <c r="O3612" t="s">
        <v>43070</v>
      </c>
      <c r="P3612">
        <v>5</v>
      </c>
      <c r="Q3612" t="s">
        <v>27410</v>
      </c>
      <c r="R3612" t="s">
        <v>25816</v>
      </c>
      <c r="S3612" t="s">
        <v>26197</v>
      </c>
      <c r="T3612"/>
      <c r="U3612" t="s">
        <v>26198</v>
      </c>
      <c r="V3612" t="s">
        <v>26199</v>
      </c>
      <c r="W3612" s="91" t="s">
        <v>10751</v>
      </c>
      <c r="X3612" s="91" t="s">
        <v>35239</v>
      </c>
      <c r="Y3612" s="97"/>
      <c r="AA3612" s="91" t="str">
        <v>HFORK001.8OB</v>
      </c>
    </row>
    <row r="3613" spans="1:27" s="91" customFormat="1" ht="15" customHeight="1" x14ac:dyDescent="0.35">
      <c r="A3613" t="s">
        <v>39382</v>
      </c>
      <c r="B3613" t="s">
        <v>11138</v>
      </c>
      <c r="C3613" t="s">
        <v>10754</v>
      </c>
      <c r="D3613" t="s">
        <v>11140</v>
      </c>
      <c r="E3613"/>
      <c r="F3613" t="s">
        <v>9</v>
      </c>
      <c r="G3613"/>
      <c r="H3613">
        <v>2</v>
      </c>
      <c r="I3613">
        <v>39.1</v>
      </c>
      <c r="J3613" t="s">
        <v>896</v>
      </c>
      <c r="K3613">
        <v>36.315480000000001</v>
      </c>
      <c r="L3613">
        <v>-88.186899999999994</v>
      </c>
      <c r="M3613" s="100" t="s">
        <v>38392</v>
      </c>
      <c r="N3613" t="s">
        <v>26221</v>
      </c>
      <c r="O3613" t="s">
        <v>43071</v>
      </c>
      <c r="P3613">
        <v>3</v>
      </c>
      <c r="Q3613" t="s">
        <v>31819</v>
      </c>
      <c r="R3613" t="s">
        <v>25816</v>
      </c>
      <c r="S3613" t="s">
        <v>26197</v>
      </c>
      <c r="T3613" t="s">
        <v>26375</v>
      </c>
      <c r="U3613" t="s">
        <v>26207</v>
      </c>
      <c r="V3613" t="s">
        <v>26199</v>
      </c>
      <c r="W3613" s="91" t="s">
        <v>11139</v>
      </c>
      <c r="X3613" s="91" t="s">
        <v>30106</v>
      </c>
      <c r="Y3613" s="97"/>
      <c r="AA3613" s="91" t="str">
        <v>HFORK002.0HN</v>
      </c>
    </row>
    <row r="3614" spans="1:27" s="91" customFormat="1" ht="15" customHeight="1" x14ac:dyDescent="0.35">
      <c r="A3614" t="s">
        <v>10753</v>
      </c>
      <c r="B3614" t="s">
        <v>10752</v>
      </c>
      <c r="C3614" t="s">
        <v>10754</v>
      </c>
      <c r="D3614" t="s">
        <v>1039</v>
      </c>
      <c r="E3614"/>
      <c r="F3614" t="s">
        <v>9</v>
      </c>
      <c r="G3614"/>
      <c r="H3614">
        <v>4</v>
      </c>
      <c r="I3614">
        <v>32.799999999999997</v>
      </c>
      <c r="J3614" t="s">
        <v>896</v>
      </c>
      <c r="K3614">
        <v>36.326099999999997</v>
      </c>
      <c r="L3614">
        <v>-88.216899999999995</v>
      </c>
      <c r="M3614" s="100" t="s">
        <v>38392</v>
      </c>
      <c r="N3614" t="s">
        <v>26221</v>
      </c>
      <c r="O3614" t="s">
        <v>43071</v>
      </c>
      <c r="P3614">
        <v>3</v>
      </c>
      <c r="Q3614" t="s">
        <v>31757</v>
      </c>
      <c r="R3614" t="s">
        <v>25816</v>
      </c>
      <c r="S3614" t="s">
        <v>26197</v>
      </c>
      <c r="T3614"/>
      <c r="U3614" t="s">
        <v>26198</v>
      </c>
      <c r="V3614" t="s">
        <v>26199</v>
      </c>
      <c r="W3614" s="91" t="s">
        <v>35240</v>
      </c>
      <c r="X3614" s="91" t="s">
        <v>35241</v>
      </c>
      <c r="Y3614" s="97"/>
      <c r="AA3614" s="91" t="str">
        <v>HFORK004.0HN</v>
      </c>
    </row>
    <row r="3615" spans="1:27" s="91" customFormat="1" ht="15" customHeight="1" x14ac:dyDescent="0.35">
      <c r="A3615" t="s">
        <v>36599</v>
      </c>
      <c r="B3615" t="s">
        <v>36600</v>
      </c>
      <c r="C3615" t="s">
        <v>10754</v>
      </c>
      <c r="D3615" t="s">
        <v>36601</v>
      </c>
      <c r="E3615"/>
      <c r="F3615" t="s">
        <v>9</v>
      </c>
      <c r="G3615"/>
      <c r="H3615">
        <v>5.8</v>
      </c>
      <c r="I3615">
        <v>26.7</v>
      </c>
      <c r="J3615" t="s">
        <v>896</v>
      </c>
      <c r="K3615">
        <v>36.349539999999998</v>
      </c>
      <c r="L3615">
        <v>-88.22927</v>
      </c>
      <c r="M3615" s="100" t="s">
        <v>38392</v>
      </c>
      <c r="N3615" t="s">
        <v>26221</v>
      </c>
      <c r="O3615" t="s">
        <v>43162</v>
      </c>
      <c r="P3615">
        <v>3</v>
      </c>
      <c r="Q3615" t="s">
        <v>31757</v>
      </c>
      <c r="R3615" t="s">
        <v>25816</v>
      </c>
      <c r="S3615" t="s">
        <v>26197</v>
      </c>
      <c r="T3615"/>
      <c r="U3615" t="s">
        <v>26198</v>
      </c>
      <c r="V3615" t="s">
        <v>26199</v>
      </c>
      <c r="Y3615" s="97"/>
      <c r="AA3615" s="91" t="str">
        <v>HFORK005.8HN</v>
      </c>
    </row>
    <row r="3616" spans="1:27" s="91" customFormat="1" ht="15" customHeight="1" x14ac:dyDescent="0.35">
      <c r="A3616" t="s">
        <v>10756</v>
      </c>
      <c r="B3616" t="s">
        <v>10755</v>
      </c>
      <c r="C3616" t="s">
        <v>10749</v>
      </c>
      <c r="D3616" t="s">
        <v>10757</v>
      </c>
      <c r="E3616"/>
      <c r="F3616" t="s">
        <v>27</v>
      </c>
      <c r="G3616"/>
      <c r="H3616">
        <v>6.8</v>
      </c>
      <c r="I3616">
        <v>21.91</v>
      </c>
      <c r="J3616" t="s">
        <v>619</v>
      </c>
      <c r="K3616">
        <v>36.467820000000003</v>
      </c>
      <c r="L3616">
        <v>-88.910880000000006</v>
      </c>
      <c r="M3616" s="100" t="s">
        <v>38448</v>
      </c>
      <c r="N3616" t="s">
        <v>619</v>
      </c>
      <c r="O3616" t="s">
        <v>43070</v>
      </c>
      <c r="P3616">
        <v>5</v>
      </c>
      <c r="Q3616" t="s">
        <v>27410</v>
      </c>
      <c r="R3616" t="s">
        <v>25816</v>
      </c>
      <c r="S3616" t="s">
        <v>26197</v>
      </c>
      <c r="T3616"/>
      <c r="U3616" t="s">
        <v>26198</v>
      </c>
      <c r="V3616" t="s">
        <v>26199</v>
      </c>
      <c r="X3616" s="91" t="s">
        <v>27411</v>
      </c>
      <c r="Y3616" s="97"/>
      <c r="AA3616" s="91" t="str">
        <v>HFORK006.8OB</v>
      </c>
    </row>
    <row r="3617" spans="1:27" s="91" customFormat="1" ht="15" customHeight="1" x14ac:dyDescent="0.35">
      <c r="A3617" s="310" t="s">
        <v>39383</v>
      </c>
      <c r="B3617" s="310" t="s">
        <v>39384</v>
      </c>
      <c r="C3617" s="310" t="s">
        <v>39385</v>
      </c>
      <c r="D3617" s="310" t="s">
        <v>39386</v>
      </c>
      <c r="E3617" s="310"/>
      <c r="F3617" s="310" t="s">
        <v>28985</v>
      </c>
      <c r="G3617" s="310"/>
      <c r="H3617" s="314">
        <v>0.1</v>
      </c>
      <c r="I3617" s="314">
        <v>0.62</v>
      </c>
      <c r="J3617" s="310" t="s">
        <v>553</v>
      </c>
      <c r="K3617" s="314">
        <v>35.746940000000002</v>
      </c>
      <c r="L3617" s="314">
        <v>-83.520110000000003</v>
      </c>
      <c r="M3617" s="314" t="s">
        <v>38394</v>
      </c>
      <c r="N3617" s="310" t="s">
        <v>26308</v>
      </c>
      <c r="O3617" s="310" t="s">
        <v>39253</v>
      </c>
      <c r="P3617" s="314">
        <v>5</v>
      </c>
      <c r="Q3617" s="310" t="s">
        <v>39387</v>
      </c>
      <c r="R3617" s="310" t="s">
        <v>25825</v>
      </c>
      <c r="S3617" s="310" t="s">
        <v>26197</v>
      </c>
      <c r="T3617" s="310"/>
      <c r="U3617" s="310" t="s">
        <v>26198</v>
      </c>
      <c r="V3617" s="310" t="s">
        <v>26204</v>
      </c>
      <c r="X3617" s="91" t="s">
        <v>39255</v>
      </c>
      <c r="Y3617" s="97"/>
      <c r="AA3617" s="91" t="str">
        <v>HGROV000.1SV</v>
      </c>
    </row>
    <row r="3618" spans="1:27" s="91" customFormat="1" ht="15" customHeight="1" x14ac:dyDescent="0.35">
      <c r="A3618" t="s">
        <v>10759</v>
      </c>
      <c r="B3618" t="s">
        <v>10758</v>
      </c>
      <c r="C3618" t="s">
        <v>10760</v>
      </c>
      <c r="D3618" t="s">
        <v>10761</v>
      </c>
      <c r="E3618"/>
      <c r="F3618" t="s">
        <v>29086</v>
      </c>
      <c r="G3618"/>
      <c r="H3618">
        <v>0.8</v>
      </c>
      <c r="I3618">
        <v>3.47</v>
      </c>
      <c r="J3618" t="s">
        <v>470</v>
      </c>
      <c r="K3618">
        <v>35.743611000000001</v>
      </c>
      <c r="L3618">
        <v>-85.835555999999997</v>
      </c>
      <c r="M3618" s="100" t="s">
        <v>38403</v>
      </c>
      <c r="N3618" t="s">
        <v>26290</v>
      </c>
      <c r="O3618" t="s">
        <v>43072</v>
      </c>
      <c r="P3618">
        <v>3</v>
      </c>
      <c r="Q3618" t="s">
        <v>27412</v>
      </c>
      <c r="R3618" t="s">
        <v>25812</v>
      </c>
      <c r="S3618" t="s">
        <v>26197</v>
      </c>
      <c r="T3618"/>
      <c r="U3618" t="s">
        <v>26198</v>
      </c>
      <c r="V3618" t="s">
        <v>26199</v>
      </c>
      <c r="Y3618" s="97"/>
      <c r="AA3618" s="91" t="str">
        <v>HGROV000.8WA</v>
      </c>
    </row>
    <row r="3619" spans="1:27" s="91" customFormat="1" ht="15" customHeight="1" x14ac:dyDescent="0.35">
      <c r="A3619" t="s">
        <v>10763</v>
      </c>
      <c r="B3619" t="s">
        <v>10762</v>
      </c>
      <c r="C3619" t="s">
        <v>10764</v>
      </c>
      <c r="D3619" t="s">
        <v>10765</v>
      </c>
      <c r="E3619"/>
      <c r="F3619" t="s">
        <v>29083</v>
      </c>
      <c r="G3619"/>
      <c r="H3619">
        <v>0.1</v>
      </c>
      <c r="I3619">
        <v>0.45</v>
      </c>
      <c r="J3619" t="s">
        <v>121</v>
      </c>
      <c r="K3619">
        <v>36.084299999999999</v>
      </c>
      <c r="L3619">
        <v>-87.9833</v>
      </c>
      <c r="M3619" s="100" t="s">
        <v>38392</v>
      </c>
      <c r="N3619" t="s">
        <v>26221</v>
      </c>
      <c r="O3619" t="s">
        <v>42187</v>
      </c>
      <c r="P3619">
        <v>3</v>
      </c>
      <c r="Q3619" t="s">
        <v>31758</v>
      </c>
      <c r="R3619" t="s">
        <v>25816</v>
      </c>
      <c r="S3619" t="s">
        <v>26197</v>
      </c>
      <c r="T3619" t="s">
        <v>26375</v>
      </c>
      <c r="U3619" t="s">
        <v>26207</v>
      </c>
      <c r="V3619" t="s">
        <v>26199</v>
      </c>
      <c r="W3619" s="91" t="s">
        <v>10766</v>
      </c>
      <c r="X3619" s="91" t="s">
        <v>31759</v>
      </c>
      <c r="Y3619" s="97"/>
      <c r="AA3619" s="91" t="str">
        <v>HHOLL000.1BN</v>
      </c>
    </row>
    <row r="3620" spans="1:27" s="91" customFormat="1" ht="15" customHeight="1" x14ac:dyDescent="0.35">
      <c r="A3620" t="s">
        <v>10768</v>
      </c>
      <c r="B3620" t="s">
        <v>10767</v>
      </c>
      <c r="C3620" t="s">
        <v>10764</v>
      </c>
      <c r="D3620" t="s">
        <v>10769</v>
      </c>
      <c r="E3620"/>
      <c r="F3620" t="s">
        <v>29083</v>
      </c>
      <c r="G3620"/>
      <c r="H3620">
        <v>0.2</v>
      </c>
      <c r="I3620">
        <v>0.41</v>
      </c>
      <c r="J3620" t="s">
        <v>121</v>
      </c>
      <c r="K3620">
        <v>36.0854</v>
      </c>
      <c r="L3620">
        <v>-87.984200000000001</v>
      </c>
      <c r="M3620" s="100" t="s">
        <v>38392</v>
      </c>
      <c r="N3620" t="s">
        <v>26221</v>
      </c>
      <c r="O3620" t="s">
        <v>42187</v>
      </c>
      <c r="P3620">
        <v>3</v>
      </c>
      <c r="Q3620" t="s">
        <v>31758</v>
      </c>
      <c r="R3620" t="s">
        <v>25816</v>
      </c>
      <c r="S3620" t="s">
        <v>26197</v>
      </c>
      <c r="T3620" t="s">
        <v>26375</v>
      </c>
      <c r="U3620" t="s">
        <v>26207</v>
      </c>
      <c r="V3620" t="s">
        <v>26199</v>
      </c>
      <c r="W3620" s="91" t="s">
        <v>10770</v>
      </c>
      <c r="X3620" s="91" t="s">
        <v>31760</v>
      </c>
      <c r="Y3620" s="97"/>
      <c r="AA3620" s="91" t="str">
        <v>HHOLL000.2BN</v>
      </c>
    </row>
    <row r="3621" spans="1:27" s="91" customFormat="1" ht="15" customHeight="1" x14ac:dyDescent="0.35">
      <c r="A3621" t="s">
        <v>10772</v>
      </c>
      <c r="B3621" t="s">
        <v>10771</v>
      </c>
      <c r="C3621" t="s">
        <v>10773</v>
      </c>
      <c r="D3621" t="s">
        <v>10774</v>
      </c>
      <c r="E3621"/>
      <c r="F3621" t="s">
        <v>44</v>
      </c>
      <c r="G3621"/>
      <c r="H3621">
        <v>0.2</v>
      </c>
      <c r="I3621">
        <v>0.81</v>
      </c>
      <c r="J3621" t="s">
        <v>64</v>
      </c>
      <c r="K3621">
        <v>36.212090000000003</v>
      </c>
      <c r="L3621">
        <v>-82.666589999999999</v>
      </c>
      <c r="M3621" s="100" t="s">
        <v>38387</v>
      </c>
      <c r="N3621" t="s">
        <v>26214</v>
      </c>
      <c r="O3621" t="s">
        <v>42262</v>
      </c>
      <c r="P3621">
        <v>5</v>
      </c>
      <c r="Q3621" t="s">
        <v>27413</v>
      </c>
      <c r="R3621" t="s">
        <v>25821</v>
      </c>
      <c r="S3621" t="s">
        <v>26197</v>
      </c>
      <c r="T3621"/>
      <c r="U3621" t="s">
        <v>26198</v>
      </c>
      <c r="V3621" t="s">
        <v>26204</v>
      </c>
      <c r="Y3621" s="97"/>
      <c r="AA3621" s="91" t="str">
        <v>HICE000.2GE</v>
      </c>
    </row>
    <row r="3622" spans="1:27" s="91" customFormat="1" ht="15" customHeight="1" x14ac:dyDescent="0.35">
      <c r="A3622" t="s">
        <v>35242</v>
      </c>
      <c r="B3622" t="s">
        <v>35243</v>
      </c>
      <c r="C3622" t="s">
        <v>35244</v>
      </c>
      <c r="D3622" t="s">
        <v>9795</v>
      </c>
      <c r="E3622"/>
      <c r="F3622" t="s">
        <v>33</v>
      </c>
      <c r="G3622"/>
      <c r="H3622">
        <v>0.9</v>
      </c>
      <c r="I3622">
        <v>3.6</v>
      </c>
      <c r="J3622" t="s">
        <v>6397</v>
      </c>
      <c r="K3622">
        <v>36.408200000000001</v>
      </c>
      <c r="L3622">
        <v>-86.111999999999995</v>
      </c>
      <c r="M3622" s="100" t="s">
        <v>38431</v>
      </c>
      <c r="N3622" t="s">
        <v>26295</v>
      </c>
      <c r="O3622" t="s">
        <v>42508</v>
      </c>
      <c r="P3622">
        <v>4</v>
      </c>
      <c r="Q3622" t="s">
        <v>35245</v>
      </c>
      <c r="R3622" t="s">
        <v>25812</v>
      </c>
      <c r="S3622" t="s">
        <v>26197</v>
      </c>
      <c r="T3622"/>
      <c r="U3622" t="s">
        <v>26198</v>
      </c>
      <c r="V3622" t="s">
        <v>26199</v>
      </c>
      <c r="Y3622" s="97"/>
      <c r="AA3622" s="91" t="str">
        <v>HICKE000.9TR</v>
      </c>
    </row>
    <row r="3623" spans="1:27" s="91" customFormat="1" ht="15" customHeight="1" x14ac:dyDescent="0.35">
      <c r="A3623" t="s">
        <v>10776</v>
      </c>
      <c r="B3623" t="s">
        <v>10775</v>
      </c>
      <c r="C3623" t="s">
        <v>10777</v>
      </c>
      <c r="D3623" t="s">
        <v>10778</v>
      </c>
      <c r="E3623"/>
      <c r="F3623" t="s">
        <v>44</v>
      </c>
      <c r="G3623"/>
      <c r="H3623">
        <v>0.1</v>
      </c>
      <c r="I3623">
        <v>1.86</v>
      </c>
      <c r="J3623" t="s">
        <v>766</v>
      </c>
      <c r="K3623">
        <v>35.447719999999997</v>
      </c>
      <c r="L3623">
        <v>-85.069969999999998</v>
      </c>
      <c r="M3623" s="100" t="s">
        <v>38386</v>
      </c>
      <c r="N3623" t="s">
        <v>29084</v>
      </c>
      <c r="O3623" t="s">
        <v>42133</v>
      </c>
      <c r="P3623">
        <v>3</v>
      </c>
      <c r="Q3623" t="s">
        <v>31761</v>
      </c>
      <c r="R3623" t="s">
        <v>25802</v>
      </c>
      <c r="S3623" t="s">
        <v>26197</v>
      </c>
      <c r="T3623"/>
      <c r="U3623" t="s">
        <v>26198</v>
      </c>
      <c r="V3623" t="s">
        <v>26204</v>
      </c>
      <c r="Y3623" s="97"/>
      <c r="AA3623" s="91" t="str">
        <v>HICKM000.1RH</v>
      </c>
    </row>
    <row r="3624" spans="1:27" s="91" customFormat="1" ht="15" customHeight="1" x14ac:dyDescent="0.35">
      <c r="A3624" t="s">
        <v>10780</v>
      </c>
      <c r="B3624" t="s">
        <v>10779</v>
      </c>
      <c r="C3624" t="s">
        <v>10781</v>
      </c>
      <c r="D3624" t="s">
        <v>10782</v>
      </c>
      <c r="E3624"/>
      <c r="F3624" t="s">
        <v>29083</v>
      </c>
      <c r="G3624"/>
      <c r="H3624">
        <v>2.2000000000000002</v>
      </c>
      <c r="I3624">
        <v>4.1500000000000004</v>
      </c>
      <c r="J3624" t="s">
        <v>22</v>
      </c>
      <c r="K3624">
        <v>36.481409999999997</v>
      </c>
      <c r="L3624">
        <v>-87.888159999999999</v>
      </c>
      <c r="M3624" s="100" t="s">
        <v>38380</v>
      </c>
      <c r="N3624" t="s">
        <v>26208</v>
      </c>
      <c r="O3624" t="s">
        <v>42779</v>
      </c>
      <c r="P3624">
        <v>5</v>
      </c>
      <c r="Q3624" t="s">
        <v>27415</v>
      </c>
      <c r="R3624" t="s">
        <v>25829</v>
      </c>
      <c r="S3624" t="s">
        <v>26197</v>
      </c>
      <c r="T3624"/>
      <c r="U3624" t="s">
        <v>26198</v>
      </c>
      <c r="V3624" t="s">
        <v>26199</v>
      </c>
      <c r="W3624" s="91" t="s">
        <v>10783</v>
      </c>
      <c r="X3624" s="91" t="s">
        <v>31762</v>
      </c>
      <c r="Y3624" s="97"/>
      <c r="AA3624" s="91" t="str">
        <v>HICKM002.2ST</v>
      </c>
    </row>
    <row r="3625" spans="1:27" s="91" customFormat="1" ht="15" customHeight="1" x14ac:dyDescent="0.35">
      <c r="A3625" t="s">
        <v>10785</v>
      </c>
      <c r="B3625" t="s">
        <v>10784</v>
      </c>
      <c r="C3625" t="s">
        <v>10781</v>
      </c>
      <c r="D3625" t="s">
        <v>10786</v>
      </c>
      <c r="E3625"/>
      <c r="F3625" t="s">
        <v>29086</v>
      </c>
      <c r="G3625"/>
      <c r="H3625">
        <v>3.5</v>
      </c>
      <c r="I3625">
        <v>33.33</v>
      </c>
      <c r="J3625" t="s">
        <v>39</v>
      </c>
      <c r="K3625">
        <v>36.143450000000001</v>
      </c>
      <c r="L3625">
        <v>-85.937910000000002</v>
      </c>
      <c r="M3625" s="100" t="s">
        <v>38383</v>
      </c>
      <c r="N3625" t="s">
        <v>3589</v>
      </c>
      <c r="O3625" t="s">
        <v>43018</v>
      </c>
      <c r="P3625">
        <v>2</v>
      </c>
      <c r="Q3625" t="s">
        <v>31763</v>
      </c>
      <c r="R3625" t="s">
        <v>25812</v>
      </c>
      <c r="S3625" t="s">
        <v>26197</v>
      </c>
      <c r="T3625"/>
      <c r="U3625" t="s">
        <v>26198</v>
      </c>
      <c r="V3625" t="s">
        <v>26199</v>
      </c>
      <c r="Y3625" s="97"/>
      <c r="AA3625" s="91" t="str">
        <v>HICKM003.5SM</v>
      </c>
    </row>
    <row r="3626" spans="1:27" s="91" customFormat="1" ht="15" customHeight="1" x14ac:dyDescent="0.35">
      <c r="A3626" t="s">
        <v>10788</v>
      </c>
      <c r="B3626" t="s">
        <v>10787</v>
      </c>
      <c r="C3626" t="s">
        <v>10781</v>
      </c>
      <c r="D3626" t="s">
        <v>10789</v>
      </c>
      <c r="E3626"/>
      <c r="F3626" t="s">
        <v>33</v>
      </c>
      <c r="G3626"/>
      <c r="H3626">
        <v>13</v>
      </c>
      <c r="I3626">
        <v>11.36</v>
      </c>
      <c r="J3626" t="s">
        <v>39</v>
      </c>
      <c r="K3626">
        <v>36.086599999999997</v>
      </c>
      <c r="L3626">
        <v>-86.026499999999999</v>
      </c>
      <c r="M3626" s="100" t="s">
        <v>38383</v>
      </c>
      <c r="N3626" t="s">
        <v>3589</v>
      </c>
      <c r="O3626" t="s">
        <v>43018</v>
      </c>
      <c r="P3626">
        <v>2</v>
      </c>
      <c r="Q3626" t="s">
        <v>27416</v>
      </c>
      <c r="R3626" t="s">
        <v>25812</v>
      </c>
      <c r="S3626" t="s">
        <v>26197</v>
      </c>
      <c r="T3626"/>
      <c r="U3626" t="s">
        <v>26198</v>
      </c>
      <c r="V3626" t="s">
        <v>26199</v>
      </c>
      <c r="W3626" s="91" t="s">
        <v>10790</v>
      </c>
      <c r="X3626" s="91" t="s">
        <v>34918</v>
      </c>
      <c r="Y3626" s="97"/>
      <c r="AA3626" s="91" t="str">
        <v>HICKM013.0SM</v>
      </c>
    </row>
    <row r="3627" spans="1:27" s="91" customFormat="1" ht="15" customHeight="1" x14ac:dyDescent="0.35">
      <c r="A3627" s="310" t="s">
        <v>37992</v>
      </c>
      <c r="B3627" s="310" t="s">
        <v>37993</v>
      </c>
      <c r="C3627" s="310" t="s">
        <v>10781</v>
      </c>
      <c r="D3627" s="310" t="s">
        <v>37994</v>
      </c>
      <c r="E3627" s="310"/>
      <c r="F3627" s="310" t="s">
        <v>33</v>
      </c>
      <c r="G3627" s="310"/>
      <c r="H3627" s="314">
        <v>13.5</v>
      </c>
      <c r="I3627" s="314">
        <v>10.7</v>
      </c>
      <c r="J3627" s="310" t="s">
        <v>4110</v>
      </c>
      <c r="K3627" s="314">
        <v>36.081200000000003</v>
      </c>
      <c r="L3627" s="314">
        <v>-86.031000000000006</v>
      </c>
      <c r="M3627" s="314" t="s">
        <v>38383</v>
      </c>
      <c r="N3627" s="310" t="s">
        <v>3589</v>
      </c>
      <c r="O3627" s="310" t="s">
        <v>43018</v>
      </c>
      <c r="P3627" s="314">
        <v>2</v>
      </c>
      <c r="Q3627" s="310" t="s">
        <v>27416</v>
      </c>
      <c r="R3627" s="310" t="s">
        <v>25812</v>
      </c>
      <c r="S3627" s="310" t="s">
        <v>26197</v>
      </c>
      <c r="T3627" s="310"/>
      <c r="U3627" s="310" t="s">
        <v>26198</v>
      </c>
      <c r="V3627" s="310" t="s">
        <v>26199</v>
      </c>
      <c r="W3627" s="91" t="s">
        <v>37995</v>
      </c>
      <c r="X3627" s="91" t="s">
        <v>37996</v>
      </c>
      <c r="Y3627" s="97"/>
      <c r="AA3627" s="91" t="str">
        <v>HICKM013.5DB</v>
      </c>
    </row>
    <row r="3628" spans="1:27" s="91" customFormat="1" ht="15" customHeight="1" x14ac:dyDescent="0.35">
      <c r="A3628" t="s">
        <v>10792</v>
      </c>
      <c r="B3628" t="s">
        <v>10791</v>
      </c>
      <c r="C3628" t="s">
        <v>10781</v>
      </c>
      <c r="D3628" t="s">
        <v>10793</v>
      </c>
      <c r="E3628"/>
      <c r="F3628" t="s">
        <v>33</v>
      </c>
      <c r="G3628"/>
      <c r="H3628">
        <v>13.7</v>
      </c>
      <c r="I3628">
        <v>10.32</v>
      </c>
      <c r="J3628" t="s">
        <v>4110</v>
      </c>
      <c r="K3628">
        <v>36.078600000000002</v>
      </c>
      <c r="L3628">
        <v>-86.033100000000005</v>
      </c>
      <c r="M3628" s="100" t="s">
        <v>38383</v>
      </c>
      <c r="N3628" t="s">
        <v>3589</v>
      </c>
      <c r="O3628" t="s">
        <v>43018</v>
      </c>
      <c r="P3628">
        <v>2</v>
      </c>
      <c r="Q3628" t="s">
        <v>27416</v>
      </c>
      <c r="R3628" t="s">
        <v>25812</v>
      </c>
      <c r="S3628" t="s">
        <v>26197</v>
      </c>
      <c r="T3628"/>
      <c r="U3628" t="s">
        <v>26198</v>
      </c>
      <c r="V3628" t="s">
        <v>26199</v>
      </c>
      <c r="Y3628" s="97"/>
      <c r="AA3628" s="91" t="str">
        <v>HICKM013.7DB</v>
      </c>
    </row>
    <row r="3629" spans="1:27" s="91" customFormat="1" ht="15" customHeight="1" x14ac:dyDescent="0.35">
      <c r="A3629" t="s">
        <v>10795</v>
      </c>
      <c r="B3629" t="s">
        <v>10794</v>
      </c>
      <c r="C3629" t="s">
        <v>10796</v>
      </c>
      <c r="D3629" t="s">
        <v>10797</v>
      </c>
      <c r="E3629"/>
      <c r="F3629" t="s">
        <v>29086</v>
      </c>
      <c r="G3629"/>
      <c r="H3629">
        <v>1.1000000000000001</v>
      </c>
      <c r="I3629">
        <v>132.44</v>
      </c>
      <c r="J3629" t="s">
        <v>470</v>
      </c>
      <c r="K3629">
        <v>35.651020000000003</v>
      </c>
      <c r="L3629">
        <v>-85.803030000000007</v>
      </c>
      <c r="M3629" s="100" t="s">
        <v>38403</v>
      </c>
      <c r="N3629" t="s">
        <v>26290</v>
      </c>
      <c r="O3629" t="s">
        <v>42693</v>
      </c>
      <c r="P3629">
        <v>3</v>
      </c>
      <c r="Q3629" t="s">
        <v>27417</v>
      </c>
      <c r="R3629" t="s">
        <v>25812</v>
      </c>
      <c r="S3629" t="s">
        <v>26197</v>
      </c>
      <c r="T3629"/>
      <c r="U3629" t="s">
        <v>26198</v>
      </c>
      <c r="V3629" t="s">
        <v>26199</v>
      </c>
      <c r="W3629" s="91" t="s">
        <v>10798</v>
      </c>
      <c r="X3629" s="91" t="s">
        <v>31764</v>
      </c>
      <c r="Y3629" s="97"/>
      <c r="AA3629" s="91" t="str">
        <v>HICKO001.1WA</v>
      </c>
    </row>
    <row r="3630" spans="1:27" s="91" customFormat="1" ht="15" customHeight="1" x14ac:dyDescent="0.35">
      <c r="A3630" t="s">
        <v>10800</v>
      </c>
      <c r="B3630" t="s">
        <v>10799</v>
      </c>
      <c r="C3630" t="s">
        <v>10796</v>
      </c>
      <c r="D3630" t="s">
        <v>10801</v>
      </c>
      <c r="E3630"/>
      <c r="F3630" t="s">
        <v>29010</v>
      </c>
      <c r="G3630"/>
      <c r="H3630">
        <v>1.4</v>
      </c>
      <c r="I3630">
        <v>116.66</v>
      </c>
      <c r="J3630" t="s">
        <v>1237</v>
      </c>
      <c r="K3630">
        <v>36.550400000000003</v>
      </c>
      <c r="L3630">
        <v>-84.044700000000006</v>
      </c>
      <c r="M3630" s="100" t="s">
        <v>38417</v>
      </c>
      <c r="N3630" t="s">
        <v>26260</v>
      </c>
      <c r="O3630" t="s">
        <v>42929</v>
      </c>
      <c r="P3630">
        <v>4</v>
      </c>
      <c r="Q3630" t="s">
        <v>27421</v>
      </c>
      <c r="R3630" t="s">
        <v>25825</v>
      </c>
      <c r="S3630" t="s">
        <v>26197</v>
      </c>
      <c r="T3630"/>
      <c r="U3630" t="s">
        <v>26198</v>
      </c>
      <c r="V3630" t="s">
        <v>26204</v>
      </c>
      <c r="W3630" s="91" t="s">
        <v>10802</v>
      </c>
      <c r="X3630" s="91" t="s">
        <v>31765</v>
      </c>
      <c r="Y3630" s="97"/>
      <c r="AA3630" s="91" t="str">
        <v>HICKO001.4CA</v>
      </c>
    </row>
    <row r="3631" spans="1:27" s="91" customFormat="1" ht="15" customHeight="1" x14ac:dyDescent="0.35">
      <c r="A3631" s="310" t="s">
        <v>39388</v>
      </c>
      <c r="B3631" s="310" t="s">
        <v>39389</v>
      </c>
      <c r="C3631" s="310" t="s">
        <v>10796</v>
      </c>
      <c r="D3631" s="310" t="s">
        <v>39390</v>
      </c>
      <c r="E3631" s="310"/>
      <c r="F3631" s="310" t="s">
        <v>44</v>
      </c>
      <c r="G3631" s="310"/>
      <c r="H3631" s="314">
        <v>1.5</v>
      </c>
      <c r="I3631" s="314">
        <v>6.9</v>
      </c>
      <c r="J3631" s="310" t="s">
        <v>359</v>
      </c>
      <c r="K3631" s="314">
        <v>35.888570000000001</v>
      </c>
      <c r="L3631" s="314">
        <v>-84.2453</v>
      </c>
      <c r="M3631" s="314" t="s">
        <v>38459</v>
      </c>
      <c r="N3631" s="310" t="s">
        <v>26343</v>
      </c>
      <c r="O3631" s="310" t="s">
        <v>38839</v>
      </c>
      <c r="P3631" s="314">
        <v>3</v>
      </c>
      <c r="Q3631" s="310" t="s">
        <v>27420</v>
      </c>
      <c r="R3631" s="310" t="s">
        <v>25825</v>
      </c>
      <c r="S3631" s="310" t="s">
        <v>26197</v>
      </c>
      <c r="T3631" s="310"/>
      <c r="U3631" s="310" t="s">
        <v>26198</v>
      </c>
      <c r="V3631" s="310" t="s">
        <v>26204</v>
      </c>
      <c r="W3631" s="91" t="s">
        <v>39391</v>
      </c>
      <c r="X3631" s="91" t="s">
        <v>39392</v>
      </c>
      <c r="Y3631" s="97"/>
      <c r="AA3631" s="91" t="str">
        <v>HICKO001.5KN</v>
      </c>
    </row>
    <row r="3632" spans="1:27" s="91" customFormat="1" ht="15" customHeight="1" x14ac:dyDescent="0.35">
      <c r="A3632" t="s">
        <v>10804</v>
      </c>
      <c r="B3632" t="s">
        <v>10803</v>
      </c>
      <c r="C3632" t="s">
        <v>10796</v>
      </c>
      <c r="D3632" t="s">
        <v>4629</v>
      </c>
      <c r="E3632"/>
      <c r="F3632" t="s">
        <v>9</v>
      </c>
      <c r="G3632"/>
      <c r="H3632">
        <v>1.7</v>
      </c>
      <c r="I3632">
        <v>12.1</v>
      </c>
      <c r="J3632" t="s">
        <v>3832</v>
      </c>
      <c r="K3632">
        <v>35.401600000000002</v>
      </c>
      <c r="L3632">
        <v>-89.104299999999995</v>
      </c>
      <c r="M3632" s="100" t="s">
        <v>38450</v>
      </c>
      <c r="N3632" t="s">
        <v>26319</v>
      </c>
      <c r="O3632" t="s">
        <v>42370</v>
      </c>
      <c r="P3632">
        <v>4</v>
      </c>
      <c r="Q3632" t="s">
        <v>27419</v>
      </c>
      <c r="R3632" t="s">
        <v>25828</v>
      </c>
      <c r="S3632" t="s">
        <v>26197</v>
      </c>
      <c r="T3632"/>
      <c r="U3632" t="s">
        <v>26198</v>
      </c>
      <c r="V3632" t="s">
        <v>26199</v>
      </c>
      <c r="Y3632" s="97"/>
      <c r="AA3632" s="91" t="str">
        <v>HICKO001.7HR</v>
      </c>
    </row>
    <row r="3633" spans="1:27" s="91" customFormat="1" ht="15" customHeight="1" x14ac:dyDescent="0.35">
      <c r="A3633" t="s">
        <v>10806</v>
      </c>
      <c r="B3633" t="s">
        <v>10805</v>
      </c>
      <c r="C3633" t="s">
        <v>10796</v>
      </c>
      <c r="D3633" t="s">
        <v>10807</v>
      </c>
      <c r="E3633"/>
      <c r="F3633" t="s">
        <v>44</v>
      </c>
      <c r="G3633"/>
      <c r="H3633">
        <v>3.4</v>
      </c>
      <c r="I3633">
        <v>4.0999999999999996</v>
      </c>
      <c r="J3633" t="s">
        <v>359</v>
      </c>
      <c r="K3633">
        <v>35.890700000000002</v>
      </c>
      <c r="L3633">
        <v>-84.221999999999994</v>
      </c>
      <c r="M3633" s="100" t="s">
        <v>38459</v>
      </c>
      <c r="N3633" t="s">
        <v>26343</v>
      </c>
      <c r="O3633" t="s">
        <v>42379</v>
      </c>
      <c r="P3633">
        <v>3</v>
      </c>
      <c r="Q3633" t="s">
        <v>27420</v>
      </c>
      <c r="R3633" t="s">
        <v>25825</v>
      </c>
      <c r="S3633" t="s">
        <v>26197</v>
      </c>
      <c r="T3633"/>
      <c r="U3633" t="s">
        <v>26198</v>
      </c>
      <c r="V3633" t="s">
        <v>26204</v>
      </c>
      <c r="W3633" s="91" t="s">
        <v>35246</v>
      </c>
      <c r="Y3633" s="97"/>
      <c r="AA3633" s="91" t="str">
        <v>HICKO003.4KN</v>
      </c>
    </row>
    <row r="3634" spans="1:27" s="91" customFormat="1" ht="15" customHeight="1" x14ac:dyDescent="0.35">
      <c r="A3634" t="s">
        <v>10809</v>
      </c>
      <c r="B3634" t="s">
        <v>10808</v>
      </c>
      <c r="C3634" t="s">
        <v>10796</v>
      </c>
      <c r="D3634" t="s">
        <v>41226</v>
      </c>
      <c r="E3634"/>
      <c r="F3634" t="s">
        <v>29010</v>
      </c>
      <c r="G3634"/>
      <c r="H3634">
        <v>8.4</v>
      </c>
      <c r="I3634">
        <v>69.23</v>
      </c>
      <c r="J3634" t="s">
        <v>1237</v>
      </c>
      <c r="K3634">
        <v>36.503498</v>
      </c>
      <c r="L3634">
        <v>-84.088862000000006</v>
      </c>
      <c r="M3634" s="100" t="s">
        <v>38417</v>
      </c>
      <c r="N3634" t="s">
        <v>26260</v>
      </c>
      <c r="O3634" t="s">
        <v>42929</v>
      </c>
      <c r="P3634">
        <v>4</v>
      </c>
      <c r="Q3634" t="s">
        <v>27421</v>
      </c>
      <c r="R3634" t="s">
        <v>25825</v>
      </c>
      <c r="S3634" t="s">
        <v>26197</v>
      </c>
      <c r="T3634"/>
      <c r="U3634" t="s">
        <v>26198</v>
      </c>
      <c r="V3634" t="s">
        <v>26204</v>
      </c>
      <c r="W3634" s="91" t="s">
        <v>35247</v>
      </c>
      <c r="X3634" s="91" t="s">
        <v>43073</v>
      </c>
      <c r="Y3634" s="97"/>
      <c r="AA3634" s="91" t="str">
        <v>HICKO008.4CA</v>
      </c>
    </row>
    <row r="3635" spans="1:27" s="91" customFormat="1" ht="15" customHeight="1" x14ac:dyDescent="0.35">
      <c r="A3635" t="s">
        <v>10811</v>
      </c>
      <c r="B3635" t="s">
        <v>10810</v>
      </c>
      <c r="C3635" t="s">
        <v>10796</v>
      </c>
      <c r="D3635" t="s">
        <v>10812</v>
      </c>
      <c r="E3635"/>
      <c r="F3635" t="s">
        <v>29010</v>
      </c>
      <c r="G3635"/>
      <c r="H3635">
        <v>10.1</v>
      </c>
      <c r="I3635">
        <v>25.38</v>
      </c>
      <c r="J3635" t="s">
        <v>1237</v>
      </c>
      <c r="K3635">
        <v>36.493600000000001</v>
      </c>
      <c r="L3635">
        <v>-84.106399999999994</v>
      </c>
      <c r="M3635" s="100" t="s">
        <v>38417</v>
      </c>
      <c r="N3635" t="s">
        <v>26260</v>
      </c>
      <c r="O3635" t="s">
        <v>42131</v>
      </c>
      <c r="P3635">
        <v>4</v>
      </c>
      <c r="Q3635" t="s">
        <v>27418</v>
      </c>
      <c r="R3635" t="s">
        <v>25825</v>
      </c>
      <c r="S3635" t="s">
        <v>26197</v>
      </c>
      <c r="T3635"/>
      <c r="U3635" t="s">
        <v>26198</v>
      </c>
      <c r="V3635" t="s">
        <v>26204</v>
      </c>
      <c r="X3635" s="91" t="s">
        <v>31766</v>
      </c>
      <c r="Y3635" s="97"/>
      <c r="AA3635" s="91" t="str">
        <v>HICKO010.1CA</v>
      </c>
    </row>
    <row r="3636" spans="1:27" s="91" customFormat="1" ht="15" customHeight="1" x14ac:dyDescent="0.35">
      <c r="A3636" t="s">
        <v>10814</v>
      </c>
      <c r="B3636" t="s">
        <v>10813</v>
      </c>
      <c r="C3636" t="s">
        <v>10796</v>
      </c>
      <c r="D3636" t="s">
        <v>10815</v>
      </c>
      <c r="E3636"/>
      <c r="F3636" t="s">
        <v>29086</v>
      </c>
      <c r="G3636"/>
      <c r="H3636">
        <v>13.4</v>
      </c>
      <c r="I3636">
        <v>57.21</v>
      </c>
      <c r="J3636" t="s">
        <v>470</v>
      </c>
      <c r="K3636">
        <v>35.578629999999997</v>
      </c>
      <c r="L3636">
        <v>-85.850620000000006</v>
      </c>
      <c r="M3636" s="100" t="s">
        <v>38403</v>
      </c>
      <c r="N3636" t="s">
        <v>26290</v>
      </c>
      <c r="O3636" t="s">
        <v>42693</v>
      </c>
      <c r="P3636">
        <v>3</v>
      </c>
      <c r="Q3636" t="s">
        <v>27417</v>
      </c>
      <c r="R3636" t="s">
        <v>25812</v>
      </c>
      <c r="S3636" t="s">
        <v>26197</v>
      </c>
      <c r="T3636"/>
      <c r="U3636" t="s">
        <v>26198</v>
      </c>
      <c r="V3636" t="s">
        <v>26199</v>
      </c>
      <c r="W3636" s="91" t="s">
        <v>10816</v>
      </c>
      <c r="X3636" s="91" t="s">
        <v>31767</v>
      </c>
      <c r="Y3636" s="97"/>
      <c r="AA3636" s="91" t="str">
        <v>HICKO013.4WA</v>
      </c>
    </row>
    <row r="3637" spans="1:27" s="91" customFormat="1" ht="15" customHeight="1" x14ac:dyDescent="0.35">
      <c r="A3637" t="s">
        <v>10818</v>
      </c>
      <c r="B3637" t="s">
        <v>10817</v>
      </c>
      <c r="C3637" t="s">
        <v>10796</v>
      </c>
      <c r="D3637" t="s">
        <v>10819</v>
      </c>
      <c r="E3637"/>
      <c r="F3637" t="s">
        <v>29086</v>
      </c>
      <c r="G3637"/>
      <c r="H3637">
        <v>17.399999999999999</v>
      </c>
      <c r="I3637">
        <v>34.33</v>
      </c>
      <c r="J3637" t="s">
        <v>470</v>
      </c>
      <c r="K3637">
        <v>35.537118999999997</v>
      </c>
      <c r="L3637">
        <v>-85.859802000000002</v>
      </c>
      <c r="M3637" s="100" t="s">
        <v>38403</v>
      </c>
      <c r="N3637" t="s">
        <v>26290</v>
      </c>
      <c r="O3637" t="s">
        <v>42485</v>
      </c>
      <c r="P3637">
        <v>3</v>
      </c>
      <c r="Q3637" t="s">
        <v>27417</v>
      </c>
      <c r="R3637" t="s">
        <v>25812</v>
      </c>
      <c r="S3637" t="s">
        <v>26197</v>
      </c>
      <c r="T3637"/>
      <c r="U3637" t="s">
        <v>26198</v>
      </c>
      <c r="V3637" t="s">
        <v>26199</v>
      </c>
      <c r="W3637" s="91" t="s">
        <v>10820</v>
      </c>
      <c r="X3637" s="91" t="s">
        <v>31768</v>
      </c>
      <c r="Y3637" s="97"/>
      <c r="AA3637" s="91" t="str">
        <v>HICKO017.4WA</v>
      </c>
    </row>
    <row r="3638" spans="1:27" s="91" customFormat="1" ht="15" customHeight="1" x14ac:dyDescent="0.35">
      <c r="A3638" s="310" t="s">
        <v>39393</v>
      </c>
      <c r="B3638" s="310" t="s">
        <v>39394</v>
      </c>
      <c r="C3638" s="310" t="s">
        <v>39395</v>
      </c>
      <c r="D3638" s="310" t="s">
        <v>39396</v>
      </c>
      <c r="E3638" s="310"/>
      <c r="F3638" s="310" t="s">
        <v>29086</v>
      </c>
      <c r="G3638" s="310" t="s">
        <v>29089</v>
      </c>
      <c r="H3638" s="314">
        <v>0.1</v>
      </c>
      <c r="I3638" s="314">
        <v>1.95</v>
      </c>
      <c r="J3638" s="310" t="s">
        <v>1480</v>
      </c>
      <c r="K3638" s="314">
        <v>35.467529999999996</v>
      </c>
      <c r="L3638" s="314">
        <v>-85.838729999999998</v>
      </c>
      <c r="M3638" s="314" t="s">
        <v>38403</v>
      </c>
      <c r="N3638" s="310" t="s">
        <v>26290</v>
      </c>
      <c r="O3638" s="310" t="s">
        <v>39397</v>
      </c>
      <c r="P3638" s="314">
        <v>3</v>
      </c>
      <c r="Q3638" s="310" t="s">
        <v>39398</v>
      </c>
      <c r="R3638" s="310" t="s">
        <v>25802</v>
      </c>
      <c r="S3638" s="310" t="s">
        <v>26197</v>
      </c>
      <c r="T3638" s="310"/>
      <c r="U3638" s="310" t="s">
        <v>26198</v>
      </c>
      <c r="V3638" s="310" t="s">
        <v>26199</v>
      </c>
      <c r="W3638" s="91" t="s">
        <v>39399</v>
      </c>
      <c r="Y3638" s="97"/>
      <c r="AA3638" s="91" t="str">
        <v>HICKO24.7T0.1GY</v>
      </c>
    </row>
    <row r="3639" spans="1:27" s="91" customFormat="1" ht="15" customHeight="1" x14ac:dyDescent="0.35">
      <c r="A3639" t="s">
        <v>10822</v>
      </c>
      <c r="B3639" t="s">
        <v>10821</v>
      </c>
      <c r="C3639" t="s">
        <v>10823</v>
      </c>
      <c r="D3639" t="s">
        <v>10824</v>
      </c>
      <c r="E3639"/>
      <c r="F3639" t="s">
        <v>27</v>
      </c>
      <c r="G3639"/>
      <c r="H3639">
        <v>0.1</v>
      </c>
      <c r="I3639">
        <v>11.1</v>
      </c>
      <c r="J3639" t="s">
        <v>28</v>
      </c>
      <c r="K3639">
        <v>35.6248</v>
      </c>
      <c r="L3639">
        <v>-88.862499999999997</v>
      </c>
      <c r="M3639" s="100" t="s">
        <v>38381</v>
      </c>
      <c r="N3639" t="s">
        <v>26209</v>
      </c>
      <c r="O3639" t="s">
        <v>42198</v>
      </c>
      <c r="P3639">
        <v>1</v>
      </c>
      <c r="Q3639" t="s">
        <v>27422</v>
      </c>
      <c r="R3639" t="s">
        <v>25816</v>
      </c>
      <c r="S3639" t="s">
        <v>26197</v>
      </c>
      <c r="T3639"/>
      <c r="U3639" t="s">
        <v>26198</v>
      </c>
      <c r="V3639" t="s">
        <v>26199</v>
      </c>
      <c r="Y3639" s="97"/>
      <c r="AA3639" s="91" t="str">
        <v>HICKS000.1MN</v>
      </c>
    </row>
    <row r="3640" spans="1:27" s="91" customFormat="1" ht="15" customHeight="1" x14ac:dyDescent="0.35">
      <c r="A3640" t="s">
        <v>10826</v>
      </c>
      <c r="B3640" t="s">
        <v>10825</v>
      </c>
      <c r="C3640" t="s">
        <v>10823</v>
      </c>
      <c r="D3640" t="s">
        <v>10827</v>
      </c>
      <c r="E3640"/>
      <c r="F3640" t="s">
        <v>44</v>
      </c>
      <c r="G3640"/>
      <c r="H3640">
        <v>0.2</v>
      </c>
      <c r="I3640">
        <v>1.38</v>
      </c>
      <c r="J3640" t="s">
        <v>270</v>
      </c>
      <c r="K3640">
        <v>36.570999999999998</v>
      </c>
      <c r="L3640">
        <v>-82.450900000000004</v>
      </c>
      <c r="M3640" s="100" t="s">
        <v>38412</v>
      </c>
      <c r="N3640" t="s">
        <v>29031</v>
      </c>
      <c r="O3640" t="s">
        <v>42456</v>
      </c>
      <c r="P3640">
        <v>3</v>
      </c>
      <c r="Q3640" t="s">
        <v>37249</v>
      </c>
      <c r="R3640" t="s">
        <v>25821</v>
      </c>
      <c r="S3640" t="s">
        <v>26197</v>
      </c>
      <c r="T3640"/>
      <c r="U3640" t="s">
        <v>26198</v>
      </c>
      <c r="V3640" t="s">
        <v>26204</v>
      </c>
      <c r="Y3640" s="97"/>
      <c r="AA3640" s="91" t="str">
        <v>HICKS000.2SU</v>
      </c>
    </row>
    <row r="3641" spans="1:27" s="91" customFormat="1" ht="15" customHeight="1" x14ac:dyDescent="0.35">
      <c r="A3641" t="s">
        <v>10829</v>
      </c>
      <c r="B3641" t="s">
        <v>10828</v>
      </c>
      <c r="C3641" t="s">
        <v>10823</v>
      </c>
      <c r="D3641" t="s">
        <v>10830</v>
      </c>
      <c r="E3641"/>
      <c r="F3641" t="s">
        <v>27</v>
      </c>
      <c r="G3641"/>
      <c r="H3641">
        <v>0.8</v>
      </c>
      <c r="I3641">
        <v>10.06</v>
      </c>
      <c r="J3641" t="s">
        <v>28</v>
      </c>
      <c r="K3641">
        <v>35.614899999999999</v>
      </c>
      <c r="L3641">
        <v>-88.863799999999998</v>
      </c>
      <c r="M3641" s="100" t="s">
        <v>38381</v>
      </c>
      <c r="N3641" t="s">
        <v>26209</v>
      </c>
      <c r="O3641" t="s">
        <v>42198</v>
      </c>
      <c r="P3641">
        <v>1</v>
      </c>
      <c r="Q3641" t="s">
        <v>27422</v>
      </c>
      <c r="R3641" t="s">
        <v>25816</v>
      </c>
      <c r="S3641" t="s">
        <v>26197</v>
      </c>
      <c r="T3641"/>
      <c r="U3641" t="s">
        <v>26198</v>
      </c>
      <c r="V3641" t="s">
        <v>26199</v>
      </c>
      <c r="Y3641" s="97"/>
      <c r="AA3641" s="91" t="str">
        <v>HICKS000.8MN</v>
      </c>
    </row>
    <row r="3642" spans="1:27" s="91" customFormat="1" ht="15" customHeight="1" x14ac:dyDescent="0.35">
      <c r="A3642" t="s">
        <v>10832</v>
      </c>
      <c r="B3642" t="s">
        <v>10831</v>
      </c>
      <c r="C3642" t="s">
        <v>10823</v>
      </c>
      <c r="D3642" t="s">
        <v>10833</v>
      </c>
      <c r="E3642"/>
      <c r="F3642" t="s">
        <v>27</v>
      </c>
      <c r="G3642"/>
      <c r="H3642">
        <v>0.9</v>
      </c>
      <c r="I3642">
        <v>8.42</v>
      </c>
      <c r="J3642" t="s">
        <v>28</v>
      </c>
      <c r="K3642">
        <v>35.612699999999997</v>
      </c>
      <c r="L3642">
        <v>-88.862099999999998</v>
      </c>
      <c r="M3642" s="100" t="s">
        <v>38381</v>
      </c>
      <c r="N3642" t="s">
        <v>26209</v>
      </c>
      <c r="O3642" t="s">
        <v>42198</v>
      </c>
      <c r="P3642">
        <v>1</v>
      </c>
      <c r="Q3642" t="s">
        <v>27422</v>
      </c>
      <c r="R3642" t="s">
        <v>25816</v>
      </c>
      <c r="S3642" t="s">
        <v>26197</v>
      </c>
      <c r="T3642"/>
      <c r="U3642" t="s">
        <v>26198</v>
      </c>
      <c r="V3642" t="s">
        <v>26199</v>
      </c>
      <c r="W3642" s="91" t="s">
        <v>10834</v>
      </c>
      <c r="Y3642" s="97"/>
      <c r="AA3642" s="91" t="str">
        <v>HICKS000.9MN</v>
      </c>
    </row>
    <row r="3643" spans="1:27" s="91" customFormat="1" ht="15" customHeight="1" x14ac:dyDescent="0.35">
      <c r="A3643" t="s">
        <v>10836</v>
      </c>
      <c r="B3643" t="s">
        <v>10835</v>
      </c>
      <c r="C3643" t="s">
        <v>10837</v>
      </c>
      <c r="D3643" t="s">
        <v>10838</v>
      </c>
      <c r="E3643"/>
      <c r="F3643" t="s">
        <v>27</v>
      </c>
      <c r="G3643"/>
      <c r="H3643">
        <v>1.3</v>
      </c>
      <c r="I3643">
        <v>5.4</v>
      </c>
      <c r="J3643" t="s">
        <v>619</v>
      </c>
      <c r="K3643">
        <v>36.466990000000003</v>
      </c>
      <c r="L3643">
        <v>-88.944400000000002</v>
      </c>
      <c r="M3643" s="100" t="s">
        <v>38448</v>
      </c>
      <c r="N3643" t="s">
        <v>619</v>
      </c>
      <c r="O3643" t="s">
        <v>43070</v>
      </c>
      <c r="P3643">
        <v>5</v>
      </c>
      <c r="Q3643" t="s">
        <v>27423</v>
      </c>
      <c r="R3643" t="s">
        <v>25816</v>
      </c>
      <c r="S3643" t="s">
        <v>26197</v>
      </c>
      <c r="T3643"/>
      <c r="U3643" t="s">
        <v>26198</v>
      </c>
      <c r="V3643" t="s">
        <v>26199</v>
      </c>
      <c r="X3643" s="91" t="s">
        <v>16694</v>
      </c>
      <c r="Y3643" s="97"/>
      <c r="AA3643" s="91" t="str">
        <v>HICKS001.3OB</v>
      </c>
    </row>
    <row r="3644" spans="1:27" s="91" customFormat="1" ht="15" customHeight="1" x14ac:dyDescent="0.35">
      <c r="A3644" t="s">
        <v>10840</v>
      </c>
      <c r="B3644" t="s">
        <v>10839</v>
      </c>
      <c r="C3644" t="s">
        <v>10823</v>
      </c>
      <c r="D3644" t="s">
        <v>10841</v>
      </c>
      <c r="E3644"/>
      <c r="F3644" t="s">
        <v>115</v>
      </c>
      <c r="G3644"/>
      <c r="H3644">
        <v>1.4</v>
      </c>
      <c r="I3644">
        <v>3.14</v>
      </c>
      <c r="J3644" t="s">
        <v>59</v>
      </c>
      <c r="K3644">
        <v>35.280279999999998</v>
      </c>
      <c r="L3644">
        <v>-85.4572</v>
      </c>
      <c r="M3644" s="100" t="s">
        <v>38393</v>
      </c>
      <c r="N3644" t="s">
        <v>59</v>
      </c>
      <c r="O3644" t="s">
        <v>42140</v>
      </c>
      <c r="P3644">
        <v>5</v>
      </c>
      <c r="Q3644" t="s">
        <v>31769</v>
      </c>
      <c r="R3644" t="s">
        <v>25802</v>
      </c>
      <c r="S3644" t="s">
        <v>26197</v>
      </c>
      <c r="T3644"/>
      <c r="U3644" t="s">
        <v>26198</v>
      </c>
      <c r="V3644" t="s">
        <v>26199</v>
      </c>
      <c r="X3644" s="91" t="s">
        <v>35248</v>
      </c>
      <c r="Y3644" s="97"/>
      <c r="AA3644" s="91" t="str">
        <v>HICKS001.4SE</v>
      </c>
    </row>
    <row r="3645" spans="1:27" s="91" customFormat="1" ht="15" customHeight="1" x14ac:dyDescent="0.35">
      <c r="A3645" t="s">
        <v>10843</v>
      </c>
      <c r="B3645" t="s">
        <v>10842</v>
      </c>
      <c r="C3645" t="s">
        <v>10837</v>
      </c>
      <c r="D3645" t="s">
        <v>10844</v>
      </c>
      <c r="E3645"/>
      <c r="F3645" t="s">
        <v>28994</v>
      </c>
      <c r="G3645"/>
      <c r="H3645">
        <v>2.2999999999999998</v>
      </c>
      <c r="I3645">
        <v>1.63</v>
      </c>
      <c r="J3645" t="s">
        <v>285</v>
      </c>
      <c r="K3645">
        <v>35.089410000000001</v>
      </c>
      <c r="L3645">
        <v>-84.823070000000001</v>
      </c>
      <c r="M3645" s="100" t="s">
        <v>38558</v>
      </c>
      <c r="N3645" t="s">
        <v>26436</v>
      </c>
      <c r="O3645" t="s">
        <v>42353</v>
      </c>
      <c r="P3645">
        <v>1</v>
      </c>
      <c r="Q3645" t="s">
        <v>31770</v>
      </c>
      <c r="R3645" t="s">
        <v>25802</v>
      </c>
      <c r="S3645" t="s">
        <v>26197</v>
      </c>
      <c r="T3645"/>
      <c r="U3645" t="s">
        <v>26198</v>
      </c>
      <c r="V3645" t="s">
        <v>26204</v>
      </c>
      <c r="Y3645" s="97"/>
      <c r="AA3645" s="91" t="str">
        <v>HICKS002.3BR</v>
      </c>
    </row>
    <row r="3646" spans="1:27" s="91" customFormat="1" ht="15" customHeight="1" x14ac:dyDescent="0.35">
      <c r="A3646" t="s">
        <v>10846</v>
      </c>
      <c r="B3646" t="s">
        <v>10845</v>
      </c>
      <c r="C3646" t="s">
        <v>10823</v>
      </c>
      <c r="D3646" t="s">
        <v>10847</v>
      </c>
      <c r="E3646"/>
      <c r="F3646" t="s">
        <v>9</v>
      </c>
      <c r="G3646"/>
      <c r="H3646">
        <v>4.5999999999999996</v>
      </c>
      <c r="I3646">
        <v>1.94</v>
      </c>
      <c r="J3646" t="s">
        <v>28</v>
      </c>
      <c r="K3646">
        <v>35.58493</v>
      </c>
      <c r="L3646">
        <v>-88.86036</v>
      </c>
      <c r="M3646" s="100" t="s">
        <v>38381</v>
      </c>
      <c r="N3646" t="s">
        <v>26209</v>
      </c>
      <c r="O3646" t="s">
        <v>42198</v>
      </c>
      <c r="P3646">
        <v>1</v>
      </c>
      <c r="Q3646" t="s">
        <v>27422</v>
      </c>
      <c r="R3646" t="s">
        <v>25816</v>
      </c>
      <c r="S3646" t="s">
        <v>26197</v>
      </c>
      <c r="T3646"/>
      <c r="U3646" t="s">
        <v>26198</v>
      </c>
      <c r="V3646" t="s">
        <v>26199</v>
      </c>
      <c r="W3646" s="91" t="s">
        <v>10848</v>
      </c>
      <c r="X3646" s="91" t="s">
        <v>31771</v>
      </c>
      <c r="Y3646" s="97"/>
      <c r="AA3646" s="91" t="str">
        <v>HICKS004.6MN</v>
      </c>
    </row>
    <row r="3647" spans="1:27" s="91" customFormat="1" ht="15" customHeight="1" x14ac:dyDescent="0.35">
      <c r="A3647" t="s">
        <v>10850</v>
      </c>
      <c r="B3647" t="s">
        <v>10849</v>
      </c>
      <c r="C3647" t="s">
        <v>10851</v>
      </c>
      <c r="D3647" t="s">
        <v>10852</v>
      </c>
      <c r="E3647"/>
      <c r="F3647" t="s">
        <v>9</v>
      </c>
      <c r="G3647"/>
      <c r="H3647">
        <v>0.1</v>
      </c>
      <c r="I3647">
        <v>1.62</v>
      </c>
      <c r="J3647" t="s">
        <v>28</v>
      </c>
      <c r="K3647">
        <v>35.613259999999997</v>
      </c>
      <c r="L3647">
        <v>-88.86403</v>
      </c>
      <c r="M3647" s="100" t="s">
        <v>38381</v>
      </c>
      <c r="N3647" t="s">
        <v>26209</v>
      </c>
      <c r="O3647" t="s">
        <v>42198</v>
      </c>
      <c r="P3647">
        <v>1</v>
      </c>
      <c r="Q3647" t="s">
        <v>27422</v>
      </c>
      <c r="R3647" t="s">
        <v>25816</v>
      </c>
      <c r="S3647" t="s">
        <v>26197</v>
      </c>
      <c r="T3647"/>
      <c r="U3647" t="s">
        <v>26198</v>
      </c>
      <c r="V3647" t="s">
        <v>26199</v>
      </c>
      <c r="Y3647" s="97"/>
      <c r="AA3647" s="91" t="str">
        <v>HICKS1.0T0.1MN</v>
      </c>
    </row>
    <row r="3648" spans="1:27" s="91" customFormat="1" ht="15" customHeight="1" x14ac:dyDescent="0.35">
      <c r="A3648" t="s">
        <v>10854</v>
      </c>
      <c r="B3648" t="s">
        <v>10853</v>
      </c>
      <c r="C3648" t="s">
        <v>10855</v>
      </c>
      <c r="D3648" t="s">
        <v>10856</v>
      </c>
      <c r="E3648"/>
      <c r="F3648" t="s">
        <v>28981</v>
      </c>
      <c r="G3648"/>
      <c r="H3648">
        <v>0.1</v>
      </c>
      <c r="I3648">
        <v>4.87</v>
      </c>
      <c r="J3648" t="s">
        <v>625</v>
      </c>
      <c r="K3648">
        <v>36.07799</v>
      </c>
      <c r="L3648">
        <v>-82.498270000000005</v>
      </c>
      <c r="M3648" s="100" t="s">
        <v>38387</v>
      </c>
      <c r="N3648" t="s">
        <v>26214</v>
      </c>
      <c r="O3648" t="s">
        <v>42439</v>
      </c>
      <c r="P3648">
        <v>5</v>
      </c>
      <c r="Q3648" t="s">
        <v>27049</v>
      </c>
      <c r="R3648" t="s">
        <v>25821</v>
      </c>
      <c r="S3648" t="s">
        <v>26197</v>
      </c>
      <c r="T3648"/>
      <c r="U3648" t="s">
        <v>26198</v>
      </c>
      <c r="V3648" t="s">
        <v>26204</v>
      </c>
      <c r="X3648" s="91" t="s">
        <v>31772</v>
      </c>
      <c r="Y3648" s="97"/>
      <c r="AA3648" s="91" t="str">
        <v>HIGG000.1UC</v>
      </c>
    </row>
    <row r="3649" spans="1:27" s="91" customFormat="1" ht="15" customHeight="1" x14ac:dyDescent="0.35">
      <c r="A3649" t="s">
        <v>10858</v>
      </c>
      <c r="B3649" t="s">
        <v>10857</v>
      </c>
      <c r="C3649" t="s">
        <v>10855</v>
      </c>
      <c r="D3649" t="s">
        <v>10859</v>
      </c>
      <c r="E3649"/>
      <c r="F3649" t="s">
        <v>29090</v>
      </c>
      <c r="G3649"/>
      <c r="H3649">
        <v>0.4</v>
      </c>
      <c r="I3649">
        <v>6.35</v>
      </c>
      <c r="J3649" t="s">
        <v>625</v>
      </c>
      <c r="K3649">
        <v>36.012419999999999</v>
      </c>
      <c r="L3649">
        <v>-82.55198</v>
      </c>
      <c r="M3649" s="100" t="s">
        <v>38387</v>
      </c>
      <c r="N3649" t="s">
        <v>26214</v>
      </c>
      <c r="O3649" t="s">
        <v>42356</v>
      </c>
      <c r="P3649">
        <v>5</v>
      </c>
      <c r="Q3649" t="s">
        <v>31773</v>
      </c>
      <c r="R3649" t="s">
        <v>25821</v>
      </c>
      <c r="S3649" t="s">
        <v>26197</v>
      </c>
      <c r="T3649"/>
      <c r="U3649" t="s">
        <v>26198</v>
      </c>
      <c r="V3649" t="s">
        <v>26204</v>
      </c>
      <c r="Y3649" s="97"/>
      <c r="AA3649" s="91" t="str">
        <v>HIGGI000.4UC</v>
      </c>
    </row>
    <row r="3650" spans="1:27" s="91" customFormat="1" ht="15" customHeight="1" x14ac:dyDescent="0.35">
      <c r="A3650" t="s">
        <v>10861</v>
      </c>
      <c r="B3650" t="s">
        <v>10860</v>
      </c>
      <c r="C3650" t="s">
        <v>10862</v>
      </c>
      <c r="D3650" t="s">
        <v>10863</v>
      </c>
      <c r="E3650"/>
      <c r="F3650" t="s">
        <v>9</v>
      </c>
      <c r="G3650"/>
      <c r="H3650">
        <v>1</v>
      </c>
      <c r="I3650">
        <v>3.16</v>
      </c>
      <c r="J3650" t="s">
        <v>896</v>
      </c>
      <c r="K3650">
        <v>36.267000000000003</v>
      </c>
      <c r="L3650">
        <v>-88.360990000000001</v>
      </c>
      <c r="M3650" s="100" t="s">
        <v>38404</v>
      </c>
      <c r="N3650" t="s">
        <v>26243</v>
      </c>
      <c r="O3650" t="s">
        <v>42651</v>
      </c>
      <c r="P3650">
        <v>5</v>
      </c>
      <c r="Q3650" t="s">
        <v>31774</v>
      </c>
      <c r="R3650" t="s">
        <v>25816</v>
      </c>
      <c r="S3650" t="s">
        <v>26197</v>
      </c>
      <c r="T3650"/>
      <c r="U3650" t="s">
        <v>26198</v>
      </c>
      <c r="V3650" t="s">
        <v>26199</v>
      </c>
      <c r="Y3650" s="97"/>
      <c r="AA3650" s="91" t="str">
        <v>HILL001.0HN</v>
      </c>
    </row>
    <row r="3651" spans="1:27" s="91" customFormat="1" ht="15" customHeight="1" x14ac:dyDescent="0.35">
      <c r="A3651" t="s">
        <v>10865</v>
      </c>
      <c r="B3651" t="s">
        <v>10864</v>
      </c>
      <c r="C3651" t="s">
        <v>10862</v>
      </c>
      <c r="D3651" t="s">
        <v>10866</v>
      </c>
      <c r="E3651"/>
      <c r="F3651" t="s">
        <v>33</v>
      </c>
      <c r="G3651"/>
      <c r="H3651">
        <v>2.6</v>
      </c>
      <c r="I3651">
        <v>3.69</v>
      </c>
      <c r="J3651" t="s">
        <v>2030</v>
      </c>
      <c r="K3651">
        <v>35.801879999999997</v>
      </c>
      <c r="L3651">
        <v>-86.034840000000003</v>
      </c>
      <c r="M3651" s="100" t="s">
        <v>38401</v>
      </c>
      <c r="N3651" t="s">
        <v>26226</v>
      </c>
      <c r="O3651" t="s">
        <v>42093</v>
      </c>
      <c r="P3651">
        <v>2</v>
      </c>
      <c r="Q3651" t="s">
        <v>31775</v>
      </c>
      <c r="R3651" t="s">
        <v>25812</v>
      </c>
      <c r="S3651" t="s">
        <v>26197</v>
      </c>
      <c r="T3651"/>
      <c r="U3651" t="s">
        <v>26198</v>
      </c>
      <c r="V3651" t="s">
        <v>26199</v>
      </c>
      <c r="X3651" s="91" t="s">
        <v>35249</v>
      </c>
      <c r="Y3651" s="97"/>
      <c r="AA3651" s="91" t="str">
        <v>HILL002.6CN</v>
      </c>
    </row>
    <row r="3652" spans="1:27" s="91" customFormat="1" ht="15" customHeight="1" x14ac:dyDescent="0.35">
      <c r="A3652" t="s">
        <v>31776</v>
      </c>
      <c r="B3652" t="s">
        <v>31777</v>
      </c>
      <c r="C3652" t="s">
        <v>10869</v>
      </c>
      <c r="D3652" t="s">
        <v>31778</v>
      </c>
      <c r="E3652"/>
      <c r="F3652" t="s">
        <v>28985</v>
      </c>
      <c r="G3652"/>
      <c r="H3652">
        <v>1</v>
      </c>
      <c r="I3652">
        <v>1.4</v>
      </c>
      <c r="J3652" t="s">
        <v>553</v>
      </c>
      <c r="K3652">
        <v>35.73612</v>
      </c>
      <c r="L3652">
        <v>-83.422240000000002</v>
      </c>
      <c r="M3652" s="100" t="s">
        <v>38394</v>
      </c>
      <c r="N3652" t="s">
        <v>26308</v>
      </c>
      <c r="O3652" t="s">
        <v>42578</v>
      </c>
      <c r="P3652">
        <v>5</v>
      </c>
      <c r="Q3652" t="s">
        <v>31779</v>
      </c>
      <c r="R3652" t="s">
        <v>25825</v>
      </c>
      <c r="S3652" t="s">
        <v>26197</v>
      </c>
      <c r="T3652"/>
      <c r="U3652" t="s">
        <v>26198</v>
      </c>
      <c r="V3652" t="s">
        <v>26204</v>
      </c>
      <c r="X3652" s="91" t="s">
        <v>31780</v>
      </c>
      <c r="Y3652" s="97"/>
      <c r="AA3652" s="91" t="str">
        <v>HILLS001.0SV</v>
      </c>
    </row>
    <row r="3653" spans="1:27" s="91" customFormat="1" ht="15" customHeight="1" x14ac:dyDescent="0.35">
      <c r="A3653" t="s">
        <v>10868</v>
      </c>
      <c r="B3653" t="s">
        <v>10867</v>
      </c>
      <c r="C3653" t="s">
        <v>10869</v>
      </c>
      <c r="D3653" t="s">
        <v>10870</v>
      </c>
      <c r="E3653"/>
      <c r="F3653" t="s">
        <v>29086</v>
      </c>
      <c r="G3653" t="s">
        <v>29089</v>
      </c>
      <c r="H3653">
        <v>1.8</v>
      </c>
      <c r="I3653">
        <v>53.3</v>
      </c>
      <c r="J3653" t="s">
        <v>470</v>
      </c>
      <c r="K3653">
        <v>35.568100000000001</v>
      </c>
      <c r="L3653">
        <v>-85.680499999999995</v>
      </c>
      <c r="M3653" s="100" t="s">
        <v>38403</v>
      </c>
      <c r="N3653" t="s">
        <v>26290</v>
      </c>
      <c r="O3653" t="s">
        <v>42321</v>
      </c>
      <c r="P3653">
        <v>3</v>
      </c>
      <c r="Q3653" t="s">
        <v>27425</v>
      </c>
      <c r="R3653" t="s">
        <v>25812</v>
      </c>
      <c r="S3653" t="s">
        <v>26197</v>
      </c>
      <c r="T3653"/>
      <c r="U3653" t="s">
        <v>26198</v>
      </c>
      <c r="V3653" t="s">
        <v>26199</v>
      </c>
      <c r="Y3653" s="97"/>
      <c r="AA3653" s="91" t="str">
        <v>HILLS001.8WA</v>
      </c>
    </row>
    <row r="3654" spans="1:27" s="91" customFormat="1" ht="15" customHeight="1" x14ac:dyDescent="0.35">
      <c r="A3654" t="s">
        <v>10872</v>
      </c>
      <c r="B3654" t="s">
        <v>10871</v>
      </c>
      <c r="C3654" t="s">
        <v>10869</v>
      </c>
      <c r="D3654" t="s">
        <v>10873</v>
      </c>
      <c r="E3654"/>
      <c r="F3654" t="s">
        <v>29086</v>
      </c>
      <c r="G3654"/>
      <c r="H3654">
        <v>2.8</v>
      </c>
      <c r="I3654">
        <v>52.5</v>
      </c>
      <c r="J3654" t="s">
        <v>470</v>
      </c>
      <c r="K3654">
        <v>35.568300000000001</v>
      </c>
      <c r="L3654">
        <v>-85.668300000000002</v>
      </c>
      <c r="M3654" s="100" t="s">
        <v>38403</v>
      </c>
      <c r="N3654" t="s">
        <v>26290</v>
      </c>
      <c r="O3654" t="s">
        <v>42321</v>
      </c>
      <c r="P3654">
        <v>3</v>
      </c>
      <c r="Q3654" t="s">
        <v>27425</v>
      </c>
      <c r="R3654" t="s">
        <v>25812</v>
      </c>
      <c r="S3654" t="s">
        <v>26197</v>
      </c>
      <c r="T3654"/>
      <c r="U3654" t="s">
        <v>26198</v>
      </c>
      <c r="V3654" t="s">
        <v>26199</v>
      </c>
      <c r="Y3654" s="97"/>
      <c r="AA3654" s="91" t="str">
        <v>HILLS002.8WA</v>
      </c>
    </row>
    <row r="3655" spans="1:27" s="91" customFormat="1" ht="15" customHeight="1" x14ac:dyDescent="0.35">
      <c r="A3655" t="s">
        <v>10875</v>
      </c>
      <c r="B3655" t="s">
        <v>10874</v>
      </c>
      <c r="C3655" t="s">
        <v>10876</v>
      </c>
      <c r="D3655" t="s">
        <v>10877</v>
      </c>
      <c r="E3655"/>
      <c r="F3655" t="s">
        <v>44</v>
      </c>
      <c r="G3655"/>
      <c r="H3655">
        <v>0.7</v>
      </c>
      <c r="I3655">
        <v>65.14</v>
      </c>
      <c r="J3655" t="s">
        <v>950</v>
      </c>
      <c r="K3655">
        <v>36.125</v>
      </c>
      <c r="L3655">
        <v>-84.105580000000003</v>
      </c>
      <c r="M3655" s="100" t="s">
        <v>38459</v>
      </c>
      <c r="N3655" t="s">
        <v>26343</v>
      </c>
      <c r="O3655" t="s">
        <v>43061</v>
      </c>
      <c r="P3655">
        <v>3</v>
      </c>
      <c r="Q3655" t="s">
        <v>27426</v>
      </c>
      <c r="R3655" t="s">
        <v>25825</v>
      </c>
      <c r="S3655" t="s">
        <v>26197</v>
      </c>
      <c r="T3655"/>
      <c r="U3655" t="s">
        <v>26198</v>
      </c>
      <c r="V3655" t="s">
        <v>26204</v>
      </c>
      <c r="Y3655" s="97"/>
      <c r="AA3655" s="91" t="str">
        <v>HINDS000.7AN</v>
      </c>
    </row>
    <row r="3656" spans="1:27" s="91" customFormat="1" ht="15" customHeight="1" x14ac:dyDescent="0.35">
      <c r="A3656" t="s">
        <v>10879</v>
      </c>
      <c r="B3656" t="s">
        <v>10878</v>
      </c>
      <c r="C3656" t="s">
        <v>10876</v>
      </c>
      <c r="D3656" t="s">
        <v>10880</v>
      </c>
      <c r="E3656"/>
      <c r="F3656" t="s">
        <v>44</v>
      </c>
      <c r="G3656"/>
      <c r="H3656">
        <v>1.4</v>
      </c>
      <c r="I3656">
        <v>61.6</v>
      </c>
      <c r="J3656" t="s">
        <v>950</v>
      </c>
      <c r="K3656">
        <v>36.130299999999998</v>
      </c>
      <c r="L3656">
        <v>-84.102199999999996</v>
      </c>
      <c r="M3656" s="100" t="s">
        <v>38459</v>
      </c>
      <c r="N3656" t="s">
        <v>26343</v>
      </c>
      <c r="O3656" t="s">
        <v>43061</v>
      </c>
      <c r="P3656">
        <v>3</v>
      </c>
      <c r="Q3656" t="s">
        <v>27426</v>
      </c>
      <c r="R3656" t="s">
        <v>25825</v>
      </c>
      <c r="S3656" t="s">
        <v>26197</v>
      </c>
      <c r="T3656"/>
      <c r="U3656" t="s">
        <v>26198</v>
      </c>
      <c r="V3656" t="s">
        <v>26204</v>
      </c>
      <c r="W3656" s="91" t="s">
        <v>35250</v>
      </c>
      <c r="Y3656" s="97"/>
      <c r="AA3656" s="91" t="str">
        <v>HINDS001.4AN</v>
      </c>
    </row>
    <row r="3657" spans="1:27" s="91" customFormat="1" ht="15" customHeight="1" x14ac:dyDescent="0.35">
      <c r="A3657" t="s">
        <v>10882</v>
      </c>
      <c r="B3657" t="s">
        <v>10881</v>
      </c>
      <c r="C3657" t="s">
        <v>10876</v>
      </c>
      <c r="D3657" t="s">
        <v>10883</v>
      </c>
      <c r="E3657"/>
      <c r="F3657" t="s">
        <v>44</v>
      </c>
      <c r="G3657"/>
      <c r="H3657">
        <v>6.8</v>
      </c>
      <c r="I3657">
        <v>39.89</v>
      </c>
      <c r="J3657" t="s">
        <v>950</v>
      </c>
      <c r="K3657">
        <v>36.146050000000002</v>
      </c>
      <c r="L3657">
        <v>-84.076499999999996</v>
      </c>
      <c r="M3657" s="100" t="s">
        <v>38459</v>
      </c>
      <c r="N3657" t="s">
        <v>26343</v>
      </c>
      <c r="O3657" t="s">
        <v>43061</v>
      </c>
      <c r="P3657">
        <v>3</v>
      </c>
      <c r="Q3657" t="s">
        <v>27427</v>
      </c>
      <c r="R3657" t="s">
        <v>25825</v>
      </c>
      <c r="S3657" t="s">
        <v>26197</v>
      </c>
      <c r="T3657"/>
      <c r="U3657" t="s">
        <v>26198</v>
      </c>
      <c r="V3657" t="s">
        <v>26204</v>
      </c>
      <c r="Y3657" s="97"/>
      <c r="AA3657" s="91" t="str">
        <v>HINDS006.8AN</v>
      </c>
    </row>
    <row r="3658" spans="1:27" s="91" customFormat="1" ht="15" customHeight="1" x14ac:dyDescent="0.35">
      <c r="A3658" t="s">
        <v>10885</v>
      </c>
      <c r="B3658" t="s">
        <v>10884</v>
      </c>
      <c r="C3658" t="s">
        <v>10876</v>
      </c>
      <c r="D3658" t="s">
        <v>10886</v>
      </c>
      <c r="E3658"/>
      <c r="F3658" t="s">
        <v>44</v>
      </c>
      <c r="G3658"/>
      <c r="H3658">
        <v>8.5</v>
      </c>
      <c r="I3658">
        <v>38.770000000000003</v>
      </c>
      <c r="J3658" t="s">
        <v>950</v>
      </c>
      <c r="K3658">
        <v>36.146018480000002</v>
      </c>
      <c r="L3658">
        <v>-84.064539019999998</v>
      </c>
      <c r="M3658" s="100" t="s">
        <v>38459</v>
      </c>
      <c r="N3658" t="s">
        <v>26343</v>
      </c>
      <c r="O3658" t="s">
        <v>43061</v>
      </c>
      <c r="P3658">
        <v>3</v>
      </c>
      <c r="Q3658" t="s">
        <v>27427</v>
      </c>
      <c r="R3658" t="s">
        <v>25825</v>
      </c>
      <c r="S3658" t="s">
        <v>26197</v>
      </c>
      <c r="T3658"/>
      <c r="U3658" t="s">
        <v>26198</v>
      </c>
      <c r="V3658" t="s">
        <v>26204</v>
      </c>
      <c r="Y3658" s="97"/>
      <c r="AA3658" s="91" t="str">
        <v>HINDS008.5AN</v>
      </c>
    </row>
    <row r="3659" spans="1:27" s="91" customFormat="1" ht="15" customHeight="1" x14ac:dyDescent="0.35">
      <c r="A3659" t="s">
        <v>10888</v>
      </c>
      <c r="B3659" t="s">
        <v>10887</v>
      </c>
      <c r="C3659" t="s">
        <v>10876</v>
      </c>
      <c r="D3659" t="s">
        <v>10889</v>
      </c>
      <c r="E3659"/>
      <c r="F3659" t="s">
        <v>44</v>
      </c>
      <c r="G3659"/>
      <c r="H3659">
        <v>12.6</v>
      </c>
      <c r="I3659">
        <v>10.44</v>
      </c>
      <c r="J3659" t="s">
        <v>950</v>
      </c>
      <c r="K3659">
        <v>36.163249999999998</v>
      </c>
      <c r="L3659">
        <v>-84.016570000000002</v>
      </c>
      <c r="M3659" s="100" t="s">
        <v>38459</v>
      </c>
      <c r="N3659" t="s">
        <v>26343</v>
      </c>
      <c r="O3659" t="s">
        <v>43061</v>
      </c>
      <c r="P3659">
        <v>3</v>
      </c>
      <c r="Q3659" t="s">
        <v>27427</v>
      </c>
      <c r="R3659" t="s">
        <v>25825</v>
      </c>
      <c r="S3659" t="s">
        <v>26197</v>
      </c>
      <c r="T3659"/>
      <c r="U3659" t="s">
        <v>26198</v>
      </c>
      <c r="V3659" t="s">
        <v>26204</v>
      </c>
      <c r="Y3659" s="97"/>
      <c r="AA3659" s="91" t="str">
        <v>HINDS012.6AN</v>
      </c>
    </row>
    <row r="3660" spans="1:27" s="91" customFormat="1" ht="15" customHeight="1" x14ac:dyDescent="0.35">
      <c r="A3660" t="s">
        <v>10891</v>
      </c>
      <c r="B3660" t="s">
        <v>10890</v>
      </c>
      <c r="C3660" t="s">
        <v>10876</v>
      </c>
      <c r="D3660" t="s">
        <v>10892</v>
      </c>
      <c r="E3660"/>
      <c r="F3660" t="s">
        <v>44</v>
      </c>
      <c r="G3660"/>
      <c r="H3660">
        <v>12.8</v>
      </c>
      <c r="I3660">
        <v>17.98</v>
      </c>
      <c r="J3660" t="s">
        <v>950</v>
      </c>
      <c r="K3660">
        <v>36.162660000000002</v>
      </c>
      <c r="L3660">
        <v>-84.004170000000002</v>
      </c>
      <c r="M3660" s="100" t="s">
        <v>38459</v>
      </c>
      <c r="N3660" t="s">
        <v>26343</v>
      </c>
      <c r="O3660" t="s">
        <v>43061</v>
      </c>
      <c r="P3660">
        <v>3</v>
      </c>
      <c r="Q3660" t="s">
        <v>27427</v>
      </c>
      <c r="R3660" t="s">
        <v>25825</v>
      </c>
      <c r="S3660" t="s">
        <v>26197</v>
      </c>
      <c r="T3660"/>
      <c r="U3660" t="s">
        <v>26198</v>
      </c>
      <c r="V3660" t="s">
        <v>26204</v>
      </c>
      <c r="W3660" s="91" t="s">
        <v>10893</v>
      </c>
      <c r="X3660" s="91" t="s">
        <v>35027</v>
      </c>
      <c r="Y3660" s="97"/>
      <c r="AA3660" s="91" t="str">
        <v>HINDS012.8AN</v>
      </c>
    </row>
    <row r="3661" spans="1:27" s="91" customFormat="1" ht="15" customHeight="1" x14ac:dyDescent="0.35">
      <c r="A3661" t="s">
        <v>10895</v>
      </c>
      <c r="B3661" t="s">
        <v>10894</v>
      </c>
      <c r="C3661" t="s">
        <v>10876</v>
      </c>
      <c r="D3661" t="s">
        <v>10896</v>
      </c>
      <c r="E3661"/>
      <c r="F3661" t="s">
        <v>28998</v>
      </c>
      <c r="G3661"/>
      <c r="H3661">
        <v>14.1</v>
      </c>
      <c r="I3661">
        <v>17.149999999999999</v>
      </c>
      <c r="J3661" t="s">
        <v>950</v>
      </c>
      <c r="K3661">
        <v>36.157580000000003</v>
      </c>
      <c r="L3661">
        <v>-83.999300000000005</v>
      </c>
      <c r="M3661" s="100" t="s">
        <v>38459</v>
      </c>
      <c r="N3661" t="s">
        <v>26343</v>
      </c>
      <c r="O3661" t="s">
        <v>43061</v>
      </c>
      <c r="P3661">
        <v>3</v>
      </c>
      <c r="Q3661" t="s">
        <v>27428</v>
      </c>
      <c r="R3661" t="s">
        <v>25825</v>
      </c>
      <c r="S3661" t="s">
        <v>26197</v>
      </c>
      <c r="T3661"/>
      <c r="U3661" t="s">
        <v>26198</v>
      </c>
      <c r="V3661" t="s">
        <v>26204</v>
      </c>
      <c r="Y3661" s="97"/>
      <c r="AA3661" s="91" t="str">
        <v>HINDS014.1AN</v>
      </c>
    </row>
    <row r="3662" spans="1:27" s="91" customFormat="1" ht="15" customHeight="1" x14ac:dyDescent="0.35">
      <c r="A3662" t="s">
        <v>10898</v>
      </c>
      <c r="B3662" t="s">
        <v>10897</v>
      </c>
      <c r="C3662" t="s">
        <v>10876</v>
      </c>
      <c r="D3662" t="s">
        <v>10899</v>
      </c>
      <c r="E3662"/>
      <c r="F3662" t="s">
        <v>44</v>
      </c>
      <c r="G3662"/>
      <c r="H3662">
        <v>20.7</v>
      </c>
      <c r="I3662">
        <v>7.08</v>
      </c>
      <c r="J3662" t="s">
        <v>3025</v>
      </c>
      <c r="K3662">
        <v>36.210999999999999</v>
      </c>
      <c r="L3662">
        <v>-83.917500000000004</v>
      </c>
      <c r="M3662" s="100" t="s">
        <v>38459</v>
      </c>
      <c r="N3662" t="s">
        <v>26343</v>
      </c>
      <c r="O3662" t="s">
        <v>43061</v>
      </c>
      <c r="P3662">
        <v>3</v>
      </c>
      <c r="Q3662" t="s">
        <v>27428</v>
      </c>
      <c r="R3662" t="s">
        <v>25825</v>
      </c>
      <c r="S3662" t="s">
        <v>26197</v>
      </c>
      <c r="T3662"/>
      <c r="U3662" t="s">
        <v>26198</v>
      </c>
      <c r="V3662" t="s">
        <v>26204</v>
      </c>
      <c r="X3662" s="91" t="s">
        <v>31781</v>
      </c>
      <c r="Y3662" s="97"/>
      <c r="AA3662" s="91" t="str">
        <v>HINDS020.7UN</v>
      </c>
    </row>
    <row r="3663" spans="1:27" s="91" customFormat="1" ht="15" customHeight="1" x14ac:dyDescent="0.35">
      <c r="A3663" t="s">
        <v>10901</v>
      </c>
      <c r="B3663" t="s">
        <v>10900</v>
      </c>
      <c r="C3663" t="s">
        <v>10902</v>
      </c>
      <c r="D3663" t="s">
        <v>10903</v>
      </c>
      <c r="E3663"/>
      <c r="F3663" t="s">
        <v>44</v>
      </c>
      <c r="G3663" t="s">
        <v>28998</v>
      </c>
      <c r="H3663">
        <v>0.2</v>
      </c>
      <c r="I3663">
        <v>2.23</v>
      </c>
      <c r="J3663" t="s">
        <v>359</v>
      </c>
      <c r="K3663">
        <v>36.069200000000002</v>
      </c>
      <c r="L3663">
        <v>-83.943600000000004</v>
      </c>
      <c r="M3663" s="100" t="s">
        <v>38459</v>
      </c>
      <c r="N3663" t="s">
        <v>26343</v>
      </c>
      <c r="O3663" t="s">
        <v>42730</v>
      </c>
      <c r="P3663">
        <v>3</v>
      </c>
      <c r="Q3663" t="s">
        <v>27429</v>
      </c>
      <c r="R3663" t="s">
        <v>25825</v>
      </c>
      <c r="S3663" t="s">
        <v>26197</v>
      </c>
      <c r="T3663"/>
      <c r="U3663" t="s">
        <v>26198</v>
      </c>
      <c r="V3663" t="s">
        <v>26204</v>
      </c>
      <c r="X3663" s="91" t="s">
        <v>31782</v>
      </c>
      <c r="Y3663" s="97"/>
      <c r="AA3663" s="91" t="str">
        <v>HINES000.2KN</v>
      </c>
    </row>
    <row r="3664" spans="1:27" s="91" customFormat="1" ht="15" customHeight="1" x14ac:dyDescent="0.35">
      <c r="A3664" t="s">
        <v>31783</v>
      </c>
      <c r="B3664" t="s">
        <v>31784</v>
      </c>
      <c r="C3664" t="s">
        <v>10906</v>
      </c>
      <c r="D3664" t="s">
        <v>31785</v>
      </c>
      <c r="E3664"/>
      <c r="F3664" t="s">
        <v>28994</v>
      </c>
      <c r="G3664" t="s">
        <v>28996</v>
      </c>
      <c r="H3664">
        <v>1.1000000000000001</v>
      </c>
      <c r="I3664">
        <v>6.5</v>
      </c>
      <c r="J3664" t="s">
        <v>359</v>
      </c>
      <c r="K3664">
        <v>35.933599999999998</v>
      </c>
      <c r="L3664">
        <v>-83.792400000000001</v>
      </c>
      <c r="M3664" s="100" t="s">
        <v>38394</v>
      </c>
      <c r="N3664" t="s">
        <v>26308</v>
      </c>
      <c r="O3664" t="s">
        <v>43038</v>
      </c>
      <c r="P3664">
        <v>5</v>
      </c>
      <c r="Q3664" t="s">
        <v>31786</v>
      </c>
      <c r="R3664" t="s">
        <v>25825</v>
      </c>
      <c r="S3664" t="s">
        <v>26197</v>
      </c>
      <c r="T3664"/>
      <c r="U3664" t="s">
        <v>26198</v>
      </c>
      <c r="V3664" t="s">
        <v>26204</v>
      </c>
      <c r="X3664" s="91" t="s">
        <v>31787</v>
      </c>
      <c r="Y3664" s="97"/>
      <c r="AA3664" s="91" t="str">
        <v>HINES001.1KN</v>
      </c>
    </row>
    <row r="3665" spans="1:27" s="91" customFormat="1" ht="15" customHeight="1" x14ac:dyDescent="0.35">
      <c r="A3665" t="s">
        <v>10905</v>
      </c>
      <c r="B3665" t="s">
        <v>10904</v>
      </c>
      <c r="C3665" t="s">
        <v>10906</v>
      </c>
      <c r="D3665" t="s">
        <v>10907</v>
      </c>
      <c r="E3665"/>
      <c r="F3665" t="s">
        <v>44</v>
      </c>
      <c r="G3665"/>
      <c r="H3665">
        <v>2.7</v>
      </c>
      <c r="I3665">
        <v>8.93</v>
      </c>
      <c r="J3665" t="s">
        <v>290</v>
      </c>
      <c r="K3665">
        <v>35.793100000000003</v>
      </c>
      <c r="L3665">
        <v>-84.364500000000007</v>
      </c>
      <c r="M3665" s="100" t="s">
        <v>38415</v>
      </c>
      <c r="N3665" t="s">
        <v>26602</v>
      </c>
      <c r="O3665" t="s">
        <v>42186</v>
      </c>
      <c r="P3665">
        <v>1</v>
      </c>
      <c r="Q3665" t="s">
        <v>27430</v>
      </c>
      <c r="R3665" t="s">
        <v>25825</v>
      </c>
      <c r="S3665" t="s">
        <v>26197</v>
      </c>
      <c r="T3665"/>
      <c r="U3665" t="s">
        <v>26198</v>
      </c>
      <c r="V3665" t="s">
        <v>26204</v>
      </c>
      <c r="Y3665" s="97"/>
      <c r="AA3665" s="91" t="str">
        <v>HINES002.7LO</v>
      </c>
    </row>
    <row r="3666" spans="1:27" s="91" customFormat="1" ht="15" customHeight="1" x14ac:dyDescent="0.35">
      <c r="A3666" t="s">
        <v>10909</v>
      </c>
      <c r="B3666" t="s">
        <v>10908</v>
      </c>
      <c r="C3666" t="s">
        <v>10906</v>
      </c>
      <c r="D3666" t="s">
        <v>10910</v>
      </c>
      <c r="E3666"/>
      <c r="F3666" t="s">
        <v>44</v>
      </c>
      <c r="G3666"/>
      <c r="H3666">
        <v>4.2</v>
      </c>
      <c r="I3666">
        <v>6.5</v>
      </c>
      <c r="J3666" t="s">
        <v>290</v>
      </c>
      <c r="K3666">
        <v>35.804000000000002</v>
      </c>
      <c r="L3666">
        <v>-84.346800000000002</v>
      </c>
      <c r="M3666" s="100" t="s">
        <v>38415</v>
      </c>
      <c r="N3666" t="s">
        <v>26602</v>
      </c>
      <c r="O3666" t="s">
        <v>42186</v>
      </c>
      <c r="P3666">
        <v>1</v>
      </c>
      <c r="Q3666" t="s">
        <v>27430</v>
      </c>
      <c r="R3666" t="s">
        <v>25825</v>
      </c>
      <c r="S3666" t="s">
        <v>26197</v>
      </c>
      <c r="T3666"/>
      <c r="U3666" t="s">
        <v>26198</v>
      </c>
      <c r="V3666" t="s">
        <v>26204</v>
      </c>
      <c r="X3666" s="91" t="s">
        <v>30526</v>
      </c>
      <c r="Y3666" s="97"/>
      <c r="AA3666" s="91" t="str">
        <v>HINES004.2LO</v>
      </c>
    </row>
    <row r="3667" spans="1:27" s="91" customFormat="1" ht="15" customHeight="1" x14ac:dyDescent="0.35">
      <c r="A3667" t="s">
        <v>10912</v>
      </c>
      <c r="B3667" t="s">
        <v>10911</v>
      </c>
      <c r="C3667" t="s">
        <v>10913</v>
      </c>
      <c r="D3667" t="s">
        <v>10914</v>
      </c>
      <c r="E3667"/>
      <c r="F3667" t="s">
        <v>29083</v>
      </c>
      <c r="G3667"/>
      <c r="H3667">
        <v>2.6</v>
      </c>
      <c r="I3667">
        <v>0.21</v>
      </c>
      <c r="J3667" t="s">
        <v>100</v>
      </c>
      <c r="K3667">
        <v>35.567500000000003</v>
      </c>
      <c r="L3667">
        <v>-87.523054999999999</v>
      </c>
      <c r="M3667" s="100" t="s">
        <v>38382</v>
      </c>
      <c r="N3667" t="s">
        <v>26210</v>
      </c>
      <c r="O3667" t="s">
        <v>43062</v>
      </c>
      <c r="P3667">
        <v>3</v>
      </c>
      <c r="Q3667" t="s">
        <v>31788</v>
      </c>
      <c r="R3667" t="s">
        <v>25808</v>
      </c>
      <c r="S3667" t="s">
        <v>26197</v>
      </c>
      <c r="T3667"/>
      <c r="U3667" t="s">
        <v>26198</v>
      </c>
      <c r="V3667" t="s">
        <v>26199</v>
      </c>
      <c r="W3667" s="91" t="s">
        <v>10915</v>
      </c>
      <c r="X3667" s="91" t="s">
        <v>31789</v>
      </c>
      <c r="Y3667" s="97"/>
      <c r="AA3667" s="91" t="str">
        <v>HINSO_G2.6LS</v>
      </c>
    </row>
    <row r="3668" spans="1:27" s="91" customFormat="1" ht="15" customHeight="1" x14ac:dyDescent="0.35">
      <c r="A3668" t="s">
        <v>10917</v>
      </c>
      <c r="B3668" t="s">
        <v>10916</v>
      </c>
      <c r="C3668" t="s">
        <v>10918</v>
      </c>
      <c r="D3668" t="s">
        <v>10919</v>
      </c>
      <c r="E3668"/>
      <c r="F3668" t="s">
        <v>44</v>
      </c>
      <c r="G3668"/>
      <c r="H3668">
        <v>0.2</v>
      </c>
      <c r="I3668">
        <v>2.61</v>
      </c>
      <c r="J3668" t="s">
        <v>64</v>
      </c>
      <c r="K3668">
        <v>36.014290000000003</v>
      </c>
      <c r="L3668">
        <v>-82.842929999999996</v>
      </c>
      <c r="M3668" s="100" t="s">
        <v>38387</v>
      </c>
      <c r="N3668" t="s">
        <v>26214</v>
      </c>
      <c r="O3668" t="s">
        <v>42748</v>
      </c>
      <c r="P3668">
        <v>5</v>
      </c>
      <c r="Q3668" t="s">
        <v>31790</v>
      </c>
      <c r="R3668" t="s">
        <v>25821</v>
      </c>
      <c r="S3668" t="s">
        <v>26197</v>
      </c>
      <c r="T3668"/>
      <c r="U3668" t="s">
        <v>26198</v>
      </c>
      <c r="V3668" t="s">
        <v>26204</v>
      </c>
      <c r="Y3668" s="97"/>
      <c r="AA3668" s="91" t="str">
        <v>HIPPS000.2GE</v>
      </c>
    </row>
    <row r="3669" spans="1:27" s="91" customFormat="1" ht="15" customHeight="1" x14ac:dyDescent="0.35">
      <c r="A3669" t="s">
        <v>10921</v>
      </c>
      <c r="B3669" t="s">
        <v>10920</v>
      </c>
      <c r="C3669" t="s">
        <v>10922</v>
      </c>
      <c r="D3669" t="s">
        <v>10923</v>
      </c>
      <c r="E3669"/>
      <c r="F3669" t="s">
        <v>44</v>
      </c>
      <c r="G3669"/>
      <c r="H3669">
        <v>2</v>
      </c>
      <c r="I3669">
        <v>2696.63</v>
      </c>
      <c r="J3669" t="s">
        <v>45</v>
      </c>
      <c r="K3669">
        <v>35.410269999999997</v>
      </c>
      <c r="L3669">
        <v>-84.974999999999994</v>
      </c>
      <c r="M3669" s="100" t="s">
        <v>38384</v>
      </c>
      <c r="N3669" t="s">
        <v>26211</v>
      </c>
      <c r="O3669" t="s">
        <v>42369</v>
      </c>
      <c r="P3669">
        <v>2</v>
      </c>
      <c r="Q3669" t="s">
        <v>29552</v>
      </c>
      <c r="R3669" t="s">
        <v>25802</v>
      </c>
      <c r="S3669" t="s">
        <v>26197</v>
      </c>
      <c r="T3669" t="s">
        <v>26607</v>
      </c>
      <c r="U3669" t="s">
        <v>26207</v>
      </c>
      <c r="V3669" t="s">
        <v>26204</v>
      </c>
      <c r="W3669" s="91" t="s">
        <v>43063</v>
      </c>
      <c r="X3669" s="91" t="s">
        <v>34418</v>
      </c>
      <c r="Y3669" s="97"/>
      <c r="AA3669" s="91" t="str">
        <v>HIWAS002.0ME</v>
      </c>
    </row>
    <row r="3670" spans="1:27" s="91" customFormat="1" ht="15" customHeight="1" x14ac:dyDescent="0.35">
      <c r="A3670" t="s">
        <v>10925</v>
      </c>
      <c r="B3670" t="s">
        <v>10924</v>
      </c>
      <c r="C3670" t="s">
        <v>10922</v>
      </c>
      <c r="D3670" t="s">
        <v>10926</v>
      </c>
      <c r="E3670"/>
      <c r="F3670" t="s">
        <v>44</v>
      </c>
      <c r="G3670"/>
      <c r="H3670">
        <v>5</v>
      </c>
      <c r="I3670">
        <v>2683</v>
      </c>
      <c r="J3670" t="s">
        <v>45</v>
      </c>
      <c r="K3670">
        <v>35.3812</v>
      </c>
      <c r="L3670">
        <v>-84.942400000000006</v>
      </c>
      <c r="M3670" s="100" t="s">
        <v>38384</v>
      </c>
      <c r="N3670" t="s">
        <v>26211</v>
      </c>
      <c r="O3670" t="s">
        <v>42912</v>
      </c>
      <c r="P3670">
        <v>2</v>
      </c>
      <c r="Q3670" t="s">
        <v>29552</v>
      </c>
      <c r="R3670" t="s">
        <v>25802</v>
      </c>
      <c r="S3670" t="s">
        <v>26197</v>
      </c>
      <c r="T3670" t="s">
        <v>26607</v>
      </c>
      <c r="U3670" t="s">
        <v>26207</v>
      </c>
      <c r="V3670" t="s">
        <v>26204</v>
      </c>
      <c r="X3670" s="91" t="s">
        <v>35251</v>
      </c>
      <c r="Y3670" s="97"/>
      <c r="AA3670" s="91" t="str">
        <v>HIWAS005.0ME</v>
      </c>
    </row>
    <row r="3671" spans="1:27" s="91" customFormat="1" ht="15" customHeight="1" x14ac:dyDescent="0.35">
      <c r="A3671" t="s">
        <v>10928</v>
      </c>
      <c r="B3671" t="s">
        <v>10927</v>
      </c>
      <c r="C3671" t="s">
        <v>10922</v>
      </c>
      <c r="D3671" t="s">
        <v>10929</v>
      </c>
      <c r="E3671"/>
      <c r="F3671" t="s">
        <v>44</v>
      </c>
      <c r="G3671"/>
      <c r="H3671">
        <v>7.4</v>
      </c>
      <c r="I3671">
        <v>2659</v>
      </c>
      <c r="J3671" t="s">
        <v>45</v>
      </c>
      <c r="K3671">
        <v>35.363970999999999</v>
      </c>
      <c r="L3671">
        <v>-84.914589000000007</v>
      </c>
      <c r="M3671" s="100" t="s">
        <v>38384</v>
      </c>
      <c r="N3671" t="s">
        <v>26211</v>
      </c>
      <c r="O3671" t="s">
        <v>42419</v>
      </c>
      <c r="P3671">
        <v>2</v>
      </c>
      <c r="Q3671" t="s">
        <v>29552</v>
      </c>
      <c r="R3671" t="s">
        <v>25802</v>
      </c>
      <c r="S3671" t="s">
        <v>26197</v>
      </c>
      <c r="T3671" t="s">
        <v>26607</v>
      </c>
      <c r="U3671" t="s">
        <v>26207</v>
      </c>
      <c r="V3671" t="s">
        <v>26204</v>
      </c>
      <c r="W3671" s="91" t="s">
        <v>10930</v>
      </c>
      <c r="Y3671" s="97"/>
      <c r="AA3671" s="91" t="str">
        <v>HIWAS007.4ME</v>
      </c>
    </row>
    <row r="3672" spans="1:27" s="91" customFormat="1" ht="15" customHeight="1" x14ac:dyDescent="0.35">
      <c r="A3672" t="s">
        <v>10932</v>
      </c>
      <c r="B3672" t="s">
        <v>10931</v>
      </c>
      <c r="C3672" t="s">
        <v>10922</v>
      </c>
      <c r="D3672" t="s">
        <v>10933</v>
      </c>
      <c r="E3672"/>
      <c r="F3672" t="s">
        <v>44</v>
      </c>
      <c r="G3672"/>
      <c r="H3672">
        <v>11</v>
      </c>
      <c r="I3672">
        <v>2448</v>
      </c>
      <c r="J3672" t="s">
        <v>1514</v>
      </c>
      <c r="K3672">
        <v>35.339500000000001</v>
      </c>
      <c r="L3672">
        <v>-84.837100000000007</v>
      </c>
      <c r="M3672" s="100" t="s">
        <v>38384</v>
      </c>
      <c r="N3672" t="s">
        <v>26211</v>
      </c>
      <c r="O3672" t="s">
        <v>43034</v>
      </c>
      <c r="P3672">
        <v>2</v>
      </c>
      <c r="Q3672" t="s">
        <v>27431</v>
      </c>
      <c r="R3672" t="s">
        <v>25802</v>
      </c>
      <c r="S3672" t="s">
        <v>26197</v>
      </c>
      <c r="T3672" t="s">
        <v>26607</v>
      </c>
      <c r="U3672" t="s">
        <v>26207</v>
      </c>
      <c r="V3672" t="s">
        <v>26204</v>
      </c>
      <c r="W3672" s="91" t="s">
        <v>31791</v>
      </c>
      <c r="X3672" s="91" t="s">
        <v>34418</v>
      </c>
      <c r="Y3672" s="97"/>
      <c r="AA3672" s="91" t="str">
        <v>HIWAS011.0MM</v>
      </c>
    </row>
    <row r="3673" spans="1:27" s="91" customFormat="1" ht="15" customHeight="1" x14ac:dyDescent="0.35">
      <c r="A3673" t="s">
        <v>10935</v>
      </c>
      <c r="B3673" t="s">
        <v>10934</v>
      </c>
      <c r="C3673" t="s">
        <v>10922</v>
      </c>
      <c r="D3673" t="s">
        <v>10936</v>
      </c>
      <c r="E3673"/>
      <c r="F3673" t="s">
        <v>44</v>
      </c>
      <c r="G3673"/>
      <c r="H3673">
        <v>12</v>
      </c>
      <c r="I3673">
        <v>2446</v>
      </c>
      <c r="J3673" t="s">
        <v>285</v>
      </c>
      <c r="K3673">
        <v>35.327100000000002</v>
      </c>
      <c r="L3673">
        <v>-84.826400000000007</v>
      </c>
      <c r="M3673" s="100" t="s">
        <v>38384</v>
      </c>
      <c r="N3673" t="s">
        <v>26211</v>
      </c>
      <c r="O3673" t="s">
        <v>43034</v>
      </c>
      <c r="P3673">
        <v>2</v>
      </c>
      <c r="Q3673" t="s">
        <v>27431</v>
      </c>
      <c r="R3673" t="s">
        <v>25802</v>
      </c>
      <c r="S3673" t="s">
        <v>26197</v>
      </c>
      <c r="T3673" t="s">
        <v>26607</v>
      </c>
      <c r="U3673" t="s">
        <v>26207</v>
      </c>
      <c r="V3673" t="s">
        <v>26204</v>
      </c>
      <c r="X3673" s="91" t="s">
        <v>34779</v>
      </c>
      <c r="Y3673" s="97"/>
      <c r="AA3673" s="91" t="str">
        <v>HIWAS012.0BR</v>
      </c>
    </row>
    <row r="3674" spans="1:27" s="91" customFormat="1" ht="15" customHeight="1" x14ac:dyDescent="0.35">
      <c r="A3674" t="s">
        <v>10938</v>
      </c>
      <c r="B3674" t="s">
        <v>10937</v>
      </c>
      <c r="C3674" t="s">
        <v>10922</v>
      </c>
      <c r="D3674" t="s">
        <v>10939</v>
      </c>
      <c r="E3674"/>
      <c r="F3674" t="s">
        <v>44</v>
      </c>
      <c r="G3674"/>
      <c r="H3674">
        <v>13.4</v>
      </c>
      <c r="I3674">
        <v>2446</v>
      </c>
      <c r="J3674" t="s">
        <v>1514</v>
      </c>
      <c r="K3674">
        <v>35.324640000000002</v>
      </c>
      <c r="L3674">
        <v>-84.820310000000006</v>
      </c>
      <c r="M3674" s="100" t="s">
        <v>38384</v>
      </c>
      <c r="N3674" t="s">
        <v>26211</v>
      </c>
      <c r="O3674" t="s">
        <v>43034</v>
      </c>
      <c r="P3674">
        <v>2</v>
      </c>
      <c r="Q3674" t="s">
        <v>27431</v>
      </c>
      <c r="R3674" t="s">
        <v>25802</v>
      </c>
      <c r="S3674" t="s">
        <v>26197</v>
      </c>
      <c r="T3674" t="s">
        <v>26607</v>
      </c>
      <c r="U3674" t="s">
        <v>26207</v>
      </c>
      <c r="V3674" t="s">
        <v>26204</v>
      </c>
      <c r="W3674" s="91" t="s">
        <v>43052</v>
      </c>
      <c r="X3674" s="91" t="s">
        <v>31792</v>
      </c>
      <c r="Y3674" s="97"/>
      <c r="AA3674" s="91" t="str">
        <v>HIWAS013.4MM</v>
      </c>
    </row>
    <row r="3675" spans="1:27" s="91" customFormat="1" ht="15" customHeight="1" x14ac:dyDescent="0.35">
      <c r="A3675" t="s">
        <v>10941</v>
      </c>
      <c r="B3675" t="s">
        <v>10940</v>
      </c>
      <c r="C3675" t="s">
        <v>10922</v>
      </c>
      <c r="D3675" t="s">
        <v>10942</v>
      </c>
      <c r="E3675"/>
      <c r="F3675" t="s">
        <v>44</v>
      </c>
      <c r="G3675"/>
      <c r="H3675">
        <v>14.3</v>
      </c>
      <c r="I3675">
        <v>2445</v>
      </c>
      <c r="J3675" t="s">
        <v>1514</v>
      </c>
      <c r="K3675">
        <v>35.328949999999999</v>
      </c>
      <c r="L3675">
        <v>-84.809399999999997</v>
      </c>
      <c r="M3675" s="100" t="s">
        <v>38384</v>
      </c>
      <c r="N3675" t="s">
        <v>26211</v>
      </c>
      <c r="O3675" t="s">
        <v>43034</v>
      </c>
      <c r="P3675">
        <v>2</v>
      </c>
      <c r="Q3675" t="s">
        <v>27431</v>
      </c>
      <c r="R3675" t="s">
        <v>25802</v>
      </c>
      <c r="S3675" t="s">
        <v>26197</v>
      </c>
      <c r="T3675" t="s">
        <v>26607</v>
      </c>
      <c r="U3675" t="s">
        <v>26207</v>
      </c>
      <c r="V3675" t="s">
        <v>26204</v>
      </c>
      <c r="Y3675" s="97"/>
      <c r="AA3675" s="91" t="str">
        <v>HIWAS014.3MM</v>
      </c>
    </row>
    <row r="3676" spans="1:27" s="91" customFormat="1" ht="15" customHeight="1" x14ac:dyDescent="0.35">
      <c r="A3676" t="s">
        <v>10944</v>
      </c>
      <c r="B3676" t="s">
        <v>10943</v>
      </c>
      <c r="C3676" t="s">
        <v>10922</v>
      </c>
      <c r="D3676" t="s">
        <v>10945</v>
      </c>
      <c r="E3676"/>
      <c r="F3676" t="s">
        <v>28994</v>
      </c>
      <c r="G3676"/>
      <c r="H3676">
        <v>15.4</v>
      </c>
      <c r="I3676">
        <v>2349</v>
      </c>
      <c r="J3676" t="s">
        <v>1514</v>
      </c>
      <c r="K3676">
        <v>35.317300000000003</v>
      </c>
      <c r="L3676">
        <v>-84.801299999999998</v>
      </c>
      <c r="M3676" s="100" t="s">
        <v>38384</v>
      </c>
      <c r="N3676" t="s">
        <v>26211</v>
      </c>
      <c r="O3676" t="s">
        <v>43034</v>
      </c>
      <c r="P3676">
        <v>2</v>
      </c>
      <c r="Q3676" t="s">
        <v>27431</v>
      </c>
      <c r="R3676" t="s">
        <v>25802</v>
      </c>
      <c r="S3676" t="s">
        <v>26197</v>
      </c>
      <c r="T3676" t="s">
        <v>26607</v>
      </c>
      <c r="U3676" t="s">
        <v>26207</v>
      </c>
      <c r="V3676" t="s">
        <v>26204</v>
      </c>
      <c r="W3676" s="91" t="s">
        <v>10946</v>
      </c>
      <c r="X3676" s="91" t="s">
        <v>37250</v>
      </c>
      <c r="Y3676" s="97"/>
      <c r="AA3676" s="91" t="str">
        <v>HIWAS015.4MM</v>
      </c>
    </row>
    <row r="3677" spans="1:27" s="91" customFormat="1" ht="15" customHeight="1" x14ac:dyDescent="0.35">
      <c r="A3677" t="s">
        <v>10948</v>
      </c>
      <c r="B3677" t="s">
        <v>10947</v>
      </c>
      <c r="C3677" t="s">
        <v>10922</v>
      </c>
      <c r="D3677" t="s">
        <v>10949</v>
      </c>
      <c r="E3677"/>
      <c r="F3677" t="s">
        <v>28994</v>
      </c>
      <c r="G3677"/>
      <c r="H3677">
        <v>15.6</v>
      </c>
      <c r="I3677">
        <v>2309</v>
      </c>
      <c r="J3677" t="s">
        <v>1514</v>
      </c>
      <c r="K3677">
        <v>35.315600000000003</v>
      </c>
      <c r="L3677">
        <v>-84.795599999999993</v>
      </c>
      <c r="M3677" s="100" t="s">
        <v>38384</v>
      </c>
      <c r="N3677" t="s">
        <v>26211</v>
      </c>
      <c r="O3677" t="s">
        <v>43034</v>
      </c>
      <c r="P3677">
        <v>2</v>
      </c>
      <c r="Q3677" t="s">
        <v>27432</v>
      </c>
      <c r="R3677" t="s">
        <v>25802</v>
      </c>
      <c r="S3677" t="s">
        <v>26197</v>
      </c>
      <c r="T3677" t="s">
        <v>26607</v>
      </c>
      <c r="U3677" t="s">
        <v>26207</v>
      </c>
      <c r="V3677" t="s">
        <v>26204</v>
      </c>
      <c r="W3677" s="91" t="s">
        <v>10950</v>
      </c>
      <c r="X3677" s="91" t="s">
        <v>31793</v>
      </c>
      <c r="Y3677" s="97"/>
      <c r="AA3677" s="91" t="str">
        <v>HIWAS015.6MM</v>
      </c>
    </row>
    <row r="3678" spans="1:27" s="91" customFormat="1" ht="15" customHeight="1" x14ac:dyDescent="0.35">
      <c r="A3678" t="s">
        <v>10952</v>
      </c>
      <c r="B3678" t="s">
        <v>10951</v>
      </c>
      <c r="C3678" t="s">
        <v>10922</v>
      </c>
      <c r="D3678" t="s">
        <v>10953</v>
      </c>
      <c r="E3678"/>
      <c r="F3678" t="s">
        <v>28994</v>
      </c>
      <c r="G3678"/>
      <c r="H3678">
        <v>16</v>
      </c>
      <c r="I3678">
        <v>2309</v>
      </c>
      <c r="J3678" t="s">
        <v>1514</v>
      </c>
      <c r="K3678">
        <v>35.314399999999999</v>
      </c>
      <c r="L3678">
        <v>-84.7864</v>
      </c>
      <c r="M3678" s="100" t="s">
        <v>38384</v>
      </c>
      <c r="N3678" t="s">
        <v>26211</v>
      </c>
      <c r="O3678" t="s">
        <v>43034</v>
      </c>
      <c r="P3678">
        <v>2</v>
      </c>
      <c r="Q3678" t="s">
        <v>27432</v>
      </c>
      <c r="R3678" t="s">
        <v>25802</v>
      </c>
      <c r="S3678" t="s">
        <v>26197</v>
      </c>
      <c r="T3678" t="s">
        <v>26607</v>
      </c>
      <c r="U3678" t="s">
        <v>26207</v>
      </c>
      <c r="V3678" t="s">
        <v>26204</v>
      </c>
      <c r="W3678" s="91" t="s">
        <v>10954</v>
      </c>
      <c r="X3678" s="91" t="s">
        <v>35252</v>
      </c>
      <c r="Y3678" s="97"/>
      <c r="AA3678" s="91" t="str">
        <v>HIWAS016.0MM</v>
      </c>
    </row>
    <row r="3679" spans="1:27" s="91" customFormat="1" ht="15" customHeight="1" x14ac:dyDescent="0.35">
      <c r="A3679" t="s">
        <v>10956</v>
      </c>
      <c r="B3679" t="s">
        <v>10955</v>
      </c>
      <c r="C3679" t="s">
        <v>10922</v>
      </c>
      <c r="D3679" t="s">
        <v>10957</v>
      </c>
      <c r="E3679"/>
      <c r="F3679" t="s">
        <v>28994</v>
      </c>
      <c r="G3679"/>
      <c r="H3679">
        <v>16.7</v>
      </c>
      <c r="I3679">
        <v>2309</v>
      </c>
      <c r="J3679" t="s">
        <v>1514</v>
      </c>
      <c r="K3679">
        <v>35.310299999999998</v>
      </c>
      <c r="L3679">
        <v>-84.780600000000007</v>
      </c>
      <c r="M3679" s="100" t="s">
        <v>38384</v>
      </c>
      <c r="N3679" t="s">
        <v>26211</v>
      </c>
      <c r="O3679" t="s">
        <v>43034</v>
      </c>
      <c r="P3679">
        <v>2</v>
      </c>
      <c r="Q3679" t="s">
        <v>27432</v>
      </c>
      <c r="R3679" t="s">
        <v>25802</v>
      </c>
      <c r="S3679" t="s">
        <v>26197</v>
      </c>
      <c r="T3679" t="s">
        <v>26607</v>
      </c>
      <c r="U3679" t="s">
        <v>26207</v>
      </c>
      <c r="V3679" t="s">
        <v>26204</v>
      </c>
      <c r="W3679" s="91" t="s">
        <v>10958</v>
      </c>
      <c r="X3679" s="91" t="s">
        <v>31794</v>
      </c>
      <c r="Y3679" s="97"/>
      <c r="AA3679" s="91" t="str">
        <v>HIWAS016.7MM</v>
      </c>
    </row>
    <row r="3680" spans="1:27" s="91" customFormat="1" ht="15" customHeight="1" x14ac:dyDescent="0.35">
      <c r="A3680" t="s">
        <v>10960</v>
      </c>
      <c r="B3680" t="s">
        <v>10959</v>
      </c>
      <c r="C3680" t="s">
        <v>10922</v>
      </c>
      <c r="D3680" t="s">
        <v>10961</v>
      </c>
      <c r="E3680"/>
      <c r="F3680" t="s">
        <v>44</v>
      </c>
      <c r="G3680"/>
      <c r="H3680">
        <v>18.600000000000001</v>
      </c>
      <c r="I3680">
        <v>2305</v>
      </c>
      <c r="J3680" t="s">
        <v>1514</v>
      </c>
      <c r="K3680">
        <v>35.291699999999999</v>
      </c>
      <c r="L3680">
        <v>-84.757499999999993</v>
      </c>
      <c r="M3680" s="100" t="s">
        <v>38384</v>
      </c>
      <c r="N3680" t="s">
        <v>26211</v>
      </c>
      <c r="O3680" t="s">
        <v>43034</v>
      </c>
      <c r="P3680">
        <v>2</v>
      </c>
      <c r="Q3680" t="s">
        <v>27432</v>
      </c>
      <c r="R3680" t="s">
        <v>25802</v>
      </c>
      <c r="S3680" t="s">
        <v>26197</v>
      </c>
      <c r="T3680" t="s">
        <v>26607</v>
      </c>
      <c r="U3680" t="s">
        <v>26207</v>
      </c>
      <c r="V3680" t="s">
        <v>26204</v>
      </c>
      <c r="W3680" s="91" t="s">
        <v>10962</v>
      </c>
      <c r="X3680" s="91" t="s">
        <v>37251</v>
      </c>
      <c r="Y3680" s="97"/>
      <c r="AA3680" s="91" t="str">
        <v>HIWAS018.6MM</v>
      </c>
    </row>
    <row r="3681" spans="1:27" s="91" customFormat="1" ht="15" customHeight="1" x14ac:dyDescent="0.35">
      <c r="A3681" t="s">
        <v>10964</v>
      </c>
      <c r="B3681" t="s">
        <v>10963</v>
      </c>
      <c r="C3681" t="s">
        <v>10922</v>
      </c>
      <c r="D3681" t="s">
        <v>10965</v>
      </c>
      <c r="E3681"/>
      <c r="F3681" t="s">
        <v>44</v>
      </c>
      <c r="G3681"/>
      <c r="H3681">
        <v>20</v>
      </c>
      <c r="I3681">
        <v>2230</v>
      </c>
      <c r="J3681" t="s">
        <v>1514</v>
      </c>
      <c r="K3681">
        <v>35.2911</v>
      </c>
      <c r="L3681">
        <v>-84.732299999999995</v>
      </c>
      <c r="M3681" s="100" t="s">
        <v>38384</v>
      </c>
      <c r="N3681" t="s">
        <v>26211</v>
      </c>
      <c r="O3681" t="s">
        <v>43046</v>
      </c>
      <c r="P3681">
        <v>2</v>
      </c>
      <c r="Q3681" t="s">
        <v>31795</v>
      </c>
      <c r="R3681" t="s">
        <v>25802</v>
      </c>
      <c r="S3681" t="s">
        <v>26197</v>
      </c>
      <c r="T3681" t="s">
        <v>26607</v>
      </c>
      <c r="U3681" t="s">
        <v>26207</v>
      </c>
      <c r="V3681" t="s">
        <v>26204</v>
      </c>
      <c r="X3681" s="91" t="s">
        <v>34418</v>
      </c>
      <c r="Y3681" s="97"/>
      <c r="AA3681" s="91" t="str">
        <v>HIWAS020.0MM</v>
      </c>
    </row>
    <row r="3682" spans="1:27" s="91" customFormat="1" ht="15" customHeight="1" x14ac:dyDescent="0.35">
      <c r="A3682" t="s">
        <v>10967</v>
      </c>
      <c r="B3682" t="s">
        <v>10966</v>
      </c>
      <c r="C3682" t="s">
        <v>10922</v>
      </c>
      <c r="D3682" t="s">
        <v>10968</v>
      </c>
      <c r="E3682"/>
      <c r="F3682" t="s">
        <v>44</v>
      </c>
      <c r="G3682"/>
      <c r="H3682">
        <v>23</v>
      </c>
      <c r="I3682">
        <v>2220</v>
      </c>
      <c r="J3682" t="s">
        <v>285</v>
      </c>
      <c r="K3682">
        <v>35.273609999999998</v>
      </c>
      <c r="L3682">
        <v>-84.753609999999995</v>
      </c>
      <c r="M3682" s="100" t="s">
        <v>38384</v>
      </c>
      <c r="N3682" t="s">
        <v>26211</v>
      </c>
      <c r="O3682" t="s">
        <v>43046</v>
      </c>
      <c r="P3682">
        <v>2</v>
      </c>
      <c r="Q3682" t="s">
        <v>31795</v>
      </c>
      <c r="R3682" t="s">
        <v>25802</v>
      </c>
      <c r="S3682" t="s">
        <v>26197</v>
      </c>
      <c r="T3682" t="s">
        <v>26607</v>
      </c>
      <c r="U3682" t="s">
        <v>26207</v>
      </c>
      <c r="V3682" t="s">
        <v>26204</v>
      </c>
      <c r="W3682" s="91" t="s">
        <v>43047</v>
      </c>
      <c r="Y3682" s="97"/>
      <c r="AA3682" s="91" t="str">
        <v>HIWAS023.0BR</v>
      </c>
    </row>
    <row r="3683" spans="1:27" s="91" customFormat="1" ht="15" customHeight="1" x14ac:dyDescent="0.35">
      <c r="A3683" t="s">
        <v>35253</v>
      </c>
      <c r="B3683" t="s">
        <v>35254</v>
      </c>
      <c r="C3683" t="s">
        <v>10922</v>
      </c>
      <c r="D3683" t="s">
        <v>35255</v>
      </c>
      <c r="E3683"/>
      <c r="F3683" t="s">
        <v>44</v>
      </c>
      <c r="G3683"/>
      <c r="H3683">
        <v>23.3</v>
      </c>
      <c r="I3683">
        <v>2223</v>
      </c>
      <c r="J3683" t="s">
        <v>285</v>
      </c>
      <c r="K3683">
        <v>35.270346000000004</v>
      </c>
      <c r="L3683">
        <v>-84.750675999999999</v>
      </c>
      <c r="M3683" s="100" t="s">
        <v>38384</v>
      </c>
      <c r="N3683" t="s">
        <v>26211</v>
      </c>
      <c r="O3683" t="s">
        <v>43046</v>
      </c>
      <c r="P3683">
        <v>2</v>
      </c>
      <c r="Q3683" t="s">
        <v>31795</v>
      </c>
      <c r="R3683" t="s">
        <v>25802</v>
      </c>
      <c r="S3683" t="s">
        <v>26197</v>
      </c>
      <c r="T3683"/>
      <c r="U3683" t="s">
        <v>26198</v>
      </c>
      <c r="V3683" t="s">
        <v>26204</v>
      </c>
      <c r="X3683" s="91" t="s">
        <v>35256</v>
      </c>
      <c r="Y3683" s="97"/>
      <c r="AA3683" s="91" t="str">
        <v>HIWAS023.3BR</v>
      </c>
    </row>
    <row r="3684" spans="1:27" s="91" customFormat="1" ht="15" customHeight="1" x14ac:dyDescent="0.35">
      <c r="A3684" t="s">
        <v>10970</v>
      </c>
      <c r="B3684" t="s">
        <v>10969</v>
      </c>
      <c r="C3684" t="s">
        <v>10922</v>
      </c>
      <c r="D3684" t="s">
        <v>10971</v>
      </c>
      <c r="E3684"/>
      <c r="F3684" t="s">
        <v>44</v>
      </c>
      <c r="G3684"/>
      <c r="H3684">
        <v>30.9</v>
      </c>
      <c r="I3684">
        <v>2180</v>
      </c>
      <c r="J3684" t="s">
        <v>285</v>
      </c>
      <c r="K3684">
        <v>35.228830000000002</v>
      </c>
      <c r="L3684">
        <v>-84.707759999999993</v>
      </c>
      <c r="M3684" s="100" t="s">
        <v>38384</v>
      </c>
      <c r="N3684" t="s">
        <v>26211</v>
      </c>
      <c r="O3684" t="s">
        <v>43046</v>
      </c>
      <c r="P3684">
        <v>2</v>
      </c>
      <c r="Q3684" t="s">
        <v>31795</v>
      </c>
      <c r="R3684" t="s">
        <v>25802</v>
      </c>
      <c r="S3684" t="s">
        <v>26197</v>
      </c>
      <c r="T3684"/>
      <c r="U3684" t="s">
        <v>26198</v>
      </c>
      <c r="V3684" t="s">
        <v>26204</v>
      </c>
      <c r="X3684" s="91" t="s">
        <v>31796</v>
      </c>
      <c r="Y3684" s="97"/>
      <c r="AA3684" s="91" t="str">
        <v>HIWAS030.9BR</v>
      </c>
    </row>
    <row r="3685" spans="1:27" s="91" customFormat="1" ht="15" customHeight="1" x14ac:dyDescent="0.35">
      <c r="A3685" t="s">
        <v>10973</v>
      </c>
      <c r="B3685" t="s">
        <v>10972</v>
      </c>
      <c r="C3685" t="s">
        <v>10922</v>
      </c>
      <c r="D3685" t="s">
        <v>10974</v>
      </c>
      <c r="E3685"/>
      <c r="F3685" t="s">
        <v>44</v>
      </c>
      <c r="G3685"/>
      <c r="H3685">
        <v>31</v>
      </c>
      <c r="I3685">
        <v>2139.16</v>
      </c>
      <c r="J3685" t="s">
        <v>285</v>
      </c>
      <c r="K3685">
        <v>35.228839999999998</v>
      </c>
      <c r="L3685">
        <v>-84.706909999999993</v>
      </c>
      <c r="M3685" s="100" t="s">
        <v>38384</v>
      </c>
      <c r="N3685" t="s">
        <v>26211</v>
      </c>
      <c r="O3685" t="s">
        <v>43046</v>
      </c>
      <c r="P3685">
        <v>2</v>
      </c>
      <c r="Q3685" t="s">
        <v>31795</v>
      </c>
      <c r="R3685" t="s">
        <v>25802</v>
      </c>
      <c r="S3685" t="s">
        <v>26197</v>
      </c>
      <c r="T3685"/>
      <c r="U3685" t="s">
        <v>26198</v>
      </c>
      <c r="V3685" t="s">
        <v>26204</v>
      </c>
      <c r="X3685" s="91" t="s">
        <v>31796</v>
      </c>
      <c r="Y3685" s="97"/>
      <c r="AA3685" s="91" t="str">
        <v>HIWAS031.0BR</v>
      </c>
    </row>
    <row r="3686" spans="1:27" s="91" customFormat="1" ht="15" customHeight="1" x14ac:dyDescent="0.35">
      <c r="A3686" t="s">
        <v>10976</v>
      </c>
      <c r="B3686" t="s">
        <v>10975</v>
      </c>
      <c r="C3686" t="s">
        <v>10922</v>
      </c>
      <c r="D3686" t="s">
        <v>10977</v>
      </c>
      <c r="E3686"/>
      <c r="F3686" t="s">
        <v>44</v>
      </c>
      <c r="G3686"/>
      <c r="H3686">
        <v>31.1</v>
      </c>
      <c r="I3686">
        <v>2137.12</v>
      </c>
      <c r="J3686" t="s">
        <v>285</v>
      </c>
      <c r="K3686">
        <v>35.228729999999999</v>
      </c>
      <c r="L3686">
        <v>-84.705889999999997</v>
      </c>
      <c r="M3686" s="100" t="s">
        <v>38384</v>
      </c>
      <c r="N3686" t="s">
        <v>26211</v>
      </c>
      <c r="O3686" t="s">
        <v>43046</v>
      </c>
      <c r="P3686">
        <v>2</v>
      </c>
      <c r="Q3686" t="s">
        <v>31795</v>
      </c>
      <c r="R3686" t="s">
        <v>25802</v>
      </c>
      <c r="S3686" t="s">
        <v>26197</v>
      </c>
      <c r="T3686"/>
      <c r="U3686" t="s">
        <v>26198</v>
      </c>
      <c r="V3686" t="s">
        <v>26204</v>
      </c>
      <c r="X3686" s="91" t="s">
        <v>31796</v>
      </c>
      <c r="Y3686" s="97"/>
      <c r="AA3686" s="91" t="str">
        <v>HIWAS031.1BR</v>
      </c>
    </row>
    <row r="3687" spans="1:27" s="91" customFormat="1" ht="15" customHeight="1" x14ac:dyDescent="0.35">
      <c r="A3687" t="s">
        <v>10979</v>
      </c>
      <c r="B3687" t="s">
        <v>10978</v>
      </c>
      <c r="C3687" t="s">
        <v>10922</v>
      </c>
      <c r="D3687" t="s">
        <v>10980</v>
      </c>
      <c r="E3687"/>
      <c r="F3687" t="s">
        <v>44</v>
      </c>
      <c r="G3687"/>
      <c r="H3687">
        <v>37</v>
      </c>
      <c r="I3687">
        <v>1358.46</v>
      </c>
      <c r="J3687" t="s">
        <v>301</v>
      </c>
      <c r="K3687">
        <v>35.225499999999997</v>
      </c>
      <c r="L3687">
        <v>-84.645200000000003</v>
      </c>
      <c r="M3687" s="100" t="s">
        <v>38384</v>
      </c>
      <c r="N3687" t="s">
        <v>26211</v>
      </c>
      <c r="O3687" t="s">
        <v>43046</v>
      </c>
      <c r="P3687">
        <v>2</v>
      </c>
      <c r="Q3687" t="s">
        <v>31795</v>
      </c>
      <c r="R3687" t="s">
        <v>25802</v>
      </c>
      <c r="S3687" t="s">
        <v>26197</v>
      </c>
      <c r="T3687"/>
      <c r="U3687" t="s">
        <v>26198</v>
      </c>
      <c r="V3687" t="s">
        <v>26204</v>
      </c>
      <c r="W3687" s="91" t="s">
        <v>35257</v>
      </c>
      <c r="X3687" s="91" t="s">
        <v>37252</v>
      </c>
      <c r="Y3687" s="97"/>
      <c r="AA3687" s="91" t="str">
        <v>HIWAS037.0PO</v>
      </c>
    </row>
    <row r="3688" spans="1:27" s="91" customFormat="1" ht="15" customHeight="1" x14ac:dyDescent="0.35">
      <c r="A3688" t="s">
        <v>10982</v>
      </c>
      <c r="B3688" t="s">
        <v>10981</v>
      </c>
      <c r="C3688" t="s">
        <v>10922</v>
      </c>
      <c r="D3688" t="s">
        <v>10983</v>
      </c>
      <c r="E3688"/>
      <c r="F3688" t="s">
        <v>44</v>
      </c>
      <c r="G3688" t="s">
        <v>28985</v>
      </c>
      <c r="H3688">
        <v>42.7</v>
      </c>
      <c r="I3688">
        <v>1232.02</v>
      </c>
      <c r="J3688" t="s">
        <v>301</v>
      </c>
      <c r="K3688">
        <v>35.239269999999998</v>
      </c>
      <c r="L3688">
        <v>-84.56241</v>
      </c>
      <c r="M3688" s="100" t="s">
        <v>38384</v>
      </c>
      <c r="N3688" t="s">
        <v>26211</v>
      </c>
      <c r="O3688" t="s">
        <v>42365</v>
      </c>
      <c r="P3688">
        <v>2</v>
      </c>
      <c r="Q3688" t="s">
        <v>31797</v>
      </c>
      <c r="R3688" t="s">
        <v>25802</v>
      </c>
      <c r="S3688" t="s">
        <v>26197</v>
      </c>
      <c r="T3688"/>
      <c r="U3688" t="s">
        <v>26198</v>
      </c>
      <c r="V3688" t="s">
        <v>26204</v>
      </c>
      <c r="W3688" s="91" t="s">
        <v>35258</v>
      </c>
      <c r="X3688" s="91" t="s">
        <v>37997</v>
      </c>
      <c r="Y3688" s="97"/>
      <c r="AA3688" s="91" t="str">
        <v>HIWAS042.7PO</v>
      </c>
    </row>
    <row r="3689" spans="1:27" s="91" customFormat="1" ht="15" customHeight="1" x14ac:dyDescent="0.35">
      <c r="A3689" t="s">
        <v>10985</v>
      </c>
      <c r="B3689" t="s">
        <v>10984</v>
      </c>
      <c r="C3689" t="s">
        <v>10922</v>
      </c>
      <c r="D3689" t="s">
        <v>10986</v>
      </c>
      <c r="E3689"/>
      <c r="F3689" t="s">
        <v>28985</v>
      </c>
      <c r="G3689"/>
      <c r="H3689">
        <v>48</v>
      </c>
      <c r="I3689">
        <v>1180.92</v>
      </c>
      <c r="J3689" t="s">
        <v>301</v>
      </c>
      <c r="K3689">
        <v>35.188099999999999</v>
      </c>
      <c r="L3689">
        <v>-84.500399999999999</v>
      </c>
      <c r="M3689" s="100" t="s">
        <v>38384</v>
      </c>
      <c r="N3689" t="s">
        <v>26211</v>
      </c>
      <c r="O3689" t="s">
        <v>42365</v>
      </c>
      <c r="P3689">
        <v>2</v>
      </c>
      <c r="Q3689" t="s">
        <v>26765</v>
      </c>
      <c r="R3689" t="s">
        <v>25802</v>
      </c>
      <c r="S3689" t="s">
        <v>26197</v>
      </c>
      <c r="T3689"/>
      <c r="U3689" t="s">
        <v>26198</v>
      </c>
      <c r="V3689" t="s">
        <v>26204</v>
      </c>
      <c r="W3689" s="91" t="s">
        <v>35259</v>
      </c>
      <c r="Y3689" s="97"/>
      <c r="AA3689" s="91" t="str">
        <v>HIWAS048.0PO</v>
      </c>
    </row>
    <row r="3690" spans="1:27" s="91" customFormat="1" ht="15" customHeight="1" x14ac:dyDescent="0.35">
      <c r="A3690" t="s">
        <v>10988</v>
      </c>
      <c r="B3690" t="s">
        <v>10987</v>
      </c>
      <c r="C3690" t="s">
        <v>10922</v>
      </c>
      <c r="D3690" t="s">
        <v>10989</v>
      </c>
      <c r="E3690"/>
      <c r="F3690" t="s">
        <v>28985</v>
      </c>
      <c r="G3690"/>
      <c r="H3690">
        <v>51.2</v>
      </c>
      <c r="I3690">
        <v>1149.32</v>
      </c>
      <c r="J3690" t="s">
        <v>301</v>
      </c>
      <c r="K3690">
        <v>35.1967</v>
      </c>
      <c r="L3690">
        <v>-84.462500000000006</v>
      </c>
      <c r="M3690" s="100" t="s">
        <v>38384</v>
      </c>
      <c r="N3690" t="s">
        <v>26211</v>
      </c>
      <c r="O3690" t="s">
        <v>42223</v>
      </c>
      <c r="P3690">
        <v>2</v>
      </c>
      <c r="Q3690" t="s">
        <v>26765</v>
      </c>
      <c r="R3690" t="s">
        <v>25802</v>
      </c>
      <c r="S3690" t="s">
        <v>26197</v>
      </c>
      <c r="T3690"/>
      <c r="U3690" t="s">
        <v>26198</v>
      </c>
      <c r="V3690" t="s">
        <v>26204</v>
      </c>
      <c r="W3690" s="91" t="s">
        <v>35260</v>
      </c>
      <c r="X3690" s="91" t="s">
        <v>30549</v>
      </c>
      <c r="Y3690" s="97"/>
      <c r="AA3690" s="91" t="str">
        <v>HIWAS051.2PO</v>
      </c>
    </row>
    <row r="3691" spans="1:27" s="91" customFormat="1" ht="15" customHeight="1" x14ac:dyDescent="0.35">
      <c r="A3691" t="s">
        <v>10991</v>
      </c>
      <c r="B3691" t="s">
        <v>10990</v>
      </c>
      <c r="C3691" t="s">
        <v>10922</v>
      </c>
      <c r="D3691" t="s">
        <v>10992</v>
      </c>
      <c r="E3691"/>
      <c r="F3691" t="s">
        <v>28985</v>
      </c>
      <c r="G3691"/>
      <c r="H3691">
        <v>53.2</v>
      </c>
      <c r="I3691">
        <v>1135.96</v>
      </c>
      <c r="J3691" t="s">
        <v>301</v>
      </c>
      <c r="K3691">
        <v>35.18</v>
      </c>
      <c r="L3691">
        <v>-84.444999999999993</v>
      </c>
      <c r="M3691" s="100" t="s">
        <v>38384</v>
      </c>
      <c r="N3691" t="s">
        <v>26211</v>
      </c>
      <c r="O3691" t="s">
        <v>42223</v>
      </c>
      <c r="P3691">
        <v>2</v>
      </c>
      <c r="Q3691" t="s">
        <v>26765</v>
      </c>
      <c r="R3691" t="s">
        <v>25802</v>
      </c>
      <c r="S3691" t="s">
        <v>26197</v>
      </c>
      <c r="T3691"/>
      <c r="U3691" t="s">
        <v>26198</v>
      </c>
      <c r="V3691" t="s">
        <v>26204</v>
      </c>
      <c r="W3691" s="91" t="s">
        <v>43048</v>
      </c>
      <c r="Y3691" s="97"/>
      <c r="AA3691" s="91" t="str">
        <v>HIWAS053.2PO</v>
      </c>
    </row>
    <row r="3692" spans="1:27" s="91" customFormat="1" ht="15" customHeight="1" x14ac:dyDescent="0.35">
      <c r="A3692" t="s">
        <v>10994</v>
      </c>
      <c r="B3692" t="s">
        <v>10993</v>
      </c>
      <c r="C3692" t="s">
        <v>10922</v>
      </c>
      <c r="D3692" t="s">
        <v>10995</v>
      </c>
      <c r="E3692"/>
      <c r="F3692" t="s">
        <v>28985</v>
      </c>
      <c r="G3692"/>
      <c r="H3692">
        <v>54</v>
      </c>
      <c r="I3692">
        <v>1133</v>
      </c>
      <c r="J3692" t="s">
        <v>301</v>
      </c>
      <c r="K3692">
        <v>35.189399999999999</v>
      </c>
      <c r="L3692">
        <v>-84.435199999999995</v>
      </c>
      <c r="M3692" s="100" t="s">
        <v>38384</v>
      </c>
      <c r="N3692" t="s">
        <v>26211</v>
      </c>
      <c r="O3692" t="s">
        <v>42223</v>
      </c>
      <c r="P3692">
        <v>2</v>
      </c>
      <c r="Q3692" t="s">
        <v>27433</v>
      </c>
      <c r="R3692" t="s">
        <v>25802</v>
      </c>
      <c r="S3692" t="s">
        <v>26197</v>
      </c>
      <c r="T3692"/>
      <c r="U3692" t="s">
        <v>26198</v>
      </c>
      <c r="V3692" t="s">
        <v>26204</v>
      </c>
      <c r="W3692" s="91" t="s">
        <v>35261</v>
      </c>
      <c r="Y3692" s="97"/>
      <c r="AA3692" s="91" t="str">
        <v>HIWAS054.0PO</v>
      </c>
    </row>
    <row r="3693" spans="1:27" s="91" customFormat="1" ht="15" customHeight="1" x14ac:dyDescent="0.35">
      <c r="A3693" t="s">
        <v>10997</v>
      </c>
      <c r="B3693" t="s">
        <v>10996</v>
      </c>
      <c r="C3693" t="s">
        <v>10922</v>
      </c>
      <c r="D3693" t="s">
        <v>10998</v>
      </c>
      <c r="E3693"/>
      <c r="F3693" t="s">
        <v>28985</v>
      </c>
      <c r="G3693"/>
      <c r="H3693">
        <v>55</v>
      </c>
      <c r="I3693">
        <v>1129.28</v>
      </c>
      <c r="J3693" t="s">
        <v>301</v>
      </c>
      <c r="K3693">
        <v>35.185510000000001</v>
      </c>
      <c r="L3693">
        <v>-84.419780000000003</v>
      </c>
      <c r="M3693" s="100" t="s">
        <v>38384</v>
      </c>
      <c r="N3693" t="s">
        <v>26211</v>
      </c>
      <c r="O3693" t="s">
        <v>42223</v>
      </c>
      <c r="P3693">
        <v>2</v>
      </c>
      <c r="Q3693" t="s">
        <v>27433</v>
      </c>
      <c r="R3693" t="s">
        <v>25802</v>
      </c>
      <c r="S3693" t="s">
        <v>26197</v>
      </c>
      <c r="T3693"/>
      <c r="U3693" t="s">
        <v>26198</v>
      </c>
      <c r="V3693" t="s">
        <v>26204</v>
      </c>
      <c r="Y3693" s="97"/>
      <c r="AA3693" s="91" t="str">
        <v>HIWAS055.0PO</v>
      </c>
    </row>
    <row r="3694" spans="1:27" s="91" customFormat="1" ht="15" customHeight="1" x14ac:dyDescent="0.35">
      <c r="A3694" t="s">
        <v>11000</v>
      </c>
      <c r="B3694" t="s">
        <v>10999</v>
      </c>
      <c r="C3694" t="s">
        <v>10922</v>
      </c>
      <c r="D3694" t="s">
        <v>11001</v>
      </c>
      <c r="E3694"/>
      <c r="F3694" t="s">
        <v>28985</v>
      </c>
      <c r="G3694"/>
      <c r="H3694">
        <v>56.5</v>
      </c>
      <c r="I3694">
        <v>1120</v>
      </c>
      <c r="J3694" t="s">
        <v>301</v>
      </c>
      <c r="K3694">
        <v>35.180300000000003</v>
      </c>
      <c r="L3694">
        <v>-84.396370000000005</v>
      </c>
      <c r="M3694" s="100" t="s">
        <v>38384</v>
      </c>
      <c r="N3694" t="s">
        <v>26211</v>
      </c>
      <c r="O3694" t="s">
        <v>42223</v>
      </c>
      <c r="P3694">
        <v>2</v>
      </c>
      <c r="Q3694" t="s">
        <v>27433</v>
      </c>
      <c r="R3694" t="s">
        <v>25802</v>
      </c>
      <c r="S3694" t="s">
        <v>26197</v>
      </c>
      <c r="T3694"/>
      <c r="U3694" t="s">
        <v>26198</v>
      </c>
      <c r="V3694" t="s">
        <v>26204</v>
      </c>
      <c r="Y3694" s="97"/>
      <c r="AA3694" s="91" t="str">
        <v>HIWAS056.5PO</v>
      </c>
    </row>
    <row r="3695" spans="1:27" s="91" customFormat="1" ht="15" customHeight="1" x14ac:dyDescent="0.35">
      <c r="A3695" t="s">
        <v>11003</v>
      </c>
      <c r="B3695" t="s">
        <v>11002</v>
      </c>
      <c r="C3695" t="s">
        <v>10922</v>
      </c>
      <c r="D3695" t="s">
        <v>11004</v>
      </c>
      <c r="E3695"/>
      <c r="F3695" t="s">
        <v>28985</v>
      </c>
      <c r="G3695"/>
      <c r="H3695">
        <v>57</v>
      </c>
      <c r="I3695">
        <v>1094.93</v>
      </c>
      <c r="J3695" t="s">
        <v>301</v>
      </c>
      <c r="K3695">
        <v>35.172789999999999</v>
      </c>
      <c r="L3695">
        <v>-84.3947</v>
      </c>
      <c r="M3695" s="100" t="s">
        <v>38384</v>
      </c>
      <c r="N3695" t="s">
        <v>26211</v>
      </c>
      <c r="O3695" t="s">
        <v>42223</v>
      </c>
      <c r="P3695">
        <v>2</v>
      </c>
      <c r="Q3695" t="s">
        <v>27433</v>
      </c>
      <c r="R3695" t="s">
        <v>25802</v>
      </c>
      <c r="S3695" t="s">
        <v>26197</v>
      </c>
      <c r="T3695"/>
      <c r="U3695" t="s">
        <v>26198</v>
      </c>
      <c r="V3695" t="s">
        <v>26204</v>
      </c>
      <c r="W3695" s="91" t="s">
        <v>35262</v>
      </c>
      <c r="X3695" s="91" t="s">
        <v>37253</v>
      </c>
      <c r="Y3695" s="97"/>
      <c r="AA3695" s="91" t="str">
        <v>HIWAS057.0PO</v>
      </c>
    </row>
    <row r="3696" spans="1:27" s="91" customFormat="1" ht="15" customHeight="1" x14ac:dyDescent="0.35">
      <c r="A3696" t="s">
        <v>11006</v>
      </c>
      <c r="B3696" t="s">
        <v>11005</v>
      </c>
      <c r="C3696" t="s">
        <v>10922</v>
      </c>
      <c r="D3696" t="s">
        <v>11007</v>
      </c>
      <c r="E3696"/>
      <c r="F3696" t="s">
        <v>28985</v>
      </c>
      <c r="G3696"/>
      <c r="H3696">
        <v>59</v>
      </c>
      <c r="I3696">
        <v>1086.8599999999999</v>
      </c>
      <c r="J3696" t="s">
        <v>301</v>
      </c>
      <c r="K3696">
        <v>35.170310000000001</v>
      </c>
      <c r="L3696">
        <v>-84.367840000000001</v>
      </c>
      <c r="M3696" s="100" t="s">
        <v>38384</v>
      </c>
      <c r="N3696" t="s">
        <v>26211</v>
      </c>
      <c r="O3696" t="s">
        <v>42223</v>
      </c>
      <c r="P3696">
        <v>2</v>
      </c>
      <c r="Q3696" t="s">
        <v>27433</v>
      </c>
      <c r="R3696" t="s">
        <v>25802</v>
      </c>
      <c r="S3696" t="s">
        <v>26197</v>
      </c>
      <c r="T3696"/>
      <c r="U3696" t="s">
        <v>26198</v>
      </c>
      <c r="V3696" t="s">
        <v>26204</v>
      </c>
      <c r="Y3696" s="97"/>
      <c r="AA3696" s="91" t="str">
        <v>HIWAS059.0PO</v>
      </c>
    </row>
    <row r="3697" spans="1:27" s="91" customFormat="1" ht="15" customHeight="1" x14ac:dyDescent="0.35">
      <c r="A3697" t="s">
        <v>11009</v>
      </c>
      <c r="B3697" t="s">
        <v>11008</v>
      </c>
      <c r="C3697" t="s">
        <v>10922</v>
      </c>
      <c r="D3697" t="s">
        <v>11010</v>
      </c>
      <c r="E3697"/>
      <c r="F3697" t="s">
        <v>28985</v>
      </c>
      <c r="G3697"/>
      <c r="H3697">
        <v>59.1</v>
      </c>
      <c r="I3697">
        <v>1050.3399999999999</v>
      </c>
      <c r="J3697" t="s">
        <v>301</v>
      </c>
      <c r="K3697">
        <v>35.170610000000003</v>
      </c>
      <c r="L3697">
        <v>-84.362499999999997</v>
      </c>
      <c r="M3697" s="100" t="s">
        <v>38384</v>
      </c>
      <c r="N3697" t="s">
        <v>26211</v>
      </c>
      <c r="O3697" t="s">
        <v>42223</v>
      </c>
      <c r="P3697">
        <v>2</v>
      </c>
      <c r="Q3697" t="s">
        <v>31798</v>
      </c>
      <c r="R3697" t="s">
        <v>25802</v>
      </c>
      <c r="S3697" t="s">
        <v>26197</v>
      </c>
      <c r="T3697"/>
      <c r="U3697" t="s">
        <v>26198</v>
      </c>
      <c r="V3697" t="s">
        <v>26204</v>
      </c>
      <c r="Y3697" s="97"/>
      <c r="AA3697" s="91" t="str">
        <v>HIWAS059.1PO</v>
      </c>
    </row>
    <row r="3698" spans="1:27" s="91" customFormat="1" ht="15" customHeight="1" x14ac:dyDescent="0.35">
      <c r="A3698" t="s">
        <v>11012</v>
      </c>
      <c r="B3698" t="s">
        <v>11011</v>
      </c>
      <c r="C3698" t="s">
        <v>10922</v>
      </c>
      <c r="D3698" t="s">
        <v>11013</v>
      </c>
      <c r="E3698"/>
      <c r="F3698" t="s">
        <v>28985</v>
      </c>
      <c r="G3698"/>
      <c r="H3698">
        <v>62.5</v>
      </c>
      <c r="I3698">
        <v>1046.1600000000001</v>
      </c>
      <c r="J3698" t="s">
        <v>301</v>
      </c>
      <c r="K3698">
        <v>35.167520000000003</v>
      </c>
      <c r="L3698">
        <v>-84.317660000000004</v>
      </c>
      <c r="M3698" s="100" t="s">
        <v>38384</v>
      </c>
      <c r="N3698" t="s">
        <v>26211</v>
      </c>
      <c r="O3698" t="s">
        <v>42223</v>
      </c>
      <c r="P3698">
        <v>2</v>
      </c>
      <c r="Q3698" t="s">
        <v>31798</v>
      </c>
      <c r="R3698" t="s">
        <v>25802</v>
      </c>
      <c r="S3698" t="s">
        <v>26197</v>
      </c>
      <c r="T3698"/>
      <c r="U3698" t="s">
        <v>26198</v>
      </c>
      <c r="V3698" t="s">
        <v>26204</v>
      </c>
      <c r="W3698" s="91" t="s">
        <v>11014</v>
      </c>
      <c r="X3698" s="91" t="s">
        <v>35263</v>
      </c>
      <c r="Y3698" s="97"/>
      <c r="AA3698" s="91" t="str">
        <v>HIWAS062.5PO</v>
      </c>
    </row>
    <row r="3699" spans="1:27" s="91" customFormat="1" ht="15" customHeight="1" x14ac:dyDescent="0.35">
      <c r="A3699" t="s">
        <v>11016</v>
      </c>
      <c r="B3699" t="s">
        <v>11015</v>
      </c>
      <c r="C3699" t="s">
        <v>10922</v>
      </c>
      <c r="D3699" t="s">
        <v>11017</v>
      </c>
      <c r="E3699"/>
      <c r="F3699" t="s">
        <v>28985</v>
      </c>
      <c r="G3699"/>
      <c r="H3699">
        <v>63</v>
      </c>
      <c r="I3699">
        <v>1044.3699999999999</v>
      </c>
      <c r="J3699" t="s">
        <v>301</v>
      </c>
      <c r="K3699">
        <v>35.171590000000002</v>
      </c>
      <c r="L3699">
        <v>-84.315299999999993</v>
      </c>
      <c r="M3699" s="100" t="s">
        <v>38384</v>
      </c>
      <c r="N3699" t="s">
        <v>26211</v>
      </c>
      <c r="O3699" t="s">
        <v>42223</v>
      </c>
      <c r="P3699">
        <v>2</v>
      </c>
      <c r="Q3699" t="s">
        <v>31798</v>
      </c>
      <c r="R3699" t="s">
        <v>25802</v>
      </c>
      <c r="S3699" t="s">
        <v>26197</v>
      </c>
      <c r="T3699"/>
      <c r="U3699" t="s">
        <v>26198</v>
      </c>
      <c r="V3699" t="s">
        <v>26204</v>
      </c>
      <c r="W3699" s="91" t="s">
        <v>41227</v>
      </c>
      <c r="Y3699" s="97"/>
      <c r="AA3699" s="91" t="str">
        <v>HIWAS063.0PO</v>
      </c>
    </row>
    <row r="3700" spans="1:27" s="91" customFormat="1" ht="15" customHeight="1" x14ac:dyDescent="0.35">
      <c r="A3700" t="s">
        <v>11019</v>
      </c>
      <c r="B3700" t="s">
        <v>11018</v>
      </c>
      <c r="C3700" t="s">
        <v>10922</v>
      </c>
      <c r="D3700" t="s">
        <v>11020</v>
      </c>
      <c r="E3700"/>
      <c r="F3700" t="s">
        <v>28985</v>
      </c>
      <c r="G3700"/>
      <c r="H3700">
        <v>63.5</v>
      </c>
      <c r="I3700">
        <v>1044.05</v>
      </c>
      <c r="J3700" t="s">
        <v>301</v>
      </c>
      <c r="K3700">
        <v>35.179749999999999</v>
      </c>
      <c r="L3700">
        <v>-84.309070000000006</v>
      </c>
      <c r="M3700" s="100" t="s">
        <v>38384</v>
      </c>
      <c r="N3700" t="s">
        <v>26211</v>
      </c>
      <c r="O3700" t="s">
        <v>42223</v>
      </c>
      <c r="P3700">
        <v>2</v>
      </c>
      <c r="Q3700" t="s">
        <v>31798</v>
      </c>
      <c r="R3700" t="s">
        <v>25802</v>
      </c>
      <c r="S3700" t="s">
        <v>26197</v>
      </c>
      <c r="T3700"/>
      <c r="U3700" t="s">
        <v>26198</v>
      </c>
      <c r="V3700" t="s">
        <v>26204</v>
      </c>
      <c r="Y3700" s="97"/>
      <c r="AA3700" s="91" t="str">
        <v>HIWAS063.5PO</v>
      </c>
    </row>
    <row r="3701" spans="1:27" s="91" customFormat="1" ht="15" customHeight="1" x14ac:dyDescent="0.35">
      <c r="A3701" t="s">
        <v>11022</v>
      </c>
      <c r="B3701" t="s">
        <v>11021</v>
      </c>
      <c r="C3701" t="s">
        <v>10922</v>
      </c>
      <c r="D3701" t="s">
        <v>11023</v>
      </c>
      <c r="E3701"/>
      <c r="F3701" t="s">
        <v>28985</v>
      </c>
      <c r="G3701"/>
      <c r="H3701">
        <v>65</v>
      </c>
      <c r="I3701">
        <v>1018</v>
      </c>
      <c r="J3701" t="s">
        <v>301</v>
      </c>
      <c r="K3701">
        <v>35.177990000000001</v>
      </c>
      <c r="L3701">
        <v>-84.29495</v>
      </c>
      <c r="M3701" s="100" t="s">
        <v>38384</v>
      </c>
      <c r="N3701" t="s">
        <v>26211</v>
      </c>
      <c r="O3701" s="92" t="s">
        <v>42223</v>
      </c>
      <c r="P3701">
        <v>2</v>
      </c>
      <c r="Q3701" t="s">
        <v>31798</v>
      </c>
      <c r="R3701" t="s">
        <v>25802</v>
      </c>
      <c r="S3701" t="s">
        <v>26197</v>
      </c>
      <c r="T3701"/>
      <c r="U3701" t="s">
        <v>26198</v>
      </c>
      <c r="V3701" t="s">
        <v>26204</v>
      </c>
      <c r="Y3701" s="97"/>
      <c r="AA3701" s="91" t="str">
        <v>HIWAS065.0PO</v>
      </c>
    </row>
    <row r="3702" spans="1:27" s="91" customFormat="1" ht="15" customHeight="1" x14ac:dyDescent="0.35">
      <c r="A3702" t="s">
        <v>11025</v>
      </c>
      <c r="B3702" t="s">
        <v>11024</v>
      </c>
      <c r="C3702" t="s">
        <v>11026</v>
      </c>
      <c r="D3702" t="s">
        <v>11027</v>
      </c>
      <c r="E3702"/>
      <c r="F3702" t="s">
        <v>44</v>
      </c>
      <c r="G3702"/>
      <c r="H3702">
        <v>0.5</v>
      </c>
      <c r="I3702">
        <v>0.43</v>
      </c>
      <c r="J3702" t="s">
        <v>1514</v>
      </c>
      <c r="K3702">
        <v>35.303739999999998</v>
      </c>
      <c r="L3702">
        <v>-84.756810000000002</v>
      </c>
      <c r="M3702" s="100" t="s">
        <v>38384</v>
      </c>
      <c r="N3702" t="s">
        <v>26211</v>
      </c>
      <c r="O3702" t="s">
        <v>43034</v>
      </c>
      <c r="P3702">
        <v>2</v>
      </c>
      <c r="Q3702" t="s">
        <v>31799</v>
      </c>
      <c r="R3702" t="s">
        <v>25802</v>
      </c>
      <c r="S3702" t="s">
        <v>26197</v>
      </c>
      <c r="T3702"/>
      <c r="U3702" t="s">
        <v>26198</v>
      </c>
      <c r="V3702" t="s">
        <v>26204</v>
      </c>
      <c r="Y3702" s="97"/>
      <c r="AA3702" s="91" t="str">
        <v>HIWAS18.0T0.5MM</v>
      </c>
    </row>
    <row r="3703" spans="1:27" s="91" customFormat="1" ht="15" customHeight="1" x14ac:dyDescent="0.35">
      <c r="A3703" t="s">
        <v>11029</v>
      </c>
      <c r="B3703" t="s">
        <v>11028</v>
      </c>
      <c r="C3703" t="s">
        <v>11030</v>
      </c>
      <c r="D3703" t="s">
        <v>11031</v>
      </c>
      <c r="E3703"/>
      <c r="F3703" t="s">
        <v>44</v>
      </c>
      <c r="G3703"/>
      <c r="H3703">
        <v>1.2</v>
      </c>
      <c r="I3703">
        <v>2.42</v>
      </c>
      <c r="J3703" t="s">
        <v>285</v>
      </c>
      <c r="K3703">
        <v>35.304720000000003</v>
      </c>
      <c r="L3703">
        <v>-84.747159999999994</v>
      </c>
      <c r="M3703" s="100" t="s">
        <v>38384</v>
      </c>
      <c r="N3703" t="s">
        <v>26211</v>
      </c>
      <c r="O3703" t="s">
        <v>43034</v>
      </c>
      <c r="P3703">
        <v>2</v>
      </c>
      <c r="Q3703" t="s">
        <v>31799</v>
      </c>
      <c r="R3703" t="s">
        <v>25802</v>
      </c>
      <c r="S3703" t="s">
        <v>26197</v>
      </c>
      <c r="T3703"/>
      <c r="U3703" t="s">
        <v>26198</v>
      </c>
      <c r="V3703" t="s">
        <v>26204</v>
      </c>
      <c r="Y3703" s="97"/>
      <c r="AA3703" s="91" t="str">
        <v>HIWAS18.7T1.2BR</v>
      </c>
    </row>
    <row r="3704" spans="1:27" s="91" customFormat="1" ht="15" customHeight="1" x14ac:dyDescent="0.35">
      <c r="A3704" s="310" t="s">
        <v>39400</v>
      </c>
      <c r="B3704" s="310" t="s">
        <v>39401</v>
      </c>
      <c r="C3704" s="310" t="s">
        <v>11030</v>
      </c>
      <c r="D3704" s="310" t="s">
        <v>39402</v>
      </c>
      <c r="E3704" s="310"/>
      <c r="F3704" s="310" t="s">
        <v>44</v>
      </c>
      <c r="G3704" s="310"/>
      <c r="H3704" s="314">
        <v>1.8</v>
      </c>
      <c r="I3704" s="314">
        <v>1.92</v>
      </c>
      <c r="J3704" s="310" t="s">
        <v>1514</v>
      </c>
      <c r="K3704" s="314">
        <v>35.312539999999998</v>
      </c>
      <c r="L3704" s="314">
        <v>-84.742320000000007</v>
      </c>
      <c r="M3704" s="314" t="s">
        <v>38384</v>
      </c>
      <c r="N3704" s="310" t="s">
        <v>26211</v>
      </c>
      <c r="O3704" s="310" t="s">
        <v>39403</v>
      </c>
      <c r="P3704" s="314">
        <v>2</v>
      </c>
      <c r="Q3704" s="310" t="s">
        <v>31799</v>
      </c>
      <c r="R3704" s="310" t="s">
        <v>25802</v>
      </c>
      <c r="S3704" s="310" t="s">
        <v>26197</v>
      </c>
      <c r="T3704" s="310"/>
      <c r="U3704" s="310" t="s">
        <v>26198</v>
      </c>
      <c r="V3704" s="310" t="s">
        <v>26204</v>
      </c>
      <c r="Y3704" s="97"/>
      <c r="AA3704" s="91" t="str">
        <v>HIWAS18.7T1.8MM</v>
      </c>
    </row>
    <row r="3705" spans="1:27" s="91" customFormat="1" ht="15" customHeight="1" x14ac:dyDescent="0.35">
      <c r="A3705" s="310" t="s">
        <v>39404</v>
      </c>
      <c r="B3705" s="310" t="s">
        <v>39405</v>
      </c>
      <c r="C3705" s="310" t="s">
        <v>11030</v>
      </c>
      <c r="D3705" s="310" t="s">
        <v>39406</v>
      </c>
      <c r="E3705" s="310"/>
      <c r="F3705" s="310" t="s">
        <v>44</v>
      </c>
      <c r="G3705" s="310"/>
      <c r="H3705" s="314">
        <v>2.4</v>
      </c>
      <c r="I3705" s="314">
        <v>1.1399999999999999</v>
      </c>
      <c r="J3705" s="310" t="s">
        <v>1514</v>
      </c>
      <c r="K3705" s="314">
        <v>35.319850000000002</v>
      </c>
      <c r="L3705" s="314">
        <v>-84.737560000000002</v>
      </c>
      <c r="M3705" s="314" t="s">
        <v>38384</v>
      </c>
      <c r="N3705" s="310" t="s">
        <v>26211</v>
      </c>
      <c r="O3705" s="310" t="s">
        <v>39403</v>
      </c>
      <c r="P3705" s="314">
        <v>2</v>
      </c>
      <c r="Q3705" s="310" t="s">
        <v>31799</v>
      </c>
      <c r="R3705" s="310" t="s">
        <v>25802</v>
      </c>
      <c r="S3705" s="310" t="s">
        <v>26197</v>
      </c>
      <c r="T3705" s="310"/>
      <c r="U3705" s="310" t="s">
        <v>26198</v>
      </c>
      <c r="V3705" s="310" t="s">
        <v>26204</v>
      </c>
      <c r="Y3705" s="97"/>
      <c r="AA3705" s="91" t="str">
        <v>HIWAS18.7T2.4MM</v>
      </c>
    </row>
    <row r="3706" spans="1:27" s="91" customFormat="1" ht="15" customHeight="1" x14ac:dyDescent="0.35">
      <c r="A3706" s="310" t="s">
        <v>39407</v>
      </c>
      <c r="B3706" s="310" t="s">
        <v>39408</v>
      </c>
      <c r="C3706" s="310" t="s">
        <v>11030</v>
      </c>
      <c r="D3706" s="310" t="s">
        <v>39409</v>
      </c>
      <c r="E3706" s="310"/>
      <c r="F3706" s="310" t="s">
        <v>44</v>
      </c>
      <c r="G3706" s="310"/>
      <c r="H3706" s="314">
        <v>2.8</v>
      </c>
      <c r="I3706" s="314">
        <v>0.62</v>
      </c>
      <c r="J3706" s="310" t="s">
        <v>1514</v>
      </c>
      <c r="K3706" s="314">
        <v>35.324179999999998</v>
      </c>
      <c r="L3706" s="314">
        <v>-84.733969999999999</v>
      </c>
      <c r="M3706" s="314" t="s">
        <v>38384</v>
      </c>
      <c r="N3706" s="310" t="s">
        <v>26211</v>
      </c>
      <c r="O3706" s="310" t="s">
        <v>39403</v>
      </c>
      <c r="P3706" s="314">
        <v>2</v>
      </c>
      <c r="Q3706" s="310" t="s">
        <v>31799</v>
      </c>
      <c r="R3706" s="310" t="s">
        <v>25802</v>
      </c>
      <c r="S3706" s="310" t="s">
        <v>26197</v>
      </c>
      <c r="T3706" s="310"/>
      <c r="U3706" s="310" t="s">
        <v>26198</v>
      </c>
      <c r="V3706" s="310" t="s">
        <v>26204</v>
      </c>
      <c r="Y3706" s="97"/>
      <c r="AA3706" s="91" t="str">
        <v>HIWAS18.7T2.8MM</v>
      </c>
    </row>
    <row r="3707" spans="1:27" s="91" customFormat="1" ht="15" customHeight="1" x14ac:dyDescent="0.35">
      <c r="A3707" t="s">
        <v>11033</v>
      </c>
      <c r="B3707" t="s">
        <v>11032</v>
      </c>
      <c r="C3707" t="s">
        <v>11030</v>
      </c>
      <c r="D3707" t="s">
        <v>11034</v>
      </c>
      <c r="E3707"/>
      <c r="F3707" t="s">
        <v>44</v>
      </c>
      <c r="G3707"/>
      <c r="H3707">
        <v>0.5</v>
      </c>
      <c r="I3707">
        <v>2.4900000000000002</v>
      </c>
      <c r="J3707" t="s">
        <v>285</v>
      </c>
      <c r="K3707">
        <v>35.28387</v>
      </c>
      <c r="L3707">
        <v>-84.757540000000006</v>
      </c>
      <c r="M3707" s="100" t="s">
        <v>38384</v>
      </c>
      <c r="N3707" t="s">
        <v>26211</v>
      </c>
      <c r="O3707" t="s">
        <v>43034</v>
      </c>
      <c r="P3707">
        <v>2</v>
      </c>
      <c r="Q3707" t="s">
        <v>31800</v>
      </c>
      <c r="R3707" t="s">
        <v>25802</v>
      </c>
      <c r="S3707" t="s">
        <v>26197</v>
      </c>
      <c r="T3707"/>
      <c r="U3707" t="s">
        <v>26198</v>
      </c>
      <c r="V3707" t="s">
        <v>26204</v>
      </c>
      <c r="Y3707" s="97"/>
      <c r="AA3707" s="91" t="str">
        <v>HIWAS18.8T0.5BR</v>
      </c>
    </row>
    <row r="3708" spans="1:27" s="91" customFormat="1" ht="15" customHeight="1" x14ac:dyDescent="0.35">
      <c r="A3708" t="s">
        <v>11036</v>
      </c>
      <c r="B3708" t="s">
        <v>11035</v>
      </c>
      <c r="C3708" t="s">
        <v>11037</v>
      </c>
      <c r="D3708" t="s">
        <v>11038</v>
      </c>
      <c r="E3708"/>
      <c r="F3708" t="s">
        <v>403</v>
      </c>
      <c r="G3708" t="s">
        <v>929</v>
      </c>
      <c r="H3708">
        <v>0</v>
      </c>
      <c r="I3708">
        <v>69.59</v>
      </c>
      <c r="J3708" t="s">
        <v>919</v>
      </c>
      <c r="K3708">
        <v>35.010899999999999</v>
      </c>
      <c r="L3708">
        <v>-90.150800000000004</v>
      </c>
      <c r="M3708" s="100" t="s">
        <v>38557</v>
      </c>
      <c r="N3708" t="s">
        <v>26435</v>
      </c>
      <c r="O3708" t="s">
        <v>43035</v>
      </c>
      <c r="P3708">
        <v>1</v>
      </c>
      <c r="Q3708" t="s">
        <v>27434</v>
      </c>
      <c r="R3708" t="s">
        <v>25828</v>
      </c>
      <c r="S3708" t="s">
        <v>26197</v>
      </c>
      <c r="T3708"/>
      <c r="U3708" t="s">
        <v>26198</v>
      </c>
      <c r="V3708" t="s">
        <v>26199</v>
      </c>
      <c r="W3708" s="91" t="s">
        <v>11039</v>
      </c>
      <c r="X3708" s="91" t="s">
        <v>41228</v>
      </c>
      <c r="Y3708" s="97"/>
      <c r="AA3708" s="91" t="str">
        <v>HLAKE000.0SH</v>
      </c>
    </row>
    <row r="3709" spans="1:27" s="91" customFormat="1" ht="15" customHeight="1" x14ac:dyDescent="0.35">
      <c r="A3709" t="s">
        <v>11041</v>
      </c>
      <c r="B3709" t="s">
        <v>11040</v>
      </c>
      <c r="C3709" t="s">
        <v>11037</v>
      </c>
      <c r="D3709" t="s">
        <v>11042</v>
      </c>
      <c r="E3709"/>
      <c r="F3709" t="s">
        <v>27</v>
      </c>
      <c r="G3709"/>
      <c r="H3709">
        <v>4</v>
      </c>
      <c r="I3709">
        <v>46.6</v>
      </c>
      <c r="J3709" t="s">
        <v>919</v>
      </c>
      <c r="K3709">
        <v>34.9985</v>
      </c>
      <c r="L3709">
        <v>-90.096599999999995</v>
      </c>
      <c r="M3709" s="100" t="s">
        <v>38557</v>
      </c>
      <c r="N3709" t="s">
        <v>26435</v>
      </c>
      <c r="O3709" t="s">
        <v>43036</v>
      </c>
      <c r="P3709">
        <v>1</v>
      </c>
      <c r="Q3709" t="s">
        <v>27435</v>
      </c>
      <c r="R3709" t="s">
        <v>25828</v>
      </c>
      <c r="S3709" t="s">
        <v>26197</v>
      </c>
      <c r="T3709"/>
      <c r="U3709" t="s">
        <v>26198</v>
      </c>
      <c r="V3709" t="s">
        <v>26199</v>
      </c>
      <c r="W3709" s="91" t="s">
        <v>11043</v>
      </c>
      <c r="X3709" s="91" t="s">
        <v>41229</v>
      </c>
      <c r="Y3709" s="97"/>
      <c r="AA3709" s="91" t="str">
        <v>HLAKE004.0SH</v>
      </c>
    </row>
    <row r="3710" spans="1:27" s="91" customFormat="1" ht="15" customHeight="1" x14ac:dyDescent="0.35">
      <c r="A3710" t="s">
        <v>11045</v>
      </c>
      <c r="B3710" t="s">
        <v>11044</v>
      </c>
      <c r="C3710" t="s">
        <v>11046</v>
      </c>
      <c r="D3710" t="s">
        <v>11047</v>
      </c>
      <c r="E3710"/>
      <c r="F3710" t="s">
        <v>403</v>
      </c>
      <c r="G3710"/>
      <c r="H3710">
        <v>0</v>
      </c>
      <c r="I3710">
        <v>12.66</v>
      </c>
      <c r="J3710" t="s">
        <v>919</v>
      </c>
      <c r="K3710">
        <v>35.014499999999998</v>
      </c>
      <c r="L3710">
        <v>-90.135400000000004</v>
      </c>
      <c r="M3710" s="100" t="s">
        <v>38557</v>
      </c>
      <c r="N3710" t="s">
        <v>26435</v>
      </c>
      <c r="O3710" t="s">
        <v>43035</v>
      </c>
      <c r="P3710">
        <v>1</v>
      </c>
      <c r="Q3710" t="s">
        <v>31801</v>
      </c>
      <c r="R3710" t="s">
        <v>25828</v>
      </c>
      <c r="S3710" t="s">
        <v>26197</v>
      </c>
      <c r="T3710"/>
      <c r="U3710" t="s">
        <v>26198</v>
      </c>
      <c r="V3710" t="s">
        <v>26199</v>
      </c>
      <c r="W3710" s="91" t="s">
        <v>11048</v>
      </c>
      <c r="X3710" s="91" t="s">
        <v>31802</v>
      </c>
      <c r="Y3710" s="97"/>
      <c r="AA3710" s="91" t="str">
        <v>HLCUT000.0SH</v>
      </c>
    </row>
    <row r="3711" spans="1:27" s="91" customFormat="1" ht="15" customHeight="1" x14ac:dyDescent="0.35">
      <c r="A3711" t="s">
        <v>11050</v>
      </c>
      <c r="B3711" t="s">
        <v>11049</v>
      </c>
      <c r="C3711" t="s">
        <v>11051</v>
      </c>
      <c r="D3711" t="s">
        <v>11052</v>
      </c>
      <c r="E3711"/>
      <c r="F3711" t="s">
        <v>28983</v>
      </c>
      <c r="G3711"/>
      <c r="H3711">
        <v>0.3</v>
      </c>
      <c r="I3711">
        <v>0.56999999999999995</v>
      </c>
      <c r="J3711" t="s">
        <v>15</v>
      </c>
      <c r="K3711">
        <v>35.743679999999998</v>
      </c>
      <c r="L3711">
        <v>-83.782120000000006</v>
      </c>
      <c r="M3711" s="100" t="s">
        <v>38415</v>
      </c>
      <c r="N3711" t="s">
        <v>26602</v>
      </c>
      <c r="O3711" t="s">
        <v>42220</v>
      </c>
      <c r="P3711">
        <v>2</v>
      </c>
      <c r="Q3711" t="s">
        <v>31803</v>
      </c>
      <c r="R3711" t="s">
        <v>25825</v>
      </c>
      <c r="S3711" t="s">
        <v>26197</v>
      </c>
      <c r="T3711"/>
      <c r="U3711" t="s">
        <v>26198</v>
      </c>
      <c r="V3711" t="s">
        <v>26204</v>
      </c>
      <c r="Y3711" s="97"/>
      <c r="AA3711" s="91" t="str">
        <v>HODGE000.3BT</v>
      </c>
    </row>
    <row r="3712" spans="1:27" s="91" customFormat="1" ht="15" customHeight="1" x14ac:dyDescent="0.35">
      <c r="A3712" t="s">
        <v>11054</v>
      </c>
      <c r="B3712" t="s">
        <v>11053</v>
      </c>
      <c r="C3712" t="s">
        <v>11055</v>
      </c>
      <c r="D3712" t="s">
        <v>11056</v>
      </c>
      <c r="E3712"/>
      <c r="F3712" t="s">
        <v>44</v>
      </c>
      <c r="G3712"/>
      <c r="H3712">
        <v>1.1000000000000001</v>
      </c>
      <c r="I3712">
        <v>1.32</v>
      </c>
      <c r="J3712" t="s">
        <v>766</v>
      </c>
      <c r="K3712">
        <v>35.376779999999997</v>
      </c>
      <c r="L3712">
        <v>-85.108249999999998</v>
      </c>
      <c r="M3712" s="100" t="s">
        <v>38386</v>
      </c>
      <c r="N3712" t="s">
        <v>29084</v>
      </c>
      <c r="O3712" t="s">
        <v>42133</v>
      </c>
      <c r="P3712">
        <v>3</v>
      </c>
      <c r="Q3712" t="s">
        <v>29192</v>
      </c>
      <c r="R3712" t="s">
        <v>25802</v>
      </c>
      <c r="S3712" t="s">
        <v>26197</v>
      </c>
      <c r="T3712"/>
      <c r="U3712" t="s">
        <v>26198</v>
      </c>
      <c r="V3712" t="s">
        <v>26204</v>
      </c>
      <c r="Y3712" s="97"/>
      <c r="AA3712" s="91" t="str">
        <v>HODGE001.1HM</v>
      </c>
    </row>
    <row r="3713" spans="1:27" s="91" customFormat="1" ht="15" customHeight="1" x14ac:dyDescent="0.35">
      <c r="A3713" s="310" t="s">
        <v>41230</v>
      </c>
      <c r="B3713" s="310" t="s">
        <v>41231</v>
      </c>
      <c r="C3713" s="310" t="s">
        <v>41232</v>
      </c>
      <c r="D3713" s="310" t="s">
        <v>41233</v>
      </c>
      <c r="E3713" s="310"/>
      <c r="F3713" s="310" t="s">
        <v>9</v>
      </c>
      <c r="G3713" s="310"/>
      <c r="H3713" s="314">
        <v>1.5</v>
      </c>
      <c r="I3713" s="314">
        <v>1.58</v>
      </c>
      <c r="J3713" s="310" t="s">
        <v>10</v>
      </c>
      <c r="K3713" s="314">
        <v>35.266190000000002</v>
      </c>
      <c r="L3713" s="314">
        <v>-88.706620000000001</v>
      </c>
      <c r="M3713" s="314" t="s">
        <v>38377</v>
      </c>
      <c r="N3713" s="310" t="s">
        <v>41234</v>
      </c>
      <c r="O3713" s="310" t="s">
        <v>41235</v>
      </c>
      <c r="P3713" s="314">
        <v>4</v>
      </c>
      <c r="Q3713" s="310" t="s">
        <v>41236</v>
      </c>
      <c r="R3713" s="310" t="s">
        <v>25816</v>
      </c>
      <c r="S3713" s="310" t="s">
        <v>26197</v>
      </c>
      <c r="T3713" s="310"/>
      <c r="U3713" s="310" t="s">
        <v>26198</v>
      </c>
      <c r="V3713" s="310" t="s">
        <v>26199</v>
      </c>
      <c r="Y3713" s="97"/>
      <c r="AA3713" s="91" t="str">
        <v>HODGE001.5MC</v>
      </c>
    </row>
    <row r="3714" spans="1:27" s="91" customFormat="1" ht="15" customHeight="1" x14ac:dyDescent="0.35">
      <c r="A3714" t="s">
        <v>11058</v>
      </c>
      <c r="B3714" t="s">
        <v>11057</v>
      </c>
      <c r="C3714" t="s">
        <v>11059</v>
      </c>
      <c r="D3714" t="s">
        <v>11060</v>
      </c>
      <c r="E3714"/>
      <c r="F3714" t="s">
        <v>9</v>
      </c>
      <c r="G3714"/>
      <c r="H3714">
        <v>1.4</v>
      </c>
      <c r="I3714">
        <v>6.22</v>
      </c>
      <c r="J3714" t="s">
        <v>448</v>
      </c>
      <c r="K3714">
        <v>35.897449999999999</v>
      </c>
      <c r="L3714">
        <v>-88.828220000000002</v>
      </c>
      <c r="M3714" s="100" t="s">
        <v>38429</v>
      </c>
      <c r="N3714" t="s">
        <v>26286</v>
      </c>
      <c r="O3714" t="s">
        <v>42408</v>
      </c>
      <c r="P3714">
        <v>2</v>
      </c>
      <c r="Q3714" t="s">
        <v>27436</v>
      </c>
      <c r="R3714" t="s">
        <v>25816</v>
      </c>
      <c r="S3714" t="s">
        <v>26197</v>
      </c>
      <c r="T3714"/>
      <c r="U3714" t="s">
        <v>26198</v>
      </c>
      <c r="V3714" t="s">
        <v>26199</v>
      </c>
      <c r="Y3714" s="97"/>
      <c r="AA3714" s="91" t="str">
        <v>HOG001.4GI</v>
      </c>
    </row>
    <row r="3715" spans="1:27" s="91" customFormat="1" ht="15" customHeight="1" x14ac:dyDescent="0.35">
      <c r="A3715" t="s">
        <v>11062</v>
      </c>
      <c r="B3715" t="s">
        <v>11061</v>
      </c>
      <c r="C3715" t="s">
        <v>11063</v>
      </c>
      <c r="D3715" t="s">
        <v>11064</v>
      </c>
      <c r="E3715"/>
      <c r="F3715" t="s">
        <v>33</v>
      </c>
      <c r="G3715"/>
      <c r="H3715">
        <v>0.2</v>
      </c>
      <c r="I3715">
        <v>2.97</v>
      </c>
      <c r="J3715" t="s">
        <v>253</v>
      </c>
      <c r="K3715">
        <v>36.39425</v>
      </c>
      <c r="L3715">
        <v>-86.629109999999997</v>
      </c>
      <c r="M3715" s="100" t="s">
        <v>38431</v>
      </c>
      <c r="N3715" t="s">
        <v>26295</v>
      </c>
      <c r="O3715" t="s">
        <v>42903</v>
      </c>
      <c r="P3715">
        <v>4</v>
      </c>
      <c r="Q3715" t="s">
        <v>31804</v>
      </c>
      <c r="R3715" t="s">
        <v>25829</v>
      </c>
      <c r="S3715" t="s">
        <v>26197</v>
      </c>
      <c r="T3715"/>
      <c r="U3715" t="s">
        <v>26198</v>
      </c>
      <c r="V3715" t="s">
        <v>26199</v>
      </c>
      <c r="Y3715" s="97"/>
      <c r="AA3715" s="91" t="str">
        <v>HOGAN000.2SR</v>
      </c>
    </row>
    <row r="3716" spans="1:27" s="91" customFormat="1" ht="15" customHeight="1" x14ac:dyDescent="0.35">
      <c r="A3716" t="s">
        <v>11066</v>
      </c>
      <c r="B3716" t="s">
        <v>11065</v>
      </c>
      <c r="C3716" t="s">
        <v>11067</v>
      </c>
      <c r="D3716" t="s">
        <v>11068</v>
      </c>
      <c r="E3716"/>
      <c r="F3716" t="s">
        <v>33</v>
      </c>
      <c r="G3716"/>
      <c r="H3716">
        <v>1.4</v>
      </c>
      <c r="I3716">
        <v>4.25</v>
      </c>
      <c r="J3716" t="s">
        <v>39</v>
      </c>
      <c r="K3716">
        <v>36.241667</v>
      </c>
      <c r="L3716">
        <v>-85.973332999999997</v>
      </c>
      <c r="M3716" s="100" t="s">
        <v>38431</v>
      </c>
      <c r="N3716" t="s">
        <v>26295</v>
      </c>
      <c r="O3716" t="s">
        <v>42215</v>
      </c>
      <c r="P3716">
        <v>4</v>
      </c>
      <c r="Q3716" t="s">
        <v>27437</v>
      </c>
      <c r="R3716" t="s">
        <v>25812</v>
      </c>
      <c r="S3716" t="s">
        <v>26197</v>
      </c>
      <c r="T3716"/>
      <c r="U3716" t="s">
        <v>26198</v>
      </c>
      <c r="V3716" t="s">
        <v>26199</v>
      </c>
      <c r="Y3716" s="97"/>
      <c r="AA3716" s="91" t="str">
        <v>HOGAN001.4SM</v>
      </c>
    </row>
    <row r="3717" spans="1:27" s="91" customFormat="1" ht="15" customHeight="1" x14ac:dyDescent="0.35">
      <c r="A3717" t="s">
        <v>27439</v>
      </c>
      <c r="B3717" t="s">
        <v>27438</v>
      </c>
      <c r="C3717" t="s">
        <v>11063</v>
      </c>
      <c r="D3717" t="s">
        <v>27440</v>
      </c>
      <c r="E3717"/>
      <c r="F3717" t="s">
        <v>33</v>
      </c>
      <c r="G3717"/>
      <c r="H3717">
        <v>1.8</v>
      </c>
      <c r="I3717">
        <v>1.62</v>
      </c>
      <c r="J3717" t="s">
        <v>253</v>
      </c>
      <c r="K3717">
        <v>36.393912999999998</v>
      </c>
      <c r="L3717">
        <v>-86.655863999999994</v>
      </c>
      <c r="M3717" s="100" t="s">
        <v>38431</v>
      </c>
      <c r="N3717" t="s">
        <v>26295</v>
      </c>
      <c r="O3717" t="s">
        <v>42903</v>
      </c>
      <c r="P3717">
        <v>4</v>
      </c>
      <c r="Q3717" t="s">
        <v>31804</v>
      </c>
      <c r="R3717" t="s">
        <v>25829</v>
      </c>
      <c r="S3717" t="s">
        <v>26197</v>
      </c>
      <c r="T3717"/>
      <c r="U3717" t="s">
        <v>26198</v>
      </c>
      <c r="V3717" t="s">
        <v>26199</v>
      </c>
      <c r="Y3717" s="97"/>
      <c r="AA3717" s="91" t="str">
        <v>HOGAN001.8SR</v>
      </c>
    </row>
    <row r="3718" spans="1:27" s="91" customFormat="1" ht="15" customHeight="1" x14ac:dyDescent="0.35">
      <c r="A3718" t="s">
        <v>11070</v>
      </c>
      <c r="B3718" t="s">
        <v>11069</v>
      </c>
      <c r="C3718" t="s">
        <v>11071</v>
      </c>
      <c r="D3718" t="s">
        <v>11072</v>
      </c>
      <c r="E3718"/>
      <c r="F3718" t="s">
        <v>29010</v>
      </c>
      <c r="G3718"/>
      <c r="H3718">
        <v>0.4</v>
      </c>
      <c r="I3718">
        <v>3.3</v>
      </c>
      <c r="J3718" t="s">
        <v>1237</v>
      </c>
      <c r="K3718">
        <v>36.48659</v>
      </c>
      <c r="L3718">
        <v>-84.050420000000003</v>
      </c>
      <c r="M3718" s="100" t="s">
        <v>38417</v>
      </c>
      <c r="N3718" t="s">
        <v>26260</v>
      </c>
      <c r="O3718" t="s">
        <v>42929</v>
      </c>
      <c r="P3718">
        <v>4</v>
      </c>
      <c r="Q3718" t="s">
        <v>31805</v>
      </c>
      <c r="R3718" t="s">
        <v>25825</v>
      </c>
      <c r="S3718" t="s">
        <v>26197</v>
      </c>
      <c r="T3718"/>
      <c r="U3718" t="s">
        <v>26198</v>
      </c>
      <c r="V3718" t="s">
        <v>26204</v>
      </c>
      <c r="W3718" s="91" t="s">
        <v>35264</v>
      </c>
      <c r="X3718" s="91" t="s">
        <v>39410</v>
      </c>
      <c r="Y3718" s="97"/>
      <c r="AA3718" s="91" t="str">
        <v>HOGCA000.4CA</v>
      </c>
    </row>
    <row r="3719" spans="1:27" s="91" customFormat="1" ht="15" customHeight="1" x14ac:dyDescent="0.35">
      <c r="A3719" t="s">
        <v>35265</v>
      </c>
      <c r="B3719" t="s">
        <v>11073</v>
      </c>
      <c r="C3719" t="s">
        <v>11074</v>
      </c>
      <c r="D3719" t="s">
        <v>11075</v>
      </c>
      <c r="E3719"/>
      <c r="F3719" t="s">
        <v>29010</v>
      </c>
      <c r="G3719"/>
      <c r="H3719">
        <v>0.5</v>
      </c>
      <c r="I3719">
        <v>0.2</v>
      </c>
      <c r="J3719" t="s">
        <v>1237</v>
      </c>
      <c r="K3719">
        <v>36.498600000000003</v>
      </c>
      <c r="L3719">
        <v>-84.020660000000007</v>
      </c>
      <c r="M3719" s="100" t="s">
        <v>38417</v>
      </c>
      <c r="N3719" t="s">
        <v>26260</v>
      </c>
      <c r="O3719" t="s">
        <v>42929</v>
      </c>
      <c r="P3719">
        <v>4</v>
      </c>
      <c r="Q3719" t="s">
        <v>31805</v>
      </c>
      <c r="R3719" t="s">
        <v>25825</v>
      </c>
      <c r="S3719" t="s">
        <v>26197</v>
      </c>
      <c r="T3719"/>
      <c r="U3719" t="s">
        <v>26198</v>
      </c>
      <c r="V3719" t="s">
        <v>26204</v>
      </c>
      <c r="W3719" s="91" t="s">
        <v>36602</v>
      </c>
      <c r="X3719" s="91" t="s">
        <v>39410</v>
      </c>
      <c r="Y3719" s="97"/>
      <c r="AA3719" s="91" t="str">
        <v>HOGCA1.9T0.5CA</v>
      </c>
    </row>
    <row r="3720" spans="1:27" s="91" customFormat="1" ht="15" customHeight="1" x14ac:dyDescent="0.35">
      <c r="A3720" t="s">
        <v>11077</v>
      </c>
      <c r="B3720" t="s">
        <v>11076</v>
      </c>
      <c r="C3720" t="s">
        <v>11078</v>
      </c>
      <c r="D3720" t="s">
        <v>11079</v>
      </c>
      <c r="E3720"/>
      <c r="F3720" t="s">
        <v>115</v>
      </c>
      <c r="G3720"/>
      <c r="H3720">
        <v>0.4</v>
      </c>
      <c r="I3720">
        <v>2.06</v>
      </c>
      <c r="J3720" t="s">
        <v>583</v>
      </c>
      <c r="K3720">
        <v>35.0732</v>
      </c>
      <c r="L3720">
        <v>-85.564499999999995</v>
      </c>
      <c r="M3720" s="100" t="s">
        <v>38393</v>
      </c>
      <c r="N3720" t="s">
        <v>59</v>
      </c>
      <c r="O3720" t="s">
        <v>42299</v>
      </c>
      <c r="P3720">
        <v>5</v>
      </c>
      <c r="Q3720" t="s">
        <v>31806</v>
      </c>
      <c r="R3720" t="s">
        <v>25802</v>
      </c>
      <c r="S3720" t="s">
        <v>26197</v>
      </c>
      <c r="T3720"/>
      <c r="U3720" t="s">
        <v>26198</v>
      </c>
      <c r="V3720" t="s">
        <v>26199</v>
      </c>
      <c r="X3720" s="91" t="s">
        <v>31807</v>
      </c>
      <c r="Y3720" s="97"/>
      <c r="AA3720" s="91" t="str">
        <v>HOGE000.4MI</v>
      </c>
    </row>
    <row r="3721" spans="1:27" s="91" customFormat="1" ht="15" customHeight="1" x14ac:dyDescent="0.35">
      <c r="A3721" t="s">
        <v>11081</v>
      </c>
      <c r="B3721" t="s">
        <v>11080</v>
      </c>
      <c r="C3721" t="s">
        <v>11082</v>
      </c>
      <c r="D3721" t="s">
        <v>11083</v>
      </c>
      <c r="E3721"/>
      <c r="F3721" t="s">
        <v>29089</v>
      </c>
      <c r="G3721"/>
      <c r="H3721">
        <v>0.1</v>
      </c>
      <c r="I3721">
        <v>0.32</v>
      </c>
      <c r="J3721" t="s">
        <v>766</v>
      </c>
      <c r="K3721">
        <v>35.246189999999999</v>
      </c>
      <c r="L3721">
        <v>-85.235429999999994</v>
      </c>
      <c r="M3721" s="100" t="s">
        <v>38386</v>
      </c>
      <c r="N3721" t="s">
        <v>29084</v>
      </c>
      <c r="O3721" t="s">
        <v>42519</v>
      </c>
      <c r="P3721">
        <v>4</v>
      </c>
      <c r="Q3721" t="s">
        <v>27441</v>
      </c>
      <c r="R3721" t="s">
        <v>25802</v>
      </c>
      <c r="S3721" t="s">
        <v>26197</v>
      </c>
      <c r="T3721"/>
      <c r="U3721" t="s">
        <v>26198</v>
      </c>
      <c r="V3721" t="s">
        <v>26204</v>
      </c>
      <c r="W3721" s="91" t="s">
        <v>11084</v>
      </c>
      <c r="X3721" s="91" t="s">
        <v>35266</v>
      </c>
      <c r="Y3721" s="97"/>
      <c r="AA3721" s="91" t="str">
        <v>HOGSK000.1HM</v>
      </c>
    </row>
    <row r="3722" spans="1:27" s="91" customFormat="1" ht="15" customHeight="1" x14ac:dyDescent="0.35">
      <c r="A3722" t="s">
        <v>11086</v>
      </c>
      <c r="B3722" t="s">
        <v>11085</v>
      </c>
      <c r="C3722" t="s">
        <v>11082</v>
      </c>
      <c r="D3722" t="s">
        <v>11087</v>
      </c>
      <c r="E3722"/>
      <c r="F3722" t="s">
        <v>29090</v>
      </c>
      <c r="G3722"/>
      <c r="H3722">
        <v>0.2</v>
      </c>
      <c r="I3722">
        <v>1.2</v>
      </c>
      <c r="J3722" t="s">
        <v>625</v>
      </c>
      <c r="K3722">
        <v>36.012479999999996</v>
      </c>
      <c r="L3722">
        <v>-82.565650000000005</v>
      </c>
      <c r="M3722" s="100" t="s">
        <v>38387</v>
      </c>
      <c r="N3722" t="s">
        <v>26214</v>
      </c>
      <c r="O3722" t="s">
        <v>42356</v>
      </c>
      <c r="P3722">
        <v>5</v>
      </c>
      <c r="Q3722" t="s">
        <v>31808</v>
      </c>
      <c r="R3722" t="s">
        <v>25821</v>
      </c>
      <c r="S3722" t="s">
        <v>26197</v>
      </c>
      <c r="T3722"/>
      <c r="U3722" t="s">
        <v>26198</v>
      </c>
      <c r="V3722" t="s">
        <v>26204</v>
      </c>
      <c r="X3722" s="91" t="s">
        <v>35267</v>
      </c>
      <c r="Y3722" s="97"/>
      <c r="AA3722" s="91" t="str">
        <v>HOGSK000.2UC</v>
      </c>
    </row>
    <row r="3723" spans="1:27" s="91" customFormat="1" ht="15" customHeight="1" x14ac:dyDescent="0.35">
      <c r="A3723" t="s">
        <v>11089</v>
      </c>
      <c r="B3723" t="s">
        <v>11088</v>
      </c>
      <c r="C3723" t="s">
        <v>11090</v>
      </c>
      <c r="D3723" t="s">
        <v>3348</v>
      </c>
      <c r="E3723"/>
      <c r="F3723" t="s">
        <v>44</v>
      </c>
      <c r="G3723"/>
      <c r="H3723">
        <v>0.5</v>
      </c>
      <c r="I3723">
        <v>0.1</v>
      </c>
      <c r="J3723" t="s">
        <v>2163</v>
      </c>
      <c r="K3723">
        <v>36.328020000000002</v>
      </c>
      <c r="L3723">
        <v>-83.644800000000004</v>
      </c>
      <c r="M3723" s="100" t="s">
        <v>38424</v>
      </c>
      <c r="N3723" t="s">
        <v>26272</v>
      </c>
      <c r="O3723" t="s">
        <v>43021</v>
      </c>
      <c r="P3723">
        <v>4</v>
      </c>
      <c r="Q3723" t="s">
        <v>27150</v>
      </c>
      <c r="R3723" t="s">
        <v>25825</v>
      </c>
      <c r="S3723" t="s">
        <v>26197</v>
      </c>
      <c r="T3723"/>
      <c r="U3723" t="s">
        <v>26198</v>
      </c>
      <c r="V3723" t="s">
        <v>26204</v>
      </c>
      <c r="X3723" s="91" t="s">
        <v>31809</v>
      </c>
      <c r="Y3723" s="97"/>
      <c r="AA3723" s="91" t="str">
        <v>HOGSK000.5GR</v>
      </c>
    </row>
    <row r="3724" spans="1:27" s="91" customFormat="1" ht="15" customHeight="1" x14ac:dyDescent="0.35">
      <c r="A3724" t="s">
        <v>11092</v>
      </c>
      <c r="B3724" t="s">
        <v>11091</v>
      </c>
      <c r="C3724" t="s">
        <v>11090</v>
      </c>
      <c r="D3724" t="s">
        <v>11093</v>
      </c>
      <c r="E3724"/>
      <c r="F3724" t="s">
        <v>44</v>
      </c>
      <c r="G3724"/>
      <c r="H3724">
        <v>2.6</v>
      </c>
      <c r="I3724">
        <v>9</v>
      </c>
      <c r="J3724" t="s">
        <v>2163</v>
      </c>
      <c r="K3724">
        <v>36.310099999999998</v>
      </c>
      <c r="L3724">
        <v>-83.648099999999999</v>
      </c>
      <c r="M3724" s="100" t="s">
        <v>38424</v>
      </c>
      <c r="N3724" t="s">
        <v>26272</v>
      </c>
      <c r="O3724" t="s">
        <v>43021</v>
      </c>
      <c r="P3724">
        <v>4</v>
      </c>
      <c r="Q3724" t="s">
        <v>27150</v>
      </c>
      <c r="R3724" t="s">
        <v>25825</v>
      </c>
      <c r="S3724" t="s">
        <v>26197</v>
      </c>
      <c r="T3724"/>
      <c r="U3724" t="s">
        <v>26198</v>
      </c>
      <c r="V3724" t="s">
        <v>26204</v>
      </c>
      <c r="Y3724" s="97"/>
      <c r="AA3724" s="91" t="str">
        <v>HOGSK002.6GR</v>
      </c>
    </row>
    <row r="3725" spans="1:27" s="91" customFormat="1" ht="15" customHeight="1" x14ac:dyDescent="0.35">
      <c r="A3725" t="s">
        <v>31810</v>
      </c>
      <c r="B3725" t="s">
        <v>11094</v>
      </c>
      <c r="C3725" t="s">
        <v>11095</v>
      </c>
      <c r="D3725" t="s">
        <v>11096</v>
      </c>
      <c r="E3725"/>
      <c r="F3725" t="s">
        <v>9</v>
      </c>
      <c r="G3725"/>
      <c r="H3725">
        <v>1.8</v>
      </c>
      <c r="I3725">
        <v>3.43</v>
      </c>
      <c r="J3725" t="s">
        <v>10</v>
      </c>
      <c r="K3725">
        <v>35.34243</v>
      </c>
      <c r="L3725">
        <v>-88.627189999999999</v>
      </c>
      <c r="M3725" s="100" t="s">
        <v>38381</v>
      </c>
      <c r="N3725" t="s">
        <v>26209</v>
      </c>
      <c r="O3725" t="s">
        <v>42855</v>
      </c>
      <c r="P3725">
        <v>1</v>
      </c>
      <c r="Q3725" t="s">
        <v>31811</v>
      </c>
      <c r="R3725" t="s">
        <v>25816</v>
      </c>
      <c r="S3725" t="s">
        <v>26197</v>
      </c>
      <c r="T3725"/>
      <c r="U3725" t="s">
        <v>26198</v>
      </c>
      <c r="V3725" t="s">
        <v>26199</v>
      </c>
      <c r="W3725" s="91" t="s">
        <v>31812</v>
      </c>
      <c r="X3725" s="91" t="s">
        <v>37998</v>
      </c>
      <c r="Y3725" s="97"/>
      <c r="AA3725" s="91" t="str">
        <v>HOGWA001.8MC</v>
      </c>
    </row>
    <row r="3726" spans="1:27" s="91" customFormat="1" ht="15" customHeight="1" x14ac:dyDescent="0.35">
      <c r="A3726" t="s">
        <v>11098</v>
      </c>
      <c r="B3726" t="s">
        <v>11097</v>
      </c>
      <c r="C3726" t="s">
        <v>11099</v>
      </c>
      <c r="D3726" t="s">
        <v>1726</v>
      </c>
      <c r="E3726"/>
      <c r="F3726" t="s">
        <v>28977</v>
      </c>
      <c r="G3726"/>
      <c r="H3726">
        <v>0.4</v>
      </c>
      <c r="I3726">
        <v>15.29</v>
      </c>
      <c r="J3726" t="s">
        <v>354</v>
      </c>
      <c r="K3726">
        <v>35.101419999999997</v>
      </c>
      <c r="L3726">
        <v>-88.129469999999998</v>
      </c>
      <c r="M3726" s="100" t="s">
        <v>38402</v>
      </c>
      <c r="N3726" t="s">
        <v>26242</v>
      </c>
      <c r="O3726" t="s">
        <v>43022</v>
      </c>
      <c r="P3726">
        <v>3</v>
      </c>
      <c r="Q3726" t="s">
        <v>31813</v>
      </c>
      <c r="R3726" t="s">
        <v>25816</v>
      </c>
      <c r="S3726" t="s">
        <v>26197</v>
      </c>
      <c r="T3726"/>
      <c r="U3726" t="s">
        <v>26198</v>
      </c>
      <c r="V3726" t="s">
        <v>26199</v>
      </c>
      <c r="W3726" s="91" t="s">
        <v>11098</v>
      </c>
      <c r="X3726" s="91" t="s">
        <v>31814</v>
      </c>
      <c r="Y3726" s="97"/>
      <c r="AA3726" s="91" t="str">
        <v>HOLLA000.4HD</v>
      </c>
    </row>
    <row r="3727" spans="1:27" s="91" customFormat="1" ht="15" customHeight="1" x14ac:dyDescent="0.35">
      <c r="A3727" t="s">
        <v>11101</v>
      </c>
      <c r="B3727" t="s">
        <v>11100</v>
      </c>
      <c r="C3727" t="s">
        <v>11099</v>
      </c>
      <c r="D3727" t="s">
        <v>11102</v>
      </c>
      <c r="E3727"/>
      <c r="F3727" t="s">
        <v>28977</v>
      </c>
      <c r="G3727"/>
      <c r="H3727">
        <v>3</v>
      </c>
      <c r="I3727">
        <v>9.3699999999999992</v>
      </c>
      <c r="J3727" t="s">
        <v>354</v>
      </c>
      <c r="K3727">
        <v>35.070900000000002</v>
      </c>
      <c r="L3727">
        <v>-88.105400000000003</v>
      </c>
      <c r="M3727" s="100" t="s">
        <v>38402</v>
      </c>
      <c r="N3727" t="s">
        <v>26242</v>
      </c>
      <c r="O3727" t="s">
        <v>43022</v>
      </c>
      <c r="P3727">
        <v>3</v>
      </c>
      <c r="Q3727" t="s">
        <v>31813</v>
      </c>
      <c r="R3727" t="s">
        <v>25816</v>
      </c>
      <c r="S3727" t="s">
        <v>26197</v>
      </c>
      <c r="T3727"/>
      <c r="U3727" t="s">
        <v>26198</v>
      </c>
      <c r="V3727" t="s">
        <v>26199</v>
      </c>
      <c r="W3727" s="91" t="s">
        <v>11103</v>
      </c>
      <c r="Y3727" s="97"/>
      <c r="AA3727" s="91" t="str">
        <v>HOLLA003.0HD</v>
      </c>
    </row>
    <row r="3728" spans="1:27" s="91" customFormat="1" ht="15" customHeight="1" x14ac:dyDescent="0.35">
      <c r="A3728" t="s">
        <v>11105</v>
      </c>
      <c r="B3728" t="s">
        <v>11104</v>
      </c>
      <c r="C3728" t="s">
        <v>11106</v>
      </c>
      <c r="D3728" t="s">
        <v>11107</v>
      </c>
      <c r="E3728"/>
      <c r="F3728" t="s">
        <v>44</v>
      </c>
      <c r="G3728"/>
      <c r="H3728">
        <v>0.5</v>
      </c>
      <c r="I3728">
        <v>6.06</v>
      </c>
      <c r="J3728" t="s">
        <v>64</v>
      </c>
      <c r="K3728">
        <v>36.139620000000001</v>
      </c>
      <c r="L3728">
        <v>-82.761229999999998</v>
      </c>
      <c r="M3728" s="100" t="s">
        <v>38387</v>
      </c>
      <c r="N3728" t="s">
        <v>26214</v>
      </c>
      <c r="O3728" t="s">
        <v>42262</v>
      </c>
      <c r="P3728">
        <v>5</v>
      </c>
      <c r="Q3728" t="s">
        <v>27443</v>
      </c>
      <c r="R3728" t="s">
        <v>25821</v>
      </c>
      <c r="S3728" t="s">
        <v>26197</v>
      </c>
      <c r="T3728"/>
      <c r="U3728" t="s">
        <v>26198</v>
      </c>
      <c r="V3728" t="s">
        <v>26204</v>
      </c>
      <c r="Y3728" s="97"/>
      <c r="AA3728" s="91" t="str">
        <v>HOLLE000.5GE</v>
      </c>
    </row>
    <row r="3729" spans="1:27" s="91" customFormat="1" ht="15" customHeight="1" x14ac:dyDescent="0.35">
      <c r="A3729" t="s">
        <v>11109</v>
      </c>
      <c r="B3729" t="s">
        <v>11108</v>
      </c>
      <c r="C3729" t="s">
        <v>11106</v>
      </c>
      <c r="D3729" t="s">
        <v>11110</v>
      </c>
      <c r="E3729"/>
      <c r="F3729" t="s">
        <v>44</v>
      </c>
      <c r="G3729"/>
      <c r="H3729">
        <v>1.7</v>
      </c>
      <c r="I3729">
        <v>4.46</v>
      </c>
      <c r="J3729" t="s">
        <v>64</v>
      </c>
      <c r="K3729">
        <v>36.156120000000001</v>
      </c>
      <c r="L3729">
        <v>-82.769180000000006</v>
      </c>
      <c r="M3729" s="100" t="s">
        <v>38387</v>
      </c>
      <c r="N3729" t="s">
        <v>26214</v>
      </c>
      <c r="O3729" t="s">
        <v>42262</v>
      </c>
      <c r="P3729">
        <v>5</v>
      </c>
      <c r="Q3729" t="s">
        <v>27443</v>
      </c>
      <c r="R3729" t="s">
        <v>25821</v>
      </c>
      <c r="S3729" t="s">
        <v>26197</v>
      </c>
      <c r="T3729"/>
      <c r="U3729" t="s">
        <v>26198</v>
      </c>
      <c r="V3729" t="s">
        <v>26204</v>
      </c>
      <c r="Y3729" s="97"/>
      <c r="AA3729" s="91" t="str">
        <v>HOLLE001.7GE</v>
      </c>
    </row>
    <row r="3730" spans="1:27" s="91" customFormat="1" ht="15" customHeight="1" x14ac:dyDescent="0.35">
      <c r="A3730" s="310" t="s">
        <v>43566</v>
      </c>
      <c r="B3730" s="310" t="s">
        <v>43567</v>
      </c>
      <c r="C3730" s="310" t="s">
        <v>11106</v>
      </c>
      <c r="D3730" s="310" t="s">
        <v>43568</v>
      </c>
      <c r="E3730" s="310"/>
      <c r="F3730" s="310" t="s">
        <v>44</v>
      </c>
      <c r="G3730" s="310"/>
      <c r="H3730" s="314">
        <v>3.6</v>
      </c>
      <c r="I3730" s="314">
        <v>2.2000000000000002</v>
      </c>
      <c r="J3730" s="310" t="s">
        <v>64</v>
      </c>
      <c r="K3730" s="314">
        <v>36.169199999999996</v>
      </c>
      <c r="L3730" s="314">
        <v>-82.788300000000007</v>
      </c>
      <c r="M3730" s="314" t="s">
        <v>38387</v>
      </c>
      <c r="N3730" s="310" t="s">
        <v>26214</v>
      </c>
      <c r="O3730" s="310" t="s">
        <v>39322</v>
      </c>
      <c r="P3730" s="314">
        <v>5</v>
      </c>
      <c r="Q3730" s="310" t="s">
        <v>27443</v>
      </c>
      <c r="R3730" s="310" t="s">
        <v>25821</v>
      </c>
      <c r="S3730" s="310" t="s">
        <v>26197</v>
      </c>
      <c r="T3730" s="310"/>
      <c r="U3730" s="310" t="s">
        <v>26198</v>
      </c>
      <c r="V3730" s="310" t="s">
        <v>26204</v>
      </c>
      <c r="W3730" s="91" t="s">
        <v>43569</v>
      </c>
      <c r="X3730" s="91" t="s">
        <v>43570</v>
      </c>
      <c r="Y3730" s="97"/>
      <c r="AA3730" s="91" t="str">
        <v>HOLLE003.6GE</v>
      </c>
    </row>
    <row r="3731" spans="1:27" s="91" customFormat="1" ht="15" customHeight="1" x14ac:dyDescent="0.35">
      <c r="A3731" t="s">
        <v>11112</v>
      </c>
      <c r="B3731" t="s">
        <v>11111</v>
      </c>
      <c r="C3731" t="s">
        <v>11113</v>
      </c>
      <c r="D3731" t="s">
        <v>11114</v>
      </c>
      <c r="E3731"/>
      <c r="F3731" t="s">
        <v>75</v>
      </c>
      <c r="G3731"/>
      <c r="H3731">
        <v>0.5</v>
      </c>
      <c r="I3731">
        <v>8.75</v>
      </c>
      <c r="J3731" t="s">
        <v>2030</v>
      </c>
      <c r="K3731">
        <v>35.814500000000002</v>
      </c>
      <c r="L3731">
        <v>-86.126199999999997</v>
      </c>
      <c r="M3731" s="100" t="s">
        <v>38401</v>
      </c>
      <c r="N3731" t="s">
        <v>26226</v>
      </c>
      <c r="O3731" t="s">
        <v>42093</v>
      </c>
      <c r="P3731">
        <v>2</v>
      </c>
      <c r="Q3731" t="s">
        <v>31815</v>
      </c>
      <c r="R3731" t="s">
        <v>25812</v>
      </c>
      <c r="S3731" t="s">
        <v>26197</v>
      </c>
      <c r="T3731"/>
      <c r="U3731" t="s">
        <v>26198</v>
      </c>
      <c r="V3731" t="s">
        <v>26199</v>
      </c>
      <c r="Y3731" s="97"/>
      <c r="AA3731" s="91" t="str">
        <v>HOLLI000.5CN</v>
      </c>
    </row>
    <row r="3732" spans="1:27" s="91" customFormat="1" ht="15" customHeight="1" x14ac:dyDescent="0.35">
      <c r="A3732" t="s">
        <v>11116</v>
      </c>
      <c r="B3732" t="s">
        <v>11115</v>
      </c>
      <c r="C3732" t="s">
        <v>11113</v>
      </c>
      <c r="D3732" t="s">
        <v>11117</v>
      </c>
      <c r="E3732"/>
      <c r="F3732" t="s">
        <v>29083</v>
      </c>
      <c r="G3732"/>
      <c r="H3732">
        <v>0.6</v>
      </c>
      <c r="I3732">
        <v>6.83</v>
      </c>
      <c r="J3732" t="s">
        <v>793</v>
      </c>
      <c r="K3732">
        <v>36.377800000000001</v>
      </c>
      <c r="L3732">
        <v>-86.982500000000002</v>
      </c>
      <c r="M3732" s="100" t="s">
        <v>38414</v>
      </c>
      <c r="N3732" t="s">
        <v>26254</v>
      </c>
      <c r="O3732" t="s">
        <v>42811</v>
      </c>
      <c r="P3732">
        <v>5</v>
      </c>
      <c r="Q3732" t="s">
        <v>27444</v>
      </c>
      <c r="R3732" t="s">
        <v>25829</v>
      </c>
      <c r="S3732" t="s">
        <v>26197</v>
      </c>
      <c r="T3732"/>
      <c r="U3732" t="s">
        <v>26198</v>
      </c>
      <c r="V3732" t="s">
        <v>26199</v>
      </c>
      <c r="W3732" s="91" t="s">
        <v>11118</v>
      </c>
      <c r="X3732" s="91" t="s">
        <v>35268</v>
      </c>
      <c r="Y3732" s="97"/>
      <c r="AA3732" s="91" t="str">
        <v>HOLLI000.6RN</v>
      </c>
    </row>
    <row r="3733" spans="1:27" s="91" customFormat="1" ht="15" customHeight="1" x14ac:dyDescent="0.35">
      <c r="A3733" t="s">
        <v>11120</v>
      </c>
      <c r="B3733" t="s">
        <v>11119</v>
      </c>
      <c r="C3733" t="s">
        <v>11113</v>
      </c>
      <c r="D3733" t="s">
        <v>11121</v>
      </c>
      <c r="E3733"/>
      <c r="F3733" t="s">
        <v>33</v>
      </c>
      <c r="G3733"/>
      <c r="H3733">
        <v>1.5</v>
      </c>
      <c r="I3733">
        <v>7.37</v>
      </c>
      <c r="J3733" t="s">
        <v>2030</v>
      </c>
      <c r="K3733">
        <v>35.804020000000001</v>
      </c>
      <c r="L3733">
        <v>-86.112660000000005</v>
      </c>
      <c r="M3733" s="100" t="s">
        <v>38401</v>
      </c>
      <c r="N3733" t="s">
        <v>26226</v>
      </c>
      <c r="O3733" t="s">
        <v>42093</v>
      </c>
      <c r="P3733">
        <v>2</v>
      </c>
      <c r="Q3733" t="s">
        <v>31815</v>
      </c>
      <c r="R3733" t="s">
        <v>25812</v>
      </c>
      <c r="S3733" t="s">
        <v>26197</v>
      </c>
      <c r="T3733"/>
      <c r="U3733" t="s">
        <v>26198</v>
      </c>
      <c r="V3733" t="s">
        <v>26199</v>
      </c>
      <c r="Y3733" s="97"/>
      <c r="AA3733" s="91" t="str">
        <v>HOLLI001.5CN</v>
      </c>
    </row>
    <row r="3734" spans="1:27" s="91" customFormat="1" ht="15" customHeight="1" x14ac:dyDescent="0.35">
      <c r="A3734" t="s">
        <v>11123</v>
      </c>
      <c r="B3734" t="s">
        <v>11122</v>
      </c>
      <c r="C3734" t="s">
        <v>11124</v>
      </c>
      <c r="D3734" t="s">
        <v>11125</v>
      </c>
      <c r="E3734"/>
      <c r="F3734" t="s">
        <v>75</v>
      </c>
      <c r="G3734"/>
      <c r="H3734">
        <v>0.4</v>
      </c>
      <c r="I3734">
        <v>1.26</v>
      </c>
      <c r="J3734" t="s">
        <v>277</v>
      </c>
      <c r="K3734">
        <v>36.021149999999999</v>
      </c>
      <c r="L3734">
        <v>-86.599710000000002</v>
      </c>
      <c r="M3734" s="100" t="s">
        <v>38401</v>
      </c>
      <c r="N3734" t="s">
        <v>26226</v>
      </c>
      <c r="O3734" t="s">
        <v>42859</v>
      </c>
      <c r="P3734">
        <v>2</v>
      </c>
      <c r="Q3734" t="s">
        <v>27484</v>
      </c>
      <c r="R3734" t="s">
        <v>25829</v>
      </c>
      <c r="S3734" t="s">
        <v>26197</v>
      </c>
      <c r="T3734"/>
      <c r="U3734" t="s">
        <v>26198</v>
      </c>
      <c r="V3734" t="s">
        <v>26199</v>
      </c>
      <c r="Y3734" s="97"/>
      <c r="AA3734" s="91" t="str">
        <v>HOLLO000.4DA</v>
      </c>
    </row>
    <row r="3735" spans="1:27" s="91" customFormat="1" ht="15" customHeight="1" x14ac:dyDescent="0.35">
      <c r="A3735" t="s">
        <v>11127</v>
      </c>
      <c r="B3735" t="s">
        <v>11126</v>
      </c>
      <c r="C3735" t="s">
        <v>11128</v>
      </c>
      <c r="D3735" t="s">
        <v>11129</v>
      </c>
      <c r="E3735"/>
      <c r="F3735" t="s">
        <v>44</v>
      </c>
      <c r="G3735"/>
      <c r="H3735">
        <v>0.5</v>
      </c>
      <c r="I3735">
        <v>1.71</v>
      </c>
      <c r="J3735" t="s">
        <v>15</v>
      </c>
      <c r="K3735">
        <v>35.821300000000001</v>
      </c>
      <c r="L3735">
        <v>-83.914580000000001</v>
      </c>
      <c r="M3735" s="100" t="s">
        <v>38415</v>
      </c>
      <c r="N3735" t="s">
        <v>26602</v>
      </c>
      <c r="O3735" t="s">
        <v>42185</v>
      </c>
      <c r="P3735">
        <v>2</v>
      </c>
      <c r="Q3735" t="s">
        <v>27445</v>
      </c>
      <c r="R3735" t="s">
        <v>25825</v>
      </c>
      <c r="S3735" t="s">
        <v>26197</v>
      </c>
      <c r="T3735"/>
      <c r="U3735" t="s">
        <v>26198</v>
      </c>
      <c r="V3735" t="s">
        <v>26204</v>
      </c>
      <c r="Y3735" s="97"/>
      <c r="AA3735" s="91" t="str">
        <v>HOLLY000.5BT</v>
      </c>
    </row>
    <row r="3736" spans="1:27" s="91" customFormat="1" ht="15" customHeight="1" x14ac:dyDescent="0.35">
      <c r="A3736" t="s">
        <v>11131</v>
      </c>
      <c r="B3736" t="s">
        <v>11130</v>
      </c>
      <c r="C3736" t="s">
        <v>11132</v>
      </c>
      <c r="D3736" t="s">
        <v>11133</v>
      </c>
      <c r="E3736"/>
      <c r="F3736" t="s">
        <v>29083</v>
      </c>
      <c r="G3736"/>
      <c r="H3736">
        <v>0.5</v>
      </c>
      <c r="I3736">
        <v>18.91</v>
      </c>
      <c r="J3736" t="s">
        <v>942</v>
      </c>
      <c r="K3736">
        <v>35.032249999999998</v>
      </c>
      <c r="L3736">
        <v>-87.580830000000006</v>
      </c>
      <c r="M3736" s="100" t="s">
        <v>38376</v>
      </c>
      <c r="N3736" t="s">
        <v>26196</v>
      </c>
      <c r="O3736" t="s">
        <v>43009</v>
      </c>
      <c r="P3736">
        <v>1</v>
      </c>
      <c r="Q3736" t="s">
        <v>31816</v>
      </c>
      <c r="R3736" t="s">
        <v>25808</v>
      </c>
      <c r="S3736" t="s">
        <v>26197</v>
      </c>
      <c r="T3736"/>
      <c r="U3736" t="s">
        <v>26198</v>
      </c>
      <c r="V3736" t="s">
        <v>26199</v>
      </c>
      <c r="W3736" s="91" t="s">
        <v>11134</v>
      </c>
      <c r="X3736" s="91" t="s">
        <v>31817</v>
      </c>
      <c r="Y3736" s="97"/>
      <c r="AA3736" s="91" t="str">
        <v>HOLLY000.5LW</v>
      </c>
    </row>
    <row r="3737" spans="1:27" s="91" customFormat="1" ht="15" customHeight="1" x14ac:dyDescent="0.35">
      <c r="A3737" t="s">
        <v>11136</v>
      </c>
      <c r="B3737" t="s">
        <v>11135</v>
      </c>
      <c r="C3737" t="s">
        <v>11132</v>
      </c>
      <c r="D3737" t="s">
        <v>11137</v>
      </c>
      <c r="E3737"/>
      <c r="F3737" t="s">
        <v>29083</v>
      </c>
      <c r="G3737"/>
      <c r="H3737">
        <v>0.6</v>
      </c>
      <c r="I3737">
        <v>18.739999999999998</v>
      </c>
      <c r="J3737" t="s">
        <v>942</v>
      </c>
      <c r="K3737">
        <v>35.036299999999997</v>
      </c>
      <c r="L3737">
        <v>-87.586699999999993</v>
      </c>
      <c r="M3737" s="100" t="s">
        <v>38376</v>
      </c>
      <c r="N3737" t="s">
        <v>26196</v>
      </c>
      <c r="O3737" t="s">
        <v>43009</v>
      </c>
      <c r="P3737">
        <v>1</v>
      </c>
      <c r="Q3737" t="s">
        <v>31816</v>
      </c>
      <c r="R3737" t="s">
        <v>25808</v>
      </c>
      <c r="S3737" t="s">
        <v>26197</v>
      </c>
      <c r="T3737"/>
      <c r="U3737" t="s">
        <v>26198</v>
      </c>
      <c r="V3737" t="s">
        <v>26199</v>
      </c>
      <c r="W3737" s="91" t="s">
        <v>35269</v>
      </c>
      <c r="X3737" s="91" t="s">
        <v>31818</v>
      </c>
      <c r="Y3737" s="97"/>
      <c r="AA3737" s="91" t="str">
        <v>HOLLY000.6WE</v>
      </c>
    </row>
    <row r="3738" spans="1:27" s="91" customFormat="1" ht="15" customHeight="1" x14ac:dyDescent="0.35">
      <c r="A3738" s="310" t="s">
        <v>41237</v>
      </c>
      <c r="B3738" s="310" t="s">
        <v>41238</v>
      </c>
      <c r="C3738" s="310" t="s">
        <v>41239</v>
      </c>
      <c r="D3738" s="310" t="s">
        <v>41240</v>
      </c>
      <c r="E3738" s="310"/>
      <c r="F3738" s="310" t="s">
        <v>33</v>
      </c>
      <c r="G3738" s="310"/>
      <c r="H3738" s="314">
        <v>2</v>
      </c>
      <c r="I3738" s="314">
        <v>11.19</v>
      </c>
      <c r="J3738" s="310" t="s">
        <v>4110</v>
      </c>
      <c r="K3738" s="314">
        <v>36.033329999999999</v>
      </c>
      <c r="L3738" s="314">
        <v>-85.817499999999995</v>
      </c>
      <c r="M3738" s="314" t="s">
        <v>38383</v>
      </c>
      <c r="N3738" s="310" t="s">
        <v>3589</v>
      </c>
      <c r="O3738" s="310" t="s">
        <v>40849</v>
      </c>
      <c r="P3738" s="314">
        <v>2</v>
      </c>
      <c r="Q3738" s="310" t="s">
        <v>30415</v>
      </c>
      <c r="R3738" s="310" t="s">
        <v>25812</v>
      </c>
      <c r="S3738" s="310" t="s">
        <v>26197</v>
      </c>
      <c r="T3738" s="310" t="s">
        <v>26702</v>
      </c>
      <c r="U3738" s="310" t="s">
        <v>26207</v>
      </c>
      <c r="V3738" s="310" t="s">
        <v>26199</v>
      </c>
      <c r="W3738" s="91" t="s">
        <v>41241</v>
      </c>
      <c r="X3738" s="91" t="s">
        <v>41242</v>
      </c>
      <c r="Y3738" s="97"/>
      <c r="AA3738" s="91" t="str">
        <v>HOLME002.0DB</v>
      </c>
    </row>
    <row r="3739" spans="1:27" s="91" customFormat="1" ht="15" customHeight="1" x14ac:dyDescent="0.35">
      <c r="A3739" t="s">
        <v>11142</v>
      </c>
      <c r="B3739" t="s">
        <v>11141</v>
      </c>
      <c r="C3739" t="s">
        <v>11143</v>
      </c>
      <c r="D3739" t="s">
        <v>11144</v>
      </c>
      <c r="E3739"/>
      <c r="F3739" t="s">
        <v>44</v>
      </c>
      <c r="G3739"/>
      <c r="H3739">
        <v>1.8</v>
      </c>
      <c r="I3739">
        <v>3750</v>
      </c>
      <c r="J3739" t="s">
        <v>359</v>
      </c>
      <c r="K3739">
        <v>35.985300000000002</v>
      </c>
      <c r="L3739">
        <v>-83.857799999999997</v>
      </c>
      <c r="M3739" s="100" t="s">
        <v>38388</v>
      </c>
      <c r="N3739" t="s">
        <v>18813</v>
      </c>
      <c r="O3739" t="s">
        <v>42593</v>
      </c>
      <c r="P3739">
        <v>4</v>
      </c>
      <c r="Q3739" t="s">
        <v>27446</v>
      </c>
      <c r="R3739" t="s">
        <v>25825</v>
      </c>
      <c r="S3739" t="s">
        <v>26197</v>
      </c>
      <c r="T3739"/>
      <c r="U3739" t="s">
        <v>26198</v>
      </c>
      <c r="V3739" t="s">
        <v>26204</v>
      </c>
      <c r="W3739" s="91" t="s">
        <v>11145</v>
      </c>
      <c r="X3739" s="91" t="s">
        <v>35270</v>
      </c>
      <c r="Y3739" s="97"/>
      <c r="AA3739" s="91" t="str">
        <v>HOLST001.8KN</v>
      </c>
    </row>
    <row r="3740" spans="1:27" s="91" customFormat="1" ht="15" customHeight="1" x14ac:dyDescent="0.35">
      <c r="A3740" t="s">
        <v>11147</v>
      </c>
      <c r="B3740" t="s">
        <v>11146</v>
      </c>
      <c r="C3740" t="s">
        <v>11143</v>
      </c>
      <c r="D3740" t="s">
        <v>10347</v>
      </c>
      <c r="E3740"/>
      <c r="F3740" t="s">
        <v>44</v>
      </c>
      <c r="G3740"/>
      <c r="H3740">
        <v>5</v>
      </c>
      <c r="I3740">
        <v>3750</v>
      </c>
      <c r="J3740" t="s">
        <v>359</v>
      </c>
      <c r="K3740">
        <v>36.007599999999996</v>
      </c>
      <c r="L3740">
        <v>-83.826400000000007</v>
      </c>
      <c r="M3740" s="100" t="s">
        <v>38388</v>
      </c>
      <c r="N3740" t="s">
        <v>18813</v>
      </c>
      <c r="O3740" t="s">
        <v>42593</v>
      </c>
      <c r="P3740">
        <v>4</v>
      </c>
      <c r="Q3740" t="s">
        <v>27446</v>
      </c>
      <c r="R3740" t="s">
        <v>25825</v>
      </c>
      <c r="S3740" t="s">
        <v>26197</v>
      </c>
      <c r="T3740"/>
      <c r="U3740" t="s">
        <v>26198</v>
      </c>
      <c r="V3740" t="s">
        <v>26204</v>
      </c>
      <c r="W3740" s="91" t="s">
        <v>35271</v>
      </c>
      <c r="Y3740" s="97"/>
      <c r="AA3740" s="91" t="str">
        <v>HOLST005.0KN</v>
      </c>
    </row>
    <row r="3741" spans="1:27" s="91" customFormat="1" ht="15" customHeight="1" x14ac:dyDescent="0.35">
      <c r="A3741" t="s">
        <v>11149</v>
      </c>
      <c r="B3741" t="s">
        <v>11148</v>
      </c>
      <c r="C3741" t="s">
        <v>11143</v>
      </c>
      <c r="D3741" t="s">
        <v>11150</v>
      </c>
      <c r="E3741"/>
      <c r="F3741" t="s">
        <v>44</v>
      </c>
      <c r="G3741"/>
      <c r="H3741">
        <v>25</v>
      </c>
      <c r="I3741">
        <v>3608</v>
      </c>
      <c r="J3741" t="s">
        <v>2163</v>
      </c>
      <c r="K3741">
        <v>36.103000000000002</v>
      </c>
      <c r="L3741">
        <v>-83.669799999999995</v>
      </c>
      <c r="M3741" s="100" t="s">
        <v>38388</v>
      </c>
      <c r="N3741" t="s">
        <v>18813</v>
      </c>
      <c r="O3741" t="s">
        <v>43010</v>
      </c>
      <c r="P3741">
        <v>4</v>
      </c>
      <c r="Q3741" t="s">
        <v>27447</v>
      </c>
      <c r="R3741" t="s">
        <v>25825</v>
      </c>
      <c r="S3741" t="s">
        <v>26197</v>
      </c>
      <c r="T3741"/>
      <c r="U3741" t="s">
        <v>26198</v>
      </c>
      <c r="V3741" t="s">
        <v>26204</v>
      </c>
      <c r="X3741" s="91" t="s">
        <v>31820</v>
      </c>
      <c r="Y3741" s="97"/>
      <c r="AA3741" s="91" t="str">
        <v>HOLST025.0GR</v>
      </c>
    </row>
    <row r="3742" spans="1:27" s="91" customFormat="1" ht="15" customHeight="1" x14ac:dyDescent="0.35">
      <c r="A3742" t="s">
        <v>11152</v>
      </c>
      <c r="B3742" t="s">
        <v>11151</v>
      </c>
      <c r="C3742" t="s">
        <v>11143</v>
      </c>
      <c r="D3742" t="s">
        <v>11153</v>
      </c>
      <c r="E3742"/>
      <c r="F3742" t="s">
        <v>44</v>
      </c>
      <c r="G3742"/>
      <c r="H3742">
        <v>33.299999999999997</v>
      </c>
      <c r="I3742">
        <v>3513</v>
      </c>
      <c r="J3742" t="s">
        <v>2163</v>
      </c>
      <c r="K3742">
        <v>36.130000000000003</v>
      </c>
      <c r="L3742">
        <v>-83.639200000000002</v>
      </c>
      <c r="M3742" s="100" t="s">
        <v>38388</v>
      </c>
      <c r="N3742" t="s">
        <v>18813</v>
      </c>
      <c r="O3742" t="s">
        <v>43011</v>
      </c>
      <c r="P3742">
        <v>4</v>
      </c>
      <c r="Q3742" t="s">
        <v>27447</v>
      </c>
      <c r="R3742" t="s">
        <v>25825</v>
      </c>
      <c r="S3742" t="s">
        <v>26197</v>
      </c>
      <c r="T3742"/>
      <c r="U3742" t="s">
        <v>26198</v>
      </c>
      <c r="V3742" t="s">
        <v>26204</v>
      </c>
      <c r="X3742" s="91" t="s">
        <v>31821</v>
      </c>
      <c r="Y3742" s="97"/>
      <c r="AA3742" s="91" t="str">
        <v>HOLST033.3GR</v>
      </c>
    </row>
    <row r="3743" spans="1:27" s="91" customFormat="1" ht="15" customHeight="1" x14ac:dyDescent="0.35">
      <c r="A3743" t="s">
        <v>11155</v>
      </c>
      <c r="B3743" t="s">
        <v>11154</v>
      </c>
      <c r="C3743" t="s">
        <v>11143</v>
      </c>
      <c r="D3743" t="s">
        <v>11156</v>
      </c>
      <c r="E3743"/>
      <c r="F3743" t="s">
        <v>44</v>
      </c>
      <c r="G3743"/>
      <c r="H3743">
        <v>44.3</v>
      </c>
      <c r="I3743">
        <v>3464</v>
      </c>
      <c r="J3743" t="s">
        <v>1015</v>
      </c>
      <c r="K3743">
        <v>36.172199999999997</v>
      </c>
      <c r="L3743">
        <v>-83.561899999999994</v>
      </c>
      <c r="M3743" s="100" t="s">
        <v>38388</v>
      </c>
      <c r="N3743" t="s">
        <v>18813</v>
      </c>
      <c r="O3743" t="s">
        <v>43012</v>
      </c>
      <c r="P3743">
        <v>4</v>
      </c>
      <c r="Q3743" t="s">
        <v>27447</v>
      </c>
      <c r="R3743" t="s">
        <v>25825</v>
      </c>
      <c r="S3743" t="s">
        <v>26197</v>
      </c>
      <c r="T3743"/>
      <c r="U3743" t="s">
        <v>26198</v>
      </c>
      <c r="V3743" t="s">
        <v>26204</v>
      </c>
      <c r="X3743" s="91" t="s">
        <v>31822</v>
      </c>
      <c r="Y3743" s="97"/>
      <c r="AA3743" s="91" t="str">
        <v>HOLST044.3JE</v>
      </c>
    </row>
    <row r="3744" spans="1:27" s="91" customFormat="1" ht="15" customHeight="1" x14ac:dyDescent="0.35">
      <c r="A3744" t="s">
        <v>11158</v>
      </c>
      <c r="B3744" t="s">
        <v>11157</v>
      </c>
      <c r="C3744" t="s">
        <v>11143</v>
      </c>
      <c r="D3744" t="s">
        <v>11159</v>
      </c>
      <c r="E3744"/>
      <c r="F3744" t="s">
        <v>44</v>
      </c>
      <c r="G3744"/>
      <c r="H3744">
        <v>51.1</v>
      </c>
      <c r="I3744">
        <v>3431</v>
      </c>
      <c r="J3744" t="s">
        <v>2163</v>
      </c>
      <c r="K3744">
        <v>36.176200000000001</v>
      </c>
      <c r="L3744">
        <v>-83.513400000000004</v>
      </c>
      <c r="M3744" s="100" t="s">
        <v>38388</v>
      </c>
      <c r="N3744" t="s">
        <v>18813</v>
      </c>
      <c r="O3744" t="s">
        <v>43012</v>
      </c>
      <c r="P3744">
        <v>4</v>
      </c>
      <c r="Q3744" t="s">
        <v>27447</v>
      </c>
      <c r="R3744" t="s">
        <v>25825</v>
      </c>
      <c r="S3744" t="s">
        <v>26197</v>
      </c>
      <c r="T3744"/>
      <c r="U3744" t="s">
        <v>26198</v>
      </c>
      <c r="V3744" t="s">
        <v>26204</v>
      </c>
      <c r="W3744" s="91" t="s">
        <v>11160</v>
      </c>
      <c r="X3744" s="91" t="s">
        <v>35272</v>
      </c>
      <c r="Y3744" s="97"/>
      <c r="AA3744" s="91" t="str">
        <v>HOLST051.1GR</v>
      </c>
    </row>
    <row r="3745" spans="1:27" s="91" customFormat="1" ht="15" customHeight="1" x14ac:dyDescent="0.35">
      <c r="A3745" t="s">
        <v>11162</v>
      </c>
      <c r="B3745" t="s">
        <v>11161</v>
      </c>
      <c r="C3745" t="s">
        <v>11143</v>
      </c>
      <c r="D3745" t="s">
        <v>36603</v>
      </c>
      <c r="E3745"/>
      <c r="F3745" t="s">
        <v>44</v>
      </c>
      <c r="G3745"/>
      <c r="H3745">
        <v>51.9</v>
      </c>
      <c r="I3745">
        <v>3000</v>
      </c>
      <c r="J3745" t="s">
        <v>1015</v>
      </c>
      <c r="K3745">
        <v>36.168599999999998</v>
      </c>
      <c r="L3745">
        <v>-83.504199999999997</v>
      </c>
      <c r="M3745" s="100" t="s">
        <v>38388</v>
      </c>
      <c r="N3745" t="s">
        <v>18813</v>
      </c>
      <c r="O3745" t="s">
        <v>43012</v>
      </c>
      <c r="P3745">
        <v>4</v>
      </c>
      <c r="Q3745" t="s">
        <v>27447</v>
      </c>
      <c r="R3745" t="s">
        <v>25825</v>
      </c>
      <c r="S3745" t="s">
        <v>26197</v>
      </c>
      <c r="T3745"/>
      <c r="U3745" t="s">
        <v>26198</v>
      </c>
      <c r="V3745" t="s">
        <v>26204</v>
      </c>
      <c r="W3745" s="91" t="s">
        <v>11163</v>
      </c>
      <c r="X3745" s="91" t="s">
        <v>35273</v>
      </c>
      <c r="Y3745" s="97"/>
      <c r="AA3745" s="91" t="str">
        <v>HOLST051.9JE</v>
      </c>
    </row>
    <row r="3746" spans="1:27" s="91" customFormat="1" ht="15" customHeight="1" x14ac:dyDescent="0.35">
      <c r="A3746" t="s">
        <v>11165</v>
      </c>
      <c r="B3746" t="s">
        <v>11164</v>
      </c>
      <c r="C3746" t="s">
        <v>11143</v>
      </c>
      <c r="D3746" t="s">
        <v>11166</v>
      </c>
      <c r="E3746"/>
      <c r="F3746" t="s">
        <v>44</v>
      </c>
      <c r="G3746"/>
      <c r="H3746">
        <v>55</v>
      </c>
      <c r="I3746"/>
      <c r="J3746" t="s">
        <v>2163</v>
      </c>
      <c r="K3746">
        <v>36.191099999999999</v>
      </c>
      <c r="L3746">
        <v>-83.464600000000004</v>
      </c>
      <c r="M3746" s="100" t="s">
        <v>38388</v>
      </c>
      <c r="N3746" t="s">
        <v>18813</v>
      </c>
      <c r="O3746" t="s">
        <v>43013</v>
      </c>
      <c r="P3746">
        <v>4</v>
      </c>
      <c r="Q3746" t="s">
        <v>31823</v>
      </c>
      <c r="R3746" t="s">
        <v>25825</v>
      </c>
      <c r="S3746" t="s">
        <v>26197</v>
      </c>
      <c r="T3746" t="s">
        <v>26927</v>
      </c>
      <c r="U3746" t="s">
        <v>26207</v>
      </c>
      <c r="V3746" t="s">
        <v>26204</v>
      </c>
      <c r="W3746" s="91" t="s">
        <v>41243</v>
      </c>
      <c r="X3746" s="91" t="s">
        <v>11167</v>
      </c>
      <c r="Y3746" s="97"/>
      <c r="AA3746" s="91" t="str">
        <v>HOLST055.0GR</v>
      </c>
    </row>
    <row r="3747" spans="1:27" s="91" customFormat="1" ht="15" customHeight="1" x14ac:dyDescent="0.35">
      <c r="A3747" t="s">
        <v>11169</v>
      </c>
      <c r="B3747" t="s">
        <v>11168</v>
      </c>
      <c r="C3747" t="s">
        <v>11143</v>
      </c>
      <c r="D3747" t="s">
        <v>11170</v>
      </c>
      <c r="E3747"/>
      <c r="F3747" t="s">
        <v>44</v>
      </c>
      <c r="G3747"/>
      <c r="H3747">
        <v>76</v>
      </c>
      <c r="I3747"/>
      <c r="J3747" t="s">
        <v>319</v>
      </c>
      <c r="K3747">
        <v>36.271299999999997</v>
      </c>
      <c r="L3747">
        <v>-83.277100000000004</v>
      </c>
      <c r="M3747" s="100" t="s">
        <v>38388</v>
      </c>
      <c r="N3747" t="s">
        <v>18813</v>
      </c>
      <c r="O3747" t="s">
        <v>43060</v>
      </c>
      <c r="P3747">
        <v>4</v>
      </c>
      <c r="Q3747" t="s">
        <v>31823</v>
      </c>
      <c r="R3747" t="s">
        <v>25825</v>
      </c>
      <c r="S3747" t="s">
        <v>26197</v>
      </c>
      <c r="T3747" t="s">
        <v>26927</v>
      </c>
      <c r="U3747" t="s">
        <v>26207</v>
      </c>
      <c r="V3747" t="s">
        <v>26204</v>
      </c>
      <c r="W3747" s="91" t="s">
        <v>41244</v>
      </c>
      <c r="X3747" s="91" t="s">
        <v>41245</v>
      </c>
      <c r="Y3747" s="97"/>
      <c r="AA3747" s="91" t="str">
        <v>HOLST076.0HA</v>
      </c>
    </row>
    <row r="3748" spans="1:27" s="91" customFormat="1" ht="15" customHeight="1" x14ac:dyDescent="0.35">
      <c r="A3748" t="s">
        <v>11172</v>
      </c>
      <c r="B3748" t="s">
        <v>11171</v>
      </c>
      <c r="C3748" t="s">
        <v>11143</v>
      </c>
      <c r="D3748" t="s">
        <v>11173</v>
      </c>
      <c r="E3748"/>
      <c r="F3748" t="s">
        <v>44</v>
      </c>
      <c r="G3748"/>
      <c r="H3748">
        <v>89</v>
      </c>
      <c r="I3748"/>
      <c r="J3748" t="s">
        <v>68</v>
      </c>
      <c r="K3748">
        <v>36.338000000000001</v>
      </c>
      <c r="L3748">
        <v>-83.182000000000002</v>
      </c>
      <c r="M3748" s="100" t="s">
        <v>38388</v>
      </c>
      <c r="N3748" t="s">
        <v>18813</v>
      </c>
      <c r="O3748" t="s">
        <v>42194</v>
      </c>
      <c r="P3748">
        <v>4</v>
      </c>
      <c r="Q3748" t="s">
        <v>31823</v>
      </c>
      <c r="R3748" t="s">
        <v>25821</v>
      </c>
      <c r="S3748" t="s">
        <v>26197</v>
      </c>
      <c r="T3748" t="s">
        <v>26927</v>
      </c>
      <c r="U3748" t="s">
        <v>26207</v>
      </c>
      <c r="V3748" t="s">
        <v>26204</v>
      </c>
      <c r="W3748" s="91" t="s">
        <v>11174</v>
      </c>
      <c r="X3748" s="91" t="s">
        <v>31824</v>
      </c>
      <c r="Y3748" s="97"/>
      <c r="AA3748" s="91" t="str">
        <v>HOLST089.0HS</v>
      </c>
    </row>
    <row r="3749" spans="1:27" s="91" customFormat="1" ht="15" customHeight="1" x14ac:dyDescent="0.35">
      <c r="A3749" t="s">
        <v>11176</v>
      </c>
      <c r="B3749" t="s">
        <v>11175</v>
      </c>
      <c r="C3749" t="s">
        <v>11143</v>
      </c>
      <c r="D3749" t="s">
        <v>37254</v>
      </c>
      <c r="E3749"/>
      <c r="F3749" t="s">
        <v>44</v>
      </c>
      <c r="G3749"/>
      <c r="H3749">
        <v>89</v>
      </c>
      <c r="I3749"/>
      <c r="J3749" t="s">
        <v>68</v>
      </c>
      <c r="K3749">
        <v>36.342200099999999</v>
      </c>
      <c r="L3749">
        <v>-83.184200000000004</v>
      </c>
      <c r="M3749" s="100" t="s">
        <v>38388</v>
      </c>
      <c r="N3749" t="s">
        <v>18813</v>
      </c>
      <c r="O3749" t="s">
        <v>42194</v>
      </c>
      <c r="P3749">
        <v>4</v>
      </c>
      <c r="Q3749" t="s">
        <v>27448</v>
      </c>
      <c r="R3749" t="s">
        <v>25821</v>
      </c>
      <c r="S3749" t="s">
        <v>26197</v>
      </c>
      <c r="T3749" t="s">
        <v>26927</v>
      </c>
      <c r="U3749" t="s">
        <v>26207</v>
      </c>
      <c r="V3749" t="s">
        <v>26204</v>
      </c>
      <c r="W3749" s="91" t="s">
        <v>11174</v>
      </c>
      <c r="X3749" s="91" t="s">
        <v>31825</v>
      </c>
      <c r="Y3749" s="97"/>
      <c r="AA3749" s="91" t="str">
        <v>HOLST089.0HSB</v>
      </c>
    </row>
    <row r="3750" spans="1:27" s="91" customFormat="1" ht="15" customHeight="1" x14ac:dyDescent="0.35">
      <c r="A3750" t="s">
        <v>11178</v>
      </c>
      <c r="B3750" t="s">
        <v>11177</v>
      </c>
      <c r="C3750" t="s">
        <v>11143</v>
      </c>
      <c r="D3750" t="s">
        <v>37255</v>
      </c>
      <c r="E3750"/>
      <c r="F3750" t="s">
        <v>44</v>
      </c>
      <c r="G3750"/>
      <c r="H3750">
        <v>89</v>
      </c>
      <c r="I3750"/>
      <c r="J3750" t="s">
        <v>68</v>
      </c>
      <c r="K3750">
        <v>36.342199999999998</v>
      </c>
      <c r="L3750">
        <v>-83.184200000000004</v>
      </c>
      <c r="M3750" s="100" t="s">
        <v>38388</v>
      </c>
      <c r="N3750" t="s">
        <v>18813</v>
      </c>
      <c r="O3750" t="s">
        <v>42194</v>
      </c>
      <c r="P3750">
        <v>4</v>
      </c>
      <c r="Q3750" t="s">
        <v>27448</v>
      </c>
      <c r="R3750" t="s">
        <v>25821</v>
      </c>
      <c r="S3750" t="s">
        <v>26197</v>
      </c>
      <c r="T3750" t="s">
        <v>26927</v>
      </c>
      <c r="U3750" t="s">
        <v>26207</v>
      </c>
      <c r="V3750" t="s">
        <v>26204</v>
      </c>
      <c r="W3750" s="91" t="s">
        <v>11174</v>
      </c>
      <c r="X3750" s="91" t="s">
        <v>31825</v>
      </c>
      <c r="Y3750" s="97"/>
      <c r="AA3750" s="91" t="str">
        <v>HOLST089.0HSS</v>
      </c>
    </row>
    <row r="3751" spans="1:27" s="91" customFormat="1" ht="15" customHeight="1" x14ac:dyDescent="0.35">
      <c r="A3751" t="s">
        <v>11180</v>
      </c>
      <c r="B3751" t="s">
        <v>11179</v>
      </c>
      <c r="C3751" t="s">
        <v>11143</v>
      </c>
      <c r="D3751" t="s">
        <v>11181</v>
      </c>
      <c r="E3751"/>
      <c r="F3751" t="s">
        <v>44</v>
      </c>
      <c r="G3751"/>
      <c r="H3751">
        <v>91</v>
      </c>
      <c r="I3751"/>
      <c r="J3751" t="s">
        <v>68</v>
      </c>
      <c r="K3751">
        <v>36.3581</v>
      </c>
      <c r="L3751">
        <v>-83.171700000000001</v>
      </c>
      <c r="M3751" s="100" t="s">
        <v>38388</v>
      </c>
      <c r="N3751" t="s">
        <v>18813</v>
      </c>
      <c r="O3751" t="s">
        <v>42194</v>
      </c>
      <c r="P3751">
        <v>4</v>
      </c>
      <c r="Q3751" t="s">
        <v>27448</v>
      </c>
      <c r="R3751" t="s">
        <v>25821</v>
      </c>
      <c r="S3751" t="s">
        <v>26197</v>
      </c>
      <c r="T3751" t="s">
        <v>26927</v>
      </c>
      <c r="U3751" t="s">
        <v>26207</v>
      </c>
      <c r="V3751" t="s">
        <v>26204</v>
      </c>
      <c r="W3751" s="91" t="s">
        <v>11182</v>
      </c>
      <c r="X3751" s="91" t="s">
        <v>29721</v>
      </c>
      <c r="Y3751" s="97"/>
      <c r="AA3751" s="91" t="str">
        <v>HOLST091.0HS</v>
      </c>
    </row>
    <row r="3752" spans="1:27" s="91" customFormat="1" ht="15" customHeight="1" x14ac:dyDescent="0.35">
      <c r="A3752" t="s">
        <v>11184</v>
      </c>
      <c r="B3752" t="s">
        <v>11183</v>
      </c>
      <c r="C3752" t="s">
        <v>11143</v>
      </c>
      <c r="D3752" t="s">
        <v>37256</v>
      </c>
      <c r="E3752"/>
      <c r="F3752" t="s">
        <v>44</v>
      </c>
      <c r="G3752"/>
      <c r="H3752">
        <v>93.5</v>
      </c>
      <c r="I3752"/>
      <c r="J3752" t="s">
        <v>68</v>
      </c>
      <c r="K3752">
        <v>36.359929999999999</v>
      </c>
      <c r="L3752">
        <v>-83.133700000000005</v>
      </c>
      <c r="M3752" s="100" t="s">
        <v>38388</v>
      </c>
      <c r="N3752" t="s">
        <v>18813</v>
      </c>
      <c r="O3752" t="s">
        <v>42194</v>
      </c>
      <c r="P3752">
        <v>4</v>
      </c>
      <c r="Q3752" t="s">
        <v>27448</v>
      </c>
      <c r="R3752" t="s">
        <v>25821</v>
      </c>
      <c r="S3752" t="s">
        <v>26197</v>
      </c>
      <c r="T3752" t="s">
        <v>26927</v>
      </c>
      <c r="U3752" t="s">
        <v>26207</v>
      </c>
      <c r="V3752" t="s">
        <v>26204</v>
      </c>
      <c r="W3752" s="91" t="s">
        <v>11185</v>
      </c>
      <c r="X3752" s="91" t="s">
        <v>31826</v>
      </c>
      <c r="Y3752" s="97"/>
      <c r="AA3752" s="91" t="str">
        <v>HOLST093.5HS</v>
      </c>
    </row>
    <row r="3753" spans="1:27" s="91" customFormat="1" ht="15" customHeight="1" x14ac:dyDescent="0.35">
      <c r="A3753" t="s">
        <v>11187</v>
      </c>
      <c r="B3753" t="s">
        <v>11186</v>
      </c>
      <c r="C3753" t="s">
        <v>11143</v>
      </c>
      <c r="D3753" t="s">
        <v>37257</v>
      </c>
      <c r="E3753"/>
      <c r="F3753" t="s">
        <v>44</v>
      </c>
      <c r="G3753"/>
      <c r="H3753">
        <v>93.5</v>
      </c>
      <c r="I3753"/>
      <c r="J3753" t="s">
        <v>68</v>
      </c>
      <c r="K3753">
        <v>36.3599301</v>
      </c>
      <c r="L3753">
        <v>-83.133700000000005</v>
      </c>
      <c r="M3753" s="100" t="s">
        <v>38388</v>
      </c>
      <c r="N3753" t="s">
        <v>18813</v>
      </c>
      <c r="O3753" t="s">
        <v>42194</v>
      </c>
      <c r="P3753">
        <v>4</v>
      </c>
      <c r="Q3753" t="s">
        <v>27448</v>
      </c>
      <c r="R3753" t="s">
        <v>25821</v>
      </c>
      <c r="S3753" t="s">
        <v>26197</v>
      </c>
      <c r="T3753" t="s">
        <v>26927</v>
      </c>
      <c r="U3753" t="s">
        <v>26207</v>
      </c>
      <c r="V3753" t="s">
        <v>26204</v>
      </c>
      <c r="W3753" s="91" t="s">
        <v>11185</v>
      </c>
      <c r="X3753" s="91" t="s">
        <v>31827</v>
      </c>
      <c r="Y3753" s="97"/>
      <c r="AA3753" s="91" t="str">
        <v>HOLST093.5HSB</v>
      </c>
    </row>
    <row r="3754" spans="1:27" s="91" customFormat="1" ht="15" customHeight="1" x14ac:dyDescent="0.35">
      <c r="A3754" t="s">
        <v>11189</v>
      </c>
      <c r="B3754" t="s">
        <v>11188</v>
      </c>
      <c r="C3754" t="s">
        <v>11143</v>
      </c>
      <c r="D3754" t="s">
        <v>11190</v>
      </c>
      <c r="E3754"/>
      <c r="F3754" t="s">
        <v>44</v>
      </c>
      <c r="G3754"/>
      <c r="H3754">
        <v>93.5</v>
      </c>
      <c r="I3754"/>
      <c r="J3754" t="s">
        <v>68</v>
      </c>
      <c r="K3754">
        <v>36.359929999999999</v>
      </c>
      <c r="L3754">
        <v>-83.133369999999999</v>
      </c>
      <c r="M3754" s="100" t="s">
        <v>38388</v>
      </c>
      <c r="N3754" t="s">
        <v>18813</v>
      </c>
      <c r="O3754" t="s">
        <v>42194</v>
      </c>
      <c r="P3754">
        <v>4</v>
      </c>
      <c r="Q3754" t="s">
        <v>27448</v>
      </c>
      <c r="R3754" t="s">
        <v>25821</v>
      </c>
      <c r="S3754" t="s">
        <v>26197</v>
      </c>
      <c r="T3754" t="s">
        <v>26927</v>
      </c>
      <c r="U3754" t="s">
        <v>26207</v>
      </c>
      <c r="V3754" t="s">
        <v>26204</v>
      </c>
      <c r="W3754" s="91" t="s">
        <v>11185</v>
      </c>
      <c r="X3754" s="91" t="s">
        <v>31827</v>
      </c>
      <c r="Y3754" s="97"/>
      <c r="AA3754" s="91" t="str">
        <v>HOLST093.5HSS</v>
      </c>
    </row>
    <row r="3755" spans="1:27" s="91" customFormat="1" ht="15" customHeight="1" x14ac:dyDescent="0.35">
      <c r="A3755" t="s">
        <v>11192</v>
      </c>
      <c r="B3755" t="s">
        <v>11191</v>
      </c>
      <c r="C3755" t="s">
        <v>11143</v>
      </c>
      <c r="D3755" t="s">
        <v>11193</v>
      </c>
      <c r="E3755"/>
      <c r="F3755" t="s">
        <v>28998</v>
      </c>
      <c r="G3755"/>
      <c r="H3755">
        <v>96</v>
      </c>
      <c r="I3755"/>
      <c r="J3755" t="s">
        <v>68</v>
      </c>
      <c r="K3755">
        <v>36.376399999999997</v>
      </c>
      <c r="L3755">
        <v>-83.099800000000002</v>
      </c>
      <c r="M3755" s="100" t="s">
        <v>38388</v>
      </c>
      <c r="N3755" t="s">
        <v>18813</v>
      </c>
      <c r="O3755" t="s">
        <v>42194</v>
      </c>
      <c r="P3755">
        <v>4</v>
      </c>
      <c r="Q3755" t="s">
        <v>27448</v>
      </c>
      <c r="R3755" t="s">
        <v>25821</v>
      </c>
      <c r="S3755" t="s">
        <v>26197</v>
      </c>
      <c r="T3755" t="s">
        <v>26927</v>
      </c>
      <c r="U3755" t="s">
        <v>26207</v>
      </c>
      <c r="V3755" t="s">
        <v>26204</v>
      </c>
      <c r="X3755" s="91" t="s">
        <v>31828</v>
      </c>
      <c r="Y3755" s="97"/>
      <c r="AA3755" s="91" t="str">
        <v>HOLST096.0HS</v>
      </c>
    </row>
    <row r="3756" spans="1:27" s="91" customFormat="1" ht="15" customHeight="1" x14ac:dyDescent="0.35">
      <c r="A3756" t="s">
        <v>11195</v>
      </c>
      <c r="B3756" t="s">
        <v>11194</v>
      </c>
      <c r="C3756" t="s">
        <v>11143</v>
      </c>
      <c r="D3756" t="s">
        <v>11196</v>
      </c>
      <c r="E3756"/>
      <c r="F3756" t="s">
        <v>44</v>
      </c>
      <c r="G3756"/>
      <c r="H3756">
        <v>97.5</v>
      </c>
      <c r="I3756"/>
      <c r="J3756" t="s">
        <v>68</v>
      </c>
      <c r="K3756">
        <v>36.369999999999997</v>
      </c>
      <c r="L3756">
        <v>-83.0792</v>
      </c>
      <c r="M3756" s="100" t="s">
        <v>38388</v>
      </c>
      <c r="N3756" t="s">
        <v>18813</v>
      </c>
      <c r="O3756" t="s">
        <v>42194</v>
      </c>
      <c r="P3756">
        <v>4</v>
      </c>
      <c r="Q3756" t="s">
        <v>27448</v>
      </c>
      <c r="R3756" t="s">
        <v>25821</v>
      </c>
      <c r="S3756" t="s">
        <v>26197</v>
      </c>
      <c r="T3756" t="s">
        <v>26927</v>
      </c>
      <c r="U3756" t="s">
        <v>26207</v>
      </c>
      <c r="V3756" t="s">
        <v>26204</v>
      </c>
      <c r="W3756" s="91" t="s">
        <v>11197</v>
      </c>
      <c r="X3756" s="91" t="s">
        <v>31829</v>
      </c>
      <c r="Y3756" s="97"/>
      <c r="AA3756" s="91" t="str">
        <v>HOLST097.5HS</v>
      </c>
    </row>
    <row r="3757" spans="1:27" s="91" customFormat="1" ht="15" customHeight="1" x14ac:dyDescent="0.35">
      <c r="A3757" t="s">
        <v>11199</v>
      </c>
      <c r="B3757" t="s">
        <v>11198</v>
      </c>
      <c r="C3757" t="s">
        <v>11143</v>
      </c>
      <c r="D3757" t="s">
        <v>37258</v>
      </c>
      <c r="E3757"/>
      <c r="F3757" t="s">
        <v>44</v>
      </c>
      <c r="G3757"/>
      <c r="H3757">
        <v>97.5</v>
      </c>
      <c r="I3757"/>
      <c r="J3757" t="s">
        <v>68</v>
      </c>
      <c r="K3757">
        <v>36.370010000000001</v>
      </c>
      <c r="L3757">
        <v>-83.0792</v>
      </c>
      <c r="M3757" s="100" t="s">
        <v>38388</v>
      </c>
      <c r="N3757" t="s">
        <v>18813</v>
      </c>
      <c r="O3757" t="s">
        <v>42194</v>
      </c>
      <c r="P3757">
        <v>4</v>
      </c>
      <c r="Q3757" t="s">
        <v>27448</v>
      </c>
      <c r="R3757" t="s">
        <v>25821</v>
      </c>
      <c r="S3757" t="s">
        <v>26197</v>
      </c>
      <c r="T3757" t="s">
        <v>26927</v>
      </c>
      <c r="U3757" t="s">
        <v>26207</v>
      </c>
      <c r="V3757" t="s">
        <v>26204</v>
      </c>
      <c r="W3757" s="91" t="s">
        <v>11197</v>
      </c>
      <c r="X3757" s="91" t="s">
        <v>31830</v>
      </c>
      <c r="Y3757" s="97"/>
      <c r="AA3757" s="91" t="str">
        <v>HOLST097.5HSB</v>
      </c>
    </row>
    <row r="3758" spans="1:27" s="91" customFormat="1" ht="15" customHeight="1" x14ac:dyDescent="0.35">
      <c r="A3758" t="s">
        <v>11201</v>
      </c>
      <c r="B3758" t="s">
        <v>11200</v>
      </c>
      <c r="C3758" t="s">
        <v>11143</v>
      </c>
      <c r="D3758" t="s">
        <v>37259</v>
      </c>
      <c r="E3758"/>
      <c r="F3758" t="s">
        <v>44</v>
      </c>
      <c r="G3758"/>
      <c r="H3758">
        <v>97.5</v>
      </c>
      <c r="I3758"/>
      <c r="J3758" t="s">
        <v>68</v>
      </c>
      <c r="K3758">
        <v>36.370012000000003</v>
      </c>
      <c r="L3758">
        <v>-83.0792</v>
      </c>
      <c r="M3758" s="100" t="s">
        <v>38388</v>
      </c>
      <c r="N3758" t="s">
        <v>18813</v>
      </c>
      <c r="O3758" t="s">
        <v>42194</v>
      </c>
      <c r="P3758">
        <v>4</v>
      </c>
      <c r="Q3758" t="s">
        <v>27448</v>
      </c>
      <c r="R3758" t="s">
        <v>25821</v>
      </c>
      <c r="S3758" t="s">
        <v>26197</v>
      </c>
      <c r="T3758" t="s">
        <v>26927</v>
      </c>
      <c r="U3758" t="s">
        <v>26207</v>
      </c>
      <c r="V3758" t="s">
        <v>26204</v>
      </c>
      <c r="W3758" s="91" t="s">
        <v>11197</v>
      </c>
      <c r="X3758" s="91" t="s">
        <v>31830</v>
      </c>
      <c r="Y3758" s="97"/>
      <c r="AA3758" s="91" t="str">
        <v>HOLST097.5HSS</v>
      </c>
    </row>
    <row r="3759" spans="1:27" s="91" customFormat="1" ht="15" customHeight="1" x14ac:dyDescent="0.35">
      <c r="A3759" t="s">
        <v>11203</v>
      </c>
      <c r="B3759" t="s">
        <v>11202</v>
      </c>
      <c r="C3759" t="s">
        <v>11143</v>
      </c>
      <c r="D3759" t="s">
        <v>11204</v>
      </c>
      <c r="E3759"/>
      <c r="F3759" t="s">
        <v>28994</v>
      </c>
      <c r="G3759"/>
      <c r="H3759">
        <v>104</v>
      </c>
      <c r="I3759"/>
      <c r="J3759" t="s">
        <v>68</v>
      </c>
      <c r="K3759">
        <v>36.3705</v>
      </c>
      <c r="L3759">
        <v>-83.003200000000007</v>
      </c>
      <c r="M3759" s="100" t="s">
        <v>38388</v>
      </c>
      <c r="N3759" t="s">
        <v>18813</v>
      </c>
      <c r="O3759" t="s">
        <v>42591</v>
      </c>
      <c r="P3759">
        <v>4</v>
      </c>
      <c r="Q3759" t="s">
        <v>27448</v>
      </c>
      <c r="R3759" t="s">
        <v>25821</v>
      </c>
      <c r="S3759" t="s">
        <v>26197</v>
      </c>
      <c r="T3759" t="s">
        <v>26927</v>
      </c>
      <c r="U3759" t="s">
        <v>26207</v>
      </c>
      <c r="V3759" t="s">
        <v>26204</v>
      </c>
      <c r="X3759" s="91" t="s">
        <v>31831</v>
      </c>
      <c r="Y3759" s="97"/>
      <c r="AA3759" s="91" t="str">
        <v>HOLST104.0HS</v>
      </c>
    </row>
    <row r="3760" spans="1:27" s="91" customFormat="1" ht="15" customHeight="1" x14ac:dyDescent="0.35">
      <c r="A3760" t="s">
        <v>11206</v>
      </c>
      <c r="B3760" t="s">
        <v>11205</v>
      </c>
      <c r="C3760" t="s">
        <v>11143</v>
      </c>
      <c r="D3760" t="s">
        <v>11207</v>
      </c>
      <c r="E3760"/>
      <c r="F3760" t="s">
        <v>28994</v>
      </c>
      <c r="G3760"/>
      <c r="H3760">
        <v>107</v>
      </c>
      <c r="I3760"/>
      <c r="J3760" t="s">
        <v>68</v>
      </c>
      <c r="K3760">
        <v>36.383000000000003</v>
      </c>
      <c r="L3760">
        <v>-82.953999999999994</v>
      </c>
      <c r="M3760" s="100" t="s">
        <v>38388</v>
      </c>
      <c r="N3760" t="s">
        <v>18813</v>
      </c>
      <c r="O3760" t="s">
        <v>42114</v>
      </c>
      <c r="P3760">
        <v>4</v>
      </c>
      <c r="Q3760" t="s">
        <v>27449</v>
      </c>
      <c r="R3760" t="s">
        <v>25821</v>
      </c>
      <c r="S3760" t="s">
        <v>26197</v>
      </c>
      <c r="T3760" t="s">
        <v>27450</v>
      </c>
      <c r="U3760" t="s">
        <v>26207</v>
      </c>
      <c r="V3760" t="s">
        <v>26204</v>
      </c>
      <c r="X3760" s="91" t="s">
        <v>31832</v>
      </c>
      <c r="Y3760" s="97"/>
      <c r="AA3760" s="91" t="str">
        <v>HOLST107.0HS</v>
      </c>
    </row>
    <row r="3761" spans="1:27" s="91" customFormat="1" ht="15" customHeight="1" x14ac:dyDescent="0.35">
      <c r="A3761" t="s">
        <v>11209</v>
      </c>
      <c r="B3761" t="s">
        <v>11208</v>
      </c>
      <c r="C3761" t="s">
        <v>11143</v>
      </c>
      <c r="D3761" t="s">
        <v>11210</v>
      </c>
      <c r="E3761"/>
      <c r="F3761" t="s">
        <v>28994</v>
      </c>
      <c r="G3761"/>
      <c r="H3761">
        <v>109.9</v>
      </c>
      <c r="I3761">
        <v>2894</v>
      </c>
      <c r="J3761" t="s">
        <v>68</v>
      </c>
      <c r="K3761">
        <v>36.418100000000003</v>
      </c>
      <c r="L3761">
        <v>-82.934200000000004</v>
      </c>
      <c r="M3761" s="100" t="s">
        <v>38388</v>
      </c>
      <c r="N3761" t="s">
        <v>18813</v>
      </c>
      <c r="O3761" t="s">
        <v>42114</v>
      </c>
      <c r="P3761">
        <v>4</v>
      </c>
      <c r="Q3761" t="s">
        <v>27449</v>
      </c>
      <c r="R3761" t="s">
        <v>25821</v>
      </c>
      <c r="S3761" t="s">
        <v>26197</v>
      </c>
      <c r="T3761"/>
      <c r="U3761" t="s">
        <v>26198</v>
      </c>
      <c r="V3761" t="s">
        <v>26204</v>
      </c>
      <c r="W3761" s="91" t="s">
        <v>42995</v>
      </c>
      <c r="X3761" s="91" t="s">
        <v>31833</v>
      </c>
      <c r="Y3761" s="97"/>
      <c r="AA3761" s="91" t="str">
        <v>HOLST109.9HS</v>
      </c>
    </row>
    <row r="3762" spans="1:27" s="91" customFormat="1" ht="15" customHeight="1" x14ac:dyDescent="0.35">
      <c r="A3762" t="s">
        <v>11212</v>
      </c>
      <c r="B3762" t="s">
        <v>11211</v>
      </c>
      <c r="C3762" t="s">
        <v>11143</v>
      </c>
      <c r="D3762" t="s">
        <v>11213</v>
      </c>
      <c r="E3762"/>
      <c r="F3762" t="s">
        <v>28994</v>
      </c>
      <c r="G3762"/>
      <c r="H3762">
        <v>118</v>
      </c>
      <c r="I3762">
        <v>2874</v>
      </c>
      <c r="J3762" t="s">
        <v>68</v>
      </c>
      <c r="K3762">
        <v>36.462800000000001</v>
      </c>
      <c r="L3762">
        <v>-82.851100000000002</v>
      </c>
      <c r="M3762" s="100" t="s">
        <v>38388</v>
      </c>
      <c r="N3762" t="s">
        <v>18813</v>
      </c>
      <c r="O3762" t="s">
        <v>42114</v>
      </c>
      <c r="P3762">
        <v>4</v>
      </c>
      <c r="Q3762" t="s">
        <v>27451</v>
      </c>
      <c r="R3762" t="s">
        <v>25821</v>
      </c>
      <c r="S3762" t="s">
        <v>26197</v>
      </c>
      <c r="T3762"/>
      <c r="U3762" t="s">
        <v>26198</v>
      </c>
      <c r="V3762" t="s">
        <v>26204</v>
      </c>
      <c r="W3762" s="91" t="s">
        <v>41244</v>
      </c>
      <c r="X3762" s="91" t="s">
        <v>41246</v>
      </c>
      <c r="Y3762" s="97"/>
      <c r="AA3762" s="91" t="str">
        <v>HOLST118.0HS</v>
      </c>
    </row>
    <row r="3763" spans="1:27" s="91" customFormat="1" ht="15" customHeight="1" x14ac:dyDescent="0.35">
      <c r="A3763" t="s">
        <v>11215</v>
      </c>
      <c r="B3763" t="s">
        <v>11214</v>
      </c>
      <c r="C3763" t="s">
        <v>11143</v>
      </c>
      <c r="D3763" t="s">
        <v>11216</v>
      </c>
      <c r="E3763"/>
      <c r="F3763" t="s">
        <v>28994</v>
      </c>
      <c r="G3763"/>
      <c r="H3763">
        <v>121</v>
      </c>
      <c r="I3763">
        <v>2857</v>
      </c>
      <c r="J3763" t="s">
        <v>68</v>
      </c>
      <c r="K3763">
        <v>36.455800000000004</v>
      </c>
      <c r="L3763">
        <v>-82.808999999999997</v>
      </c>
      <c r="M3763" s="100" t="s">
        <v>38388</v>
      </c>
      <c r="N3763" t="s">
        <v>18813</v>
      </c>
      <c r="O3763" t="s">
        <v>42114</v>
      </c>
      <c r="P3763">
        <v>4</v>
      </c>
      <c r="Q3763" t="s">
        <v>27452</v>
      </c>
      <c r="R3763" t="s">
        <v>25821</v>
      </c>
      <c r="S3763" t="s">
        <v>26197</v>
      </c>
      <c r="T3763"/>
      <c r="U3763" t="s">
        <v>26198</v>
      </c>
      <c r="V3763" t="s">
        <v>26204</v>
      </c>
      <c r="X3763" s="91" t="s">
        <v>31828</v>
      </c>
      <c r="Y3763" s="97"/>
      <c r="AA3763" s="91" t="str">
        <v>HOLST121.0HS</v>
      </c>
    </row>
    <row r="3764" spans="1:27" s="91" customFormat="1" ht="15" customHeight="1" x14ac:dyDescent="0.35">
      <c r="A3764" t="s">
        <v>11218</v>
      </c>
      <c r="B3764" t="s">
        <v>11217</v>
      </c>
      <c r="C3764" t="s">
        <v>11143</v>
      </c>
      <c r="D3764" t="s">
        <v>36604</v>
      </c>
      <c r="E3764"/>
      <c r="F3764" t="s">
        <v>28994</v>
      </c>
      <c r="G3764"/>
      <c r="H3764">
        <v>131.5</v>
      </c>
      <c r="I3764">
        <v>2818</v>
      </c>
      <c r="J3764" t="s">
        <v>68</v>
      </c>
      <c r="K3764">
        <v>36.515999999999998</v>
      </c>
      <c r="L3764">
        <v>-82.723600000000005</v>
      </c>
      <c r="M3764" s="100" t="s">
        <v>38388</v>
      </c>
      <c r="N3764" t="s">
        <v>18813</v>
      </c>
      <c r="O3764" t="s">
        <v>42240</v>
      </c>
      <c r="P3764">
        <v>4</v>
      </c>
      <c r="Q3764" t="s">
        <v>27452</v>
      </c>
      <c r="R3764" t="s">
        <v>25821</v>
      </c>
      <c r="S3764" t="s">
        <v>26197</v>
      </c>
      <c r="T3764"/>
      <c r="U3764" t="s">
        <v>26198</v>
      </c>
      <c r="V3764" t="s">
        <v>26204</v>
      </c>
      <c r="W3764" s="91" t="s">
        <v>42996</v>
      </c>
      <c r="X3764" s="91" t="s">
        <v>39411</v>
      </c>
      <c r="Y3764" s="97"/>
      <c r="AA3764" s="91" t="str">
        <v>HOLST131.5HS</v>
      </c>
    </row>
    <row r="3765" spans="1:27" s="91" customFormat="1" ht="15" customHeight="1" x14ac:dyDescent="0.35">
      <c r="A3765" t="s">
        <v>11220</v>
      </c>
      <c r="B3765" t="s">
        <v>11219</v>
      </c>
      <c r="C3765" t="s">
        <v>11143</v>
      </c>
      <c r="D3765" t="s">
        <v>11221</v>
      </c>
      <c r="E3765"/>
      <c r="F3765" t="s">
        <v>28994</v>
      </c>
      <c r="G3765"/>
      <c r="H3765">
        <v>134.1</v>
      </c>
      <c r="I3765">
        <v>2795</v>
      </c>
      <c r="J3765" t="s">
        <v>68</v>
      </c>
      <c r="K3765">
        <v>36.497777999999997</v>
      </c>
      <c r="L3765">
        <v>-82.682220000000001</v>
      </c>
      <c r="M3765" s="100" t="s">
        <v>38388</v>
      </c>
      <c r="N3765" t="s">
        <v>18813</v>
      </c>
      <c r="O3765" t="s">
        <v>42240</v>
      </c>
      <c r="P3765">
        <v>4</v>
      </c>
      <c r="Q3765" t="s">
        <v>27452</v>
      </c>
      <c r="R3765" t="s">
        <v>25821</v>
      </c>
      <c r="S3765" t="s">
        <v>26197</v>
      </c>
      <c r="T3765"/>
      <c r="U3765" t="s">
        <v>26198</v>
      </c>
      <c r="V3765" t="s">
        <v>26204</v>
      </c>
      <c r="X3765" s="91" t="s">
        <v>31834</v>
      </c>
      <c r="Y3765" s="97"/>
      <c r="AA3765" s="91" t="str">
        <v>HOLST134.1HS</v>
      </c>
    </row>
    <row r="3766" spans="1:27" s="91" customFormat="1" ht="15" customHeight="1" x14ac:dyDescent="0.35">
      <c r="A3766" t="s">
        <v>11223</v>
      </c>
      <c r="B3766" t="s">
        <v>11222</v>
      </c>
      <c r="C3766" t="s">
        <v>11143</v>
      </c>
      <c r="D3766" t="s">
        <v>11224</v>
      </c>
      <c r="E3766"/>
      <c r="F3766" t="s">
        <v>28994</v>
      </c>
      <c r="G3766"/>
      <c r="H3766">
        <v>135</v>
      </c>
      <c r="I3766">
        <v>2700</v>
      </c>
      <c r="J3766" t="s">
        <v>68</v>
      </c>
      <c r="K3766">
        <v>36.506500000000003</v>
      </c>
      <c r="L3766">
        <v>-82.677000000000007</v>
      </c>
      <c r="M3766" s="100" t="s">
        <v>38388</v>
      </c>
      <c r="N3766" t="s">
        <v>18813</v>
      </c>
      <c r="O3766" t="s">
        <v>42240</v>
      </c>
      <c r="P3766">
        <v>4</v>
      </c>
      <c r="Q3766" t="s">
        <v>27452</v>
      </c>
      <c r="R3766" t="s">
        <v>25821</v>
      </c>
      <c r="S3766" t="s">
        <v>26197</v>
      </c>
      <c r="T3766"/>
      <c r="U3766" t="s">
        <v>26198</v>
      </c>
      <c r="V3766" t="s">
        <v>26204</v>
      </c>
      <c r="Y3766" s="97"/>
      <c r="AA3766" s="91" t="str">
        <v>HOLST135.0HS</v>
      </c>
    </row>
    <row r="3767" spans="1:27" s="91" customFormat="1" ht="15" customHeight="1" x14ac:dyDescent="0.35">
      <c r="A3767" t="s">
        <v>11226</v>
      </c>
      <c r="B3767" t="s">
        <v>11225</v>
      </c>
      <c r="C3767" t="s">
        <v>11227</v>
      </c>
      <c r="D3767" t="s">
        <v>11228</v>
      </c>
      <c r="E3767"/>
      <c r="F3767" t="s">
        <v>28994</v>
      </c>
      <c r="G3767"/>
      <c r="H3767">
        <v>0.3</v>
      </c>
      <c r="I3767">
        <v>0.23</v>
      </c>
      <c r="J3767" t="s">
        <v>68</v>
      </c>
      <c r="K3767">
        <v>36.524999999999999</v>
      </c>
      <c r="L3767">
        <v>-82.686400000000006</v>
      </c>
      <c r="M3767" s="100" t="s">
        <v>38388</v>
      </c>
      <c r="N3767" t="s">
        <v>18813</v>
      </c>
      <c r="O3767" t="s">
        <v>42240</v>
      </c>
      <c r="P3767">
        <v>4</v>
      </c>
      <c r="Q3767" t="s">
        <v>27178</v>
      </c>
      <c r="R3767" t="s">
        <v>25821</v>
      </c>
      <c r="S3767" t="s">
        <v>26197</v>
      </c>
      <c r="T3767"/>
      <c r="U3767" t="s">
        <v>26198</v>
      </c>
      <c r="V3767" t="s">
        <v>26204</v>
      </c>
      <c r="W3767" s="91" t="s">
        <v>11229</v>
      </c>
      <c r="X3767" s="91" t="s">
        <v>31835</v>
      </c>
      <c r="Y3767" s="97"/>
      <c r="AA3767" s="91" t="str">
        <v>HOLST136.3T0.3HS</v>
      </c>
    </row>
    <row r="3768" spans="1:27" s="91" customFormat="1" ht="15" customHeight="1" x14ac:dyDescent="0.35">
      <c r="A3768" t="s">
        <v>11231</v>
      </c>
      <c r="B3768" t="s">
        <v>11230</v>
      </c>
      <c r="C3768" t="s">
        <v>11143</v>
      </c>
      <c r="D3768" t="s">
        <v>11232</v>
      </c>
      <c r="E3768"/>
      <c r="F3768" t="s">
        <v>28994</v>
      </c>
      <c r="G3768"/>
      <c r="H3768">
        <v>141</v>
      </c>
      <c r="I3768">
        <v>2776.6</v>
      </c>
      <c r="J3768" t="s">
        <v>270</v>
      </c>
      <c r="K3768">
        <v>36.530700000000003</v>
      </c>
      <c r="L3768">
        <v>-82.609099999999998</v>
      </c>
      <c r="M3768" s="100" t="s">
        <v>38388</v>
      </c>
      <c r="N3768" t="s">
        <v>18813</v>
      </c>
      <c r="O3768" t="s">
        <v>42240</v>
      </c>
      <c r="P3768">
        <v>4</v>
      </c>
      <c r="Q3768" t="s">
        <v>27452</v>
      </c>
      <c r="R3768" t="s">
        <v>25821</v>
      </c>
      <c r="S3768" t="s">
        <v>26197</v>
      </c>
      <c r="T3768"/>
      <c r="U3768" t="s">
        <v>26198</v>
      </c>
      <c r="V3768" t="s">
        <v>26204</v>
      </c>
      <c r="X3768" s="91" t="s">
        <v>31828</v>
      </c>
      <c r="Y3768" s="97"/>
      <c r="AA3768" s="91" t="str">
        <v>HOLST141.0SU</v>
      </c>
    </row>
    <row r="3769" spans="1:27" s="91" customFormat="1" ht="15" customHeight="1" x14ac:dyDescent="0.35">
      <c r="A3769" t="s">
        <v>31836</v>
      </c>
      <c r="B3769" t="s">
        <v>31837</v>
      </c>
      <c r="C3769" t="s">
        <v>11143</v>
      </c>
      <c r="D3769" t="s">
        <v>31838</v>
      </c>
      <c r="E3769"/>
      <c r="F3769" t="s">
        <v>28994</v>
      </c>
      <c r="G3769"/>
      <c r="H3769">
        <v>142</v>
      </c>
      <c r="I3769">
        <v>2775.1</v>
      </c>
      <c r="J3769" t="s">
        <v>270</v>
      </c>
      <c r="K3769">
        <v>36.544890000000002</v>
      </c>
      <c r="L3769">
        <v>-82.611180000000004</v>
      </c>
      <c r="M3769" s="100" t="s">
        <v>38388</v>
      </c>
      <c r="N3769" t="s">
        <v>18813</v>
      </c>
      <c r="O3769" t="s">
        <v>42240</v>
      </c>
      <c r="P3769">
        <v>4</v>
      </c>
      <c r="Q3769" t="s">
        <v>27452</v>
      </c>
      <c r="R3769" t="s">
        <v>25821</v>
      </c>
      <c r="S3769" t="s">
        <v>26197</v>
      </c>
      <c r="T3769"/>
      <c r="U3769" t="s">
        <v>26198</v>
      </c>
      <c r="V3769" t="s">
        <v>26204</v>
      </c>
      <c r="Y3769" s="97"/>
      <c r="AA3769" s="91" t="str">
        <v>HOLST142.0SU</v>
      </c>
    </row>
    <row r="3770" spans="1:27" s="91" customFormat="1" ht="15" customHeight="1" x14ac:dyDescent="0.35">
      <c r="A3770" t="s">
        <v>11234</v>
      </c>
      <c r="B3770" t="s">
        <v>11233</v>
      </c>
      <c r="C3770" t="s">
        <v>11227</v>
      </c>
      <c r="D3770" t="s">
        <v>11235</v>
      </c>
      <c r="E3770"/>
      <c r="F3770" t="s">
        <v>28998</v>
      </c>
      <c r="G3770"/>
      <c r="H3770">
        <v>0.4</v>
      </c>
      <c r="I3770">
        <v>1.6</v>
      </c>
      <c r="J3770" t="s">
        <v>68</v>
      </c>
      <c r="K3770">
        <v>36.357999999999997</v>
      </c>
      <c r="L3770">
        <v>-83.116</v>
      </c>
      <c r="M3770" s="100" t="s">
        <v>38388</v>
      </c>
      <c r="N3770" t="s">
        <v>18813</v>
      </c>
      <c r="O3770" t="s">
        <v>42194</v>
      </c>
      <c r="P3770">
        <v>4</v>
      </c>
      <c r="Q3770" t="s">
        <v>27151</v>
      </c>
      <c r="R3770" t="s">
        <v>25821</v>
      </c>
      <c r="S3770" t="s">
        <v>26197</v>
      </c>
      <c r="T3770"/>
      <c r="U3770" t="s">
        <v>26198</v>
      </c>
      <c r="V3770" t="s">
        <v>26204</v>
      </c>
      <c r="W3770" s="91" t="s">
        <v>11236</v>
      </c>
      <c r="X3770" s="91" t="s">
        <v>31839</v>
      </c>
      <c r="Y3770" s="97"/>
      <c r="AA3770" s="91" t="str">
        <v>HOLST94.3T0.4HS</v>
      </c>
    </row>
    <row r="3771" spans="1:27" s="91" customFormat="1" ht="15" customHeight="1" x14ac:dyDescent="0.35">
      <c r="A3771" s="310" t="s">
        <v>41247</v>
      </c>
      <c r="B3771" s="310" t="s">
        <v>41248</v>
      </c>
      <c r="C3771" s="310" t="s">
        <v>41249</v>
      </c>
      <c r="D3771" s="310" t="s">
        <v>41250</v>
      </c>
      <c r="E3771" s="310"/>
      <c r="F3771" s="310" t="s">
        <v>75</v>
      </c>
      <c r="G3771" s="310" t="s">
        <v>33</v>
      </c>
      <c r="H3771" s="314">
        <v>0.4</v>
      </c>
      <c r="I3771" s="314">
        <v>1.7</v>
      </c>
      <c r="J3771" s="310" t="s">
        <v>95</v>
      </c>
      <c r="K3771" s="314">
        <v>36.008479999999999</v>
      </c>
      <c r="L3771" s="314">
        <v>-86.721620000000001</v>
      </c>
      <c r="M3771" s="314" t="s">
        <v>38414</v>
      </c>
      <c r="N3771" s="310" t="s">
        <v>26254</v>
      </c>
      <c r="O3771" s="310" t="s">
        <v>39944</v>
      </c>
      <c r="P3771" s="314">
        <v>5</v>
      </c>
      <c r="Q3771" s="310" t="s">
        <v>27453</v>
      </c>
      <c r="R3771" s="310" t="s">
        <v>25829</v>
      </c>
      <c r="S3771" s="310" t="s">
        <v>26197</v>
      </c>
      <c r="T3771" s="310"/>
      <c r="U3771" s="310" t="s">
        <v>26198</v>
      </c>
      <c r="V3771" s="310" t="s">
        <v>26199</v>
      </c>
      <c r="Y3771" s="97"/>
      <c r="AA3771" s="91" t="str">
        <v>HOLT0.9T0.4WI</v>
      </c>
    </row>
    <row r="3772" spans="1:27" s="91" customFormat="1" ht="15" customHeight="1" x14ac:dyDescent="0.35">
      <c r="A3772" t="s">
        <v>36605</v>
      </c>
      <c r="B3772" t="s">
        <v>36606</v>
      </c>
      <c r="C3772" t="s">
        <v>11239</v>
      </c>
      <c r="D3772" t="s">
        <v>36607</v>
      </c>
      <c r="E3772"/>
      <c r="F3772" t="s">
        <v>75</v>
      </c>
      <c r="G3772" t="s">
        <v>33</v>
      </c>
      <c r="H3772">
        <v>0.1</v>
      </c>
      <c r="I3772">
        <v>5.2</v>
      </c>
      <c r="J3772" t="s">
        <v>277</v>
      </c>
      <c r="K3772">
        <v>36.00705</v>
      </c>
      <c r="L3772">
        <v>-86.703149999999994</v>
      </c>
      <c r="M3772" s="100" t="s">
        <v>38414</v>
      </c>
      <c r="N3772" t="s">
        <v>26254</v>
      </c>
      <c r="O3772" t="s">
        <v>42610</v>
      </c>
      <c r="P3772">
        <v>5</v>
      </c>
      <c r="Q3772" t="s">
        <v>27453</v>
      </c>
      <c r="R3772" t="s">
        <v>25829</v>
      </c>
      <c r="S3772" t="s">
        <v>26197</v>
      </c>
      <c r="T3772"/>
      <c r="U3772" t="s">
        <v>26198</v>
      </c>
      <c r="V3772" t="s">
        <v>26199</v>
      </c>
      <c r="Y3772" s="97"/>
      <c r="AA3772" s="91" t="str">
        <v>HOLT000.1DA</v>
      </c>
    </row>
    <row r="3773" spans="1:27" s="91" customFormat="1" ht="15" customHeight="1" x14ac:dyDescent="0.35">
      <c r="A3773" t="s">
        <v>11238</v>
      </c>
      <c r="B3773" t="s">
        <v>11237</v>
      </c>
      <c r="C3773" t="s">
        <v>11239</v>
      </c>
      <c r="D3773" t="s">
        <v>11240</v>
      </c>
      <c r="E3773"/>
      <c r="F3773" t="s">
        <v>33</v>
      </c>
      <c r="G3773"/>
      <c r="H3773">
        <v>0.4</v>
      </c>
      <c r="I3773">
        <v>4.84</v>
      </c>
      <c r="J3773" t="s">
        <v>277</v>
      </c>
      <c r="K3773">
        <v>36.010278</v>
      </c>
      <c r="L3773">
        <v>-86.708888999999999</v>
      </c>
      <c r="M3773" s="100" t="s">
        <v>38414</v>
      </c>
      <c r="N3773" t="s">
        <v>26254</v>
      </c>
      <c r="O3773" t="s">
        <v>42610</v>
      </c>
      <c r="P3773">
        <v>5</v>
      </c>
      <c r="Q3773" t="s">
        <v>27453</v>
      </c>
      <c r="R3773" t="s">
        <v>25829</v>
      </c>
      <c r="S3773" t="s">
        <v>26197</v>
      </c>
      <c r="T3773"/>
      <c r="U3773" t="s">
        <v>26198</v>
      </c>
      <c r="V3773" t="s">
        <v>26199</v>
      </c>
      <c r="Y3773" s="97"/>
      <c r="AA3773" s="91" t="str">
        <v>HOLT000.4DA</v>
      </c>
    </row>
    <row r="3774" spans="1:27" s="91" customFormat="1" ht="15" customHeight="1" x14ac:dyDescent="0.35">
      <c r="A3774" t="s">
        <v>11242</v>
      </c>
      <c r="B3774" t="s">
        <v>11241</v>
      </c>
      <c r="C3774" t="s">
        <v>11243</v>
      </c>
      <c r="D3774" t="s">
        <v>11244</v>
      </c>
      <c r="E3774"/>
      <c r="F3774" t="s">
        <v>28985</v>
      </c>
      <c r="G3774"/>
      <c r="H3774">
        <v>0.1</v>
      </c>
      <c r="I3774">
        <v>0.56000000000000005</v>
      </c>
      <c r="J3774" t="s">
        <v>553</v>
      </c>
      <c r="K3774">
        <v>35.707500000000003</v>
      </c>
      <c r="L3774">
        <v>-83.524799999999999</v>
      </c>
      <c r="M3774" s="100" t="s">
        <v>38394</v>
      </c>
      <c r="N3774" t="s">
        <v>26308</v>
      </c>
      <c r="O3774" t="s">
        <v>42564</v>
      </c>
      <c r="P3774">
        <v>5</v>
      </c>
      <c r="Q3774" t="s">
        <v>27454</v>
      </c>
      <c r="R3774" t="s">
        <v>25825</v>
      </c>
      <c r="S3774" t="s">
        <v>26197</v>
      </c>
      <c r="T3774"/>
      <c r="U3774" t="s">
        <v>26198</v>
      </c>
      <c r="V3774" t="s">
        <v>26204</v>
      </c>
      <c r="X3774" s="91" t="s">
        <v>29657</v>
      </c>
      <c r="Y3774" s="97"/>
      <c r="AA3774" s="91" t="str">
        <v>HOLY000.1SV</v>
      </c>
    </row>
    <row r="3775" spans="1:27" s="91" customFormat="1" ht="15" customHeight="1" x14ac:dyDescent="0.35">
      <c r="A3775" t="s">
        <v>11246</v>
      </c>
      <c r="B3775" t="s">
        <v>11245</v>
      </c>
      <c r="C3775" t="s">
        <v>11247</v>
      </c>
      <c r="D3775" t="s">
        <v>11248</v>
      </c>
      <c r="E3775"/>
      <c r="F3775" t="s">
        <v>44</v>
      </c>
      <c r="G3775"/>
      <c r="H3775">
        <v>0.2</v>
      </c>
      <c r="I3775">
        <v>3.9</v>
      </c>
      <c r="J3775" t="s">
        <v>230</v>
      </c>
      <c r="K3775">
        <v>36.217550000000003</v>
      </c>
      <c r="L3775">
        <v>-82.600989999999996</v>
      </c>
      <c r="M3775" s="100" t="s">
        <v>38387</v>
      </c>
      <c r="N3775" t="s">
        <v>26214</v>
      </c>
      <c r="O3775" t="s">
        <v>42714</v>
      </c>
      <c r="P3775">
        <v>5</v>
      </c>
      <c r="Q3775" t="s">
        <v>27455</v>
      </c>
      <c r="R3775" t="s">
        <v>25821</v>
      </c>
      <c r="S3775" t="s">
        <v>26197</v>
      </c>
      <c r="T3775"/>
      <c r="U3775" t="s">
        <v>26198</v>
      </c>
      <c r="V3775" t="s">
        <v>26204</v>
      </c>
      <c r="Y3775" s="97"/>
      <c r="AA3775" s="91" t="str">
        <v>HOMIN000.2WN</v>
      </c>
    </row>
    <row r="3776" spans="1:27" s="91" customFormat="1" ht="15" customHeight="1" x14ac:dyDescent="0.35">
      <c r="A3776" t="s">
        <v>11250</v>
      </c>
      <c r="B3776" t="s">
        <v>11249</v>
      </c>
      <c r="C3776" t="s">
        <v>11251</v>
      </c>
      <c r="D3776" t="s">
        <v>11252</v>
      </c>
      <c r="E3776"/>
      <c r="F3776" t="s">
        <v>29088</v>
      </c>
      <c r="G3776"/>
      <c r="H3776">
        <v>0.4</v>
      </c>
      <c r="I3776">
        <v>37.33</v>
      </c>
      <c r="J3776" t="s">
        <v>793</v>
      </c>
      <c r="K3776">
        <v>36.566420000000001</v>
      </c>
      <c r="L3776">
        <v>-86.719260000000006</v>
      </c>
      <c r="M3776" s="100" t="s">
        <v>38413</v>
      </c>
      <c r="N3776" t="s">
        <v>26250</v>
      </c>
      <c r="O3776" t="s">
        <v>42790</v>
      </c>
      <c r="P3776">
        <v>4</v>
      </c>
      <c r="Q3776" t="s">
        <v>27456</v>
      </c>
      <c r="R3776" t="s">
        <v>25829</v>
      </c>
      <c r="S3776" t="s">
        <v>26197</v>
      </c>
      <c r="T3776"/>
      <c r="U3776" t="s">
        <v>26198</v>
      </c>
      <c r="V3776" t="s">
        <v>26199</v>
      </c>
      <c r="W3776" s="91" t="s">
        <v>11253</v>
      </c>
      <c r="X3776" s="91" t="s">
        <v>31840</v>
      </c>
      <c r="Y3776" s="97"/>
      <c r="AA3776" s="91" t="str">
        <v>HONEY000.4RN</v>
      </c>
    </row>
    <row r="3777" spans="1:27" s="91" customFormat="1" ht="15" customHeight="1" x14ac:dyDescent="0.35">
      <c r="A3777" t="s">
        <v>11255</v>
      </c>
      <c r="B3777" t="s">
        <v>11254</v>
      </c>
      <c r="C3777" t="s">
        <v>11256</v>
      </c>
      <c r="D3777" t="s">
        <v>11257</v>
      </c>
      <c r="E3777"/>
      <c r="F3777" t="s">
        <v>28994</v>
      </c>
      <c r="G3777"/>
      <c r="H3777">
        <v>1.4</v>
      </c>
      <c r="I3777">
        <v>2.93</v>
      </c>
      <c r="J3777" t="s">
        <v>68</v>
      </c>
      <c r="K3777">
        <v>36.424700000000001</v>
      </c>
      <c r="L3777">
        <v>-82.873099999999994</v>
      </c>
      <c r="M3777" s="100" t="s">
        <v>38388</v>
      </c>
      <c r="N3777" t="s">
        <v>18813</v>
      </c>
      <c r="O3777" t="s">
        <v>42114</v>
      </c>
      <c r="P3777">
        <v>4</v>
      </c>
      <c r="Q3777" t="s">
        <v>31841</v>
      </c>
      <c r="R3777" t="s">
        <v>25821</v>
      </c>
      <c r="S3777" t="s">
        <v>26197</v>
      </c>
      <c r="T3777"/>
      <c r="U3777" t="s">
        <v>26198</v>
      </c>
      <c r="V3777" t="s">
        <v>26204</v>
      </c>
      <c r="Y3777" s="97"/>
      <c r="AA3777" s="91" t="str">
        <v>HONEY001.4HS</v>
      </c>
    </row>
    <row r="3778" spans="1:27" s="91" customFormat="1" ht="15" customHeight="1" x14ac:dyDescent="0.35">
      <c r="A3778" t="s">
        <v>11259</v>
      </c>
      <c r="B3778" t="s">
        <v>11258</v>
      </c>
      <c r="C3778" t="s">
        <v>11256</v>
      </c>
      <c r="D3778" t="s">
        <v>11260</v>
      </c>
      <c r="E3778"/>
      <c r="F3778" t="s">
        <v>28994</v>
      </c>
      <c r="G3778"/>
      <c r="H3778">
        <v>1.76</v>
      </c>
      <c r="I3778">
        <v>6.21</v>
      </c>
      <c r="J3778" t="s">
        <v>68</v>
      </c>
      <c r="K3778">
        <v>36.349400000000003</v>
      </c>
      <c r="L3778">
        <v>-83.012200000000007</v>
      </c>
      <c r="M3778" s="100" t="s">
        <v>38388</v>
      </c>
      <c r="N3778" t="s">
        <v>18813</v>
      </c>
      <c r="O3778" t="s">
        <v>42591</v>
      </c>
      <c r="P3778">
        <v>4</v>
      </c>
      <c r="Q3778" t="s">
        <v>31842</v>
      </c>
      <c r="R3778" t="s">
        <v>25821</v>
      </c>
      <c r="S3778" t="s">
        <v>26197</v>
      </c>
      <c r="T3778"/>
      <c r="U3778" t="s">
        <v>26198</v>
      </c>
      <c r="V3778" t="s">
        <v>26204</v>
      </c>
      <c r="X3778" s="91" t="s">
        <v>31843</v>
      </c>
      <c r="Y3778" s="97"/>
      <c r="AA3778" s="91" t="str">
        <v>HONEY001.7HS</v>
      </c>
    </row>
    <row r="3779" spans="1:27" s="91" customFormat="1" ht="15" customHeight="1" x14ac:dyDescent="0.35">
      <c r="A3779" t="s">
        <v>11262</v>
      </c>
      <c r="B3779" t="s">
        <v>11261</v>
      </c>
      <c r="C3779" t="s">
        <v>11251</v>
      </c>
      <c r="D3779" t="s">
        <v>11263</v>
      </c>
      <c r="E3779"/>
      <c r="F3779" t="s">
        <v>29088</v>
      </c>
      <c r="G3779"/>
      <c r="H3779">
        <v>6</v>
      </c>
      <c r="I3779">
        <v>16.97</v>
      </c>
      <c r="J3779" t="s">
        <v>793</v>
      </c>
      <c r="K3779">
        <v>36.530555</v>
      </c>
      <c r="L3779">
        <v>-86.67</v>
      </c>
      <c r="M3779" s="100" t="s">
        <v>38413</v>
      </c>
      <c r="N3779" t="s">
        <v>26250</v>
      </c>
      <c r="O3779" t="s">
        <v>42790</v>
      </c>
      <c r="P3779">
        <v>4</v>
      </c>
      <c r="Q3779" t="s">
        <v>27456</v>
      </c>
      <c r="R3779" t="s">
        <v>25829</v>
      </c>
      <c r="S3779" t="s">
        <v>26197</v>
      </c>
      <c r="T3779"/>
      <c r="U3779" t="s">
        <v>26198</v>
      </c>
      <c r="V3779" t="s">
        <v>26199</v>
      </c>
      <c r="W3779" s="91" t="s">
        <v>11264</v>
      </c>
      <c r="X3779" s="91" t="s">
        <v>31840</v>
      </c>
      <c r="Y3779" s="97"/>
      <c r="AA3779" s="91" t="str">
        <v>HONEY006.0RN</v>
      </c>
    </row>
    <row r="3780" spans="1:27" s="91" customFormat="1" ht="15" customHeight="1" x14ac:dyDescent="0.35">
      <c r="A3780" t="s">
        <v>11266</v>
      </c>
      <c r="B3780" t="s">
        <v>11265</v>
      </c>
      <c r="C3780" t="s">
        <v>11251</v>
      </c>
      <c r="D3780" t="s">
        <v>11267</v>
      </c>
      <c r="E3780"/>
      <c r="F3780" t="s">
        <v>29088</v>
      </c>
      <c r="G3780"/>
      <c r="H3780">
        <v>9.5</v>
      </c>
      <c r="I3780">
        <v>11.83</v>
      </c>
      <c r="J3780" t="s">
        <v>793</v>
      </c>
      <c r="K3780">
        <v>36.490969999999997</v>
      </c>
      <c r="L3780">
        <v>-86.650700000000001</v>
      </c>
      <c r="M3780" s="100" t="s">
        <v>38413</v>
      </c>
      <c r="N3780" t="s">
        <v>26250</v>
      </c>
      <c r="O3780" t="s">
        <v>42790</v>
      </c>
      <c r="P3780">
        <v>4</v>
      </c>
      <c r="Q3780" t="s">
        <v>31844</v>
      </c>
      <c r="R3780" t="s">
        <v>25829</v>
      </c>
      <c r="S3780" t="s">
        <v>26197</v>
      </c>
      <c r="T3780"/>
      <c r="U3780" t="s">
        <v>26198</v>
      </c>
      <c r="V3780" t="s">
        <v>26199</v>
      </c>
      <c r="X3780" s="91" t="s">
        <v>30341</v>
      </c>
      <c r="Y3780" s="97"/>
      <c r="AA3780" s="91" t="str">
        <v>HONEY009.5RN</v>
      </c>
    </row>
    <row r="3781" spans="1:27" s="91" customFormat="1" ht="15" customHeight="1" x14ac:dyDescent="0.35">
      <c r="A3781" t="s">
        <v>11269</v>
      </c>
      <c r="B3781" t="s">
        <v>11268</v>
      </c>
      <c r="C3781" t="s">
        <v>11251</v>
      </c>
      <c r="D3781" t="s">
        <v>7538</v>
      </c>
      <c r="E3781"/>
      <c r="F3781" t="s">
        <v>29088</v>
      </c>
      <c r="G3781"/>
      <c r="H3781">
        <v>10.6</v>
      </c>
      <c r="I3781">
        <v>8.51</v>
      </c>
      <c r="J3781" t="s">
        <v>253</v>
      </c>
      <c r="K3781">
        <v>36.478099999999998</v>
      </c>
      <c r="L3781">
        <v>-86.639200000000002</v>
      </c>
      <c r="M3781" s="100" t="s">
        <v>38413</v>
      </c>
      <c r="N3781" t="s">
        <v>26250</v>
      </c>
      <c r="O3781" t="s">
        <v>42790</v>
      </c>
      <c r="P3781">
        <v>4</v>
      </c>
      <c r="Q3781" t="s">
        <v>31844</v>
      </c>
      <c r="R3781" t="s">
        <v>25829</v>
      </c>
      <c r="S3781" t="s">
        <v>26197</v>
      </c>
      <c r="T3781"/>
      <c r="U3781" t="s">
        <v>26198</v>
      </c>
      <c r="V3781" t="s">
        <v>26199</v>
      </c>
      <c r="W3781" s="91" t="s">
        <v>11270</v>
      </c>
      <c r="X3781" s="91" t="s">
        <v>35274</v>
      </c>
      <c r="Y3781" s="97"/>
      <c r="AA3781" s="91" t="str">
        <v>HONEY010.6SR</v>
      </c>
    </row>
    <row r="3782" spans="1:27" s="91" customFormat="1" ht="15" customHeight="1" x14ac:dyDescent="0.35">
      <c r="A3782" t="s">
        <v>35275</v>
      </c>
      <c r="B3782" t="s">
        <v>35276</v>
      </c>
      <c r="C3782" t="s">
        <v>11273</v>
      </c>
      <c r="D3782" t="s">
        <v>35277</v>
      </c>
      <c r="E3782"/>
      <c r="F3782" t="s">
        <v>58</v>
      </c>
      <c r="G3782"/>
      <c r="H3782">
        <v>0.3</v>
      </c>
      <c r="I3782">
        <v>1</v>
      </c>
      <c r="J3782" t="s">
        <v>313</v>
      </c>
      <c r="K3782">
        <v>35.974600000000002</v>
      </c>
      <c r="L3782">
        <v>-85.136799999999994</v>
      </c>
      <c r="M3782" s="100" t="s">
        <v>38383</v>
      </c>
      <c r="N3782" t="s">
        <v>3589</v>
      </c>
      <c r="O3782" t="s">
        <v>43049</v>
      </c>
      <c r="P3782">
        <v>2</v>
      </c>
      <c r="Q3782" t="s">
        <v>35278</v>
      </c>
      <c r="R3782" t="s">
        <v>25812</v>
      </c>
      <c r="S3782" t="s">
        <v>26197</v>
      </c>
      <c r="T3782"/>
      <c r="U3782" t="s">
        <v>26198</v>
      </c>
      <c r="V3782" t="s">
        <v>26199</v>
      </c>
      <c r="Y3782" s="97"/>
      <c r="AA3782" s="91" t="str">
        <v>HOOD000.3CU</v>
      </c>
    </row>
    <row r="3783" spans="1:27" s="91" customFormat="1" ht="15" customHeight="1" x14ac:dyDescent="0.35">
      <c r="A3783" t="s">
        <v>11272</v>
      </c>
      <c r="B3783" t="s">
        <v>11271</v>
      </c>
      <c r="C3783" t="s">
        <v>11273</v>
      </c>
      <c r="D3783" t="s">
        <v>11274</v>
      </c>
      <c r="E3783"/>
      <c r="F3783" t="s">
        <v>29088</v>
      </c>
      <c r="G3783"/>
      <c r="H3783">
        <v>0.8</v>
      </c>
      <c r="I3783">
        <v>1.82</v>
      </c>
      <c r="J3783" t="s">
        <v>793</v>
      </c>
      <c r="K3783">
        <v>36.493250000000003</v>
      </c>
      <c r="L3783">
        <v>-86.955849999999998</v>
      </c>
      <c r="M3783" s="100" t="s">
        <v>38413</v>
      </c>
      <c r="N3783" t="s">
        <v>26250</v>
      </c>
      <c r="O3783" t="s">
        <v>42941</v>
      </c>
      <c r="P3783">
        <v>4</v>
      </c>
      <c r="Q3783" t="s">
        <v>31845</v>
      </c>
      <c r="R3783" t="s">
        <v>25829</v>
      </c>
      <c r="S3783" t="s">
        <v>26197</v>
      </c>
      <c r="T3783"/>
      <c r="U3783" t="s">
        <v>26198</v>
      </c>
      <c r="V3783" t="s">
        <v>26199</v>
      </c>
      <c r="Y3783" s="97"/>
      <c r="AA3783" s="91" t="str">
        <v>HOOD000.8RN</v>
      </c>
    </row>
    <row r="3784" spans="1:27" s="91" customFormat="1" ht="15" customHeight="1" x14ac:dyDescent="0.35">
      <c r="A3784" t="s">
        <v>11276</v>
      </c>
      <c r="B3784" t="s">
        <v>11275</v>
      </c>
      <c r="C3784" t="s">
        <v>11277</v>
      </c>
      <c r="D3784" t="s">
        <v>11278</v>
      </c>
      <c r="E3784"/>
      <c r="F3784" t="s">
        <v>28994</v>
      </c>
      <c r="G3784"/>
      <c r="H3784">
        <v>0.7</v>
      </c>
      <c r="I3784">
        <v>2.23</v>
      </c>
      <c r="J3784" t="s">
        <v>64</v>
      </c>
      <c r="K3784">
        <v>36.28398</v>
      </c>
      <c r="L3784">
        <v>-82.841679999999997</v>
      </c>
      <c r="M3784" s="100" t="s">
        <v>38387</v>
      </c>
      <c r="N3784" t="s">
        <v>26214</v>
      </c>
      <c r="O3784" t="s">
        <v>42807</v>
      </c>
      <c r="P3784">
        <v>5</v>
      </c>
      <c r="Q3784" t="s">
        <v>27457</v>
      </c>
      <c r="R3784" t="s">
        <v>25821</v>
      </c>
      <c r="S3784" t="s">
        <v>26197</v>
      </c>
      <c r="T3784"/>
      <c r="U3784" t="s">
        <v>26198</v>
      </c>
      <c r="V3784" t="s">
        <v>26204</v>
      </c>
      <c r="Y3784" s="97"/>
      <c r="AA3784" s="91" t="str">
        <v>HOODL000.7GE</v>
      </c>
    </row>
    <row r="3785" spans="1:27" s="91" customFormat="1" ht="15" customHeight="1" x14ac:dyDescent="0.35">
      <c r="A3785" t="s">
        <v>11280</v>
      </c>
      <c r="B3785" t="s">
        <v>11279</v>
      </c>
      <c r="C3785" t="s">
        <v>11281</v>
      </c>
      <c r="D3785" t="s">
        <v>11282</v>
      </c>
      <c r="E3785"/>
      <c r="F3785" t="s">
        <v>44</v>
      </c>
      <c r="G3785"/>
      <c r="H3785">
        <v>0.5</v>
      </c>
      <c r="I3785">
        <v>3.27</v>
      </c>
      <c r="J3785" t="s">
        <v>398</v>
      </c>
      <c r="K3785">
        <v>36.533700000000003</v>
      </c>
      <c r="L3785">
        <v>-83.435500000000005</v>
      </c>
      <c r="M3785" s="100" t="s">
        <v>38559</v>
      </c>
      <c r="N3785" t="s">
        <v>26447</v>
      </c>
      <c r="O3785" t="s">
        <v>42837</v>
      </c>
      <c r="P3785">
        <v>4</v>
      </c>
      <c r="Q3785" t="s">
        <v>31846</v>
      </c>
      <c r="R3785" t="s">
        <v>25825</v>
      </c>
      <c r="S3785" t="s">
        <v>26197</v>
      </c>
      <c r="T3785"/>
      <c r="U3785" t="s">
        <v>26198</v>
      </c>
      <c r="V3785" t="s">
        <v>26204</v>
      </c>
      <c r="X3785" s="91" t="s">
        <v>31847</v>
      </c>
      <c r="Y3785" s="97"/>
      <c r="AA3785" s="91" t="str">
        <v>HOOP000.5CL</v>
      </c>
    </row>
    <row r="3786" spans="1:27" s="91" customFormat="1" ht="15" customHeight="1" x14ac:dyDescent="0.35">
      <c r="A3786" t="s">
        <v>11291</v>
      </c>
      <c r="B3786" t="s">
        <v>11290</v>
      </c>
      <c r="C3786" t="s">
        <v>11292</v>
      </c>
      <c r="D3786" t="s">
        <v>4922</v>
      </c>
      <c r="E3786"/>
      <c r="F3786" t="s">
        <v>58</v>
      </c>
      <c r="G3786"/>
      <c r="H3786">
        <v>0.1</v>
      </c>
      <c r="I3786">
        <v>1.63</v>
      </c>
      <c r="J3786" t="s">
        <v>583</v>
      </c>
      <c r="K3786">
        <v>34.991439999999997</v>
      </c>
      <c r="L3786">
        <v>-85.472009999999997</v>
      </c>
      <c r="M3786" s="100" t="s">
        <v>38386</v>
      </c>
      <c r="N3786" t="s">
        <v>29084</v>
      </c>
      <c r="O3786" t="s">
        <v>42448</v>
      </c>
      <c r="P3786">
        <v>4</v>
      </c>
      <c r="Q3786" t="s">
        <v>28332</v>
      </c>
      <c r="R3786" t="s">
        <v>25802</v>
      </c>
      <c r="S3786" t="s">
        <v>26197</v>
      </c>
      <c r="T3786"/>
      <c r="U3786" t="s">
        <v>26198</v>
      </c>
      <c r="V3786" t="s">
        <v>26199</v>
      </c>
      <c r="Y3786" s="97"/>
      <c r="AA3786" s="91" t="str">
        <v>HOOSI_G0.1MI</v>
      </c>
    </row>
    <row r="3787" spans="1:27" s="91" customFormat="1" ht="15" customHeight="1" x14ac:dyDescent="0.35">
      <c r="A3787" t="s">
        <v>11284</v>
      </c>
      <c r="B3787" t="s">
        <v>11283</v>
      </c>
      <c r="C3787" t="s">
        <v>11285</v>
      </c>
      <c r="D3787" t="s">
        <v>11286</v>
      </c>
      <c r="E3787"/>
      <c r="F3787" t="s">
        <v>27</v>
      </c>
      <c r="G3787"/>
      <c r="H3787">
        <v>0.5</v>
      </c>
      <c r="I3787">
        <v>32.28</v>
      </c>
      <c r="J3787" t="s">
        <v>619</v>
      </c>
      <c r="K3787">
        <v>36.356250000000003</v>
      </c>
      <c r="L3787">
        <v>-89.044079999999994</v>
      </c>
      <c r="M3787" s="100" t="s">
        <v>38448</v>
      </c>
      <c r="N3787" t="s">
        <v>619</v>
      </c>
      <c r="O3787" t="s">
        <v>42976</v>
      </c>
      <c r="P3787">
        <v>5</v>
      </c>
      <c r="Q3787" t="s">
        <v>27459</v>
      </c>
      <c r="R3787" t="s">
        <v>25816</v>
      </c>
      <c r="S3787" t="s">
        <v>26197</v>
      </c>
      <c r="T3787"/>
      <c r="U3787" t="s">
        <v>26198</v>
      </c>
      <c r="V3787" t="s">
        <v>26199</v>
      </c>
      <c r="W3787" s="91" t="s">
        <v>11287</v>
      </c>
      <c r="Y3787" s="97"/>
      <c r="AA3787" s="91" t="str">
        <v>HOOSI000.5OB</v>
      </c>
    </row>
    <row r="3788" spans="1:27" s="91" customFormat="1" ht="15" customHeight="1" x14ac:dyDescent="0.35">
      <c r="A3788" t="s">
        <v>11287</v>
      </c>
      <c r="B3788" t="s">
        <v>11288</v>
      </c>
      <c r="C3788" t="s">
        <v>11285</v>
      </c>
      <c r="D3788" t="s">
        <v>11289</v>
      </c>
      <c r="E3788"/>
      <c r="F3788" t="s">
        <v>27</v>
      </c>
      <c r="G3788"/>
      <c r="H3788">
        <v>2.8</v>
      </c>
      <c r="I3788">
        <v>26.5</v>
      </c>
      <c r="J3788" t="s">
        <v>619</v>
      </c>
      <c r="K3788">
        <v>36.384329999999999</v>
      </c>
      <c r="L3788">
        <v>-89.062299999999993</v>
      </c>
      <c r="M3788" s="100" t="s">
        <v>38448</v>
      </c>
      <c r="N3788" t="s">
        <v>619</v>
      </c>
      <c r="O3788" t="s">
        <v>42976</v>
      </c>
      <c r="P3788">
        <v>5</v>
      </c>
      <c r="Q3788" t="s">
        <v>27459</v>
      </c>
      <c r="R3788" t="s">
        <v>25816</v>
      </c>
      <c r="S3788" t="s">
        <v>26197</v>
      </c>
      <c r="T3788"/>
      <c r="U3788" t="s">
        <v>26198</v>
      </c>
      <c r="V3788" t="s">
        <v>26199</v>
      </c>
      <c r="Y3788" s="97"/>
      <c r="AA3788" s="91" t="str">
        <v>HOOSI002.8OB</v>
      </c>
    </row>
    <row r="3789" spans="1:27" s="91" customFormat="1" ht="15" customHeight="1" x14ac:dyDescent="0.35">
      <c r="A3789" t="s">
        <v>37260</v>
      </c>
      <c r="B3789" t="s">
        <v>37261</v>
      </c>
      <c r="C3789" t="s">
        <v>11285</v>
      </c>
      <c r="D3789" t="s">
        <v>37262</v>
      </c>
      <c r="E3789"/>
      <c r="F3789" t="s">
        <v>27</v>
      </c>
      <c r="G3789"/>
      <c r="H3789">
        <v>5.3</v>
      </c>
      <c r="I3789">
        <v>15.4</v>
      </c>
      <c r="J3789" t="s">
        <v>619</v>
      </c>
      <c r="K3789">
        <v>36.416539999999998</v>
      </c>
      <c r="L3789">
        <v>-89.066000000000003</v>
      </c>
      <c r="M3789" s="100" t="s">
        <v>38448</v>
      </c>
      <c r="N3789" t="s">
        <v>619</v>
      </c>
      <c r="O3789" t="s">
        <v>39412</v>
      </c>
      <c r="P3789">
        <v>5</v>
      </c>
      <c r="Q3789" t="s">
        <v>27459</v>
      </c>
      <c r="R3789" t="s">
        <v>25816</v>
      </c>
      <c r="S3789" t="s">
        <v>26197</v>
      </c>
      <c r="T3789"/>
      <c r="U3789" t="s">
        <v>26198</v>
      </c>
      <c r="V3789" t="s">
        <v>26199</v>
      </c>
      <c r="Y3789" s="97"/>
      <c r="AA3789" s="91" t="str">
        <v>HOOSI005.3OB</v>
      </c>
    </row>
    <row r="3790" spans="1:27" s="91" customFormat="1" ht="15" customHeight="1" x14ac:dyDescent="0.35">
      <c r="A3790" t="s">
        <v>11294</v>
      </c>
      <c r="B3790" t="s">
        <v>11293</v>
      </c>
      <c r="C3790" t="s">
        <v>11295</v>
      </c>
      <c r="D3790" t="s">
        <v>11296</v>
      </c>
      <c r="E3790"/>
      <c r="F3790" t="s">
        <v>28994</v>
      </c>
      <c r="G3790"/>
      <c r="H3790">
        <v>0.1</v>
      </c>
      <c r="I3790">
        <v>9.66</v>
      </c>
      <c r="J3790" t="s">
        <v>64</v>
      </c>
      <c r="K3790">
        <v>36.244149999999998</v>
      </c>
      <c r="L3790">
        <v>-82.893690000000007</v>
      </c>
      <c r="M3790" s="100" t="s">
        <v>38387</v>
      </c>
      <c r="N3790" t="s">
        <v>26214</v>
      </c>
      <c r="O3790" t="s">
        <v>42109</v>
      </c>
      <c r="P3790">
        <v>5</v>
      </c>
      <c r="Q3790" t="s">
        <v>31002</v>
      </c>
      <c r="R3790" t="s">
        <v>25821</v>
      </c>
      <c r="S3790" t="s">
        <v>26197</v>
      </c>
      <c r="T3790"/>
      <c r="U3790" t="s">
        <v>26198</v>
      </c>
      <c r="V3790" t="s">
        <v>26204</v>
      </c>
      <c r="Y3790" s="97"/>
      <c r="AA3790" s="91" t="str">
        <v>HOOVE000.1GE</v>
      </c>
    </row>
    <row r="3791" spans="1:27" s="91" customFormat="1" ht="15" customHeight="1" x14ac:dyDescent="0.35">
      <c r="A3791" t="s">
        <v>11298</v>
      </c>
      <c r="B3791" t="s">
        <v>11297</v>
      </c>
      <c r="C3791" t="s">
        <v>11299</v>
      </c>
      <c r="D3791" t="s">
        <v>11300</v>
      </c>
      <c r="E3791"/>
      <c r="F3791" t="s">
        <v>9</v>
      </c>
      <c r="G3791"/>
      <c r="H3791">
        <v>0.1</v>
      </c>
      <c r="I3791">
        <v>4.2300000000000004</v>
      </c>
      <c r="J3791" t="s">
        <v>354</v>
      </c>
      <c r="K3791">
        <v>35.025199999999998</v>
      </c>
      <c r="L3791">
        <v>-88.308800000000005</v>
      </c>
      <c r="M3791" s="100" t="s">
        <v>38402</v>
      </c>
      <c r="N3791" t="s">
        <v>26242</v>
      </c>
      <c r="O3791" t="s">
        <v>42967</v>
      </c>
      <c r="P3791">
        <v>3</v>
      </c>
      <c r="Q3791" t="s">
        <v>31848</v>
      </c>
      <c r="R3791" t="s">
        <v>25816</v>
      </c>
      <c r="S3791" t="s">
        <v>26197</v>
      </c>
      <c r="T3791"/>
      <c r="U3791" t="s">
        <v>26198</v>
      </c>
      <c r="V3791" t="s">
        <v>26199</v>
      </c>
      <c r="X3791" s="91" t="s">
        <v>31849</v>
      </c>
      <c r="Y3791" s="97"/>
      <c r="AA3791" s="91" t="str">
        <v>HOOVE000.1HD</v>
      </c>
    </row>
    <row r="3792" spans="1:27" s="91" customFormat="1" ht="15" customHeight="1" x14ac:dyDescent="0.35">
      <c r="A3792" t="s">
        <v>11302</v>
      </c>
      <c r="B3792" t="s">
        <v>11301</v>
      </c>
      <c r="C3792" t="s">
        <v>11299</v>
      </c>
      <c r="D3792" t="s">
        <v>11303</v>
      </c>
      <c r="E3792"/>
      <c r="F3792" t="s">
        <v>29086</v>
      </c>
      <c r="G3792"/>
      <c r="H3792">
        <v>0.7</v>
      </c>
      <c r="I3792">
        <v>1.5</v>
      </c>
      <c r="J3792" t="s">
        <v>470</v>
      </c>
      <c r="K3792">
        <v>35.588332999999999</v>
      </c>
      <c r="L3792">
        <v>-85.912778000000003</v>
      </c>
      <c r="M3792" s="100" t="s">
        <v>38403</v>
      </c>
      <c r="N3792" t="s">
        <v>26290</v>
      </c>
      <c r="O3792" t="s">
        <v>42731</v>
      </c>
      <c r="P3792">
        <v>3</v>
      </c>
      <c r="Q3792" t="s">
        <v>31850</v>
      </c>
      <c r="R3792" t="s">
        <v>25812</v>
      </c>
      <c r="S3792" t="s">
        <v>26197</v>
      </c>
      <c r="T3792"/>
      <c r="U3792" t="s">
        <v>26198</v>
      </c>
      <c r="V3792" t="s">
        <v>26199</v>
      </c>
      <c r="Y3792" s="97"/>
      <c r="AA3792" s="91" t="str">
        <v>HOOVE000.7WA</v>
      </c>
    </row>
    <row r="3793" spans="1:27" s="91" customFormat="1" ht="15" customHeight="1" x14ac:dyDescent="0.35">
      <c r="A3793" t="s">
        <v>11305</v>
      </c>
      <c r="B3793" t="s">
        <v>11304</v>
      </c>
      <c r="C3793" t="s">
        <v>11299</v>
      </c>
      <c r="D3793" t="s">
        <v>11306</v>
      </c>
      <c r="E3793"/>
      <c r="F3793" t="s">
        <v>9</v>
      </c>
      <c r="G3793"/>
      <c r="H3793">
        <v>0.9</v>
      </c>
      <c r="I3793">
        <v>4.0199999999999996</v>
      </c>
      <c r="J3793" t="s">
        <v>354</v>
      </c>
      <c r="K3793">
        <v>35.0244</v>
      </c>
      <c r="L3793">
        <v>-88.323599999999999</v>
      </c>
      <c r="M3793" s="100" t="s">
        <v>38402</v>
      </c>
      <c r="N3793" t="s">
        <v>26242</v>
      </c>
      <c r="O3793" t="s">
        <v>42967</v>
      </c>
      <c r="P3793">
        <v>3</v>
      </c>
      <c r="Q3793" t="s">
        <v>31848</v>
      </c>
      <c r="R3793" t="s">
        <v>25816</v>
      </c>
      <c r="S3793" t="s">
        <v>26197</v>
      </c>
      <c r="T3793"/>
      <c r="U3793" t="s">
        <v>26198</v>
      </c>
      <c r="V3793" t="s">
        <v>26199</v>
      </c>
      <c r="W3793" s="91" t="s">
        <v>11307</v>
      </c>
      <c r="X3793" s="91" t="s">
        <v>31851</v>
      </c>
      <c r="Y3793" s="97"/>
      <c r="AA3793" s="91" t="str">
        <v>HOOVE000.9HD</v>
      </c>
    </row>
    <row r="3794" spans="1:27" s="91" customFormat="1" ht="15" customHeight="1" x14ac:dyDescent="0.35">
      <c r="A3794" t="s">
        <v>11309</v>
      </c>
      <c r="B3794" t="s">
        <v>11308</v>
      </c>
      <c r="C3794" t="s">
        <v>11310</v>
      </c>
      <c r="D3794" t="s">
        <v>11311</v>
      </c>
      <c r="E3794"/>
      <c r="F3794" t="s">
        <v>29088</v>
      </c>
      <c r="G3794"/>
      <c r="H3794">
        <v>0.2</v>
      </c>
      <c r="I3794">
        <v>3.41</v>
      </c>
      <c r="J3794" t="s">
        <v>793</v>
      </c>
      <c r="K3794">
        <v>36.595939999999999</v>
      </c>
      <c r="L3794">
        <v>-86.790859999999995</v>
      </c>
      <c r="M3794" s="100" t="s">
        <v>38413</v>
      </c>
      <c r="N3794" t="s">
        <v>26250</v>
      </c>
      <c r="O3794" t="s">
        <v>42241</v>
      </c>
      <c r="P3794">
        <v>4</v>
      </c>
      <c r="Q3794" t="s">
        <v>27460</v>
      </c>
      <c r="R3794" t="s">
        <v>25829</v>
      </c>
      <c r="S3794" t="s">
        <v>26197</v>
      </c>
      <c r="T3794"/>
      <c r="U3794" t="s">
        <v>26198</v>
      </c>
      <c r="V3794" t="s">
        <v>26199</v>
      </c>
      <c r="Y3794" s="97"/>
      <c r="AA3794" s="91" t="str">
        <v>HOPEW000.2RN</v>
      </c>
    </row>
    <row r="3795" spans="1:27" s="91" customFormat="1" ht="15" customHeight="1" x14ac:dyDescent="0.35">
      <c r="A3795" t="s">
        <v>11313</v>
      </c>
      <c r="B3795" t="s">
        <v>11312</v>
      </c>
      <c r="C3795" t="s">
        <v>11314</v>
      </c>
      <c r="D3795" t="s">
        <v>11315</v>
      </c>
      <c r="E3795"/>
      <c r="F3795" t="s">
        <v>33</v>
      </c>
      <c r="G3795"/>
      <c r="H3795">
        <v>0.1</v>
      </c>
      <c r="I3795">
        <v>5.32</v>
      </c>
      <c r="J3795" t="s">
        <v>1870</v>
      </c>
      <c r="K3795">
        <v>36.353889000000002</v>
      </c>
      <c r="L3795">
        <v>-85.541994000000003</v>
      </c>
      <c r="M3795" s="100" t="s">
        <v>38458</v>
      </c>
      <c r="N3795" t="s">
        <v>26340</v>
      </c>
      <c r="O3795" t="s">
        <v>42175</v>
      </c>
      <c r="P3795">
        <v>5</v>
      </c>
      <c r="Q3795" t="s">
        <v>31852</v>
      </c>
      <c r="R3795" t="s">
        <v>25812</v>
      </c>
      <c r="S3795" t="s">
        <v>26197</v>
      </c>
      <c r="T3795"/>
      <c r="U3795" t="s">
        <v>26198</v>
      </c>
      <c r="V3795" t="s">
        <v>26199</v>
      </c>
      <c r="Y3795" s="97"/>
      <c r="AA3795" s="91" t="str">
        <v>HOPPE000.1JA</v>
      </c>
    </row>
    <row r="3796" spans="1:27" s="91" customFormat="1" ht="15" customHeight="1" x14ac:dyDescent="0.35">
      <c r="A3796" t="s">
        <v>11317</v>
      </c>
      <c r="B3796" t="s">
        <v>11316</v>
      </c>
      <c r="C3796" t="s">
        <v>11318</v>
      </c>
      <c r="D3796" t="s">
        <v>11319</v>
      </c>
      <c r="E3796"/>
      <c r="F3796" t="s">
        <v>44</v>
      </c>
      <c r="G3796"/>
      <c r="H3796">
        <v>0.4</v>
      </c>
      <c r="I3796">
        <v>5.92</v>
      </c>
      <c r="J3796" t="s">
        <v>68</v>
      </c>
      <c r="K3796">
        <v>36.520099999999999</v>
      </c>
      <c r="L3796">
        <v>-82.745099999999994</v>
      </c>
      <c r="M3796" s="100" t="s">
        <v>38388</v>
      </c>
      <c r="N3796" t="s">
        <v>18813</v>
      </c>
      <c r="O3796" t="s">
        <v>42240</v>
      </c>
      <c r="P3796">
        <v>4</v>
      </c>
      <c r="Q3796" t="s">
        <v>26216</v>
      </c>
      <c r="R3796" t="s">
        <v>25821</v>
      </c>
      <c r="S3796" t="s">
        <v>26197</v>
      </c>
      <c r="T3796"/>
      <c r="U3796" t="s">
        <v>26198</v>
      </c>
      <c r="V3796" t="s">
        <v>26204</v>
      </c>
      <c r="W3796" s="91" t="s">
        <v>11320</v>
      </c>
      <c r="X3796" s="91" t="s">
        <v>35279</v>
      </c>
      <c r="Y3796" s="97"/>
      <c r="AA3796" s="91" t="str">
        <v>HORD000.4HS</v>
      </c>
    </row>
    <row r="3797" spans="1:27" s="91" customFormat="1" ht="15" customHeight="1" x14ac:dyDescent="0.35">
      <c r="A3797" t="s">
        <v>11322</v>
      </c>
      <c r="B3797" t="s">
        <v>11321</v>
      </c>
      <c r="C3797" t="s">
        <v>11323</v>
      </c>
      <c r="D3797" t="s">
        <v>11324</v>
      </c>
      <c r="E3797"/>
      <c r="F3797" t="s">
        <v>58</v>
      </c>
      <c r="G3797"/>
      <c r="H3797">
        <v>0.5</v>
      </c>
      <c r="I3797">
        <v>2.81</v>
      </c>
      <c r="J3797" t="s">
        <v>249</v>
      </c>
      <c r="K3797">
        <v>35.414459999999998</v>
      </c>
      <c r="L3797">
        <v>-85.243129999999994</v>
      </c>
      <c r="M3797" s="100" t="s">
        <v>38386</v>
      </c>
      <c r="N3797" t="s">
        <v>29084</v>
      </c>
      <c r="O3797" t="s">
        <v>42087</v>
      </c>
      <c r="P3797">
        <v>3</v>
      </c>
      <c r="Q3797" t="s">
        <v>29235</v>
      </c>
      <c r="R3797" t="s">
        <v>25802</v>
      </c>
      <c r="S3797" t="s">
        <v>26197</v>
      </c>
      <c r="T3797"/>
      <c r="U3797" t="s">
        <v>26198</v>
      </c>
      <c r="V3797" t="s">
        <v>26199</v>
      </c>
      <c r="X3797" s="91" t="s">
        <v>35280</v>
      </c>
      <c r="Y3797" s="97"/>
      <c r="AA3797" s="91" t="str">
        <v>HORN000.5BL</v>
      </c>
    </row>
    <row r="3798" spans="1:27" s="91" customFormat="1" ht="15" customHeight="1" x14ac:dyDescent="0.35">
      <c r="A3798" t="s">
        <v>11326</v>
      </c>
      <c r="B3798" t="s">
        <v>11325</v>
      </c>
      <c r="C3798" t="s">
        <v>11327</v>
      </c>
      <c r="D3798" t="s">
        <v>11328</v>
      </c>
      <c r="E3798"/>
      <c r="F3798" t="s">
        <v>44</v>
      </c>
      <c r="G3798"/>
      <c r="H3798">
        <v>0.1</v>
      </c>
      <c r="I3798">
        <v>3.79</v>
      </c>
      <c r="J3798" t="s">
        <v>301</v>
      </c>
      <c r="K3798">
        <v>35.091839999999998</v>
      </c>
      <c r="L3798">
        <v>-84.674059999999997</v>
      </c>
      <c r="M3798" s="100" t="s">
        <v>38423</v>
      </c>
      <c r="N3798" t="s">
        <v>26269</v>
      </c>
      <c r="O3798" t="s">
        <v>42395</v>
      </c>
      <c r="P3798">
        <v>1</v>
      </c>
      <c r="Q3798" t="s">
        <v>31853</v>
      </c>
      <c r="R3798" t="s">
        <v>25802</v>
      </c>
      <c r="S3798" t="s">
        <v>26197</v>
      </c>
      <c r="T3798"/>
      <c r="U3798" t="s">
        <v>26198</v>
      </c>
      <c r="V3798" t="s">
        <v>26204</v>
      </c>
      <c r="Y3798" s="97"/>
      <c r="AA3798" s="91" t="str">
        <v>HORNS000.1PO</v>
      </c>
    </row>
    <row r="3799" spans="1:27" s="91" customFormat="1" ht="15" customHeight="1" x14ac:dyDescent="0.35">
      <c r="A3799" t="s">
        <v>11330</v>
      </c>
      <c r="B3799" t="s">
        <v>11329</v>
      </c>
      <c r="C3799" t="s">
        <v>11327</v>
      </c>
      <c r="D3799" t="s">
        <v>11331</v>
      </c>
      <c r="E3799"/>
      <c r="F3799" t="s">
        <v>44</v>
      </c>
      <c r="G3799"/>
      <c r="H3799">
        <v>0.8</v>
      </c>
      <c r="I3799">
        <v>3.49</v>
      </c>
      <c r="J3799" t="s">
        <v>301</v>
      </c>
      <c r="K3799">
        <v>35.088799999999999</v>
      </c>
      <c r="L3799">
        <v>-84.683459999999997</v>
      </c>
      <c r="M3799" s="100" t="s">
        <v>38423</v>
      </c>
      <c r="N3799" t="s">
        <v>26269</v>
      </c>
      <c r="O3799" t="s">
        <v>42395</v>
      </c>
      <c r="P3799">
        <v>1</v>
      </c>
      <c r="Q3799" t="s">
        <v>31853</v>
      </c>
      <c r="R3799" t="s">
        <v>25802</v>
      </c>
      <c r="S3799" t="s">
        <v>26197</v>
      </c>
      <c r="T3799"/>
      <c r="U3799" t="s">
        <v>26198</v>
      </c>
      <c r="V3799" t="s">
        <v>26204</v>
      </c>
      <c r="X3799" s="91" t="s">
        <v>35281</v>
      </c>
      <c r="Y3799" s="97"/>
      <c r="AA3799" s="91" t="str">
        <v>HORNS000.8PO</v>
      </c>
    </row>
    <row r="3800" spans="1:27" s="91" customFormat="1" ht="15" customHeight="1" x14ac:dyDescent="0.35">
      <c r="A3800" t="s">
        <v>11333</v>
      </c>
      <c r="B3800" t="s">
        <v>11332</v>
      </c>
      <c r="C3800" t="s">
        <v>11334</v>
      </c>
      <c r="D3800" t="s">
        <v>11335</v>
      </c>
      <c r="E3800"/>
      <c r="F3800" t="s">
        <v>28994</v>
      </c>
      <c r="G3800"/>
      <c r="H3800">
        <v>0.3</v>
      </c>
      <c r="I3800">
        <v>47.71</v>
      </c>
      <c r="J3800" t="s">
        <v>270</v>
      </c>
      <c r="K3800">
        <v>36.526110000000003</v>
      </c>
      <c r="L3800">
        <v>-82.563890000000001</v>
      </c>
      <c r="M3800" s="100" t="s">
        <v>38412</v>
      </c>
      <c r="N3800" t="s">
        <v>29031</v>
      </c>
      <c r="O3800" t="s">
        <v>42479</v>
      </c>
      <c r="P3800">
        <v>3</v>
      </c>
      <c r="Q3800" t="s">
        <v>27463</v>
      </c>
      <c r="R3800" t="s">
        <v>25821</v>
      </c>
      <c r="S3800" t="s">
        <v>26197</v>
      </c>
      <c r="T3800"/>
      <c r="U3800" t="s">
        <v>26198</v>
      </c>
      <c r="V3800" t="s">
        <v>26204</v>
      </c>
      <c r="X3800" s="91" t="s">
        <v>34418</v>
      </c>
      <c r="Y3800" s="97"/>
      <c r="AA3800" s="91" t="str">
        <v>HORSE000.3SU</v>
      </c>
    </row>
    <row r="3801" spans="1:27" s="91" customFormat="1" ht="15" customHeight="1" x14ac:dyDescent="0.35">
      <c r="A3801" t="s">
        <v>11337</v>
      </c>
      <c r="B3801" t="s">
        <v>11336</v>
      </c>
      <c r="C3801" t="s">
        <v>11338</v>
      </c>
      <c r="D3801" t="s">
        <v>11339</v>
      </c>
      <c r="E3801"/>
      <c r="F3801" t="s">
        <v>28994</v>
      </c>
      <c r="G3801" t="s">
        <v>44</v>
      </c>
      <c r="H3801">
        <v>0.5</v>
      </c>
      <c r="I3801">
        <v>18.079999999999998</v>
      </c>
      <c r="J3801" t="s">
        <v>64</v>
      </c>
      <c r="K3801">
        <v>36.319305</v>
      </c>
      <c r="L3801">
        <v>-82.786552</v>
      </c>
      <c r="M3801" s="100" t="s">
        <v>38387</v>
      </c>
      <c r="N3801" t="s">
        <v>26214</v>
      </c>
      <c r="O3801" t="s">
        <v>42666</v>
      </c>
      <c r="P3801">
        <v>5</v>
      </c>
      <c r="Q3801" t="s">
        <v>27464</v>
      </c>
      <c r="R3801" t="s">
        <v>25821</v>
      </c>
      <c r="S3801" t="s">
        <v>26197</v>
      </c>
      <c r="T3801"/>
      <c r="U3801" t="s">
        <v>26198</v>
      </c>
      <c r="V3801" t="s">
        <v>26204</v>
      </c>
      <c r="X3801" s="91" t="s">
        <v>41251</v>
      </c>
      <c r="Y3801" s="97"/>
      <c r="AA3801" s="91" t="str">
        <v>HORSE000.5GE</v>
      </c>
    </row>
    <row r="3802" spans="1:27" s="91" customFormat="1" ht="15" customHeight="1" x14ac:dyDescent="0.35">
      <c r="A3802" t="s">
        <v>11341</v>
      </c>
      <c r="B3802" t="s">
        <v>11340</v>
      </c>
      <c r="C3802" t="s">
        <v>11334</v>
      </c>
      <c r="D3802" t="s">
        <v>11342</v>
      </c>
      <c r="E3802"/>
      <c r="F3802" t="s">
        <v>44</v>
      </c>
      <c r="G3802"/>
      <c r="H3802">
        <v>0.7</v>
      </c>
      <c r="I3802">
        <v>21.55</v>
      </c>
      <c r="J3802" t="s">
        <v>64</v>
      </c>
      <c r="K3802">
        <v>36.162610000000001</v>
      </c>
      <c r="L3802">
        <v>-82.703749999999999</v>
      </c>
      <c r="M3802" s="100" t="s">
        <v>38387</v>
      </c>
      <c r="N3802" t="s">
        <v>26214</v>
      </c>
      <c r="O3802" t="s">
        <v>42944</v>
      </c>
      <c r="P3802">
        <v>5</v>
      </c>
      <c r="Q3802" t="s">
        <v>27465</v>
      </c>
      <c r="R3802" t="s">
        <v>25821</v>
      </c>
      <c r="S3802" t="s">
        <v>26197</v>
      </c>
      <c r="T3802"/>
      <c r="U3802" t="s">
        <v>26198</v>
      </c>
      <c r="V3802" t="s">
        <v>26204</v>
      </c>
      <c r="X3802" s="91" t="s">
        <v>35282</v>
      </c>
      <c r="Y3802" s="97"/>
      <c r="AA3802" s="91" t="str">
        <v>HORSE000.7GE</v>
      </c>
    </row>
    <row r="3803" spans="1:27" s="91" customFormat="1" ht="15" customHeight="1" x14ac:dyDescent="0.35">
      <c r="A3803" t="s">
        <v>11344</v>
      </c>
      <c r="B3803" t="s">
        <v>11343</v>
      </c>
      <c r="C3803" t="s">
        <v>11334</v>
      </c>
      <c r="D3803" t="s">
        <v>11345</v>
      </c>
      <c r="E3803"/>
      <c r="F3803" t="s">
        <v>28994</v>
      </c>
      <c r="G3803"/>
      <c r="H3803">
        <v>0.9</v>
      </c>
      <c r="I3803">
        <v>47.16</v>
      </c>
      <c r="J3803" t="s">
        <v>270</v>
      </c>
      <c r="K3803">
        <v>36.520299999999999</v>
      </c>
      <c r="L3803">
        <v>-82.563299999999998</v>
      </c>
      <c r="M3803" s="100" t="s">
        <v>38412</v>
      </c>
      <c r="N3803" t="s">
        <v>29031</v>
      </c>
      <c r="O3803" t="s">
        <v>42479</v>
      </c>
      <c r="P3803">
        <v>3</v>
      </c>
      <c r="Q3803" t="s">
        <v>27463</v>
      </c>
      <c r="R3803" t="s">
        <v>25821</v>
      </c>
      <c r="S3803" t="s">
        <v>26197</v>
      </c>
      <c r="T3803"/>
      <c r="U3803" t="s">
        <v>26198</v>
      </c>
      <c r="V3803" t="s">
        <v>26204</v>
      </c>
      <c r="X3803" s="91" t="s">
        <v>35283</v>
      </c>
      <c r="Y3803" s="97"/>
      <c r="AA3803" s="91" t="str">
        <v>HORSE000.9SU</v>
      </c>
    </row>
    <row r="3804" spans="1:27" s="91" customFormat="1" ht="15" customHeight="1" x14ac:dyDescent="0.35">
      <c r="A3804" t="s">
        <v>39413</v>
      </c>
      <c r="B3804" t="s">
        <v>11346</v>
      </c>
      <c r="C3804" t="s">
        <v>11334</v>
      </c>
      <c r="D3804" t="s">
        <v>11348</v>
      </c>
      <c r="E3804"/>
      <c r="F3804" t="s">
        <v>9</v>
      </c>
      <c r="G3804"/>
      <c r="H3804">
        <v>1.5</v>
      </c>
      <c r="I3804">
        <v>3.8</v>
      </c>
      <c r="J3804" t="s">
        <v>4536</v>
      </c>
      <c r="K3804">
        <v>35.396700000000003</v>
      </c>
      <c r="L3804">
        <v>-88.626440000000002</v>
      </c>
      <c r="M3804" s="100" t="s">
        <v>38381</v>
      </c>
      <c r="N3804" t="s">
        <v>26209</v>
      </c>
      <c r="O3804" t="s">
        <v>42425</v>
      </c>
      <c r="P3804">
        <v>1</v>
      </c>
      <c r="Q3804" t="s">
        <v>31854</v>
      </c>
      <c r="R3804" t="s">
        <v>25816</v>
      </c>
      <c r="S3804" t="s">
        <v>26197</v>
      </c>
      <c r="T3804"/>
      <c r="U3804" t="s">
        <v>26198</v>
      </c>
      <c r="V3804" t="s">
        <v>26199</v>
      </c>
      <c r="W3804" s="91" t="s">
        <v>11347</v>
      </c>
      <c r="X3804" s="91" t="s">
        <v>39414</v>
      </c>
      <c r="Y3804" s="97"/>
      <c r="AA3804" s="91" t="str">
        <v>HORSE001.5CS</v>
      </c>
    </row>
    <row r="3805" spans="1:27" s="91" customFormat="1" ht="15" customHeight="1" x14ac:dyDescent="0.35">
      <c r="A3805" s="310" t="s">
        <v>39415</v>
      </c>
      <c r="B3805" s="310" t="s">
        <v>39416</v>
      </c>
      <c r="C3805" s="310" t="s">
        <v>11334</v>
      </c>
      <c r="D3805" s="310" t="s">
        <v>39417</v>
      </c>
      <c r="E3805" s="310"/>
      <c r="F3805" s="310" t="s">
        <v>9</v>
      </c>
      <c r="G3805" s="310"/>
      <c r="H3805" s="314">
        <v>1.8</v>
      </c>
      <c r="I3805" s="314">
        <v>3</v>
      </c>
      <c r="J3805" s="310" t="s">
        <v>4536</v>
      </c>
      <c r="K3805" s="314">
        <v>35.392330000000001</v>
      </c>
      <c r="L3805" s="314">
        <v>-88.626540000000006</v>
      </c>
      <c r="M3805" s="314" t="s">
        <v>38381</v>
      </c>
      <c r="N3805" s="310" t="s">
        <v>26209</v>
      </c>
      <c r="O3805" s="310" t="s">
        <v>39418</v>
      </c>
      <c r="P3805" s="314">
        <v>1</v>
      </c>
      <c r="Q3805" s="310" t="s">
        <v>31854</v>
      </c>
      <c r="R3805" s="310" t="s">
        <v>25816</v>
      </c>
      <c r="S3805" s="310" t="s">
        <v>26197</v>
      </c>
      <c r="T3805" s="310"/>
      <c r="U3805" s="310" t="s">
        <v>26198</v>
      </c>
      <c r="V3805" s="310" t="s">
        <v>26199</v>
      </c>
      <c r="X3805" s="91" t="s">
        <v>39419</v>
      </c>
      <c r="Y3805" s="97"/>
      <c r="AA3805" s="91" t="str">
        <v>HORSE001.8CS</v>
      </c>
    </row>
    <row r="3806" spans="1:27" s="91" customFormat="1" ht="15" customHeight="1" x14ac:dyDescent="0.35">
      <c r="A3806" t="s">
        <v>11350</v>
      </c>
      <c r="B3806" t="s">
        <v>11349</v>
      </c>
      <c r="C3806" t="s">
        <v>11334</v>
      </c>
      <c r="D3806" t="s">
        <v>11351</v>
      </c>
      <c r="E3806"/>
      <c r="F3806" t="s">
        <v>28994</v>
      </c>
      <c r="G3806"/>
      <c r="H3806">
        <v>2</v>
      </c>
      <c r="I3806">
        <v>46.96</v>
      </c>
      <c r="J3806" t="s">
        <v>270</v>
      </c>
      <c r="K3806">
        <v>36.521500000000003</v>
      </c>
      <c r="L3806">
        <v>-82.569100000000006</v>
      </c>
      <c r="M3806" s="100" t="s">
        <v>38412</v>
      </c>
      <c r="N3806" t="s">
        <v>29031</v>
      </c>
      <c r="O3806" t="s">
        <v>42479</v>
      </c>
      <c r="P3806">
        <v>3</v>
      </c>
      <c r="Q3806" t="s">
        <v>27463</v>
      </c>
      <c r="R3806" t="s">
        <v>25821</v>
      </c>
      <c r="S3806" t="s">
        <v>26197</v>
      </c>
      <c r="T3806"/>
      <c r="U3806" t="s">
        <v>26198</v>
      </c>
      <c r="V3806" t="s">
        <v>26204</v>
      </c>
      <c r="Y3806" s="97"/>
      <c r="AA3806" s="91" t="str">
        <v>HORSE002.0SU</v>
      </c>
    </row>
    <row r="3807" spans="1:27" s="91" customFormat="1" ht="15" customHeight="1" x14ac:dyDescent="0.35">
      <c r="A3807" s="310" t="s">
        <v>39420</v>
      </c>
      <c r="B3807" s="310" t="s">
        <v>39421</v>
      </c>
      <c r="C3807" s="310" t="s">
        <v>11334</v>
      </c>
      <c r="D3807" s="310" t="s">
        <v>39422</v>
      </c>
      <c r="E3807" s="310"/>
      <c r="F3807" s="310" t="s">
        <v>9</v>
      </c>
      <c r="G3807" s="310"/>
      <c r="H3807" s="314">
        <v>2.1</v>
      </c>
      <c r="I3807" s="314">
        <v>2.9</v>
      </c>
      <c r="J3807" s="310" t="s">
        <v>4536</v>
      </c>
      <c r="K3807" s="314">
        <v>35.38758</v>
      </c>
      <c r="L3807" s="314">
        <v>-88.628569999999996</v>
      </c>
      <c r="M3807" s="314" t="s">
        <v>38381</v>
      </c>
      <c r="N3807" s="310" t="s">
        <v>26209</v>
      </c>
      <c r="O3807" s="310" t="s">
        <v>39418</v>
      </c>
      <c r="P3807" s="314">
        <v>1</v>
      </c>
      <c r="Q3807" s="310" t="s">
        <v>31854</v>
      </c>
      <c r="R3807" s="310" t="s">
        <v>25816</v>
      </c>
      <c r="S3807" s="310" t="s">
        <v>26197</v>
      </c>
      <c r="T3807" s="310"/>
      <c r="U3807" s="310" t="s">
        <v>26198</v>
      </c>
      <c r="V3807" s="310" t="s">
        <v>26199</v>
      </c>
      <c r="X3807" s="91" t="s">
        <v>39423</v>
      </c>
      <c r="Y3807" s="97"/>
      <c r="AA3807" s="91" t="str">
        <v>HORSE002.1CS</v>
      </c>
    </row>
    <row r="3808" spans="1:27" s="91" customFormat="1" ht="15" customHeight="1" x14ac:dyDescent="0.35">
      <c r="A3808" t="s">
        <v>11353</v>
      </c>
      <c r="B3808" t="s">
        <v>11352</v>
      </c>
      <c r="C3808" t="s">
        <v>11334</v>
      </c>
      <c r="D3808" t="s">
        <v>11354</v>
      </c>
      <c r="E3808"/>
      <c r="F3808" t="s">
        <v>44</v>
      </c>
      <c r="G3808"/>
      <c r="H3808">
        <v>2.2000000000000002</v>
      </c>
      <c r="I3808">
        <v>20.7</v>
      </c>
      <c r="J3808" t="s">
        <v>64</v>
      </c>
      <c r="K3808">
        <v>36.159382000000001</v>
      </c>
      <c r="L3808">
        <v>-82.690224000000001</v>
      </c>
      <c r="M3808" s="100" t="s">
        <v>38387</v>
      </c>
      <c r="N3808" t="s">
        <v>26214</v>
      </c>
      <c r="O3808" t="s">
        <v>42944</v>
      </c>
      <c r="P3808">
        <v>5</v>
      </c>
      <c r="Q3808" t="s">
        <v>27465</v>
      </c>
      <c r="R3808" t="s">
        <v>25821</v>
      </c>
      <c r="S3808" t="s">
        <v>26197</v>
      </c>
      <c r="T3808"/>
      <c r="U3808" t="s">
        <v>26198</v>
      </c>
      <c r="V3808" t="s">
        <v>26204</v>
      </c>
      <c r="W3808" s="91" t="s">
        <v>41252</v>
      </c>
      <c r="X3808" s="91" t="s">
        <v>30203</v>
      </c>
      <c r="Y3808" s="97"/>
      <c r="AA3808" s="91" t="str">
        <v>HORSE002.2GE</v>
      </c>
    </row>
    <row r="3809" spans="1:27" s="91" customFormat="1" ht="15" customHeight="1" x14ac:dyDescent="0.35">
      <c r="A3809" t="s">
        <v>11356</v>
      </c>
      <c r="B3809" t="s">
        <v>11355</v>
      </c>
      <c r="C3809" t="s">
        <v>11334</v>
      </c>
      <c r="D3809" t="s">
        <v>11357</v>
      </c>
      <c r="E3809"/>
      <c r="F3809" t="s">
        <v>28994</v>
      </c>
      <c r="G3809"/>
      <c r="H3809">
        <v>2.2999999999999998</v>
      </c>
      <c r="I3809">
        <v>45.7</v>
      </c>
      <c r="J3809" t="s">
        <v>270</v>
      </c>
      <c r="K3809">
        <v>36.510300000000001</v>
      </c>
      <c r="L3809">
        <v>-82.567800000000005</v>
      </c>
      <c r="M3809" s="100" t="s">
        <v>38412</v>
      </c>
      <c r="N3809" t="s">
        <v>29031</v>
      </c>
      <c r="O3809" t="s">
        <v>42479</v>
      </c>
      <c r="P3809">
        <v>3</v>
      </c>
      <c r="Q3809" t="s">
        <v>27463</v>
      </c>
      <c r="R3809" t="s">
        <v>25821</v>
      </c>
      <c r="S3809" t="s">
        <v>26197</v>
      </c>
      <c r="T3809"/>
      <c r="U3809" t="s">
        <v>26198</v>
      </c>
      <c r="V3809" t="s">
        <v>26204</v>
      </c>
      <c r="W3809" s="91" t="s">
        <v>35284</v>
      </c>
      <c r="Y3809" s="97"/>
      <c r="AA3809" s="91" t="str">
        <v>HORSE002.3SU</v>
      </c>
    </row>
    <row r="3810" spans="1:27" s="91" customFormat="1" ht="15" customHeight="1" x14ac:dyDescent="0.35">
      <c r="A3810" t="s">
        <v>36608</v>
      </c>
      <c r="B3810" t="s">
        <v>36609</v>
      </c>
      <c r="C3810" t="s">
        <v>11334</v>
      </c>
      <c r="D3810" t="s">
        <v>36610</v>
      </c>
      <c r="E3810"/>
      <c r="F3810" t="s">
        <v>9</v>
      </c>
      <c r="G3810"/>
      <c r="H3810">
        <v>3</v>
      </c>
      <c r="I3810">
        <v>0.7</v>
      </c>
      <c r="J3810" t="s">
        <v>4536</v>
      </c>
      <c r="K3810">
        <v>35.3765</v>
      </c>
      <c r="L3810">
        <v>-88.634609999999995</v>
      </c>
      <c r="M3810" s="100" t="s">
        <v>38381</v>
      </c>
      <c r="N3810" t="s">
        <v>26209</v>
      </c>
      <c r="O3810" t="s">
        <v>42425</v>
      </c>
      <c r="P3810">
        <v>1</v>
      </c>
      <c r="Q3810" t="s">
        <v>31854</v>
      </c>
      <c r="R3810" t="s">
        <v>25816</v>
      </c>
      <c r="S3810" t="s">
        <v>26197</v>
      </c>
      <c r="T3810"/>
      <c r="U3810" t="s">
        <v>26198</v>
      </c>
      <c r="V3810" t="s">
        <v>26199</v>
      </c>
      <c r="Y3810" s="97"/>
      <c r="AA3810" s="91" t="str">
        <v>HORSE003.0CS</v>
      </c>
    </row>
    <row r="3811" spans="1:27" s="91" customFormat="1" ht="15" customHeight="1" x14ac:dyDescent="0.35">
      <c r="A3811" t="s">
        <v>11359</v>
      </c>
      <c r="B3811" t="s">
        <v>11358</v>
      </c>
      <c r="C3811" t="s">
        <v>11334</v>
      </c>
      <c r="D3811" t="s">
        <v>11360</v>
      </c>
      <c r="E3811"/>
      <c r="F3811" t="s">
        <v>28994</v>
      </c>
      <c r="G3811"/>
      <c r="H3811">
        <v>4</v>
      </c>
      <c r="I3811">
        <v>37.01</v>
      </c>
      <c r="J3811" t="s">
        <v>270</v>
      </c>
      <c r="K3811">
        <v>36.494399999999999</v>
      </c>
      <c r="L3811">
        <v>-82.559399999999997</v>
      </c>
      <c r="M3811" s="100" t="s">
        <v>38412</v>
      </c>
      <c r="N3811" t="s">
        <v>29031</v>
      </c>
      <c r="O3811" t="s">
        <v>42479</v>
      </c>
      <c r="P3811">
        <v>3</v>
      </c>
      <c r="Q3811" t="s">
        <v>27468</v>
      </c>
      <c r="R3811" t="s">
        <v>25821</v>
      </c>
      <c r="S3811" t="s">
        <v>26197</v>
      </c>
      <c r="T3811"/>
      <c r="U3811" t="s">
        <v>26198</v>
      </c>
      <c r="V3811" t="s">
        <v>26204</v>
      </c>
      <c r="X3811" s="91" t="s">
        <v>31855</v>
      </c>
      <c r="Y3811" s="97"/>
      <c r="AA3811" s="91" t="str">
        <v>HORSE004.0SU</v>
      </c>
    </row>
    <row r="3812" spans="1:27" s="91" customFormat="1" ht="15" customHeight="1" x14ac:dyDescent="0.35">
      <c r="A3812" t="s">
        <v>11362</v>
      </c>
      <c r="B3812" t="s">
        <v>11361</v>
      </c>
      <c r="C3812" t="s">
        <v>11334</v>
      </c>
      <c r="D3812" t="s">
        <v>11363</v>
      </c>
      <c r="E3812"/>
      <c r="F3812" t="s">
        <v>9</v>
      </c>
      <c r="G3812"/>
      <c r="H3812">
        <v>5.2</v>
      </c>
      <c r="I3812">
        <v>183.5</v>
      </c>
      <c r="J3812" t="s">
        <v>354</v>
      </c>
      <c r="K3812">
        <v>35.2622</v>
      </c>
      <c r="L3812">
        <v>-88.211100000000002</v>
      </c>
      <c r="M3812" s="100" t="s">
        <v>38402</v>
      </c>
      <c r="N3812" t="s">
        <v>26242</v>
      </c>
      <c r="O3812" t="s">
        <v>42756</v>
      </c>
      <c r="P3812">
        <v>3</v>
      </c>
      <c r="Q3812" t="s">
        <v>29238</v>
      </c>
      <c r="R3812" t="s">
        <v>25816</v>
      </c>
      <c r="S3812" t="s">
        <v>26197</v>
      </c>
      <c r="T3812"/>
      <c r="U3812" t="s">
        <v>26198</v>
      </c>
      <c r="V3812" t="s">
        <v>26199</v>
      </c>
      <c r="W3812" s="91" t="s">
        <v>35285</v>
      </c>
      <c r="X3812" s="91" t="s">
        <v>31856</v>
      </c>
      <c r="Y3812" s="97"/>
      <c r="AA3812" s="91" t="str">
        <v>HORSE005.2HD</v>
      </c>
    </row>
    <row r="3813" spans="1:27" s="91" customFormat="1" ht="15" customHeight="1" x14ac:dyDescent="0.35">
      <c r="A3813" t="s">
        <v>11365</v>
      </c>
      <c r="B3813" t="s">
        <v>11364</v>
      </c>
      <c r="C3813" t="s">
        <v>11334</v>
      </c>
      <c r="D3813" t="s">
        <v>41253</v>
      </c>
      <c r="E3813"/>
      <c r="F3813" t="s">
        <v>28981</v>
      </c>
      <c r="G3813"/>
      <c r="H3813">
        <v>7</v>
      </c>
      <c r="I3813">
        <v>5.57</v>
      </c>
      <c r="J3813" t="s">
        <v>64</v>
      </c>
      <c r="K3813">
        <v>36.111649</v>
      </c>
      <c r="L3813">
        <v>-82.656795000000002</v>
      </c>
      <c r="M3813" s="100" t="s">
        <v>38387</v>
      </c>
      <c r="N3813" t="s">
        <v>26214</v>
      </c>
      <c r="O3813" t="s">
        <v>42944</v>
      </c>
      <c r="P3813">
        <v>5</v>
      </c>
      <c r="Q3813" t="s">
        <v>27467</v>
      </c>
      <c r="R3813" t="s">
        <v>25821</v>
      </c>
      <c r="S3813" t="s">
        <v>26197</v>
      </c>
      <c r="T3813"/>
      <c r="U3813" t="s">
        <v>26198</v>
      </c>
      <c r="V3813" t="s">
        <v>26204</v>
      </c>
      <c r="W3813" s="91" t="s">
        <v>35286</v>
      </c>
      <c r="X3813" s="91" t="s">
        <v>41254</v>
      </c>
      <c r="Y3813" s="97"/>
      <c r="AA3813" s="91" t="str">
        <v>HORSE007.0GE</v>
      </c>
    </row>
    <row r="3814" spans="1:27" s="91" customFormat="1" ht="15" customHeight="1" x14ac:dyDescent="0.35">
      <c r="A3814" t="s">
        <v>11367</v>
      </c>
      <c r="B3814" t="s">
        <v>11366</v>
      </c>
      <c r="C3814" t="s">
        <v>11334</v>
      </c>
      <c r="D3814" t="s">
        <v>11368</v>
      </c>
      <c r="E3814"/>
      <c r="F3814" t="s">
        <v>28994</v>
      </c>
      <c r="G3814"/>
      <c r="H3814">
        <v>7.3</v>
      </c>
      <c r="I3814">
        <v>25.68</v>
      </c>
      <c r="J3814" t="s">
        <v>270</v>
      </c>
      <c r="K3814">
        <v>36.470599999999997</v>
      </c>
      <c r="L3814">
        <v>-82.597899999999996</v>
      </c>
      <c r="M3814" s="100" t="s">
        <v>38412</v>
      </c>
      <c r="N3814" t="s">
        <v>29031</v>
      </c>
      <c r="O3814" t="s">
        <v>42479</v>
      </c>
      <c r="P3814">
        <v>3</v>
      </c>
      <c r="Q3814" t="s">
        <v>27468</v>
      </c>
      <c r="R3814" t="s">
        <v>25821</v>
      </c>
      <c r="S3814" t="s">
        <v>26197</v>
      </c>
      <c r="T3814"/>
      <c r="U3814" t="s">
        <v>26198</v>
      </c>
      <c r="V3814" t="s">
        <v>26204</v>
      </c>
      <c r="X3814" s="91" t="s">
        <v>31857</v>
      </c>
      <c r="Y3814" s="97"/>
      <c r="AA3814" s="91" t="str">
        <v>HORSE007.3SU</v>
      </c>
    </row>
    <row r="3815" spans="1:27" s="91" customFormat="1" ht="15" customHeight="1" x14ac:dyDescent="0.35">
      <c r="A3815" t="s">
        <v>11370</v>
      </c>
      <c r="B3815" t="s">
        <v>11369</v>
      </c>
      <c r="C3815" t="s">
        <v>11334</v>
      </c>
      <c r="D3815" t="s">
        <v>11371</v>
      </c>
      <c r="E3815"/>
      <c r="F3815" t="s">
        <v>9</v>
      </c>
      <c r="G3815"/>
      <c r="H3815">
        <v>8.3000000000000007</v>
      </c>
      <c r="I3815">
        <v>115</v>
      </c>
      <c r="J3815" t="s">
        <v>354</v>
      </c>
      <c r="K3815">
        <v>35.215888999999997</v>
      </c>
      <c r="L3815">
        <v>-88.216678999999999</v>
      </c>
      <c r="M3815" s="100" t="s">
        <v>38402</v>
      </c>
      <c r="N3815" t="s">
        <v>26242</v>
      </c>
      <c r="O3815" t="s">
        <v>42756</v>
      </c>
      <c r="P3815">
        <v>3</v>
      </c>
      <c r="Q3815" t="s">
        <v>29238</v>
      </c>
      <c r="R3815" t="s">
        <v>25816</v>
      </c>
      <c r="S3815" t="s">
        <v>26197</v>
      </c>
      <c r="T3815"/>
      <c r="U3815" t="s">
        <v>26198</v>
      </c>
      <c r="V3815" t="s">
        <v>26199</v>
      </c>
      <c r="W3815" s="91" t="s">
        <v>11372</v>
      </c>
      <c r="X3815" s="91" t="s">
        <v>31856</v>
      </c>
      <c r="Y3815" s="97"/>
      <c r="AA3815" s="91" t="str">
        <v>HORSE008.3HD</v>
      </c>
    </row>
    <row r="3816" spans="1:27" s="91" customFormat="1" ht="15" customHeight="1" x14ac:dyDescent="0.35">
      <c r="A3816" t="s">
        <v>11374</v>
      </c>
      <c r="B3816" t="s">
        <v>11373</v>
      </c>
      <c r="C3816" t="s">
        <v>11334</v>
      </c>
      <c r="D3816" t="s">
        <v>11375</v>
      </c>
      <c r="E3816"/>
      <c r="F3816" t="s">
        <v>28994</v>
      </c>
      <c r="G3816"/>
      <c r="H3816">
        <v>9.5</v>
      </c>
      <c r="I3816">
        <v>23.8</v>
      </c>
      <c r="J3816" t="s">
        <v>270</v>
      </c>
      <c r="K3816">
        <v>36.452199999999998</v>
      </c>
      <c r="L3816">
        <v>-82.613299999999995</v>
      </c>
      <c r="M3816" s="100" t="s">
        <v>38412</v>
      </c>
      <c r="N3816" t="s">
        <v>29031</v>
      </c>
      <c r="O3816" t="s">
        <v>42479</v>
      </c>
      <c r="P3816">
        <v>3</v>
      </c>
      <c r="Q3816" t="s">
        <v>27468</v>
      </c>
      <c r="R3816" t="s">
        <v>25821</v>
      </c>
      <c r="S3816" t="s">
        <v>26197</v>
      </c>
      <c r="T3816"/>
      <c r="U3816" t="s">
        <v>26198</v>
      </c>
      <c r="V3816" t="s">
        <v>26204</v>
      </c>
      <c r="X3816" s="91" t="s">
        <v>31858</v>
      </c>
      <c r="Y3816" s="97"/>
      <c r="AA3816" s="91" t="str">
        <v>HORSE009.5SU</v>
      </c>
    </row>
    <row r="3817" spans="1:27" s="91" customFormat="1" ht="15" customHeight="1" x14ac:dyDescent="0.35">
      <c r="A3817" t="s">
        <v>11377</v>
      </c>
      <c r="B3817" t="s">
        <v>11376</v>
      </c>
      <c r="C3817" t="s">
        <v>11334</v>
      </c>
      <c r="D3817" t="s">
        <v>11378</v>
      </c>
      <c r="E3817"/>
      <c r="F3817" t="s">
        <v>28994</v>
      </c>
      <c r="G3817"/>
      <c r="H3817">
        <v>10.7</v>
      </c>
      <c r="I3817">
        <v>8.44</v>
      </c>
      <c r="J3817" t="s">
        <v>270</v>
      </c>
      <c r="K3817">
        <v>36.437199999999997</v>
      </c>
      <c r="L3817">
        <v>-82.625799999999998</v>
      </c>
      <c r="M3817" s="100" t="s">
        <v>38412</v>
      </c>
      <c r="N3817" t="s">
        <v>29031</v>
      </c>
      <c r="O3817" t="s">
        <v>42479</v>
      </c>
      <c r="P3817">
        <v>3</v>
      </c>
      <c r="Q3817" t="s">
        <v>27466</v>
      </c>
      <c r="R3817" t="s">
        <v>25821</v>
      </c>
      <c r="S3817" t="s">
        <v>26197</v>
      </c>
      <c r="T3817"/>
      <c r="U3817" t="s">
        <v>26198</v>
      </c>
      <c r="V3817" t="s">
        <v>26204</v>
      </c>
      <c r="W3817" s="91" t="s">
        <v>11379</v>
      </c>
      <c r="X3817" s="91" t="s">
        <v>31859</v>
      </c>
      <c r="Y3817" s="97"/>
      <c r="AA3817" s="91" t="str">
        <v>HORSE010.7SU</v>
      </c>
    </row>
    <row r="3818" spans="1:27" s="91" customFormat="1" ht="15" customHeight="1" x14ac:dyDescent="0.35">
      <c r="A3818" s="310" t="s">
        <v>39424</v>
      </c>
      <c r="B3818" s="310" t="s">
        <v>39425</v>
      </c>
      <c r="C3818" s="310" t="s">
        <v>11334</v>
      </c>
      <c r="D3818" s="310" t="s">
        <v>9328</v>
      </c>
      <c r="E3818" s="310"/>
      <c r="F3818" s="310" t="s">
        <v>9</v>
      </c>
      <c r="G3818" s="310"/>
      <c r="H3818" s="314">
        <v>13.6</v>
      </c>
      <c r="I3818" s="314">
        <v>104</v>
      </c>
      <c r="J3818" s="310" t="s">
        <v>354</v>
      </c>
      <c r="K3818" s="314">
        <v>35.180656999999997</v>
      </c>
      <c r="L3818" s="314">
        <v>-88.209609</v>
      </c>
      <c r="M3818" s="314" t="s">
        <v>38402</v>
      </c>
      <c r="N3818" s="310" t="s">
        <v>26242</v>
      </c>
      <c r="O3818" s="310" t="s">
        <v>39426</v>
      </c>
      <c r="P3818" s="314">
        <v>3</v>
      </c>
      <c r="Q3818" s="310" t="s">
        <v>29238</v>
      </c>
      <c r="R3818" s="310" t="s">
        <v>25816</v>
      </c>
      <c r="S3818" s="310" t="s">
        <v>26197</v>
      </c>
      <c r="T3818" s="310"/>
      <c r="U3818" s="310" t="s">
        <v>26198</v>
      </c>
      <c r="V3818" s="310" t="s">
        <v>26199</v>
      </c>
      <c r="W3818" s="91" t="s">
        <v>39427</v>
      </c>
      <c r="X3818" s="91" t="s">
        <v>38440</v>
      </c>
      <c r="Y3818" s="97"/>
      <c r="AA3818" s="91" t="str">
        <v>HORSE013.6HD</v>
      </c>
    </row>
    <row r="3819" spans="1:27" s="91" customFormat="1" ht="15" customHeight="1" x14ac:dyDescent="0.35">
      <c r="A3819" t="s">
        <v>11381</v>
      </c>
      <c r="B3819" t="s">
        <v>11380</v>
      </c>
      <c r="C3819" t="s">
        <v>11334</v>
      </c>
      <c r="D3819" t="s">
        <v>11382</v>
      </c>
      <c r="E3819"/>
      <c r="F3819" t="s">
        <v>28977</v>
      </c>
      <c r="G3819"/>
      <c r="H3819">
        <v>21</v>
      </c>
      <c r="I3819">
        <v>88.33</v>
      </c>
      <c r="J3819" t="s">
        <v>354</v>
      </c>
      <c r="K3819">
        <v>35.114620000000002</v>
      </c>
      <c r="L3819">
        <v>-88.162509999999997</v>
      </c>
      <c r="M3819" s="100" t="s">
        <v>38402</v>
      </c>
      <c r="N3819" t="s">
        <v>26242</v>
      </c>
      <c r="O3819" t="s">
        <v>42756</v>
      </c>
      <c r="P3819">
        <v>3</v>
      </c>
      <c r="Q3819" t="s">
        <v>27469</v>
      </c>
      <c r="R3819" t="s">
        <v>25816</v>
      </c>
      <c r="S3819" t="s">
        <v>26197</v>
      </c>
      <c r="T3819"/>
      <c r="U3819" t="s">
        <v>26198</v>
      </c>
      <c r="V3819" t="s">
        <v>26199</v>
      </c>
      <c r="X3819" s="91" t="s">
        <v>39428</v>
      </c>
      <c r="Y3819" s="97"/>
      <c r="AA3819" s="91" t="str">
        <v>HORSE021.0HD</v>
      </c>
    </row>
    <row r="3820" spans="1:27" s="91" customFormat="1" ht="15" customHeight="1" x14ac:dyDescent="0.35">
      <c r="A3820" s="310" t="s">
        <v>39429</v>
      </c>
      <c r="B3820" s="310" t="s">
        <v>39430</v>
      </c>
      <c r="C3820" s="310" t="s">
        <v>11334</v>
      </c>
      <c r="D3820" s="310" t="s">
        <v>39431</v>
      </c>
      <c r="E3820" s="310"/>
      <c r="F3820" s="310" t="s">
        <v>28977</v>
      </c>
      <c r="G3820" s="310"/>
      <c r="H3820" s="314">
        <v>24.3</v>
      </c>
      <c r="I3820" s="314">
        <v>65.010000000000005</v>
      </c>
      <c r="J3820" s="310" t="s">
        <v>354</v>
      </c>
      <c r="K3820" s="314">
        <v>35.109270000000002</v>
      </c>
      <c r="L3820" s="314">
        <v>-88.120909999999995</v>
      </c>
      <c r="M3820" s="314" t="s">
        <v>38402</v>
      </c>
      <c r="N3820" s="310" t="s">
        <v>26242</v>
      </c>
      <c r="O3820" s="310" t="s">
        <v>39432</v>
      </c>
      <c r="P3820" s="314">
        <v>3</v>
      </c>
      <c r="Q3820" s="310" t="s">
        <v>27469</v>
      </c>
      <c r="R3820" s="310" t="s">
        <v>25816</v>
      </c>
      <c r="S3820" s="310" t="s">
        <v>26197</v>
      </c>
      <c r="T3820" s="310"/>
      <c r="U3820" s="310" t="s">
        <v>26198</v>
      </c>
      <c r="V3820" s="310" t="s">
        <v>26199</v>
      </c>
      <c r="Y3820" s="97"/>
      <c r="AA3820" s="91" t="str">
        <v>HORSE024.3HD</v>
      </c>
    </row>
    <row r="3821" spans="1:27" s="91" customFormat="1" ht="15" customHeight="1" x14ac:dyDescent="0.35">
      <c r="A3821" t="s">
        <v>11384</v>
      </c>
      <c r="B3821" t="s">
        <v>11383</v>
      </c>
      <c r="C3821" t="s">
        <v>11334</v>
      </c>
      <c r="D3821" t="s">
        <v>11385</v>
      </c>
      <c r="E3821"/>
      <c r="F3821" t="s">
        <v>28977</v>
      </c>
      <c r="G3821"/>
      <c r="H3821">
        <v>28.9</v>
      </c>
      <c r="I3821">
        <v>27.01</v>
      </c>
      <c r="J3821" t="s">
        <v>354</v>
      </c>
      <c r="K3821">
        <v>35.107689999999998</v>
      </c>
      <c r="L3821">
        <v>-88.071129999999997</v>
      </c>
      <c r="M3821" s="100" t="s">
        <v>38402</v>
      </c>
      <c r="N3821" t="s">
        <v>26242</v>
      </c>
      <c r="O3821" t="s">
        <v>42945</v>
      </c>
      <c r="P3821">
        <v>3</v>
      </c>
      <c r="Q3821" t="s">
        <v>27469</v>
      </c>
      <c r="R3821" t="s">
        <v>25816</v>
      </c>
      <c r="S3821" t="s">
        <v>26197</v>
      </c>
      <c r="T3821"/>
      <c r="U3821" t="s">
        <v>26198</v>
      </c>
      <c r="V3821" t="s">
        <v>26199</v>
      </c>
      <c r="W3821" s="91" t="s">
        <v>11386</v>
      </c>
      <c r="Y3821" s="97"/>
      <c r="AA3821" s="91" t="str">
        <v>HORSE028.9HD</v>
      </c>
    </row>
    <row r="3822" spans="1:27" s="91" customFormat="1" ht="15" customHeight="1" x14ac:dyDescent="0.35">
      <c r="A3822" t="s">
        <v>11388</v>
      </c>
      <c r="B3822" t="s">
        <v>11387</v>
      </c>
      <c r="C3822" t="s">
        <v>8499</v>
      </c>
      <c r="D3822" t="s">
        <v>11389</v>
      </c>
      <c r="E3822"/>
      <c r="F3822" t="s">
        <v>9</v>
      </c>
      <c r="G3822"/>
      <c r="H3822">
        <v>0.1</v>
      </c>
      <c r="I3822">
        <v>0.26</v>
      </c>
      <c r="J3822" t="s">
        <v>354</v>
      </c>
      <c r="K3822">
        <v>35.210239999999999</v>
      </c>
      <c r="L3822">
        <v>-88.211950000000002</v>
      </c>
      <c r="M3822" s="100" t="s">
        <v>38402</v>
      </c>
      <c r="N3822" t="s">
        <v>26242</v>
      </c>
      <c r="O3822" t="s">
        <v>42756</v>
      </c>
      <c r="P3822">
        <v>3</v>
      </c>
      <c r="Q3822" t="s">
        <v>27557</v>
      </c>
      <c r="R3822" t="s">
        <v>25816</v>
      </c>
      <c r="S3822" t="s">
        <v>26197</v>
      </c>
      <c r="T3822"/>
      <c r="U3822" t="s">
        <v>26198</v>
      </c>
      <c r="V3822" t="s">
        <v>26199</v>
      </c>
      <c r="W3822" s="91" t="s">
        <v>11390</v>
      </c>
      <c r="X3822" s="91" t="s">
        <v>31860</v>
      </c>
      <c r="Y3822" s="97"/>
      <c r="AA3822" s="91" t="str">
        <v>HORSE10.1T0.1HD</v>
      </c>
    </row>
    <row r="3823" spans="1:27" s="91" customFormat="1" ht="15" customHeight="1" x14ac:dyDescent="0.35">
      <c r="A3823" t="s">
        <v>11392</v>
      </c>
      <c r="B3823" t="s">
        <v>11391</v>
      </c>
      <c r="C3823" t="s">
        <v>8499</v>
      </c>
      <c r="D3823" t="s">
        <v>11393</v>
      </c>
      <c r="E3823"/>
      <c r="F3823" t="s">
        <v>44</v>
      </c>
      <c r="G3823"/>
      <c r="H3823">
        <v>0.6</v>
      </c>
      <c r="I3823">
        <v>1.43</v>
      </c>
      <c r="J3823" t="s">
        <v>270</v>
      </c>
      <c r="K3823">
        <v>36.43656</v>
      </c>
      <c r="L3823">
        <v>-82.612944999999996</v>
      </c>
      <c r="M3823" s="100" t="s">
        <v>38412</v>
      </c>
      <c r="N3823" t="s">
        <v>29031</v>
      </c>
      <c r="O3823" t="s">
        <v>42479</v>
      </c>
      <c r="P3823">
        <v>3</v>
      </c>
      <c r="Q3823" t="s">
        <v>27470</v>
      </c>
      <c r="R3823" t="s">
        <v>25821</v>
      </c>
      <c r="S3823" t="s">
        <v>26197</v>
      </c>
      <c r="T3823"/>
      <c r="U3823" t="s">
        <v>26198</v>
      </c>
      <c r="V3823" t="s">
        <v>26204</v>
      </c>
      <c r="W3823" s="91" t="s">
        <v>11394</v>
      </c>
      <c r="X3823" s="91" t="s">
        <v>35287</v>
      </c>
      <c r="Y3823" s="97"/>
      <c r="AA3823" s="91" t="str">
        <v>HORSE9.1T0.6SU</v>
      </c>
    </row>
    <row r="3824" spans="1:27" s="91" customFormat="1" ht="15" customHeight="1" x14ac:dyDescent="0.35">
      <c r="A3824" t="s">
        <v>11396</v>
      </c>
      <c r="B3824" t="s">
        <v>11395</v>
      </c>
      <c r="C3824" t="s">
        <v>11397</v>
      </c>
      <c r="D3824" t="s">
        <v>11398</v>
      </c>
      <c r="E3824"/>
      <c r="F3824" t="s">
        <v>44</v>
      </c>
      <c r="G3824"/>
      <c r="H3824">
        <v>1.3</v>
      </c>
      <c r="I3824">
        <v>4.79</v>
      </c>
      <c r="J3824" t="s">
        <v>301</v>
      </c>
      <c r="K3824">
        <v>35.207180000000001</v>
      </c>
      <c r="L3824">
        <v>-84.616209999999995</v>
      </c>
      <c r="M3824" s="100" t="s">
        <v>38384</v>
      </c>
      <c r="N3824" t="s">
        <v>26211</v>
      </c>
      <c r="O3824" t="s">
        <v>42365</v>
      </c>
      <c r="P3824">
        <v>2</v>
      </c>
      <c r="Q3824" t="s">
        <v>29242</v>
      </c>
      <c r="R3824" t="s">
        <v>25802</v>
      </c>
      <c r="S3824" t="s">
        <v>26197</v>
      </c>
      <c r="T3824"/>
      <c r="U3824" t="s">
        <v>26198</v>
      </c>
      <c r="V3824" t="s">
        <v>26204</v>
      </c>
      <c r="Y3824" s="97"/>
      <c r="AA3824" s="91" t="str">
        <v>HORTO001.3PO</v>
      </c>
    </row>
    <row r="3825" spans="1:27" s="91" customFormat="1" ht="15" customHeight="1" x14ac:dyDescent="0.35">
      <c r="A3825" t="s">
        <v>11400</v>
      </c>
      <c r="B3825" t="s">
        <v>11399</v>
      </c>
      <c r="C3825" t="s">
        <v>11397</v>
      </c>
      <c r="D3825" t="s">
        <v>11401</v>
      </c>
      <c r="E3825"/>
      <c r="F3825" t="s">
        <v>44</v>
      </c>
      <c r="G3825"/>
      <c r="H3825">
        <v>1.7</v>
      </c>
      <c r="I3825">
        <v>4.54</v>
      </c>
      <c r="J3825" t="s">
        <v>301</v>
      </c>
      <c r="K3825">
        <v>35.20223</v>
      </c>
      <c r="L3825">
        <v>-84.614199999999997</v>
      </c>
      <c r="M3825" s="100" t="s">
        <v>38384</v>
      </c>
      <c r="N3825" t="s">
        <v>26211</v>
      </c>
      <c r="O3825" t="s">
        <v>42365</v>
      </c>
      <c r="P3825">
        <v>2</v>
      </c>
      <c r="Q3825" t="s">
        <v>29242</v>
      </c>
      <c r="R3825" t="s">
        <v>25802</v>
      </c>
      <c r="S3825" t="s">
        <v>26197</v>
      </c>
      <c r="T3825"/>
      <c r="U3825" t="s">
        <v>26198</v>
      </c>
      <c r="V3825" t="s">
        <v>26204</v>
      </c>
      <c r="Y3825" s="97"/>
      <c r="AA3825" s="91" t="str">
        <v>HORTO001.7PO</v>
      </c>
    </row>
    <row r="3826" spans="1:27" s="91" customFormat="1" ht="15" customHeight="1" x14ac:dyDescent="0.35">
      <c r="A3826" t="s">
        <v>29239</v>
      </c>
      <c r="B3826" t="s">
        <v>29240</v>
      </c>
      <c r="C3826" t="s">
        <v>11397</v>
      </c>
      <c r="D3826" t="s">
        <v>29241</v>
      </c>
      <c r="E3826"/>
      <c r="F3826" t="s">
        <v>44</v>
      </c>
      <c r="G3826"/>
      <c r="H3826">
        <v>2.4</v>
      </c>
      <c r="I3826">
        <v>4</v>
      </c>
      <c r="J3826" t="s">
        <v>301</v>
      </c>
      <c r="K3826">
        <v>35.192894000000003</v>
      </c>
      <c r="L3826">
        <v>-84.613117000000003</v>
      </c>
      <c r="M3826" s="100" t="s">
        <v>38384</v>
      </c>
      <c r="N3826" t="s">
        <v>26211</v>
      </c>
      <c r="O3826" t="s">
        <v>42365</v>
      </c>
      <c r="P3826">
        <v>2</v>
      </c>
      <c r="Q3826" t="s">
        <v>29242</v>
      </c>
      <c r="R3826" t="s">
        <v>25802</v>
      </c>
      <c r="S3826" t="s">
        <v>26197</v>
      </c>
      <c r="T3826"/>
      <c r="U3826" t="s">
        <v>26198</v>
      </c>
      <c r="V3826" t="s">
        <v>26204</v>
      </c>
      <c r="Y3826" s="97"/>
      <c r="AA3826" s="91" t="str">
        <v>HORTO002.4PO</v>
      </c>
    </row>
    <row r="3827" spans="1:27" s="91" customFormat="1" ht="15" customHeight="1" x14ac:dyDescent="0.35">
      <c r="A3827" t="s">
        <v>11403</v>
      </c>
      <c r="B3827" t="s">
        <v>11402</v>
      </c>
      <c r="C3827" t="s">
        <v>11397</v>
      </c>
      <c r="D3827" t="s">
        <v>11404</v>
      </c>
      <c r="E3827"/>
      <c r="F3827" t="s">
        <v>44</v>
      </c>
      <c r="G3827"/>
      <c r="H3827">
        <v>3.7</v>
      </c>
      <c r="I3827">
        <v>1.18</v>
      </c>
      <c r="J3827" t="s">
        <v>301</v>
      </c>
      <c r="K3827">
        <v>35.183959999999999</v>
      </c>
      <c r="L3827">
        <v>-84.604839999999996</v>
      </c>
      <c r="M3827" s="100" t="s">
        <v>38384</v>
      </c>
      <c r="N3827" t="s">
        <v>26211</v>
      </c>
      <c r="O3827" t="s">
        <v>42365</v>
      </c>
      <c r="P3827">
        <v>2</v>
      </c>
      <c r="Q3827" t="s">
        <v>29242</v>
      </c>
      <c r="R3827" t="s">
        <v>25802</v>
      </c>
      <c r="S3827" t="s">
        <v>26197</v>
      </c>
      <c r="T3827"/>
      <c r="U3827" t="s">
        <v>26198</v>
      </c>
      <c r="V3827" t="s">
        <v>26204</v>
      </c>
      <c r="Y3827" s="97"/>
      <c r="AA3827" s="91" t="str">
        <v>HORTO003.7PO</v>
      </c>
    </row>
    <row r="3828" spans="1:27" s="91" customFormat="1" ht="15" customHeight="1" x14ac:dyDescent="0.35">
      <c r="A3828" t="s">
        <v>11406</v>
      </c>
      <c r="B3828" t="s">
        <v>11405</v>
      </c>
      <c r="C3828" t="s">
        <v>11407</v>
      </c>
      <c r="D3828" t="s">
        <v>11408</v>
      </c>
      <c r="E3828"/>
      <c r="F3828" t="s">
        <v>44</v>
      </c>
      <c r="G3828"/>
      <c r="H3828">
        <v>1</v>
      </c>
      <c r="I3828">
        <v>4.2</v>
      </c>
      <c r="J3828" t="s">
        <v>290</v>
      </c>
      <c r="K3828">
        <v>35.779800000000002</v>
      </c>
      <c r="L3828">
        <v>-84.345299999999995</v>
      </c>
      <c r="M3828" s="100" t="s">
        <v>38415</v>
      </c>
      <c r="N3828" t="s">
        <v>26602</v>
      </c>
      <c r="O3828" t="s">
        <v>42460</v>
      </c>
      <c r="P3828">
        <v>1</v>
      </c>
      <c r="Q3828" t="s">
        <v>31861</v>
      </c>
      <c r="R3828" t="s">
        <v>25825</v>
      </c>
      <c r="S3828" t="s">
        <v>26197</v>
      </c>
      <c r="T3828"/>
      <c r="U3828" t="s">
        <v>26198</v>
      </c>
      <c r="V3828" t="s">
        <v>26204</v>
      </c>
      <c r="W3828" s="91" t="s">
        <v>35288</v>
      </c>
      <c r="X3828" s="91" t="s">
        <v>30526</v>
      </c>
      <c r="Y3828" s="97"/>
      <c r="AA3828" s="91" t="str">
        <v>HOTCH001.0LO</v>
      </c>
    </row>
    <row r="3829" spans="1:27" s="91" customFormat="1" ht="15" customHeight="1" x14ac:dyDescent="0.35">
      <c r="A3829" s="310" t="s">
        <v>39433</v>
      </c>
      <c r="B3829" s="310" t="s">
        <v>39434</v>
      </c>
      <c r="C3829" s="310" t="s">
        <v>39435</v>
      </c>
      <c r="D3829" s="310" t="s">
        <v>39436</v>
      </c>
      <c r="E3829" s="310"/>
      <c r="F3829" s="310" t="s">
        <v>28977</v>
      </c>
      <c r="G3829" s="310"/>
      <c r="H3829" s="314">
        <v>1</v>
      </c>
      <c r="I3829" s="314">
        <v>1.05</v>
      </c>
      <c r="J3829" s="310" t="s">
        <v>354</v>
      </c>
      <c r="K3829" s="314">
        <v>35.036389999999997</v>
      </c>
      <c r="L3829" s="314">
        <v>-88.243009999999998</v>
      </c>
      <c r="M3829" s="314" t="s">
        <v>38402</v>
      </c>
      <c r="N3829" s="310" t="s">
        <v>26242</v>
      </c>
      <c r="O3829" s="310" t="s">
        <v>39437</v>
      </c>
      <c r="P3829" s="314">
        <v>3</v>
      </c>
      <c r="Q3829" s="310" t="s">
        <v>28288</v>
      </c>
      <c r="R3829" s="310" t="s">
        <v>25816</v>
      </c>
      <c r="S3829" s="310" t="s">
        <v>26197</v>
      </c>
      <c r="T3829" s="310"/>
      <c r="U3829" s="310" t="s">
        <v>26198</v>
      </c>
      <c r="V3829" s="310" t="s">
        <v>26199</v>
      </c>
      <c r="X3829" s="91" t="s">
        <v>39438</v>
      </c>
      <c r="Y3829" s="97"/>
      <c r="AA3829" s="91" t="str">
        <v>HOUST001.0HD</v>
      </c>
    </row>
    <row r="3830" spans="1:27" s="91" customFormat="1" ht="15" customHeight="1" x14ac:dyDescent="0.35">
      <c r="A3830" s="310" t="s">
        <v>39439</v>
      </c>
      <c r="B3830" s="310" t="s">
        <v>39440</v>
      </c>
      <c r="C3830" s="310" t="s">
        <v>39435</v>
      </c>
      <c r="D3830" s="310" t="s">
        <v>39441</v>
      </c>
      <c r="E3830" s="310"/>
      <c r="F3830" s="310" t="s">
        <v>28977</v>
      </c>
      <c r="G3830" s="310"/>
      <c r="H3830" s="314">
        <v>1.2</v>
      </c>
      <c r="I3830" s="314">
        <v>0.8</v>
      </c>
      <c r="J3830" s="310" t="s">
        <v>354</v>
      </c>
      <c r="K3830" s="314">
        <v>35.033700000000003</v>
      </c>
      <c r="L3830" s="314">
        <v>-88.241299999999995</v>
      </c>
      <c r="M3830" s="314" t="s">
        <v>38402</v>
      </c>
      <c r="N3830" s="310" t="s">
        <v>26242</v>
      </c>
      <c r="O3830" s="310" t="s">
        <v>39437</v>
      </c>
      <c r="P3830" s="314">
        <v>3</v>
      </c>
      <c r="Q3830" s="310" t="s">
        <v>28288</v>
      </c>
      <c r="R3830" s="310" t="s">
        <v>25816</v>
      </c>
      <c r="S3830" s="310" t="s">
        <v>26197</v>
      </c>
      <c r="T3830" s="310"/>
      <c r="U3830" s="310" t="s">
        <v>26198</v>
      </c>
      <c r="V3830" s="310" t="s">
        <v>26199</v>
      </c>
      <c r="Y3830" s="97"/>
      <c r="AA3830" s="91" t="str">
        <v>HOUST001.2HD</v>
      </c>
    </row>
    <row r="3831" spans="1:27" s="91" customFormat="1" ht="15" customHeight="1" x14ac:dyDescent="0.35">
      <c r="A3831" s="310" t="s">
        <v>39442</v>
      </c>
      <c r="B3831" s="310" t="s">
        <v>39443</v>
      </c>
      <c r="C3831" s="310" t="s">
        <v>39435</v>
      </c>
      <c r="D3831" s="310" t="s">
        <v>39444</v>
      </c>
      <c r="E3831" s="310"/>
      <c r="F3831" s="310" t="s">
        <v>28977</v>
      </c>
      <c r="G3831" s="310"/>
      <c r="H3831" s="314">
        <v>1.3</v>
      </c>
      <c r="I3831" s="314">
        <v>0.25</v>
      </c>
      <c r="J3831" s="310" t="s">
        <v>354</v>
      </c>
      <c r="K3831" s="314">
        <v>35.032710000000002</v>
      </c>
      <c r="L3831" s="314">
        <v>-88.240729999999999</v>
      </c>
      <c r="M3831" s="314" t="s">
        <v>38402</v>
      </c>
      <c r="N3831" s="310" t="s">
        <v>26242</v>
      </c>
      <c r="O3831" s="310" t="s">
        <v>39437</v>
      </c>
      <c r="P3831" s="314">
        <v>3</v>
      </c>
      <c r="Q3831" s="310" t="s">
        <v>28288</v>
      </c>
      <c r="R3831" s="310" t="s">
        <v>25816</v>
      </c>
      <c r="S3831" s="310" t="s">
        <v>26197</v>
      </c>
      <c r="T3831" s="310"/>
      <c r="U3831" s="310" t="s">
        <v>26198</v>
      </c>
      <c r="V3831" s="310" t="s">
        <v>26199</v>
      </c>
      <c r="X3831" s="91" t="s">
        <v>39445</v>
      </c>
      <c r="Y3831" s="97"/>
      <c r="AA3831" s="91" t="str">
        <v>HOUST001.3HD</v>
      </c>
    </row>
    <row r="3832" spans="1:27" s="91" customFormat="1" ht="15" customHeight="1" x14ac:dyDescent="0.35">
      <c r="A3832" s="310" t="s">
        <v>39446</v>
      </c>
      <c r="B3832" s="310" t="s">
        <v>39447</v>
      </c>
      <c r="C3832" s="310" t="s">
        <v>39448</v>
      </c>
      <c r="D3832" s="310" t="s">
        <v>39449</v>
      </c>
      <c r="E3832" s="310"/>
      <c r="F3832" s="310" t="s">
        <v>28977</v>
      </c>
      <c r="G3832" s="310"/>
      <c r="H3832" s="314">
        <v>0.1</v>
      </c>
      <c r="I3832" s="314">
        <v>0.2</v>
      </c>
      <c r="J3832" s="310" t="s">
        <v>354</v>
      </c>
      <c r="K3832" s="314">
        <v>35.033259999999999</v>
      </c>
      <c r="L3832" s="314">
        <v>-88.240790000000004</v>
      </c>
      <c r="M3832" s="314" t="s">
        <v>38402</v>
      </c>
      <c r="N3832" s="310" t="s">
        <v>26242</v>
      </c>
      <c r="O3832" s="310" t="s">
        <v>39437</v>
      </c>
      <c r="P3832" s="314">
        <v>3</v>
      </c>
      <c r="Q3832" s="310" t="s">
        <v>28288</v>
      </c>
      <c r="R3832" s="310" t="s">
        <v>25816</v>
      </c>
      <c r="S3832" s="310" t="s">
        <v>26197</v>
      </c>
      <c r="T3832" s="310"/>
      <c r="U3832" s="310" t="s">
        <v>26198</v>
      </c>
      <c r="V3832" s="310" t="s">
        <v>26199</v>
      </c>
      <c r="X3832" s="91" t="s">
        <v>39450</v>
      </c>
      <c r="Y3832" s="97"/>
      <c r="AA3832" s="91" t="str">
        <v>HOUST1.2T0.1HD</v>
      </c>
    </row>
    <row r="3833" spans="1:27" s="91" customFormat="1" ht="15" customHeight="1" x14ac:dyDescent="0.35">
      <c r="A3833" t="s">
        <v>11410</v>
      </c>
      <c r="B3833" t="s">
        <v>11409</v>
      </c>
      <c r="C3833" t="s">
        <v>11411</v>
      </c>
      <c r="D3833" t="s">
        <v>2871</v>
      </c>
      <c r="E3833"/>
      <c r="F3833" t="s">
        <v>27</v>
      </c>
      <c r="G3833"/>
      <c r="H3833">
        <v>2.1</v>
      </c>
      <c r="I3833">
        <v>3.06</v>
      </c>
      <c r="J3833" t="s">
        <v>919</v>
      </c>
      <c r="K3833">
        <v>35.258299999999998</v>
      </c>
      <c r="L3833">
        <v>-89.864699999999999</v>
      </c>
      <c r="M3833" s="100" t="s">
        <v>38427</v>
      </c>
      <c r="N3833" t="s">
        <v>26281</v>
      </c>
      <c r="O3833" t="s">
        <v>42336</v>
      </c>
      <c r="P3833">
        <v>2</v>
      </c>
      <c r="Q3833" t="s">
        <v>27471</v>
      </c>
      <c r="R3833" t="s">
        <v>25828</v>
      </c>
      <c r="S3833" t="s">
        <v>26197</v>
      </c>
      <c r="T3833"/>
      <c r="U3833" t="s">
        <v>26198</v>
      </c>
      <c r="V3833" t="s">
        <v>26199</v>
      </c>
      <c r="X3833" s="91" t="s">
        <v>31862</v>
      </c>
      <c r="Y3833" s="97"/>
      <c r="AA3833" s="91" t="str">
        <v>HOWAR002.1SH</v>
      </c>
    </row>
    <row r="3834" spans="1:27" s="91" customFormat="1" ht="15" customHeight="1" x14ac:dyDescent="0.35">
      <c r="A3834" t="s">
        <v>11413</v>
      </c>
      <c r="B3834" t="s">
        <v>11412</v>
      </c>
      <c r="C3834" t="s">
        <v>11414</v>
      </c>
      <c r="D3834" t="s">
        <v>1422</v>
      </c>
      <c r="E3834"/>
      <c r="F3834" t="s">
        <v>9</v>
      </c>
      <c r="G3834"/>
      <c r="H3834">
        <v>0.3</v>
      </c>
      <c r="I3834">
        <v>5.85</v>
      </c>
      <c r="J3834" t="s">
        <v>80</v>
      </c>
      <c r="K3834">
        <v>35.247799999999998</v>
      </c>
      <c r="L3834">
        <v>-89.299700000000001</v>
      </c>
      <c r="M3834" s="100" t="s">
        <v>38427</v>
      </c>
      <c r="N3834" t="s">
        <v>26281</v>
      </c>
      <c r="O3834" t="s">
        <v>42615</v>
      </c>
      <c r="P3834">
        <v>2</v>
      </c>
      <c r="Q3834" t="s">
        <v>31863</v>
      </c>
      <c r="R3834" t="s">
        <v>25828</v>
      </c>
      <c r="S3834" t="s">
        <v>26197</v>
      </c>
      <c r="T3834"/>
      <c r="U3834" t="s">
        <v>26198</v>
      </c>
      <c r="V3834" t="s">
        <v>26199</v>
      </c>
      <c r="X3834" s="91" t="s">
        <v>31864</v>
      </c>
      <c r="Y3834" s="97"/>
      <c r="AA3834" s="91" t="str">
        <v>HOWEL000.3FA</v>
      </c>
    </row>
    <row r="3835" spans="1:27" s="91" customFormat="1" ht="15" customHeight="1" x14ac:dyDescent="0.35">
      <c r="A3835" t="s">
        <v>11416</v>
      </c>
      <c r="B3835" t="s">
        <v>11415</v>
      </c>
      <c r="C3835" t="s">
        <v>11417</v>
      </c>
      <c r="D3835" t="s">
        <v>11418</v>
      </c>
      <c r="E3835"/>
      <c r="F3835" t="s">
        <v>29083</v>
      </c>
      <c r="G3835"/>
      <c r="H3835">
        <v>3.3</v>
      </c>
      <c r="I3835">
        <v>29.58</v>
      </c>
      <c r="J3835" t="s">
        <v>690</v>
      </c>
      <c r="K3835">
        <v>36.373333000000002</v>
      </c>
      <c r="L3835">
        <v>-87.216110999999998</v>
      </c>
      <c r="M3835" s="100" t="s">
        <v>38380</v>
      </c>
      <c r="N3835" t="s">
        <v>26208</v>
      </c>
      <c r="O3835" t="s">
        <v>42946</v>
      </c>
      <c r="P3835">
        <v>5</v>
      </c>
      <c r="Q3835" t="s">
        <v>27472</v>
      </c>
      <c r="R3835" t="s">
        <v>25829</v>
      </c>
      <c r="S3835" t="s">
        <v>26197</v>
      </c>
      <c r="T3835"/>
      <c r="U3835" t="s">
        <v>26198</v>
      </c>
      <c r="V3835" t="s">
        <v>26199</v>
      </c>
      <c r="Y3835" s="97"/>
      <c r="AA3835" s="91" t="str">
        <v>HPONE003.3CH</v>
      </c>
    </row>
    <row r="3836" spans="1:27" s="91" customFormat="1" ht="15" customHeight="1" x14ac:dyDescent="0.35">
      <c r="A3836" t="s">
        <v>11420</v>
      </c>
      <c r="B3836" t="s">
        <v>11419</v>
      </c>
      <c r="C3836" t="s">
        <v>11417</v>
      </c>
      <c r="D3836" t="s">
        <v>11421</v>
      </c>
      <c r="E3836"/>
      <c r="F3836" t="s">
        <v>29083</v>
      </c>
      <c r="G3836"/>
      <c r="H3836">
        <v>4</v>
      </c>
      <c r="I3836">
        <v>27.71</v>
      </c>
      <c r="J3836" t="s">
        <v>690</v>
      </c>
      <c r="K3836">
        <v>36.383960000000002</v>
      </c>
      <c r="L3836">
        <v>-87.196039999999996</v>
      </c>
      <c r="M3836" s="100" t="s">
        <v>38380</v>
      </c>
      <c r="N3836" t="s">
        <v>26208</v>
      </c>
      <c r="O3836" t="s">
        <v>42946</v>
      </c>
      <c r="P3836">
        <v>5</v>
      </c>
      <c r="Q3836" t="s">
        <v>27472</v>
      </c>
      <c r="R3836" t="s">
        <v>25829</v>
      </c>
      <c r="S3836" t="s">
        <v>26197</v>
      </c>
      <c r="T3836"/>
      <c r="U3836" t="s">
        <v>26198</v>
      </c>
      <c r="V3836" t="s">
        <v>26199</v>
      </c>
      <c r="Y3836" s="97"/>
      <c r="AA3836" s="91" t="str">
        <v>HPONE004.0CH</v>
      </c>
    </row>
    <row r="3837" spans="1:27" s="91" customFormat="1" ht="15" customHeight="1" x14ac:dyDescent="0.35">
      <c r="A3837" t="s">
        <v>11423</v>
      </c>
      <c r="B3837" t="s">
        <v>11422</v>
      </c>
      <c r="C3837" t="s">
        <v>11424</v>
      </c>
      <c r="D3837" t="s">
        <v>41255</v>
      </c>
      <c r="E3837"/>
      <c r="F3837" t="s">
        <v>9</v>
      </c>
      <c r="G3837"/>
      <c r="H3837">
        <v>2.4</v>
      </c>
      <c r="I3837">
        <v>3.99</v>
      </c>
      <c r="J3837" t="s">
        <v>104</v>
      </c>
      <c r="K3837">
        <v>36.038374300000001</v>
      </c>
      <c r="L3837">
        <v>-88.280422000000002</v>
      </c>
      <c r="M3837" s="100" t="s">
        <v>38392</v>
      </c>
      <c r="N3837" t="s">
        <v>26221</v>
      </c>
      <c r="O3837" t="s">
        <v>42905</v>
      </c>
      <c r="P3837">
        <v>3</v>
      </c>
      <c r="Q3837" t="s">
        <v>27473</v>
      </c>
      <c r="R3837" t="s">
        <v>25816</v>
      </c>
      <c r="S3837" t="s">
        <v>26197</v>
      </c>
      <c r="T3837"/>
      <c r="U3837" t="s">
        <v>26198</v>
      </c>
      <c r="V3837" t="s">
        <v>26199</v>
      </c>
      <c r="W3837" s="91" t="s">
        <v>35289</v>
      </c>
      <c r="X3837" s="91" t="s">
        <v>35290</v>
      </c>
      <c r="Y3837" s="97"/>
      <c r="AA3837" s="91" t="str">
        <v>HROCK002.4CR</v>
      </c>
    </row>
    <row r="3838" spans="1:27" s="91" customFormat="1" ht="15" customHeight="1" x14ac:dyDescent="0.35">
      <c r="A3838" t="s">
        <v>11426</v>
      </c>
      <c r="B3838" t="s">
        <v>11425</v>
      </c>
      <c r="C3838" t="s">
        <v>11427</v>
      </c>
      <c r="D3838" t="s">
        <v>11428</v>
      </c>
      <c r="E3838"/>
      <c r="F3838" t="s">
        <v>29088</v>
      </c>
      <c r="G3838"/>
      <c r="H3838">
        <v>0.1</v>
      </c>
      <c r="I3838">
        <v>4.7</v>
      </c>
      <c r="J3838" t="s">
        <v>793</v>
      </c>
      <c r="K3838">
        <v>36.487499999999997</v>
      </c>
      <c r="L3838">
        <v>-87.04</v>
      </c>
      <c r="M3838" s="100" t="s">
        <v>38413</v>
      </c>
      <c r="N3838" t="s">
        <v>26250</v>
      </c>
      <c r="O3838" t="s">
        <v>42579</v>
      </c>
      <c r="P3838">
        <v>4</v>
      </c>
      <c r="Q3838" t="s">
        <v>31865</v>
      </c>
      <c r="R3838" t="s">
        <v>25829</v>
      </c>
      <c r="S3838" t="s">
        <v>26197</v>
      </c>
      <c r="T3838"/>
      <c r="U3838" t="s">
        <v>26198</v>
      </c>
      <c r="V3838" t="s">
        <v>26199</v>
      </c>
      <c r="X3838" s="91" t="s">
        <v>31866</v>
      </c>
      <c r="Y3838" s="97"/>
      <c r="AA3838" s="91" t="str">
        <v>HRUN000.1RN</v>
      </c>
    </row>
    <row r="3839" spans="1:27" s="91" customFormat="1" ht="15" customHeight="1" x14ac:dyDescent="0.35">
      <c r="A3839" t="s">
        <v>11430</v>
      </c>
      <c r="B3839" t="s">
        <v>11429</v>
      </c>
      <c r="C3839" t="s">
        <v>11431</v>
      </c>
      <c r="D3839" t="s">
        <v>11432</v>
      </c>
      <c r="E3839"/>
      <c r="F3839" t="s">
        <v>33</v>
      </c>
      <c r="G3839"/>
      <c r="H3839">
        <v>0.8</v>
      </c>
      <c r="I3839">
        <v>3.25</v>
      </c>
      <c r="J3839" t="s">
        <v>95</v>
      </c>
      <c r="K3839">
        <v>35.937778000000002</v>
      </c>
      <c r="L3839">
        <v>-86.922499999999999</v>
      </c>
      <c r="M3839" s="100" t="s">
        <v>38379</v>
      </c>
      <c r="N3839" t="s">
        <v>26205</v>
      </c>
      <c r="O3839" t="s">
        <v>42926</v>
      </c>
      <c r="P3839">
        <v>1</v>
      </c>
      <c r="Q3839" t="s">
        <v>27474</v>
      </c>
      <c r="R3839" t="s">
        <v>25829</v>
      </c>
      <c r="S3839" t="s">
        <v>26197</v>
      </c>
      <c r="T3839"/>
      <c r="U3839" t="s">
        <v>26198</v>
      </c>
      <c r="V3839" t="s">
        <v>26199</v>
      </c>
      <c r="X3839" s="91" t="s">
        <v>31867</v>
      </c>
      <c r="Y3839" s="97"/>
      <c r="AA3839" s="91" t="str">
        <v>HSPRI000.8WI</v>
      </c>
    </row>
    <row r="3840" spans="1:27" s="91" customFormat="1" ht="15" customHeight="1" x14ac:dyDescent="0.35">
      <c r="A3840" t="s">
        <v>11434</v>
      </c>
      <c r="B3840" t="s">
        <v>11433</v>
      </c>
      <c r="C3840" t="s">
        <v>11435</v>
      </c>
      <c r="D3840" t="s">
        <v>11436</v>
      </c>
      <c r="E3840"/>
      <c r="F3840" t="s">
        <v>29088</v>
      </c>
      <c r="G3840"/>
      <c r="H3840">
        <v>0.2</v>
      </c>
      <c r="I3840">
        <v>2.94</v>
      </c>
      <c r="J3840" t="s">
        <v>253</v>
      </c>
      <c r="K3840">
        <v>36.51446</v>
      </c>
      <c r="L3840">
        <v>-86.540459999999996</v>
      </c>
      <c r="M3840" s="100" t="s">
        <v>38413</v>
      </c>
      <c r="N3840" t="s">
        <v>26250</v>
      </c>
      <c r="O3840" t="s">
        <v>42151</v>
      </c>
      <c r="P3840">
        <v>4</v>
      </c>
      <c r="Q3840" t="s">
        <v>27475</v>
      </c>
      <c r="R3840" t="s">
        <v>25829</v>
      </c>
      <c r="S3840" t="s">
        <v>26197</v>
      </c>
      <c r="T3840"/>
      <c r="U3840" t="s">
        <v>26198</v>
      </c>
      <c r="V3840" t="s">
        <v>26199</v>
      </c>
      <c r="Y3840" s="97"/>
      <c r="AA3840" s="91" t="str">
        <v>HTOWN000.2SR</v>
      </c>
    </row>
    <row r="3841" spans="1:27" s="91" customFormat="1" ht="15" customHeight="1" x14ac:dyDescent="0.35">
      <c r="A3841" t="s">
        <v>11438</v>
      </c>
      <c r="B3841" t="s">
        <v>11437</v>
      </c>
      <c r="C3841" t="s">
        <v>11435</v>
      </c>
      <c r="D3841" t="s">
        <v>11439</v>
      </c>
      <c r="E3841"/>
      <c r="F3841" t="s">
        <v>29088</v>
      </c>
      <c r="G3841"/>
      <c r="H3841">
        <v>1.3</v>
      </c>
      <c r="I3841">
        <v>2.39</v>
      </c>
      <c r="J3841" t="s">
        <v>253</v>
      </c>
      <c r="K3841">
        <v>36.505299999999998</v>
      </c>
      <c r="L3841">
        <v>-86.553299999999993</v>
      </c>
      <c r="M3841" s="100" t="s">
        <v>38413</v>
      </c>
      <c r="N3841" t="s">
        <v>26250</v>
      </c>
      <c r="O3841" t="s">
        <v>42151</v>
      </c>
      <c r="P3841">
        <v>4</v>
      </c>
      <c r="Q3841" t="s">
        <v>27475</v>
      </c>
      <c r="R3841" t="s">
        <v>25829</v>
      </c>
      <c r="S3841" t="s">
        <v>26197</v>
      </c>
      <c r="T3841"/>
      <c r="U3841" t="s">
        <v>26198</v>
      </c>
      <c r="V3841" t="s">
        <v>26199</v>
      </c>
      <c r="W3841" s="91" t="s">
        <v>11440</v>
      </c>
      <c r="X3841" s="91" t="s">
        <v>34425</v>
      </c>
      <c r="Y3841" s="97"/>
      <c r="AA3841" s="91" t="str">
        <v>HTOWN001.3SR</v>
      </c>
    </row>
    <row r="3842" spans="1:27" s="91" customFormat="1" ht="15" customHeight="1" x14ac:dyDescent="0.35">
      <c r="A3842" t="s">
        <v>29243</v>
      </c>
      <c r="B3842" t="s">
        <v>29244</v>
      </c>
      <c r="C3842" t="s">
        <v>29245</v>
      </c>
      <c r="D3842" t="s">
        <v>29246</v>
      </c>
      <c r="E3842"/>
      <c r="F3842" t="s">
        <v>44</v>
      </c>
      <c r="G3842"/>
      <c r="H3842">
        <v>0.1</v>
      </c>
      <c r="I3842"/>
      <c r="J3842" t="s">
        <v>766</v>
      </c>
      <c r="K3842">
        <v>35.021949999999997</v>
      </c>
      <c r="L3842">
        <v>-85.44265</v>
      </c>
      <c r="M3842" s="100" t="s">
        <v>38386</v>
      </c>
      <c r="N3842" t="s">
        <v>29084</v>
      </c>
      <c r="O3842" t="s">
        <v>42291</v>
      </c>
      <c r="P3842">
        <v>4</v>
      </c>
      <c r="Q3842" t="s">
        <v>28590</v>
      </c>
      <c r="R3842" t="s">
        <v>25802</v>
      </c>
      <c r="S3842" t="s">
        <v>26197</v>
      </c>
      <c r="T3842"/>
      <c r="U3842" t="s">
        <v>26198</v>
      </c>
      <c r="V3842" t="s">
        <v>26204</v>
      </c>
      <c r="X3842" s="91" t="s">
        <v>35291</v>
      </c>
      <c r="Y3842" s="97"/>
      <c r="AA3842" s="91" t="str">
        <v>HUDGE000.1HM</v>
      </c>
    </row>
    <row r="3843" spans="1:27" s="91" customFormat="1" ht="15" customHeight="1" x14ac:dyDescent="0.35">
      <c r="A3843" t="s">
        <v>11442</v>
      </c>
      <c r="B3843" t="s">
        <v>11441</v>
      </c>
      <c r="C3843" t="s">
        <v>11443</v>
      </c>
      <c r="D3843" t="s">
        <v>11444</v>
      </c>
      <c r="E3843"/>
      <c r="F3843" t="s">
        <v>29086</v>
      </c>
      <c r="G3843"/>
      <c r="H3843">
        <v>0.7</v>
      </c>
      <c r="I3843">
        <v>7.15</v>
      </c>
      <c r="J3843" t="s">
        <v>614</v>
      </c>
      <c r="K3843">
        <v>36.088200000000001</v>
      </c>
      <c r="L3843">
        <v>-85.5184</v>
      </c>
      <c r="M3843" s="100" t="s">
        <v>38383</v>
      </c>
      <c r="N3843" t="s">
        <v>3589</v>
      </c>
      <c r="O3843" t="s">
        <v>42179</v>
      </c>
      <c r="P3843">
        <v>2</v>
      </c>
      <c r="Q3843" t="s">
        <v>27476</v>
      </c>
      <c r="R3843" t="s">
        <v>25812</v>
      </c>
      <c r="S3843" t="s">
        <v>26197</v>
      </c>
      <c r="T3843"/>
      <c r="U3843" t="s">
        <v>26198</v>
      </c>
      <c r="V3843" t="s">
        <v>26199</v>
      </c>
      <c r="Y3843" s="97"/>
      <c r="AA3843" s="91" t="str">
        <v>HUDGE000.7PU</v>
      </c>
    </row>
    <row r="3844" spans="1:27" s="91" customFormat="1" ht="15" customHeight="1" x14ac:dyDescent="0.35">
      <c r="A3844" t="s">
        <v>11446</v>
      </c>
      <c r="B3844" t="s">
        <v>11445</v>
      </c>
      <c r="C3844" t="s">
        <v>11447</v>
      </c>
      <c r="D3844" t="s">
        <v>11448</v>
      </c>
      <c r="E3844"/>
      <c r="F3844" t="s">
        <v>9</v>
      </c>
      <c r="G3844"/>
      <c r="H3844">
        <v>0.3</v>
      </c>
      <c r="I3844">
        <v>1.75</v>
      </c>
      <c r="J3844" t="s">
        <v>3832</v>
      </c>
      <c r="K3844">
        <v>35.052779999999998</v>
      </c>
      <c r="L3844">
        <v>-88.969210000000004</v>
      </c>
      <c r="M3844" s="100" t="s">
        <v>38450</v>
      </c>
      <c r="N3844" t="s">
        <v>26319</v>
      </c>
      <c r="O3844" t="s">
        <v>42102</v>
      </c>
      <c r="P3844">
        <v>4</v>
      </c>
      <c r="Q3844" t="s">
        <v>27477</v>
      </c>
      <c r="R3844" t="s">
        <v>25828</v>
      </c>
      <c r="S3844" t="s">
        <v>26197</v>
      </c>
      <c r="T3844"/>
      <c r="U3844" t="s">
        <v>26198</v>
      </c>
      <c r="V3844" t="s">
        <v>26199</v>
      </c>
      <c r="X3844" s="91" t="s">
        <v>31412</v>
      </c>
      <c r="Y3844" s="97"/>
      <c r="AA3844" s="91" t="str">
        <v>HUDSO000.3HR</v>
      </c>
    </row>
    <row r="3845" spans="1:27" s="91" customFormat="1" ht="15" customHeight="1" x14ac:dyDescent="0.35">
      <c r="A3845" t="s">
        <v>11450</v>
      </c>
      <c r="B3845" t="s">
        <v>11449</v>
      </c>
      <c r="C3845" t="s">
        <v>11451</v>
      </c>
      <c r="D3845" t="s">
        <v>11452</v>
      </c>
      <c r="E3845"/>
      <c r="F3845" t="s">
        <v>33</v>
      </c>
      <c r="G3845" t="s">
        <v>29086</v>
      </c>
      <c r="H3845">
        <v>2.5</v>
      </c>
      <c r="I3845">
        <v>5.45</v>
      </c>
      <c r="J3845" t="s">
        <v>1870</v>
      </c>
      <c r="K3845">
        <v>36.481943999999999</v>
      </c>
      <c r="L3845">
        <v>-85.774167000000006</v>
      </c>
      <c r="M3845" s="100" t="s">
        <v>38458</v>
      </c>
      <c r="N3845" t="s">
        <v>26340</v>
      </c>
      <c r="O3845" t="s">
        <v>42914</v>
      </c>
      <c r="P3845">
        <v>5</v>
      </c>
      <c r="Q3845" t="s">
        <v>31868</v>
      </c>
      <c r="R3845" t="s">
        <v>25812</v>
      </c>
      <c r="S3845" t="s">
        <v>26197</v>
      </c>
      <c r="T3845"/>
      <c r="U3845" t="s">
        <v>26198</v>
      </c>
      <c r="V3845" t="s">
        <v>26199</v>
      </c>
      <c r="Y3845" s="97"/>
      <c r="AA3845" s="91" t="str">
        <v>HUDSO002.5JA</v>
      </c>
    </row>
    <row r="3846" spans="1:27" s="91" customFormat="1" ht="15" customHeight="1" x14ac:dyDescent="0.35">
      <c r="A3846" t="s">
        <v>11454</v>
      </c>
      <c r="B3846" t="s">
        <v>11453</v>
      </c>
      <c r="C3846" t="s">
        <v>11455</v>
      </c>
      <c r="D3846" t="s">
        <v>11456</v>
      </c>
      <c r="E3846"/>
      <c r="F3846" t="s">
        <v>28994</v>
      </c>
      <c r="G3846" t="s">
        <v>44</v>
      </c>
      <c r="H3846">
        <v>0.3</v>
      </c>
      <c r="I3846">
        <v>1.29</v>
      </c>
      <c r="J3846" t="s">
        <v>64</v>
      </c>
      <c r="K3846">
        <v>36.132040000000003</v>
      </c>
      <c r="L3846">
        <v>-82.993989999999997</v>
      </c>
      <c r="M3846" s="100" t="s">
        <v>38387</v>
      </c>
      <c r="N3846" t="s">
        <v>26214</v>
      </c>
      <c r="O3846" t="s">
        <v>42150</v>
      </c>
      <c r="P3846">
        <v>5</v>
      </c>
      <c r="Q3846" t="s">
        <v>31869</v>
      </c>
      <c r="R3846" t="s">
        <v>25821</v>
      </c>
      <c r="S3846" t="s">
        <v>26197</v>
      </c>
      <c r="T3846"/>
      <c r="U3846" t="s">
        <v>26198</v>
      </c>
      <c r="V3846" t="s">
        <v>26204</v>
      </c>
      <c r="Y3846" s="97"/>
      <c r="AA3846" s="91" t="str">
        <v>HUFF000.3GE</v>
      </c>
    </row>
    <row r="3847" spans="1:27" s="91" customFormat="1" ht="15" customHeight="1" x14ac:dyDescent="0.35">
      <c r="A3847" t="s">
        <v>31870</v>
      </c>
      <c r="B3847" t="s">
        <v>10621</v>
      </c>
      <c r="C3847" t="s">
        <v>31871</v>
      </c>
      <c r="D3847" t="s">
        <v>10510</v>
      </c>
      <c r="E3847"/>
      <c r="F3847" t="s">
        <v>44</v>
      </c>
      <c r="G3847"/>
      <c r="H3847">
        <v>0.1</v>
      </c>
      <c r="I3847">
        <v>0.82</v>
      </c>
      <c r="J3847" t="s">
        <v>583</v>
      </c>
      <c r="K3847">
        <v>35.021819999999998</v>
      </c>
      <c r="L3847">
        <v>-85.442580000000007</v>
      </c>
      <c r="M3847" s="100" t="s">
        <v>38386</v>
      </c>
      <c r="N3847" t="s">
        <v>29084</v>
      </c>
      <c r="O3847" t="s">
        <v>42291</v>
      </c>
      <c r="P3847">
        <v>4</v>
      </c>
      <c r="Q3847" t="s">
        <v>31872</v>
      </c>
      <c r="R3847" t="s">
        <v>25802</v>
      </c>
      <c r="S3847" t="s">
        <v>26197</v>
      </c>
      <c r="T3847"/>
      <c r="U3847" t="s">
        <v>26198</v>
      </c>
      <c r="V3847" t="s">
        <v>26204</v>
      </c>
      <c r="W3847" s="91" t="s">
        <v>31873</v>
      </c>
      <c r="X3847" s="91" t="s">
        <v>31874</v>
      </c>
      <c r="Y3847" s="97"/>
      <c r="AA3847" s="91" t="str">
        <v>HUGDE000.1MI</v>
      </c>
    </row>
    <row r="3848" spans="1:27" s="91" customFormat="1" ht="15" customHeight="1" x14ac:dyDescent="0.35">
      <c r="A3848" t="s">
        <v>11458</v>
      </c>
      <c r="B3848" t="s">
        <v>11457</v>
      </c>
      <c r="C3848" t="s">
        <v>11459</v>
      </c>
      <c r="D3848" t="s">
        <v>11460</v>
      </c>
      <c r="E3848"/>
      <c r="F3848" t="s">
        <v>9</v>
      </c>
      <c r="G3848"/>
      <c r="H3848">
        <v>3.3</v>
      </c>
      <c r="I3848">
        <v>25.98</v>
      </c>
      <c r="J3848" t="s">
        <v>10</v>
      </c>
      <c r="K3848">
        <v>35.3568</v>
      </c>
      <c r="L3848">
        <v>-88.595100000000002</v>
      </c>
      <c r="M3848" s="100" t="s">
        <v>38381</v>
      </c>
      <c r="N3848" t="s">
        <v>26209</v>
      </c>
      <c r="O3848" t="s">
        <v>42855</v>
      </c>
      <c r="P3848">
        <v>1</v>
      </c>
      <c r="Q3848" t="s">
        <v>31875</v>
      </c>
      <c r="R3848" t="s">
        <v>25816</v>
      </c>
      <c r="S3848" t="s">
        <v>26197</v>
      </c>
      <c r="T3848"/>
      <c r="U3848" t="s">
        <v>26198</v>
      </c>
      <c r="V3848" t="s">
        <v>26199</v>
      </c>
      <c r="W3848" s="91" t="s">
        <v>11461</v>
      </c>
      <c r="X3848" s="91" t="s">
        <v>35292</v>
      </c>
      <c r="Y3848" s="97"/>
      <c r="AA3848" s="91" t="str">
        <v>HUGGI003.3MC</v>
      </c>
    </row>
    <row r="3849" spans="1:27" s="91" customFormat="1" ht="15" customHeight="1" x14ac:dyDescent="0.35">
      <c r="A3849" t="s">
        <v>11463</v>
      </c>
      <c r="B3849" t="s">
        <v>11462</v>
      </c>
      <c r="C3849" t="s">
        <v>11464</v>
      </c>
      <c r="D3849" t="s">
        <v>11465</v>
      </c>
      <c r="E3849"/>
      <c r="F3849" t="s">
        <v>28994</v>
      </c>
      <c r="G3849"/>
      <c r="H3849">
        <v>1.5</v>
      </c>
      <c r="I3849">
        <v>1.7</v>
      </c>
      <c r="J3849" t="s">
        <v>64</v>
      </c>
      <c r="K3849">
        <v>36.328189999999999</v>
      </c>
      <c r="L3849">
        <v>-82.828999999999994</v>
      </c>
      <c r="M3849" s="100" t="s">
        <v>38387</v>
      </c>
      <c r="N3849" t="s">
        <v>26214</v>
      </c>
      <c r="O3849" t="s">
        <v>42807</v>
      </c>
      <c r="P3849">
        <v>5</v>
      </c>
      <c r="Q3849" t="s">
        <v>31876</v>
      </c>
      <c r="R3849" t="s">
        <v>25821</v>
      </c>
      <c r="S3849" t="s">
        <v>26197</v>
      </c>
      <c r="T3849"/>
      <c r="U3849" t="s">
        <v>26198</v>
      </c>
      <c r="V3849" t="s">
        <v>26204</v>
      </c>
      <c r="Y3849" s="97"/>
      <c r="AA3849" s="91" t="str">
        <v>HUGHE001.5GE</v>
      </c>
    </row>
    <row r="3850" spans="1:27" s="91" customFormat="1" ht="15" customHeight="1" x14ac:dyDescent="0.35">
      <c r="A3850" t="s">
        <v>11467</v>
      </c>
      <c r="B3850" t="s">
        <v>11466</v>
      </c>
      <c r="C3850" t="s">
        <v>11468</v>
      </c>
      <c r="D3850" t="s">
        <v>11469</v>
      </c>
      <c r="E3850"/>
      <c r="F3850" t="s">
        <v>33</v>
      </c>
      <c r="G3850"/>
      <c r="H3850">
        <v>1.9</v>
      </c>
      <c r="I3850">
        <v>4.49</v>
      </c>
      <c r="J3850" t="s">
        <v>53</v>
      </c>
      <c r="K3850">
        <v>35.010800000000003</v>
      </c>
      <c r="L3850">
        <v>-87.168800000000005</v>
      </c>
      <c r="M3850" s="100" t="s">
        <v>38385</v>
      </c>
      <c r="N3850" t="s">
        <v>26213</v>
      </c>
      <c r="O3850" t="s">
        <v>42413</v>
      </c>
      <c r="P3850">
        <v>2</v>
      </c>
      <c r="Q3850" t="s">
        <v>31877</v>
      </c>
      <c r="R3850" t="s">
        <v>25808</v>
      </c>
      <c r="S3850" t="s">
        <v>26197</v>
      </c>
      <c r="T3850"/>
      <c r="U3850" t="s">
        <v>26198</v>
      </c>
      <c r="V3850" t="s">
        <v>26199</v>
      </c>
      <c r="Y3850" s="97"/>
      <c r="AA3850" s="91" t="str">
        <v>HULSE001.9GS</v>
      </c>
    </row>
    <row r="3851" spans="1:27" s="91" customFormat="1" ht="15" customHeight="1" x14ac:dyDescent="0.35">
      <c r="A3851" t="s">
        <v>11471</v>
      </c>
      <c r="B3851" t="s">
        <v>11470</v>
      </c>
      <c r="C3851" t="s">
        <v>11472</v>
      </c>
      <c r="D3851" t="s">
        <v>11473</v>
      </c>
      <c r="E3851"/>
      <c r="F3851" t="s">
        <v>44</v>
      </c>
      <c r="G3851"/>
      <c r="H3851">
        <v>0.3</v>
      </c>
      <c r="I3851">
        <v>4.79</v>
      </c>
      <c r="J3851" t="s">
        <v>409</v>
      </c>
      <c r="K3851">
        <v>35.36712</v>
      </c>
      <c r="L3851">
        <v>-84.294830000000005</v>
      </c>
      <c r="M3851" s="100" t="s">
        <v>38378</v>
      </c>
      <c r="N3851" t="s">
        <v>26202</v>
      </c>
      <c r="O3851" t="s">
        <v>42915</v>
      </c>
      <c r="P3851">
        <v>3</v>
      </c>
      <c r="Q3851" t="s">
        <v>31878</v>
      </c>
      <c r="R3851" t="s">
        <v>25825</v>
      </c>
      <c r="S3851" t="s">
        <v>26197</v>
      </c>
      <c r="T3851"/>
      <c r="U3851" t="s">
        <v>26198</v>
      </c>
      <c r="V3851" t="s">
        <v>26204</v>
      </c>
      <c r="X3851" s="91" t="s">
        <v>35293</v>
      </c>
      <c r="Y3851" s="97"/>
      <c r="AA3851" s="91" t="str">
        <v>HUNT000.3MO</v>
      </c>
    </row>
    <row r="3852" spans="1:27" s="91" customFormat="1" ht="15" customHeight="1" x14ac:dyDescent="0.35">
      <c r="A3852" t="s">
        <v>37263</v>
      </c>
      <c r="B3852" t="s">
        <v>37264</v>
      </c>
      <c r="C3852" t="s">
        <v>11476</v>
      </c>
      <c r="D3852" t="s">
        <v>37265</v>
      </c>
      <c r="E3852"/>
      <c r="F3852" t="s">
        <v>29086</v>
      </c>
      <c r="G3852"/>
      <c r="H3852">
        <v>0.4</v>
      </c>
      <c r="I3852">
        <v>9</v>
      </c>
      <c r="J3852" t="s">
        <v>545</v>
      </c>
      <c r="K3852">
        <v>35.453339999999997</v>
      </c>
      <c r="L3852">
        <v>-86.056389999999993</v>
      </c>
      <c r="M3852" s="100" t="s">
        <v>38389</v>
      </c>
      <c r="N3852" t="s">
        <v>26217</v>
      </c>
      <c r="O3852" t="s">
        <v>42602</v>
      </c>
      <c r="P3852">
        <v>4</v>
      </c>
      <c r="Q3852" t="s">
        <v>31884</v>
      </c>
      <c r="R3852" t="s">
        <v>25808</v>
      </c>
      <c r="S3852" t="s">
        <v>26197</v>
      </c>
      <c r="T3852"/>
      <c r="U3852" t="s">
        <v>26198</v>
      </c>
      <c r="V3852" t="s">
        <v>26199</v>
      </c>
      <c r="Y3852" s="97"/>
      <c r="AA3852" s="91" t="str">
        <v>HUNT000.4CE</v>
      </c>
    </row>
    <row r="3853" spans="1:27" s="91" customFormat="1" ht="15" customHeight="1" x14ac:dyDescent="0.35">
      <c r="A3853" t="s">
        <v>11475</v>
      </c>
      <c r="B3853" t="s">
        <v>11474</v>
      </c>
      <c r="C3853" t="s">
        <v>11476</v>
      </c>
      <c r="D3853" t="s">
        <v>11477</v>
      </c>
      <c r="E3853"/>
      <c r="F3853" t="s">
        <v>28994</v>
      </c>
      <c r="G3853"/>
      <c r="H3853">
        <v>1</v>
      </c>
      <c r="I3853">
        <v>0.27</v>
      </c>
      <c r="J3853" t="s">
        <v>68</v>
      </c>
      <c r="K3853">
        <v>36.484200000000001</v>
      </c>
      <c r="L3853">
        <v>-82.753299999999996</v>
      </c>
      <c r="M3853" s="100" t="s">
        <v>38388</v>
      </c>
      <c r="N3853" t="s">
        <v>18813</v>
      </c>
      <c r="O3853" t="s">
        <v>42114</v>
      </c>
      <c r="P3853">
        <v>4</v>
      </c>
      <c r="Q3853" t="s">
        <v>31879</v>
      </c>
      <c r="R3853" t="s">
        <v>25821</v>
      </c>
      <c r="S3853" t="s">
        <v>26197</v>
      </c>
      <c r="T3853"/>
      <c r="U3853" t="s">
        <v>26198</v>
      </c>
      <c r="V3853" t="s">
        <v>26204</v>
      </c>
      <c r="Y3853" s="97"/>
      <c r="AA3853" s="91" t="str">
        <v>HUNT001.0HS</v>
      </c>
    </row>
    <row r="3854" spans="1:27" s="91" customFormat="1" ht="15" customHeight="1" x14ac:dyDescent="0.35">
      <c r="A3854" t="s">
        <v>31880</v>
      </c>
      <c r="B3854" t="s">
        <v>31881</v>
      </c>
      <c r="C3854" t="s">
        <v>31882</v>
      </c>
      <c r="D3854" t="s">
        <v>31883</v>
      </c>
      <c r="E3854"/>
      <c r="F3854" t="s">
        <v>29086</v>
      </c>
      <c r="G3854"/>
      <c r="H3854">
        <v>1.7</v>
      </c>
      <c r="I3854">
        <v>0.32</v>
      </c>
      <c r="J3854" t="s">
        <v>545</v>
      </c>
      <c r="K3854">
        <v>35.446649999999998</v>
      </c>
      <c r="L3854">
        <v>-86.020399999999995</v>
      </c>
      <c r="M3854" s="100" t="s">
        <v>38389</v>
      </c>
      <c r="N3854" t="s">
        <v>26217</v>
      </c>
      <c r="O3854" t="s">
        <v>42602</v>
      </c>
      <c r="P3854">
        <v>4</v>
      </c>
      <c r="Q3854" t="s">
        <v>31884</v>
      </c>
      <c r="R3854" t="s">
        <v>25808</v>
      </c>
      <c r="S3854" t="s">
        <v>26197</v>
      </c>
      <c r="T3854"/>
      <c r="U3854" t="s">
        <v>26198</v>
      </c>
      <c r="V3854" t="s">
        <v>26199</v>
      </c>
      <c r="X3854" s="91" t="s">
        <v>31885</v>
      </c>
      <c r="Y3854" s="97"/>
      <c r="AA3854" s="91" t="str">
        <v>HUNT1.2T1.7CE</v>
      </c>
    </row>
    <row r="3855" spans="1:27" s="91" customFormat="1" ht="15" customHeight="1" x14ac:dyDescent="0.35">
      <c r="A3855" t="s">
        <v>11479</v>
      </c>
      <c r="B3855" t="s">
        <v>11478</v>
      </c>
      <c r="C3855" t="s">
        <v>11480</v>
      </c>
      <c r="D3855" t="s">
        <v>11481</v>
      </c>
      <c r="E3855"/>
      <c r="F3855" t="s">
        <v>44</v>
      </c>
      <c r="G3855"/>
      <c r="H3855">
        <v>0.5</v>
      </c>
      <c r="I3855">
        <v>4.2300000000000004</v>
      </c>
      <c r="J3855" t="s">
        <v>766</v>
      </c>
      <c r="K3855">
        <v>35.119929999999997</v>
      </c>
      <c r="L3855">
        <v>-85.083920000000006</v>
      </c>
      <c r="M3855" s="100" t="s">
        <v>38386</v>
      </c>
      <c r="N3855" t="s">
        <v>29084</v>
      </c>
      <c r="O3855" t="s">
        <v>42478</v>
      </c>
      <c r="P3855">
        <v>3</v>
      </c>
      <c r="Q3855" t="s">
        <v>29247</v>
      </c>
      <c r="R3855" t="s">
        <v>25802</v>
      </c>
      <c r="S3855" t="s">
        <v>26197</v>
      </c>
      <c r="T3855"/>
      <c r="U3855" t="s">
        <v>26198</v>
      </c>
      <c r="V3855" t="s">
        <v>26204</v>
      </c>
      <c r="Y3855" s="97"/>
      <c r="AA3855" s="91" t="str">
        <v>HUNTE000.5HM</v>
      </c>
    </row>
    <row r="3856" spans="1:27" s="91" customFormat="1" ht="15" customHeight="1" x14ac:dyDescent="0.35">
      <c r="A3856" t="s">
        <v>36611</v>
      </c>
      <c r="B3856" t="s">
        <v>36612</v>
      </c>
      <c r="C3856" t="s">
        <v>36613</v>
      </c>
      <c r="D3856" t="s">
        <v>36614</v>
      </c>
      <c r="E3856"/>
      <c r="F3856" t="s">
        <v>44</v>
      </c>
      <c r="G3856"/>
      <c r="H3856">
        <v>1</v>
      </c>
      <c r="I3856">
        <v>1.9</v>
      </c>
      <c r="J3856" t="s">
        <v>1237</v>
      </c>
      <c r="K3856">
        <v>36.35716</v>
      </c>
      <c r="L3856">
        <v>-84.137630000000001</v>
      </c>
      <c r="M3856" s="100" t="s">
        <v>38424</v>
      </c>
      <c r="N3856" t="s">
        <v>26272</v>
      </c>
      <c r="O3856" t="s">
        <v>42826</v>
      </c>
      <c r="P3856">
        <v>4</v>
      </c>
      <c r="Q3856" t="s">
        <v>39451</v>
      </c>
      <c r="R3856" t="s">
        <v>25825</v>
      </c>
      <c r="S3856" t="s">
        <v>26197</v>
      </c>
      <c r="T3856"/>
      <c r="U3856" t="s">
        <v>26198</v>
      </c>
      <c r="V3856" t="s">
        <v>26204</v>
      </c>
      <c r="X3856" s="91" t="s">
        <v>39452</v>
      </c>
      <c r="Y3856" s="97"/>
      <c r="AA3856" s="91" t="str">
        <v>HUNTE001.0CA</v>
      </c>
    </row>
    <row r="3857" spans="1:27" s="91" customFormat="1" ht="15" customHeight="1" x14ac:dyDescent="0.35">
      <c r="A3857" t="s">
        <v>11483</v>
      </c>
      <c r="B3857" t="s">
        <v>11482</v>
      </c>
      <c r="C3857" t="s">
        <v>11484</v>
      </c>
      <c r="D3857" t="s">
        <v>11485</v>
      </c>
      <c r="E3857"/>
      <c r="F3857" t="s">
        <v>9</v>
      </c>
      <c r="G3857"/>
      <c r="H3857">
        <v>1.8</v>
      </c>
      <c r="I3857">
        <v>2.06</v>
      </c>
      <c r="J3857" t="s">
        <v>28</v>
      </c>
      <c r="K3857">
        <v>35.513502000000003</v>
      </c>
      <c r="L3857">
        <v>-88.760182</v>
      </c>
      <c r="M3857" s="100" t="s">
        <v>38381</v>
      </c>
      <c r="N3857" t="s">
        <v>26209</v>
      </c>
      <c r="O3857" t="s">
        <v>42199</v>
      </c>
      <c r="P3857">
        <v>1</v>
      </c>
      <c r="Q3857" t="s">
        <v>31886</v>
      </c>
      <c r="R3857" t="s">
        <v>25816</v>
      </c>
      <c r="S3857" t="s">
        <v>26197</v>
      </c>
      <c r="T3857"/>
      <c r="U3857" t="s">
        <v>26198</v>
      </c>
      <c r="V3857" t="s">
        <v>26199</v>
      </c>
      <c r="Y3857" s="97"/>
      <c r="AA3857" s="91" t="str">
        <v>HUNTE001.8MN</v>
      </c>
    </row>
    <row r="3858" spans="1:27" s="91" customFormat="1" ht="15" customHeight="1" x14ac:dyDescent="0.35">
      <c r="A3858" t="s">
        <v>11487</v>
      </c>
      <c r="B3858" t="s">
        <v>11486</v>
      </c>
      <c r="C3858" t="s">
        <v>11488</v>
      </c>
      <c r="D3858" t="s">
        <v>11489</v>
      </c>
      <c r="E3858"/>
      <c r="F3858" t="s">
        <v>9</v>
      </c>
      <c r="G3858"/>
      <c r="H3858">
        <v>3.2</v>
      </c>
      <c r="I3858">
        <v>8</v>
      </c>
      <c r="J3858" t="s">
        <v>104</v>
      </c>
      <c r="K3858">
        <v>36.040999999999997</v>
      </c>
      <c r="L3858">
        <v>-88.218999999999994</v>
      </c>
      <c r="M3858" s="100" t="s">
        <v>38392</v>
      </c>
      <c r="N3858" t="s">
        <v>26221</v>
      </c>
      <c r="O3858" t="s">
        <v>42905</v>
      </c>
      <c r="P3858">
        <v>3</v>
      </c>
      <c r="Q3858" t="s">
        <v>27479</v>
      </c>
      <c r="R3858" t="s">
        <v>25816</v>
      </c>
      <c r="S3858" t="s">
        <v>26197</v>
      </c>
      <c r="T3858"/>
      <c r="U3858" t="s">
        <v>26198</v>
      </c>
      <c r="V3858" t="s">
        <v>26199</v>
      </c>
      <c r="X3858" s="91" t="s">
        <v>35294</v>
      </c>
      <c r="Y3858" s="97"/>
      <c r="AA3858" s="91" t="str">
        <v>HUNTI003.2CR</v>
      </c>
    </row>
    <row r="3859" spans="1:27" s="91" customFormat="1" ht="15" customHeight="1" x14ac:dyDescent="0.35">
      <c r="A3859" t="s">
        <v>36615</v>
      </c>
      <c r="B3859" t="s">
        <v>36616</v>
      </c>
      <c r="C3859" t="s">
        <v>36617</v>
      </c>
      <c r="D3859" t="s">
        <v>36618</v>
      </c>
      <c r="E3859"/>
      <c r="F3859" t="s">
        <v>44</v>
      </c>
      <c r="G3859"/>
      <c r="H3859">
        <v>3.7</v>
      </c>
      <c r="I3859">
        <v>2</v>
      </c>
      <c r="J3859" t="s">
        <v>3025</v>
      </c>
      <c r="K3859">
        <v>36.35445</v>
      </c>
      <c r="L3859">
        <v>-83.81362</v>
      </c>
      <c r="M3859" s="100" t="s">
        <v>38424</v>
      </c>
      <c r="N3859" t="s">
        <v>26272</v>
      </c>
      <c r="O3859" t="s">
        <v>43059</v>
      </c>
      <c r="P3859">
        <v>4</v>
      </c>
      <c r="Q3859" t="s">
        <v>30032</v>
      </c>
      <c r="R3859" t="s">
        <v>25825</v>
      </c>
      <c r="S3859" t="s">
        <v>26197</v>
      </c>
      <c r="T3859"/>
      <c r="U3859" t="s">
        <v>26198</v>
      </c>
      <c r="V3859" t="s">
        <v>26204</v>
      </c>
      <c r="X3859" s="91" t="s">
        <v>38422</v>
      </c>
      <c r="Y3859" s="97"/>
      <c r="AA3859" s="91" t="str">
        <v>HUNTI003.7UN</v>
      </c>
    </row>
    <row r="3860" spans="1:27" s="91" customFormat="1" ht="15" customHeight="1" x14ac:dyDescent="0.35">
      <c r="A3860" t="s">
        <v>11491</v>
      </c>
      <c r="B3860" t="s">
        <v>11490</v>
      </c>
      <c r="C3860" t="s">
        <v>11488</v>
      </c>
      <c r="D3860" t="s">
        <v>11492</v>
      </c>
      <c r="E3860"/>
      <c r="F3860" t="s">
        <v>9</v>
      </c>
      <c r="G3860"/>
      <c r="H3860">
        <v>5.9</v>
      </c>
      <c r="I3860">
        <v>2.2999999999999998</v>
      </c>
      <c r="J3860" t="s">
        <v>121</v>
      </c>
      <c r="K3860">
        <v>36.024582000000002</v>
      </c>
      <c r="L3860">
        <v>-88.182552999999999</v>
      </c>
      <c r="M3860" s="100" t="s">
        <v>38392</v>
      </c>
      <c r="N3860" t="s">
        <v>26221</v>
      </c>
      <c r="O3860" t="s">
        <v>42905</v>
      </c>
      <c r="P3860">
        <v>3</v>
      </c>
      <c r="Q3860" t="s">
        <v>27479</v>
      </c>
      <c r="R3860" t="s">
        <v>25816</v>
      </c>
      <c r="S3860" t="s">
        <v>26197</v>
      </c>
      <c r="T3860"/>
      <c r="U3860" t="s">
        <v>26198</v>
      </c>
      <c r="V3860" t="s">
        <v>26199</v>
      </c>
      <c r="Y3860" s="97"/>
      <c r="AA3860" s="91" t="str">
        <v>HUNTI005.9BN</v>
      </c>
    </row>
    <row r="3861" spans="1:27" s="91" customFormat="1" ht="15" customHeight="1" x14ac:dyDescent="0.35">
      <c r="A3861" t="s">
        <v>11494</v>
      </c>
      <c r="B3861" t="s">
        <v>11493</v>
      </c>
      <c r="C3861" t="s">
        <v>37266</v>
      </c>
      <c r="D3861" t="s">
        <v>11495</v>
      </c>
      <c r="E3861"/>
      <c r="F3861" t="s">
        <v>9</v>
      </c>
      <c r="G3861"/>
      <c r="H3861">
        <v>0.5</v>
      </c>
      <c r="I3861">
        <v>2.61</v>
      </c>
      <c r="J3861" t="s">
        <v>121</v>
      </c>
      <c r="K3861">
        <v>36.03472</v>
      </c>
      <c r="L3861">
        <v>-88.189533999999995</v>
      </c>
      <c r="M3861" s="100" t="s">
        <v>38392</v>
      </c>
      <c r="N3861" t="s">
        <v>26221</v>
      </c>
      <c r="O3861" t="s">
        <v>42905</v>
      </c>
      <c r="P3861">
        <v>3</v>
      </c>
      <c r="Q3861" t="s">
        <v>27479</v>
      </c>
      <c r="R3861" t="s">
        <v>25816</v>
      </c>
      <c r="S3861" t="s">
        <v>26197</v>
      </c>
      <c r="T3861"/>
      <c r="U3861" t="s">
        <v>26198</v>
      </c>
      <c r="V3861" t="s">
        <v>26199</v>
      </c>
      <c r="Y3861" s="97"/>
      <c r="AA3861" s="91" t="str">
        <v>HUNTI4.8T0.5BN</v>
      </c>
    </row>
    <row r="3862" spans="1:27" s="91" customFormat="1" ht="15" customHeight="1" x14ac:dyDescent="0.35">
      <c r="A3862" t="s">
        <v>37267</v>
      </c>
      <c r="B3862" t="s">
        <v>37268</v>
      </c>
      <c r="C3862" t="s">
        <v>37266</v>
      </c>
      <c r="D3862" t="s">
        <v>37269</v>
      </c>
      <c r="E3862"/>
      <c r="F3862" t="s">
        <v>9</v>
      </c>
      <c r="G3862"/>
      <c r="H3862">
        <v>2</v>
      </c>
      <c r="I3862">
        <v>0.64</v>
      </c>
      <c r="J3862" t="s">
        <v>121</v>
      </c>
      <c r="K3862">
        <v>36.044939999999997</v>
      </c>
      <c r="L3862">
        <v>-88.167249999999996</v>
      </c>
      <c r="M3862" s="100" t="s">
        <v>38392</v>
      </c>
      <c r="N3862" t="s">
        <v>26221</v>
      </c>
      <c r="O3862" t="s">
        <v>38641</v>
      </c>
      <c r="P3862">
        <v>3</v>
      </c>
      <c r="Q3862" t="s">
        <v>27479</v>
      </c>
      <c r="R3862" t="s">
        <v>25816</v>
      </c>
      <c r="S3862" t="s">
        <v>26197</v>
      </c>
      <c r="T3862"/>
      <c r="U3862" t="s">
        <v>26198</v>
      </c>
      <c r="V3862" t="s">
        <v>26199</v>
      </c>
      <c r="X3862" s="91" t="s">
        <v>37270</v>
      </c>
      <c r="Y3862" s="97"/>
      <c r="AA3862" s="91" t="str">
        <v>HUNTI4.8T2.0BN</v>
      </c>
    </row>
    <row r="3863" spans="1:27" s="91" customFormat="1" ht="15" customHeight="1" x14ac:dyDescent="0.35">
      <c r="A3863" t="s">
        <v>11497</v>
      </c>
      <c r="B3863" t="s">
        <v>11496</v>
      </c>
      <c r="C3863" t="s">
        <v>7569</v>
      </c>
      <c r="D3863" t="s">
        <v>11498</v>
      </c>
      <c r="E3863"/>
      <c r="F3863" t="s">
        <v>27</v>
      </c>
      <c r="G3863"/>
      <c r="H3863">
        <v>0</v>
      </c>
      <c r="I3863">
        <v>16.170000000000002</v>
      </c>
      <c r="J3863" t="s">
        <v>207</v>
      </c>
      <c r="K3863">
        <v>36.448610000000002</v>
      </c>
      <c r="L3863">
        <v>-88.613416999999998</v>
      </c>
      <c r="M3863" s="100" t="s">
        <v>38448</v>
      </c>
      <c r="N3863" t="s">
        <v>619</v>
      </c>
      <c r="O3863" t="s">
        <v>42706</v>
      </c>
      <c r="P3863">
        <v>5</v>
      </c>
      <c r="Q3863" t="s">
        <v>27480</v>
      </c>
      <c r="R3863" t="s">
        <v>25816</v>
      </c>
      <c r="S3863" t="s">
        <v>26197</v>
      </c>
      <c r="T3863"/>
      <c r="U3863" t="s">
        <v>26198</v>
      </c>
      <c r="V3863" t="s">
        <v>26199</v>
      </c>
      <c r="W3863" s="91" t="s">
        <v>11499</v>
      </c>
      <c r="X3863" s="91" t="s">
        <v>31887</v>
      </c>
      <c r="Y3863" s="97"/>
      <c r="AA3863" s="91" t="str">
        <v>HURRI000.0WY</v>
      </c>
    </row>
    <row r="3864" spans="1:27" s="91" customFormat="1" ht="15" customHeight="1" x14ac:dyDescent="0.35">
      <c r="A3864" t="s">
        <v>11501</v>
      </c>
      <c r="B3864" t="s">
        <v>11500</v>
      </c>
      <c r="C3864" t="s">
        <v>7569</v>
      </c>
      <c r="D3864" t="s">
        <v>11502</v>
      </c>
      <c r="E3864"/>
      <c r="F3864" t="s">
        <v>27</v>
      </c>
      <c r="G3864"/>
      <c r="H3864">
        <v>0.13</v>
      </c>
      <c r="I3864">
        <v>7.87</v>
      </c>
      <c r="J3864" t="s">
        <v>919</v>
      </c>
      <c r="K3864">
        <v>35.070619999999998</v>
      </c>
      <c r="L3864">
        <v>-89.966139999999996</v>
      </c>
      <c r="M3864" s="100" t="s">
        <v>38557</v>
      </c>
      <c r="N3864" t="s">
        <v>26435</v>
      </c>
      <c r="O3864" t="s">
        <v>42607</v>
      </c>
      <c r="P3864">
        <v>1</v>
      </c>
      <c r="Q3864" t="s">
        <v>27482</v>
      </c>
      <c r="R3864" t="s">
        <v>25828</v>
      </c>
      <c r="S3864" t="s">
        <v>26197</v>
      </c>
      <c r="T3864"/>
      <c r="U3864" t="s">
        <v>26198</v>
      </c>
      <c r="V3864" t="s">
        <v>26199</v>
      </c>
      <c r="X3864" s="91" t="s">
        <v>31888</v>
      </c>
      <c r="Y3864" s="97"/>
      <c r="AA3864" s="91" t="str">
        <v>HURRI000.13SH</v>
      </c>
    </row>
    <row r="3865" spans="1:27" s="91" customFormat="1" ht="15" customHeight="1" x14ac:dyDescent="0.35">
      <c r="A3865" t="s">
        <v>11507</v>
      </c>
      <c r="B3865" t="s">
        <v>11506</v>
      </c>
      <c r="C3865" t="s">
        <v>7569</v>
      </c>
      <c r="D3865" t="s">
        <v>11508</v>
      </c>
      <c r="E3865"/>
      <c r="F3865" t="s">
        <v>33</v>
      </c>
      <c r="G3865"/>
      <c r="H3865">
        <v>0.1</v>
      </c>
      <c r="I3865">
        <v>9.49</v>
      </c>
      <c r="J3865" t="s">
        <v>2030</v>
      </c>
      <c r="K3865">
        <v>35.958379999999998</v>
      </c>
      <c r="L3865">
        <v>-86.070999999999998</v>
      </c>
      <c r="M3865" s="100" t="s">
        <v>38383</v>
      </c>
      <c r="N3865" t="s">
        <v>3589</v>
      </c>
      <c r="O3865" t="s">
        <v>42450</v>
      </c>
      <c r="P3865">
        <v>2</v>
      </c>
      <c r="Q3865" t="s">
        <v>31889</v>
      </c>
      <c r="R3865" t="s">
        <v>25812</v>
      </c>
      <c r="S3865" t="s">
        <v>26197</v>
      </c>
      <c r="T3865"/>
      <c r="U3865" t="s">
        <v>26198</v>
      </c>
      <c r="V3865" t="s">
        <v>26199</v>
      </c>
      <c r="Y3865" s="97"/>
      <c r="AA3865" s="91" t="str">
        <v>HURRI000.1CN</v>
      </c>
    </row>
    <row r="3866" spans="1:27" s="91" customFormat="1" ht="15" customHeight="1" x14ac:dyDescent="0.35">
      <c r="A3866" t="s">
        <v>11510</v>
      </c>
      <c r="B3866" t="s">
        <v>11509</v>
      </c>
      <c r="C3866" t="s">
        <v>7569</v>
      </c>
      <c r="D3866" t="s">
        <v>11511</v>
      </c>
      <c r="E3866"/>
      <c r="F3866" t="s">
        <v>29086</v>
      </c>
      <c r="G3866"/>
      <c r="H3866">
        <v>0.2</v>
      </c>
      <c r="I3866">
        <v>7.58</v>
      </c>
      <c r="J3866" t="s">
        <v>235</v>
      </c>
      <c r="K3866">
        <v>36.607222</v>
      </c>
      <c r="L3866">
        <v>-85.71472</v>
      </c>
      <c r="M3866" s="100" t="s">
        <v>38456</v>
      </c>
      <c r="N3866" t="s">
        <v>26335</v>
      </c>
      <c r="O3866" t="s">
        <v>42498</v>
      </c>
      <c r="P3866">
        <v>4</v>
      </c>
      <c r="Q3866" t="s">
        <v>31890</v>
      </c>
      <c r="R3866" t="s">
        <v>25812</v>
      </c>
      <c r="S3866" t="s">
        <v>26197</v>
      </c>
      <c r="T3866"/>
      <c r="U3866" t="s">
        <v>26198</v>
      </c>
      <c r="V3866" t="s">
        <v>26199</v>
      </c>
      <c r="Y3866" s="97"/>
      <c r="AA3866" s="91" t="str">
        <v>HURRI000.2CY</v>
      </c>
    </row>
    <row r="3867" spans="1:27" s="91" customFormat="1" ht="15" customHeight="1" x14ac:dyDescent="0.35">
      <c r="A3867" t="s">
        <v>11513</v>
      </c>
      <c r="B3867" t="s">
        <v>11512</v>
      </c>
      <c r="C3867" t="s">
        <v>7569</v>
      </c>
      <c r="D3867" t="s">
        <v>11514</v>
      </c>
      <c r="E3867"/>
      <c r="F3867" t="s">
        <v>33</v>
      </c>
      <c r="G3867"/>
      <c r="H3867">
        <v>0.2</v>
      </c>
      <c r="I3867">
        <v>7.67</v>
      </c>
      <c r="J3867" t="s">
        <v>34</v>
      </c>
      <c r="K3867">
        <v>35.547420000000002</v>
      </c>
      <c r="L3867">
        <v>-86.969290000000001</v>
      </c>
      <c r="M3867" s="100" t="s">
        <v>38389</v>
      </c>
      <c r="N3867" t="s">
        <v>26217</v>
      </c>
      <c r="O3867" t="s">
        <v>42454</v>
      </c>
      <c r="P3867">
        <v>4</v>
      </c>
      <c r="Q3867" t="s">
        <v>27481</v>
      </c>
      <c r="R3867" t="s">
        <v>25808</v>
      </c>
      <c r="S3867" t="s">
        <v>26197</v>
      </c>
      <c r="T3867"/>
      <c r="U3867" t="s">
        <v>26198</v>
      </c>
      <c r="V3867" t="s">
        <v>26199</v>
      </c>
      <c r="Y3867" s="97"/>
      <c r="AA3867" s="91" t="str">
        <v>HURRI000.2MY</v>
      </c>
    </row>
    <row r="3868" spans="1:27" s="91" customFormat="1" ht="15" customHeight="1" x14ac:dyDescent="0.35">
      <c r="A3868" t="s">
        <v>11516</v>
      </c>
      <c r="B3868" t="s">
        <v>11515</v>
      </c>
      <c r="C3868" t="s">
        <v>11517</v>
      </c>
      <c r="D3868" t="s">
        <v>11518</v>
      </c>
      <c r="E3868"/>
      <c r="F3868" t="s">
        <v>75</v>
      </c>
      <c r="G3868"/>
      <c r="H3868">
        <v>0.2</v>
      </c>
      <c r="I3868">
        <v>5.3</v>
      </c>
      <c r="J3868" t="s">
        <v>95</v>
      </c>
      <c r="K3868">
        <v>35.8093</v>
      </c>
      <c r="L3868">
        <v>-86.681799999999996</v>
      </c>
      <c r="M3868" s="100" t="s">
        <v>38379</v>
      </c>
      <c r="N3868" t="s">
        <v>26205</v>
      </c>
      <c r="O3868" t="s">
        <v>42767</v>
      </c>
      <c r="P3868">
        <v>1</v>
      </c>
      <c r="Q3868" t="s">
        <v>31891</v>
      </c>
      <c r="R3868" t="s">
        <v>25829</v>
      </c>
      <c r="S3868" t="s">
        <v>26197</v>
      </c>
      <c r="T3868"/>
      <c r="U3868" t="s">
        <v>26198</v>
      </c>
      <c r="V3868" t="s">
        <v>26199</v>
      </c>
      <c r="Y3868" s="97"/>
      <c r="AA3868" s="91" t="str">
        <v>HURRI000.2WI</v>
      </c>
    </row>
    <row r="3869" spans="1:27" s="91" customFormat="1" ht="15" customHeight="1" x14ac:dyDescent="0.35">
      <c r="A3869" t="s">
        <v>11520</v>
      </c>
      <c r="B3869" t="s">
        <v>11519</v>
      </c>
      <c r="C3869" t="s">
        <v>7569</v>
      </c>
      <c r="D3869" t="s">
        <v>11521</v>
      </c>
      <c r="E3869"/>
      <c r="F3869" t="s">
        <v>27</v>
      </c>
      <c r="G3869"/>
      <c r="H3869">
        <v>0.2</v>
      </c>
      <c r="I3869">
        <v>0.68</v>
      </c>
      <c r="J3869" t="s">
        <v>207</v>
      </c>
      <c r="K3869">
        <v>36.448909999999998</v>
      </c>
      <c r="L3869">
        <v>-88.610749999999996</v>
      </c>
      <c r="M3869" s="100" t="s">
        <v>38448</v>
      </c>
      <c r="N3869" t="s">
        <v>619</v>
      </c>
      <c r="O3869" t="s">
        <v>42706</v>
      </c>
      <c r="P3869">
        <v>5</v>
      </c>
      <c r="Q3869" t="s">
        <v>27480</v>
      </c>
      <c r="R3869" t="s">
        <v>25816</v>
      </c>
      <c r="S3869" t="s">
        <v>26197</v>
      </c>
      <c r="T3869"/>
      <c r="U3869" t="s">
        <v>26198</v>
      </c>
      <c r="V3869" t="s">
        <v>26199</v>
      </c>
      <c r="W3869" s="91" t="s">
        <v>11522</v>
      </c>
      <c r="X3869" s="91" t="s">
        <v>31892</v>
      </c>
      <c r="Y3869" s="97"/>
      <c r="AA3869" s="91" t="str">
        <v>HURRI000.2WY</v>
      </c>
    </row>
    <row r="3870" spans="1:27" s="91" customFormat="1" ht="15" customHeight="1" x14ac:dyDescent="0.35">
      <c r="A3870" t="s">
        <v>11524</v>
      </c>
      <c r="B3870" t="s">
        <v>11503</v>
      </c>
      <c r="C3870" t="s">
        <v>7569</v>
      </c>
      <c r="D3870" t="s">
        <v>11505</v>
      </c>
      <c r="E3870"/>
      <c r="F3870" t="s">
        <v>29010</v>
      </c>
      <c r="G3870"/>
      <c r="H3870">
        <v>0.4</v>
      </c>
      <c r="I3870">
        <v>1.64</v>
      </c>
      <c r="J3870" t="s">
        <v>398</v>
      </c>
      <c r="K3870">
        <v>36.553640000000001</v>
      </c>
      <c r="L3870">
        <v>-83.856160000000003</v>
      </c>
      <c r="M3870" s="100" t="s">
        <v>38417</v>
      </c>
      <c r="N3870" t="s">
        <v>26260</v>
      </c>
      <c r="O3870" t="s">
        <v>42090</v>
      </c>
      <c r="P3870">
        <v>4</v>
      </c>
      <c r="Q3870" t="s">
        <v>28290</v>
      </c>
      <c r="R3870" t="s">
        <v>25825</v>
      </c>
      <c r="S3870" t="s">
        <v>26197</v>
      </c>
      <c r="T3870"/>
      <c r="U3870" t="s">
        <v>26198</v>
      </c>
      <c r="V3870" t="s">
        <v>26204</v>
      </c>
      <c r="W3870" s="91" t="s">
        <v>11504</v>
      </c>
      <c r="Y3870" s="97"/>
      <c r="AA3870" s="91" t="str">
        <v>HURRI000.4CL</v>
      </c>
    </row>
    <row r="3871" spans="1:27" s="91" customFormat="1" ht="15" customHeight="1" x14ac:dyDescent="0.35">
      <c r="A3871" t="s">
        <v>11527</v>
      </c>
      <c r="B3871" t="s">
        <v>11526</v>
      </c>
      <c r="C3871" t="s">
        <v>7569</v>
      </c>
      <c r="D3871" t="s">
        <v>11528</v>
      </c>
      <c r="E3871"/>
      <c r="F3871" t="s">
        <v>27</v>
      </c>
      <c r="G3871"/>
      <c r="H3871">
        <v>0.4</v>
      </c>
      <c r="I3871">
        <v>7.83</v>
      </c>
      <c r="J3871" t="s">
        <v>919</v>
      </c>
      <c r="K3871">
        <v>35.068899999999999</v>
      </c>
      <c r="L3871">
        <v>-89.965800000000002</v>
      </c>
      <c r="M3871" s="100" t="s">
        <v>38557</v>
      </c>
      <c r="N3871" t="s">
        <v>26435</v>
      </c>
      <c r="O3871" t="s">
        <v>42607</v>
      </c>
      <c r="P3871">
        <v>1</v>
      </c>
      <c r="Q3871" t="s">
        <v>27482</v>
      </c>
      <c r="R3871" t="s">
        <v>25828</v>
      </c>
      <c r="S3871" t="s">
        <v>26197</v>
      </c>
      <c r="T3871"/>
      <c r="U3871" t="s">
        <v>26198</v>
      </c>
      <c r="V3871" t="s">
        <v>26199</v>
      </c>
      <c r="W3871" s="91" t="s">
        <v>11529</v>
      </c>
      <c r="X3871" s="91" t="s">
        <v>31701</v>
      </c>
      <c r="Y3871" s="97"/>
      <c r="AA3871" s="91" t="str">
        <v>HURRI000.4SH</v>
      </c>
    </row>
    <row r="3872" spans="1:27" s="91" customFormat="1" ht="15" customHeight="1" x14ac:dyDescent="0.35">
      <c r="A3872" t="s">
        <v>11531</v>
      </c>
      <c r="B3872" t="s">
        <v>11530</v>
      </c>
      <c r="C3872" t="s">
        <v>7569</v>
      </c>
      <c r="D3872" t="s">
        <v>11532</v>
      </c>
      <c r="E3872"/>
      <c r="F3872" t="s">
        <v>27</v>
      </c>
      <c r="G3872" t="s">
        <v>929</v>
      </c>
      <c r="H3872">
        <v>0.4</v>
      </c>
      <c r="I3872">
        <v>5.3</v>
      </c>
      <c r="J3872" t="s">
        <v>404</v>
      </c>
      <c r="K3872">
        <v>35.559800000000003</v>
      </c>
      <c r="L3872">
        <v>-89.830299999999994</v>
      </c>
      <c r="M3872" s="100" t="s">
        <v>38450</v>
      </c>
      <c r="N3872" t="s">
        <v>26319</v>
      </c>
      <c r="O3872" t="s">
        <v>42849</v>
      </c>
      <c r="P3872">
        <v>4</v>
      </c>
      <c r="Q3872" t="s">
        <v>27483</v>
      </c>
      <c r="R3872" t="s">
        <v>25828</v>
      </c>
      <c r="S3872" t="s">
        <v>26197</v>
      </c>
      <c r="T3872"/>
      <c r="U3872" t="s">
        <v>26198</v>
      </c>
      <c r="V3872" t="s">
        <v>26199</v>
      </c>
      <c r="X3872" s="91" t="s">
        <v>39453</v>
      </c>
      <c r="Y3872" s="97"/>
      <c r="AA3872" s="91" t="str">
        <v>HURRI000.4TI</v>
      </c>
    </row>
    <row r="3873" spans="1:27" s="91" customFormat="1" ht="15" customHeight="1" x14ac:dyDescent="0.35">
      <c r="A3873" t="s">
        <v>11534</v>
      </c>
      <c r="B3873" t="s">
        <v>11533</v>
      </c>
      <c r="C3873" t="s">
        <v>7569</v>
      </c>
      <c r="D3873" t="s">
        <v>11535</v>
      </c>
      <c r="E3873"/>
      <c r="F3873" t="s">
        <v>29083</v>
      </c>
      <c r="G3873"/>
      <c r="H3873">
        <v>0.4</v>
      </c>
      <c r="I3873">
        <v>12.19</v>
      </c>
      <c r="J3873" t="s">
        <v>942</v>
      </c>
      <c r="K3873">
        <v>35.326943999999997</v>
      </c>
      <c r="L3873">
        <v>-87.754999999999995</v>
      </c>
      <c r="M3873" s="100" t="s">
        <v>38391</v>
      </c>
      <c r="N3873" t="s">
        <v>26220</v>
      </c>
      <c r="O3873" t="s">
        <v>42883</v>
      </c>
      <c r="P3873">
        <v>5</v>
      </c>
      <c r="Q3873" t="s">
        <v>31893</v>
      </c>
      <c r="R3873" t="s">
        <v>25808</v>
      </c>
      <c r="S3873" t="s">
        <v>26197</v>
      </c>
      <c r="T3873"/>
      <c r="U3873" t="s">
        <v>26198</v>
      </c>
      <c r="V3873" t="s">
        <v>26199</v>
      </c>
      <c r="X3873" s="91" t="s">
        <v>34418</v>
      </c>
      <c r="Y3873" s="97"/>
      <c r="AA3873" s="91" t="str">
        <v>HURRI000.4WE</v>
      </c>
    </row>
    <row r="3874" spans="1:27" s="91" customFormat="1" ht="15" customHeight="1" x14ac:dyDescent="0.35">
      <c r="A3874" s="310" t="s">
        <v>41256</v>
      </c>
      <c r="B3874" s="310" t="s">
        <v>41257</v>
      </c>
      <c r="C3874" s="310" t="s">
        <v>7569</v>
      </c>
      <c r="D3874" s="310" t="s">
        <v>41258</v>
      </c>
      <c r="E3874" s="310"/>
      <c r="F3874" s="310" t="s">
        <v>75</v>
      </c>
      <c r="G3874" s="310"/>
      <c r="H3874" s="314">
        <v>0.6</v>
      </c>
      <c r="I3874" s="314">
        <v>18.600000000000001</v>
      </c>
      <c r="J3874" s="310" t="s">
        <v>148</v>
      </c>
      <c r="K3874" s="314">
        <v>36.062249999999999</v>
      </c>
      <c r="L3874" s="314">
        <v>-86.563919999999996</v>
      </c>
      <c r="M3874" s="314" t="s">
        <v>38401</v>
      </c>
      <c r="N3874" s="310" t="s">
        <v>26226</v>
      </c>
      <c r="O3874" s="310" t="s">
        <v>38850</v>
      </c>
      <c r="P3874" s="314">
        <v>2</v>
      </c>
      <c r="Q3874" s="310" t="s">
        <v>32021</v>
      </c>
      <c r="R3874" s="310" t="s">
        <v>25829</v>
      </c>
      <c r="S3874" s="310" t="s">
        <v>26197</v>
      </c>
      <c r="T3874" s="310" t="s">
        <v>27544</v>
      </c>
      <c r="U3874" s="310" t="s">
        <v>26207</v>
      </c>
      <c r="V3874" s="310" t="s">
        <v>26199</v>
      </c>
      <c r="W3874" s="91" t="s">
        <v>41259</v>
      </c>
      <c r="X3874" s="91" t="s">
        <v>41260</v>
      </c>
      <c r="Y3874" s="97"/>
      <c r="AA3874" s="91" t="str">
        <v>HURRI000.6RU</v>
      </c>
    </row>
    <row r="3875" spans="1:27" s="91" customFormat="1" ht="15" customHeight="1" x14ac:dyDescent="0.35">
      <c r="A3875" t="s">
        <v>37271</v>
      </c>
      <c r="B3875" t="s">
        <v>11523</v>
      </c>
      <c r="C3875" t="s">
        <v>7569</v>
      </c>
      <c r="D3875" t="s">
        <v>11525</v>
      </c>
      <c r="E3875"/>
      <c r="F3875" t="s">
        <v>29010</v>
      </c>
      <c r="G3875"/>
      <c r="H3875">
        <v>0.7</v>
      </c>
      <c r="I3875">
        <v>1.42</v>
      </c>
      <c r="J3875" t="s">
        <v>398</v>
      </c>
      <c r="K3875">
        <v>36.555700000000002</v>
      </c>
      <c r="L3875">
        <v>-83.851200000000006</v>
      </c>
      <c r="M3875" s="100" t="s">
        <v>38417</v>
      </c>
      <c r="N3875" t="s">
        <v>26260</v>
      </c>
      <c r="O3875" t="s">
        <v>42090</v>
      </c>
      <c r="P3875">
        <v>4</v>
      </c>
      <c r="Q3875" t="s">
        <v>28290</v>
      </c>
      <c r="R3875" t="s">
        <v>25825</v>
      </c>
      <c r="S3875" t="s">
        <v>26197</v>
      </c>
      <c r="T3875"/>
      <c r="U3875" t="s">
        <v>26198</v>
      </c>
      <c r="V3875" t="s">
        <v>26204</v>
      </c>
      <c r="W3875" s="91" t="s">
        <v>37272</v>
      </c>
      <c r="Y3875" s="97"/>
      <c r="AA3875" s="91" t="str">
        <v>HURRI000.7CL</v>
      </c>
    </row>
    <row r="3876" spans="1:27" s="91" customFormat="1" ht="15" customHeight="1" x14ac:dyDescent="0.35">
      <c r="A3876" t="s">
        <v>11537</v>
      </c>
      <c r="B3876" t="s">
        <v>11536</v>
      </c>
      <c r="C3876" t="s">
        <v>7569</v>
      </c>
      <c r="D3876" t="s">
        <v>11538</v>
      </c>
      <c r="E3876"/>
      <c r="F3876" t="s">
        <v>29083</v>
      </c>
      <c r="G3876"/>
      <c r="H3876">
        <v>0.9</v>
      </c>
      <c r="I3876">
        <v>13</v>
      </c>
      <c r="J3876" t="s">
        <v>2522</v>
      </c>
      <c r="K3876">
        <v>35.571944000000002</v>
      </c>
      <c r="L3876">
        <v>-87.802499999999995</v>
      </c>
      <c r="M3876" s="100" t="s">
        <v>38391</v>
      </c>
      <c r="N3876" t="s">
        <v>26220</v>
      </c>
      <c r="O3876" t="s">
        <v>42095</v>
      </c>
      <c r="P3876">
        <v>5</v>
      </c>
      <c r="Q3876" t="s">
        <v>31894</v>
      </c>
      <c r="R3876" t="s">
        <v>25808</v>
      </c>
      <c r="S3876" t="s">
        <v>26197</v>
      </c>
      <c r="T3876"/>
      <c r="U3876" t="s">
        <v>26198</v>
      </c>
      <c r="V3876" t="s">
        <v>26199</v>
      </c>
      <c r="W3876" s="91" t="s">
        <v>41261</v>
      </c>
      <c r="X3876" s="91" t="s">
        <v>31895</v>
      </c>
      <c r="Y3876" s="97"/>
      <c r="AA3876" s="91" t="str">
        <v>HURRI000.9PE</v>
      </c>
    </row>
    <row r="3877" spans="1:27" s="91" customFormat="1" ht="15" customHeight="1" x14ac:dyDescent="0.35">
      <c r="A3877" t="s">
        <v>11541</v>
      </c>
      <c r="B3877" t="s">
        <v>11540</v>
      </c>
      <c r="C3877" t="s">
        <v>7569</v>
      </c>
      <c r="D3877" t="s">
        <v>11542</v>
      </c>
      <c r="E3877"/>
      <c r="F3877" t="s">
        <v>29083</v>
      </c>
      <c r="G3877"/>
      <c r="H3877">
        <v>0.9</v>
      </c>
      <c r="I3877">
        <v>11.73</v>
      </c>
      <c r="J3877" t="s">
        <v>942</v>
      </c>
      <c r="K3877">
        <v>35.3232</v>
      </c>
      <c r="L3877">
        <v>-87.748400000000004</v>
      </c>
      <c r="M3877" s="100" t="s">
        <v>38391</v>
      </c>
      <c r="N3877" t="s">
        <v>26220</v>
      </c>
      <c r="O3877" t="s">
        <v>42883</v>
      </c>
      <c r="P3877">
        <v>5</v>
      </c>
      <c r="Q3877" t="s">
        <v>31893</v>
      </c>
      <c r="R3877" t="s">
        <v>25808</v>
      </c>
      <c r="S3877" t="s">
        <v>26197</v>
      </c>
      <c r="T3877"/>
      <c r="U3877" t="s">
        <v>26198</v>
      </c>
      <c r="V3877" t="s">
        <v>26199</v>
      </c>
      <c r="X3877" s="91" t="s">
        <v>34418</v>
      </c>
      <c r="Y3877" s="97"/>
      <c r="AA3877" s="91" t="str">
        <v>HURRI000.9WE</v>
      </c>
    </row>
    <row r="3878" spans="1:27" s="91" customFormat="1" ht="15" customHeight="1" x14ac:dyDescent="0.35">
      <c r="A3878" t="s">
        <v>11544</v>
      </c>
      <c r="B3878" t="s">
        <v>11543</v>
      </c>
      <c r="C3878" t="s">
        <v>7569</v>
      </c>
      <c r="D3878" t="s">
        <v>11545</v>
      </c>
      <c r="E3878"/>
      <c r="F3878" t="s">
        <v>75</v>
      </c>
      <c r="G3878"/>
      <c r="H3878">
        <v>1</v>
      </c>
      <c r="I3878">
        <v>13.39</v>
      </c>
      <c r="J3878" t="s">
        <v>76</v>
      </c>
      <c r="K3878">
        <v>35.557319999999997</v>
      </c>
      <c r="L3878">
        <v>-86.498130000000003</v>
      </c>
      <c r="M3878" s="100" t="s">
        <v>38389</v>
      </c>
      <c r="N3878" t="s">
        <v>26217</v>
      </c>
      <c r="O3878" t="s">
        <v>42868</v>
      </c>
      <c r="P3878">
        <v>4</v>
      </c>
      <c r="Q3878" t="s">
        <v>31896</v>
      </c>
      <c r="R3878" t="s">
        <v>25808</v>
      </c>
      <c r="S3878" t="s">
        <v>26197</v>
      </c>
      <c r="T3878"/>
      <c r="U3878" t="s">
        <v>26198</v>
      </c>
      <c r="V3878" t="s">
        <v>26199</v>
      </c>
      <c r="X3878" s="91" t="s">
        <v>31897</v>
      </c>
      <c r="Y3878" s="97"/>
      <c r="AA3878" s="91" t="str">
        <v>HURRI001.0BE</v>
      </c>
    </row>
    <row r="3879" spans="1:27" s="91" customFormat="1" ht="15" customHeight="1" x14ac:dyDescent="0.35">
      <c r="A3879" t="s">
        <v>11547</v>
      </c>
      <c r="B3879" t="s">
        <v>11546</v>
      </c>
      <c r="C3879" t="s">
        <v>7569</v>
      </c>
      <c r="D3879" t="s">
        <v>11548</v>
      </c>
      <c r="E3879"/>
      <c r="F3879" t="s">
        <v>29086</v>
      </c>
      <c r="G3879"/>
      <c r="H3879">
        <v>1</v>
      </c>
      <c r="I3879">
        <v>7.01</v>
      </c>
      <c r="J3879" t="s">
        <v>235</v>
      </c>
      <c r="K3879">
        <v>36.600520000000003</v>
      </c>
      <c r="L3879">
        <v>-85.705349999999996</v>
      </c>
      <c r="M3879" s="100" t="s">
        <v>38456</v>
      </c>
      <c r="N3879" t="s">
        <v>26335</v>
      </c>
      <c r="O3879" t="s">
        <v>42498</v>
      </c>
      <c r="P3879">
        <v>4</v>
      </c>
      <c r="Q3879" t="s">
        <v>31890</v>
      </c>
      <c r="R3879" t="s">
        <v>25812</v>
      </c>
      <c r="S3879" t="s">
        <v>26197</v>
      </c>
      <c r="T3879"/>
      <c r="U3879" t="s">
        <v>26198</v>
      </c>
      <c r="V3879" t="s">
        <v>26199</v>
      </c>
      <c r="Y3879" s="97"/>
      <c r="AA3879" s="91" t="str">
        <v>HURRI001.0CY</v>
      </c>
    </row>
    <row r="3880" spans="1:27" s="91" customFormat="1" ht="15" customHeight="1" x14ac:dyDescent="0.35">
      <c r="A3880" t="s">
        <v>11550</v>
      </c>
      <c r="B3880" t="s">
        <v>11549</v>
      </c>
      <c r="C3880" t="s">
        <v>7569</v>
      </c>
      <c r="D3880" t="s">
        <v>11551</v>
      </c>
      <c r="E3880"/>
      <c r="F3880" t="s">
        <v>44</v>
      </c>
      <c r="G3880"/>
      <c r="H3880">
        <v>1</v>
      </c>
      <c r="I3880">
        <v>8.49</v>
      </c>
      <c r="J3880" t="s">
        <v>45</v>
      </c>
      <c r="K3880">
        <v>35.642429999999997</v>
      </c>
      <c r="L3880">
        <v>-84.673060000000007</v>
      </c>
      <c r="M3880" s="100" t="s">
        <v>38386</v>
      </c>
      <c r="N3880" t="s">
        <v>29084</v>
      </c>
      <c r="O3880" t="s">
        <v>42884</v>
      </c>
      <c r="P3880">
        <v>3</v>
      </c>
      <c r="Q3880" t="s">
        <v>27485</v>
      </c>
      <c r="R3880" t="s">
        <v>25802</v>
      </c>
      <c r="S3880" t="s">
        <v>26197</v>
      </c>
      <c r="T3880"/>
      <c r="U3880" t="s">
        <v>26198</v>
      </c>
      <c r="V3880" t="s">
        <v>26204</v>
      </c>
      <c r="Y3880" s="97"/>
      <c r="AA3880" s="91" t="str">
        <v>HURRI001.0ME</v>
      </c>
    </row>
    <row r="3881" spans="1:27" s="91" customFormat="1" ht="15" customHeight="1" x14ac:dyDescent="0.35">
      <c r="A3881" t="s">
        <v>11553</v>
      </c>
      <c r="B3881" t="s">
        <v>11552</v>
      </c>
      <c r="C3881" t="s">
        <v>7569</v>
      </c>
      <c r="D3881" t="s">
        <v>11554</v>
      </c>
      <c r="E3881"/>
      <c r="F3881" t="s">
        <v>27</v>
      </c>
      <c r="G3881"/>
      <c r="H3881">
        <v>1.1000000000000001</v>
      </c>
      <c r="I3881">
        <v>6.46</v>
      </c>
      <c r="J3881" t="s">
        <v>80</v>
      </c>
      <c r="K3881">
        <v>35.072200000000002</v>
      </c>
      <c r="L3881">
        <v>-89.539699999999996</v>
      </c>
      <c r="M3881" s="100" t="s">
        <v>38390</v>
      </c>
      <c r="N3881" t="s">
        <v>26218</v>
      </c>
      <c r="O3881" t="s">
        <v>42885</v>
      </c>
      <c r="P3881">
        <v>3</v>
      </c>
      <c r="Q3881" t="s">
        <v>31898</v>
      </c>
      <c r="R3881" t="s">
        <v>25828</v>
      </c>
      <c r="S3881" t="s">
        <v>26197</v>
      </c>
      <c r="T3881"/>
      <c r="U3881" t="s">
        <v>26198</v>
      </c>
      <c r="V3881" t="s">
        <v>26199</v>
      </c>
      <c r="X3881" s="91" t="s">
        <v>31899</v>
      </c>
      <c r="Y3881" s="97"/>
      <c r="AA3881" s="91" t="str">
        <v>HURRI001.1FA</v>
      </c>
    </row>
    <row r="3882" spans="1:27" s="91" customFormat="1" ht="15" customHeight="1" x14ac:dyDescent="0.35">
      <c r="A3882" t="s">
        <v>11556</v>
      </c>
      <c r="B3882" t="s">
        <v>11555</v>
      </c>
      <c r="C3882" t="s">
        <v>7569</v>
      </c>
      <c r="D3882" t="s">
        <v>11557</v>
      </c>
      <c r="E3882"/>
      <c r="F3882" t="s">
        <v>29083</v>
      </c>
      <c r="G3882"/>
      <c r="H3882">
        <v>1.1000000000000001</v>
      </c>
      <c r="I3882">
        <v>11.23</v>
      </c>
      <c r="J3882" t="s">
        <v>166</v>
      </c>
      <c r="K3882">
        <v>36.426110999999999</v>
      </c>
      <c r="L3882">
        <v>-87.316944000000007</v>
      </c>
      <c r="M3882" s="100" t="s">
        <v>38380</v>
      </c>
      <c r="N3882" t="s">
        <v>26208</v>
      </c>
      <c r="O3882" t="s">
        <v>42886</v>
      </c>
      <c r="P3882">
        <v>5</v>
      </c>
      <c r="Q3882" t="s">
        <v>27486</v>
      </c>
      <c r="R3882" t="s">
        <v>25829</v>
      </c>
      <c r="S3882" t="s">
        <v>26197</v>
      </c>
      <c r="T3882"/>
      <c r="U3882" t="s">
        <v>26198</v>
      </c>
      <c r="V3882" t="s">
        <v>26199</v>
      </c>
      <c r="Y3882" s="97"/>
      <c r="AA3882" s="91" t="str">
        <v>HURRI001.1MT</v>
      </c>
    </row>
    <row r="3883" spans="1:27" s="91" customFormat="1" ht="15" customHeight="1" x14ac:dyDescent="0.35">
      <c r="A3883" t="s">
        <v>11559</v>
      </c>
      <c r="B3883" t="s">
        <v>11558</v>
      </c>
      <c r="C3883" t="s">
        <v>7569</v>
      </c>
      <c r="D3883" t="s">
        <v>11560</v>
      </c>
      <c r="E3883"/>
      <c r="F3883" t="s">
        <v>75</v>
      </c>
      <c r="G3883"/>
      <c r="H3883">
        <v>1.2</v>
      </c>
      <c r="I3883">
        <v>30</v>
      </c>
      <c r="J3883" t="s">
        <v>153</v>
      </c>
      <c r="K3883">
        <v>36.054389999999998</v>
      </c>
      <c r="L3883">
        <v>-86.422169999999994</v>
      </c>
      <c r="M3883" s="100" t="s">
        <v>38401</v>
      </c>
      <c r="N3883" t="s">
        <v>26226</v>
      </c>
      <c r="O3883" t="s">
        <v>42326</v>
      </c>
      <c r="P3883">
        <v>2</v>
      </c>
      <c r="Q3883" t="s">
        <v>30375</v>
      </c>
      <c r="R3883" t="s">
        <v>25829</v>
      </c>
      <c r="S3883" t="s">
        <v>26197</v>
      </c>
      <c r="T3883"/>
      <c r="U3883" t="s">
        <v>26198</v>
      </c>
      <c r="V3883" t="s">
        <v>26199</v>
      </c>
      <c r="Y3883" s="97"/>
      <c r="AA3883" s="91" t="str">
        <v>HURRI001.2WS</v>
      </c>
    </row>
    <row r="3884" spans="1:27" s="91" customFormat="1" ht="15" customHeight="1" x14ac:dyDescent="0.35">
      <c r="A3884" t="s">
        <v>11562</v>
      </c>
      <c r="B3884" t="s">
        <v>11561</v>
      </c>
      <c r="C3884" t="s">
        <v>11517</v>
      </c>
      <c r="D3884" t="s">
        <v>11563</v>
      </c>
      <c r="E3884"/>
      <c r="F3884" t="s">
        <v>58</v>
      </c>
      <c r="G3884"/>
      <c r="H3884">
        <v>1.3</v>
      </c>
      <c r="I3884">
        <v>0.08</v>
      </c>
      <c r="J3884" t="s">
        <v>766</v>
      </c>
      <c r="K3884">
        <v>35.201951000000001</v>
      </c>
      <c r="L3884">
        <v>-85.332295000000002</v>
      </c>
      <c r="M3884" s="100" t="s">
        <v>38386</v>
      </c>
      <c r="N3884" t="s">
        <v>29084</v>
      </c>
      <c r="O3884" t="s">
        <v>42519</v>
      </c>
      <c r="P3884">
        <v>4</v>
      </c>
      <c r="Q3884" t="s">
        <v>31900</v>
      </c>
      <c r="R3884" t="s">
        <v>25802</v>
      </c>
      <c r="S3884" t="s">
        <v>26197</v>
      </c>
      <c r="T3884"/>
      <c r="U3884" t="s">
        <v>26198</v>
      </c>
      <c r="V3884" t="s">
        <v>26204</v>
      </c>
      <c r="Y3884" s="97"/>
      <c r="AA3884" s="91" t="str">
        <v>HURRI001.3HM</v>
      </c>
    </row>
    <row r="3885" spans="1:27" s="91" customFormat="1" ht="15" customHeight="1" x14ac:dyDescent="0.35">
      <c r="A3885" t="s">
        <v>37999</v>
      </c>
      <c r="B3885" t="s">
        <v>11539</v>
      </c>
      <c r="C3885" t="s">
        <v>7569</v>
      </c>
      <c r="D3885" t="s">
        <v>38000</v>
      </c>
      <c r="E3885"/>
      <c r="F3885" t="s">
        <v>75</v>
      </c>
      <c r="G3885"/>
      <c r="H3885">
        <v>1.6</v>
      </c>
      <c r="I3885">
        <v>9.5399999999999991</v>
      </c>
      <c r="J3885" t="s">
        <v>148</v>
      </c>
      <c r="K3885">
        <v>35.725360000000002</v>
      </c>
      <c r="L3885">
        <v>-86.305310000000006</v>
      </c>
      <c r="M3885" s="100" t="s">
        <v>38401</v>
      </c>
      <c r="N3885" t="s">
        <v>26226</v>
      </c>
      <c r="O3885" t="s">
        <v>42665</v>
      </c>
      <c r="P3885">
        <v>2</v>
      </c>
      <c r="Q3885" t="s">
        <v>27487</v>
      </c>
      <c r="R3885" t="s">
        <v>25829</v>
      </c>
      <c r="S3885" t="s">
        <v>26197</v>
      </c>
      <c r="T3885"/>
      <c r="U3885" t="s">
        <v>26198</v>
      </c>
      <c r="V3885" t="s">
        <v>26199</v>
      </c>
      <c r="W3885" s="91" t="s">
        <v>38001</v>
      </c>
      <c r="X3885" s="91" t="s">
        <v>38002</v>
      </c>
      <c r="Y3885" s="97"/>
      <c r="AA3885" s="91" t="str">
        <v>HURRI001.6RU</v>
      </c>
    </row>
    <row r="3886" spans="1:27" s="91" customFormat="1" ht="15" customHeight="1" x14ac:dyDescent="0.35">
      <c r="A3886" t="s">
        <v>11565</v>
      </c>
      <c r="B3886" t="s">
        <v>11564</v>
      </c>
      <c r="C3886" t="s">
        <v>7569</v>
      </c>
      <c r="D3886" t="s">
        <v>11566</v>
      </c>
      <c r="E3886"/>
      <c r="F3886" t="s">
        <v>75</v>
      </c>
      <c r="G3886"/>
      <c r="H3886">
        <v>1.8</v>
      </c>
      <c r="I3886">
        <v>12.82</v>
      </c>
      <c r="J3886" t="s">
        <v>76</v>
      </c>
      <c r="K3886">
        <v>35.5503</v>
      </c>
      <c r="L3886">
        <v>-86.49</v>
      </c>
      <c r="M3886" s="100" t="s">
        <v>38389</v>
      </c>
      <c r="N3886" t="s">
        <v>26217</v>
      </c>
      <c r="O3886" t="s">
        <v>42868</v>
      </c>
      <c r="P3886">
        <v>4</v>
      </c>
      <c r="Q3886" t="s">
        <v>31896</v>
      </c>
      <c r="R3886" t="s">
        <v>25808</v>
      </c>
      <c r="S3886" t="s">
        <v>26197</v>
      </c>
      <c r="T3886"/>
      <c r="U3886" t="s">
        <v>26198</v>
      </c>
      <c r="V3886" t="s">
        <v>26199</v>
      </c>
      <c r="Y3886" s="97"/>
      <c r="AA3886" s="91" t="str">
        <v>HURRI001.8BE</v>
      </c>
    </row>
    <row r="3887" spans="1:27" s="91" customFormat="1" ht="15" customHeight="1" x14ac:dyDescent="0.35">
      <c r="A3887" t="s">
        <v>37273</v>
      </c>
      <c r="B3887" t="s">
        <v>37274</v>
      </c>
      <c r="C3887" t="s">
        <v>7569</v>
      </c>
      <c r="D3887" t="s">
        <v>37275</v>
      </c>
      <c r="E3887"/>
      <c r="F3887" t="s">
        <v>58</v>
      </c>
      <c r="G3887"/>
      <c r="H3887">
        <v>1.8</v>
      </c>
      <c r="I3887">
        <v>0.6</v>
      </c>
      <c r="J3887" t="s">
        <v>1480</v>
      </c>
      <c r="K3887">
        <v>35.2883</v>
      </c>
      <c r="L3887">
        <v>-85.813199999999995</v>
      </c>
      <c r="M3887" s="100" t="s">
        <v>38457</v>
      </c>
      <c r="N3887" t="s">
        <v>26336</v>
      </c>
      <c r="O3887" t="s">
        <v>39164</v>
      </c>
      <c r="P3887">
        <v>2</v>
      </c>
      <c r="Q3887" t="s">
        <v>37276</v>
      </c>
      <c r="R3887" t="s">
        <v>25802</v>
      </c>
      <c r="S3887" t="s">
        <v>26197</v>
      </c>
      <c r="T3887"/>
      <c r="U3887" t="s">
        <v>26198</v>
      </c>
      <c r="V3887" t="s">
        <v>26199</v>
      </c>
      <c r="X3887" s="91" t="s">
        <v>38422</v>
      </c>
      <c r="Y3887" s="97"/>
      <c r="AA3887" s="91" t="str">
        <v>HURRI001.8GY</v>
      </c>
    </row>
    <row r="3888" spans="1:27" s="91" customFormat="1" ht="15" customHeight="1" x14ac:dyDescent="0.35">
      <c r="A3888" t="s">
        <v>38003</v>
      </c>
      <c r="B3888" t="s">
        <v>11584</v>
      </c>
      <c r="C3888" t="s">
        <v>7569</v>
      </c>
      <c r="D3888" t="s">
        <v>11586</v>
      </c>
      <c r="E3888"/>
      <c r="F3888" t="s">
        <v>75</v>
      </c>
      <c r="G3888"/>
      <c r="H3888">
        <v>2.2999999999999998</v>
      </c>
      <c r="I3888">
        <v>8.5</v>
      </c>
      <c r="J3888" t="s">
        <v>148</v>
      </c>
      <c r="K3888">
        <v>35.723089999999999</v>
      </c>
      <c r="L3888">
        <v>-86.293139999999994</v>
      </c>
      <c r="M3888" s="100" t="s">
        <v>38401</v>
      </c>
      <c r="N3888" t="s">
        <v>26226</v>
      </c>
      <c r="O3888" t="s">
        <v>42665</v>
      </c>
      <c r="P3888">
        <v>2</v>
      </c>
      <c r="Q3888" t="s">
        <v>27487</v>
      </c>
      <c r="R3888" t="s">
        <v>25829</v>
      </c>
      <c r="S3888" t="s">
        <v>26197</v>
      </c>
      <c r="T3888"/>
      <c r="U3888" t="s">
        <v>26198</v>
      </c>
      <c r="V3888" t="s">
        <v>26199</v>
      </c>
      <c r="W3888" s="91" t="s">
        <v>11585</v>
      </c>
      <c r="X3888" s="91" t="s">
        <v>38004</v>
      </c>
      <c r="Y3888" s="97"/>
      <c r="AA3888" s="91" t="str">
        <v>HURRI002.3RU</v>
      </c>
    </row>
    <row r="3889" spans="1:27" s="91" customFormat="1" ht="15" customHeight="1" x14ac:dyDescent="0.35">
      <c r="A3889" t="s">
        <v>11570</v>
      </c>
      <c r="B3889" t="s">
        <v>11569</v>
      </c>
      <c r="C3889" t="s">
        <v>7569</v>
      </c>
      <c r="D3889" t="s">
        <v>3452</v>
      </c>
      <c r="E3889"/>
      <c r="F3889" t="s">
        <v>27</v>
      </c>
      <c r="G3889"/>
      <c r="H3889">
        <v>2.4</v>
      </c>
      <c r="I3889">
        <v>9.0500000000000007</v>
      </c>
      <c r="J3889" t="s">
        <v>207</v>
      </c>
      <c r="K3889">
        <v>36.453980000000001</v>
      </c>
      <c r="L3889">
        <v>-88.581410000000005</v>
      </c>
      <c r="M3889" s="100" t="s">
        <v>38448</v>
      </c>
      <c r="N3889" t="s">
        <v>619</v>
      </c>
      <c r="O3889" t="s">
        <v>42706</v>
      </c>
      <c r="P3889">
        <v>5</v>
      </c>
      <c r="Q3889" t="s">
        <v>27480</v>
      </c>
      <c r="R3889" t="s">
        <v>25816</v>
      </c>
      <c r="S3889" t="s">
        <v>26197</v>
      </c>
      <c r="T3889"/>
      <c r="U3889" t="s">
        <v>26198</v>
      </c>
      <c r="V3889" t="s">
        <v>26199</v>
      </c>
      <c r="W3889" s="91" t="s">
        <v>11571</v>
      </c>
      <c r="X3889" s="91" t="s">
        <v>31901</v>
      </c>
      <c r="Y3889" s="97"/>
      <c r="AA3889" s="91" t="str">
        <v>HURRI002.4WY</v>
      </c>
    </row>
    <row r="3890" spans="1:27" s="91" customFormat="1" ht="15" customHeight="1" x14ac:dyDescent="0.35">
      <c r="A3890" t="s">
        <v>38005</v>
      </c>
      <c r="B3890" t="s">
        <v>11567</v>
      </c>
      <c r="C3890" t="s">
        <v>7569</v>
      </c>
      <c r="D3890" t="s">
        <v>11568</v>
      </c>
      <c r="E3890"/>
      <c r="F3890" t="s">
        <v>75</v>
      </c>
      <c r="G3890"/>
      <c r="H3890">
        <v>2.5</v>
      </c>
      <c r="I3890">
        <v>8.48</v>
      </c>
      <c r="J3890" t="s">
        <v>148</v>
      </c>
      <c r="K3890">
        <v>35.722430000000003</v>
      </c>
      <c r="L3890">
        <v>-86.290599999999998</v>
      </c>
      <c r="M3890" s="100" t="s">
        <v>38401</v>
      </c>
      <c r="N3890" t="s">
        <v>26226</v>
      </c>
      <c r="O3890" t="s">
        <v>42665</v>
      </c>
      <c r="P3890">
        <v>2</v>
      </c>
      <c r="Q3890" t="s">
        <v>27487</v>
      </c>
      <c r="R3890" t="s">
        <v>25829</v>
      </c>
      <c r="S3890" t="s">
        <v>26197</v>
      </c>
      <c r="T3890"/>
      <c r="U3890" t="s">
        <v>26198</v>
      </c>
      <c r="V3890" t="s">
        <v>26199</v>
      </c>
      <c r="W3890" s="91" t="s">
        <v>38006</v>
      </c>
      <c r="X3890" s="91" t="s">
        <v>38007</v>
      </c>
      <c r="Y3890" s="97"/>
      <c r="AA3890" s="91" t="str">
        <v>HURRI002.5RU</v>
      </c>
    </row>
    <row r="3891" spans="1:27" s="91" customFormat="1" ht="15" customHeight="1" x14ac:dyDescent="0.35">
      <c r="A3891" s="310" t="s">
        <v>39454</v>
      </c>
      <c r="B3891" s="310" t="s">
        <v>39455</v>
      </c>
      <c r="C3891" s="310" t="s">
        <v>7569</v>
      </c>
      <c r="D3891" s="310" t="s">
        <v>39456</v>
      </c>
      <c r="E3891" s="310"/>
      <c r="F3891" s="310" t="s">
        <v>75</v>
      </c>
      <c r="G3891" s="310" t="s">
        <v>33</v>
      </c>
      <c r="H3891" s="314">
        <v>2.6</v>
      </c>
      <c r="I3891" s="314">
        <v>14.5</v>
      </c>
      <c r="J3891" s="310" t="s">
        <v>277</v>
      </c>
      <c r="K3891" s="314">
        <v>36.0351</v>
      </c>
      <c r="L3891" s="314">
        <v>-86.562950000000001</v>
      </c>
      <c r="M3891" s="314" t="s">
        <v>38401</v>
      </c>
      <c r="N3891" s="310" t="s">
        <v>26226</v>
      </c>
      <c r="O3891" s="310" t="s">
        <v>39457</v>
      </c>
      <c r="P3891" s="314">
        <v>2</v>
      </c>
      <c r="Q3891" s="310" t="s">
        <v>27484</v>
      </c>
      <c r="R3891" s="310" t="s">
        <v>25829</v>
      </c>
      <c r="S3891" s="310" t="s">
        <v>26197</v>
      </c>
      <c r="T3891" s="310" t="s">
        <v>27544</v>
      </c>
      <c r="U3891" s="310" t="s">
        <v>26207</v>
      </c>
      <c r="V3891" s="310" t="s">
        <v>26199</v>
      </c>
      <c r="W3891" s="91" t="s">
        <v>39458</v>
      </c>
      <c r="X3891" s="91" t="s">
        <v>39459</v>
      </c>
      <c r="Y3891" s="97"/>
      <c r="AA3891" s="91" t="str">
        <v>HURRI002.6DA</v>
      </c>
    </row>
    <row r="3892" spans="1:27" s="91" customFormat="1" ht="15" customHeight="1" x14ac:dyDescent="0.35">
      <c r="A3892" t="s">
        <v>11573</v>
      </c>
      <c r="B3892" t="s">
        <v>11572</v>
      </c>
      <c r="C3892" t="s">
        <v>7569</v>
      </c>
      <c r="D3892" t="s">
        <v>11574</v>
      </c>
      <c r="E3892"/>
      <c r="F3892" t="s">
        <v>9</v>
      </c>
      <c r="G3892"/>
      <c r="H3892">
        <v>2.6</v>
      </c>
      <c r="I3892">
        <v>9.32</v>
      </c>
      <c r="J3892" t="s">
        <v>354</v>
      </c>
      <c r="K3892">
        <v>35.369950000000003</v>
      </c>
      <c r="L3892">
        <v>-88.307590000000005</v>
      </c>
      <c r="M3892" s="100" t="s">
        <v>38402</v>
      </c>
      <c r="N3892" t="s">
        <v>26242</v>
      </c>
      <c r="O3892" t="s">
        <v>42467</v>
      </c>
      <c r="P3892">
        <v>3</v>
      </c>
      <c r="Q3892" t="s">
        <v>27488</v>
      </c>
      <c r="R3892" t="s">
        <v>25816</v>
      </c>
      <c r="S3892" t="s">
        <v>26197</v>
      </c>
      <c r="T3892"/>
      <c r="U3892" t="s">
        <v>26198</v>
      </c>
      <c r="V3892" t="s">
        <v>26199</v>
      </c>
      <c r="X3892" s="91" t="s">
        <v>31902</v>
      </c>
      <c r="Y3892" s="97"/>
      <c r="AA3892" s="91" t="str">
        <v>HURRI002.6HD</v>
      </c>
    </row>
    <row r="3893" spans="1:27" s="91" customFormat="1" ht="15" customHeight="1" x14ac:dyDescent="0.35">
      <c r="A3893" t="s">
        <v>11576</v>
      </c>
      <c r="B3893" t="s">
        <v>11575</v>
      </c>
      <c r="C3893" t="s">
        <v>7569</v>
      </c>
      <c r="D3893" t="s">
        <v>11577</v>
      </c>
      <c r="E3893"/>
      <c r="F3893" t="s">
        <v>29083</v>
      </c>
      <c r="G3893"/>
      <c r="H3893">
        <v>2.6</v>
      </c>
      <c r="I3893">
        <v>19.32</v>
      </c>
      <c r="J3893" t="s">
        <v>868</v>
      </c>
      <c r="K3893">
        <v>36.336599999999997</v>
      </c>
      <c r="L3893">
        <v>-87.903710000000004</v>
      </c>
      <c r="M3893" s="100" t="s">
        <v>38392</v>
      </c>
      <c r="N3893" t="s">
        <v>26221</v>
      </c>
      <c r="O3893" t="s">
        <v>42860</v>
      </c>
      <c r="P3893">
        <v>3</v>
      </c>
      <c r="Q3893" t="s">
        <v>31903</v>
      </c>
      <c r="R3893" t="s">
        <v>25829</v>
      </c>
      <c r="S3893" t="s">
        <v>26197</v>
      </c>
      <c r="T3893"/>
      <c r="U3893" t="s">
        <v>26198</v>
      </c>
      <c r="V3893" t="s">
        <v>26199</v>
      </c>
      <c r="Y3893" s="97"/>
      <c r="AA3893" s="91" t="str">
        <v>HURRI002.6HO</v>
      </c>
    </row>
    <row r="3894" spans="1:27" s="91" customFormat="1" ht="15" customHeight="1" x14ac:dyDescent="0.35">
      <c r="A3894" t="s">
        <v>11579</v>
      </c>
      <c r="B3894" t="s">
        <v>11578</v>
      </c>
      <c r="C3894" t="s">
        <v>7569</v>
      </c>
      <c r="D3894" t="s">
        <v>11580</v>
      </c>
      <c r="E3894"/>
      <c r="F3894" t="s">
        <v>27</v>
      </c>
      <c r="G3894"/>
      <c r="H3894">
        <v>2.6</v>
      </c>
      <c r="I3894">
        <v>3.66</v>
      </c>
      <c r="J3894" t="s">
        <v>919</v>
      </c>
      <c r="K3894">
        <v>35.036700000000003</v>
      </c>
      <c r="L3894">
        <v>-89.967200000000005</v>
      </c>
      <c r="M3894" s="100" t="s">
        <v>38557</v>
      </c>
      <c r="N3894" t="s">
        <v>26435</v>
      </c>
      <c r="O3894" t="s">
        <v>42607</v>
      </c>
      <c r="P3894">
        <v>1</v>
      </c>
      <c r="Q3894" t="s">
        <v>27482</v>
      </c>
      <c r="R3894" t="s">
        <v>25828</v>
      </c>
      <c r="S3894" t="s">
        <v>26197</v>
      </c>
      <c r="T3894"/>
      <c r="U3894" t="s">
        <v>26198</v>
      </c>
      <c r="V3894" t="s">
        <v>26199</v>
      </c>
      <c r="Y3894" s="97"/>
      <c r="AA3894" s="91" t="str">
        <v>HURRI002.6SH</v>
      </c>
    </row>
    <row r="3895" spans="1:27" s="91" customFormat="1" ht="15" customHeight="1" x14ac:dyDescent="0.35">
      <c r="A3895" t="s">
        <v>11582</v>
      </c>
      <c r="B3895" t="s">
        <v>11581</v>
      </c>
      <c r="C3895" t="s">
        <v>7569</v>
      </c>
      <c r="D3895" t="s">
        <v>11583</v>
      </c>
      <c r="E3895"/>
      <c r="F3895" t="s">
        <v>29083</v>
      </c>
      <c r="G3895"/>
      <c r="H3895">
        <v>2.7</v>
      </c>
      <c r="I3895">
        <v>21.37</v>
      </c>
      <c r="J3895" t="s">
        <v>868</v>
      </c>
      <c r="K3895">
        <v>36.335278000000002</v>
      </c>
      <c r="L3895">
        <v>-87.916111000000001</v>
      </c>
      <c r="M3895" s="100" t="s">
        <v>38392</v>
      </c>
      <c r="N3895" t="s">
        <v>26221</v>
      </c>
      <c r="O3895" t="s">
        <v>42860</v>
      </c>
      <c r="P3895">
        <v>3</v>
      </c>
      <c r="Q3895" t="s">
        <v>31903</v>
      </c>
      <c r="R3895" t="s">
        <v>25829</v>
      </c>
      <c r="S3895" t="s">
        <v>26197</v>
      </c>
      <c r="T3895"/>
      <c r="U3895" t="s">
        <v>26198</v>
      </c>
      <c r="V3895" t="s">
        <v>26199</v>
      </c>
      <c r="W3895" s="91" t="s">
        <v>35295</v>
      </c>
      <c r="Y3895" s="97"/>
      <c r="AA3895" s="91" t="str">
        <v>HURRI002.7HO</v>
      </c>
    </row>
    <row r="3896" spans="1:27" s="91" customFormat="1" ht="15" customHeight="1" x14ac:dyDescent="0.35">
      <c r="A3896" s="310" t="s">
        <v>41262</v>
      </c>
      <c r="B3896" s="310" t="s">
        <v>41263</v>
      </c>
      <c r="C3896" s="310" t="s">
        <v>7569</v>
      </c>
      <c r="D3896" s="310" t="s">
        <v>41264</v>
      </c>
      <c r="E3896" s="310"/>
      <c r="F3896" s="310" t="s">
        <v>29083</v>
      </c>
      <c r="G3896" s="310"/>
      <c r="H3896" s="314">
        <v>2.9</v>
      </c>
      <c r="I3896" s="314">
        <v>76.31</v>
      </c>
      <c r="J3896" s="310" t="s">
        <v>423</v>
      </c>
      <c r="K3896" s="314">
        <v>35.959936999999996</v>
      </c>
      <c r="L3896" s="314">
        <v>-87.797247999999996</v>
      </c>
      <c r="M3896" s="314" t="s">
        <v>38382</v>
      </c>
      <c r="N3896" s="310" t="s">
        <v>26210</v>
      </c>
      <c r="O3896" s="310" t="s">
        <v>42800</v>
      </c>
      <c r="P3896" s="314">
        <v>3</v>
      </c>
      <c r="Q3896" s="310" t="s">
        <v>27078</v>
      </c>
      <c r="R3896" s="310" t="s">
        <v>25829</v>
      </c>
      <c r="S3896" s="310" t="s">
        <v>26197</v>
      </c>
      <c r="T3896" s="310"/>
      <c r="U3896" s="310" t="s">
        <v>26198</v>
      </c>
      <c r="V3896" s="310" t="s">
        <v>26199</v>
      </c>
      <c r="W3896" s="91" t="s">
        <v>41200</v>
      </c>
      <c r="Y3896" s="97"/>
      <c r="AA3896" s="91" t="str">
        <v>HURRI002.9HU</v>
      </c>
    </row>
    <row r="3897" spans="1:27" s="91" customFormat="1" ht="15" customHeight="1" x14ac:dyDescent="0.35">
      <c r="A3897" t="s">
        <v>11588</v>
      </c>
      <c r="B3897" t="s">
        <v>11587</v>
      </c>
      <c r="C3897" t="s">
        <v>7569</v>
      </c>
      <c r="D3897" t="s">
        <v>11589</v>
      </c>
      <c r="E3897"/>
      <c r="F3897" t="s">
        <v>58</v>
      </c>
      <c r="G3897"/>
      <c r="H3897">
        <v>3.1</v>
      </c>
      <c r="I3897">
        <v>10.8</v>
      </c>
      <c r="J3897" t="s">
        <v>814</v>
      </c>
      <c r="K3897">
        <v>36.195278000000002</v>
      </c>
      <c r="L3897">
        <v>-85.068611000000004</v>
      </c>
      <c r="M3897" s="100" t="s">
        <v>38411</v>
      </c>
      <c r="N3897" t="s">
        <v>26248</v>
      </c>
      <c r="O3897" t="s">
        <v>42475</v>
      </c>
      <c r="P3897">
        <v>4</v>
      </c>
      <c r="Q3897" t="s">
        <v>31904</v>
      </c>
      <c r="R3897" t="s">
        <v>25812</v>
      </c>
      <c r="S3897" t="s">
        <v>26197</v>
      </c>
      <c r="T3897"/>
      <c r="U3897" t="s">
        <v>26198</v>
      </c>
      <c r="V3897" t="s">
        <v>26199</v>
      </c>
      <c r="X3897" s="91" t="s">
        <v>35296</v>
      </c>
      <c r="Y3897" s="97"/>
      <c r="AA3897" s="91" t="str">
        <v>HURRI003.1FE</v>
      </c>
    </row>
    <row r="3898" spans="1:27" s="91" customFormat="1" ht="15" customHeight="1" x14ac:dyDescent="0.35">
      <c r="A3898" t="s">
        <v>29248</v>
      </c>
      <c r="B3898" t="s">
        <v>29249</v>
      </c>
      <c r="C3898" t="s">
        <v>7569</v>
      </c>
      <c r="D3898" t="s">
        <v>29250</v>
      </c>
      <c r="E3898"/>
      <c r="F3898" t="s">
        <v>75</v>
      </c>
      <c r="G3898"/>
      <c r="H3898">
        <v>3.2</v>
      </c>
      <c r="I3898">
        <v>13.47</v>
      </c>
      <c r="J3898" t="s">
        <v>148</v>
      </c>
      <c r="K3898">
        <v>36.030670000000001</v>
      </c>
      <c r="L3898">
        <v>-86.57235</v>
      </c>
      <c r="M3898" s="100" t="s">
        <v>38401</v>
      </c>
      <c r="N3898" t="s">
        <v>26226</v>
      </c>
      <c r="O3898" t="s">
        <v>42859</v>
      </c>
      <c r="P3898">
        <v>2</v>
      </c>
      <c r="Q3898" t="s">
        <v>27484</v>
      </c>
      <c r="R3898" t="s">
        <v>25829</v>
      </c>
      <c r="S3898" t="s">
        <v>26197</v>
      </c>
      <c r="T3898"/>
      <c r="U3898" t="s">
        <v>26198</v>
      </c>
      <c r="V3898" t="s">
        <v>26199</v>
      </c>
      <c r="W3898" s="91" t="s">
        <v>41265</v>
      </c>
      <c r="Y3898" s="97"/>
      <c r="AA3898" s="91" t="str">
        <v>HURRI003.2RU</v>
      </c>
    </row>
    <row r="3899" spans="1:27" s="91" customFormat="1" ht="15" customHeight="1" x14ac:dyDescent="0.35">
      <c r="A3899" t="s">
        <v>11591</v>
      </c>
      <c r="B3899" t="s">
        <v>11590</v>
      </c>
      <c r="C3899" t="s">
        <v>7569</v>
      </c>
      <c r="D3899" t="s">
        <v>11592</v>
      </c>
      <c r="E3899"/>
      <c r="F3899" t="s">
        <v>29083</v>
      </c>
      <c r="G3899"/>
      <c r="H3899">
        <v>3.7</v>
      </c>
      <c r="I3899">
        <v>7.51</v>
      </c>
      <c r="J3899" t="s">
        <v>2522</v>
      </c>
      <c r="K3899">
        <v>35.572620000000001</v>
      </c>
      <c r="L3899">
        <v>-87.756770000000003</v>
      </c>
      <c r="M3899" s="100" t="s">
        <v>38391</v>
      </c>
      <c r="N3899" t="s">
        <v>26220</v>
      </c>
      <c r="O3899" t="s">
        <v>42095</v>
      </c>
      <c r="P3899">
        <v>5</v>
      </c>
      <c r="Q3899" t="s">
        <v>31894</v>
      </c>
      <c r="R3899" t="s">
        <v>25808</v>
      </c>
      <c r="S3899" t="s">
        <v>26197</v>
      </c>
      <c r="T3899"/>
      <c r="U3899" t="s">
        <v>26198</v>
      </c>
      <c r="V3899" t="s">
        <v>26199</v>
      </c>
      <c r="W3899" s="91" t="s">
        <v>11593</v>
      </c>
      <c r="X3899" s="91" t="s">
        <v>31905</v>
      </c>
      <c r="Y3899" s="97"/>
      <c r="AA3899" s="91" t="str">
        <v>HURRI003.7PE</v>
      </c>
    </row>
    <row r="3900" spans="1:27" s="91" customFormat="1" ht="15" customHeight="1" x14ac:dyDescent="0.35">
      <c r="A3900" t="s">
        <v>11595</v>
      </c>
      <c r="B3900" t="s">
        <v>11594</v>
      </c>
      <c r="C3900" t="s">
        <v>7569</v>
      </c>
      <c r="D3900" t="s">
        <v>11596</v>
      </c>
      <c r="E3900"/>
      <c r="F3900" t="s">
        <v>75</v>
      </c>
      <c r="G3900"/>
      <c r="H3900">
        <v>3.7</v>
      </c>
      <c r="I3900">
        <v>11.42</v>
      </c>
      <c r="J3900" t="s">
        <v>148</v>
      </c>
      <c r="K3900">
        <v>36.026940000000003</v>
      </c>
      <c r="L3900">
        <v>-86.578610999999995</v>
      </c>
      <c r="M3900" s="100" t="s">
        <v>38401</v>
      </c>
      <c r="N3900" t="s">
        <v>26226</v>
      </c>
      <c r="O3900" t="s">
        <v>42859</v>
      </c>
      <c r="P3900">
        <v>2</v>
      </c>
      <c r="Q3900" t="s">
        <v>27484</v>
      </c>
      <c r="R3900" t="s">
        <v>25829</v>
      </c>
      <c r="S3900" t="s">
        <v>26197</v>
      </c>
      <c r="T3900"/>
      <c r="U3900" t="s">
        <v>26198</v>
      </c>
      <c r="V3900" t="s">
        <v>26199</v>
      </c>
      <c r="W3900" s="91" t="s">
        <v>41266</v>
      </c>
      <c r="X3900" s="91" t="s">
        <v>31906</v>
      </c>
      <c r="Y3900" s="97"/>
      <c r="AA3900" s="91" t="str">
        <v>HURRI003.7RU</v>
      </c>
    </row>
    <row r="3901" spans="1:27" s="91" customFormat="1" ht="15" customHeight="1" x14ac:dyDescent="0.35">
      <c r="A3901" t="s">
        <v>11598</v>
      </c>
      <c r="B3901" t="s">
        <v>11597</v>
      </c>
      <c r="C3901" t="s">
        <v>7569</v>
      </c>
      <c r="D3901" t="s">
        <v>11599</v>
      </c>
      <c r="E3901"/>
      <c r="F3901" t="s">
        <v>27</v>
      </c>
      <c r="G3901"/>
      <c r="H3901">
        <v>3.8</v>
      </c>
      <c r="I3901">
        <v>2.67</v>
      </c>
      <c r="J3901" t="s">
        <v>919</v>
      </c>
      <c r="K3901">
        <v>35.020800000000001</v>
      </c>
      <c r="L3901">
        <v>-89.969700000000003</v>
      </c>
      <c r="M3901" s="100" t="s">
        <v>38557</v>
      </c>
      <c r="N3901" t="s">
        <v>26435</v>
      </c>
      <c r="O3901" t="s">
        <v>42607</v>
      </c>
      <c r="P3901">
        <v>1</v>
      </c>
      <c r="Q3901" t="s">
        <v>27482</v>
      </c>
      <c r="R3901" t="s">
        <v>25828</v>
      </c>
      <c r="S3901" t="s">
        <v>26197</v>
      </c>
      <c r="T3901"/>
      <c r="U3901" t="s">
        <v>26198</v>
      </c>
      <c r="V3901" t="s">
        <v>26199</v>
      </c>
      <c r="Y3901" s="97"/>
      <c r="AA3901" s="91" t="str">
        <v>HURRI003.8SH</v>
      </c>
    </row>
    <row r="3902" spans="1:27" s="91" customFormat="1" ht="15" customHeight="1" x14ac:dyDescent="0.35">
      <c r="A3902" t="s">
        <v>11601</v>
      </c>
      <c r="B3902" t="s">
        <v>11600</v>
      </c>
      <c r="C3902" t="s">
        <v>7569</v>
      </c>
      <c r="D3902" t="s">
        <v>11602</v>
      </c>
      <c r="E3902"/>
      <c r="F3902" t="s">
        <v>27</v>
      </c>
      <c r="G3902"/>
      <c r="H3902">
        <v>3.9</v>
      </c>
      <c r="I3902">
        <v>6.64</v>
      </c>
      <c r="J3902" t="s">
        <v>207</v>
      </c>
      <c r="K3902">
        <v>36.469700000000003</v>
      </c>
      <c r="L3902">
        <v>-88.560400000000001</v>
      </c>
      <c r="M3902" s="100" t="s">
        <v>38448</v>
      </c>
      <c r="N3902" t="s">
        <v>619</v>
      </c>
      <c r="O3902" t="s">
        <v>42706</v>
      </c>
      <c r="P3902">
        <v>5</v>
      </c>
      <c r="Q3902" t="s">
        <v>27480</v>
      </c>
      <c r="R3902" t="s">
        <v>25816</v>
      </c>
      <c r="S3902" t="s">
        <v>26197</v>
      </c>
      <c r="T3902"/>
      <c r="U3902" t="s">
        <v>26198</v>
      </c>
      <c r="V3902" t="s">
        <v>26199</v>
      </c>
      <c r="W3902" s="91" t="s">
        <v>11603</v>
      </c>
      <c r="X3902" s="91" t="s">
        <v>31907</v>
      </c>
      <c r="Y3902" s="97"/>
      <c r="AA3902" s="91" t="str">
        <v>HURRI003.9WY</v>
      </c>
    </row>
    <row r="3903" spans="1:27" s="91" customFormat="1" ht="15" customHeight="1" x14ac:dyDescent="0.35">
      <c r="A3903" t="s">
        <v>11605</v>
      </c>
      <c r="B3903" t="s">
        <v>11604</v>
      </c>
      <c r="C3903" t="s">
        <v>7569</v>
      </c>
      <c r="D3903" t="s">
        <v>11606</v>
      </c>
      <c r="E3903"/>
      <c r="F3903" t="s">
        <v>27</v>
      </c>
      <c r="G3903"/>
      <c r="H3903">
        <v>4.0999999999999996</v>
      </c>
      <c r="I3903">
        <v>2.14</v>
      </c>
      <c r="J3903" t="s">
        <v>919</v>
      </c>
      <c r="K3903">
        <v>35.017100999999997</v>
      </c>
      <c r="L3903">
        <v>-89.971819999999994</v>
      </c>
      <c r="M3903" s="100" t="s">
        <v>38557</v>
      </c>
      <c r="N3903" t="s">
        <v>26435</v>
      </c>
      <c r="O3903" t="s">
        <v>42607</v>
      </c>
      <c r="P3903">
        <v>1</v>
      </c>
      <c r="Q3903" t="s">
        <v>27482</v>
      </c>
      <c r="R3903" t="s">
        <v>25828</v>
      </c>
      <c r="S3903" t="s">
        <v>26197</v>
      </c>
      <c r="T3903"/>
      <c r="U3903" t="s">
        <v>26198</v>
      </c>
      <c r="V3903" t="s">
        <v>26199</v>
      </c>
      <c r="X3903" s="91" t="s">
        <v>31888</v>
      </c>
      <c r="Y3903" s="97"/>
      <c r="AA3903" s="91" t="str">
        <v>HURRI004.1SH</v>
      </c>
    </row>
    <row r="3904" spans="1:27" s="91" customFormat="1" ht="15" customHeight="1" x14ac:dyDescent="0.35">
      <c r="A3904" t="s">
        <v>11608</v>
      </c>
      <c r="B3904" t="s">
        <v>11607</v>
      </c>
      <c r="C3904" t="s">
        <v>7569</v>
      </c>
      <c r="D3904" t="s">
        <v>11609</v>
      </c>
      <c r="E3904"/>
      <c r="F3904" t="s">
        <v>75</v>
      </c>
      <c r="G3904"/>
      <c r="H3904">
        <v>4.2</v>
      </c>
      <c r="I3904">
        <v>10.9</v>
      </c>
      <c r="J3904" t="s">
        <v>76</v>
      </c>
      <c r="K3904">
        <v>35.541890000000002</v>
      </c>
      <c r="L3904">
        <v>-86.457819999999998</v>
      </c>
      <c r="M3904" s="100" t="s">
        <v>38389</v>
      </c>
      <c r="N3904" t="s">
        <v>26217</v>
      </c>
      <c r="O3904" t="s">
        <v>42868</v>
      </c>
      <c r="P3904">
        <v>4</v>
      </c>
      <c r="Q3904" t="s">
        <v>31896</v>
      </c>
      <c r="R3904" t="s">
        <v>25808</v>
      </c>
      <c r="S3904" t="s">
        <v>26197</v>
      </c>
      <c r="T3904"/>
      <c r="U3904" t="s">
        <v>26198</v>
      </c>
      <c r="V3904" t="s">
        <v>26199</v>
      </c>
      <c r="X3904" s="91" t="s">
        <v>31908</v>
      </c>
      <c r="Y3904" s="97"/>
      <c r="AA3904" s="91" t="str">
        <v>HURRI004.2BE</v>
      </c>
    </row>
    <row r="3905" spans="1:27" s="91" customFormat="1" ht="15" customHeight="1" x14ac:dyDescent="0.35">
      <c r="A3905" t="s">
        <v>11611</v>
      </c>
      <c r="B3905" t="s">
        <v>11610</v>
      </c>
      <c r="C3905" t="s">
        <v>7569</v>
      </c>
      <c r="D3905" t="s">
        <v>11612</v>
      </c>
      <c r="E3905"/>
      <c r="F3905" t="s">
        <v>44</v>
      </c>
      <c r="G3905"/>
      <c r="H3905">
        <v>4.2</v>
      </c>
      <c r="I3905">
        <v>3.92</v>
      </c>
      <c r="J3905" t="s">
        <v>766</v>
      </c>
      <c r="K3905">
        <v>35.003929999999997</v>
      </c>
      <c r="L3905">
        <v>-85.094849999999994</v>
      </c>
      <c r="M3905" s="100" t="s">
        <v>38386</v>
      </c>
      <c r="N3905" t="s">
        <v>29084</v>
      </c>
      <c r="O3905" t="s">
        <v>42808</v>
      </c>
      <c r="P3905">
        <v>4</v>
      </c>
      <c r="Q3905" t="s">
        <v>31909</v>
      </c>
      <c r="R3905" t="s">
        <v>25802</v>
      </c>
      <c r="S3905" t="s">
        <v>26197</v>
      </c>
      <c r="T3905"/>
      <c r="U3905" t="s">
        <v>26198</v>
      </c>
      <c r="V3905" t="s">
        <v>26204</v>
      </c>
      <c r="Y3905" s="97"/>
      <c r="AA3905" s="91" t="str">
        <v>HURRI004.2HM</v>
      </c>
    </row>
    <row r="3906" spans="1:27" s="91" customFormat="1" ht="15" customHeight="1" x14ac:dyDescent="0.35">
      <c r="A3906" t="s">
        <v>11614</v>
      </c>
      <c r="B3906" t="s">
        <v>11613</v>
      </c>
      <c r="C3906" t="s">
        <v>7569</v>
      </c>
      <c r="D3906" t="s">
        <v>11615</v>
      </c>
      <c r="E3906"/>
      <c r="F3906" t="s">
        <v>75</v>
      </c>
      <c r="G3906"/>
      <c r="H3906">
        <v>4.2</v>
      </c>
      <c r="I3906">
        <v>11.06</v>
      </c>
      <c r="J3906" t="s">
        <v>148</v>
      </c>
      <c r="K3906">
        <v>36.025700000000001</v>
      </c>
      <c r="L3906">
        <v>-86.586699999999993</v>
      </c>
      <c r="M3906" s="100" t="s">
        <v>38401</v>
      </c>
      <c r="N3906" t="s">
        <v>26226</v>
      </c>
      <c r="O3906" t="s">
        <v>42859</v>
      </c>
      <c r="P3906">
        <v>2</v>
      </c>
      <c r="Q3906" t="s">
        <v>27484</v>
      </c>
      <c r="R3906" t="s">
        <v>25829</v>
      </c>
      <c r="S3906" t="s">
        <v>26197</v>
      </c>
      <c r="T3906"/>
      <c r="U3906" t="s">
        <v>26198</v>
      </c>
      <c r="V3906" t="s">
        <v>26199</v>
      </c>
      <c r="W3906" s="91" t="s">
        <v>41267</v>
      </c>
      <c r="X3906" s="91" t="s">
        <v>35297</v>
      </c>
      <c r="Y3906" s="97"/>
      <c r="AA3906" s="91" t="str">
        <v>HURRI004.2RU</v>
      </c>
    </row>
    <row r="3907" spans="1:27" s="91" customFormat="1" ht="15" customHeight="1" x14ac:dyDescent="0.35">
      <c r="A3907" t="s">
        <v>11617</v>
      </c>
      <c r="B3907" t="s">
        <v>11616</v>
      </c>
      <c r="C3907" t="s">
        <v>7569</v>
      </c>
      <c r="D3907" t="s">
        <v>11618</v>
      </c>
      <c r="E3907"/>
      <c r="F3907" t="s">
        <v>75</v>
      </c>
      <c r="G3907"/>
      <c r="H3907">
        <v>4.4000000000000004</v>
      </c>
      <c r="I3907">
        <v>11.25</v>
      </c>
      <c r="J3907" t="s">
        <v>277</v>
      </c>
      <c r="K3907">
        <v>36.025100000000002</v>
      </c>
      <c r="L3907">
        <v>-86.588300000000004</v>
      </c>
      <c r="M3907" s="100" t="s">
        <v>38401</v>
      </c>
      <c r="N3907" t="s">
        <v>26226</v>
      </c>
      <c r="O3907" t="s">
        <v>42859</v>
      </c>
      <c r="P3907">
        <v>2</v>
      </c>
      <c r="Q3907" t="s">
        <v>27484</v>
      </c>
      <c r="R3907" t="s">
        <v>25829</v>
      </c>
      <c r="S3907" t="s">
        <v>26197</v>
      </c>
      <c r="T3907"/>
      <c r="U3907" t="s">
        <v>26198</v>
      </c>
      <c r="V3907" t="s">
        <v>26199</v>
      </c>
      <c r="W3907" s="91" t="s">
        <v>41268</v>
      </c>
      <c r="X3907" s="91" t="s">
        <v>31910</v>
      </c>
      <c r="Y3907" s="97"/>
      <c r="AA3907" s="91" t="str">
        <v>HURRI004.4DA</v>
      </c>
    </row>
    <row r="3908" spans="1:27" s="91" customFormat="1" ht="15" customHeight="1" x14ac:dyDescent="0.35">
      <c r="A3908" t="s">
        <v>11620</v>
      </c>
      <c r="B3908" t="s">
        <v>11619</v>
      </c>
      <c r="C3908" t="s">
        <v>7569</v>
      </c>
      <c r="D3908" t="s">
        <v>11621</v>
      </c>
      <c r="E3908"/>
      <c r="F3908" t="s">
        <v>29083</v>
      </c>
      <c r="G3908"/>
      <c r="H3908">
        <v>4.5</v>
      </c>
      <c r="I3908">
        <v>74.959999999999994</v>
      </c>
      <c r="J3908" t="s">
        <v>423</v>
      </c>
      <c r="K3908">
        <v>35.970779999999998</v>
      </c>
      <c r="L3908">
        <v>-87.781750000000002</v>
      </c>
      <c r="M3908" s="100" t="s">
        <v>38382</v>
      </c>
      <c r="N3908" t="s">
        <v>26210</v>
      </c>
      <c r="O3908" t="s">
        <v>42800</v>
      </c>
      <c r="P3908">
        <v>3</v>
      </c>
      <c r="Q3908" t="s">
        <v>27078</v>
      </c>
      <c r="R3908" t="s">
        <v>25829</v>
      </c>
      <c r="S3908" t="s">
        <v>26197</v>
      </c>
      <c r="T3908"/>
      <c r="U3908" t="s">
        <v>26198</v>
      </c>
      <c r="V3908" t="s">
        <v>26199</v>
      </c>
      <c r="Y3908" s="97"/>
      <c r="AA3908" s="91" t="str">
        <v>HURRI004.5HU</v>
      </c>
    </row>
    <row r="3909" spans="1:27" s="91" customFormat="1" ht="15" customHeight="1" x14ac:dyDescent="0.35">
      <c r="A3909" t="s">
        <v>11623</v>
      </c>
      <c r="B3909" t="s">
        <v>11622</v>
      </c>
      <c r="C3909" t="s">
        <v>7569</v>
      </c>
      <c r="D3909" t="s">
        <v>11624</v>
      </c>
      <c r="E3909"/>
      <c r="F3909" t="s">
        <v>75</v>
      </c>
      <c r="G3909"/>
      <c r="H3909">
        <v>4.8</v>
      </c>
      <c r="I3909">
        <v>23.68</v>
      </c>
      <c r="J3909" t="s">
        <v>153</v>
      </c>
      <c r="K3909">
        <v>36.061660000000003</v>
      </c>
      <c r="L3909">
        <v>-86.383139999999997</v>
      </c>
      <c r="M3909" s="100" t="s">
        <v>38401</v>
      </c>
      <c r="N3909" t="s">
        <v>26226</v>
      </c>
      <c r="O3909" t="s">
        <v>42326</v>
      </c>
      <c r="P3909">
        <v>2</v>
      </c>
      <c r="Q3909" t="s">
        <v>30375</v>
      </c>
      <c r="R3909" t="s">
        <v>25829</v>
      </c>
      <c r="S3909" t="s">
        <v>26197</v>
      </c>
      <c r="T3909"/>
      <c r="U3909" t="s">
        <v>26198</v>
      </c>
      <c r="V3909" t="s">
        <v>26199</v>
      </c>
      <c r="Y3909" s="97"/>
      <c r="AA3909" s="91" t="str">
        <v>HURRI004.8WS</v>
      </c>
    </row>
    <row r="3910" spans="1:27" s="91" customFormat="1" ht="15" customHeight="1" x14ac:dyDescent="0.35">
      <c r="A3910" t="s">
        <v>11626</v>
      </c>
      <c r="B3910" t="s">
        <v>11625</v>
      </c>
      <c r="C3910" t="s">
        <v>7569</v>
      </c>
      <c r="D3910" t="s">
        <v>11627</v>
      </c>
      <c r="E3910"/>
      <c r="F3910" t="s">
        <v>29083</v>
      </c>
      <c r="G3910"/>
      <c r="H3910">
        <v>5.5</v>
      </c>
      <c r="I3910">
        <v>13.47</v>
      </c>
      <c r="J3910" t="s">
        <v>22</v>
      </c>
      <c r="K3910">
        <v>36.345999999999997</v>
      </c>
      <c r="L3910">
        <v>-87.850300000000004</v>
      </c>
      <c r="M3910" s="100" t="s">
        <v>38392</v>
      </c>
      <c r="N3910" t="s">
        <v>26221</v>
      </c>
      <c r="O3910" t="s">
        <v>42860</v>
      </c>
      <c r="P3910">
        <v>3</v>
      </c>
      <c r="Q3910" t="s">
        <v>31903</v>
      </c>
      <c r="R3910" t="s">
        <v>25829</v>
      </c>
      <c r="S3910" t="s">
        <v>26197</v>
      </c>
      <c r="T3910"/>
      <c r="U3910" t="s">
        <v>26198</v>
      </c>
      <c r="V3910" t="s">
        <v>26199</v>
      </c>
      <c r="X3910" s="91" t="s">
        <v>29737</v>
      </c>
      <c r="Y3910" s="97"/>
      <c r="AA3910" s="91" t="str">
        <v>HURRI005.5ST</v>
      </c>
    </row>
    <row r="3911" spans="1:27" s="91" customFormat="1" ht="15" customHeight="1" x14ac:dyDescent="0.35">
      <c r="A3911" t="s">
        <v>11629</v>
      </c>
      <c r="B3911" t="s">
        <v>11628</v>
      </c>
      <c r="C3911" t="s">
        <v>7569</v>
      </c>
      <c r="D3911" t="s">
        <v>7570</v>
      </c>
      <c r="E3911"/>
      <c r="F3911" t="s">
        <v>29083</v>
      </c>
      <c r="G3911"/>
      <c r="H3911">
        <v>5.6</v>
      </c>
      <c r="I3911">
        <v>71</v>
      </c>
      <c r="J3911" t="s">
        <v>423</v>
      </c>
      <c r="K3911">
        <v>35.980559999999997</v>
      </c>
      <c r="L3911">
        <v>-87.761388999999994</v>
      </c>
      <c r="M3911" s="100" t="s">
        <v>38382</v>
      </c>
      <c r="N3911" t="s">
        <v>26210</v>
      </c>
      <c r="O3911" t="s">
        <v>42800</v>
      </c>
      <c r="P3911">
        <v>3</v>
      </c>
      <c r="Q3911" t="s">
        <v>27078</v>
      </c>
      <c r="R3911" t="s">
        <v>25829</v>
      </c>
      <c r="S3911" t="s">
        <v>26197</v>
      </c>
      <c r="T3911"/>
      <c r="U3911" t="s">
        <v>26198</v>
      </c>
      <c r="V3911" t="s">
        <v>26199</v>
      </c>
      <c r="W3911" s="91" t="s">
        <v>35298</v>
      </c>
      <c r="Y3911" s="97"/>
      <c r="AA3911" s="91" t="str">
        <v>HURRI005.6HU</v>
      </c>
    </row>
    <row r="3912" spans="1:27" s="91" customFormat="1" ht="15" customHeight="1" x14ac:dyDescent="0.35">
      <c r="A3912" t="s">
        <v>11631</v>
      </c>
      <c r="B3912" t="s">
        <v>11630</v>
      </c>
      <c r="C3912" t="s">
        <v>7569</v>
      </c>
      <c r="D3912" t="s">
        <v>11632</v>
      </c>
      <c r="E3912"/>
      <c r="F3912" t="s">
        <v>75</v>
      </c>
      <c r="G3912"/>
      <c r="H3912">
        <v>5.7</v>
      </c>
      <c r="I3912">
        <v>7.92</v>
      </c>
      <c r="J3912" t="s">
        <v>277</v>
      </c>
      <c r="K3912">
        <v>36.013770000000001</v>
      </c>
      <c r="L3912">
        <v>-86.599411000000003</v>
      </c>
      <c r="M3912" s="100" t="s">
        <v>38401</v>
      </c>
      <c r="N3912" t="s">
        <v>26226</v>
      </c>
      <c r="O3912" t="s">
        <v>42859</v>
      </c>
      <c r="P3912">
        <v>2</v>
      </c>
      <c r="Q3912" t="s">
        <v>27484</v>
      </c>
      <c r="R3912" t="s">
        <v>25829</v>
      </c>
      <c r="S3912" t="s">
        <v>26197</v>
      </c>
      <c r="T3912"/>
      <c r="U3912" t="s">
        <v>26198</v>
      </c>
      <c r="V3912" t="s">
        <v>26199</v>
      </c>
      <c r="Y3912" s="97"/>
      <c r="AA3912" s="91" t="str">
        <v>HURRI005.7DA</v>
      </c>
    </row>
    <row r="3913" spans="1:27" s="91" customFormat="1" ht="15" customHeight="1" x14ac:dyDescent="0.35">
      <c r="A3913" t="s">
        <v>11634</v>
      </c>
      <c r="B3913" t="s">
        <v>11633</v>
      </c>
      <c r="C3913" t="s">
        <v>7569</v>
      </c>
      <c r="D3913" t="s">
        <v>11635</v>
      </c>
      <c r="E3913"/>
      <c r="F3913" t="s">
        <v>29083</v>
      </c>
      <c r="G3913"/>
      <c r="H3913">
        <v>6.5</v>
      </c>
      <c r="I3913">
        <v>68.599999999999994</v>
      </c>
      <c r="J3913" t="s">
        <v>423</v>
      </c>
      <c r="K3913">
        <v>35.979166999999997</v>
      </c>
      <c r="L3913">
        <v>-87.763610999999997</v>
      </c>
      <c r="M3913" s="100" t="s">
        <v>38382</v>
      </c>
      <c r="N3913" t="s">
        <v>26210</v>
      </c>
      <c r="O3913" t="s">
        <v>42800</v>
      </c>
      <c r="P3913">
        <v>3</v>
      </c>
      <c r="Q3913" t="s">
        <v>27078</v>
      </c>
      <c r="R3913" t="s">
        <v>25829</v>
      </c>
      <c r="S3913" t="s">
        <v>26197</v>
      </c>
      <c r="T3913"/>
      <c r="U3913" t="s">
        <v>26198</v>
      </c>
      <c r="V3913" t="s">
        <v>26199</v>
      </c>
      <c r="X3913" s="91" t="s">
        <v>31911</v>
      </c>
      <c r="Y3913" s="97"/>
      <c r="AA3913" s="91" t="str">
        <v>HURRI006.5HU</v>
      </c>
    </row>
    <row r="3914" spans="1:27" s="91" customFormat="1" ht="15" customHeight="1" x14ac:dyDescent="0.35">
      <c r="A3914" t="s">
        <v>11637</v>
      </c>
      <c r="B3914" t="s">
        <v>11636</v>
      </c>
      <c r="C3914" t="s">
        <v>7569</v>
      </c>
      <c r="D3914" t="s">
        <v>41269</v>
      </c>
      <c r="E3914"/>
      <c r="F3914" t="s">
        <v>9</v>
      </c>
      <c r="G3914"/>
      <c r="H3914">
        <v>7.4</v>
      </c>
      <c r="I3914">
        <v>1.55</v>
      </c>
      <c r="J3914" t="s">
        <v>641</v>
      </c>
      <c r="K3914">
        <v>35.439810000000001</v>
      </c>
      <c r="L3914">
        <v>-88.322199999999995</v>
      </c>
      <c r="M3914" s="100" t="s">
        <v>38402</v>
      </c>
      <c r="N3914" t="s">
        <v>26242</v>
      </c>
      <c r="O3914" t="s">
        <v>42467</v>
      </c>
      <c r="P3914">
        <v>3</v>
      </c>
      <c r="Q3914" t="s">
        <v>27488</v>
      </c>
      <c r="R3914" t="s">
        <v>25816</v>
      </c>
      <c r="S3914" t="s">
        <v>26197</v>
      </c>
      <c r="T3914"/>
      <c r="U3914" t="s">
        <v>26198</v>
      </c>
      <c r="V3914" t="s">
        <v>26199</v>
      </c>
      <c r="W3914" s="91" t="s">
        <v>35299</v>
      </c>
      <c r="X3914" s="91" t="s">
        <v>41270</v>
      </c>
      <c r="Y3914" s="97"/>
      <c r="AA3914" s="91" t="str">
        <v>HURRI007.4HE</v>
      </c>
    </row>
    <row r="3915" spans="1:27" s="91" customFormat="1" ht="15" customHeight="1" x14ac:dyDescent="0.35">
      <c r="A3915" t="s">
        <v>42921</v>
      </c>
      <c r="B3915" t="s">
        <v>7567</v>
      </c>
      <c r="C3915" t="s">
        <v>7569</v>
      </c>
      <c r="D3915" t="s">
        <v>7570</v>
      </c>
      <c r="E3915" t="s">
        <v>42877</v>
      </c>
      <c r="F3915" t="s">
        <v>29083</v>
      </c>
      <c r="G3915"/>
      <c r="H3915">
        <v>7.6</v>
      </c>
      <c r="I3915">
        <v>21.5</v>
      </c>
      <c r="J3915" t="s">
        <v>423</v>
      </c>
      <c r="K3915">
        <v>35.993929999999999</v>
      </c>
      <c r="L3915">
        <v>-87.755399999999995</v>
      </c>
      <c r="M3915" s="100" t="s">
        <v>38382</v>
      </c>
      <c r="N3915" t="s">
        <v>26210</v>
      </c>
      <c r="O3915" t="s">
        <v>42800</v>
      </c>
      <c r="P3915">
        <v>3</v>
      </c>
      <c r="Q3915" t="s">
        <v>27078</v>
      </c>
      <c r="R3915" t="s">
        <v>25829</v>
      </c>
      <c r="S3915" t="s">
        <v>26197</v>
      </c>
      <c r="T3915"/>
      <c r="U3915" t="s">
        <v>26198</v>
      </c>
      <c r="V3915" t="s">
        <v>26199</v>
      </c>
      <c r="W3915" s="91" t="s">
        <v>7568</v>
      </c>
      <c r="X3915" s="91" t="s">
        <v>42922</v>
      </c>
      <c r="Y3915" s="97"/>
      <c r="AA3915" s="91" t="str">
        <v>HURRI007.6HU</v>
      </c>
    </row>
    <row r="3916" spans="1:27" s="91" customFormat="1" ht="15" customHeight="1" x14ac:dyDescent="0.35">
      <c r="A3916" t="s">
        <v>11639</v>
      </c>
      <c r="B3916" t="s">
        <v>11638</v>
      </c>
      <c r="C3916" t="s">
        <v>7569</v>
      </c>
      <c r="D3916" t="s">
        <v>11640</v>
      </c>
      <c r="E3916"/>
      <c r="F3916" t="s">
        <v>29086</v>
      </c>
      <c r="G3916"/>
      <c r="H3916">
        <v>7.9</v>
      </c>
      <c r="I3916">
        <v>7.71</v>
      </c>
      <c r="J3916" t="s">
        <v>6513</v>
      </c>
      <c r="K3916">
        <v>35.299278000000001</v>
      </c>
      <c r="L3916">
        <v>-86.297939999999997</v>
      </c>
      <c r="M3916" s="100" t="s">
        <v>38457</v>
      </c>
      <c r="N3916" t="s">
        <v>26336</v>
      </c>
      <c r="O3916" t="s">
        <v>42853</v>
      </c>
      <c r="P3916">
        <v>2</v>
      </c>
      <c r="Q3916" t="s">
        <v>27081</v>
      </c>
      <c r="R3916" t="s">
        <v>25808</v>
      </c>
      <c r="S3916" t="s">
        <v>26197</v>
      </c>
      <c r="T3916"/>
      <c r="U3916" t="s">
        <v>26198</v>
      </c>
      <c r="V3916" t="s">
        <v>26199</v>
      </c>
      <c r="W3916" s="91" t="s">
        <v>35300</v>
      </c>
      <c r="Y3916" s="97"/>
      <c r="AA3916" s="91" t="str">
        <v>HURRI007.9MR</v>
      </c>
    </row>
    <row r="3917" spans="1:27" s="91" customFormat="1" ht="15" customHeight="1" x14ac:dyDescent="0.35">
      <c r="A3917" t="s">
        <v>11642</v>
      </c>
      <c r="B3917" t="s">
        <v>11641</v>
      </c>
      <c r="C3917" t="s">
        <v>7569</v>
      </c>
      <c r="D3917" t="s">
        <v>11643</v>
      </c>
      <c r="E3917"/>
      <c r="F3917" t="s">
        <v>929</v>
      </c>
      <c r="G3917"/>
      <c r="H3917">
        <v>8.3000000000000007</v>
      </c>
      <c r="I3917">
        <v>9.99</v>
      </c>
      <c r="J3917" t="s">
        <v>404</v>
      </c>
      <c r="K3917">
        <v>35.497619999999998</v>
      </c>
      <c r="L3917">
        <v>-89.874070000000003</v>
      </c>
      <c r="M3917" s="100" t="s">
        <v>38450</v>
      </c>
      <c r="N3917" t="s">
        <v>26319</v>
      </c>
      <c r="O3917" t="s">
        <v>42849</v>
      </c>
      <c r="P3917">
        <v>4</v>
      </c>
      <c r="Q3917" t="s">
        <v>27483</v>
      </c>
      <c r="R3917" t="s">
        <v>25828</v>
      </c>
      <c r="S3917" t="s">
        <v>26197</v>
      </c>
      <c r="T3917"/>
      <c r="U3917" t="s">
        <v>26198</v>
      </c>
      <c r="V3917" t="s">
        <v>26199</v>
      </c>
      <c r="X3917" s="91" t="s">
        <v>41271</v>
      </c>
      <c r="Y3917" s="97"/>
      <c r="AA3917" s="91" t="str">
        <v>HURRI008.3TI</v>
      </c>
    </row>
    <row r="3918" spans="1:27" s="91" customFormat="1" ht="15" customHeight="1" x14ac:dyDescent="0.35">
      <c r="A3918" t="s">
        <v>42910</v>
      </c>
      <c r="B3918" t="s">
        <v>7578</v>
      </c>
      <c r="C3918" t="s">
        <v>7569</v>
      </c>
      <c r="D3918" t="s">
        <v>7580</v>
      </c>
      <c r="E3918" t="s">
        <v>42877</v>
      </c>
      <c r="F3918" t="s">
        <v>29086</v>
      </c>
      <c r="G3918"/>
      <c r="H3918">
        <v>9.4</v>
      </c>
      <c r="I3918">
        <v>4.7</v>
      </c>
      <c r="J3918" t="s">
        <v>6513</v>
      </c>
      <c r="K3918">
        <v>35.320830000000001</v>
      </c>
      <c r="L3918">
        <v>-86.299440000000004</v>
      </c>
      <c r="M3918" s="100" t="s">
        <v>38457</v>
      </c>
      <c r="N3918" t="s">
        <v>26336</v>
      </c>
      <c r="O3918" t="s">
        <v>42853</v>
      </c>
      <c r="P3918">
        <v>2</v>
      </c>
      <c r="Q3918" t="s">
        <v>27081</v>
      </c>
      <c r="R3918" t="s">
        <v>25808</v>
      </c>
      <c r="S3918" t="s">
        <v>26197</v>
      </c>
      <c r="T3918"/>
      <c r="U3918" t="s">
        <v>26198</v>
      </c>
      <c r="V3918" t="s">
        <v>26199</v>
      </c>
      <c r="W3918" s="91" t="s">
        <v>7579</v>
      </c>
      <c r="X3918" s="91" t="s">
        <v>42911</v>
      </c>
      <c r="Y3918" s="97"/>
      <c r="AA3918" s="91" t="str">
        <v>HURRI009.4MR</v>
      </c>
    </row>
    <row r="3919" spans="1:27" s="91" customFormat="1" ht="15" customHeight="1" x14ac:dyDescent="0.35">
      <c r="A3919" t="s">
        <v>37277</v>
      </c>
      <c r="B3919" t="s">
        <v>37278</v>
      </c>
      <c r="C3919" t="s">
        <v>7569</v>
      </c>
      <c r="D3919" t="s">
        <v>37279</v>
      </c>
      <c r="E3919"/>
      <c r="F3919" t="s">
        <v>29089</v>
      </c>
      <c r="G3919"/>
      <c r="H3919">
        <v>10.199999999999999</v>
      </c>
      <c r="I3919">
        <v>24.4</v>
      </c>
      <c r="J3919" t="s">
        <v>1870</v>
      </c>
      <c r="K3919">
        <v>34.985799999999998</v>
      </c>
      <c r="L3919">
        <v>-86.09093</v>
      </c>
      <c r="M3919" s="100" t="s">
        <v>38525</v>
      </c>
      <c r="N3919" t="s">
        <v>26419</v>
      </c>
      <c r="O3919" t="s">
        <v>39460</v>
      </c>
      <c r="P3919">
        <v>1</v>
      </c>
      <c r="Q3919" t="s">
        <v>37280</v>
      </c>
      <c r="R3919" t="s">
        <v>25808</v>
      </c>
      <c r="S3919" t="s">
        <v>27132</v>
      </c>
      <c r="T3919"/>
      <c r="U3919" t="s">
        <v>26198</v>
      </c>
      <c r="V3919" t="s">
        <v>26199</v>
      </c>
      <c r="X3919" s="91" t="s">
        <v>37281</v>
      </c>
      <c r="Y3919" s="97"/>
      <c r="AA3919" s="91" t="str">
        <v>HURRI010.2_AL</v>
      </c>
    </row>
    <row r="3920" spans="1:27" s="91" customFormat="1" ht="15" customHeight="1" x14ac:dyDescent="0.35">
      <c r="A3920" t="s">
        <v>11645</v>
      </c>
      <c r="B3920" t="s">
        <v>11644</v>
      </c>
      <c r="C3920" t="s">
        <v>7569</v>
      </c>
      <c r="D3920" t="s">
        <v>11646</v>
      </c>
      <c r="E3920"/>
      <c r="F3920" t="s">
        <v>29083</v>
      </c>
      <c r="G3920"/>
      <c r="H3920">
        <v>10.199999999999999</v>
      </c>
      <c r="I3920">
        <v>58.36</v>
      </c>
      <c r="J3920" t="s">
        <v>423</v>
      </c>
      <c r="K3920">
        <v>36.006830000000001</v>
      </c>
      <c r="L3920">
        <v>-87.72381</v>
      </c>
      <c r="M3920" s="100" t="s">
        <v>38382</v>
      </c>
      <c r="N3920" t="s">
        <v>26210</v>
      </c>
      <c r="O3920" t="s">
        <v>42800</v>
      </c>
      <c r="P3920">
        <v>3</v>
      </c>
      <c r="Q3920" t="s">
        <v>27078</v>
      </c>
      <c r="R3920" t="s">
        <v>25829</v>
      </c>
      <c r="S3920" t="s">
        <v>26197</v>
      </c>
      <c r="T3920"/>
      <c r="U3920" t="s">
        <v>26198</v>
      </c>
      <c r="V3920" t="s">
        <v>26199</v>
      </c>
      <c r="X3920" s="91" t="s">
        <v>31912</v>
      </c>
      <c r="Y3920" s="97"/>
      <c r="AA3920" s="91" t="str">
        <v>HURRI010.2HU</v>
      </c>
    </row>
    <row r="3921" spans="1:27" s="91" customFormat="1" ht="15" customHeight="1" x14ac:dyDescent="0.35">
      <c r="A3921" t="s">
        <v>11648</v>
      </c>
      <c r="B3921" t="s">
        <v>11647</v>
      </c>
      <c r="C3921" t="s">
        <v>7569</v>
      </c>
      <c r="D3921" t="s">
        <v>11649</v>
      </c>
      <c r="E3921"/>
      <c r="F3921" t="s">
        <v>29083</v>
      </c>
      <c r="G3921"/>
      <c r="H3921">
        <v>15</v>
      </c>
      <c r="I3921">
        <v>43.84</v>
      </c>
      <c r="J3921" t="s">
        <v>423</v>
      </c>
      <c r="K3921">
        <v>36.0319</v>
      </c>
      <c r="L3921">
        <v>-87.657749999999993</v>
      </c>
      <c r="M3921" s="100" t="s">
        <v>38382</v>
      </c>
      <c r="N3921" t="s">
        <v>26210</v>
      </c>
      <c r="O3921" t="s">
        <v>42800</v>
      </c>
      <c r="P3921">
        <v>3</v>
      </c>
      <c r="Q3921" t="s">
        <v>27078</v>
      </c>
      <c r="R3921" t="s">
        <v>25829</v>
      </c>
      <c r="S3921" t="s">
        <v>26197</v>
      </c>
      <c r="T3921"/>
      <c r="U3921" t="s">
        <v>26198</v>
      </c>
      <c r="V3921" t="s">
        <v>26199</v>
      </c>
      <c r="Y3921" s="97"/>
      <c r="AA3921" s="91" t="str">
        <v>HURRI015.0HU</v>
      </c>
    </row>
    <row r="3922" spans="1:27" s="91" customFormat="1" ht="15" customHeight="1" x14ac:dyDescent="0.35">
      <c r="A3922" t="s">
        <v>11651</v>
      </c>
      <c r="B3922" t="s">
        <v>11650</v>
      </c>
      <c r="C3922" t="s">
        <v>7569</v>
      </c>
      <c r="D3922" t="s">
        <v>11652</v>
      </c>
      <c r="E3922"/>
      <c r="F3922" t="s">
        <v>29083</v>
      </c>
      <c r="G3922"/>
      <c r="H3922">
        <v>16.2</v>
      </c>
      <c r="I3922">
        <v>26.41</v>
      </c>
      <c r="J3922" t="s">
        <v>423</v>
      </c>
      <c r="K3922">
        <v>36.038330000000002</v>
      </c>
      <c r="L3922">
        <v>-87.640556000000004</v>
      </c>
      <c r="M3922" s="100" t="s">
        <v>38382</v>
      </c>
      <c r="N3922" t="s">
        <v>26210</v>
      </c>
      <c r="O3922" t="s">
        <v>42473</v>
      </c>
      <c r="P3922">
        <v>3</v>
      </c>
      <c r="Q3922" t="s">
        <v>27078</v>
      </c>
      <c r="R3922" t="s">
        <v>25829</v>
      </c>
      <c r="S3922" t="s">
        <v>26197</v>
      </c>
      <c r="T3922"/>
      <c r="U3922" t="s">
        <v>26198</v>
      </c>
      <c r="V3922" t="s">
        <v>26199</v>
      </c>
      <c r="Y3922" s="97"/>
      <c r="AA3922" s="91" t="str">
        <v>HURRI016.2HU</v>
      </c>
    </row>
    <row r="3923" spans="1:27" s="91" customFormat="1" ht="15" customHeight="1" x14ac:dyDescent="0.35">
      <c r="A3923" t="s">
        <v>11654</v>
      </c>
      <c r="B3923" t="s">
        <v>11653</v>
      </c>
      <c r="C3923" t="s">
        <v>7569</v>
      </c>
      <c r="D3923" t="s">
        <v>11655</v>
      </c>
      <c r="E3923"/>
      <c r="F3923" t="s">
        <v>29083</v>
      </c>
      <c r="G3923"/>
      <c r="H3923">
        <v>19.899999999999999</v>
      </c>
      <c r="I3923">
        <v>19.46</v>
      </c>
      <c r="J3923" t="s">
        <v>423</v>
      </c>
      <c r="K3923">
        <v>36.073999999999998</v>
      </c>
      <c r="L3923">
        <v>-87.606099999999998</v>
      </c>
      <c r="M3923" s="100" t="s">
        <v>38382</v>
      </c>
      <c r="N3923" t="s">
        <v>26210</v>
      </c>
      <c r="O3923" t="s">
        <v>42473</v>
      </c>
      <c r="P3923">
        <v>3</v>
      </c>
      <c r="Q3923" t="s">
        <v>27078</v>
      </c>
      <c r="R3923" t="s">
        <v>25829</v>
      </c>
      <c r="S3923" t="s">
        <v>26197</v>
      </c>
      <c r="T3923"/>
      <c r="U3923" t="s">
        <v>26198</v>
      </c>
      <c r="V3923" t="s">
        <v>26199</v>
      </c>
      <c r="Y3923" s="97"/>
      <c r="AA3923" s="91" t="str">
        <v>HURRI019.9HU</v>
      </c>
    </row>
    <row r="3924" spans="1:27" s="91" customFormat="1" ht="15" customHeight="1" x14ac:dyDescent="0.35">
      <c r="A3924" t="s">
        <v>11657</v>
      </c>
      <c r="B3924" t="s">
        <v>11656</v>
      </c>
      <c r="C3924" t="s">
        <v>7569</v>
      </c>
      <c r="D3924" t="s">
        <v>1062</v>
      </c>
      <c r="E3924"/>
      <c r="F3924" t="s">
        <v>29083</v>
      </c>
      <c r="G3924"/>
      <c r="H3924">
        <v>22</v>
      </c>
      <c r="I3924">
        <v>11.5</v>
      </c>
      <c r="J3924" t="s">
        <v>423</v>
      </c>
      <c r="K3924">
        <v>36.096980000000002</v>
      </c>
      <c r="L3924">
        <v>-87.58502</v>
      </c>
      <c r="M3924" s="100" t="s">
        <v>38382</v>
      </c>
      <c r="N3924" t="s">
        <v>26210</v>
      </c>
      <c r="O3924" t="s">
        <v>42473</v>
      </c>
      <c r="P3924">
        <v>3</v>
      </c>
      <c r="Q3924" t="s">
        <v>27078</v>
      </c>
      <c r="R3924" t="s">
        <v>25829</v>
      </c>
      <c r="S3924" t="s">
        <v>26197</v>
      </c>
      <c r="T3924"/>
      <c r="U3924" t="s">
        <v>26198</v>
      </c>
      <c r="V3924" t="s">
        <v>26199</v>
      </c>
      <c r="Y3924" s="97"/>
      <c r="AA3924" s="91" t="str">
        <v>HURRI022.0HU</v>
      </c>
    </row>
    <row r="3925" spans="1:27" s="91" customFormat="1" ht="15" customHeight="1" x14ac:dyDescent="0.35">
      <c r="A3925" t="s">
        <v>11659</v>
      </c>
      <c r="B3925" t="s">
        <v>11658</v>
      </c>
      <c r="C3925" t="s">
        <v>8753</v>
      </c>
      <c r="D3925" t="s">
        <v>11660</v>
      </c>
      <c r="E3925"/>
      <c r="F3925" t="s">
        <v>27</v>
      </c>
      <c r="G3925"/>
      <c r="H3925">
        <v>1.1000000000000001</v>
      </c>
      <c r="I3925">
        <v>3.94</v>
      </c>
      <c r="J3925" t="s">
        <v>207</v>
      </c>
      <c r="K3925">
        <v>36.469070000000002</v>
      </c>
      <c r="L3925">
        <v>-88.581980000000001</v>
      </c>
      <c r="M3925" s="100" t="s">
        <v>38448</v>
      </c>
      <c r="N3925" t="s">
        <v>619</v>
      </c>
      <c r="O3925" t="s">
        <v>42706</v>
      </c>
      <c r="P3925">
        <v>5</v>
      </c>
      <c r="Q3925" t="s">
        <v>31913</v>
      </c>
      <c r="R3925" t="s">
        <v>25816</v>
      </c>
      <c r="S3925" t="s">
        <v>26197</v>
      </c>
      <c r="T3925"/>
      <c r="U3925" t="s">
        <v>26198</v>
      </c>
      <c r="V3925" t="s">
        <v>26199</v>
      </c>
      <c r="W3925" s="91" t="s">
        <v>11661</v>
      </c>
      <c r="X3925" s="91" t="s">
        <v>31914</v>
      </c>
      <c r="Y3925" s="97"/>
      <c r="AA3925" s="91" t="str">
        <v>HURRI1.9T1.1WY</v>
      </c>
    </row>
    <row r="3926" spans="1:27" s="91" customFormat="1" ht="15" customHeight="1" x14ac:dyDescent="0.35">
      <c r="A3926" t="s">
        <v>29251</v>
      </c>
      <c r="B3926" t="s">
        <v>8752</v>
      </c>
      <c r="C3926" t="s">
        <v>8753</v>
      </c>
      <c r="D3926" t="s">
        <v>8754</v>
      </c>
      <c r="E3926" t="s">
        <v>26424</v>
      </c>
      <c r="F3926" t="s">
        <v>33</v>
      </c>
      <c r="G3926"/>
      <c r="H3926">
        <v>0.1</v>
      </c>
      <c r="I3926">
        <v>0.17</v>
      </c>
      <c r="J3926" t="s">
        <v>6513</v>
      </c>
      <c r="K3926">
        <v>35.326099999999997</v>
      </c>
      <c r="L3926">
        <v>-86.302099999999996</v>
      </c>
      <c r="M3926" s="100" t="s">
        <v>38457</v>
      </c>
      <c r="N3926" t="s">
        <v>26336</v>
      </c>
      <c r="O3926" t="s">
        <v>42853</v>
      </c>
      <c r="P3926">
        <v>2</v>
      </c>
      <c r="Q3926" t="s">
        <v>31915</v>
      </c>
      <c r="R3926" t="s">
        <v>25808</v>
      </c>
      <c r="S3926" t="s">
        <v>26197</v>
      </c>
      <c r="T3926"/>
      <c r="U3926" t="s">
        <v>26198</v>
      </c>
      <c r="V3926" t="s">
        <v>26199</v>
      </c>
      <c r="W3926" s="91" t="s">
        <v>29252</v>
      </c>
      <c r="X3926" s="91" t="s">
        <v>31916</v>
      </c>
      <c r="Y3926" s="97"/>
      <c r="AA3926" s="91" t="str">
        <v>HURRI10T0.1MR</v>
      </c>
    </row>
    <row r="3927" spans="1:27" s="91" customFormat="1" ht="15" customHeight="1" x14ac:dyDescent="0.35">
      <c r="A3927" s="310" t="s">
        <v>39461</v>
      </c>
      <c r="B3927" s="310" t="s">
        <v>39462</v>
      </c>
      <c r="C3927" s="310" t="s">
        <v>8753</v>
      </c>
      <c r="D3927" s="310" t="s">
        <v>39463</v>
      </c>
      <c r="E3927" s="310"/>
      <c r="F3927" s="310" t="s">
        <v>75</v>
      </c>
      <c r="G3927" s="310"/>
      <c r="H3927" s="314">
        <v>1.2</v>
      </c>
      <c r="I3927" s="314">
        <v>0.8</v>
      </c>
      <c r="J3927" s="310" t="s">
        <v>153</v>
      </c>
      <c r="K3927" s="314">
        <v>36.081139</v>
      </c>
      <c r="L3927" s="314">
        <v>-86.275439000000006</v>
      </c>
      <c r="M3927" s="314" t="s">
        <v>38401</v>
      </c>
      <c r="N3927" s="310" t="s">
        <v>26226</v>
      </c>
      <c r="O3927" s="310" t="s">
        <v>39464</v>
      </c>
      <c r="P3927" s="314">
        <v>2</v>
      </c>
      <c r="Q3927" s="310" t="s">
        <v>30375</v>
      </c>
      <c r="R3927" s="310" t="s">
        <v>25829</v>
      </c>
      <c r="S3927" s="310" t="s">
        <v>26197</v>
      </c>
      <c r="T3927" s="310"/>
      <c r="U3927" s="310" t="s">
        <v>26198</v>
      </c>
      <c r="V3927" s="310" t="s">
        <v>26199</v>
      </c>
      <c r="X3927" s="91" t="s">
        <v>39465</v>
      </c>
      <c r="Y3927" s="97"/>
      <c r="AA3927" s="91" t="str">
        <v>HURRI11.7T1.2WS</v>
      </c>
    </row>
    <row r="3928" spans="1:27" s="91" customFormat="1" ht="15" customHeight="1" x14ac:dyDescent="0.35">
      <c r="A3928" s="310" t="s">
        <v>39466</v>
      </c>
      <c r="B3928" s="310" t="s">
        <v>39467</v>
      </c>
      <c r="C3928" s="310" t="s">
        <v>39468</v>
      </c>
      <c r="D3928" s="310" t="s">
        <v>39469</v>
      </c>
      <c r="E3928" s="310"/>
      <c r="F3928" s="310" t="s">
        <v>75</v>
      </c>
      <c r="G3928" s="310"/>
      <c r="H3928" s="314">
        <v>0.1</v>
      </c>
      <c r="I3928" s="314">
        <v>0.1</v>
      </c>
      <c r="J3928" s="310" t="s">
        <v>153</v>
      </c>
      <c r="K3928" s="314">
        <v>36.082478999999999</v>
      </c>
      <c r="L3928" s="314">
        <v>-86.272679999999994</v>
      </c>
      <c r="M3928" s="314" t="s">
        <v>38401</v>
      </c>
      <c r="N3928" s="310" t="s">
        <v>26226</v>
      </c>
      <c r="O3928" s="310" t="s">
        <v>39464</v>
      </c>
      <c r="P3928" s="314">
        <v>2</v>
      </c>
      <c r="Q3928" s="310" t="s">
        <v>30375</v>
      </c>
      <c r="R3928" s="310" t="s">
        <v>25829</v>
      </c>
      <c r="S3928" s="310" t="s">
        <v>26197</v>
      </c>
      <c r="T3928" s="310"/>
      <c r="U3928" s="310" t="s">
        <v>26198</v>
      </c>
      <c r="V3928" s="310" t="s">
        <v>26199</v>
      </c>
      <c r="X3928" s="91" t="s">
        <v>39470</v>
      </c>
      <c r="Y3928" s="97"/>
      <c r="AA3928" s="91" t="str">
        <v>HURRI11.7T1.4T0.1WS</v>
      </c>
    </row>
    <row r="3929" spans="1:27" s="91" customFormat="1" ht="15" customHeight="1" x14ac:dyDescent="0.35">
      <c r="A3929" s="310" t="s">
        <v>39471</v>
      </c>
      <c r="B3929" s="310" t="s">
        <v>39472</v>
      </c>
      <c r="C3929" s="310" t="s">
        <v>39468</v>
      </c>
      <c r="D3929" s="310" t="s">
        <v>39469</v>
      </c>
      <c r="E3929" s="310"/>
      <c r="F3929" s="310" t="s">
        <v>75</v>
      </c>
      <c r="G3929" s="310"/>
      <c r="H3929" s="314">
        <v>0.1</v>
      </c>
      <c r="I3929" s="314">
        <v>0.1</v>
      </c>
      <c r="J3929" s="310" t="s">
        <v>153</v>
      </c>
      <c r="K3929" s="314">
        <v>36.083581000000002</v>
      </c>
      <c r="L3929" s="314">
        <v>-86.272316000000004</v>
      </c>
      <c r="M3929" s="314" t="s">
        <v>38401</v>
      </c>
      <c r="N3929" s="310" t="s">
        <v>26226</v>
      </c>
      <c r="O3929" s="310" t="s">
        <v>39464</v>
      </c>
      <c r="P3929" s="314">
        <v>2</v>
      </c>
      <c r="Q3929" s="310" t="s">
        <v>30375</v>
      </c>
      <c r="R3929" s="310" t="s">
        <v>25829</v>
      </c>
      <c r="S3929" s="310" t="s">
        <v>26197</v>
      </c>
      <c r="T3929" s="310"/>
      <c r="U3929" s="310" t="s">
        <v>26198</v>
      </c>
      <c r="V3929" s="310" t="s">
        <v>26199</v>
      </c>
      <c r="X3929" s="91" t="s">
        <v>39473</v>
      </c>
      <c r="Y3929" s="97"/>
      <c r="AA3929" s="91" t="str">
        <v>HURRI11.7T1.5T0.1WS</v>
      </c>
    </row>
    <row r="3930" spans="1:27" s="91" customFormat="1" ht="15" customHeight="1" x14ac:dyDescent="0.35">
      <c r="A3930" s="310" t="s">
        <v>39474</v>
      </c>
      <c r="B3930" s="310" t="s">
        <v>39475</v>
      </c>
      <c r="C3930" s="310" t="s">
        <v>8753</v>
      </c>
      <c r="D3930" s="310" t="s">
        <v>39476</v>
      </c>
      <c r="E3930" s="310"/>
      <c r="F3930" s="310" t="s">
        <v>75</v>
      </c>
      <c r="G3930" s="310"/>
      <c r="H3930" s="314">
        <v>1.7</v>
      </c>
      <c r="I3930" s="314">
        <v>0.3</v>
      </c>
      <c r="J3930" s="310" t="s">
        <v>153</v>
      </c>
      <c r="K3930" s="314">
        <v>36.085064000000003</v>
      </c>
      <c r="L3930" s="314">
        <v>-86.271750999999995</v>
      </c>
      <c r="M3930" s="314" t="s">
        <v>38401</v>
      </c>
      <c r="N3930" s="310" t="s">
        <v>26226</v>
      </c>
      <c r="O3930" s="310" t="s">
        <v>39464</v>
      </c>
      <c r="P3930" s="314">
        <v>2</v>
      </c>
      <c r="Q3930" s="310" t="s">
        <v>30375</v>
      </c>
      <c r="R3930" s="310" t="s">
        <v>25829</v>
      </c>
      <c r="S3930" s="310" t="s">
        <v>26197</v>
      </c>
      <c r="T3930" s="310"/>
      <c r="U3930" s="310" t="s">
        <v>26198</v>
      </c>
      <c r="V3930" s="310" t="s">
        <v>26199</v>
      </c>
      <c r="X3930" s="91" t="s">
        <v>39477</v>
      </c>
      <c r="Y3930" s="97"/>
      <c r="AA3930" s="91" t="str">
        <v>HURRI11.7T1.7WS</v>
      </c>
    </row>
    <row r="3931" spans="1:27" s="91" customFormat="1" ht="15" customHeight="1" x14ac:dyDescent="0.35">
      <c r="A3931" s="310" t="s">
        <v>39478</v>
      </c>
      <c r="B3931" s="310" t="s">
        <v>39479</v>
      </c>
      <c r="C3931" s="310" t="s">
        <v>39468</v>
      </c>
      <c r="D3931" s="310" t="s">
        <v>39469</v>
      </c>
      <c r="E3931" s="310"/>
      <c r="F3931" s="310" t="s">
        <v>75</v>
      </c>
      <c r="G3931" s="310"/>
      <c r="H3931" s="314">
        <v>0.1</v>
      </c>
      <c r="I3931" s="314">
        <v>0.2</v>
      </c>
      <c r="J3931" s="310" t="s">
        <v>153</v>
      </c>
      <c r="K3931" s="314">
        <v>36.086005999999998</v>
      </c>
      <c r="L3931" s="314">
        <v>-86.272076999999996</v>
      </c>
      <c r="M3931" s="314" t="s">
        <v>38401</v>
      </c>
      <c r="N3931" s="310" t="s">
        <v>26226</v>
      </c>
      <c r="O3931" s="310" t="s">
        <v>39464</v>
      </c>
      <c r="P3931" s="314">
        <v>2</v>
      </c>
      <c r="Q3931" s="310" t="s">
        <v>30375</v>
      </c>
      <c r="R3931" s="310" t="s">
        <v>25829</v>
      </c>
      <c r="S3931" s="310" t="s">
        <v>26197</v>
      </c>
      <c r="T3931" s="310"/>
      <c r="U3931" s="310" t="s">
        <v>26198</v>
      </c>
      <c r="V3931" s="310" t="s">
        <v>26199</v>
      </c>
      <c r="X3931" s="91" t="s">
        <v>39480</v>
      </c>
      <c r="Y3931" s="97"/>
      <c r="AA3931" s="91" t="str">
        <v>HURRI11.7T1.8T0.1WS</v>
      </c>
    </row>
    <row r="3932" spans="1:27" s="91" customFormat="1" ht="15" customHeight="1" x14ac:dyDescent="0.35">
      <c r="A3932" s="310" t="s">
        <v>41272</v>
      </c>
      <c r="B3932" s="310" t="s">
        <v>41273</v>
      </c>
      <c r="C3932" s="310" t="s">
        <v>8753</v>
      </c>
      <c r="D3932" s="310" t="s">
        <v>41274</v>
      </c>
      <c r="E3932" s="310"/>
      <c r="F3932" s="310" t="s">
        <v>75</v>
      </c>
      <c r="G3932" s="310"/>
      <c r="H3932" s="314">
        <v>0.1</v>
      </c>
      <c r="I3932" s="314">
        <v>0.14000000000000001</v>
      </c>
      <c r="J3932" s="310" t="s">
        <v>153</v>
      </c>
      <c r="K3932" s="314">
        <v>36.072868</v>
      </c>
      <c r="L3932" s="314">
        <v>-86.262213000000003</v>
      </c>
      <c r="M3932" s="314" t="s">
        <v>38401</v>
      </c>
      <c r="N3932" s="310" t="s">
        <v>26226</v>
      </c>
      <c r="O3932" s="310" t="s">
        <v>39464</v>
      </c>
      <c r="P3932" s="314">
        <v>2</v>
      </c>
      <c r="Q3932" s="310" t="s">
        <v>30375</v>
      </c>
      <c r="R3932" s="310" t="s">
        <v>25829</v>
      </c>
      <c r="S3932" s="310" t="s">
        <v>26197</v>
      </c>
      <c r="T3932" s="310"/>
      <c r="U3932" s="310" t="s">
        <v>26198</v>
      </c>
      <c r="V3932" s="310" t="s">
        <v>26199</v>
      </c>
      <c r="X3932" s="91" t="s">
        <v>41275</v>
      </c>
      <c r="Y3932" s="97"/>
      <c r="AA3932" s="91" t="str">
        <v>HURRI13.5T0.1WS</v>
      </c>
    </row>
    <row r="3933" spans="1:27" s="91" customFormat="1" ht="15" customHeight="1" x14ac:dyDescent="0.35">
      <c r="A3933" s="310" t="s">
        <v>41276</v>
      </c>
      <c r="B3933" s="310" t="s">
        <v>41277</v>
      </c>
      <c r="C3933" s="310" t="s">
        <v>8753</v>
      </c>
      <c r="D3933" s="310" t="s">
        <v>41278</v>
      </c>
      <c r="E3933" s="310"/>
      <c r="F3933" s="310" t="s">
        <v>75</v>
      </c>
      <c r="G3933" s="310"/>
      <c r="H3933" s="314">
        <v>0.1</v>
      </c>
      <c r="I3933" s="314">
        <v>0.47</v>
      </c>
      <c r="J3933" s="310" t="s">
        <v>153</v>
      </c>
      <c r="K3933" s="314">
        <v>36.071840000000002</v>
      </c>
      <c r="L3933" s="314">
        <v>-86.259540999999999</v>
      </c>
      <c r="M3933" s="314" t="s">
        <v>38401</v>
      </c>
      <c r="N3933" s="310" t="s">
        <v>26226</v>
      </c>
      <c r="O3933" s="310" t="s">
        <v>39464</v>
      </c>
      <c r="P3933" s="314">
        <v>2</v>
      </c>
      <c r="Q3933" s="310" t="s">
        <v>30375</v>
      </c>
      <c r="R3933" s="310" t="s">
        <v>25829</v>
      </c>
      <c r="S3933" s="310" t="s">
        <v>26197</v>
      </c>
      <c r="T3933" s="310"/>
      <c r="U3933" s="310" t="s">
        <v>26198</v>
      </c>
      <c r="V3933" s="310" t="s">
        <v>26199</v>
      </c>
      <c r="X3933" s="91" t="s">
        <v>41279</v>
      </c>
      <c r="Y3933" s="97"/>
      <c r="AA3933" s="91" t="str">
        <v>HURRI13.6T0.1WS</v>
      </c>
    </row>
    <row r="3934" spans="1:27" s="91" customFormat="1" ht="15" customHeight="1" x14ac:dyDescent="0.35">
      <c r="A3934" s="310" t="s">
        <v>41280</v>
      </c>
      <c r="B3934" s="310" t="s">
        <v>41281</v>
      </c>
      <c r="C3934" s="310" t="s">
        <v>7569</v>
      </c>
      <c r="D3934" s="310" t="s">
        <v>41282</v>
      </c>
      <c r="E3934" s="310"/>
      <c r="F3934" s="310" t="s">
        <v>75</v>
      </c>
      <c r="G3934" s="310"/>
      <c r="H3934" s="314">
        <v>13.8</v>
      </c>
      <c r="I3934" s="314">
        <v>0.46</v>
      </c>
      <c r="J3934" s="310" t="s">
        <v>153</v>
      </c>
      <c r="K3934" s="314">
        <v>36.069124000000002</v>
      </c>
      <c r="L3934" s="314">
        <v>-86.259338</v>
      </c>
      <c r="M3934" s="314" t="s">
        <v>38401</v>
      </c>
      <c r="N3934" s="310" t="s">
        <v>26226</v>
      </c>
      <c r="O3934" s="310" t="s">
        <v>39464</v>
      </c>
      <c r="P3934" s="314">
        <v>2</v>
      </c>
      <c r="Q3934" s="310" t="s">
        <v>30375</v>
      </c>
      <c r="R3934" s="310" t="s">
        <v>25829</v>
      </c>
      <c r="S3934" s="310" t="s">
        <v>26197</v>
      </c>
      <c r="T3934" s="310"/>
      <c r="U3934" s="310" t="s">
        <v>26198</v>
      </c>
      <c r="V3934" s="310" t="s">
        <v>26199</v>
      </c>
      <c r="X3934" s="91" t="s">
        <v>41283</v>
      </c>
      <c r="Y3934" s="97"/>
      <c r="AA3934" s="91" t="str">
        <v>HURRI13.8WS</v>
      </c>
    </row>
    <row r="3935" spans="1:27" s="91" customFormat="1" ht="15" customHeight="1" x14ac:dyDescent="0.35">
      <c r="A3935" s="310" t="s">
        <v>41284</v>
      </c>
      <c r="B3935" s="310" t="s">
        <v>41285</v>
      </c>
      <c r="C3935" s="310" t="s">
        <v>7569</v>
      </c>
      <c r="D3935" s="310" t="s">
        <v>41286</v>
      </c>
      <c r="E3935" s="310"/>
      <c r="F3935" s="310" t="s">
        <v>75</v>
      </c>
      <c r="G3935" s="310"/>
      <c r="H3935" s="314">
        <v>0.5</v>
      </c>
      <c r="I3935" s="314">
        <v>0.5</v>
      </c>
      <c r="J3935" s="310" t="s">
        <v>148</v>
      </c>
      <c r="K3935" s="314">
        <v>36.021680000000003</v>
      </c>
      <c r="L3935" s="314">
        <v>-86.582819999999998</v>
      </c>
      <c r="M3935" s="314" t="s">
        <v>38401</v>
      </c>
      <c r="N3935" s="310" t="s">
        <v>26226</v>
      </c>
      <c r="O3935" s="310" t="s">
        <v>40484</v>
      </c>
      <c r="P3935" s="314">
        <v>2</v>
      </c>
      <c r="Q3935" s="310" t="s">
        <v>27484</v>
      </c>
      <c r="R3935" s="310" t="s">
        <v>25829</v>
      </c>
      <c r="S3935" s="310" t="s">
        <v>26197</v>
      </c>
      <c r="T3935" s="310"/>
      <c r="U3935" s="310" t="s">
        <v>26198</v>
      </c>
      <c r="V3935" s="310" t="s">
        <v>26199</v>
      </c>
      <c r="W3935" s="91" t="s">
        <v>41287</v>
      </c>
      <c r="X3935" s="91" t="s">
        <v>41288</v>
      </c>
      <c r="Y3935" s="97"/>
      <c r="AA3935" s="91" t="str">
        <v>HURRI3.7T0.5RU</v>
      </c>
    </row>
    <row r="3936" spans="1:27" s="91" customFormat="1" ht="15" customHeight="1" x14ac:dyDescent="0.35">
      <c r="A3936" t="s">
        <v>11663</v>
      </c>
      <c r="B3936" t="s">
        <v>11662</v>
      </c>
      <c r="C3936" t="s">
        <v>11664</v>
      </c>
      <c r="D3936" t="s">
        <v>11665</v>
      </c>
      <c r="E3936"/>
      <c r="F3936" t="s">
        <v>28981</v>
      </c>
      <c r="G3936"/>
      <c r="H3936">
        <v>0.1</v>
      </c>
      <c r="I3936">
        <v>0.59</v>
      </c>
      <c r="J3936" t="s">
        <v>15</v>
      </c>
      <c r="K3936">
        <v>35.743299999999998</v>
      </c>
      <c r="L3936">
        <v>-83.77328</v>
      </c>
      <c r="M3936" s="100" t="s">
        <v>38415</v>
      </c>
      <c r="N3936" t="s">
        <v>26602</v>
      </c>
      <c r="O3936" t="s">
        <v>42220</v>
      </c>
      <c r="P3936">
        <v>2</v>
      </c>
      <c r="Q3936" t="s">
        <v>31917</v>
      </c>
      <c r="R3936" t="s">
        <v>25825</v>
      </c>
      <c r="S3936" t="s">
        <v>26197</v>
      </c>
      <c r="T3936"/>
      <c r="U3936" t="s">
        <v>26198</v>
      </c>
      <c r="V3936" t="s">
        <v>26204</v>
      </c>
      <c r="Y3936" s="97"/>
      <c r="AA3936" s="91" t="str">
        <v>HUSKE000.1BT</v>
      </c>
    </row>
    <row r="3937" spans="1:27" s="91" customFormat="1" ht="15" customHeight="1" x14ac:dyDescent="0.35">
      <c r="A3937" t="s">
        <v>11667</v>
      </c>
      <c r="B3937" t="s">
        <v>11666</v>
      </c>
      <c r="C3937" t="s">
        <v>11668</v>
      </c>
      <c r="D3937" t="s">
        <v>11669</v>
      </c>
      <c r="E3937"/>
      <c r="F3937" t="s">
        <v>44</v>
      </c>
      <c r="G3937"/>
      <c r="H3937">
        <v>0.3</v>
      </c>
      <c r="I3937">
        <v>1.93</v>
      </c>
      <c r="J3937" t="s">
        <v>45</v>
      </c>
      <c r="K3937">
        <v>35.53913</v>
      </c>
      <c r="L3937">
        <v>-84.773740000000004</v>
      </c>
      <c r="M3937" s="100" t="s">
        <v>38386</v>
      </c>
      <c r="N3937" t="s">
        <v>29084</v>
      </c>
      <c r="O3937" t="s">
        <v>42245</v>
      </c>
      <c r="P3937">
        <v>3</v>
      </c>
      <c r="Q3937" t="s">
        <v>31918</v>
      </c>
      <c r="R3937" t="s">
        <v>25802</v>
      </c>
      <c r="S3937" t="s">
        <v>26197</v>
      </c>
      <c r="T3937"/>
      <c r="U3937" t="s">
        <v>26198</v>
      </c>
      <c r="V3937" t="s">
        <v>26204</v>
      </c>
      <c r="Y3937" s="97"/>
      <c r="AA3937" s="91" t="str">
        <v>HUTSE000.3ME</v>
      </c>
    </row>
    <row r="3938" spans="1:27" s="91" customFormat="1" ht="15" customHeight="1" x14ac:dyDescent="0.35">
      <c r="A3938" t="s">
        <v>11671</v>
      </c>
      <c r="B3938" t="s">
        <v>11670</v>
      </c>
      <c r="C3938" t="s">
        <v>11672</v>
      </c>
      <c r="D3938" t="s">
        <v>11673</v>
      </c>
      <c r="E3938"/>
      <c r="F3938" t="s">
        <v>29086</v>
      </c>
      <c r="G3938"/>
      <c r="H3938">
        <v>0.3</v>
      </c>
      <c r="I3938">
        <v>12.27</v>
      </c>
      <c r="J3938" t="s">
        <v>2322</v>
      </c>
      <c r="K3938">
        <v>35.828055999999997</v>
      </c>
      <c r="L3938">
        <v>-85.422222000000005</v>
      </c>
      <c r="M3938" s="100" t="s">
        <v>38383</v>
      </c>
      <c r="N3938" t="s">
        <v>3589</v>
      </c>
      <c r="O3938" t="s">
        <v>42854</v>
      </c>
      <c r="P3938">
        <v>2</v>
      </c>
      <c r="Q3938" t="s">
        <v>26744</v>
      </c>
      <c r="R3938" t="s">
        <v>25812</v>
      </c>
      <c r="S3938" t="s">
        <v>26197</v>
      </c>
      <c r="T3938"/>
      <c r="U3938" t="s">
        <v>26198</v>
      </c>
      <c r="V3938" t="s">
        <v>26199</v>
      </c>
      <c r="Y3938" s="97"/>
      <c r="AA3938" s="91" t="str">
        <v>HVALL000.3WH</v>
      </c>
    </row>
    <row r="3939" spans="1:27" s="91" customFormat="1" ht="15" customHeight="1" x14ac:dyDescent="0.35">
      <c r="A3939" t="s">
        <v>11675</v>
      </c>
      <c r="B3939" t="s">
        <v>11674</v>
      </c>
      <c r="C3939" t="s">
        <v>11672</v>
      </c>
      <c r="D3939" t="s">
        <v>11676</v>
      </c>
      <c r="E3939"/>
      <c r="F3939" t="s">
        <v>29086</v>
      </c>
      <c r="G3939"/>
      <c r="H3939">
        <v>0.5</v>
      </c>
      <c r="I3939">
        <v>12.33</v>
      </c>
      <c r="J3939" t="s">
        <v>2322</v>
      </c>
      <c r="K3939">
        <v>35.825800000000001</v>
      </c>
      <c r="L3939">
        <v>-85.4208</v>
      </c>
      <c r="M3939" s="100" t="s">
        <v>38383</v>
      </c>
      <c r="N3939" t="s">
        <v>3589</v>
      </c>
      <c r="O3939" t="s">
        <v>42854</v>
      </c>
      <c r="P3939">
        <v>2</v>
      </c>
      <c r="Q3939" t="s">
        <v>26744</v>
      </c>
      <c r="R3939" t="s">
        <v>25812</v>
      </c>
      <c r="S3939" t="s">
        <v>26197</v>
      </c>
      <c r="T3939"/>
      <c r="U3939" t="s">
        <v>26198</v>
      </c>
      <c r="V3939" t="s">
        <v>26199</v>
      </c>
      <c r="Y3939" s="97"/>
      <c r="AA3939" s="91" t="str">
        <v>HVALL000.5WH</v>
      </c>
    </row>
    <row r="3940" spans="1:27" s="91" customFormat="1" ht="15" customHeight="1" x14ac:dyDescent="0.35">
      <c r="A3940" t="s">
        <v>11678</v>
      </c>
      <c r="B3940" t="s">
        <v>11677</v>
      </c>
      <c r="C3940" t="s">
        <v>11679</v>
      </c>
      <c r="D3940" t="s">
        <v>11680</v>
      </c>
      <c r="E3940"/>
      <c r="F3940" t="s">
        <v>28985</v>
      </c>
      <c r="G3940"/>
      <c r="H3940">
        <v>0.1</v>
      </c>
      <c r="I3940">
        <v>0.19</v>
      </c>
      <c r="J3940" t="s">
        <v>409</v>
      </c>
      <c r="K3940">
        <v>35.26</v>
      </c>
      <c r="L3940">
        <v>-84.308999999999997</v>
      </c>
      <c r="M3940" s="100" t="s">
        <v>38384</v>
      </c>
      <c r="N3940" t="s">
        <v>26211</v>
      </c>
      <c r="O3940" t="s">
        <v>42856</v>
      </c>
      <c r="P3940">
        <v>2</v>
      </c>
      <c r="Q3940" t="s">
        <v>26763</v>
      </c>
      <c r="R3940" t="s">
        <v>25825</v>
      </c>
      <c r="S3940" t="s">
        <v>26197</v>
      </c>
      <c r="T3940"/>
      <c r="U3940" t="s">
        <v>26198</v>
      </c>
      <c r="V3940" t="s">
        <v>26204</v>
      </c>
      <c r="W3940" s="91" t="s">
        <v>11681</v>
      </c>
      <c r="X3940" s="91" t="s">
        <v>31919</v>
      </c>
      <c r="Y3940" s="97"/>
      <c r="AA3940" s="91" t="str">
        <v>HWATE0.4T0.1MO</v>
      </c>
    </row>
    <row r="3941" spans="1:27" s="91" customFormat="1" ht="15" customHeight="1" x14ac:dyDescent="0.35">
      <c r="A3941" t="s">
        <v>11683</v>
      </c>
      <c r="B3941" t="s">
        <v>11682</v>
      </c>
      <c r="C3941" t="s">
        <v>11684</v>
      </c>
      <c r="D3941" t="s">
        <v>11685</v>
      </c>
      <c r="E3941"/>
      <c r="F3941" t="s">
        <v>27</v>
      </c>
      <c r="G3941"/>
      <c r="H3941">
        <v>1</v>
      </c>
      <c r="I3941">
        <v>10.07</v>
      </c>
      <c r="J3941" t="s">
        <v>3295</v>
      </c>
      <c r="K3941">
        <v>35.743899999999996</v>
      </c>
      <c r="L3941">
        <v>-89.558599999999998</v>
      </c>
      <c r="M3941" s="100" t="s">
        <v>38450</v>
      </c>
      <c r="N3941" t="s">
        <v>26319</v>
      </c>
      <c r="O3941" t="s">
        <v>42776</v>
      </c>
      <c r="P3941">
        <v>4</v>
      </c>
      <c r="Q3941" t="s">
        <v>27490</v>
      </c>
      <c r="R3941" t="s">
        <v>25816</v>
      </c>
      <c r="S3941" t="s">
        <v>26197</v>
      </c>
      <c r="T3941"/>
      <c r="U3941" t="s">
        <v>26198</v>
      </c>
      <c r="V3941" t="s">
        <v>26199</v>
      </c>
      <c r="W3941" s="91" t="s">
        <v>11686</v>
      </c>
      <c r="X3941" s="91" t="s">
        <v>35301</v>
      </c>
      <c r="Y3941" s="97"/>
      <c r="AA3941" s="91" t="str">
        <v>HYDE001.0LE</v>
      </c>
    </row>
    <row r="3942" spans="1:27" s="91" customFormat="1" ht="15" customHeight="1" x14ac:dyDescent="0.35">
      <c r="A3942" t="s">
        <v>11688</v>
      </c>
      <c r="B3942" t="s">
        <v>11687</v>
      </c>
      <c r="C3942" t="s">
        <v>11684</v>
      </c>
      <c r="D3942" t="s">
        <v>11689</v>
      </c>
      <c r="E3942"/>
      <c r="F3942" t="s">
        <v>27</v>
      </c>
      <c r="G3942"/>
      <c r="H3942">
        <v>1.6</v>
      </c>
      <c r="I3942">
        <v>8.7899999999999991</v>
      </c>
      <c r="J3942" t="s">
        <v>3295</v>
      </c>
      <c r="K3942">
        <v>35.735799999999998</v>
      </c>
      <c r="L3942">
        <v>-89.553659999999994</v>
      </c>
      <c r="M3942" s="100" t="s">
        <v>38450</v>
      </c>
      <c r="N3942" t="s">
        <v>26319</v>
      </c>
      <c r="O3942" t="s">
        <v>42776</v>
      </c>
      <c r="P3942">
        <v>4</v>
      </c>
      <c r="Q3942" t="s">
        <v>27490</v>
      </c>
      <c r="R3942" t="s">
        <v>25816</v>
      </c>
      <c r="S3942" t="s">
        <v>26197</v>
      </c>
      <c r="T3942"/>
      <c r="U3942" t="s">
        <v>26198</v>
      </c>
      <c r="V3942" t="s">
        <v>26199</v>
      </c>
      <c r="Y3942" s="97"/>
      <c r="AA3942" s="91" t="str">
        <v>HYDE001.6LE</v>
      </c>
    </row>
    <row r="3943" spans="1:27" s="91" customFormat="1" ht="15" customHeight="1" x14ac:dyDescent="0.35">
      <c r="A3943" t="s">
        <v>11691</v>
      </c>
      <c r="B3943" t="s">
        <v>11690</v>
      </c>
      <c r="C3943" t="s">
        <v>11684</v>
      </c>
      <c r="D3943" t="s">
        <v>41289</v>
      </c>
      <c r="E3943"/>
      <c r="F3943" t="s">
        <v>27</v>
      </c>
      <c r="G3943"/>
      <c r="H3943">
        <v>2.7</v>
      </c>
      <c r="I3943">
        <v>5.59</v>
      </c>
      <c r="J3943" t="s">
        <v>3295</v>
      </c>
      <c r="K3943">
        <v>35.723401000000003</v>
      </c>
      <c r="L3943">
        <v>-89.544411999999994</v>
      </c>
      <c r="M3943" s="100" t="s">
        <v>38450</v>
      </c>
      <c r="N3943" t="s">
        <v>26319</v>
      </c>
      <c r="O3943" t="s">
        <v>42776</v>
      </c>
      <c r="P3943">
        <v>4</v>
      </c>
      <c r="Q3943" t="s">
        <v>27490</v>
      </c>
      <c r="R3943" t="s">
        <v>25816</v>
      </c>
      <c r="S3943" t="s">
        <v>26197</v>
      </c>
      <c r="T3943"/>
      <c r="U3943" t="s">
        <v>26198</v>
      </c>
      <c r="V3943" t="s">
        <v>26199</v>
      </c>
      <c r="W3943" s="91" t="s">
        <v>35302</v>
      </c>
      <c r="Y3943" s="97"/>
      <c r="AA3943" s="91" t="str">
        <v>HYDE002.7LE</v>
      </c>
    </row>
    <row r="3944" spans="1:27" s="91" customFormat="1" ht="15" customHeight="1" x14ac:dyDescent="0.35">
      <c r="A3944" t="s">
        <v>11693</v>
      </c>
      <c r="B3944" t="s">
        <v>11692</v>
      </c>
      <c r="C3944" t="s">
        <v>11694</v>
      </c>
      <c r="D3944" t="s">
        <v>11695</v>
      </c>
      <c r="E3944"/>
      <c r="F3944" t="s">
        <v>27</v>
      </c>
      <c r="G3944"/>
      <c r="H3944">
        <v>0.3</v>
      </c>
      <c r="I3944">
        <v>0.5</v>
      </c>
      <c r="J3944" t="s">
        <v>3295</v>
      </c>
      <c r="K3944">
        <v>35.720610000000001</v>
      </c>
      <c r="L3944">
        <v>-89.550139999999999</v>
      </c>
      <c r="M3944" s="100" t="s">
        <v>38450</v>
      </c>
      <c r="N3944" t="s">
        <v>26319</v>
      </c>
      <c r="O3944" t="s">
        <v>42776</v>
      </c>
      <c r="P3944">
        <v>4</v>
      </c>
      <c r="Q3944" t="s">
        <v>27490</v>
      </c>
      <c r="R3944" t="s">
        <v>25816</v>
      </c>
      <c r="S3944" t="s">
        <v>26197</v>
      </c>
      <c r="T3944"/>
      <c r="U3944" t="s">
        <v>26198</v>
      </c>
      <c r="V3944" t="s">
        <v>26199</v>
      </c>
      <c r="X3944" s="91" t="s">
        <v>31920</v>
      </c>
      <c r="Y3944" s="97"/>
      <c r="AA3944" s="91" t="str">
        <v>HYDE1T0.3LE</v>
      </c>
    </row>
    <row r="3945" spans="1:27" s="91" customFormat="1" ht="15" customHeight="1" x14ac:dyDescent="0.35">
      <c r="A3945" t="s">
        <v>37282</v>
      </c>
      <c r="B3945" t="s">
        <v>37283</v>
      </c>
      <c r="C3945" t="s">
        <v>37284</v>
      </c>
      <c r="D3945" t="s">
        <v>37285</v>
      </c>
      <c r="E3945"/>
      <c r="F3945" t="s">
        <v>28985</v>
      </c>
      <c r="G3945" t="s">
        <v>37243</v>
      </c>
      <c r="H3945">
        <v>0.1</v>
      </c>
      <c r="I3945">
        <v>8</v>
      </c>
      <c r="J3945" t="s">
        <v>346</v>
      </c>
      <c r="K3945">
        <v>35.803570000000001</v>
      </c>
      <c r="L3945">
        <v>-83.249709999999993</v>
      </c>
      <c r="M3945" s="100" t="s">
        <v>38569</v>
      </c>
      <c r="N3945" t="s">
        <v>26799</v>
      </c>
      <c r="O3945" t="s">
        <v>43265</v>
      </c>
      <c r="P3945">
        <v>5</v>
      </c>
      <c r="Q3945" t="s">
        <v>37286</v>
      </c>
      <c r="R3945" t="s">
        <v>25825</v>
      </c>
      <c r="S3945" t="s">
        <v>26197</v>
      </c>
      <c r="T3945"/>
      <c r="U3945" t="s">
        <v>26198</v>
      </c>
      <c r="V3945" t="s">
        <v>26204</v>
      </c>
      <c r="Y3945" s="97"/>
      <c r="AA3945" s="91" t="str">
        <v>ICAMP000.1CO</v>
      </c>
    </row>
    <row r="3946" spans="1:27" s="91" customFormat="1" ht="15" customHeight="1" x14ac:dyDescent="0.35">
      <c r="A3946" t="s">
        <v>11697</v>
      </c>
      <c r="B3946" t="s">
        <v>11696</v>
      </c>
      <c r="C3946" t="s">
        <v>11698</v>
      </c>
      <c r="D3946" t="s">
        <v>11699</v>
      </c>
      <c r="E3946"/>
      <c r="F3946" t="s">
        <v>33</v>
      </c>
      <c r="G3946"/>
      <c r="H3946">
        <v>0.3</v>
      </c>
      <c r="I3946">
        <v>1.18</v>
      </c>
      <c r="J3946" t="s">
        <v>34</v>
      </c>
      <c r="K3946">
        <v>35.790278000000001</v>
      </c>
      <c r="L3946">
        <v>-87.143056000000001</v>
      </c>
      <c r="M3946" s="100" t="s">
        <v>38382</v>
      </c>
      <c r="N3946" t="s">
        <v>26210</v>
      </c>
      <c r="O3946" t="s">
        <v>42238</v>
      </c>
      <c r="P3946">
        <v>3</v>
      </c>
      <c r="Q3946" t="s">
        <v>31921</v>
      </c>
      <c r="R3946" t="s">
        <v>25808</v>
      </c>
      <c r="S3946" t="s">
        <v>26197</v>
      </c>
      <c r="T3946"/>
      <c r="U3946" t="s">
        <v>26198</v>
      </c>
      <c r="V3946" t="s">
        <v>26199</v>
      </c>
      <c r="X3946" s="91" t="s">
        <v>31922</v>
      </c>
      <c r="Y3946" s="97"/>
      <c r="AA3946" s="91" t="str">
        <v>ICAMP000.3MY</v>
      </c>
    </row>
    <row r="3947" spans="1:27" s="91" customFormat="1" ht="15" customHeight="1" x14ac:dyDescent="0.35">
      <c r="A3947" s="310" t="s">
        <v>41290</v>
      </c>
      <c r="B3947" s="310" t="s">
        <v>41291</v>
      </c>
      <c r="C3947" s="310" t="s">
        <v>37284</v>
      </c>
      <c r="D3947" s="310" t="s">
        <v>41292</v>
      </c>
      <c r="E3947" s="310"/>
      <c r="F3947" s="310" t="s">
        <v>28985</v>
      </c>
      <c r="G3947" s="310" t="s">
        <v>37243</v>
      </c>
      <c r="H3947" s="314">
        <v>3.1</v>
      </c>
      <c r="I3947" s="314">
        <v>5.28</v>
      </c>
      <c r="J3947" s="310" t="s">
        <v>346</v>
      </c>
      <c r="K3947" s="314">
        <v>35.771189999999997</v>
      </c>
      <c r="L3947" s="314">
        <v>-83.266260000000003</v>
      </c>
      <c r="M3947" s="314" t="s">
        <v>38569</v>
      </c>
      <c r="N3947" s="310" t="s">
        <v>26799</v>
      </c>
      <c r="O3947" s="310" t="s">
        <v>41293</v>
      </c>
      <c r="P3947" s="314">
        <v>5</v>
      </c>
      <c r="Q3947" s="310" t="s">
        <v>37286</v>
      </c>
      <c r="R3947" s="310" t="s">
        <v>25825</v>
      </c>
      <c r="S3947" s="310" t="s">
        <v>26197</v>
      </c>
      <c r="T3947" s="310"/>
      <c r="U3947" s="310" t="s">
        <v>26198</v>
      </c>
      <c r="V3947" s="310" t="s">
        <v>26204</v>
      </c>
      <c r="Y3947" s="97"/>
      <c r="AA3947" s="91" t="str">
        <v>ICAMP003.1CO</v>
      </c>
    </row>
    <row r="3948" spans="1:27" s="91" customFormat="1" ht="15" customHeight="1" x14ac:dyDescent="0.35">
      <c r="A3948" t="s">
        <v>11701</v>
      </c>
      <c r="B3948" t="s">
        <v>11700</v>
      </c>
      <c r="C3948" t="s">
        <v>7453</v>
      </c>
      <c r="D3948" t="s">
        <v>11702</v>
      </c>
      <c r="E3948"/>
      <c r="F3948" t="s">
        <v>403</v>
      </c>
      <c r="G3948"/>
      <c r="H3948">
        <v>0.59</v>
      </c>
      <c r="I3948">
        <v>8.4600000000000009</v>
      </c>
      <c r="J3948" t="s">
        <v>619</v>
      </c>
      <c r="K3948">
        <v>36.385899999999999</v>
      </c>
      <c r="L3948">
        <v>-89.343000000000004</v>
      </c>
      <c r="M3948" s="100" t="s">
        <v>38448</v>
      </c>
      <c r="N3948" t="s">
        <v>619</v>
      </c>
      <c r="O3948" t="s">
        <v>42386</v>
      </c>
      <c r="P3948">
        <v>5</v>
      </c>
      <c r="Q3948" t="s">
        <v>27492</v>
      </c>
      <c r="R3948" t="s">
        <v>25816</v>
      </c>
      <c r="S3948" t="s">
        <v>26197</v>
      </c>
      <c r="T3948"/>
      <c r="U3948" t="s">
        <v>26198</v>
      </c>
      <c r="V3948" t="s">
        <v>26199</v>
      </c>
      <c r="W3948" s="91" t="s">
        <v>11703</v>
      </c>
      <c r="X3948" s="91" t="s">
        <v>35303</v>
      </c>
      <c r="Y3948" s="97"/>
      <c r="AA3948" s="91" t="str">
        <v>INDIA00.59OB</v>
      </c>
    </row>
    <row r="3949" spans="1:27" s="91" customFormat="1" ht="15" customHeight="1" x14ac:dyDescent="0.35">
      <c r="A3949" t="s">
        <v>11711</v>
      </c>
      <c r="B3949" t="s">
        <v>11710</v>
      </c>
      <c r="C3949" t="s">
        <v>7453</v>
      </c>
      <c r="D3949" t="s">
        <v>11712</v>
      </c>
      <c r="E3949"/>
      <c r="F3949" t="s">
        <v>28985</v>
      </c>
      <c r="G3949"/>
      <c r="H3949">
        <v>0.1</v>
      </c>
      <c r="I3949">
        <v>2.44</v>
      </c>
      <c r="J3949" t="s">
        <v>301</v>
      </c>
      <c r="K3949">
        <v>35.075130000000001</v>
      </c>
      <c r="L3949">
        <v>-84.625138000000007</v>
      </c>
      <c r="M3949" s="100" t="s">
        <v>38423</v>
      </c>
      <c r="N3949" t="s">
        <v>26269</v>
      </c>
      <c r="O3949" t="s">
        <v>42147</v>
      </c>
      <c r="P3949">
        <v>1</v>
      </c>
      <c r="Q3949" t="s">
        <v>31923</v>
      </c>
      <c r="R3949" t="s">
        <v>25802</v>
      </c>
      <c r="S3949" t="s">
        <v>26197</v>
      </c>
      <c r="T3949"/>
      <c r="U3949" t="s">
        <v>26198</v>
      </c>
      <c r="V3949" t="s">
        <v>26204</v>
      </c>
      <c r="X3949" s="91" t="s">
        <v>31924</v>
      </c>
      <c r="Y3949" s="97"/>
      <c r="AA3949" s="91" t="str">
        <v>INDIA000.1aPO</v>
      </c>
    </row>
    <row r="3950" spans="1:27" s="91" customFormat="1" ht="15" customHeight="1" x14ac:dyDescent="0.35">
      <c r="A3950" t="s">
        <v>11705</v>
      </c>
      <c r="B3950" t="s">
        <v>11704</v>
      </c>
      <c r="C3950" t="s">
        <v>7453</v>
      </c>
      <c r="D3950" t="s">
        <v>11706</v>
      </c>
      <c r="E3950"/>
      <c r="F3950" t="s">
        <v>44</v>
      </c>
      <c r="G3950"/>
      <c r="H3950">
        <v>0.1</v>
      </c>
      <c r="I3950">
        <v>10.42</v>
      </c>
      <c r="J3950" t="s">
        <v>398</v>
      </c>
      <c r="K3950">
        <v>36.557899999999997</v>
      </c>
      <c r="L3950">
        <v>-83.606399999999994</v>
      </c>
      <c r="M3950" s="100" t="s">
        <v>38559</v>
      </c>
      <c r="N3950" t="s">
        <v>26447</v>
      </c>
      <c r="O3950" t="s">
        <v>43133</v>
      </c>
      <c r="P3950">
        <v>4</v>
      </c>
      <c r="Q3950" t="s">
        <v>27491</v>
      </c>
      <c r="R3950" t="s">
        <v>25825</v>
      </c>
      <c r="S3950" t="s">
        <v>26197</v>
      </c>
      <c r="T3950"/>
      <c r="U3950" t="s">
        <v>26198</v>
      </c>
      <c r="V3950" t="s">
        <v>26204</v>
      </c>
      <c r="X3950" s="91" t="s">
        <v>35304</v>
      </c>
      <c r="Y3950" s="97"/>
      <c r="AA3950" s="91" t="str">
        <v>INDIA000.1CL</v>
      </c>
    </row>
    <row r="3951" spans="1:27" s="91" customFormat="1" ht="15" customHeight="1" x14ac:dyDescent="0.35">
      <c r="A3951" t="s">
        <v>11708</v>
      </c>
      <c r="B3951" t="s">
        <v>11707</v>
      </c>
      <c r="C3951" t="s">
        <v>7453</v>
      </c>
      <c r="D3951" t="s">
        <v>11709</v>
      </c>
      <c r="E3951"/>
      <c r="F3951" t="s">
        <v>28985</v>
      </c>
      <c r="G3951"/>
      <c r="H3951">
        <v>0.1</v>
      </c>
      <c r="I3951">
        <v>1.56</v>
      </c>
      <c r="J3951" t="s">
        <v>301</v>
      </c>
      <c r="K3951">
        <v>35.007980000000003</v>
      </c>
      <c r="L3951">
        <v>-84.476179999999999</v>
      </c>
      <c r="M3951" s="100" t="s">
        <v>38423</v>
      </c>
      <c r="N3951" t="s">
        <v>26269</v>
      </c>
      <c r="O3951" t="s">
        <v>42480</v>
      </c>
      <c r="P3951">
        <v>1</v>
      </c>
      <c r="Q3951" t="s">
        <v>31925</v>
      </c>
      <c r="R3951" t="s">
        <v>25802</v>
      </c>
      <c r="S3951" t="s">
        <v>26197</v>
      </c>
      <c r="T3951"/>
      <c r="U3951" t="s">
        <v>26198</v>
      </c>
      <c r="V3951" t="s">
        <v>26204</v>
      </c>
      <c r="X3951" s="91" t="s">
        <v>31926</v>
      </c>
      <c r="Y3951" s="97"/>
      <c r="AA3951" s="91" t="str">
        <v>INDIA000.1PO</v>
      </c>
    </row>
    <row r="3952" spans="1:27" s="91" customFormat="1" ht="15" customHeight="1" x14ac:dyDescent="0.35">
      <c r="A3952" t="s">
        <v>11714</v>
      </c>
      <c r="B3952" t="s">
        <v>11713</v>
      </c>
      <c r="C3952" t="s">
        <v>7453</v>
      </c>
      <c r="D3952" t="s">
        <v>11715</v>
      </c>
      <c r="E3952"/>
      <c r="F3952" t="s">
        <v>29083</v>
      </c>
      <c r="G3952"/>
      <c r="H3952">
        <v>0.2</v>
      </c>
      <c r="I3952">
        <v>4.78</v>
      </c>
      <c r="J3952" t="s">
        <v>423</v>
      </c>
      <c r="K3952">
        <v>35.976111000000003</v>
      </c>
      <c r="L3952">
        <v>-87.609722000000005</v>
      </c>
      <c r="M3952" s="100" t="s">
        <v>38382</v>
      </c>
      <c r="N3952" t="s">
        <v>26210</v>
      </c>
      <c r="O3952" t="s">
        <v>42366</v>
      </c>
      <c r="P3952">
        <v>3</v>
      </c>
      <c r="Q3952" t="s">
        <v>31927</v>
      </c>
      <c r="R3952" t="s">
        <v>25829</v>
      </c>
      <c r="S3952" t="s">
        <v>26197</v>
      </c>
      <c r="T3952"/>
      <c r="U3952" t="s">
        <v>26198</v>
      </c>
      <c r="V3952" t="s">
        <v>26199</v>
      </c>
      <c r="Y3952" s="97"/>
      <c r="AA3952" s="91" t="str">
        <v>INDIA000.2HU</v>
      </c>
    </row>
    <row r="3953" spans="1:27" s="91" customFormat="1" ht="15" customHeight="1" x14ac:dyDescent="0.35">
      <c r="A3953" t="s">
        <v>11717</v>
      </c>
      <c r="B3953" t="s">
        <v>11716</v>
      </c>
      <c r="C3953" t="s">
        <v>7453</v>
      </c>
      <c r="D3953" t="s">
        <v>1071</v>
      </c>
      <c r="E3953"/>
      <c r="F3953" t="s">
        <v>403</v>
      </c>
      <c r="G3953"/>
      <c r="H3953">
        <v>0.3</v>
      </c>
      <c r="I3953">
        <v>8.0299999999999994</v>
      </c>
      <c r="J3953" t="s">
        <v>619</v>
      </c>
      <c r="K3953">
        <v>36.385599999999997</v>
      </c>
      <c r="L3953">
        <v>-89.343029999999999</v>
      </c>
      <c r="M3953" s="100" t="s">
        <v>38448</v>
      </c>
      <c r="N3953" t="s">
        <v>619</v>
      </c>
      <c r="O3953" t="s">
        <v>42386</v>
      </c>
      <c r="P3953">
        <v>5</v>
      </c>
      <c r="Q3953" t="s">
        <v>27492</v>
      </c>
      <c r="R3953" t="s">
        <v>25816</v>
      </c>
      <c r="S3953" t="s">
        <v>26197</v>
      </c>
      <c r="T3953"/>
      <c r="U3953" t="s">
        <v>26198</v>
      </c>
      <c r="V3953" t="s">
        <v>26199</v>
      </c>
      <c r="Y3953" s="97"/>
      <c r="AA3953" s="91" t="str">
        <v>INDIA000.3OB</v>
      </c>
    </row>
    <row r="3954" spans="1:27" s="91" customFormat="1" ht="15" customHeight="1" x14ac:dyDescent="0.35">
      <c r="A3954" t="s">
        <v>11719</v>
      </c>
      <c r="B3954" t="s">
        <v>11718</v>
      </c>
      <c r="C3954" t="s">
        <v>7453</v>
      </c>
      <c r="D3954" t="s">
        <v>11720</v>
      </c>
      <c r="E3954"/>
      <c r="F3954" t="s">
        <v>33</v>
      </c>
      <c r="G3954"/>
      <c r="H3954">
        <v>0.4</v>
      </c>
      <c r="I3954">
        <v>4.66</v>
      </c>
      <c r="J3954" t="s">
        <v>277</v>
      </c>
      <c r="K3954">
        <v>36.014159999999997</v>
      </c>
      <c r="L3954">
        <v>-86.677779999999998</v>
      </c>
      <c r="M3954" s="100" t="s">
        <v>38414</v>
      </c>
      <c r="N3954" t="s">
        <v>26254</v>
      </c>
      <c r="O3954" t="s">
        <v>42610</v>
      </c>
      <c r="P3954">
        <v>5</v>
      </c>
      <c r="Q3954" t="s">
        <v>27493</v>
      </c>
      <c r="R3954" t="s">
        <v>25829</v>
      </c>
      <c r="S3954" t="s">
        <v>26197</v>
      </c>
      <c r="T3954"/>
      <c r="U3954" t="s">
        <v>26198</v>
      </c>
      <c r="V3954" t="s">
        <v>26199</v>
      </c>
      <c r="Y3954" s="97"/>
      <c r="AA3954" s="91" t="str">
        <v>INDIA000.4DA</v>
      </c>
    </row>
    <row r="3955" spans="1:27" s="91" customFormat="1" ht="15" customHeight="1" x14ac:dyDescent="0.35">
      <c r="A3955" t="s">
        <v>11722</v>
      </c>
      <c r="B3955" t="s">
        <v>11721</v>
      </c>
      <c r="C3955" t="s">
        <v>7453</v>
      </c>
      <c r="D3955" t="s">
        <v>11723</v>
      </c>
      <c r="E3955"/>
      <c r="F3955" t="s">
        <v>29083</v>
      </c>
      <c r="G3955"/>
      <c r="H3955">
        <v>0.6</v>
      </c>
      <c r="I3955">
        <v>8.98</v>
      </c>
      <c r="J3955" t="s">
        <v>203</v>
      </c>
      <c r="K3955">
        <v>35.769444</v>
      </c>
      <c r="L3955">
        <v>-87.467222000000007</v>
      </c>
      <c r="M3955" s="100" t="s">
        <v>38382</v>
      </c>
      <c r="N3955" t="s">
        <v>26210</v>
      </c>
      <c r="O3955" t="s">
        <v>42559</v>
      </c>
      <c r="P3955">
        <v>3</v>
      </c>
      <c r="Q3955" t="s">
        <v>27736</v>
      </c>
      <c r="R3955" t="s">
        <v>25808</v>
      </c>
      <c r="S3955" t="s">
        <v>26197</v>
      </c>
      <c r="T3955"/>
      <c r="U3955" t="s">
        <v>26198</v>
      </c>
      <c r="V3955" t="s">
        <v>26199</v>
      </c>
      <c r="W3955" s="91" t="s">
        <v>11724</v>
      </c>
      <c r="X3955" s="91" t="s">
        <v>43134</v>
      </c>
      <c r="Y3955" s="97"/>
      <c r="AA3955" s="91" t="str">
        <v>INDIA000.6HI</v>
      </c>
    </row>
    <row r="3956" spans="1:27" s="91" customFormat="1" ht="15" customHeight="1" x14ac:dyDescent="0.35">
      <c r="A3956" t="s">
        <v>11726</v>
      </c>
      <c r="B3956" t="s">
        <v>11725</v>
      </c>
      <c r="C3956" t="s">
        <v>7453</v>
      </c>
      <c r="D3956" t="s">
        <v>11727</v>
      </c>
      <c r="E3956"/>
      <c r="F3956" t="s">
        <v>29083</v>
      </c>
      <c r="G3956"/>
      <c r="H3956">
        <v>0.6</v>
      </c>
      <c r="I3956">
        <v>15.1</v>
      </c>
      <c r="J3956" t="s">
        <v>100</v>
      </c>
      <c r="K3956">
        <v>35.604999999999997</v>
      </c>
      <c r="L3956">
        <v>-87.462500000000006</v>
      </c>
      <c r="M3956" s="100" t="s">
        <v>38382</v>
      </c>
      <c r="N3956" t="s">
        <v>26210</v>
      </c>
      <c r="O3956" t="s">
        <v>43062</v>
      </c>
      <c r="P3956">
        <v>3</v>
      </c>
      <c r="Q3956" t="s">
        <v>31928</v>
      </c>
      <c r="R3956" t="s">
        <v>25808</v>
      </c>
      <c r="S3956" t="s">
        <v>26197</v>
      </c>
      <c r="T3956"/>
      <c r="U3956" t="s">
        <v>26198</v>
      </c>
      <c r="V3956" t="s">
        <v>26199</v>
      </c>
      <c r="Y3956" s="97"/>
      <c r="AA3956" s="91" t="str">
        <v>INDIA000.6LS</v>
      </c>
    </row>
    <row r="3957" spans="1:27" s="91" customFormat="1" ht="15" customHeight="1" x14ac:dyDescent="0.35">
      <c r="A3957" t="s">
        <v>11729</v>
      </c>
      <c r="B3957" t="s">
        <v>11728</v>
      </c>
      <c r="C3957" t="s">
        <v>7453</v>
      </c>
      <c r="D3957" t="s">
        <v>11730</v>
      </c>
      <c r="E3957"/>
      <c r="F3957" t="s">
        <v>33</v>
      </c>
      <c r="G3957"/>
      <c r="H3957">
        <v>0.9</v>
      </c>
      <c r="I3957">
        <v>25.74</v>
      </c>
      <c r="J3957" t="s">
        <v>53</v>
      </c>
      <c r="K3957">
        <v>35.088900000000002</v>
      </c>
      <c r="L3957">
        <v>-86.871700000000004</v>
      </c>
      <c r="M3957" s="100" t="s">
        <v>38457</v>
      </c>
      <c r="N3957" t="s">
        <v>26336</v>
      </c>
      <c r="O3957" t="s">
        <v>42373</v>
      </c>
      <c r="P3957">
        <v>2</v>
      </c>
      <c r="Q3957" t="s">
        <v>27494</v>
      </c>
      <c r="R3957" t="s">
        <v>25808</v>
      </c>
      <c r="S3957" t="s">
        <v>26197</v>
      </c>
      <c r="T3957"/>
      <c r="U3957" t="s">
        <v>26198</v>
      </c>
      <c r="V3957" t="s">
        <v>26199</v>
      </c>
      <c r="Y3957" s="97"/>
      <c r="AA3957" s="91" t="str">
        <v>INDIA000.9GS</v>
      </c>
    </row>
    <row r="3958" spans="1:27" s="91" customFormat="1" ht="15" customHeight="1" x14ac:dyDescent="0.35">
      <c r="A3958" t="s">
        <v>11732</v>
      </c>
      <c r="B3958" t="s">
        <v>11731</v>
      </c>
      <c r="C3958" t="s">
        <v>11733</v>
      </c>
      <c r="D3958" t="s">
        <v>11734</v>
      </c>
      <c r="E3958"/>
      <c r="F3958" t="s">
        <v>324</v>
      </c>
      <c r="G3958"/>
      <c r="H3958">
        <v>1</v>
      </c>
      <c r="I3958">
        <v>5.59</v>
      </c>
      <c r="J3958" t="s">
        <v>950</v>
      </c>
      <c r="K3958">
        <v>36.160260000000001</v>
      </c>
      <c r="L3958">
        <v>-84.390479999999997</v>
      </c>
      <c r="M3958" s="100" t="s">
        <v>38426</v>
      </c>
      <c r="N3958" t="s">
        <v>26325</v>
      </c>
      <c r="O3958" t="s">
        <v>42757</v>
      </c>
      <c r="P3958">
        <v>4</v>
      </c>
      <c r="Q3958" t="s">
        <v>31929</v>
      </c>
      <c r="R3958" t="s">
        <v>25825</v>
      </c>
      <c r="S3958" t="s">
        <v>26197</v>
      </c>
      <c r="T3958"/>
      <c r="U3958" t="s">
        <v>26198</v>
      </c>
      <c r="V3958" t="s">
        <v>26204</v>
      </c>
      <c r="X3958" s="91" t="s">
        <v>38422</v>
      </c>
      <c r="Y3958" s="97"/>
      <c r="AA3958" s="91" t="str">
        <v>INDIA001.0AN</v>
      </c>
    </row>
    <row r="3959" spans="1:27" s="91" customFormat="1" ht="15" customHeight="1" x14ac:dyDescent="0.35">
      <c r="A3959" t="s">
        <v>11736</v>
      </c>
      <c r="B3959" t="s">
        <v>11735</v>
      </c>
      <c r="C3959" t="s">
        <v>7453</v>
      </c>
      <c r="D3959" t="s">
        <v>11737</v>
      </c>
      <c r="E3959"/>
      <c r="F3959" t="s">
        <v>33</v>
      </c>
      <c r="G3959"/>
      <c r="H3959">
        <v>1</v>
      </c>
      <c r="I3959">
        <v>29.79</v>
      </c>
      <c r="J3959" t="s">
        <v>614</v>
      </c>
      <c r="K3959">
        <v>36.140599999999999</v>
      </c>
      <c r="L3959">
        <v>-85.787099999999995</v>
      </c>
      <c r="M3959" s="100" t="s">
        <v>38383</v>
      </c>
      <c r="N3959" t="s">
        <v>3589</v>
      </c>
      <c r="O3959" t="s">
        <v>43132</v>
      </c>
      <c r="P3959">
        <v>2</v>
      </c>
      <c r="Q3959" t="s">
        <v>31930</v>
      </c>
      <c r="R3959" t="s">
        <v>25812</v>
      </c>
      <c r="S3959" t="s">
        <v>26197</v>
      </c>
      <c r="T3959"/>
      <c r="U3959" t="s">
        <v>26198</v>
      </c>
      <c r="V3959" t="s">
        <v>26199</v>
      </c>
      <c r="X3959" s="91" t="s">
        <v>34418</v>
      </c>
      <c r="Y3959" s="97"/>
      <c r="AA3959" s="91" t="str">
        <v>INDIA001.0PU</v>
      </c>
    </row>
    <row r="3960" spans="1:27" s="91" customFormat="1" ht="15" customHeight="1" x14ac:dyDescent="0.35">
      <c r="A3960" t="s">
        <v>11739</v>
      </c>
      <c r="B3960" t="s">
        <v>11738</v>
      </c>
      <c r="C3960" t="s">
        <v>7453</v>
      </c>
      <c r="D3960" t="s">
        <v>11740</v>
      </c>
      <c r="E3960"/>
      <c r="F3960" t="s">
        <v>44</v>
      </c>
      <c r="G3960"/>
      <c r="H3960">
        <v>1</v>
      </c>
      <c r="I3960">
        <v>17.600000000000001</v>
      </c>
      <c r="J3960" t="s">
        <v>270</v>
      </c>
      <c r="K3960">
        <v>36.460599999999999</v>
      </c>
      <c r="L3960">
        <v>-82.254999999999995</v>
      </c>
      <c r="M3960" s="100" t="s">
        <v>38412</v>
      </c>
      <c r="N3960" t="s">
        <v>29031</v>
      </c>
      <c r="O3960" t="s">
        <v>42125</v>
      </c>
      <c r="P3960">
        <v>2</v>
      </c>
      <c r="Q3960" t="s">
        <v>27495</v>
      </c>
      <c r="R3960" t="s">
        <v>25821</v>
      </c>
      <c r="S3960" t="s">
        <v>26197</v>
      </c>
      <c r="T3960"/>
      <c r="U3960" t="s">
        <v>26198</v>
      </c>
      <c r="V3960" t="s">
        <v>26204</v>
      </c>
      <c r="Y3960" s="97"/>
      <c r="AA3960" s="91" t="str">
        <v>INDIA001.0SU</v>
      </c>
    </row>
    <row r="3961" spans="1:27" s="91" customFormat="1" ht="15" customHeight="1" x14ac:dyDescent="0.35">
      <c r="A3961" t="s">
        <v>11742</v>
      </c>
      <c r="B3961" t="s">
        <v>11741</v>
      </c>
      <c r="C3961" t="s">
        <v>7453</v>
      </c>
      <c r="D3961" t="s">
        <v>11743</v>
      </c>
      <c r="E3961"/>
      <c r="F3961" t="s">
        <v>33</v>
      </c>
      <c r="G3961"/>
      <c r="H3961">
        <v>1.1000000000000001</v>
      </c>
      <c r="I3961">
        <v>3.22</v>
      </c>
      <c r="J3961" t="s">
        <v>277</v>
      </c>
      <c r="K3961">
        <v>36.154170000000001</v>
      </c>
      <c r="L3961">
        <v>-86.95111</v>
      </c>
      <c r="M3961" s="100" t="s">
        <v>38414</v>
      </c>
      <c r="N3961" t="s">
        <v>26254</v>
      </c>
      <c r="O3961" t="s">
        <v>42400</v>
      </c>
      <c r="P3961">
        <v>5</v>
      </c>
      <c r="Q3961" t="s">
        <v>31931</v>
      </c>
      <c r="R3961" t="s">
        <v>25829</v>
      </c>
      <c r="S3961" t="s">
        <v>26197</v>
      </c>
      <c r="T3961"/>
      <c r="U3961" t="s">
        <v>26198</v>
      </c>
      <c r="V3961" t="s">
        <v>26199</v>
      </c>
      <c r="Y3961" s="97"/>
      <c r="AA3961" s="91" t="str">
        <v>INDIA001.1DA</v>
      </c>
    </row>
    <row r="3962" spans="1:27" s="91" customFormat="1" ht="15" customHeight="1" x14ac:dyDescent="0.35">
      <c r="A3962" t="s">
        <v>11745</v>
      </c>
      <c r="B3962" t="s">
        <v>11744</v>
      </c>
      <c r="C3962" t="s">
        <v>7453</v>
      </c>
      <c r="D3962" t="s">
        <v>11746</v>
      </c>
      <c r="E3962"/>
      <c r="F3962" t="s">
        <v>44</v>
      </c>
      <c r="G3962"/>
      <c r="H3962">
        <v>1.3</v>
      </c>
      <c r="I3962">
        <v>17.309999999999999</v>
      </c>
      <c r="J3962" t="s">
        <v>270</v>
      </c>
      <c r="K3962">
        <v>36.458939999999998</v>
      </c>
      <c r="L3962">
        <v>-82.258600000000001</v>
      </c>
      <c r="M3962" s="100" t="s">
        <v>38412</v>
      </c>
      <c r="N3962" t="s">
        <v>29031</v>
      </c>
      <c r="O3962" t="s">
        <v>42125</v>
      </c>
      <c r="P3962">
        <v>2</v>
      </c>
      <c r="Q3962" t="s">
        <v>27495</v>
      </c>
      <c r="R3962" t="s">
        <v>25821</v>
      </c>
      <c r="S3962" t="s">
        <v>26197</v>
      </c>
      <c r="T3962"/>
      <c r="U3962" t="s">
        <v>26198</v>
      </c>
      <c r="V3962" t="s">
        <v>26204</v>
      </c>
      <c r="X3962" s="91" t="s">
        <v>31932</v>
      </c>
      <c r="Y3962" s="97"/>
      <c r="AA3962" s="91" t="str">
        <v>INDIA001.3SU</v>
      </c>
    </row>
    <row r="3963" spans="1:27" s="91" customFormat="1" ht="15" customHeight="1" x14ac:dyDescent="0.35">
      <c r="A3963" t="s">
        <v>11748</v>
      </c>
      <c r="B3963" t="s">
        <v>11747</v>
      </c>
      <c r="C3963" t="s">
        <v>7453</v>
      </c>
      <c r="D3963" t="s">
        <v>11749</v>
      </c>
      <c r="E3963"/>
      <c r="F3963" t="s">
        <v>44</v>
      </c>
      <c r="G3963"/>
      <c r="H3963">
        <v>1.5</v>
      </c>
      <c r="I3963">
        <v>22.48</v>
      </c>
      <c r="J3963" t="s">
        <v>878</v>
      </c>
      <c r="K3963">
        <v>36.011940000000003</v>
      </c>
      <c r="L3963">
        <v>-84.338440000000006</v>
      </c>
      <c r="M3963" s="100" t="s">
        <v>38459</v>
      </c>
      <c r="N3963" t="s">
        <v>26343</v>
      </c>
      <c r="O3963" t="s">
        <v>42098</v>
      </c>
      <c r="P3963">
        <v>3</v>
      </c>
      <c r="Q3963" t="s">
        <v>27497</v>
      </c>
      <c r="R3963" t="s">
        <v>25825</v>
      </c>
      <c r="S3963" t="s">
        <v>26197</v>
      </c>
      <c r="T3963"/>
      <c r="U3963" t="s">
        <v>26198</v>
      </c>
      <c r="V3963" t="s">
        <v>26204</v>
      </c>
      <c r="X3963" s="91" t="s">
        <v>35305</v>
      </c>
      <c r="Y3963" s="97"/>
      <c r="AA3963" s="91" t="str">
        <v>INDIA001.5RO</v>
      </c>
    </row>
    <row r="3964" spans="1:27" s="91" customFormat="1" ht="15" customHeight="1" x14ac:dyDescent="0.35">
      <c r="A3964" t="s">
        <v>11751</v>
      </c>
      <c r="B3964" t="s">
        <v>11750</v>
      </c>
      <c r="C3964" t="s">
        <v>7453</v>
      </c>
      <c r="D3964" t="s">
        <v>11752</v>
      </c>
      <c r="E3964"/>
      <c r="F3964" t="s">
        <v>44</v>
      </c>
      <c r="G3964"/>
      <c r="H3964">
        <v>1.6</v>
      </c>
      <c r="I3964">
        <v>15.1</v>
      </c>
      <c r="J3964" t="s">
        <v>270</v>
      </c>
      <c r="K3964">
        <v>36.455599999999997</v>
      </c>
      <c r="L3964">
        <v>-82.258300000000006</v>
      </c>
      <c r="M3964" s="100" t="s">
        <v>38412</v>
      </c>
      <c r="N3964" t="s">
        <v>29031</v>
      </c>
      <c r="O3964" t="s">
        <v>42125</v>
      </c>
      <c r="P3964">
        <v>2</v>
      </c>
      <c r="Q3964" t="s">
        <v>27495</v>
      </c>
      <c r="R3964" t="s">
        <v>25821</v>
      </c>
      <c r="S3964" t="s">
        <v>26197</v>
      </c>
      <c r="T3964"/>
      <c r="U3964" t="s">
        <v>26198</v>
      </c>
      <c r="V3964" t="s">
        <v>26204</v>
      </c>
      <c r="W3964" s="91" t="s">
        <v>35306</v>
      </c>
      <c r="Y3964" s="97"/>
      <c r="AA3964" s="91" t="str">
        <v>INDIA001.6SU</v>
      </c>
    </row>
    <row r="3965" spans="1:27" s="91" customFormat="1" ht="15" customHeight="1" x14ac:dyDescent="0.35">
      <c r="A3965" t="s">
        <v>11754</v>
      </c>
      <c r="B3965" t="s">
        <v>11753</v>
      </c>
      <c r="C3965" t="s">
        <v>7453</v>
      </c>
      <c r="D3965" t="s">
        <v>11755</v>
      </c>
      <c r="E3965"/>
      <c r="F3965" t="s">
        <v>9</v>
      </c>
      <c r="G3965"/>
      <c r="H3965">
        <v>1.7</v>
      </c>
      <c r="I3965">
        <v>12.49</v>
      </c>
      <c r="J3965" t="s">
        <v>10</v>
      </c>
      <c r="K3965">
        <v>35.019210000000001</v>
      </c>
      <c r="L3965">
        <v>-88.67398</v>
      </c>
      <c r="M3965" s="100" t="s">
        <v>38377</v>
      </c>
      <c r="N3965" t="s">
        <v>26200</v>
      </c>
      <c r="O3965" t="s">
        <v>42463</v>
      </c>
      <c r="P3965">
        <v>4</v>
      </c>
      <c r="Q3965" t="s">
        <v>31933</v>
      </c>
      <c r="R3965" t="s">
        <v>25816</v>
      </c>
      <c r="S3965" t="s">
        <v>26197</v>
      </c>
      <c r="T3965"/>
      <c r="U3965" t="s">
        <v>26198</v>
      </c>
      <c r="V3965" t="s">
        <v>26199</v>
      </c>
      <c r="X3965" s="91" t="s">
        <v>30094</v>
      </c>
      <c r="Y3965" s="97"/>
      <c r="AA3965" s="91" t="str">
        <v>INDIA001.7MC</v>
      </c>
    </row>
    <row r="3966" spans="1:27" s="91" customFormat="1" ht="15" customHeight="1" x14ac:dyDescent="0.35">
      <c r="A3966" t="s">
        <v>11757</v>
      </c>
      <c r="B3966" t="s">
        <v>11756</v>
      </c>
      <c r="C3966" t="s">
        <v>7453</v>
      </c>
      <c r="D3966" t="s">
        <v>11758</v>
      </c>
      <c r="E3966"/>
      <c r="F3966" t="s">
        <v>33</v>
      </c>
      <c r="G3966"/>
      <c r="H3966">
        <v>2</v>
      </c>
      <c r="I3966">
        <v>20.95</v>
      </c>
      <c r="J3966" t="s">
        <v>53</v>
      </c>
      <c r="K3966">
        <v>35.10295</v>
      </c>
      <c r="L3966">
        <v>-86.867999999999995</v>
      </c>
      <c r="M3966" s="100" t="s">
        <v>38457</v>
      </c>
      <c r="N3966" t="s">
        <v>26336</v>
      </c>
      <c r="O3966" t="s">
        <v>42373</v>
      </c>
      <c r="P3966">
        <v>2</v>
      </c>
      <c r="Q3966" t="s">
        <v>27494</v>
      </c>
      <c r="R3966" t="s">
        <v>25808</v>
      </c>
      <c r="S3966" t="s">
        <v>26197</v>
      </c>
      <c r="T3966"/>
      <c r="U3966" t="s">
        <v>26198</v>
      </c>
      <c r="V3966" t="s">
        <v>26199</v>
      </c>
      <c r="W3966" s="91" t="s">
        <v>35307</v>
      </c>
      <c r="X3966" s="91" t="s">
        <v>31934</v>
      </c>
      <c r="Y3966" s="97"/>
      <c r="AA3966" s="91" t="str">
        <v>INDIA002.0GS</v>
      </c>
    </row>
    <row r="3967" spans="1:27" s="91" customFormat="1" ht="15" customHeight="1" x14ac:dyDescent="0.35">
      <c r="A3967" t="s">
        <v>11760</v>
      </c>
      <c r="B3967" t="s">
        <v>11759</v>
      </c>
      <c r="C3967" t="s">
        <v>7453</v>
      </c>
      <c r="D3967" t="s">
        <v>11761</v>
      </c>
      <c r="E3967"/>
      <c r="F3967" t="s">
        <v>29083</v>
      </c>
      <c r="G3967"/>
      <c r="H3967">
        <v>2</v>
      </c>
      <c r="I3967">
        <v>2.17</v>
      </c>
      <c r="J3967" t="s">
        <v>423</v>
      </c>
      <c r="K3967">
        <v>36.015833000000001</v>
      </c>
      <c r="L3967">
        <v>-87.962778</v>
      </c>
      <c r="M3967" s="100" t="s">
        <v>38392</v>
      </c>
      <c r="N3967" t="s">
        <v>26221</v>
      </c>
      <c r="O3967" t="s">
        <v>42862</v>
      </c>
      <c r="P3967">
        <v>3</v>
      </c>
      <c r="Q3967" t="s">
        <v>31935</v>
      </c>
      <c r="R3967" t="s">
        <v>25829</v>
      </c>
      <c r="S3967" t="s">
        <v>26197</v>
      </c>
      <c r="T3967"/>
      <c r="U3967" t="s">
        <v>26198</v>
      </c>
      <c r="V3967" t="s">
        <v>26199</v>
      </c>
      <c r="Y3967" s="97"/>
      <c r="AA3967" s="91" t="str">
        <v>INDIA002.0HU</v>
      </c>
    </row>
    <row r="3968" spans="1:27" s="91" customFormat="1" ht="15" customHeight="1" x14ac:dyDescent="0.35">
      <c r="A3968" s="310" t="s">
        <v>41294</v>
      </c>
      <c r="B3968" s="310" t="s">
        <v>41295</v>
      </c>
      <c r="C3968" s="310" t="s">
        <v>7453</v>
      </c>
      <c r="D3968" s="310" t="s">
        <v>41296</v>
      </c>
      <c r="E3968" s="310"/>
      <c r="F3968" s="310" t="s">
        <v>28985</v>
      </c>
      <c r="G3968" s="310"/>
      <c r="H3968" s="314">
        <v>2.1</v>
      </c>
      <c r="I3968" s="314">
        <v>2.35</v>
      </c>
      <c r="J3968" s="310" t="s">
        <v>301</v>
      </c>
      <c r="K3968" s="314">
        <v>35.073051999999997</v>
      </c>
      <c r="L3968" s="314">
        <v>-84.626593</v>
      </c>
      <c r="M3968" s="314" t="s">
        <v>38423</v>
      </c>
      <c r="N3968" s="310" t="s">
        <v>26269</v>
      </c>
      <c r="O3968" s="310" t="s">
        <v>41297</v>
      </c>
      <c r="P3968" s="314">
        <v>1</v>
      </c>
      <c r="Q3968" s="310" t="s">
        <v>31923</v>
      </c>
      <c r="R3968" s="310" t="s">
        <v>25802</v>
      </c>
      <c r="S3968" s="310" t="s">
        <v>26197</v>
      </c>
      <c r="T3968" s="310"/>
      <c r="U3968" s="310" t="s">
        <v>26198</v>
      </c>
      <c r="V3968" s="310" t="s">
        <v>26204</v>
      </c>
      <c r="W3968" s="91" t="s">
        <v>41298</v>
      </c>
      <c r="X3968" s="91" t="s">
        <v>40633</v>
      </c>
      <c r="Y3968" s="97"/>
      <c r="AA3968" s="91" t="str">
        <v>INDIA002.1PO</v>
      </c>
    </row>
    <row r="3969" spans="1:27" s="91" customFormat="1" ht="15" customHeight="1" x14ac:dyDescent="0.35">
      <c r="A3969" t="s">
        <v>11763</v>
      </c>
      <c r="B3969" t="s">
        <v>11762</v>
      </c>
      <c r="C3969" t="s">
        <v>7453</v>
      </c>
      <c r="D3969" t="s">
        <v>11764</v>
      </c>
      <c r="E3969" t="s">
        <v>26424</v>
      </c>
      <c r="F3969" t="s">
        <v>33</v>
      </c>
      <c r="G3969"/>
      <c r="H3969">
        <v>2.2999999999999998</v>
      </c>
      <c r="I3969">
        <v>28.61</v>
      </c>
      <c r="J3969" t="s">
        <v>614</v>
      </c>
      <c r="K3969">
        <v>36.136099999999999</v>
      </c>
      <c r="L3969">
        <v>-85.771900000000002</v>
      </c>
      <c r="M3969" s="100" t="s">
        <v>38383</v>
      </c>
      <c r="N3969" t="s">
        <v>3589</v>
      </c>
      <c r="O3969" t="s">
        <v>43132</v>
      </c>
      <c r="P3969">
        <v>2</v>
      </c>
      <c r="Q3969" t="s">
        <v>31930</v>
      </c>
      <c r="R3969" t="s">
        <v>25812</v>
      </c>
      <c r="S3969" t="s">
        <v>26197</v>
      </c>
      <c r="T3969"/>
      <c r="U3969" t="s">
        <v>26198</v>
      </c>
      <c r="V3969" t="s">
        <v>26199</v>
      </c>
      <c r="W3969" s="91" t="s">
        <v>11765</v>
      </c>
      <c r="X3969" s="91" t="s">
        <v>31936</v>
      </c>
      <c r="Y3969" s="97"/>
      <c r="AA3969" s="91" t="str">
        <v>INDIA002.3PU</v>
      </c>
    </row>
    <row r="3970" spans="1:27" s="91" customFormat="1" ht="15" customHeight="1" x14ac:dyDescent="0.35">
      <c r="A3970" t="s">
        <v>11767</v>
      </c>
      <c r="B3970" t="s">
        <v>11766</v>
      </c>
      <c r="C3970" t="s">
        <v>7453</v>
      </c>
      <c r="D3970" t="s">
        <v>11768</v>
      </c>
      <c r="E3970"/>
      <c r="F3970" t="s">
        <v>44</v>
      </c>
      <c r="G3970" t="s">
        <v>324</v>
      </c>
      <c r="H3970">
        <v>2.4</v>
      </c>
      <c r="I3970">
        <v>20</v>
      </c>
      <c r="J3970" t="s">
        <v>878</v>
      </c>
      <c r="K3970">
        <v>36.030279999999998</v>
      </c>
      <c r="L3970">
        <v>-84.345759999999999</v>
      </c>
      <c r="M3970" s="100" t="s">
        <v>38459</v>
      </c>
      <c r="N3970" t="s">
        <v>26343</v>
      </c>
      <c r="O3970" t="s">
        <v>42098</v>
      </c>
      <c r="P3970">
        <v>3</v>
      </c>
      <c r="Q3970" t="s">
        <v>27497</v>
      </c>
      <c r="R3970" t="s">
        <v>25825</v>
      </c>
      <c r="S3970" t="s">
        <v>26197</v>
      </c>
      <c r="T3970"/>
      <c r="U3970" t="s">
        <v>26198</v>
      </c>
      <c r="V3970" t="s">
        <v>26204</v>
      </c>
      <c r="X3970" s="91" t="s">
        <v>31937</v>
      </c>
      <c r="Y3970" s="97"/>
      <c r="AA3970" s="91" t="str">
        <v>INDIA002.4RO</v>
      </c>
    </row>
    <row r="3971" spans="1:27" s="91" customFormat="1" ht="15" customHeight="1" x14ac:dyDescent="0.35">
      <c r="A3971" t="s">
        <v>11770</v>
      </c>
      <c r="B3971" t="s">
        <v>11769</v>
      </c>
      <c r="C3971" t="s">
        <v>7453</v>
      </c>
      <c r="D3971" t="s">
        <v>11771</v>
      </c>
      <c r="E3971"/>
      <c r="F3971" t="s">
        <v>44</v>
      </c>
      <c r="G3971"/>
      <c r="H3971">
        <v>2.6</v>
      </c>
      <c r="I3971">
        <v>20</v>
      </c>
      <c r="J3971" t="s">
        <v>2163</v>
      </c>
      <c r="K3971">
        <v>36.392600000000002</v>
      </c>
      <c r="L3971">
        <v>-83.410899999999998</v>
      </c>
      <c r="M3971" s="100" t="s">
        <v>38424</v>
      </c>
      <c r="N3971" t="s">
        <v>26272</v>
      </c>
      <c r="O3971" t="s">
        <v>42984</v>
      </c>
      <c r="P3971">
        <v>4</v>
      </c>
      <c r="Q3971" t="s">
        <v>27057</v>
      </c>
      <c r="R3971" t="s">
        <v>25825</v>
      </c>
      <c r="S3971" t="s">
        <v>26197</v>
      </c>
      <c r="T3971"/>
      <c r="U3971" t="s">
        <v>26198</v>
      </c>
      <c r="V3971" t="s">
        <v>26204</v>
      </c>
      <c r="W3971" s="91" t="s">
        <v>41299</v>
      </c>
      <c r="X3971" s="91" t="s">
        <v>31938</v>
      </c>
      <c r="Y3971" s="97"/>
      <c r="AA3971" s="91" t="str">
        <v>INDIA002.6GR</v>
      </c>
    </row>
    <row r="3972" spans="1:27" s="91" customFormat="1" ht="15" customHeight="1" x14ac:dyDescent="0.35">
      <c r="A3972" s="310" t="s">
        <v>41300</v>
      </c>
      <c r="B3972" s="310" t="s">
        <v>41301</v>
      </c>
      <c r="C3972" s="310" t="s">
        <v>7453</v>
      </c>
      <c r="D3972" s="310" t="s">
        <v>41302</v>
      </c>
      <c r="E3972" s="310"/>
      <c r="F3972" s="310" t="s">
        <v>28994</v>
      </c>
      <c r="G3972" s="310" t="s">
        <v>28981</v>
      </c>
      <c r="H3972" s="314">
        <v>2.8</v>
      </c>
      <c r="I3972" s="314">
        <v>3.04</v>
      </c>
      <c r="J3972" s="310" t="s">
        <v>1015</v>
      </c>
      <c r="K3972" s="314">
        <v>35.97627</v>
      </c>
      <c r="L3972" s="314">
        <v>-83.309169999999995</v>
      </c>
      <c r="M3972" s="314" t="s">
        <v>38394</v>
      </c>
      <c r="N3972" s="310" t="s">
        <v>26308</v>
      </c>
      <c r="O3972" s="310" t="s">
        <v>43475</v>
      </c>
      <c r="P3972" s="314">
        <v>5</v>
      </c>
      <c r="Q3972" s="310" t="s">
        <v>41303</v>
      </c>
      <c r="R3972" s="310" t="s">
        <v>25825</v>
      </c>
      <c r="S3972" s="310" t="s">
        <v>26197</v>
      </c>
      <c r="T3972" s="310"/>
      <c r="U3972" s="310" t="s">
        <v>26198</v>
      </c>
      <c r="V3972" s="310" t="s">
        <v>26204</v>
      </c>
      <c r="W3972" s="91" t="s">
        <v>41304</v>
      </c>
      <c r="Y3972" s="97"/>
      <c r="AA3972" s="91" t="str">
        <v>INDIA002.8JE</v>
      </c>
    </row>
    <row r="3973" spans="1:27" s="91" customFormat="1" ht="15" customHeight="1" x14ac:dyDescent="0.35">
      <c r="A3973" t="s">
        <v>11773</v>
      </c>
      <c r="B3973" t="s">
        <v>11772</v>
      </c>
      <c r="C3973" t="s">
        <v>7453</v>
      </c>
      <c r="D3973" t="s">
        <v>11774</v>
      </c>
      <c r="E3973"/>
      <c r="F3973" t="s">
        <v>44</v>
      </c>
      <c r="G3973"/>
      <c r="H3973">
        <v>3.5</v>
      </c>
      <c r="I3973">
        <v>52.05</v>
      </c>
      <c r="J3973" t="s">
        <v>398</v>
      </c>
      <c r="K3973">
        <v>36.587800000000001</v>
      </c>
      <c r="L3973">
        <v>-83.6083</v>
      </c>
      <c r="M3973" s="100" t="s">
        <v>38559</v>
      </c>
      <c r="N3973" t="s">
        <v>26447</v>
      </c>
      <c r="O3973" t="s">
        <v>43133</v>
      </c>
      <c r="P3973">
        <v>4</v>
      </c>
      <c r="Q3973" t="s">
        <v>27491</v>
      </c>
      <c r="R3973" t="s">
        <v>25825</v>
      </c>
      <c r="S3973" t="s">
        <v>26197</v>
      </c>
      <c r="T3973"/>
      <c r="U3973" t="s">
        <v>26198</v>
      </c>
      <c r="V3973" t="s">
        <v>26204</v>
      </c>
      <c r="W3973" s="91" t="s">
        <v>11775</v>
      </c>
      <c r="X3973" s="91" t="s">
        <v>31939</v>
      </c>
      <c r="Y3973" s="97"/>
      <c r="AA3973" s="91" t="str">
        <v>INDIA003.5CL</v>
      </c>
    </row>
    <row r="3974" spans="1:27" s="91" customFormat="1" ht="15" customHeight="1" x14ac:dyDescent="0.35">
      <c r="A3974" t="s">
        <v>11777</v>
      </c>
      <c r="B3974" t="s">
        <v>11776</v>
      </c>
      <c r="C3974" t="s">
        <v>7453</v>
      </c>
      <c r="D3974" t="s">
        <v>11778</v>
      </c>
      <c r="E3974"/>
      <c r="F3974" t="s">
        <v>9</v>
      </c>
      <c r="G3974"/>
      <c r="H3974">
        <v>3.8</v>
      </c>
      <c r="I3974">
        <v>217.35</v>
      </c>
      <c r="J3974" t="s">
        <v>354</v>
      </c>
      <c r="K3974">
        <v>35.354799999999997</v>
      </c>
      <c r="L3974">
        <v>-88.174899999999994</v>
      </c>
      <c r="M3974" s="100" t="s">
        <v>38402</v>
      </c>
      <c r="N3974" t="s">
        <v>26242</v>
      </c>
      <c r="O3974" t="s">
        <v>42224</v>
      </c>
      <c r="P3974">
        <v>3</v>
      </c>
      <c r="Q3974" t="s">
        <v>27498</v>
      </c>
      <c r="R3974" t="s">
        <v>25816</v>
      </c>
      <c r="S3974" t="s">
        <v>26197</v>
      </c>
      <c r="T3974"/>
      <c r="U3974" t="s">
        <v>26198</v>
      </c>
      <c r="V3974" t="s">
        <v>26199</v>
      </c>
      <c r="W3974" s="91" t="s">
        <v>35308</v>
      </c>
      <c r="X3974" s="91" t="s">
        <v>35309</v>
      </c>
      <c r="Y3974" s="97"/>
      <c r="AA3974" s="91" t="str">
        <v>INDIA003.8HD</v>
      </c>
    </row>
    <row r="3975" spans="1:27" s="91" customFormat="1" ht="15" customHeight="1" x14ac:dyDescent="0.35">
      <c r="A3975" t="s">
        <v>11780</v>
      </c>
      <c r="B3975" t="s">
        <v>11779</v>
      </c>
      <c r="C3975" t="s">
        <v>7453</v>
      </c>
      <c r="D3975" t="s">
        <v>11781</v>
      </c>
      <c r="E3975"/>
      <c r="F3975" t="s">
        <v>27</v>
      </c>
      <c r="G3975"/>
      <c r="H3975">
        <v>4.7</v>
      </c>
      <c r="I3975">
        <v>24.14</v>
      </c>
      <c r="J3975" t="s">
        <v>3832</v>
      </c>
      <c r="K3975">
        <v>35.007800000000003</v>
      </c>
      <c r="L3975">
        <v>-89.181100000000001</v>
      </c>
      <c r="M3975" s="100" t="s">
        <v>38390</v>
      </c>
      <c r="N3975" t="s">
        <v>26218</v>
      </c>
      <c r="O3975" t="s">
        <v>42553</v>
      </c>
      <c r="P3975">
        <v>3</v>
      </c>
      <c r="Q3975" t="s">
        <v>31940</v>
      </c>
      <c r="R3975" t="s">
        <v>25828</v>
      </c>
      <c r="S3975" t="s">
        <v>26197</v>
      </c>
      <c r="T3975"/>
      <c r="U3975" t="s">
        <v>26198</v>
      </c>
      <c r="V3975" t="s">
        <v>26199</v>
      </c>
      <c r="W3975" s="91" t="s">
        <v>11782</v>
      </c>
      <c r="X3975" s="91" t="s">
        <v>31941</v>
      </c>
      <c r="Y3975" s="97"/>
      <c r="AA3975" s="91" t="str">
        <v>INDIA004.7HR</v>
      </c>
    </row>
    <row r="3976" spans="1:27" s="91" customFormat="1" ht="15" customHeight="1" x14ac:dyDescent="0.35">
      <c r="A3976" t="s">
        <v>11784</v>
      </c>
      <c r="B3976" t="s">
        <v>11783</v>
      </c>
      <c r="C3976" t="s">
        <v>7453</v>
      </c>
      <c r="D3976" t="s">
        <v>11785</v>
      </c>
      <c r="E3976"/>
      <c r="F3976" t="s">
        <v>324</v>
      </c>
      <c r="G3976"/>
      <c r="H3976">
        <v>6.6</v>
      </c>
      <c r="I3976">
        <v>2.8</v>
      </c>
      <c r="J3976" t="s">
        <v>775</v>
      </c>
      <c r="K3976">
        <v>36.06644</v>
      </c>
      <c r="L3976">
        <v>-84.361500000000007</v>
      </c>
      <c r="M3976" s="100" t="s">
        <v>38459</v>
      </c>
      <c r="N3976" t="s">
        <v>26343</v>
      </c>
      <c r="O3976" t="s">
        <v>42098</v>
      </c>
      <c r="P3976">
        <v>3</v>
      </c>
      <c r="Q3976" t="s">
        <v>31942</v>
      </c>
      <c r="R3976" t="s">
        <v>25825</v>
      </c>
      <c r="S3976" t="s">
        <v>26197</v>
      </c>
      <c r="T3976"/>
      <c r="U3976" t="s">
        <v>26198</v>
      </c>
      <c r="V3976" t="s">
        <v>26204</v>
      </c>
      <c r="W3976" s="91" t="s">
        <v>11786</v>
      </c>
      <c r="X3976" s="91" t="s">
        <v>31943</v>
      </c>
      <c r="Y3976" s="97"/>
      <c r="AA3976" s="91" t="str">
        <v>INDIA006.6MG</v>
      </c>
    </row>
    <row r="3977" spans="1:27" s="91" customFormat="1" ht="15" customHeight="1" x14ac:dyDescent="0.35">
      <c r="A3977" t="s">
        <v>11788</v>
      </c>
      <c r="B3977" t="s">
        <v>11787</v>
      </c>
      <c r="C3977" t="s">
        <v>7453</v>
      </c>
      <c r="D3977" t="s">
        <v>11789</v>
      </c>
      <c r="E3977"/>
      <c r="F3977" t="s">
        <v>29083</v>
      </c>
      <c r="G3977"/>
      <c r="H3977">
        <v>19</v>
      </c>
      <c r="I3977">
        <v>173.7</v>
      </c>
      <c r="J3977" t="s">
        <v>354</v>
      </c>
      <c r="K3977">
        <v>35.286299999999997</v>
      </c>
      <c r="L3977">
        <v>-88.031300000000002</v>
      </c>
      <c r="M3977" s="100" t="s">
        <v>38402</v>
      </c>
      <c r="N3977" t="s">
        <v>26242</v>
      </c>
      <c r="O3977" t="s">
        <v>43130</v>
      </c>
      <c r="P3977">
        <v>3</v>
      </c>
      <c r="Q3977" t="s">
        <v>27498</v>
      </c>
      <c r="R3977" t="s">
        <v>25816</v>
      </c>
      <c r="S3977" t="s">
        <v>26197</v>
      </c>
      <c r="T3977"/>
      <c r="U3977" t="s">
        <v>26198</v>
      </c>
      <c r="V3977" t="s">
        <v>26199</v>
      </c>
      <c r="W3977" s="91" t="s">
        <v>35310</v>
      </c>
      <c r="Y3977" s="97"/>
      <c r="AA3977" s="91" t="str">
        <v>INDIA019.0HD</v>
      </c>
    </row>
    <row r="3978" spans="1:27" s="91" customFormat="1" ht="15" customHeight="1" x14ac:dyDescent="0.35">
      <c r="A3978" t="s">
        <v>11791</v>
      </c>
      <c r="B3978" t="s">
        <v>11790</v>
      </c>
      <c r="C3978" t="s">
        <v>7453</v>
      </c>
      <c r="D3978" t="s">
        <v>11792</v>
      </c>
      <c r="E3978"/>
      <c r="F3978" t="s">
        <v>29083</v>
      </c>
      <c r="G3978"/>
      <c r="H3978">
        <v>20</v>
      </c>
      <c r="I3978">
        <v>157.94</v>
      </c>
      <c r="J3978" t="s">
        <v>354</v>
      </c>
      <c r="K3978">
        <v>35.276000000000003</v>
      </c>
      <c r="L3978">
        <v>-88.02</v>
      </c>
      <c r="M3978" s="100" t="s">
        <v>38402</v>
      </c>
      <c r="N3978" t="s">
        <v>26242</v>
      </c>
      <c r="O3978" t="s">
        <v>43130</v>
      </c>
      <c r="P3978">
        <v>3</v>
      </c>
      <c r="Q3978" t="s">
        <v>27498</v>
      </c>
      <c r="R3978" t="s">
        <v>25816</v>
      </c>
      <c r="S3978" t="s">
        <v>26197</v>
      </c>
      <c r="T3978"/>
      <c r="U3978" t="s">
        <v>26198</v>
      </c>
      <c r="V3978" t="s">
        <v>26199</v>
      </c>
      <c r="W3978" s="91" t="s">
        <v>11793</v>
      </c>
      <c r="X3978" s="91" t="s">
        <v>35311</v>
      </c>
      <c r="Y3978" s="97"/>
      <c r="AA3978" s="91" t="str">
        <v>INDIA020.0HD</v>
      </c>
    </row>
    <row r="3979" spans="1:27" s="91" customFormat="1" ht="15" customHeight="1" x14ac:dyDescent="0.35">
      <c r="A3979" t="s">
        <v>11795</v>
      </c>
      <c r="B3979" t="s">
        <v>11794</v>
      </c>
      <c r="C3979" t="s">
        <v>7453</v>
      </c>
      <c r="D3979" t="s">
        <v>11796</v>
      </c>
      <c r="E3979"/>
      <c r="F3979" t="s">
        <v>29083</v>
      </c>
      <c r="G3979"/>
      <c r="H3979">
        <v>26.3</v>
      </c>
      <c r="I3979">
        <v>84.32</v>
      </c>
      <c r="J3979" t="s">
        <v>942</v>
      </c>
      <c r="K3979">
        <v>35.224220000000003</v>
      </c>
      <c r="L3979">
        <v>-87.949780000000004</v>
      </c>
      <c r="M3979" s="100" t="s">
        <v>38402</v>
      </c>
      <c r="N3979" t="s">
        <v>26242</v>
      </c>
      <c r="O3979" t="s">
        <v>43131</v>
      </c>
      <c r="P3979">
        <v>3</v>
      </c>
      <c r="Q3979" t="s">
        <v>31944</v>
      </c>
      <c r="R3979" t="s">
        <v>25808</v>
      </c>
      <c r="S3979" t="s">
        <v>26197</v>
      </c>
      <c r="T3979"/>
      <c r="U3979" t="s">
        <v>26198</v>
      </c>
      <c r="V3979" t="s">
        <v>26199</v>
      </c>
      <c r="W3979" s="91" t="s">
        <v>35312</v>
      </c>
      <c r="Y3979" s="97"/>
      <c r="AA3979" s="91" t="str">
        <v>INDIA026.3WE</v>
      </c>
    </row>
    <row r="3980" spans="1:27" s="91" customFormat="1" ht="15" customHeight="1" x14ac:dyDescent="0.35">
      <c r="A3980" t="s">
        <v>11798</v>
      </c>
      <c r="B3980" t="s">
        <v>11797</v>
      </c>
      <c r="C3980" t="s">
        <v>7453</v>
      </c>
      <c r="D3980" t="s">
        <v>11799</v>
      </c>
      <c r="E3980"/>
      <c r="F3980" t="s">
        <v>9</v>
      </c>
      <c r="G3980"/>
      <c r="H3980">
        <v>27.3</v>
      </c>
      <c r="I3980">
        <v>136.24</v>
      </c>
      <c r="J3980" t="s">
        <v>354</v>
      </c>
      <c r="K3980">
        <v>35.218600000000002</v>
      </c>
      <c r="L3980">
        <v>-87.966099999999997</v>
      </c>
      <c r="M3980" s="100" t="s">
        <v>38402</v>
      </c>
      <c r="N3980" t="s">
        <v>26242</v>
      </c>
      <c r="O3980" t="s">
        <v>43130</v>
      </c>
      <c r="P3980">
        <v>3</v>
      </c>
      <c r="Q3980" t="s">
        <v>27498</v>
      </c>
      <c r="R3980" t="s">
        <v>25816</v>
      </c>
      <c r="S3980" t="s">
        <v>26197</v>
      </c>
      <c r="T3980"/>
      <c r="U3980" t="s">
        <v>26198</v>
      </c>
      <c r="V3980" t="s">
        <v>26199</v>
      </c>
      <c r="W3980" s="91" t="s">
        <v>11800</v>
      </c>
      <c r="X3980" s="91" t="s">
        <v>31945</v>
      </c>
      <c r="Y3980" s="97"/>
      <c r="AA3980" s="91" t="str">
        <v>INDIA027.3HD</v>
      </c>
    </row>
    <row r="3981" spans="1:27" s="91" customFormat="1" ht="15" customHeight="1" x14ac:dyDescent="0.35">
      <c r="A3981" t="s">
        <v>11802</v>
      </c>
      <c r="B3981" t="s">
        <v>11801</v>
      </c>
      <c r="C3981" t="s">
        <v>7453</v>
      </c>
      <c r="D3981" t="s">
        <v>11803</v>
      </c>
      <c r="E3981"/>
      <c r="F3981" t="s">
        <v>29083</v>
      </c>
      <c r="G3981"/>
      <c r="H3981">
        <v>36.200000000000003</v>
      </c>
      <c r="I3981">
        <v>40</v>
      </c>
      <c r="J3981" t="s">
        <v>942</v>
      </c>
      <c r="K3981">
        <v>35.2226</v>
      </c>
      <c r="L3981">
        <v>-87.846800000000002</v>
      </c>
      <c r="M3981" s="100" t="s">
        <v>38402</v>
      </c>
      <c r="N3981" t="s">
        <v>26242</v>
      </c>
      <c r="O3981" t="s">
        <v>43131</v>
      </c>
      <c r="P3981">
        <v>3</v>
      </c>
      <c r="Q3981" t="s">
        <v>31944</v>
      </c>
      <c r="R3981" t="s">
        <v>25808</v>
      </c>
      <c r="S3981" t="s">
        <v>26197</v>
      </c>
      <c r="T3981"/>
      <c r="U3981" t="s">
        <v>26198</v>
      </c>
      <c r="V3981" t="s">
        <v>26199</v>
      </c>
      <c r="W3981" s="91" t="s">
        <v>35313</v>
      </c>
      <c r="Y3981" s="97"/>
      <c r="AA3981" s="91" t="str">
        <v>INDIA036.2WE</v>
      </c>
    </row>
    <row r="3982" spans="1:27" s="91" customFormat="1" ht="15" customHeight="1" x14ac:dyDescent="0.35">
      <c r="A3982" t="s">
        <v>11805</v>
      </c>
      <c r="B3982" t="s">
        <v>11804</v>
      </c>
      <c r="C3982" t="s">
        <v>11806</v>
      </c>
      <c r="D3982" t="s">
        <v>11807</v>
      </c>
      <c r="E3982"/>
      <c r="F3982" t="s">
        <v>324</v>
      </c>
      <c r="G3982"/>
      <c r="H3982">
        <v>0.8</v>
      </c>
      <c r="I3982">
        <v>0.03</v>
      </c>
      <c r="J3982" t="s">
        <v>950</v>
      </c>
      <c r="K3982">
        <v>36.170957000000001</v>
      </c>
      <c r="L3982">
        <v>-84.398764</v>
      </c>
      <c r="M3982" s="100" t="s">
        <v>38426</v>
      </c>
      <c r="N3982" t="s">
        <v>26325</v>
      </c>
      <c r="O3982" t="s">
        <v>42757</v>
      </c>
      <c r="P3982">
        <v>4</v>
      </c>
      <c r="Q3982" t="s">
        <v>31929</v>
      </c>
      <c r="R3982" t="s">
        <v>25825</v>
      </c>
      <c r="S3982" t="s">
        <v>26197</v>
      </c>
      <c r="T3982"/>
      <c r="U3982" t="s">
        <v>26198</v>
      </c>
      <c r="V3982" t="s">
        <v>26204</v>
      </c>
      <c r="W3982" s="91" t="s">
        <v>11808</v>
      </c>
      <c r="X3982" s="91" t="s">
        <v>31946</v>
      </c>
      <c r="Y3982" s="97"/>
      <c r="AA3982" s="91" t="str">
        <v>INDIA1.0T0.8AN</v>
      </c>
    </row>
    <row r="3983" spans="1:27" s="91" customFormat="1" ht="15" customHeight="1" x14ac:dyDescent="0.35">
      <c r="A3983" t="s">
        <v>11810</v>
      </c>
      <c r="B3983" t="s">
        <v>11809</v>
      </c>
      <c r="C3983" t="s">
        <v>11806</v>
      </c>
      <c r="D3983" t="s">
        <v>11811</v>
      </c>
      <c r="E3983"/>
      <c r="F3983" t="s">
        <v>324</v>
      </c>
      <c r="G3983"/>
      <c r="H3983">
        <v>0.7</v>
      </c>
      <c r="I3983">
        <v>0.15</v>
      </c>
      <c r="J3983" t="s">
        <v>950</v>
      </c>
      <c r="K3983">
        <v>36.169593999999996</v>
      </c>
      <c r="L3983">
        <v>-84.405495999999999</v>
      </c>
      <c r="M3983" s="100" t="s">
        <v>38426</v>
      </c>
      <c r="N3983" t="s">
        <v>26325</v>
      </c>
      <c r="O3983" t="s">
        <v>42757</v>
      </c>
      <c r="P3983">
        <v>4</v>
      </c>
      <c r="Q3983" t="s">
        <v>31929</v>
      </c>
      <c r="R3983" t="s">
        <v>25825</v>
      </c>
      <c r="S3983" t="s">
        <v>26197</v>
      </c>
      <c r="T3983"/>
      <c r="U3983" t="s">
        <v>26198</v>
      </c>
      <c r="V3983" t="s">
        <v>26204</v>
      </c>
      <c r="W3983" s="91" t="s">
        <v>11812</v>
      </c>
      <c r="X3983" s="91" t="s">
        <v>31946</v>
      </c>
      <c r="Y3983" s="97"/>
      <c r="AA3983" s="91" t="str">
        <v>INDIA1.4T0.7AN</v>
      </c>
    </row>
    <row r="3984" spans="1:27" s="91" customFormat="1" ht="15" customHeight="1" x14ac:dyDescent="0.35">
      <c r="A3984" t="s">
        <v>11814</v>
      </c>
      <c r="B3984" t="s">
        <v>11813</v>
      </c>
      <c r="C3984" t="s">
        <v>11806</v>
      </c>
      <c r="D3984" t="s">
        <v>11815</v>
      </c>
      <c r="E3984"/>
      <c r="F3984" t="s">
        <v>324</v>
      </c>
      <c r="G3984"/>
      <c r="H3984">
        <v>0.4</v>
      </c>
      <c r="I3984">
        <v>0.01</v>
      </c>
      <c r="J3984" t="s">
        <v>950</v>
      </c>
      <c r="K3984">
        <v>36.164999999999999</v>
      </c>
      <c r="L3984">
        <v>-84.4071</v>
      </c>
      <c r="M3984" s="100" t="s">
        <v>38426</v>
      </c>
      <c r="N3984" t="s">
        <v>26325</v>
      </c>
      <c r="O3984" t="s">
        <v>42757</v>
      </c>
      <c r="P3984">
        <v>4</v>
      </c>
      <c r="Q3984" t="s">
        <v>31929</v>
      </c>
      <c r="R3984" t="s">
        <v>25825</v>
      </c>
      <c r="S3984" t="s">
        <v>26197</v>
      </c>
      <c r="T3984"/>
      <c r="U3984" t="s">
        <v>26198</v>
      </c>
      <c r="V3984" t="s">
        <v>26204</v>
      </c>
      <c r="W3984" s="91" t="s">
        <v>11816</v>
      </c>
      <c r="X3984" s="91" t="s">
        <v>35314</v>
      </c>
      <c r="Y3984" s="97"/>
      <c r="AA3984" s="91" t="str">
        <v>INDIA1.7T0.4AN</v>
      </c>
    </row>
    <row r="3985" spans="1:27" s="91" customFormat="1" ht="15" customHeight="1" x14ac:dyDescent="0.35">
      <c r="A3985" t="s">
        <v>27500</v>
      </c>
      <c r="B3985" t="s">
        <v>27499</v>
      </c>
      <c r="C3985" t="s">
        <v>27501</v>
      </c>
      <c r="D3985" t="s">
        <v>27502</v>
      </c>
      <c r="E3985"/>
      <c r="F3985" t="s">
        <v>929</v>
      </c>
      <c r="G3985"/>
      <c r="H3985">
        <v>1.1000000000000001</v>
      </c>
      <c r="I3985">
        <v>4.2699999999999996</v>
      </c>
      <c r="J3985" t="s">
        <v>404</v>
      </c>
      <c r="K3985">
        <v>35.532470000000004</v>
      </c>
      <c r="L3985">
        <v>-89.771510000000006</v>
      </c>
      <c r="M3985" s="100" t="s">
        <v>38450</v>
      </c>
      <c r="N3985" t="s">
        <v>26319</v>
      </c>
      <c r="O3985" t="s">
        <v>42799</v>
      </c>
      <c r="P3985">
        <v>4</v>
      </c>
      <c r="Q3985" t="s">
        <v>27503</v>
      </c>
      <c r="R3985" t="s">
        <v>25828</v>
      </c>
      <c r="S3985" t="s">
        <v>26197</v>
      </c>
      <c r="T3985"/>
      <c r="U3985" t="s">
        <v>26198</v>
      </c>
      <c r="V3985" t="s">
        <v>26199</v>
      </c>
      <c r="Y3985" s="97"/>
      <c r="AA3985" s="91" t="str">
        <v>INDIA1C10.0T1.1TI</v>
      </c>
    </row>
    <row r="3986" spans="1:27" s="91" customFormat="1" ht="15" customHeight="1" x14ac:dyDescent="0.35">
      <c r="A3986" t="s">
        <v>11818</v>
      </c>
      <c r="B3986" t="s">
        <v>11817</v>
      </c>
      <c r="C3986" t="s">
        <v>29253</v>
      </c>
      <c r="D3986" t="s">
        <v>11819</v>
      </c>
      <c r="E3986"/>
      <c r="F3986" t="s">
        <v>929</v>
      </c>
      <c r="G3986"/>
      <c r="H3986">
        <v>0.8</v>
      </c>
      <c r="I3986">
        <v>1.53</v>
      </c>
      <c r="J3986" t="s">
        <v>404</v>
      </c>
      <c r="K3986">
        <v>35.535260000000001</v>
      </c>
      <c r="L3986">
        <v>-89.757850000000005</v>
      </c>
      <c r="M3986" s="100" t="s">
        <v>38450</v>
      </c>
      <c r="N3986" t="s">
        <v>26319</v>
      </c>
      <c r="O3986" t="s">
        <v>42799</v>
      </c>
      <c r="P3986">
        <v>4</v>
      </c>
      <c r="Q3986" t="s">
        <v>27503</v>
      </c>
      <c r="R3986" t="s">
        <v>25828</v>
      </c>
      <c r="S3986" t="s">
        <v>26197</v>
      </c>
      <c r="T3986"/>
      <c r="U3986" t="s">
        <v>26198</v>
      </c>
      <c r="V3986" t="s">
        <v>26199</v>
      </c>
      <c r="W3986" s="91" t="s">
        <v>11820</v>
      </c>
      <c r="X3986" s="91" t="s">
        <v>31947</v>
      </c>
      <c r="Y3986" s="97"/>
      <c r="AA3986" s="91" t="str">
        <v>INDIA1C10.0T1.3T0.8TI</v>
      </c>
    </row>
    <row r="3987" spans="1:27" s="91" customFormat="1" ht="15" customHeight="1" x14ac:dyDescent="0.35">
      <c r="A3987" t="s">
        <v>11822</v>
      </c>
      <c r="B3987" t="s">
        <v>11821</v>
      </c>
      <c r="C3987" t="s">
        <v>11823</v>
      </c>
      <c r="D3987" t="s">
        <v>11824</v>
      </c>
      <c r="E3987"/>
      <c r="F3987" t="s">
        <v>929</v>
      </c>
      <c r="G3987"/>
      <c r="H3987">
        <v>5</v>
      </c>
      <c r="I3987">
        <v>92.81</v>
      </c>
      <c r="J3987" t="s">
        <v>404</v>
      </c>
      <c r="K3987">
        <v>35.5762</v>
      </c>
      <c r="L3987">
        <v>-89.834379999999996</v>
      </c>
      <c r="M3987" s="100" t="s">
        <v>38450</v>
      </c>
      <c r="N3987" t="s">
        <v>26319</v>
      </c>
      <c r="O3987" t="s">
        <v>42849</v>
      </c>
      <c r="P3987">
        <v>4</v>
      </c>
      <c r="Q3987" t="s">
        <v>27504</v>
      </c>
      <c r="R3987" t="s">
        <v>25828</v>
      </c>
      <c r="S3987" t="s">
        <v>26197</v>
      </c>
      <c r="T3987"/>
      <c r="U3987" t="s">
        <v>26198</v>
      </c>
      <c r="V3987" t="s">
        <v>26199</v>
      </c>
      <c r="W3987" s="91" t="s">
        <v>11825</v>
      </c>
      <c r="X3987" s="91" t="s">
        <v>35315</v>
      </c>
      <c r="Y3987" s="97"/>
      <c r="AA3987" s="91" t="str">
        <v>INDIA1C5.0TI</v>
      </c>
    </row>
    <row r="3988" spans="1:27" s="91" customFormat="1" ht="15" customHeight="1" x14ac:dyDescent="0.35">
      <c r="A3988" t="s">
        <v>11827</v>
      </c>
      <c r="B3988" t="s">
        <v>11826</v>
      </c>
      <c r="C3988" t="s">
        <v>11823</v>
      </c>
      <c r="D3988" t="s">
        <v>11828</v>
      </c>
      <c r="E3988"/>
      <c r="F3988" t="s">
        <v>929</v>
      </c>
      <c r="G3988"/>
      <c r="H3988">
        <v>6.8</v>
      </c>
      <c r="I3988">
        <v>65.88</v>
      </c>
      <c r="J3988" t="s">
        <v>404</v>
      </c>
      <c r="K3988">
        <v>35.55245</v>
      </c>
      <c r="L3988">
        <v>-89.822040000000001</v>
      </c>
      <c r="M3988" s="100" t="s">
        <v>38450</v>
      </c>
      <c r="N3988" t="s">
        <v>26319</v>
      </c>
      <c r="O3988" t="s">
        <v>42849</v>
      </c>
      <c r="P3988">
        <v>4</v>
      </c>
      <c r="Q3988" t="s">
        <v>27504</v>
      </c>
      <c r="R3988" t="s">
        <v>25828</v>
      </c>
      <c r="S3988" t="s">
        <v>26197</v>
      </c>
      <c r="T3988"/>
      <c r="U3988" t="s">
        <v>26198</v>
      </c>
      <c r="V3988" t="s">
        <v>26199</v>
      </c>
      <c r="X3988" s="91" t="s">
        <v>31948</v>
      </c>
      <c r="Y3988" s="97"/>
      <c r="AA3988" s="91" t="str">
        <v>INDIA1C6.8TI</v>
      </c>
    </row>
    <row r="3989" spans="1:27" s="91" customFormat="1" ht="15" customHeight="1" x14ac:dyDescent="0.35">
      <c r="A3989" t="s">
        <v>11830</v>
      </c>
      <c r="B3989" t="s">
        <v>11829</v>
      </c>
      <c r="C3989" t="s">
        <v>11806</v>
      </c>
      <c r="D3989" t="s">
        <v>11831</v>
      </c>
      <c r="E3989"/>
      <c r="F3989" t="s">
        <v>324</v>
      </c>
      <c r="G3989"/>
      <c r="H3989">
        <v>0.5</v>
      </c>
      <c r="I3989">
        <v>0.04</v>
      </c>
      <c r="J3989" t="s">
        <v>950</v>
      </c>
      <c r="K3989">
        <v>36.165559999999999</v>
      </c>
      <c r="L3989">
        <v>-84.413055999999997</v>
      </c>
      <c r="M3989" s="100" t="s">
        <v>38426</v>
      </c>
      <c r="N3989" t="s">
        <v>26325</v>
      </c>
      <c r="O3989" t="s">
        <v>42757</v>
      </c>
      <c r="P3989">
        <v>4</v>
      </c>
      <c r="Q3989" t="s">
        <v>31929</v>
      </c>
      <c r="R3989" t="s">
        <v>25825</v>
      </c>
      <c r="S3989" t="s">
        <v>26197</v>
      </c>
      <c r="T3989"/>
      <c r="U3989" t="s">
        <v>26198</v>
      </c>
      <c r="V3989" t="s">
        <v>26204</v>
      </c>
      <c r="W3989" s="91" t="s">
        <v>11832</v>
      </c>
      <c r="X3989" s="91" t="s">
        <v>31946</v>
      </c>
      <c r="Y3989" s="97"/>
      <c r="AA3989" s="91" t="str">
        <v>INDIA2.1T0.5AN</v>
      </c>
    </row>
    <row r="3990" spans="1:27" s="91" customFormat="1" ht="15" customHeight="1" x14ac:dyDescent="0.35">
      <c r="A3990" t="s">
        <v>11834</v>
      </c>
      <c r="B3990" t="s">
        <v>11833</v>
      </c>
      <c r="C3990" t="s">
        <v>39481</v>
      </c>
      <c r="D3990" t="s">
        <v>39482</v>
      </c>
      <c r="E3990"/>
      <c r="F3990" t="s">
        <v>324</v>
      </c>
      <c r="G3990"/>
      <c r="H3990"/>
      <c r="I3990">
        <v>4.28</v>
      </c>
      <c r="J3990" t="s">
        <v>1237</v>
      </c>
      <c r="K3990">
        <v>36.588880000000003</v>
      </c>
      <c r="L3990">
        <v>-84.142499999999998</v>
      </c>
      <c r="M3990" s="100" t="s">
        <v>38417</v>
      </c>
      <c r="N3990" t="s">
        <v>26260</v>
      </c>
      <c r="O3990" t="s">
        <v>42557</v>
      </c>
      <c r="P3990">
        <v>4</v>
      </c>
      <c r="Q3990" t="s">
        <v>31949</v>
      </c>
      <c r="R3990" t="s">
        <v>25825</v>
      </c>
      <c r="S3990" t="s">
        <v>26197</v>
      </c>
      <c r="T3990" t="s">
        <v>41305</v>
      </c>
      <c r="U3990" t="s">
        <v>630</v>
      </c>
      <c r="V3990" t="s">
        <v>26204</v>
      </c>
      <c r="W3990" s="91" t="s">
        <v>11834</v>
      </c>
      <c r="X3990" s="91" t="s">
        <v>31950</v>
      </c>
      <c r="Y3990" s="97"/>
      <c r="AA3990" s="91" t="str">
        <v>INDIANMTB</v>
      </c>
    </row>
    <row r="3991" spans="1:27" s="91" customFormat="1" ht="15" customHeight="1" x14ac:dyDescent="0.35">
      <c r="A3991" t="s">
        <v>11836</v>
      </c>
      <c r="B3991" t="s">
        <v>11835</v>
      </c>
      <c r="C3991" t="s">
        <v>11837</v>
      </c>
      <c r="D3991" t="s">
        <v>11838</v>
      </c>
      <c r="E3991"/>
      <c r="F3991" t="s">
        <v>29090</v>
      </c>
      <c r="G3991"/>
      <c r="H3991">
        <v>0.1</v>
      </c>
      <c r="I3991">
        <v>1.3</v>
      </c>
      <c r="J3991" t="s">
        <v>442</v>
      </c>
      <c r="K3991">
        <v>36.222999999999999</v>
      </c>
      <c r="L3991">
        <v>-82.138000000000005</v>
      </c>
      <c r="M3991" s="100" t="s">
        <v>38455</v>
      </c>
      <c r="N3991" t="s">
        <v>26332</v>
      </c>
      <c r="O3991" t="s">
        <v>42174</v>
      </c>
      <c r="P3991">
        <v>1</v>
      </c>
      <c r="Q3991" t="s">
        <v>27505</v>
      </c>
      <c r="R3991" t="s">
        <v>25821</v>
      </c>
      <c r="S3991" t="s">
        <v>26197</v>
      </c>
      <c r="T3991"/>
      <c r="U3991" t="s">
        <v>26198</v>
      </c>
      <c r="V3991" t="s">
        <v>26204</v>
      </c>
      <c r="Y3991" s="97"/>
      <c r="AA3991" s="91" t="str">
        <v>INGRA000.1CT</v>
      </c>
    </row>
    <row r="3992" spans="1:27" s="91" customFormat="1" ht="15" customHeight="1" x14ac:dyDescent="0.35">
      <c r="A3992" t="s">
        <v>11840</v>
      </c>
      <c r="B3992" t="s">
        <v>11839</v>
      </c>
      <c r="C3992" t="s">
        <v>11837</v>
      </c>
      <c r="D3992" t="s">
        <v>11841</v>
      </c>
      <c r="E3992"/>
      <c r="F3992" t="s">
        <v>28985</v>
      </c>
      <c r="G3992"/>
      <c r="H3992">
        <v>0.4</v>
      </c>
      <c r="I3992">
        <v>1.52</v>
      </c>
      <c r="J3992" t="s">
        <v>409</v>
      </c>
      <c r="K3992">
        <v>35.301990000000004</v>
      </c>
      <c r="L3992">
        <v>-84.393060000000006</v>
      </c>
      <c r="M3992" s="100" t="s">
        <v>38384</v>
      </c>
      <c r="N3992" t="s">
        <v>26211</v>
      </c>
      <c r="O3992" t="s">
        <v>43124</v>
      </c>
      <c r="P3992">
        <v>2</v>
      </c>
      <c r="Q3992" t="s">
        <v>31951</v>
      </c>
      <c r="R3992" t="s">
        <v>25825</v>
      </c>
      <c r="S3992" t="s">
        <v>26197</v>
      </c>
      <c r="T3992"/>
      <c r="U3992" t="s">
        <v>26198</v>
      </c>
      <c r="V3992" t="s">
        <v>26204</v>
      </c>
      <c r="Y3992" s="97"/>
      <c r="AA3992" s="91" t="str">
        <v>INGRA000.4MO</v>
      </c>
    </row>
    <row r="3993" spans="1:27" s="91" customFormat="1" ht="15" customHeight="1" x14ac:dyDescent="0.35">
      <c r="A3993" t="s">
        <v>11843</v>
      </c>
      <c r="B3993" t="s">
        <v>11842</v>
      </c>
      <c r="C3993" t="s">
        <v>11844</v>
      </c>
      <c r="D3993" t="s">
        <v>11845</v>
      </c>
      <c r="E3993"/>
      <c r="F3993" t="s">
        <v>29083</v>
      </c>
      <c r="G3993"/>
      <c r="H3993">
        <v>0.1</v>
      </c>
      <c r="I3993">
        <v>0.19</v>
      </c>
      <c r="J3993" t="s">
        <v>95</v>
      </c>
      <c r="K3993">
        <v>35.911900000000003</v>
      </c>
      <c r="L3993">
        <v>-87.063699999999997</v>
      </c>
      <c r="M3993" s="100" t="s">
        <v>38379</v>
      </c>
      <c r="N3993" t="s">
        <v>26205</v>
      </c>
      <c r="O3993" t="s">
        <v>42747</v>
      </c>
      <c r="P3993">
        <v>1</v>
      </c>
      <c r="Q3993" t="s">
        <v>29570</v>
      </c>
      <c r="R3993" t="s">
        <v>25829</v>
      </c>
      <c r="S3993" t="s">
        <v>26197</v>
      </c>
      <c r="T3993"/>
      <c r="U3993" t="s">
        <v>26198</v>
      </c>
      <c r="V3993" t="s">
        <v>26199</v>
      </c>
      <c r="W3993" s="91" t="s">
        <v>11846</v>
      </c>
      <c r="X3993" s="91" t="s">
        <v>29606</v>
      </c>
      <c r="Y3993" s="97"/>
      <c r="AA3993" s="91" t="str">
        <v>INMAN0.5T0.1WI</v>
      </c>
    </row>
    <row r="3994" spans="1:27" s="91" customFormat="1" ht="15" customHeight="1" x14ac:dyDescent="0.35">
      <c r="A3994" t="s">
        <v>11848</v>
      </c>
      <c r="B3994" t="s">
        <v>11847</v>
      </c>
      <c r="C3994" t="s">
        <v>11849</v>
      </c>
      <c r="D3994" t="s">
        <v>11850</v>
      </c>
      <c r="E3994"/>
      <c r="F3994" t="s">
        <v>29083</v>
      </c>
      <c r="G3994"/>
      <c r="H3994">
        <v>0.2</v>
      </c>
      <c r="I3994">
        <v>1.5</v>
      </c>
      <c r="J3994" t="s">
        <v>95</v>
      </c>
      <c r="K3994">
        <v>35.947499999999998</v>
      </c>
      <c r="L3994">
        <v>-87.076669999999993</v>
      </c>
      <c r="M3994" s="100" t="s">
        <v>38379</v>
      </c>
      <c r="N3994" t="s">
        <v>26205</v>
      </c>
      <c r="O3994" t="s">
        <v>42747</v>
      </c>
      <c r="P3994">
        <v>1</v>
      </c>
      <c r="Q3994" t="s">
        <v>27550</v>
      </c>
      <c r="R3994" t="s">
        <v>25829</v>
      </c>
      <c r="S3994" t="s">
        <v>26197</v>
      </c>
      <c r="T3994"/>
      <c r="U3994" t="s">
        <v>26198</v>
      </c>
      <c r="V3994" t="s">
        <v>26199</v>
      </c>
      <c r="Y3994" s="97"/>
      <c r="AA3994" s="91" t="str">
        <v>INMAN000.2WI</v>
      </c>
    </row>
    <row r="3995" spans="1:27" s="91" customFormat="1" ht="15" customHeight="1" x14ac:dyDescent="0.35">
      <c r="A3995" t="s">
        <v>11852</v>
      </c>
      <c r="B3995" t="s">
        <v>11851</v>
      </c>
      <c r="C3995" t="s">
        <v>11853</v>
      </c>
      <c r="D3995" t="s">
        <v>11854</v>
      </c>
      <c r="E3995"/>
      <c r="F3995" t="s">
        <v>28981</v>
      </c>
      <c r="G3995"/>
      <c r="H3995">
        <v>0.4</v>
      </c>
      <c r="I3995">
        <v>1.1499999999999999</v>
      </c>
      <c r="J3995" t="s">
        <v>625</v>
      </c>
      <c r="K3995">
        <v>36.185160000000003</v>
      </c>
      <c r="L3995">
        <v>-82.326549999999997</v>
      </c>
      <c r="M3995" s="100" t="s">
        <v>38387</v>
      </c>
      <c r="N3995" t="s">
        <v>26214</v>
      </c>
      <c r="O3995" t="s">
        <v>42091</v>
      </c>
      <c r="P3995">
        <v>5</v>
      </c>
      <c r="Q3995" t="s">
        <v>31952</v>
      </c>
      <c r="R3995" t="s">
        <v>25821</v>
      </c>
      <c r="S3995" t="s">
        <v>26197</v>
      </c>
      <c r="T3995"/>
      <c r="U3995" t="s">
        <v>26198</v>
      </c>
      <c r="V3995" t="s">
        <v>26204</v>
      </c>
      <c r="Y3995" s="97"/>
      <c r="AA3995" s="91" t="str">
        <v>IRISH000.4UC</v>
      </c>
    </row>
    <row r="3996" spans="1:27" s="91" customFormat="1" ht="15" customHeight="1" x14ac:dyDescent="0.35">
      <c r="A3996" t="s">
        <v>11856</v>
      </c>
      <c r="B3996" t="s">
        <v>11855</v>
      </c>
      <c r="C3996" t="s">
        <v>7489</v>
      </c>
      <c r="D3996" t="s">
        <v>11857</v>
      </c>
      <c r="E3996"/>
      <c r="F3996" t="s">
        <v>58</v>
      </c>
      <c r="G3996"/>
      <c r="H3996">
        <v>0.1</v>
      </c>
      <c r="I3996">
        <v>21.86</v>
      </c>
      <c r="J3996" t="s">
        <v>775</v>
      </c>
      <c r="K3996">
        <v>36.065269999999998</v>
      </c>
      <c r="L3996">
        <v>-84.658050000000003</v>
      </c>
      <c r="M3996" s="100" t="s">
        <v>38416</v>
      </c>
      <c r="N3996" t="s">
        <v>26258</v>
      </c>
      <c r="O3996" t="s">
        <v>43078</v>
      </c>
      <c r="P3996">
        <v>1</v>
      </c>
      <c r="Q3996" t="s">
        <v>31177</v>
      </c>
      <c r="R3996" t="s">
        <v>25825</v>
      </c>
      <c r="S3996" t="s">
        <v>26197</v>
      </c>
      <c r="T3996"/>
      <c r="U3996" t="s">
        <v>26198</v>
      </c>
      <c r="V3996" t="s">
        <v>26204</v>
      </c>
      <c r="W3996" s="91" t="s">
        <v>11858</v>
      </c>
      <c r="X3996" s="91" t="s">
        <v>31953</v>
      </c>
      <c r="Y3996" s="97"/>
      <c r="AA3996" s="91" t="str">
        <v>ISLAN000.1MG</v>
      </c>
    </row>
    <row r="3997" spans="1:27" s="91" customFormat="1" ht="15" customHeight="1" x14ac:dyDescent="0.35">
      <c r="A3997" t="s">
        <v>42958</v>
      </c>
      <c r="B3997" t="s">
        <v>7488</v>
      </c>
      <c r="C3997" t="s">
        <v>7489</v>
      </c>
      <c r="D3997" t="s">
        <v>7490</v>
      </c>
      <c r="E3997" t="s">
        <v>26424</v>
      </c>
      <c r="F3997" t="s">
        <v>58</v>
      </c>
      <c r="G3997"/>
      <c r="H3997">
        <v>2.2999999999999998</v>
      </c>
      <c r="I3997">
        <v>18.399999999999999</v>
      </c>
      <c r="J3997" t="s">
        <v>775</v>
      </c>
      <c r="K3997">
        <v>36.051380000000002</v>
      </c>
      <c r="L3997">
        <v>-84.668049999999994</v>
      </c>
      <c r="M3997" s="100" t="s">
        <v>38416</v>
      </c>
      <c r="N3997" t="s">
        <v>26258</v>
      </c>
      <c r="O3997" t="s">
        <v>42717</v>
      </c>
      <c r="P3997">
        <v>1</v>
      </c>
      <c r="Q3997" t="s">
        <v>31177</v>
      </c>
      <c r="R3997" t="s">
        <v>25825</v>
      </c>
      <c r="S3997" t="s">
        <v>26197</v>
      </c>
      <c r="T3997"/>
      <c r="U3997" t="s">
        <v>26198</v>
      </c>
      <c r="V3997" t="s">
        <v>26204</v>
      </c>
      <c r="W3997" s="91" t="s">
        <v>42959</v>
      </c>
      <c r="X3997" s="91" t="s">
        <v>42960</v>
      </c>
      <c r="Y3997" s="97"/>
      <c r="AA3997" s="91" t="str">
        <v>ISLAN002.3MG</v>
      </c>
    </row>
    <row r="3998" spans="1:27" s="91" customFormat="1" ht="15" customHeight="1" x14ac:dyDescent="0.35">
      <c r="A3998" t="s">
        <v>11860</v>
      </c>
      <c r="B3998" t="s">
        <v>11859</v>
      </c>
      <c r="C3998" t="s">
        <v>7489</v>
      </c>
      <c r="D3998" t="s">
        <v>11861</v>
      </c>
      <c r="E3998"/>
      <c r="F3998" t="s">
        <v>28994</v>
      </c>
      <c r="G3998"/>
      <c r="H3998">
        <v>3.2</v>
      </c>
      <c r="I3998">
        <v>9.2100000000000009</v>
      </c>
      <c r="J3998" t="s">
        <v>409</v>
      </c>
      <c r="K3998">
        <v>35.5824</v>
      </c>
      <c r="L3998">
        <v>-84.268699999999995</v>
      </c>
      <c r="M3998" s="100" t="s">
        <v>38378</v>
      </c>
      <c r="N3998" t="s">
        <v>26202</v>
      </c>
      <c r="O3998" t="s">
        <v>42509</v>
      </c>
      <c r="P3998">
        <v>3</v>
      </c>
      <c r="Q3998" t="s">
        <v>27506</v>
      </c>
      <c r="R3998" t="s">
        <v>25825</v>
      </c>
      <c r="S3998" t="s">
        <v>26197</v>
      </c>
      <c r="T3998"/>
      <c r="U3998" t="s">
        <v>26198</v>
      </c>
      <c r="V3998" t="s">
        <v>26204</v>
      </c>
      <c r="W3998" s="91" t="s">
        <v>11860</v>
      </c>
      <c r="Y3998" s="97"/>
      <c r="AA3998" s="91" t="str">
        <v>ISLAN003.2MO</v>
      </c>
    </row>
    <row r="3999" spans="1:27" s="91" customFormat="1" ht="15" customHeight="1" x14ac:dyDescent="0.35">
      <c r="A3999" t="s">
        <v>11863</v>
      </c>
      <c r="B3999" t="s">
        <v>11862</v>
      </c>
      <c r="C3999" t="s">
        <v>7489</v>
      </c>
      <c r="D3999" t="s">
        <v>11864</v>
      </c>
      <c r="E3999"/>
      <c r="F3999" t="s">
        <v>58</v>
      </c>
      <c r="G3999"/>
      <c r="H3999">
        <v>8.1</v>
      </c>
      <c r="I3999">
        <v>5.75</v>
      </c>
      <c r="J3999" t="s">
        <v>775</v>
      </c>
      <c r="K3999">
        <v>36.0289</v>
      </c>
      <c r="L3999">
        <v>-84.721670000000003</v>
      </c>
      <c r="M3999" s="100" t="s">
        <v>38416</v>
      </c>
      <c r="N3999" t="s">
        <v>26258</v>
      </c>
      <c r="O3999" t="s">
        <v>42717</v>
      </c>
      <c r="P3999">
        <v>1</v>
      </c>
      <c r="Q3999" t="s">
        <v>31177</v>
      </c>
      <c r="R3999" t="s">
        <v>25825</v>
      </c>
      <c r="S3999" t="s">
        <v>26197</v>
      </c>
      <c r="T3999"/>
      <c r="U3999" t="s">
        <v>26198</v>
      </c>
      <c r="V3999" t="s">
        <v>26204</v>
      </c>
      <c r="W3999" s="91" t="s">
        <v>35316</v>
      </c>
      <c r="X3999" s="91" t="s">
        <v>39483</v>
      </c>
      <c r="Y3999" s="97"/>
      <c r="AA3999" s="91" t="str">
        <v>ISLAN008.1MG</v>
      </c>
    </row>
    <row r="4000" spans="1:27" s="91" customFormat="1" ht="15" customHeight="1" x14ac:dyDescent="0.35">
      <c r="A4000" t="s">
        <v>11866</v>
      </c>
      <c r="B4000" t="s">
        <v>11865</v>
      </c>
      <c r="C4000" t="s">
        <v>11867</v>
      </c>
      <c r="D4000" t="s">
        <v>11868</v>
      </c>
      <c r="E4000"/>
      <c r="F4000" t="s">
        <v>58</v>
      </c>
      <c r="G4000"/>
      <c r="H4000">
        <v>1.2</v>
      </c>
      <c r="I4000">
        <v>0.1</v>
      </c>
      <c r="J4000" t="s">
        <v>313</v>
      </c>
      <c r="K4000">
        <v>35.997199999999999</v>
      </c>
      <c r="L4000">
        <v>-84.752200000000002</v>
      </c>
      <c r="M4000" s="100" t="s">
        <v>38416</v>
      </c>
      <c r="N4000" t="s">
        <v>26258</v>
      </c>
      <c r="O4000" t="s">
        <v>42717</v>
      </c>
      <c r="P4000">
        <v>1</v>
      </c>
      <c r="Q4000" t="s">
        <v>31954</v>
      </c>
      <c r="R4000" t="s">
        <v>25812</v>
      </c>
      <c r="S4000" t="s">
        <v>26197</v>
      </c>
      <c r="T4000"/>
      <c r="U4000" t="s">
        <v>26198</v>
      </c>
      <c r="V4000" t="s">
        <v>26199</v>
      </c>
      <c r="W4000" s="91" t="s">
        <v>11869</v>
      </c>
      <c r="X4000" s="91" t="s">
        <v>31860</v>
      </c>
      <c r="Y4000" s="97"/>
      <c r="AA4000" s="91" t="str">
        <v>ISLAN10.9T1.2CU</v>
      </c>
    </row>
    <row r="4001" spans="1:27" s="91" customFormat="1" ht="15" customHeight="1" x14ac:dyDescent="0.35">
      <c r="A4001" t="s">
        <v>11871</v>
      </c>
      <c r="B4001" t="s">
        <v>11870</v>
      </c>
      <c r="C4001" t="s">
        <v>11872</v>
      </c>
      <c r="D4001" t="s">
        <v>11873</v>
      </c>
      <c r="E4001"/>
      <c r="F4001" t="s">
        <v>44</v>
      </c>
      <c r="G4001"/>
      <c r="H4001">
        <v>0.6</v>
      </c>
      <c r="I4001">
        <v>0.63</v>
      </c>
      <c r="J4001" t="s">
        <v>766</v>
      </c>
      <c r="K4001">
        <v>35.161209999999997</v>
      </c>
      <c r="L4001">
        <v>-85.035139999999998</v>
      </c>
      <c r="M4001" s="100" t="s">
        <v>38386</v>
      </c>
      <c r="N4001" t="s">
        <v>29084</v>
      </c>
      <c r="O4001" t="s">
        <v>42452</v>
      </c>
      <c r="P4001">
        <v>3</v>
      </c>
      <c r="Q4001" t="s">
        <v>29192</v>
      </c>
      <c r="R4001" t="s">
        <v>25802</v>
      </c>
      <c r="S4001" t="s">
        <v>26197</v>
      </c>
      <c r="T4001"/>
      <c r="U4001" t="s">
        <v>26198</v>
      </c>
      <c r="V4001" t="s">
        <v>26204</v>
      </c>
      <c r="Y4001" s="97"/>
      <c r="AA4001" s="91" t="str">
        <v>ISON000.6HM</v>
      </c>
    </row>
    <row r="4002" spans="1:27" s="91" customFormat="1" ht="15" customHeight="1" x14ac:dyDescent="0.35">
      <c r="A4002" t="s">
        <v>29254</v>
      </c>
      <c r="B4002" t="s">
        <v>7600</v>
      </c>
      <c r="C4002" t="s">
        <v>7601</v>
      </c>
      <c r="D4002" t="s">
        <v>7602</v>
      </c>
      <c r="E4002" t="s">
        <v>26424</v>
      </c>
      <c r="F4002" t="s">
        <v>33</v>
      </c>
      <c r="G4002"/>
      <c r="H4002">
        <v>0.2</v>
      </c>
      <c r="I4002">
        <v>2.37</v>
      </c>
      <c r="J4002" t="s">
        <v>253</v>
      </c>
      <c r="K4002">
        <v>36.414099999999998</v>
      </c>
      <c r="L4002">
        <v>-86.653300000000002</v>
      </c>
      <c r="M4002" s="100" t="s">
        <v>38431</v>
      </c>
      <c r="N4002" t="s">
        <v>26295</v>
      </c>
      <c r="O4002" t="s">
        <v>42903</v>
      </c>
      <c r="P4002">
        <v>4</v>
      </c>
      <c r="Q4002" t="s">
        <v>27196</v>
      </c>
      <c r="R4002" t="s">
        <v>25829</v>
      </c>
      <c r="S4002" t="s">
        <v>26197</v>
      </c>
      <c r="T4002"/>
      <c r="U4002" t="s">
        <v>26198</v>
      </c>
      <c r="V4002" t="s">
        <v>26199</v>
      </c>
      <c r="W4002" s="91" t="s">
        <v>29252</v>
      </c>
      <c r="X4002" s="91" t="s">
        <v>35317</v>
      </c>
      <c r="Y4002" s="97"/>
      <c r="AA4002" s="91" t="str">
        <v>ITRAI000.2SR</v>
      </c>
    </row>
    <row r="4003" spans="1:27" s="91" customFormat="1" ht="15" customHeight="1" x14ac:dyDescent="0.35">
      <c r="A4003" t="s">
        <v>11875</v>
      </c>
      <c r="B4003" t="s">
        <v>11874</v>
      </c>
      <c r="C4003" t="s">
        <v>11876</v>
      </c>
      <c r="D4003" t="s">
        <v>11877</v>
      </c>
      <c r="E4003"/>
      <c r="F4003" t="s">
        <v>29083</v>
      </c>
      <c r="G4003"/>
      <c r="H4003">
        <v>0.4</v>
      </c>
      <c r="I4003">
        <v>2.1</v>
      </c>
      <c r="J4003" t="s">
        <v>423</v>
      </c>
      <c r="K4003">
        <v>35.872199999999999</v>
      </c>
      <c r="L4003">
        <v>-87.912499999999994</v>
      </c>
      <c r="M4003" s="100" t="s">
        <v>38402</v>
      </c>
      <c r="N4003" t="s">
        <v>26242</v>
      </c>
      <c r="O4003" t="s">
        <v>42248</v>
      </c>
      <c r="P4003">
        <v>3</v>
      </c>
      <c r="Q4003" t="s">
        <v>31955</v>
      </c>
      <c r="R4003" t="s">
        <v>25829</v>
      </c>
      <c r="S4003" t="s">
        <v>26197</v>
      </c>
      <c r="T4003"/>
      <c r="U4003" t="s">
        <v>26198</v>
      </c>
      <c r="V4003" t="s">
        <v>26199</v>
      </c>
      <c r="Y4003" s="97"/>
      <c r="AA4003" s="91" t="str">
        <v>JACK000.4HU</v>
      </c>
    </row>
    <row r="4004" spans="1:27" s="91" customFormat="1" ht="15" customHeight="1" x14ac:dyDescent="0.35">
      <c r="A4004" t="s">
        <v>11892</v>
      </c>
      <c r="B4004" t="s">
        <v>11891</v>
      </c>
      <c r="C4004" t="s">
        <v>11893</v>
      </c>
      <c r="D4004" t="s">
        <v>11894</v>
      </c>
      <c r="E4004"/>
      <c r="F4004" t="s">
        <v>29083</v>
      </c>
      <c r="G4004"/>
      <c r="H4004">
        <v>0.2</v>
      </c>
      <c r="I4004">
        <v>1</v>
      </c>
      <c r="J4004" t="s">
        <v>19</v>
      </c>
      <c r="K4004">
        <v>36.092500000000001</v>
      </c>
      <c r="L4004">
        <v>-87.289410000000004</v>
      </c>
      <c r="M4004" s="100" t="s">
        <v>38379</v>
      </c>
      <c r="N4004" t="s">
        <v>26205</v>
      </c>
      <c r="O4004" t="s">
        <v>42111</v>
      </c>
      <c r="P4004">
        <v>1</v>
      </c>
      <c r="Q4004" t="s">
        <v>27768</v>
      </c>
      <c r="R4004" t="s">
        <v>25829</v>
      </c>
      <c r="S4004" t="s">
        <v>26197</v>
      </c>
      <c r="T4004"/>
      <c r="U4004" t="s">
        <v>26198</v>
      </c>
      <c r="V4004" t="s">
        <v>26199</v>
      </c>
      <c r="W4004" s="91" t="s">
        <v>11895</v>
      </c>
      <c r="X4004" s="91" t="s">
        <v>31956</v>
      </c>
      <c r="Y4004" s="97"/>
      <c r="AA4004" s="91" t="str">
        <v>JACKS_G0.2DI</v>
      </c>
    </row>
    <row r="4005" spans="1:27" s="91" customFormat="1" ht="15" customHeight="1" x14ac:dyDescent="0.35">
      <c r="A4005" t="s">
        <v>11879</v>
      </c>
      <c r="B4005" t="s">
        <v>11878</v>
      </c>
      <c r="C4005" t="s">
        <v>11880</v>
      </c>
      <c r="D4005" t="s">
        <v>11881</v>
      </c>
      <c r="E4005"/>
      <c r="F4005" t="s">
        <v>28994</v>
      </c>
      <c r="G4005"/>
      <c r="H4005">
        <v>0.2</v>
      </c>
      <c r="I4005">
        <v>0.45</v>
      </c>
      <c r="J4005" t="s">
        <v>64</v>
      </c>
      <c r="K4005">
        <v>36.118600000000001</v>
      </c>
      <c r="L4005">
        <v>-83.033799999999999</v>
      </c>
      <c r="M4005" s="100" t="s">
        <v>38387</v>
      </c>
      <c r="N4005" t="s">
        <v>26214</v>
      </c>
      <c r="O4005" t="s">
        <v>42150</v>
      </c>
      <c r="P4005">
        <v>5</v>
      </c>
      <c r="Q4005" t="s">
        <v>30709</v>
      </c>
      <c r="R4005" t="s">
        <v>25821</v>
      </c>
      <c r="S4005" t="s">
        <v>26197</v>
      </c>
      <c r="T4005"/>
      <c r="U4005" t="s">
        <v>26198</v>
      </c>
      <c r="V4005" t="s">
        <v>26204</v>
      </c>
      <c r="Y4005" s="97"/>
      <c r="AA4005" s="91" t="str">
        <v>JACKS000.2GE</v>
      </c>
    </row>
    <row r="4006" spans="1:27" s="91" customFormat="1" ht="15" customHeight="1" x14ac:dyDescent="0.35">
      <c r="A4006" t="s">
        <v>11883</v>
      </c>
      <c r="B4006" t="s">
        <v>11882</v>
      </c>
      <c r="C4006" t="s">
        <v>11884</v>
      </c>
      <c r="D4006" t="s">
        <v>11885</v>
      </c>
      <c r="E4006"/>
      <c r="F4006" t="s">
        <v>28985</v>
      </c>
      <c r="G4006"/>
      <c r="H4006">
        <v>0.2</v>
      </c>
      <c r="I4006">
        <v>40.51</v>
      </c>
      <c r="J4006" t="s">
        <v>301</v>
      </c>
      <c r="K4006">
        <v>34.988019999999999</v>
      </c>
      <c r="L4006">
        <v>-84.634280000000004</v>
      </c>
      <c r="M4006" s="100" t="s">
        <v>38558</v>
      </c>
      <c r="N4006" t="s">
        <v>26436</v>
      </c>
      <c r="O4006" t="s">
        <v>42994</v>
      </c>
      <c r="P4006">
        <v>1</v>
      </c>
      <c r="Q4006" t="s">
        <v>27053</v>
      </c>
      <c r="R4006" t="s">
        <v>25802</v>
      </c>
      <c r="S4006" t="s">
        <v>26197</v>
      </c>
      <c r="T4006"/>
      <c r="U4006" t="s">
        <v>26198</v>
      </c>
      <c r="V4006" t="s">
        <v>26204</v>
      </c>
      <c r="X4006" s="91" t="s">
        <v>31957</v>
      </c>
      <c r="Y4006" s="97"/>
      <c r="AA4006" s="91" t="str">
        <v>JACKS000.2PO</v>
      </c>
    </row>
    <row r="4007" spans="1:27" s="91" customFormat="1" ht="15" customHeight="1" x14ac:dyDescent="0.35">
      <c r="A4007" t="s">
        <v>11889</v>
      </c>
      <c r="B4007" t="s">
        <v>11888</v>
      </c>
      <c r="C4007" t="s">
        <v>11887</v>
      </c>
      <c r="D4007" t="s">
        <v>11890</v>
      </c>
      <c r="E4007"/>
      <c r="F4007" t="s">
        <v>9</v>
      </c>
      <c r="G4007"/>
      <c r="H4007">
        <v>1.4</v>
      </c>
      <c r="I4007">
        <v>58.14</v>
      </c>
      <c r="J4007" t="s">
        <v>4536</v>
      </c>
      <c r="K4007">
        <v>35.41131</v>
      </c>
      <c r="L4007">
        <v>-88.591750000000005</v>
      </c>
      <c r="M4007" s="100" t="s">
        <v>38381</v>
      </c>
      <c r="N4007" t="s">
        <v>26209</v>
      </c>
      <c r="O4007" t="s">
        <v>42279</v>
      </c>
      <c r="P4007">
        <v>1</v>
      </c>
      <c r="Q4007" t="s">
        <v>31958</v>
      </c>
      <c r="R4007" t="s">
        <v>25816</v>
      </c>
      <c r="S4007" t="s">
        <v>26197</v>
      </c>
      <c r="T4007"/>
      <c r="U4007" t="s">
        <v>26198</v>
      </c>
      <c r="V4007" t="s">
        <v>26199</v>
      </c>
      <c r="W4007" s="91" t="s">
        <v>11886</v>
      </c>
      <c r="X4007" s="91" t="s">
        <v>31959</v>
      </c>
      <c r="Y4007" s="97"/>
      <c r="AA4007" s="91" t="str">
        <v>JACKS001.4CS</v>
      </c>
    </row>
    <row r="4008" spans="1:27" s="91" customFormat="1" ht="15" customHeight="1" x14ac:dyDescent="0.35">
      <c r="A4008" t="s">
        <v>11897</v>
      </c>
      <c r="B4008" t="s">
        <v>11896</v>
      </c>
      <c r="C4008" t="s">
        <v>11898</v>
      </c>
      <c r="D4008" t="s">
        <v>11899</v>
      </c>
      <c r="E4008"/>
      <c r="F4008" t="s">
        <v>27</v>
      </c>
      <c r="G4008"/>
      <c r="H4008">
        <v>4.0999999999999996</v>
      </c>
      <c r="I4008">
        <v>8.99</v>
      </c>
      <c r="J4008" t="s">
        <v>936</v>
      </c>
      <c r="K4008">
        <v>35.654499999999999</v>
      </c>
      <c r="L4008">
        <v>-89.168899999999994</v>
      </c>
      <c r="M4008" s="100" t="s">
        <v>38381</v>
      </c>
      <c r="N4008" t="s">
        <v>26209</v>
      </c>
      <c r="O4008" t="s">
        <v>42470</v>
      </c>
      <c r="P4008">
        <v>1</v>
      </c>
      <c r="Q4008" t="s">
        <v>27507</v>
      </c>
      <c r="R4008" t="s">
        <v>25816</v>
      </c>
      <c r="S4008" t="s">
        <v>26197</v>
      </c>
      <c r="T4008"/>
      <c r="U4008" t="s">
        <v>26198</v>
      </c>
      <c r="V4008" t="s">
        <v>26199</v>
      </c>
      <c r="X4008" s="91" t="s">
        <v>31960</v>
      </c>
      <c r="Y4008" s="97"/>
      <c r="AA4008" s="91" t="str">
        <v>JACOB004.1HY</v>
      </c>
    </row>
    <row r="4009" spans="1:27" s="91" customFormat="1" ht="15" customHeight="1" x14ac:dyDescent="0.35">
      <c r="A4009" t="s">
        <v>11901</v>
      </c>
      <c r="B4009" t="s">
        <v>11900</v>
      </c>
      <c r="C4009" t="s">
        <v>11898</v>
      </c>
      <c r="D4009" t="s">
        <v>11902</v>
      </c>
      <c r="E4009"/>
      <c r="F4009" t="s">
        <v>27</v>
      </c>
      <c r="G4009"/>
      <c r="H4009">
        <v>4.5</v>
      </c>
      <c r="I4009">
        <v>1.94</v>
      </c>
      <c r="J4009" t="s">
        <v>936</v>
      </c>
      <c r="K4009">
        <v>35.636279999999999</v>
      </c>
      <c r="L4009">
        <v>-89.169370000000001</v>
      </c>
      <c r="M4009" s="100" t="s">
        <v>38381</v>
      </c>
      <c r="N4009" t="s">
        <v>26209</v>
      </c>
      <c r="O4009" t="s">
        <v>42470</v>
      </c>
      <c r="P4009">
        <v>1</v>
      </c>
      <c r="Q4009" t="s">
        <v>27507</v>
      </c>
      <c r="R4009" t="s">
        <v>25816</v>
      </c>
      <c r="S4009" t="s">
        <v>26197</v>
      </c>
      <c r="T4009"/>
      <c r="U4009" t="s">
        <v>26198</v>
      </c>
      <c r="V4009" t="s">
        <v>26199</v>
      </c>
      <c r="Y4009" s="97"/>
      <c r="AA4009" s="91" t="str">
        <v>JACOB004.5HY</v>
      </c>
    </row>
    <row r="4010" spans="1:27" s="91" customFormat="1" ht="15" customHeight="1" x14ac:dyDescent="0.35">
      <c r="A4010" t="s">
        <v>11904</v>
      </c>
      <c r="B4010" t="s">
        <v>11903</v>
      </c>
      <c r="C4010" t="s">
        <v>11905</v>
      </c>
      <c r="D4010" t="s">
        <v>11906</v>
      </c>
      <c r="E4010"/>
      <c r="F4010" t="s">
        <v>33</v>
      </c>
      <c r="G4010"/>
      <c r="H4010">
        <v>0.2</v>
      </c>
      <c r="I4010">
        <v>2.2200000000000002</v>
      </c>
      <c r="J4010" t="s">
        <v>76</v>
      </c>
      <c r="K4010">
        <v>35.611409999999999</v>
      </c>
      <c r="L4010">
        <v>-86.246229999999997</v>
      </c>
      <c r="M4010" s="100" t="s">
        <v>38389</v>
      </c>
      <c r="N4010" t="s">
        <v>26217</v>
      </c>
      <c r="O4010" t="s">
        <v>42104</v>
      </c>
      <c r="P4010">
        <v>4</v>
      </c>
      <c r="Q4010" t="s">
        <v>31961</v>
      </c>
      <c r="R4010" t="s">
        <v>25808</v>
      </c>
      <c r="S4010" t="s">
        <v>26197</v>
      </c>
      <c r="T4010"/>
      <c r="U4010" t="s">
        <v>26198</v>
      </c>
      <c r="V4010" t="s">
        <v>26199</v>
      </c>
      <c r="X4010" s="91" t="s">
        <v>29982</v>
      </c>
      <c r="Y4010" s="97"/>
      <c r="AA4010" s="91" t="str">
        <v>JAKE000.2BE</v>
      </c>
    </row>
    <row r="4011" spans="1:27" s="91" customFormat="1" ht="15" customHeight="1" x14ac:dyDescent="0.35">
      <c r="A4011" t="s">
        <v>11908</v>
      </c>
      <c r="B4011" t="s">
        <v>11907</v>
      </c>
      <c r="C4011" t="s">
        <v>11909</v>
      </c>
      <c r="D4011" t="s">
        <v>11910</v>
      </c>
      <c r="E4011"/>
      <c r="F4011" t="s">
        <v>27</v>
      </c>
      <c r="G4011"/>
      <c r="H4011">
        <v>0.3</v>
      </c>
      <c r="I4011">
        <v>8.7899999999999991</v>
      </c>
      <c r="J4011" t="s">
        <v>919</v>
      </c>
      <c r="K4011">
        <v>35.339700000000001</v>
      </c>
      <c r="L4011">
        <v>-89.954700000000003</v>
      </c>
      <c r="M4011" s="100" t="s">
        <v>38427</v>
      </c>
      <c r="N4011" t="s">
        <v>26281</v>
      </c>
      <c r="O4011" t="s">
        <v>43128</v>
      </c>
      <c r="P4011">
        <v>2</v>
      </c>
      <c r="Q4011" t="s">
        <v>27509</v>
      </c>
      <c r="R4011" t="s">
        <v>25828</v>
      </c>
      <c r="S4011" t="s">
        <v>26197</v>
      </c>
      <c r="T4011"/>
      <c r="U4011" t="s">
        <v>26198</v>
      </c>
      <c r="V4011" t="s">
        <v>26199</v>
      </c>
      <c r="W4011" s="91" t="s">
        <v>11908</v>
      </c>
      <c r="X4011" s="91" t="s">
        <v>31962</v>
      </c>
      <c r="Y4011" s="97"/>
      <c r="AA4011" s="91" t="str">
        <v>JAKES000.3SH</v>
      </c>
    </row>
    <row r="4012" spans="1:27" s="91" customFormat="1" ht="15" customHeight="1" x14ac:dyDescent="0.35">
      <c r="A4012" t="s">
        <v>11912</v>
      </c>
      <c r="B4012" t="s">
        <v>11911</v>
      </c>
      <c r="C4012" t="s">
        <v>11913</v>
      </c>
      <c r="D4012" t="s">
        <v>7988</v>
      </c>
      <c r="E4012"/>
      <c r="F4012" t="s">
        <v>58</v>
      </c>
      <c r="G4012"/>
      <c r="H4012">
        <v>0.4</v>
      </c>
      <c r="I4012"/>
      <c r="J4012" t="s">
        <v>814</v>
      </c>
      <c r="K4012">
        <v>36.432699999999997</v>
      </c>
      <c r="L4012">
        <v>-84.845299999999995</v>
      </c>
      <c r="M4012" s="100" t="s">
        <v>38426</v>
      </c>
      <c r="N4012" t="s">
        <v>26325</v>
      </c>
      <c r="O4012" t="s">
        <v>42522</v>
      </c>
      <c r="P4012">
        <v>4</v>
      </c>
      <c r="Q4012" t="s">
        <v>31963</v>
      </c>
      <c r="R4012" t="s">
        <v>25812</v>
      </c>
      <c r="S4012" t="s">
        <v>26197</v>
      </c>
      <c r="T4012" t="s">
        <v>27510</v>
      </c>
      <c r="U4012" t="s">
        <v>26207</v>
      </c>
      <c r="V4012" t="s">
        <v>26199</v>
      </c>
      <c r="Y4012" s="97"/>
      <c r="AA4012" s="91" t="str">
        <v>JAMES000.4FE</v>
      </c>
    </row>
    <row r="4013" spans="1:27" s="91" customFormat="1" ht="15" customHeight="1" x14ac:dyDescent="0.35">
      <c r="A4013" t="s">
        <v>11915</v>
      </c>
      <c r="B4013" t="s">
        <v>11914</v>
      </c>
      <c r="C4013" t="s">
        <v>11916</v>
      </c>
      <c r="D4013" t="s">
        <v>6686</v>
      </c>
      <c r="E4013"/>
      <c r="F4013" t="s">
        <v>75</v>
      </c>
      <c r="G4013"/>
      <c r="H4013">
        <v>0.3</v>
      </c>
      <c r="I4013">
        <v>3.94</v>
      </c>
      <c r="J4013" t="s">
        <v>148</v>
      </c>
      <c r="K4013">
        <v>35.92933</v>
      </c>
      <c r="L4013">
        <v>-86.280180000000001</v>
      </c>
      <c r="M4013" s="100" t="s">
        <v>38401</v>
      </c>
      <c r="N4013" t="s">
        <v>26226</v>
      </c>
      <c r="O4013" t="s">
        <v>43127</v>
      </c>
      <c r="P4013">
        <v>2</v>
      </c>
      <c r="Q4013" t="s">
        <v>27511</v>
      </c>
      <c r="R4013" t="s">
        <v>25829</v>
      </c>
      <c r="S4013" t="s">
        <v>26197</v>
      </c>
      <c r="T4013"/>
      <c r="U4013" t="s">
        <v>26198</v>
      </c>
      <c r="V4013" t="s">
        <v>26199</v>
      </c>
      <c r="X4013" s="91" t="s">
        <v>31964</v>
      </c>
      <c r="Y4013" s="97"/>
      <c r="AA4013" s="91" t="str">
        <v>JARMA000.3RU</v>
      </c>
    </row>
    <row r="4014" spans="1:27" s="91" customFormat="1" ht="15" customHeight="1" x14ac:dyDescent="0.35">
      <c r="A4014" t="s">
        <v>11918</v>
      </c>
      <c r="B4014" t="s">
        <v>11917</v>
      </c>
      <c r="C4014" t="s">
        <v>11916</v>
      </c>
      <c r="D4014" t="s">
        <v>11919</v>
      </c>
      <c r="E4014"/>
      <c r="F4014" t="s">
        <v>75</v>
      </c>
      <c r="G4014"/>
      <c r="H4014">
        <v>0.6</v>
      </c>
      <c r="I4014">
        <v>3.83</v>
      </c>
      <c r="J4014" t="s">
        <v>148</v>
      </c>
      <c r="K4014">
        <v>35.929319999999997</v>
      </c>
      <c r="L4014">
        <v>-86.279589999999999</v>
      </c>
      <c r="M4014" s="100" t="s">
        <v>38401</v>
      </c>
      <c r="N4014" t="s">
        <v>26226</v>
      </c>
      <c r="O4014" t="s">
        <v>43127</v>
      </c>
      <c r="P4014">
        <v>2</v>
      </c>
      <c r="Q4014" t="s">
        <v>27511</v>
      </c>
      <c r="R4014" t="s">
        <v>25829</v>
      </c>
      <c r="S4014" t="s">
        <v>26197</v>
      </c>
      <c r="T4014"/>
      <c r="U4014" t="s">
        <v>26198</v>
      </c>
      <c r="V4014" t="s">
        <v>26199</v>
      </c>
      <c r="X4014" s="91" t="s">
        <v>31965</v>
      </c>
      <c r="Y4014" s="97"/>
      <c r="AA4014" s="91" t="str">
        <v>JARMA000.6RU</v>
      </c>
    </row>
    <row r="4015" spans="1:27" s="91" customFormat="1" ht="15" customHeight="1" x14ac:dyDescent="0.35">
      <c r="A4015" s="310" t="s">
        <v>39484</v>
      </c>
      <c r="B4015" s="310" t="s">
        <v>39485</v>
      </c>
      <c r="C4015" s="310" t="s">
        <v>39486</v>
      </c>
      <c r="D4015" s="310" t="s">
        <v>39487</v>
      </c>
      <c r="E4015" s="310"/>
      <c r="F4015" s="310" t="s">
        <v>9</v>
      </c>
      <c r="G4015" s="310"/>
      <c r="H4015" s="314">
        <v>0.9</v>
      </c>
      <c r="I4015" s="314">
        <v>5.7</v>
      </c>
      <c r="J4015" s="310" t="s">
        <v>896</v>
      </c>
      <c r="K4015" s="314">
        <v>36.311959999999999</v>
      </c>
      <c r="L4015" s="314">
        <v>-88.322680000000005</v>
      </c>
      <c r="M4015" s="314" t="s">
        <v>38392</v>
      </c>
      <c r="N4015" s="310" t="s">
        <v>26221</v>
      </c>
      <c r="O4015" s="310" t="s">
        <v>39488</v>
      </c>
      <c r="P4015" s="314">
        <v>3</v>
      </c>
      <c r="Q4015" s="310" t="s">
        <v>37627</v>
      </c>
      <c r="R4015" s="310" t="s">
        <v>25816</v>
      </c>
      <c r="S4015" s="310" t="s">
        <v>26197</v>
      </c>
      <c r="T4015" s="310"/>
      <c r="U4015" s="310" t="s">
        <v>26198</v>
      </c>
      <c r="V4015" s="310" t="s">
        <v>26199</v>
      </c>
      <c r="X4015" s="91" t="s">
        <v>25767</v>
      </c>
      <c r="Y4015" s="97"/>
      <c r="AA4015" s="91" t="str">
        <v>JBEND000.9HN</v>
      </c>
    </row>
    <row r="4016" spans="1:27" s="91" customFormat="1" ht="15" customHeight="1" x14ac:dyDescent="0.35">
      <c r="A4016" t="s">
        <v>11921</v>
      </c>
      <c r="B4016" t="s">
        <v>11920</v>
      </c>
      <c r="C4016" t="s">
        <v>11922</v>
      </c>
      <c r="D4016" t="s">
        <v>11923</v>
      </c>
      <c r="E4016"/>
      <c r="F4016" t="s">
        <v>9</v>
      </c>
      <c r="G4016"/>
      <c r="H4016">
        <v>3.4</v>
      </c>
      <c r="I4016">
        <v>15.77</v>
      </c>
      <c r="J4016" t="s">
        <v>936</v>
      </c>
      <c r="K4016">
        <v>35.51323</v>
      </c>
      <c r="L4016">
        <v>-89.095619999999997</v>
      </c>
      <c r="M4016" s="100" t="s">
        <v>38450</v>
      </c>
      <c r="N4016" t="s">
        <v>26319</v>
      </c>
      <c r="O4016" t="s">
        <v>43129</v>
      </c>
      <c r="P4016">
        <v>4</v>
      </c>
      <c r="Q4016" t="s">
        <v>27512</v>
      </c>
      <c r="R4016" t="s">
        <v>25816</v>
      </c>
      <c r="S4016" t="s">
        <v>26197</v>
      </c>
      <c r="T4016"/>
      <c r="U4016" t="s">
        <v>26198</v>
      </c>
      <c r="V4016" t="s">
        <v>26199</v>
      </c>
      <c r="Y4016" s="97"/>
      <c r="AA4016" s="91" t="str">
        <v>JEFFE003.4HY</v>
      </c>
    </row>
    <row r="4017" spans="1:27" s="91" customFormat="1" ht="15" customHeight="1" x14ac:dyDescent="0.35">
      <c r="A4017" t="s">
        <v>11925</v>
      </c>
      <c r="B4017" t="s">
        <v>11924</v>
      </c>
      <c r="C4017" t="s">
        <v>11926</v>
      </c>
      <c r="D4017" t="s">
        <v>11927</v>
      </c>
      <c r="E4017"/>
      <c r="F4017" t="s">
        <v>324</v>
      </c>
      <c r="G4017"/>
      <c r="H4017">
        <v>26</v>
      </c>
      <c r="I4017">
        <v>28.14</v>
      </c>
      <c r="J4017" t="s">
        <v>325</v>
      </c>
      <c r="K4017">
        <v>36.570599999999999</v>
      </c>
      <c r="L4017">
        <v>-84.3172</v>
      </c>
      <c r="M4017" s="100" t="s">
        <v>38417</v>
      </c>
      <c r="N4017" t="s">
        <v>26260</v>
      </c>
      <c r="O4017" t="s">
        <v>43181</v>
      </c>
      <c r="P4017">
        <v>4</v>
      </c>
      <c r="Q4017" t="s">
        <v>27513</v>
      </c>
      <c r="R4017" t="s">
        <v>25825</v>
      </c>
      <c r="S4017" t="s">
        <v>26197</v>
      </c>
      <c r="T4017"/>
      <c r="U4017" t="s">
        <v>26198</v>
      </c>
      <c r="V4017" t="s">
        <v>26204</v>
      </c>
      <c r="Y4017" s="97"/>
      <c r="AA4017" s="91" t="str">
        <v>JELLI026.0SC</v>
      </c>
    </row>
    <row r="4018" spans="1:27" s="91" customFormat="1" ht="15" customHeight="1" x14ac:dyDescent="0.35">
      <c r="A4018" t="s">
        <v>11929</v>
      </c>
      <c r="B4018" t="s">
        <v>11928</v>
      </c>
      <c r="C4018" t="s">
        <v>11930</v>
      </c>
      <c r="D4018" t="s">
        <v>11931</v>
      </c>
      <c r="E4018"/>
      <c r="F4018" t="s">
        <v>33</v>
      </c>
      <c r="G4018"/>
      <c r="H4018">
        <v>0.6</v>
      </c>
      <c r="I4018">
        <v>9.11</v>
      </c>
      <c r="J4018" t="s">
        <v>53</v>
      </c>
      <c r="K4018">
        <v>34.998399999999997</v>
      </c>
      <c r="L4018">
        <v>-87.040300000000002</v>
      </c>
      <c r="M4018" s="100" t="s">
        <v>38385</v>
      </c>
      <c r="N4018" t="s">
        <v>26213</v>
      </c>
      <c r="O4018" t="s">
        <v>43099</v>
      </c>
      <c r="P4018">
        <v>2</v>
      </c>
      <c r="Q4018" t="s">
        <v>31966</v>
      </c>
      <c r="R4018" t="s">
        <v>25808</v>
      </c>
      <c r="S4018" t="s">
        <v>26197</v>
      </c>
      <c r="T4018"/>
      <c r="U4018" t="s">
        <v>26198</v>
      </c>
      <c r="V4018" t="s">
        <v>26199</v>
      </c>
      <c r="Y4018" s="97"/>
      <c r="AA4018" s="91" t="str">
        <v>JENKI000.6GS</v>
      </c>
    </row>
    <row r="4019" spans="1:27" s="91" customFormat="1" ht="15" customHeight="1" x14ac:dyDescent="0.35">
      <c r="A4019" t="s">
        <v>11933</v>
      </c>
      <c r="B4019" t="s">
        <v>11932</v>
      </c>
      <c r="C4019" t="s">
        <v>11930</v>
      </c>
      <c r="D4019" t="s">
        <v>6540</v>
      </c>
      <c r="E4019"/>
      <c r="F4019" t="s">
        <v>33</v>
      </c>
      <c r="G4019"/>
      <c r="H4019">
        <v>1.2</v>
      </c>
      <c r="I4019">
        <v>8.14</v>
      </c>
      <c r="J4019" t="s">
        <v>53</v>
      </c>
      <c r="K4019">
        <v>34.999899999999997</v>
      </c>
      <c r="L4019">
        <v>-87.045100000000005</v>
      </c>
      <c r="M4019" s="100" t="s">
        <v>38385</v>
      </c>
      <c r="N4019" t="s">
        <v>26213</v>
      </c>
      <c r="O4019" t="s">
        <v>43099</v>
      </c>
      <c r="P4019">
        <v>2</v>
      </c>
      <c r="Q4019" t="s">
        <v>31966</v>
      </c>
      <c r="R4019" t="s">
        <v>25808</v>
      </c>
      <c r="S4019" t="s">
        <v>26197</v>
      </c>
      <c r="T4019"/>
      <c r="U4019" t="s">
        <v>26198</v>
      </c>
      <c r="V4019" t="s">
        <v>26199</v>
      </c>
      <c r="Y4019" s="97"/>
      <c r="AA4019" s="91" t="str">
        <v>JENKI001.2GS</v>
      </c>
    </row>
    <row r="4020" spans="1:27" s="91" customFormat="1" ht="15" customHeight="1" x14ac:dyDescent="0.35">
      <c r="A4020" s="310" t="s">
        <v>41306</v>
      </c>
      <c r="B4020" s="310" t="s">
        <v>41307</v>
      </c>
      <c r="C4020" s="310" t="s">
        <v>11940</v>
      </c>
      <c r="D4020" s="310" t="s">
        <v>41308</v>
      </c>
      <c r="E4020" s="310"/>
      <c r="F4020" s="310" t="s">
        <v>29010</v>
      </c>
      <c r="G4020" s="310"/>
      <c r="H4020" s="314">
        <v>0.3</v>
      </c>
      <c r="I4020" s="314">
        <v>7.33</v>
      </c>
      <c r="J4020" s="310" t="s">
        <v>1237</v>
      </c>
      <c r="K4020" s="314">
        <v>36.408459999999998</v>
      </c>
      <c r="L4020" s="314">
        <v>-84.238929999999996</v>
      </c>
      <c r="M4020" s="314" t="s">
        <v>38417</v>
      </c>
      <c r="N4020" s="310" t="s">
        <v>26260</v>
      </c>
      <c r="O4020" s="310" t="s">
        <v>41309</v>
      </c>
      <c r="P4020" s="314">
        <v>4</v>
      </c>
      <c r="Q4020" s="310" t="s">
        <v>41310</v>
      </c>
      <c r="R4020" s="310" t="s">
        <v>25825</v>
      </c>
      <c r="S4020" s="310" t="s">
        <v>26197</v>
      </c>
      <c r="T4020" s="310"/>
      <c r="U4020" s="310" t="s">
        <v>26198</v>
      </c>
      <c r="V4020" s="310" t="s">
        <v>26204</v>
      </c>
      <c r="Y4020" s="97"/>
      <c r="AA4020" s="91" t="str">
        <v>JENNI000.3CA</v>
      </c>
    </row>
    <row r="4021" spans="1:27" s="91" customFormat="1" ht="15" customHeight="1" x14ac:dyDescent="0.35">
      <c r="A4021" t="s">
        <v>11935</v>
      </c>
      <c r="B4021" t="s">
        <v>11934</v>
      </c>
      <c r="C4021" t="s">
        <v>11936</v>
      </c>
      <c r="D4021" t="s">
        <v>11937</v>
      </c>
      <c r="E4021"/>
      <c r="F4021" t="s">
        <v>75</v>
      </c>
      <c r="G4021"/>
      <c r="H4021">
        <v>0.4</v>
      </c>
      <c r="I4021">
        <v>19.170000000000002</v>
      </c>
      <c r="J4021" t="s">
        <v>39</v>
      </c>
      <c r="K4021">
        <v>36.206944</v>
      </c>
      <c r="L4021">
        <v>-86.097222000000002</v>
      </c>
      <c r="M4021" s="100" t="s">
        <v>38431</v>
      </c>
      <c r="N4021" t="s">
        <v>26295</v>
      </c>
      <c r="O4021" t="s">
        <v>42263</v>
      </c>
      <c r="P4021">
        <v>4</v>
      </c>
      <c r="Q4021" t="s">
        <v>27514</v>
      </c>
      <c r="R4021" t="s">
        <v>25812</v>
      </c>
      <c r="S4021" t="s">
        <v>26197</v>
      </c>
      <c r="T4021"/>
      <c r="U4021" t="s">
        <v>26198</v>
      </c>
      <c r="V4021" t="s">
        <v>26199</v>
      </c>
      <c r="Y4021" s="97"/>
      <c r="AA4021" s="91" t="str">
        <v>JENNI000.4SM</v>
      </c>
    </row>
    <row r="4022" spans="1:27" s="91" customFormat="1" ht="15" customHeight="1" x14ac:dyDescent="0.35">
      <c r="A4022" t="s">
        <v>11939</v>
      </c>
      <c r="B4022" t="s">
        <v>11938</v>
      </c>
      <c r="C4022" t="s">
        <v>11940</v>
      </c>
      <c r="D4022" t="s">
        <v>11941</v>
      </c>
      <c r="E4022"/>
      <c r="F4022" t="s">
        <v>44</v>
      </c>
      <c r="G4022"/>
      <c r="H4022">
        <v>0.8</v>
      </c>
      <c r="I4022">
        <v>4.74</v>
      </c>
      <c r="J4022" t="s">
        <v>64</v>
      </c>
      <c r="K4022">
        <v>36.099339999999998</v>
      </c>
      <c r="L4022">
        <v>-82.708060000000003</v>
      </c>
      <c r="M4022" s="100" t="s">
        <v>38387</v>
      </c>
      <c r="N4022" t="s">
        <v>26214</v>
      </c>
      <c r="O4022" t="s">
        <v>43125</v>
      </c>
      <c r="P4022">
        <v>5</v>
      </c>
      <c r="Q4022" t="s">
        <v>31967</v>
      </c>
      <c r="R4022" t="s">
        <v>25821</v>
      </c>
      <c r="S4022" t="s">
        <v>26197</v>
      </c>
      <c r="T4022"/>
      <c r="U4022" t="s">
        <v>26198</v>
      </c>
      <c r="V4022" t="s">
        <v>26204</v>
      </c>
      <c r="Y4022" s="97"/>
      <c r="AA4022" s="91" t="str">
        <v>JENNI000.8GE</v>
      </c>
    </row>
    <row r="4023" spans="1:27" s="91" customFormat="1" ht="15" customHeight="1" x14ac:dyDescent="0.35">
      <c r="A4023" t="s">
        <v>11943</v>
      </c>
      <c r="B4023" t="s">
        <v>11942</v>
      </c>
      <c r="C4023" t="s">
        <v>11940</v>
      </c>
      <c r="D4023" t="s">
        <v>11944</v>
      </c>
      <c r="E4023"/>
      <c r="F4023" t="s">
        <v>44</v>
      </c>
      <c r="G4023"/>
      <c r="H4023">
        <v>1.5</v>
      </c>
      <c r="I4023">
        <v>4.4800000000000004</v>
      </c>
      <c r="J4023" t="s">
        <v>64</v>
      </c>
      <c r="K4023">
        <v>36.096359999999997</v>
      </c>
      <c r="L4023">
        <v>-82.694329999999994</v>
      </c>
      <c r="M4023" s="100" t="s">
        <v>38387</v>
      </c>
      <c r="N4023" t="s">
        <v>26214</v>
      </c>
      <c r="O4023" t="s">
        <v>43125</v>
      </c>
      <c r="P4023">
        <v>5</v>
      </c>
      <c r="Q4023" t="s">
        <v>31967</v>
      </c>
      <c r="R4023" t="s">
        <v>25821</v>
      </c>
      <c r="S4023" t="s">
        <v>26197</v>
      </c>
      <c r="T4023"/>
      <c r="U4023" t="s">
        <v>26198</v>
      </c>
      <c r="V4023" t="s">
        <v>26204</v>
      </c>
      <c r="Y4023" s="97"/>
      <c r="AA4023" s="91" t="str">
        <v>JENNI001.5GE</v>
      </c>
    </row>
    <row r="4024" spans="1:27" s="91" customFormat="1" ht="15" customHeight="1" x14ac:dyDescent="0.35">
      <c r="A4024" t="s">
        <v>11946</v>
      </c>
      <c r="B4024" t="s">
        <v>11945</v>
      </c>
      <c r="C4024" t="s">
        <v>11940</v>
      </c>
      <c r="D4024" t="s">
        <v>11947</v>
      </c>
      <c r="E4024"/>
      <c r="F4024" t="s">
        <v>33</v>
      </c>
      <c r="G4024"/>
      <c r="H4024">
        <v>3.3</v>
      </c>
      <c r="I4024">
        <v>70.599999999999994</v>
      </c>
      <c r="J4024" t="s">
        <v>1870</v>
      </c>
      <c r="K4024">
        <v>36.427500000000002</v>
      </c>
      <c r="L4024">
        <v>-85.665000000000006</v>
      </c>
      <c r="M4024" s="100" t="s">
        <v>38458</v>
      </c>
      <c r="N4024" t="s">
        <v>26340</v>
      </c>
      <c r="O4024" t="s">
        <v>42914</v>
      </c>
      <c r="P4024">
        <v>5</v>
      </c>
      <c r="Q4024" t="s">
        <v>27515</v>
      </c>
      <c r="R4024" t="s">
        <v>25812</v>
      </c>
      <c r="S4024" t="s">
        <v>26197</v>
      </c>
      <c r="T4024"/>
      <c r="U4024" t="s">
        <v>26198</v>
      </c>
      <c r="V4024" t="s">
        <v>26199</v>
      </c>
      <c r="Y4024" s="97"/>
      <c r="AA4024" s="91" t="str">
        <v>JENNI003.3JA</v>
      </c>
    </row>
    <row r="4025" spans="1:27" s="91" customFormat="1" ht="15" customHeight="1" x14ac:dyDescent="0.35">
      <c r="A4025" t="s">
        <v>37287</v>
      </c>
      <c r="B4025" t="s">
        <v>37288</v>
      </c>
      <c r="C4025" t="s">
        <v>11940</v>
      </c>
      <c r="D4025" t="s">
        <v>37289</v>
      </c>
      <c r="E4025"/>
      <c r="F4025" t="s">
        <v>33</v>
      </c>
      <c r="G4025"/>
      <c r="H4025">
        <v>4.5999999999999996</v>
      </c>
      <c r="I4025">
        <v>67.3</v>
      </c>
      <c r="J4025" t="s">
        <v>1870</v>
      </c>
      <c r="K4025">
        <v>36.443600000000004</v>
      </c>
      <c r="L4025">
        <v>-85.674000000000007</v>
      </c>
      <c r="M4025" s="100" t="s">
        <v>38458</v>
      </c>
      <c r="N4025" t="s">
        <v>26340</v>
      </c>
      <c r="O4025" t="s">
        <v>39489</v>
      </c>
      <c r="P4025">
        <v>5</v>
      </c>
      <c r="Q4025" t="s">
        <v>27515</v>
      </c>
      <c r="R4025" t="s">
        <v>25812</v>
      </c>
      <c r="S4025" t="s">
        <v>26197</v>
      </c>
      <c r="T4025"/>
      <c r="U4025" t="s">
        <v>26198</v>
      </c>
      <c r="V4025" t="s">
        <v>26199</v>
      </c>
      <c r="W4025" s="91" t="s">
        <v>39490</v>
      </c>
      <c r="Y4025" s="97"/>
      <c r="AA4025" s="91" t="str">
        <v>JENNI004.6JA</v>
      </c>
    </row>
    <row r="4026" spans="1:27" s="91" customFormat="1" ht="15" customHeight="1" x14ac:dyDescent="0.35">
      <c r="A4026" t="s">
        <v>11949</v>
      </c>
      <c r="B4026" t="s">
        <v>11948</v>
      </c>
      <c r="C4026" t="s">
        <v>11936</v>
      </c>
      <c r="D4026" t="s">
        <v>11950</v>
      </c>
      <c r="E4026"/>
      <c r="F4026" t="s">
        <v>75</v>
      </c>
      <c r="G4026"/>
      <c r="H4026">
        <v>5.6</v>
      </c>
      <c r="I4026">
        <v>11.81</v>
      </c>
      <c r="J4026" t="s">
        <v>153</v>
      </c>
      <c r="K4026">
        <v>36.188400000000001</v>
      </c>
      <c r="L4026">
        <v>-86.170100000000005</v>
      </c>
      <c r="M4026" s="100" t="s">
        <v>38431</v>
      </c>
      <c r="N4026" t="s">
        <v>26295</v>
      </c>
      <c r="O4026" t="s">
        <v>42263</v>
      </c>
      <c r="P4026">
        <v>4</v>
      </c>
      <c r="Q4026" t="s">
        <v>27514</v>
      </c>
      <c r="R4026" t="s">
        <v>25829</v>
      </c>
      <c r="S4026" t="s">
        <v>26197</v>
      </c>
      <c r="T4026"/>
      <c r="U4026" t="s">
        <v>26198</v>
      </c>
      <c r="V4026" t="s">
        <v>26199</v>
      </c>
      <c r="X4026" s="91" t="s">
        <v>31968</v>
      </c>
      <c r="Y4026" s="97"/>
      <c r="AA4026" s="91" t="str">
        <v>JENNI005.6WS</v>
      </c>
    </row>
    <row r="4027" spans="1:27" s="91" customFormat="1" ht="15" customHeight="1" x14ac:dyDescent="0.35">
      <c r="A4027" t="s">
        <v>11952</v>
      </c>
      <c r="B4027" t="s">
        <v>11951</v>
      </c>
      <c r="C4027" t="s">
        <v>11940</v>
      </c>
      <c r="D4027" t="s">
        <v>4398</v>
      </c>
      <c r="E4027"/>
      <c r="F4027" t="s">
        <v>33</v>
      </c>
      <c r="G4027"/>
      <c r="H4027">
        <v>7.2</v>
      </c>
      <c r="I4027">
        <v>45.7</v>
      </c>
      <c r="J4027" t="s">
        <v>1870</v>
      </c>
      <c r="K4027">
        <v>36.454166999999998</v>
      </c>
      <c r="L4027">
        <v>-85.704166999999998</v>
      </c>
      <c r="M4027" s="100" t="s">
        <v>38458</v>
      </c>
      <c r="N4027" t="s">
        <v>26340</v>
      </c>
      <c r="O4027" t="s">
        <v>42914</v>
      </c>
      <c r="P4027">
        <v>5</v>
      </c>
      <c r="Q4027" t="s">
        <v>27515</v>
      </c>
      <c r="R4027" t="s">
        <v>25812</v>
      </c>
      <c r="S4027" t="s">
        <v>26197</v>
      </c>
      <c r="T4027"/>
      <c r="U4027" t="s">
        <v>26198</v>
      </c>
      <c r="V4027" t="s">
        <v>26199</v>
      </c>
      <c r="Y4027" s="97"/>
      <c r="AA4027" s="91" t="str">
        <v>JENNI007.2JA</v>
      </c>
    </row>
    <row r="4028" spans="1:27" s="91" customFormat="1" ht="15" customHeight="1" x14ac:dyDescent="0.35">
      <c r="A4028" t="s">
        <v>11954</v>
      </c>
      <c r="B4028" t="s">
        <v>11953</v>
      </c>
      <c r="C4028" t="s">
        <v>11940</v>
      </c>
      <c r="D4028" t="s">
        <v>11955</v>
      </c>
      <c r="E4028"/>
      <c r="F4028" t="s">
        <v>33</v>
      </c>
      <c r="G4028" t="s">
        <v>29086</v>
      </c>
      <c r="H4028">
        <v>12</v>
      </c>
      <c r="I4028">
        <v>14.08</v>
      </c>
      <c r="J4028" t="s">
        <v>1870</v>
      </c>
      <c r="K4028">
        <v>36.464190000000002</v>
      </c>
      <c r="L4028">
        <v>-85.780349999999999</v>
      </c>
      <c r="M4028" s="100" t="s">
        <v>38458</v>
      </c>
      <c r="N4028" t="s">
        <v>26340</v>
      </c>
      <c r="O4028" t="s">
        <v>42914</v>
      </c>
      <c r="P4028">
        <v>5</v>
      </c>
      <c r="Q4028" t="s">
        <v>39491</v>
      </c>
      <c r="R4028" t="s">
        <v>25812</v>
      </c>
      <c r="S4028" t="s">
        <v>26197</v>
      </c>
      <c r="T4028"/>
      <c r="U4028" t="s">
        <v>26198</v>
      </c>
      <c r="V4028" t="s">
        <v>26199</v>
      </c>
      <c r="X4028" s="91" t="s">
        <v>39492</v>
      </c>
      <c r="Y4028" s="97"/>
      <c r="AA4028" s="91" t="str">
        <v>JENNI012.0JA</v>
      </c>
    </row>
    <row r="4029" spans="1:27" s="91" customFormat="1" ht="15" customHeight="1" x14ac:dyDescent="0.35">
      <c r="A4029" t="s">
        <v>11957</v>
      </c>
      <c r="B4029" t="s">
        <v>11956</v>
      </c>
      <c r="C4029" t="s">
        <v>11958</v>
      </c>
      <c r="D4029" t="s">
        <v>11959</v>
      </c>
      <c r="E4029"/>
      <c r="F4029" t="s">
        <v>33</v>
      </c>
      <c r="G4029"/>
      <c r="H4029">
        <v>0.1</v>
      </c>
      <c r="I4029">
        <v>1.85</v>
      </c>
      <c r="J4029" t="s">
        <v>545</v>
      </c>
      <c r="K4029">
        <v>35.659610000000001</v>
      </c>
      <c r="L4029">
        <v>-86.212339999999998</v>
      </c>
      <c r="M4029" s="100" t="s">
        <v>38389</v>
      </c>
      <c r="N4029" t="s">
        <v>26217</v>
      </c>
      <c r="O4029" t="s">
        <v>42104</v>
      </c>
      <c r="P4029">
        <v>4</v>
      </c>
      <c r="Q4029" t="s">
        <v>31969</v>
      </c>
      <c r="R4029" t="s">
        <v>25808</v>
      </c>
      <c r="S4029" t="s">
        <v>26197</v>
      </c>
      <c r="T4029"/>
      <c r="U4029" t="s">
        <v>26198</v>
      </c>
      <c r="V4029" t="s">
        <v>26199</v>
      </c>
      <c r="X4029" s="91" t="s">
        <v>31970</v>
      </c>
      <c r="Y4029" s="97"/>
      <c r="AA4029" s="91" t="str">
        <v>JERNI000.1CE</v>
      </c>
    </row>
    <row r="4030" spans="1:27" s="91" customFormat="1" ht="15" customHeight="1" x14ac:dyDescent="0.35">
      <c r="A4030" t="s">
        <v>11961</v>
      </c>
      <c r="B4030" t="s">
        <v>11960</v>
      </c>
      <c r="C4030" t="s">
        <v>11962</v>
      </c>
      <c r="D4030" t="s">
        <v>11963</v>
      </c>
      <c r="E4030"/>
      <c r="F4030" t="s">
        <v>28994</v>
      </c>
      <c r="G4030"/>
      <c r="H4030">
        <v>1.2</v>
      </c>
      <c r="I4030">
        <v>4.16</v>
      </c>
      <c r="J4030" t="s">
        <v>285</v>
      </c>
      <c r="K4030">
        <v>35.010530000000003</v>
      </c>
      <c r="L4030">
        <v>-84.891540000000006</v>
      </c>
      <c r="M4030" s="100" t="s">
        <v>38558</v>
      </c>
      <c r="N4030" t="s">
        <v>26436</v>
      </c>
      <c r="O4030" t="s">
        <v>42353</v>
      </c>
      <c r="P4030">
        <v>1</v>
      </c>
      <c r="Q4030" t="s">
        <v>31971</v>
      </c>
      <c r="R4030" t="s">
        <v>25802</v>
      </c>
      <c r="S4030" t="s">
        <v>26197</v>
      </c>
      <c r="T4030"/>
      <c r="U4030" t="s">
        <v>26198</v>
      </c>
      <c r="V4030" t="s">
        <v>26204</v>
      </c>
      <c r="Y4030" s="97"/>
      <c r="AA4030" s="91" t="str">
        <v>JERRY001.2BR</v>
      </c>
    </row>
    <row r="4031" spans="1:27" s="91" customFormat="1" ht="15" customHeight="1" x14ac:dyDescent="0.35">
      <c r="A4031" t="s">
        <v>35318</v>
      </c>
      <c r="B4031" t="s">
        <v>35319</v>
      </c>
      <c r="C4031" t="s">
        <v>35320</v>
      </c>
      <c r="D4031" t="s">
        <v>19478</v>
      </c>
      <c r="E4031"/>
      <c r="F4031" t="s">
        <v>29089</v>
      </c>
      <c r="G4031"/>
      <c r="H4031">
        <v>0.1</v>
      </c>
      <c r="I4031">
        <v>8.4</v>
      </c>
      <c r="J4031" t="s">
        <v>814</v>
      </c>
      <c r="K4031">
        <v>36.513620000000003</v>
      </c>
      <c r="L4031">
        <v>-84.89152</v>
      </c>
      <c r="M4031" s="100" t="s">
        <v>38411</v>
      </c>
      <c r="N4031" t="s">
        <v>26248</v>
      </c>
      <c r="O4031" t="s">
        <v>43311</v>
      </c>
      <c r="P4031">
        <v>4</v>
      </c>
      <c r="Q4031" t="s">
        <v>35321</v>
      </c>
      <c r="R4031" t="s">
        <v>25812</v>
      </c>
      <c r="S4031" t="s">
        <v>26197</v>
      </c>
      <c r="T4031"/>
      <c r="U4031" t="s">
        <v>26198</v>
      </c>
      <c r="V4031" t="s">
        <v>26199</v>
      </c>
      <c r="Y4031" s="97"/>
      <c r="AA4031" s="91" t="str">
        <v>JESSE000.1FE</v>
      </c>
    </row>
    <row r="4032" spans="1:27" s="91" customFormat="1" ht="15" customHeight="1" x14ac:dyDescent="0.35">
      <c r="A4032" t="s">
        <v>11965</v>
      </c>
      <c r="B4032" t="s">
        <v>11964</v>
      </c>
      <c r="C4032" t="s">
        <v>11966</v>
      </c>
      <c r="D4032" t="s">
        <v>36619</v>
      </c>
      <c r="E4032"/>
      <c r="F4032" t="s">
        <v>27</v>
      </c>
      <c r="G4032"/>
      <c r="H4032">
        <v>0.1</v>
      </c>
      <c r="I4032">
        <v>3.3</v>
      </c>
      <c r="J4032" t="s">
        <v>936</v>
      </c>
      <c r="K4032">
        <v>35.467599999999997</v>
      </c>
      <c r="L4032">
        <v>-89.309560000000005</v>
      </c>
      <c r="M4032" s="100" t="s">
        <v>38450</v>
      </c>
      <c r="N4032" t="s">
        <v>26319</v>
      </c>
      <c r="O4032" t="s">
        <v>43109</v>
      </c>
      <c r="P4032">
        <v>4</v>
      </c>
      <c r="Q4032" t="s">
        <v>31972</v>
      </c>
      <c r="R4032" t="s">
        <v>25816</v>
      </c>
      <c r="S4032" t="s">
        <v>26197</v>
      </c>
      <c r="T4032"/>
      <c r="U4032" t="s">
        <v>26198</v>
      </c>
      <c r="V4032" t="s">
        <v>26199</v>
      </c>
      <c r="W4032" s="91" t="s">
        <v>11967</v>
      </c>
      <c r="X4032" s="91" t="s">
        <v>31973</v>
      </c>
      <c r="Y4032" s="97"/>
      <c r="AA4032" s="91" t="str">
        <v>JETER000.1HY</v>
      </c>
    </row>
    <row r="4033" spans="1:27" s="91" customFormat="1" ht="15" customHeight="1" x14ac:dyDescent="0.35">
      <c r="A4033" t="s">
        <v>11969</v>
      </c>
      <c r="B4033" t="s">
        <v>11968</v>
      </c>
      <c r="C4033" t="s">
        <v>11966</v>
      </c>
      <c r="D4033" t="s">
        <v>11970</v>
      </c>
      <c r="E4033"/>
      <c r="F4033" t="s">
        <v>27</v>
      </c>
      <c r="G4033"/>
      <c r="H4033">
        <v>2.2999999999999998</v>
      </c>
      <c r="I4033">
        <v>1.97</v>
      </c>
      <c r="J4033" t="s">
        <v>936</v>
      </c>
      <c r="K4033">
        <v>35.445340000000002</v>
      </c>
      <c r="L4033">
        <v>-89.296930000000003</v>
      </c>
      <c r="M4033" s="100" t="s">
        <v>38450</v>
      </c>
      <c r="N4033" t="s">
        <v>26319</v>
      </c>
      <c r="O4033" t="s">
        <v>43109</v>
      </c>
      <c r="P4033">
        <v>4</v>
      </c>
      <c r="Q4033" t="s">
        <v>31972</v>
      </c>
      <c r="R4033" t="s">
        <v>25816</v>
      </c>
      <c r="S4033" t="s">
        <v>26197</v>
      </c>
      <c r="T4033"/>
      <c r="U4033" t="s">
        <v>26198</v>
      </c>
      <c r="V4033" t="s">
        <v>26199</v>
      </c>
      <c r="Y4033" s="97"/>
      <c r="AA4033" s="91" t="str">
        <v>JETER002.3HY</v>
      </c>
    </row>
    <row r="4034" spans="1:27" s="91" customFormat="1" ht="15" customHeight="1" x14ac:dyDescent="0.35">
      <c r="A4034" t="s">
        <v>11972</v>
      </c>
      <c r="B4034" t="s">
        <v>11971</v>
      </c>
      <c r="C4034" t="s">
        <v>11973</v>
      </c>
      <c r="D4034" t="s">
        <v>11974</v>
      </c>
      <c r="E4034"/>
      <c r="F4034" t="s">
        <v>33</v>
      </c>
      <c r="G4034"/>
      <c r="H4034">
        <v>0.2</v>
      </c>
      <c r="I4034">
        <v>1.42</v>
      </c>
      <c r="J4034" t="s">
        <v>277</v>
      </c>
      <c r="K4034">
        <v>36.106000000000002</v>
      </c>
      <c r="L4034">
        <v>-86.869399999999999</v>
      </c>
      <c r="M4034" s="100" t="s">
        <v>38414</v>
      </c>
      <c r="N4034" t="s">
        <v>26254</v>
      </c>
      <c r="O4034" t="s">
        <v>42256</v>
      </c>
      <c r="P4034">
        <v>5</v>
      </c>
      <c r="Q4034" t="s">
        <v>27516</v>
      </c>
      <c r="R4034" t="s">
        <v>25829</v>
      </c>
      <c r="S4034" t="s">
        <v>26197</v>
      </c>
      <c r="T4034"/>
      <c r="U4034" t="s">
        <v>26198</v>
      </c>
      <c r="V4034" t="s">
        <v>26199</v>
      </c>
      <c r="W4034" s="91" t="s">
        <v>11975</v>
      </c>
      <c r="X4034" s="91" t="s">
        <v>31974</v>
      </c>
      <c r="Y4034" s="97"/>
      <c r="AA4034" s="91" t="str">
        <v>JHOLL000.2DA</v>
      </c>
    </row>
    <row r="4035" spans="1:27" s="91" customFormat="1" ht="15" customHeight="1" x14ac:dyDescent="0.35">
      <c r="A4035" t="s">
        <v>11977</v>
      </c>
      <c r="B4035" t="s">
        <v>11976</v>
      </c>
      <c r="C4035" t="s">
        <v>11978</v>
      </c>
      <c r="D4035" t="s">
        <v>11979</v>
      </c>
      <c r="E4035"/>
      <c r="F4035" t="s">
        <v>29089</v>
      </c>
      <c r="G4035"/>
      <c r="H4035">
        <v>0.8</v>
      </c>
      <c r="I4035">
        <v>0.45</v>
      </c>
      <c r="J4035" t="s">
        <v>583</v>
      </c>
      <c r="K4035">
        <v>35.049849999999999</v>
      </c>
      <c r="L4035">
        <v>-85.411529999999999</v>
      </c>
      <c r="M4035" s="100" t="s">
        <v>38386</v>
      </c>
      <c r="N4035" t="s">
        <v>29084</v>
      </c>
      <c r="O4035" t="s">
        <v>42291</v>
      </c>
      <c r="P4035">
        <v>4</v>
      </c>
      <c r="Q4035" t="s">
        <v>31975</v>
      </c>
      <c r="R4035" t="s">
        <v>25802</v>
      </c>
      <c r="S4035" t="s">
        <v>26197</v>
      </c>
      <c r="T4035"/>
      <c r="U4035" t="s">
        <v>26198</v>
      </c>
      <c r="V4035" t="s">
        <v>26199</v>
      </c>
      <c r="X4035" s="91" t="s">
        <v>31976</v>
      </c>
      <c r="Y4035" s="97"/>
      <c r="AA4035" s="91" t="str">
        <v>JMCNA000.8MI</v>
      </c>
    </row>
    <row r="4036" spans="1:27" s="91" customFormat="1" ht="15" customHeight="1" x14ac:dyDescent="0.35">
      <c r="A4036" t="s">
        <v>11981</v>
      </c>
      <c r="B4036" t="s">
        <v>11980</v>
      </c>
      <c r="C4036" t="s">
        <v>11978</v>
      </c>
      <c r="D4036" t="s">
        <v>11982</v>
      </c>
      <c r="E4036"/>
      <c r="F4036" t="s">
        <v>58</v>
      </c>
      <c r="G4036"/>
      <c r="H4036">
        <v>1.2</v>
      </c>
      <c r="I4036">
        <v>0.23</v>
      </c>
      <c r="J4036" t="s">
        <v>583</v>
      </c>
      <c r="K4036">
        <v>35.048650000000002</v>
      </c>
      <c r="L4036">
        <v>-85.407589999999999</v>
      </c>
      <c r="M4036" s="100" t="s">
        <v>38386</v>
      </c>
      <c r="N4036" t="s">
        <v>29084</v>
      </c>
      <c r="O4036" t="s">
        <v>42291</v>
      </c>
      <c r="P4036">
        <v>4</v>
      </c>
      <c r="Q4036" t="s">
        <v>31975</v>
      </c>
      <c r="R4036" t="s">
        <v>25802</v>
      </c>
      <c r="S4036" t="s">
        <v>26197</v>
      </c>
      <c r="T4036"/>
      <c r="U4036" t="s">
        <v>26198</v>
      </c>
      <c r="V4036" t="s">
        <v>26199</v>
      </c>
      <c r="X4036" s="91" t="s">
        <v>31977</v>
      </c>
      <c r="Y4036" s="97"/>
      <c r="AA4036" s="91" t="str">
        <v>JMCNA001.2MI</v>
      </c>
    </row>
    <row r="4037" spans="1:27" s="91" customFormat="1" ht="15" customHeight="1" x14ac:dyDescent="0.35">
      <c r="A4037" t="s">
        <v>11984</v>
      </c>
      <c r="B4037" t="s">
        <v>11983</v>
      </c>
      <c r="C4037" t="s">
        <v>11985</v>
      </c>
      <c r="D4037" t="s">
        <v>11986</v>
      </c>
      <c r="E4037"/>
      <c r="F4037" t="s">
        <v>44</v>
      </c>
      <c r="G4037"/>
      <c r="H4037">
        <v>0.1</v>
      </c>
      <c r="I4037">
        <v>2.87</v>
      </c>
      <c r="J4037" t="s">
        <v>2163</v>
      </c>
      <c r="K4037">
        <v>36.38843</v>
      </c>
      <c r="L4037">
        <v>-83.406030000000001</v>
      </c>
      <c r="M4037" s="100" t="s">
        <v>38424</v>
      </c>
      <c r="N4037" t="s">
        <v>26272</v>
      </c>
      <c r="O4037" t="s">
        <v>42984</v>
      </c>
      <c r="P4037">
        <v>4</v>
      </c>
      <c r="Q4037" t="s">
        <v>27517</v>
      </c>
      <c r="R4037" t="s">
        <v>25825</v>
      </c>
      <c r="S4037" t="s">
        <v>26197</v>
      </c>
      <c r="T4037"/>
      <c r="U4037" t="s">
        <v>26198</v>
      </c>
      <c r="V4037" t="s">
        <v>26204</v>
      </c>
      <c r="X4037" s="91" t="s">
        <v>29607</v>
      </c>
      <c r="Y4037" s="97"/>
      <c r="AA4037" s="91" t="str">
        <v>JMILL000.1GR</v>
      </c>
    </row>
    <row r="4038" spans="1:27" s="91" customFormat="1" ht="15" customHeight="1" x14ac:dyDescent="0.35">
      <c r="A4038" t="s">
        <v>11988</v>
      </c>
      <c r="B4038" t="s">
        <v>11987</v>
      </c>
      <c r="C4038" t="s">
        <v>11989</v>
      </c>
      <c r="D4038" t="s">
        <v>11990</v>
      </c>
      <c r="E4038"/>
      <c r="F4038" t="s">
        <v>44</v>
      </c>
      <c r="G4038"/>
      <c r="H4038">
        <v>0.1</v>
      </c>
      <c r="I4038">
        <v>18.8</v>
      </c>
      <c r="J4038" t="s">
        <v>230</v>
      </c>
      <c r="K4038">
        <v>36.22578</v>
      </c>
      <c r="L4038">
        <v>-82.635570000000001</v>
      </c>
      <c r="M4038" s="100" t="s">
        <v>38387</v>
      </c>
      <c r="N4038" t="s">
        <v>26214</v>
      </c>
      <c r="O4038" t="s">
        <v>42113</v>
      </c>
      <c r="P4038">
        <v>5</v>
      </c>
      <c r="Q4038" t="s">
        <v>27518</v>
      </c>
      <c r="R4038" t="s">
        <v>25821</v>
      </c>
      <c r="S4038" t="s">
        <v>26197</v>
      </c>
      <c r="T4038"/>
      <c r="U4038" t="s">
        <v>26198</v>
      </c>
      <c r="V4038" t="s">
        <v>26204</v>
      </c>
      <c r="Y4038" s="97"/>
      <c r="AA4038" s="91" t="str">
        <v>JOCKE000.1WN</v>
      </c>
    </row>
    <row r="4039" spans="1:27" s="91" customFormat="1" ht="15" customHeight="1" x14ac:dyDescent="0.35">
      <c r="A4039" t="s">
        <v>11992</v>
      </c>
      <c r="B4039" t="s">
        <v>11991</v>
      </c>
      <c r="C4039" t="s">
        <v>11989</v>
      </c>
      <c r="D4039" t="s">
        <v>11993</v>
      </c>
      <c r="E4039"/>
      <c r="F4039" t="s">
        <v>44</v>
      </c>
      <c r="G4039"/>
      <c r="H4039">
        <v>0.7</v>
      </c>
      <c r="I4039">
        <v>18.5</v>
      </c>
      <c r="J4039" t="s">
        <v>230</v>
      </c>
      <c r="K4039">
        <v>36.229559999999999</v>
      </c>
      <c r="L4039">
        <v>-82.641760000000005</v>
      </c>
      <c r="M4039" s="100" t="s">
        <v>38387</v>
      </c>
      <c r="N4039" t="s">
        <v>26214</v>
      </c>
      <c r="O4039" t="s">
        <v>42113</v>
      </c>
      <c r="P4039">
        <v>5</v>
      </c>
      <c r="Q4039" t="s">
        <v>27518</v>
      </c>
      <c r="R4039" t="s">
        <v>25821</v>
      </c>
      <c r="S4039" t="s">
        <v>26197</v>
      </c>
      <c r="T4039"/>
      <c r="U4039" t="s">
        <v>26198</v>
      </c>
      <c r="V4039" t="s">
        <v>26204</v>
      </c>
      <c r="Y4039" s="97"/>
      <c r="AA4039" s="91" t="str">
        <v>JOCKE000.7WN</v>
      </c>
    </row>
    <row r="4040" spans="1:27" s="91" customFormat="1" ht="15" customHeight="1" x14ac:dyDescent="0.35">
      <c r="A4040" t="s">
        <v>11995</v>
      </c>
      <c r="B4040" t="s">
        <v>11994</v>
      </c>
      <c r="C4040" t="s">
        <v>11989</v>
      </c>
      <c r="D4040" t="s">
        <v>11996</v>
      </c>
      <c r="E4040"/>
      <c r="F4040" t="s">
        <v>44</v>
      </c>
      <c r="G4040"/>
      <c r="H4040">
        <v>1.2</v>
      </c>
      <c r="I4040">
        <v>17</v>
      </c>
      <c r="J4040" t="s">
        <v>64</v>
      </c>
      <c r="K4040">
        <v>36.2346</v>
      </c>
      <c r="L4040">
        <v>-82.646500000000003</v>
      </c>
      <c r="M4040" s="100" t="s">
        <v>38387</v>
      </c>
      <c r="N4040" t="s">
        <v>26214</v>
      </c>
      <c r="O4040" t="s">
        <v>42113</v>
      </c>
      <c r="P4040">
        <v>5</v>
      </c>
      <c r="Q4040" t="s">
        <v>27518</v>
      </c>
      <c r="R4040" t="s">
        <v>25821</v>
      </c>
      <c r="S4040" t="s">
        <v>26197</v>
      </c>
      <c r="T4040"/>
      <c r="U4040" t="s">
        <v>26198</v>
      </c>
      <c r="V4040" t="s">
        <v>26204</v>
      </c>
      <c r="W4040" s="91" t="s">
        <v>35322</v>
      </c>
      <c r="X4040" s="91" t="s">
        <v>30203</v>
      </c>
      <c r="Y4040" s="97"/>
      <c r="AA4040" s="91" t="str">
        <v>JOCKE001.2GE</v>
      </c>
    </row>
    <row r="4041" spans="1:27" s="91" customFormat="1" ht="15" customHeight="1" x14ac:dyDescent="0.35">
      <c r="A4041" t="s">
        <v>11998</v>
      </c>
      <c r="B4041" t="s">
        <v>11997</v>
      </c>
      <c r="C4041" t="s">
        <v>11989</v>
      </c>
      <c r="D4041" t="s">
        <v>11999</v>
      </c>
      <c r="E4041"/>
      <c r="F4041" t="s">
        <v>44</v>
      </c>
      <c r="G4041"/>
      <c r="H4041">
        <v>3.2</v>
      </c>
      <c r="I4041">
        <v>5.56</v>
      </c>
      <c r="J4041" t="s">
        <v>64</v>
      </c>
      <c r="K4041">
        <v>36.254399999999997</v>
      </c>
      <c r="L4041">
        <v>-82.6494</v>
      </c>
      <c r="M4041" s="100" t="s">
        <v>38387</v>
      </c>
      <c r="N4041" t="s">
        <v>26214</v>
      </c>
      <c r="O4041" t="s">
        <v>42113</v>
      </c>
      <c r="P4041">
        <v>5</v>
      </c>
      <c r="Q4041" t="s">
        <v>27518</v>
      </c>
      <c r="R4041" t="s">
        <v>25821</v>
      </c>
      <c r="S4041" t="s">
        <v>26197</v>
      </c>
      <c r="T4041"/>
      <c r="U4041" t="s">
        <v>26198</v>
      </c>
      <c r="V4041" t="s">
        <v>26204</v>
      </c>
      <c r="Y4041" s="97"/>
      <c r="AA4041" s="91" t="str">
        <v>JOCKE003.2GE</v>
      </c>
    </row>
    <row r="4042" spans="1:27" s="91" customFormat="1" ht="15" customHeight="1" x14ac:dyDescent="0.35">
      <c r="A4042" t="s">
        <v>12001</v>
      </c>
      <c r="B4042" t="s">
        <v>12000</v>
      </c>
      <c r="C4042" t="s">
        <v>12002</v>
      </c>
      <c r="D4042" t="s">
        <v>12003</v>
      </c>
      <c r="E4042"/>
      <c r="F4042" t="s">
        <v>324</v>
      </c>
      <c r="G4042"/>
      <c r="H4042">
        <v>0.1</v>
      </c>
      <c r="I4042">
        <v>7.0000000000000007E-2</v>
      </c>
      <c r="J4042" t="s">
        <v>950</v>
      </c>
      <c r="K4042">
        <v>36.170116999999998</v>
      </c>
      <c r="L4042">
        <v>-84.388560999999996</v>
      </c>
      <c r="M4042" s="100" t="s">
        <v>38426</v>
      </c>
      <c r="N4042" t="s">
        <v>26325</v>
      </c>
      <c r="O4042" t="s">
        <v>42757</v>
      </c>
      <c r="P4042">
        <v>4</v>
      </c>
      <c r="Q4042" t="s">
        <v>31978</v>
      </c>
      <c r="R4042" t="s">
        <v>25825</v>
      </c>
      <c r="S4042" t="s">
        <v>26197</v>
      </c>
      <c r="T4042"/>
      <c r="U4042" t="s">
        <v>26198</v>
      </c>
      <c r="V4042" t="s">
        <v>26204</v>
      </c>
      <c r="W4042" s="91" t="s">
        <v>12004</v>
      </c>
      <c r="X4042" s="91" t="s">
        <v>29542</v>
      </c>
      <c r="Y4042" s="97"/>
      <c r="AA4042" s="91" t="str">
        <v>JOE0.7T0.1AN</v>
      </c>
    </row>
    <row r="4043" spans="1:27" s="91" customFormat="1" ht="15" customHeight="1" x14ac:dyDescent="0.35">
      <c r="A4043" t="s">
        <v>12006</v>
      </c>
      <c r="B4043" t="s">
        <v>12005</v>
      </c>
      <c r="C4043" t="s">
        <v>12007</v>
      </c>
      <c r="D4043" t="s">
        <v>12008</v>
      </c>
      <c r="E4043"/>
      <c r="F4043" t="s">
        <v>324</v>
      </c>
      <c r="G4043"/>
      <c r="H4043">
        <v>0.1</v>
      </c>
      <c r="I4043">
        <v>0.53</v>
      </c>
      <c r="J4043" t="s">
        <v>950</v>
      </c>
      <c r="K4043">
        <v>36.161909999999999</v>
      </c>
      <c r="L4043">
        <v>-84.388459999999995</v>
      </c>
      <c r="M4043" s="100" t="s">
        <v>38426</v>
      </c>
      <c r="N4043" t="s">
        <v>26325</v>
      </c>
      <c r="O4043" t="s">
        <v>42757</v>
      </c>
      <c r="P4043">
        <v>4</v>
      </c>
      <c r="Q4043" t="s">
        <v>31978</v>
      </c>
      <c r="R4043" t="s">
        <v>25825</v>
      </c>
      <c r="S4043" t="s">
        <v>26197</v>
      </c>
      <c r="T4043"/>
      <c r="U4043" t="s">
        <v>26198</v>
      </c>
      <c r="V4043" t="s">
        <v>26204</v>
      </c>
      <c r="W4043" s="91" t="s">
        <v>12009</v>
      </c>
      <c r="X4043" s="91" t="s">
        <v>39493</v>
      </c>
      <c r="Y4043" s="97"/>
      <c r="AA4043" s="91" t="str">
        <v>JOE000.1AN</v>
      </c>
    </row>
    <row r="4044" spans="1:27" s="91" customFormat="1" ht="15" customHeight="1" x14ac:dyDescent="0.35">
      <c r="A4044" t="s">
        <v>12011</v>
      </c>
      <c r="B4044" t="s">
        <v>12010</v>
      </c>
      <c r="C4044" t="s">
        <v>12012</v>
      </c>
      <c r="D4044" t="s">
        <v>12013</v>
      </c>
      <c r="E4044"/>
      <c r="F4044" t="s">
        <v>28994</v>
      </c>
      <c r="G4044"/>
      <c r="H4044">
        <v>0.1</v>
      </c>
      <c r="I4044">
        <v>0.37</v>
      </c>
      <c r="J4044" t="s">
        <v>346</v>
      </c>
      <c r="K4044">
        <v>36.113480000000003</v>
      </c>
      <c r="L4044">
        <v>-83.108180000000004</v>
      </c>
      <c r="M4044" s="100" t="s">
        <v>38387</v>
      </c>
      <c r="N4044" t="s">
        <v>26214</v>
      </c>
      <c r="O4044" t="s">
        <v>42383</v>
      </c>
      <c r="P4044">
        <v>5</v>
      </c>
      <c r="Q4044" t="s">
        <v>27519</v>
      </c>
      <c r="R4044" t="s">
        <v>25825</v>
      </c>
      <c r="S4044" t="s">
        <v>26197</v>
      </c>
      <c r="T4044"/>
      <c r="U4044" t="s">
        <v>26198</v>
      </c>
      <c r="V4044" t="s">
        <v>26204</v>
      </c>
      <c r="W4044" s="91" t="s">
        <v>12014</v>
      </c>
      <c r="X4044" s="91" t="s">
        <v>31979</v>
      </c>
      <c r="Y4044" s="97"/>
      <c r="AA4044" s="91" t="str">
        <v>JOHN000.1CO</v>
      </c>
    </row>
    <row r="4045" spans="1:27" s="91" customFormat="1" ht="15" customHeight="1" x14ac:dyDescent="0.35">
      <c r="A4045" s="310" t="s">
        <v>38008</v>
      </c>
      <c r="B4045" s="310" t="s">
        <v>38009</v>
      </c>
      <c r="C4045" s="310" t="s">
        <v>38010</v>
      </c>
      <c r="D4045" s="310" t="s">
        <v>38011</v>
      </c>
      <c r="E4045" s="310"/>
      <c r="F4045" s="310" t="s">
        <v>44</v>
      </c>
      <c r="G4045" s="310"/>
      <c r="H4045" s="314">
        <v>0.7</v>
      </c>
      <c r="I4045" s="314">
        <v>1.3</v>
      </c>
      <c r="J4045" s="310" t="s">
        <v>553</v>
      </c>
      <c r="K4045" s="314">
        <v>35.957160000000002</v>
      </c>
      <c r="L4045" s="314">
        <v>-83.594359999999995</v>
      </c>
      <c r="M4045" s="314" t="s">
        <v>38394</v>
      </c>
      <c r="N4045" s="310" t="s">
        <v>26308</v>
      </c>
      <c r="O4045" s="310" t="s">
        <v>43040</v>
      </c>
      <c r="P4045" s="314">
        <v>5</v>
      </c>
      <c r="Q4045" s="310" t="s">
        <v>38012</v>
      </c>
      <c r="R4045" s="310" t="s">
        <v>25825</v>
      </c>
      <c r="S4045" s="310" t="s">
        <v>26197</v>
      </c>
      <c r="T4045" s="310"/>
      <c r="U4045" s="310" t="s">
        <v>26198</v>
      </c>
      <c r="V4045" s="310" t="s">
        <v>26204</v>
      </c>
      <c r="Y4045" s="97"/>
      <c r="AA4045" s="91" t="str">
        <v>JOHNN_S0.7SV</v>
      </c>
    </row>
    <row r="4046" spans="1:27" s="91" customFormat="1" ht="15" customHeight="1" x14ac:dyDescent="0.35">
      <c r="A4046" t="s">
        <v>38013</v>
      </c>
      <c r="B4046" t="s">
        <v>38014</v>
      </c>
      <c r="C4046" t="s">
        <v>38010</v>
      </c>
      <c r="D4046" t="s">
        <v>38015</v>
      </c>
      <c r="E4046"/>
      <c r="F4046" t="s">
        <v>44</v>
      </c>
      <c r="G4046"/>
      <c r="H4046">
        <v>0.8</v>
      </c>
      <c r="I4046">
        <v>1.1000000000000001</v>
      </c>
      <c r="J4046" t="s">
        <v>553</v>
      </c>
      <c r="K4046">
        <v>35.956870000000002</v>
      </c>
      <c r="L4046">
        <v>-83.593040000000002</v>
      </c>
      <c r="M4046" s="100" t="s">
        <v>38394</v>
      </c>
      <c r="N4046" t="s">
        <v>26308</v>
      </c>
      <c r="O4046" t="s">
        <v>43040</v>
      </c>
      <c r="P4046">
        <v>5</v>
      </c>
      <c r="Q4046" t="s">
        <v>38012</v>
      </c>
      <c r="R4046" t="s">
        <v>25825</v>
      </c>
      <c r="S4046" t="s">
        <v>26197</v>
      </c>
      <c r="T4046"/>
      <c r="U4046" t="s">
        <v>26198</v>
      </c>
      <c r="V4046" t="s">
        <v>26204</v>
      </c>
      <c r="Y4046" s="97"/>
      <c r="AA4046" s="91" t="str">
        <v>JOHNN_S0.8SV</v>
      </c>
    </row>
    <row r="4047" spans="1:27" s="91" customFormat="1" ht="15" customHeight="1" x14ac:dyDescent="0.35">
      <c r="A4047" s="310" t="s">
        <v>39494</v>
      </c>
      <c r="B4047" s="310" t="s">
        <v>39495</v>
      </c>
      <c r="C4047" s="310" t="s">
        <v>38010</v>
      </c>
      <c r="D4047" s="310" t="s">
        <v>39496</v>
      </c>
      <c r="E4047" s="310"/>
      <c r="F4047" s="310" t="s">
        <v>44</v>
      </c>
      <c r="G4047" s="310"/>
      <c r="H4047" s="314">
        <v>1.2</v>
      </c>
      <c r="I4047" s="314">
        <v>0.9</v>
      </c>
      <c r="J4047" s="310" t="s">
        <v>553</v>
      </c>
      <c r="K4047" s="314">
        <v>35.959400000000002</v>
      </c>
      <c r="L4047" s="314">
        <v>-83.588099999999997</v>
      </c>
      <c r="M4047" s="314" t="s">
        <v>38394</v>
      </c>
      <c r="N4047" s="310" t="s">
        <v>26308</v>
      </c>
      <c r="O4047" s="310" t="s">
        <v>39497</v>
      </c>
      <c r="P4047" s="314">
        <v>5</v>
      </c>
      <c r="Q4047" s="310" t="s">
        <v>38012</v>
      </c>
      <c r="R4047" s="310" t="s">
        <v>25825</v>
      </c>
      <c r="S4047" s="310" t="s">
        <v>26197</v>
      </c>
      <c r="T4047" s="310"/>
      <c r="U4047" s="310" t="s">
        <v>26198</v>
      </c>
      <c r="V4047" s="310" t="s">
        <v>26204</v>
      </c>
      <c r="Y4047" s="97"/>
      <c r="AA4047" s="91" t="str">
        <v>JOHNN_S1.2SV</v>
      </c>
    </row>
    <row r="4048" spans="1:27" s="91" customFormat="1" ht="15" customHeight="1" x14ac:dyDescent="0.35">
      <c r="A4048" t="s">
        <v>12086</v>
      </c>
      <c r="B4048" t="s">
        <v>12085</v>
      </c>
      <c r="C4048" t="s">
        <v>12087</v>
      </c>
      <c r="D4048" t="s">
        <v>12088</v>
      </c>
      <c r="E4048"/>
      <c r="F4048" t="s">
        <v>33</v>
      </c>
      <c r="G4048"/>
      <c r="H4048">
        <v>0.2</v>
      </c>
      <c r="I4048">
        <v>1.63</v>
      </c>
      <c r="J4048" t="s">
        <v>95</v>
      </c>
      <c r="K4048">
        <v>35.813699999999997</v>
      </c>
      <c r="L4048">
        <v>-86.982699999999994</v>
      </c>
      <c r="M4048" s="100" t="s">
        <v>38379</v>
      </c>
      <c r="N4048" t="s">
        <v>26205</v>
      </c>
      <c r="O4048" t="s">
        <v>42258</v>
      </c>
      <c r="P4048">
        <v>1</v>
      </c>
      <c r="Q4048" t="s">
        <v>27520</v>
      </c>
      <c r="R4048" t="s">
        <v>25829</v>
      </c>
      <c r="S4048" t="s">
        <v>26197</v>
      </c>
      <c r="T4048"/>
      <c r="U4048" t="s">
        <v>26198</v>
      </c>
      <c r="V4048" t="s">
        <v>26199</v>
      </c>
      <c r="W4048" s="91" t="s">
        <v>12089</v>
      </c>
      <c r="X4048" s="91" t="s">
        <v>31980</v>
      </c>
      <c r="Y4048" s="97"/>
      <c r="AA4048" s="91" t="str">
        <v>JOHNS_G0.2WI</v>
      </c>
    </row>
    <row r="4049" spans="1:27" s="91" customFormat="1" ht="15" customHeight="1" x14ac:dyDescent="0.35">
      <c r="A4049" t="s">
        <v>12014</v>
      </c>
      <c r="B4049" t="s">
        <v>12015</v>
      </c>
      <c r="C4049" t="s">
        <v>12016</v>
      </c>
      <c r="D4049" t="s">
        <v>12017</v>
      </c>
      <c r="E4049"/>
      <c r="F4049" t="s">
        <v>28985</v>
      </c>
      <c r="G4049"/>
      <c r="H4049">
        <v>0.1</v>
      </c>
      <c r="I4049">
        <v>5.4</v>
      </c>
      <c r="J4049" t="s">
        <v>346</v>
      </c>
      <c r="K4049">
        <v>35.878900000000002</v>
      </c>
      <c r="L4049">
        <v>-83.011700000000005</v>
      </c>
      <c r="M4049" s="100" t="s">
        <v>38421</v>
      </c>
      <c r="N4049" t="s">
        <v>26264</v>
      </c>
      <c r="O4049" t="s">
        <v>43126</v>
      </c>
      <c r="P4049">
        <v>5</v>
      </c>
      <c r="Q4049" t="s">
        <v>27521</v>
      </c>
      <c r="R4049" t="s">
        <v>25825</v>
      </c>
      <c r="S4049" t="s">
        <v>26197</v>
      </c>
      <c r="T4049"/>
      <c r="U4049" t="s">
        <v>26198</v>
      </c>
      <c r="V4049" t="s">
        <v>26204</v>
      </c>
      <c r="W4049" s="91" t="s">
        <v>12011</v>
      </c>
      <c r="X4049" s="91" t="s">
        <v>35323</v>
      </c>
      <c r="Y4049" s="97"/>
      <c r="AA4049" s="91" t="str">
        <v>JOHNS000.1CO</v>
      </c>
    </row>
    <row r="4050" spans="1:27" s="91" customFormat="1" ht="15" customHeight="1" x14ac:dyDescent="0.35">
      <c r="A4050" t="s">
        <v>12019</v>
      </c>
      <c r="B4050" t="s">
        <v>12018</v>
      </c>
      <c r="C4050" t="s">
        <v>12020</v>
      </c>
      <c r="D4050" t="s">
        <v>12021</v>
      </c>
      <c r="E4050"/>
      <c r="F4050" t="s">
        <v>44</v>
      </c>
      <c r="G4050"/>
      <c r="H4050">
        <v>0.1</v>
      </c>
      <c r="I4050">
        <v>1.33</v>
      </c>
      <c r="J4050" t="s">
        <v>64</v>
      </c>
      <c r="K4050">
        <v>36.106900000000003</v>
      </c>
      <c r="L4050">
        <v>-82.802459999999996</v>
      </c>
      <c r="M4050" s="100" t="s">
        <v>38387</v>
      </c>
      <c r="N4050" t="s">
        <v>26214</v>
      </c>
      <c r="O4050" t="s">
        <v>42105</v>
      </c>
      <c r="P4050">
        <v>5</v>
      </c>
      <c r="Q4050" t="s">
        <v>31981</v>
      </c>
      <c r="R4050" t="s">
        <v>25821</v>
      </c>
      <c r="S4050" t="s">
        <v>26197</v>
      </c>
      <c r="T4050"/>
      <c r="U4050" t="s">
        <v>26198</v>
      </c>
      <c r="V4050" t="s">
        <v>26204</v>
      </c>
      <c r="X4050" s="91" t="s">
        <v>35324</v>
      </c>
      <c r="Y4050" s="97"/>
      <c r="AA4050" s="91" t="str">
        <v>JOHNS000.1GE</v>
      </c>
    </row>
    <row r="4051" spans="1:27" s="91" customFormat="1" ht="15" customHeight="1" x14ac:dyDescent="0.35">
      <c r="A4051" t="s">
        <v>12023</v>
      </c>
      <c r="B4051" t="s">
        <v>12022</v>
      </c>
      <c r="C4051" t="s">
        <v>12016</v>
      </c>
      <c r="D4051" t="s">
        <v>12024</v>
      </c>
      <c r="E4051"/>
      <c r="F4051" t="s">
        <v>29086</v>
      </c>
      <c r="G4051"/>
      <c r="H4051">
        <v>0.1</v>
      </c>
      <c r="I4051">
        <v>6.66</v>
      </c>
      <c r="J4051" t="s">
        <v>2764</v>
      </c>
      <c r="K4051">
        <v>36.561943999999997</v>
      </c>
      <c r="L4051">
        <v>-86.091944400000003</v>
      </c>
      <c r="M4051" s="100" t="s">
        <v>38456</v>
      </c>
      <c r="N4051" t="s">
        <v>26335</v>
      </c>
      <c r="O4051" t="s">
        <v>42647</v>
      </c>
      <c r="P4051">
        <v>4</v>
      </c>
      <c r="Q4051" t="s">
        <v>31982</v>
      </c>
      <c r="R4051" t="s">
        <v>25812</v>
      </c>
      <c r="S4051" t="s">
        <v>26197</v>
      </c>
      <c r="T4051"/>
      <c r="U4051" t="s">
        <v>26198</v>
      </c>
      <c r="V4051" t="s">
        <v>26199</v>
      </c>
      <c r="Y4051" s="97"/>
      <c r="AA4051" s="91" t="str">
        <v>JOHNS000.1MA</v>
      </c>
    </row>
    <row r="4052" spans="1:27" s="91" customFormat="1" ht="15" customHeight="1" x14ac:dyDescent="0.35">
      <c r="A4052" t="s">
        <v>31983</v>
      </c>
      <c r="B4052" t="s">
        <v>31984</v>
      </c>
      <c r="C4052" t="s">
        <v>12012</v>
      </c>
      <c r="D4052" t="s">
        <v>31985</v>
      </c>
      <c r="E4052"/>
      <c r="F4052" t="s">
        <v>44</v>
      </c>
      <c r="G4052"/>
      <c r="H4052">
        <v>0.1</v>
      </c>
      <c r="I4052">
        <v>1.3</v>
      </c>
      <c r="J4052" t="s">
        <v>1514</v>
      </c>
      <c r="K4052">
        <v>35.475709999999999</v>
      </c>
      <c r="L4052">
        <v>-84.547200000000004</v>
      </c>
      <c r="M4052" s="100" t="s">
        <v>38384</v>
      </c>
      <c r="N4052" t="s">
        <v>26211</v>
      </c>
      <c r="O4052" t="s">
        <v>42821</v>
      </c>
      <c r="P4052">
        <v>2</v>
      </c>
      <c r="Q4052" t="s">
        <v>37290</v>
      </c>
      <c r="R4052" t="s">
        <v>25802</v>
      </c>
      <c r="S4052" t="s">
        <v>26197</v>
      </c>
      <c r="T4052"/>
      <c r="U4052" t="s">
        <v>26198</v>
      </c>
      <c r="V4052" t="s">
        <v>26204</v>
      </c>
      <c r="X4052" s="91" t="s">
        <v>31986</v>
      </c>
      <c r="Y4052" s="97"/>
      <c r="AA4052" s="91" t="str">
        <v>JOHNS000.1MM</v>
      </c>
    </row>
    <row r="4053" spans="1:27" s="91" customFormat="1" ht="15" customHeight="1" x14ac:dyDescent="0.35">
      <c r="A4053" t="s">
        <v>12026</v>
      </c>
      <c r="B4053" t="s">
        <v>12025</v>
      </c>
      <c r="C4053" t="s">
        <v>12012</v>
      </c>
      <c r="D4053" t="s">
        <v>10524</v>
      </c>
      <c r="E4053"/>
      <c r="F4053" t="s">
        <v>75</v>
      </c>
      <c r="G4053"/>
      <c r="H4053">
        <v>0.1</v>
      </c>
      <c r="I4053">
        <v>5.05</v>
      </c>
      <c r="J4053" t="s">
        <v>153</v>
      </c>
      <c r="K4053">
        <v>36.267221999999997</v>
      </c>
      <c r="L4053">
        <v>-86.188889000000003</v>
      </c>
      <c r="M4053" s="100" t="s">
        <v>38431</v>
      </c>
      <c r="N4053" t="s">
        <v>26295</v>
      </c>
      <c r="O4053" t="s">
        <v>42813</v>
      </c>
      <c r="P4053">
        <v>4</v>
      </c>
      <c r="Q4053" t="s">
        <v>27522</v>
      </c>
      <c r="R4053" t="s">
        <v>25829</v>
      </c>
      <c r="S4053" t="s">
        <v>26197</v>
      </c>
      <c r="T4053"/>
      <c r="U4053" t="s">
        <v>26198</v>
      </c>
      <c r="V4053" t="s">
        <v>26199</v>
      </c>
      <c r="Y4053" s="97"/>
      <c r="AA4053" s="91" t="str">
        <v>JOHNS000.1WS</v>
      </c>
    </row>
    <row r="4054" spans="1:27" s="91" customFormat="1" ht="15" customHeight="1" x14ac:dyDescent="0.35">
      <c r="A4054" t="s">
        <v>27524</v>
      </c>
      <c r="B4054" t="s">
        <v>27523</v>
      </c>
      <c r="C4054" t="s">
        <v>12020</v>
      </c>
      <c r="D4054" t="s">
        <v>29255</v>
      </c>
      <c r="E4054"/>
      <c r="F4054" t="s">
        <v>29089</v>
      </c>
      <c r="G4054"/>
      <c r="H4054">
        <v>0.2</v>
      </c>
      <c r="I4054">
        <v>8.69</v>
      </c>
      <c r="J4054" t="s">
        <v>1480</v>
      </c>
      <c r="K4054">
        <v>35.306426999999999</v>
      </c>
      <c r="L4054">
        <v>-85.655996000000002</v>
      </c>
      <c r="M4054" s="100" t="s">
        <v>38393</v>
      </c>
      <c r="N4054" t="s">
        <v>59</v>
      </c>
      <c r="O4054" t="s">
        <v>42334</v>
      </c>
      <c r="P4054">
        <v>5</v>
      </c>
      <c r="Q4054" t="s">
        <v>31987</v>
      </c>
      <c r="R4054" t="s">
        <v>25802</v>
      </c>
      <c r="S4054" t="s">
        <v>26197</v>
      </c>
      <c r="T4054"/>
      <c r="U4054" t="s">
        <v>26198</v>
      </c>
      <c r="V4054" t="s">
        <v>26204</v>
      </c>
      <c r="X4054" s="91" t="s">
        <v>31988</v>
      </c>
      <c r="Y4054" s="97"/>
      <c r="AA4054" s="91" t="str">
        <v>JOHNS000.2GY</v>
      </c>
    </row>
    <row r="4055" spans="1:27" s="91" customFormat="1" ht="15" customHeight="1" x14ac:dyDescent="0.35">
      <c r="A4055" t="s">
        <v>12028</v>
      </c>
      <c r="B4055" t="s">
        <v>12027</v>
      </c>
      <c r="C4055" t="s">
        <v>12012</v>
      </c>
      <c r="D4055" t="s">
        <v>12029</v>
      </c>
      <c r="E4055"/>
      <c r="F4055" t="s">
        <v>28994</v>
      </c>
      <c r="G4055"/>
      <c r="H4055">
        <v>0.4</v>
      </c>
      <c r="I4055">
        <v>1.41</v>
      </c>
      <c r="J4055" t="s">
        <v>285</v>
      </c>
      <c r="K4055">
        <v>35.136060999999998</v>
      </c>
      <c r="L4055">
        <v>-84.934353999999999</v>
      </c>
      <c r="M4055" s="100" t="s">
        <v>38384</v>
      </c>
      <c r="N4055" t="s">
        <v>26211</v>
      </c>
      <c r="O4055" t="s">
        <v>42814</v>
      </c>
      <c r="P4055">
        <v>2</v>
      </c>
      <c r="Q4055" t="s">
        <v>30260</v>
      </c>
      <c r="R4055" t="s">
        <v>25802</v>
      </c>
      <c r="S4055" t="s">
        <v>26197</v>
      </c>
      <c r="T4055"/>
      <c r="U4055" t="s">
        <v>26198</v>
      </c>
      <c r="V4055" t="s">
        <v>26204</v>
      </c>
      <c r="Y4055" s="97"/>
      <c r="AA4055" s="91" t="str">
        <v>JOHNS000.4BR</v>
      </c>
    </row>
    <row r="4056" spans="1:27" s="91" customFormat="1" ht="15" customHeight="1" x14ac:dyDescent="0.35">
      <c r="A4056" t="s">
        <v>12031</v>
      </c>
      <c r="B4056" t="s">
        <v>12030</v>
      </c>
      <c r="C4056" t="s">
        <v>12012</v>
      </c>
      <c r="D4056" t="s">
        <v>12032</v>
      </c>
      <c r="E4056"/>
      <c r="F4056" t="s">
        <v>75</v>
      </c>
      <c r="G4056"/>
      <c r="H4056">
        <v>0.4</v>
      </c>
      <c r="I4056">
        <v>4.91</v>
      </c>
      <c r="J4056" t="s">
        <v>153</v>
      </c>
      <c r="K4056">
        <v>36.267940000000003</v>
      </c>
      <c r="L4056">
        <v>-86.185419999999993</v>
      </c>
      <c r="M4056" s="100" t="s">
        <v>38431</v>
      </c>
      <c r="N4056" t="s">
        <v>26295</v>
      </c>
      <c r="O4056" t="s">
        <v>42813</v>
      </c>
      <c r="P4056">
        <v>4</v>
      </c>
      <c r="Q4056" t="s">
        <v>27522</v>
      </c>
      <c r="R4056" t="s">
        <v>25829</v>
      </c>
      <c r="S4056" t="s">
        <v>26197</v>
      </c>
      <c r="T4056"/>
      <c r="U4056" t="s">
        <v>26198</v>
      </c>
      <c r="V4056" t="s">
        <v>26199</v>
      </c>
      <c r="X4056" s="91" t="s">
        <v>34418</v>
      </c>
      <c r="Y4056" s="97"/>
      <c r="AA4056" s="91" t="str">
        <v>JOHNS000.4WS</v>
      </c>
    </row>
    <row r="4057" spans="1:27" s="91" customFormat="1" ht="15" customHeight="1" x14ac:dyDescent="0.35">
      <c r="A4057" t="s">
        <v>12034</v>
      </c>
      <c r="B4057" t="s">
        <v>12033</v>
      </c>
      <c r="C4057" t="s">
        <v>12016</v>
      </c>
      <c r="D4057" t="s">
        <v>12035</v>
      </c>
      <c r="E4057"/>
      <c r="F4057" t="s">
        <v>27</v>
      </c>
      <c r="G4057"/>
      <c r="H4057">
        <v>0.5</v>
      </c>
      <c r="I4057">
        <v>26.47</v>
      </c>
      <c r="J4057" t="s">
        <v>919</v>
      </c>
      <c r="K4057">
        <v>35.076599999999999</v>
      </c>
      <c r="L4057">
        <v>-89.891900000000007</v>
      </c>
      <c r="M4057" s="100" t="s">
        <v>38557</v>
      </c>
      <c r="N4057" t="s">
        <v>26435</v>
      </c>
      <c r="O4057" t="s">
        <v>42573</v>
      </c>
      <c r="P4057">
        <v>1</v>
      </c>
      <c r="Q4057" t="s">
        <v>27525</v>
      </c>
      <c r="R4057" t="s">
        <v>25828</v>
      </c>
      <c r="S4057" t="s">
        <v>26197</v>
      </c>
      <c r="T4057"/>
      <c r="U4057" t="s">
        <v>26198</v>
      </c>
      <c r="V4057" t="s">
        <v>26199</v>
      </c>
      <c r="W4057" s="91" t="s">
        <v>42815</v>
      </c>
      <c r="X4057" s="91" t="s">
        <v>35325</v>
      </c>
      <c r="Y4057" s="97"/>
      <c r="AA4057" s="91" t="str">
        <v>JOHNS000.5SH</v>
      </c>
    </row>
    <row r="4058" spans="1:27" s="91" customFormat="1" ht="15" customHeight="1" x14ac:dyDescent="0.35">
      <c r="A4058" t="s">
        <v>41311</v>
      </c>
      <c r="B4058" t="s">
        <v>16040</v>
      </c>
      <c r="C4058" t="s">
        <v>12020</v>
      </c>
      <c r="D4058" t="s">
        <v>16042</v>
      </c>
      <c r="E4058"/>
      <c r="F4058" t="s">
        <v>33</v>
      </c>
      <c r="G4058"/>
      <c r="H4058">
        <v>0.7</v>
      </c>
      <c r="I4058">
        <v>4.3499999999999996</v>
      </c>
      <c r="J4058" t="s">
        <v>34</v>
      </c>
      <c r="K4058">
        <v>35.583269999999999</v>
      </c>
      <c r="L4058">
        <v>-86.938590000000005</v>
      </c>
      <c r="M4058" s="100" t="s">
        <v>38389</v>
      </c>
      <c r="N4058" t="s">
        <v>26217</v>
      </c>
      <c r="O4058" t="s">
        <v>42280</v>
      </c>
      <c r="P4058">
        <v>4</v>
      </c>
      <c r="Q4058" t="s">
        <v>32760</v>
      </c>
      <c r="R4058" t="s">
        <v>25808</v>
      </c>
      <c r="S4058" t="s">
        <v>26197</v>
      </c>
      <c r="T4058"/>
      <c r="U4058" t="s">
        <v>26198</v>
      </c>
      <c r="V4058" t="s">
        <v>26199</v>
      </c>
      <c r="W4058" s="91" t="s">
        <v>16041</v>
      </c>
      <c r="X4058" s="91" t="s">
        <v>41312</v>
      </c>
      <c r="Y4058" s="97"/>
      <c r="AA4058" s="91" t="str">
        <v>JOHNS000.7MY</v>
      </c>
    </row>
    <row r="4059" spans="1:27" s="91" customFormat="1" ht="15" customHeight="1" x14ac:dyDescent="0.35">
      <c r="A4059" t="s">
        <v>12037</v>
      </c>
      <c r="B4059" t="s">
        <v>12036</v>
      </c>
      <c r="C4059" t="s">
        <v>12012</v>
      </c>
      <c r="D4059" t="s">
        <v>12038</v>
      </c>
      <c r="E4059"/>
      <c r="F4059" t="s">
        <v>29086</v>
      </c>
      <c r="G4059"/>
      <c r="H4059">
        <v>0.9</v>
      </c>
      <c r="I4059">
        <v>3.87</v>
      </c>
      <c r="J4059" t="s">
        <v>1600</v>
      </c>
      <c r="K4059">
        <v>35.000140000000002</v>
      </c>
      <c r="L4059">
        <v>-86.812290000000004</v>
      </c>
      <c r="M4059" s="100" t="s">
        <v>38525</v>
      </c>
      <c r="N4059" t="s">
        <v>26419</v>
      </c>
      <c r="O4059" t="s">
        <v>42793</v>
      </c>
      <c r="P4059">
        <v>1</v>
      </c>
      <c r="Q4059" t="s">
        <v>31989</v>
      </c>
      <c r="R4059" t="s">
        <v>25808</v>
      </c>
      <c r="S4059" t="s">
        <v>26197</v>
      </c>
      <c r="T4059"/>
      <c r="U4059" t="s">
        <v>26198</v>
      </c>
      <c r="V4059" t="s">
        <v>26199</v>
      </c>
      <c r="Y4059" s="97"/>
      <c r="AA4059" s="91" t="str">
        <v>JOHNS000.9LI</v>
      </c>
    </row>
    <row r="4060" spans="1:27" s="91" customFormat="1" ht="15" customHeight="1" x14ac:dyDescent="0.35">
      <c r="A4060" t="s">
        <v>12040</v>
      </c>
      <c r="B4060" t="s">
        <v>12039</v>
      </c>
      <c r="C4060" t="s">
        <v>12012</v>
      </c>
      <c r="D4060" t="s">
        <v>12041</v>
      </c>
      <c r="E4060"/>
      <c r="F4060" t="s">
        <v>44</v>
      </c>
      <c r="G4060"/>
      <c r="H4060">
        <v>1.2</v>
      </c>
      <c r="I4060">
        <v>7.27</v>
      </c>
      <c r="J4060" t="s">
        <v>766</v>
      </c>
      <c r="K4060">
        <v>34.994149999999998</v>
      </c>
      <c r="L4060">
        <v>-85.085430000000002</v>
      </c>
      <c r="M4060" s="100" t="s">
        <v>38386</v>
      </c>
      <c r="N4060" t="s">
        <v>29084</v>
      </c>
      <c r="O4060" t="s">
        <v>42808</v>
      </c>
      <c r="P4060">
        <v>4</v>
      </c>
      <c r="Q4060" t="s">
        <v>27526</v>
      </c>
      <c r="R4060" t="s">
        <v>25802</v>
      </c>
      <c r="S4060" t="s">
        <v>26197</v>
      </c>
      <c r="T4060"/>
      <c r="U4060" t="s">
        <v>26198</v>
      </c>
      <c r="V4060" t="s">
        <v>26204</v>
      </c>
      <c r="X4060" s="91" t="s">
        <v>31990</v>
      </c>
      <c r="Y4060" s="97"/>
      <c r="AA4060" s="91" t="str">
        <v>JOHNS001.2HM</v>
      </c>
    </row>
    <row r="4061" spans="1:27" s="91" customFormat="1" ht="15" customHeight="1" x14ac:dyDescent="0.35">
      <c r="A4061" t="s">
        <v>12043</v>
      </c>
      <c r="B4061" t="s">
        <v>12042</v>
      </c>
      <c r="C4061" t="s">
        <v>12020</v>
      </c>
      <c r="D4061" t="s">
        <v>12044</v>
      </c>
      <c r="E4061"/>
      <c r="F4061" t="s">
        <v>9</v>
      </c>
      <c r="G4061"/>
      <c r="H4061">
        <v>1.2</v>
      </c>
      <c r="I4061">
        <v>5.67</v>
      </c>
      <c r="J4061" t="s">
        <v>28</v>
      </c>
      <c r="K4061">
        <v>35.722859999999997</v>
      </c>
      <c r="L4061">
        <v>-88.769880000000001</v>
      </c>
      <c r="M4061" s="100" t="s">
        <v>38429</v>
      </c>
      <c r="N4061" t="s">
        <v>26286</v>
      </c>
      <c r="O4061" t="s">
        <v>42122</v>
      </c>
      <c r="P4061">
        <v>2</v>
      </c>
      <c r="Q4061" t="s">
        <v>27527</v>
      </c>
      <c r="R4061" t="s">
        <v>25816</v>
      </c>
      <c r="S4061" t="s">
        <v>26197</v>
      </c>
      <c r="T4061"/>
      <c r="U4061" t="s">
        <v>26198</v>
      </c>
      <c r="V4061" t="s">
        <v>26199</v>
      </c>
      <c r="Y4061" s="97"/>
      <c r="AA4061" s="91" t="str">
        <v>JOHNS001.2MN</v>
      </c>
    </row>
    <row r="4062" spans="1:27" s="91" customFormat="1" ht="15" customHeight="1" x14ac:dyDescent="0.35">
      <c r="A4062" t="s">
        <v>12046</v>
      </c>
      <c r="B4062" t="s">
        <v>12045</v>
      </c>
      <c r="C4062" t="s">
        <v>12020</v>
      </c>
      <c r="D4062" t="s">
        <v>5760</v>
      </c>
      <c r="E4062"/>
      <c r="F4062" t="s">
        <v>27</v>
      </c>
      <c r="G4062"/>
      <c r="H4062">
        <v>1.4</v>
      </c>
      <c r="I4062">
        <v>35.200000000000003</v>
      </c>
      <c r="J4062" t="s">
        <v>28</v>
      </c>
      <c r="K4062">
        <v>35.631450000000001</v>
      </c>
      <c r="L4062">
        <v>-88.893829999999994</v>
      </c>
      <c r="M4062" s="100" t="s">
        <v>38381</v>
      </c>
      <c r="N4062" t="s">
        <v>26209</v>
      </c>
      <c r="O4062" t="s">
        <v>42694</v>
      </c>
      <c r="P4062">
        <v>1</v>
      </c>
      <c r="Q4062" t="s">
        <v>27528</v>
      </c>
      <c r="R4062" t="s">
        <v>25816</v>
      </c>
      <c r="S4062" t="s">
        <v>26197</v>
      </c>
      <c r="T4062"/>
      <c r="U4062" t="s">
        <v>26198</v>
      </c>
      <c r="V4062" t="s">
        <v>26199</v>
      </c>
      <c r="W4062" s="91" t="s">
        <v>12047</v>
      </c>
      <c r="X4062" s="91" t="s">
        <v>35326</v>
      </c>
      <c r="Y4062" s="97"/>
      <c r="AA4062" s="91" t="str">
        <v>JOHNS001.4MN</v>
      </c>
    </row>
    <row r="4063" spans="1:27" s="91" customFormat="1" ht="15" customHeight="1" x14ac:dyDescent="0.35">
      <c r="A4063" t="s">
        <v>12049</v>
      </c>
      <c r="B4063" t="s">
        <v>12048</v>
      </c>
      <c r="C4063" t="s">
        <v>12016</v>
      </c>
      <c r="D4063" t="s">
        <v>36620</v>
      </c>
      <c r="E4063"/>
      <c r="F4063" t="s">
        <v>9</v>
      </c>
      <c r="G4063"/>
      <c r="H4063">
        <v>1.5</v>
      </c>
      <c r="I4063">
        <v>15.22</v>
      </c>
      <c r="J4063" t="s">
        <v>104</v>
      </c>
      <c r="K4063">
        <v>35.908940000000001</v>
      </c>
      <c r="L4063">
        <v>-88.651250000000005</v>
      </c>
      <c r="M4063" s="100" t="s">
        <v>38404</v>
      </c>
      <c r="N4063" t="s">
        <v>26243</v>
      </c>
      <c r="O4063" t="s">
        <v>42348</v>
      </c>
      <c r="P4063">
        <v>5</v>
      </c>
      <c r="Q4063" t="s">
        <v>27529</v>
      </c>
      <c r="R4063" t="s">
        <v>25816</v>
      </c>
      <c r="S4063" t="s">
        <v>26197</v>
      </c>
      <c r="T4063"/>
      <c r="U4063" t="s">
        <v>26198</v>
      </c>
      <c r="V4063" t="s">
        <v>26199</v>
      </c>
      <c r="W4063" s="91" t="s">
        <v>12050</v>
      </c>
      <c r="X4063" s="91" t="s">
        <v>31991</v>
      </c>
      <c r="Y4063" s="97"/>
      <c r="AA4063" s="91" t="str">
        <v>JOHNS001.5CR</v>
      </c>
    </row>
    <row r="4064" spans="1:27" s="91" customFormat="1" ht="15" customHeight="1" x14ac:dyDescent="0.35">
      <c r="A4064" t="s">
        <v>12052</v>
      </c>
      <c r="B4064" t="s">
        <v>12051</v>
      </c>
      <c r="C4064" t="s">
        <v>12020</v>
      </c>
      <c r="D4064" t="s">
        <v>12053</v>
      </c>
      <c r="E4064"/>
      <c r="F4064" t="s">
        <v>29024</v>
      </c>
      <c r="G4064" t="s">
        <v>929</v>
      </c>
      <c r="H4064">
        <v>1.5</v>
      </c>
      <c r="I4064">
        <v>2.19</v>
      </c>
      <c r="J4064" t="s">
        <v>1463</v>
      </c>
      <c r="K4064">
        <v>36.195900000000002</v>
      </c>
      <c r="L4064">
        <v>-89.397900000000007</v>
      </c>
      <c r="M4064" s="100" t="s">
        <v>38448</v>
      </c>
      <c r="N4064" t="s">
        <v>619</v>
      </c>
      <c r="O4064" t="s">
        <v>42481</v>
      </c>
      <c r="P4064">
        <v>5</v>
      </c>
      <c r="Q4064" t="s">
        <v>27530</v>
      </c>
      <c r="R4064" t="s">
        <v>25816</v>
      </c>
      <c r="S4064" t="s">
        <v>26197</v>
      </c>
      <c r="T4064"/>
      <c r="U4064" t="s">
        <v>26198</v>
      </c>
      <c r="V4064" t="s">
        <v>26199</v>
      </c>
      <c r="X4064" s="91" t="s">
        <v>29669</v>
      </c>
      <c r="Y4064" s="97"/>
      <c r="AA4064" s="91" t="str">
        <v>JOHNS001.5DY</v>
      </c>
    </row>
    <row r="4065" spans="1:27" s="91" customFormat="1" ht="15" customHeight="1" x14ac:dyDescent="0.35">
      <c r="A4065" t="s">
        <v>12055</v>
      </c>
      <c r="B4065" t="s">
        <v>12054</v>
      </c>
      <c r="C4065" t="s">
        <v>12020</v>
      </c>
      <c r="D4065" t="s">
        <v>12056</v>
      </c>
      <c r="E4065"/>
      <c r="F4065" t="s">
        <v>29024</v>
      </c>
      <c r="G4065" t="s">
        <v>929</v>
      </c>
      <c r="H4065">
        <v>1.7</v>
      </c>
      <c r="I4065">
        <v>2.13</v>
      </c>
      <c r="J4065" t="s">
        <v>1463</v>
      </c>
      <c r="K4065">
        <v>36.197830000000003</v>
      </c>
      <c r="L4065">
        <v>-89.400790000000001</v>
      </c>
      <c r="M4065" s="100" t="s">
        <v>38448</v>
      </c>
      <c r="N4065" t="s">
        <v>619</v>
      </c>
      <c r="O4065" t="s">
        <v>42481</v>
      </c>
      <c r="P4065">
        <v>5</v>
      </c>
      <c r="Q4065" t="s">
        <v>27530</v>
      </c>
      <c r="R4065" t="s">
        <v>25816</v>
      </c>
      <c r="S4065" t="s">
        <v>26197</v>
      </c>
      <c r="T4065"/>
      <c r="U4065" t="s">
        <v>26198</v>
      </c>
      <c r="V4065" t="s">
        <v>26199</v>
      </c>
      <c r="Y4065" s="97"/>
      <c r="AA4065" s="91" t="str">
        <v>JOHNS001.7DY</v>
      </c>
    </row>
    <row r="4066" spans="1:27" s="91" customFormat="1" ht="15" customHeight="1" x14ac:dyDescent="0.35">
      <c r="A4066" t="s">
        <v>12058</v>
      </c>
      <c r="B4066" t="s">
        <v>12057</v>
      </c>
      <c r="C4066" t="s">
        <v>12059</v>
      </c>
      <c r="D4066" t="s">
        <v>12060</v>
      </c>
      <c r="E4066"/>
      <c r="F4066" t="s">
        <v>27</v>
      </c>
      <c r="G4066"/>
      <c r="H4066">
        <v>2.9</v>
      </c>
      <c r="I4066">
        <v>3.6</v>
      </c>
      <c r="J4066" t="s">
        <v>919</v>
      </c>
      <c r="K4066">
        <v>35.1098</v>
      </c>
      <c r="L4066">
        <v>-89.657499999999999</v>
      </c>
      <c r="M4066" s="100" t="s">
        <v>38390</v>
      </c>
      <c r="N4066" t="s">
        <v>26218</v>
      </c>
      <c r="O4066" t="s">
        <v>42809</v>
      </c>
      <c r="P4066">
        <v>3</v>
      </c>
      <c r="Q4066" t="s">
        <v>27531</v>
      </c>
      <c r="R4066" t="s">
        <v>25828</v>
      </c>
      <c r="S4066" t="s">
        <v>26197</v>
      </c>
      <c r="T4066"/>
      <c r="U4066" t="s">
        <v>26198</v>
      </c>
      <c r="V4066" t="s">
        <v>26199</v>
      </c>
      <c r="Y4066" s="97"/>
      <c r="AA4066" s="91" t="str">
        <v>JOHNS002.9SH</v>
      </c>
    </row>
    <row r="4067" spans="1:27" s="91" customFormat="1" ht="15" customHeight="1" x14ac:dyDescent="0.35">
      <c r="A4067" t="s">
        <v>12062</v>
      </c>
      <c r="B4067" t="s">
        <v>12061</v>
      </c>
      <c r="C4067" t="s">
        <v>12016</v>
      </c>
      <c r="D4067" t="s">
        <v>12063</v>
      </c>
      <c r="E4067"/>
      <c r="F4067" t="s">
        <v>27</v>
      </c>
      <c r="G4067"/>
      <c r="H4067">
        <v>3.6</v>
      </c>
      <c r="I4067">
        <v>19.760000000000002</v>
      </c>
      <c r="J4067" t="s">
        <v>919</v>
      </c>
      <c r="K4067">
        <v>35.034999999999997</v>
      </c>
      <c r="L4067">
        <v>-89.885800000000003</v>
      </c>
      <c r="M4067" s="100" t="s">
        <v>38557</v>
      </c>
      <c r="N4067" t="s">
        <v>26435</v>
      </c>
      <c r="O4067" t="s">
        <v>42573</v>
      </c>
      <c r="P4067">
        <v>1</v>
      </c>
      <c r="Q4067" t="s">
        <v>27525</v>
      </c>
      <c r="R4067" t="s">
        <v>25828</v>
      </c>
      <c r="S4067" t="s">
        <v>26197</v>
      </c>
      <c r="T4067"/>
      <c r="U4067" t="s">
        <v>26198</v>
      </c>
      <c r="V4067" t="s">
        <v>26199</v>
      </c>
      <c r="X4067" s="91" t="s">
        <v>31992</v>
      </c>
      <c r="Y4067" s="97"/>
      <c r="AA4067" s="91" t="str">
        <v>JOHNS003.6SH</v>
      </c>
    </row>
    <row r="4068" spans="1:27" s="91" customFormat="1" ht="15" customHeight="1" x14ac:dyDescent="0.35">
      <c r="A4068" t="s">
        <v>12065</v>
      </c>
      <c r="B4068" t="s">
        <v>12064</v>
      </c>
      <c r="C4068" t="s">
        <v>12066</v>
      </c>
      <c r="D4068" t="s">
        <v>12067</v>
      </c>
      <c r="E4068"/>
      <c r="F4068" t="s">
        <v>27</v>
      </c>
      <c r="G4068"/>
      <c r="H4068">
        <v>4.0999999999999996</v>
      </c>
      <c r="I4068">
        <v>28.57</v>
      </c>
      <c r="J4068" t="s">
        <v>28</v>
      </c>
      <c r="K4068">
        <v>35.578310000000002</v>
      </c>
      <c r="L4068">
        <v>-88.906679999999994</v>
      </c>
      <c r="M4068" s="100" t="s">
        <v>38381</v>
      </c>
      <c r="N4068" t="s">
        <v>26209</v>
      </c>
      <c r="O4068" t="s">
        <v>42694</v>
      </c>
      <c r="P4068">
        <v>1</v>
      </c>
      <c r="Q4068" t="s">
        <v>27528</v>
      </c>
      <c r="R4068" t="s">
        <v>25816</v>
      </c>
      <c r="S4068" t="s">
        <v>26197</v>
      </c>
      <c r="T4068"/>
      <c r="U4068" t="s">
        <v>26198</v>
      </c>
      <c r="V4068" t="s">
        <v>26199</v>
      </c>
      <c r="X4068" s="91" t="s">
        <v>34418</v>
      </c>
      <c r="Y4068" s="97"/>
      <c r="AA4068" s="91" t="str">
        <v>JOHNS004.1MN</v>
      </c>
    </row>
    <row r="4069" spans="1:27" s="91" customFormat="1" ht="15" customHeight="1" x14ac:dyDescent="0.35">
      <c r="A4069" t="s">
        <v>12069</v>
      </c>
      <c r="B4069" t="s">
        <v>12068</v>
      </c>
      <c r="C4069" t="s">
        <v>12020</v>
      </c>
      <c r="D4069" t="s">
        <v>12070</v>
      </c>
      <c r="E4069"/>
      <c r="F4069" t="s">
        <v>29083</v>
      </c>
      <c r="G4069"/>
      <c r="H4069">
        <v>4.4000000000000004</v>
      </c>
      <c r="I4069">
        <v>18.66</v>
      </c>
      <c r="J4069" t="s">
        <v>19</v>
      </c>
      <c r="K4069">
        <v>36.283090000000001</v>
      </c>
      <c r="L4069">
        <v>-87.238020000000006</v>
      </c>
      <c r="M4069" s="100" t="s">
        <v>38380</v>
      </c>
      <c r="N4069" t="s">
        <v>26208</v>
      </c>
      <c r="O4069" t="s">
        <v>42810</v>
      </c>
      <c r="P4069">
        <v>5</v>
      </c>
      <c r="Q4069" t="s">
        <v>27532</v>
      </c>
      <c r="R4069" t="s">
        <v>25829</v>
      </c>
      <c r="S4069" t="s">
        <v>26197</v>
      </c>
      <c r="T4069"/>
      <c r="U4069" t="s">
        <v>26198</v>
      </c>
      <c r="V4069" t="s">
        <v>26199</v>
      </c>
      <c r="Y4069" s="97"/>
      <c r="AA4069" s="91" t="str">
        <v>JOHNS004.4DI</v>
      </c>
    </row>
    <row r="4070" spans="1:27" s="91" customFormat="1" ht="15" customHeight="1" x14ac:dyDescent="0.35">
      <c r="A4070" t="s">
        <v>12072</v>
      </c>
      <c r="B4070" t="s">
        <v>12071</v>
      </c>
      <c r="C4070" t="s">
        <v>12016</v>
      </c>
      <c r="D4070" t="s">
        <v>12073</v>
      </c>
      <c r="E4070"/>
      <c r="F4070" t="s">
        <v>27</v>
      </c>
      <c r="G4070"/>
      <c r="H4070">
        <v>4.7</v>
      </c>
      <c r="I4070">
        <v>9.2100000000000009</v>
      </c>
      <c r="J4070" t="s">
        <v>919</v>
      </c>
      <c r="K4070">
        <v>35.020859000000002</v>
      </c>
      <c r="L4070">
        <v>-89.901443999999998</v>
      </c>
      <c r="M4070" s="100" t="s">
        <v>38557</v>
      </c>
      <c r="N4070" t="s">
        <v>26435</v>
      </c>
      <c r="O4070" t="s">
        <v>42573</v>
      </c>
      <c r="P4070">
        <v>1</v>
      </c>
      <c r="Q4070" t="s">
        <v>31993</v>
      </c>
      <c r="R4070" t="s">
        <v>25828</v>
      </c>
      <c r="S4070" t="s">
        <v>26197</v>
      </c>
      <c r="T4070"/>
      <c r="U4070" t="s">
        <v>26198</v>
      </c>
      <c r="V4070" t="s">
        <v>26199</v>
      </c>
      <c r="X4070" s="91" t="s">
        <v>31994</v>
      </c>
      <c r="Y4070" s="97"/>
      <c r="AA4070" s="91" t="str">
        <v>JOHNS004.7SH</v>
      </c>
    </row>
    <row r="4071" spans="1:27" s="91" customFormat="1" ht="15" customHeight="1" x14ac:dyDescent="0.35">
      <c r="A4071" t="s">
        <v>12075</v>
      </c>
      <c r="B4071" t="s">
        <v>12074</v>
      </c>
      <c r="C4071" t="s">
        <v>12020</v>
      </c>
      <c r="D4071" t="s">
        <v>12076</v>
      </c>
      <c r="E4071"/>
      <c r="F4071" t="s">
        <v>29083</v>
      </c>
      <c r="G4071"/>
      <c r="H4071">
        <v>4.8</v>
      </c>
      <c r="I4071">
        <v>18.190000000000001</v>
      </c>
      <c r="J4071" t="s">
        <v>19</v>
      </c>
      <c r="K4071">
        <v>36.278700000000001</v>
      </c>
      <c r="L4071">
        <v>-87.245997000000003</v>
      </c>
      <c r="M4071" s="100" t="s">
        <v>38380</v>
      </c>
      <c r="N4071" t="s">
        <v>26208</v>
      </c>
      <c r="O4071" t="s">
        <v>42810</v>
      </c>
      <c r="P4071">
        <v>5</v>
      </c>
      <c r="Q4071" t="s">
        <v>27532</v>
      </c>
      <c r="R4071" t="s">
        <v>25829</v>
      </c>
      <c r="S4071" t="s">
        <v>26197</v>
      </c>
      <c r="T4071"/>
      <c r="U4071" t="s">
        <v>26198</v>
      </c>
      <c r="V4071" t="s">
        <v>26199</v>
      </c>
      <c r="X4071" s="91" t="s">
        <v>31995</v>
      </c>
      <c r="Y4071" s="97"/>
      <c r="AA4071" s="91" t="str">
        <v>JOHNS004.8DI</v>
      </c>
    </row>
    <row r="4072" spans="1:27" s="91" customFormat="1" ht="15" customHeight="1" x14ac:dyDescent="0.35">
      <c r="A4072" t="s">
        <v>12078</v>
      </c>
      <c r="B4072" t="s">
        <v>12077</v>
      </c>
      <c r="C4072" t="s">
        <v>12016</v>
      </c>
      <c r="D4072" t="s">
        <v>12079</v>
      </c>
      <c r="E4072"/>
      <c r="F4072" t="s">
        <v>27</v>
      </c>
      <c r="G4072"/>
      <c r="H4072">
        <v>6.6</v>
      </c>
      <c r="I4072">
        <v>4.54</v>
      </c>
      <c r="J4072" t="s">
        <v>919</v>
      </c>
      <c r="K4072">
        <v>35.006</v>
      </c>
      <c r="L4072">
        <v>-89.9161</v>
      </c>
      <c r="M4072" s="100" t="s">
        <v>38557</v>
      </c>
      <c r="N4072" t="s">
        <v>26435</v>
      </c>
      <c r="O4072" t="s">
        <v>42573</v>
      </c>
      <c r="P4072">
        <v>1</v>
      </c>
      <c r="Q4072" t="s">
        <v>27525</v>
      </c>
      <c r="R4072" t="s">
        <v>25828</v>
      </c>
      <c r="S4072" t="s">
        <v>26197</v>
      </c>
      <c r="T4072"/>
      <c r="U4072" t="s">
        <v>26198</v>
      </c>
      <c r="V4072" t="s">
        <v>26199</v>
      </c>
      <c r="X4072" s="91" t="s">
        <v>31996</v>
      </c>
      <c r="Y4072" s="97"/>
      <c r="AA4072" s="91" t="str">
        <v>JOHNS006.6SH</v>
      </c>
    </row>
    <row r="4073" spans="1:27" s="91" customFormat="1" ht="15" customHeight="1" x14ac:dyDescent="0.35">
      <c r="A4073" t="s">
        <v>12081</v>
      </c>
      <c r="B4073" t="s">
        <v>12080</v>
      </c>
      <c r="C4073" t="s">
        <v>12082</v>
      </c>
      <c r="D4073" t="s">
        <v>12083</v>
      </c>
      <c r="E4073"/>
      <c r="F4073" t="s">
        <v>27</v>
      </c>
      <c r="G4073"/>
      <c r="H4073">
        <v>0.6</v>
      </c>
      <c r="I4073">
        <v>9.24</v>
      </c>
      <c r="J4073" t="s">
        <v>919</v>
      </c>
      <c r="K4073">
        <v>35.022649999999999</v>
      </c>
      <c r="L4073">
        <v>-89.882329999999996</v>
      </c>
      <c r="M4073" s="100" t="s">
        <v>38557</v>
      </c>
      <c r="N4073" t="s">
        <v>26435</v>
      </c>
      <c r="O4073" t="s">
        <v>42573</v>
      </c>
      <c r="P4073">
        <v>1</v>
      </c>
      <c r="Q4073" t="s">
        <v>31993</v>
      </c>
      <c r="R4073" t="s">
        <v>25828</v>
      </c>
      <c r="S4073" t="s">
        <v>26197</v>
      </c>
      <c r="T4073"/>
      <c r="U4073" t="s">
        <v>26198</v>
      </c>
      <c r="V4073" t="s">
        <v>26199</v>
      </c>
      <c r="W4073" s="91" t="s">
        <v>12084</v>
      </c>
      <c r="X4073" s="91" t="s">
        <v>31997</v>
      </c>
      <c r="Y4073" s="97"/>
      <c r="AA4073" s="91" t="str">
        <v>JOHNS4.5T0.6SH</v>
      </c>
    </row>
    <row r="4074" spans="1:27" s="91" customFormat="1" ht="15" customHeight="1" x14ac:dyDescent="0.35">
      <c r="A4074" t="s">
        <v>12091</v>
      </c>
      <c r="B4074" t="s">
        <v>12090</v>
      </c>
      <c r="C4074" t="s">
        <v>12092</v>
      </c>
      <c r="D4074" t="s">
        <v>12093</v>
      </c>
      <c r="E4074"/>
      <c r="F4074" t="s">
        <v>58</v>
      </c>
      <c r="G4074"/>
      <c r="H4074">
        <v>0.1</v>
      </c>
      <c r="I4074">
        <v>2.04</v>
      </c>
      <c r="J4074" t="s">
        <v>1480</v>
      </c>
      <c r="K4074">
        <v>35.393611</v>
      </c>
      <c r="L4074">
        <v>-85.565832999999998</v>
      </c>
      <c r="M4074" s="100" t="s">
        <v>38403</v>
      </c>
      <c r="N4074" t="s">
        <v>26290</v>
      </c>
      <c r="O4074" t="s">
        <v>42217</v>
      </c>
      <c r="P4074">
        <v>3</v>
      </c>
      <c r="Q4074" t="s">
        <v>31998</v>
      </c>
      <c r="R4074" t="s">
        <v>25802</v>
      </c>
      <c r="S4074" t="s">
        <v>26197</v>
      </c>
      <c r="T4074"/>
      <c r="U4074" t="s">
        <v>26198</v>
      </c>
      <c r="V4074" t="s">
        <v>26199</v>
      </c>
      <c r="Y4074" s="97"/>
      <c r="AA4074" s="91" t="str">
        <v>JONAT000.1GY</v>
      </c>
    </row>
    <row r="4075" spans="1:27" s="91" customFormat="1" ht="15" customHeight="1" x14ac:dyDescent="0.35">
      <c r="A4075" t="s">
        <v>12095</v>
      </c>
      <c r="B4075" t="s">
        <v>12094</v>
      </c>
      <c r="C4075" t="s">
        <v>12096</v>
      </c>
      <c r="D4075" t="s">
        <v>12097</v>
      </c>
      <c r="E4075"/>
      <c r="F4075" t="s">
        <v>28981</v>
      </c>
      <c r="G4075"/>
      <c r="H4075">
        <v>0.2</v>
      </c>
      <c r="I4075">
        <v>2.29</v>
      </c>
      <c r="J4075" t="s">
        <v>625</v>
      </c>
      <c r="K4075">
        <v>36.100020000000001</v>
      </c>
      <c r="L4075">
        <v>-82.430940000000007</v>
      </c>
      <c r="M4075" s="100" t="s">
        <v>38387</v>
      </c>
      <c r="N4075" t="s">
        <v>26214</v>
      </c>
      <c r="O4075" t="s">
        <v>42117</v>
      </c>
      <c r="P4075">
        <v>5</v>
      </c>
      <c r="Q4075" t="s">
        <v>31999</v>
      </c>
      <c r="R4075" t="s">
        <v>25821</v>
      </c>
      <c r="S4075" t="s">
        <v>26197</v>
      </c>
      <c r="T4075"/>
      <c r="U4075" t="s">
        <v>26198</v>
      </c>
      <c r="V4075" t="s">
        <v>26204</v>
      </c>
      <c r="Y4075" s="97"/>
      <c r="AA4075" s="91" t="str">
        <v>JONES000.2UC</v>
      </c>
    </row>
    <row r="4076" spans="1:27" s="91" customFormat="1" ht="15" customHeight="1" x14ac:dyDescent="0.35">
      <c r="A4076" t="s">
        <v>12099</v>
      </c>
      <c r="B4076" t="s">
        <v>12098</v>
      </c>
      <c r="C4076" t="s">
        <v>12100</v>
      </c>
      <c r="D4076" t="s">
        <v>11740</v>
      </c>
      <c r="E4076"/>
      <c r="F4076" t="s">
        <v>29088</v>
      </c>
      <c r="G4076"/>
      <c r="H4076">
        <v>0.3</v>
      </c>
      <c r="I4076">
        <v>3.64</v>
      </c>
      <c r="J4076" t="s">
        <v>253</v>
      </c>
      <c r="K4076">
        <v>36.463290000000001</v>
      </c>
      <c r="L4076">
        <v>-86.642020000000002</v>
      </c>
      <c r="M4076" s="100" t="s">
        <v>38413</v>
      </c>
      <c r="N4076" t="s">
        <v>26250</v>
      </c>
      <c r="O4076" t="s">
        <v>42790</v>
      </c>
      <c r="P4076">
        <v>4</v>
      </c>
      <c r="Q4076" t="s">
        <v>27533</v>
      </c>
      <c r="R4076" t="s">
        <v>25829</v>
      </c>
      <c r="S4076" t="s">
        <v>26197</v>
      </c>
      <c r="T4076"/>
      <c r="U4076" t="s">
        <v>26198</v>
      </c>
      <c r="V4076" t="s">
        <v>26199</v>
      </c>
      <c r="Y4076" s="97"/>
      <c r="AA4076" s="91" t="str">
        <v>JONES000.3SR</v>
      </c>
    </row>
    <row r="4077" spans="1:27" s="91" customFormat="1" ht="15" customHeight="1" x14ac:dyDescent="0.35">
      <c r="A4077" t="s">
        <v>12102</v>
      </c>
      <c r="B4077" t="s">
        <v>12101</v>
      </c>
      <c r="C4077" t="s">
        <v>12096</v>
      </c>
      <c r="D4077" t="s">
        <v>12103</v>
      </c>
      <c r="E4077"/>
      <c r="F4077" t="s">
        <v>29083</v>
      </c>
      <c r="G4077"/>
      <c r="H4077">
        <v>0.8</v>
      </c>
      <c r="I4077">
        <v>2.86</v>
      </c>
      <c r="J4077" t="s">
        <v>203</v>
      </c>
      <c r="K4077">
        <v>35.849850000000004</v>
      </c>
      <c r="L4077">
        <v>-87.299400000000006</v>
      </c>
      <c r="M4077" s="100" t="s">
        <v>38382</v>
      </c>
      <c r="N4077" t="s">
        <v>26210</v>
      </c>
      <c r="O4077" t="s">
        <v>42682</v>
      </c>
      <c r="P4077">
        <v>3</v>
      </c>
      <c r="Q4077" t="s">
        <v>32000</v>
      </c>
      <c r="R4077" t="s">
        <v>25808</v>
      </c>
      <c r="S4077" t="s">
        <v>26197</v>
      </c>
      <c r="T4077"/>
      <c r="U4077" t="s">
        <v>26198</v>
      </c>
      <c r="V4077" t="s">
        <v>26199</v>
      </c>
      <c r="X4077" s="91" t="s">
        <v>29723</v>
      </c>
      <c r="Y4077" s="97"/>
      <c r="AA4077" s="91" t="str">
        <v>JONES000.8HI</v>
      </c>
    </row>
    <row r="4078" spans="1:27" s="91" customFormat="1" ht="15" customHeight="1" x14ac:dyDescent="0.35">
      <c r="A4078" t="s">
        <v>12105</v>
      </c>
      <c r="B4078" t="s">
        <v>12104</v>
      </c>
      <c r="C4078" t="s">
        <v>12096</v>
      </c>
      <c r="D4078" t="s">
        <v>7347</v>
      </c>
      <c r="E4078"/>
      <c r="F4078" t="s">
        <v>9</v>
      </c>
      <c r="G4078"/>
      <c r="H4078">
        <v>1.1000000000000001</v>
      </c>
      <c r="I4078">
        <v>3.51</v>
      </c>
      <c r="J4078" t="s">
        <v>28</v>
      </c>
      <c r="K4078">
        <v>35.662489999999998</v>
      </c>
      <c r="L4078">
        <v>-88.656189999999995</v>
      </c>
      <c r="M4078" s="100" t="s">
        <v>38381</v>
      </c>
      <c r="N4078" t="s">
        <v>26209</v>
      </c>
      <c r="O4078" t="s">
        <v>42734</v>
      </c>
      <c r="P4078">
        <v>1</v>
      </c>
      <c r="Q4078" t="s">
        <v>32001</v>
      </c>
      <c r="R4078" t="s">
        <v>25816</v>
      </c>
      <c r="S4078" t="s">
        <v>26197</v>
      </c>
      <c r="T4078"/>
      <c r="U4078" t="s">
        <v>26198</v>
      </c>
      <c r="V4078" t="s">
        <v>26199</v>
      </c>
      <c r="X4078" s="91" t="s">
        <v>32002</v>
      </c>
      <c r="Y4078" s="97"/>
      <c r="AA4078" s="91" t="str">
        <v>JONES001.1MN</v>
      </c>
    </row>
    <row r="4079" spans="1:27" s="91" customFormat="1" ht="15" customHeight="1" x14ac:dyDescent="0.35">
      <c r="A4079" t="s">
        <v>12107</v>
      </c>
      <c r="B4079" t="s">
        <v>12106</v>
      </c>
      <c r="C4079" t="s">
        <v>12096</v>
      </c>
      <c r="D4079" t="s">
        <v>12108</v>
      </c>
      <c r="E4079"/>
      <c r="F4079" t="s">
        <v>27</v>
      </c>
      <c r="G4079"/>
      <c r="H4079">
        <v>1.2</v>
      </c>
      <c r="I4079">
        <v>28.91</v>
      </c>
      <c r="J4079" t="s">
        <v>1463</v>
      </c>
      <c r="K4079">
        <v>36.048099999999998</v>
      </c>
      <c r="L4079">
        <v>-89.321700000000007</v>
      </c>
      <c r="M4079" s="100" t="s">
        <v>38429</v>
      </c>
      <c r="N4079" t="s">
        <v>26286</v>
      </c>
      <c r="O4079" t="s">
        <v>42540</v>
      </c>
      <c r="P4079">
        <v>2</v>
      </c>
      <c r="Q4079" t="s">
        <v>27534</v>
      </c>
      <c r="R4079" t="s">
        <v>25816</v>
      </c>
      <c r="S4079" t="s">
        <v>26197</v>
      </c>
      <c r="T4079"/>
      <c r="U4079" t="s">
        <v>26198</v>
      </c>
      <c r="V4079" t="s">
        <v>26199</v>
      </c>
      <c r="Y4079" s="97"/>
      <c r="AA4079" s="91" t="str">
        <v>JONES001.2DY</v>
      </c>
    </row>
    <row r="4080" spans="1:27" s="91" customFormat="1" ht="15" customHeight="1" x14ac:dyDescent="0.35">
      <c r="A4080" t="s">
        <v>12110</v>
      </c>
      <c r="B4080" t="s">
        <v>12109</v>
      </c>
      <c r="C4080" t="s">
        <v>12100</v>
      </c>
      <c r="D4080" t="s">
        <v>12111</v>
      </c>
      <c r="E4080"/>
      <c r="F4080" t="s">
        <v>29083</v>
      </c>
      <c r="G4080"/>
      <c r="H4080">
        <v>1.4</v>
      </c>
      <c r="I4080">
        <v>3.64</v>
      </c>
      <c r="J4080" t="s">
        <v>690</v>
      </c>
      <c r="K4080">
        <v>36.352139999999999</v>
      </c>
      <c r="L4080">
        <v>-86.966999999999999</v>
      </c>
      <c r="M4080" s="100" t="s">
        <v>38414</v>
      </c>
      <c r="N4080" t="s">
        <v>26254</v>
      </c>
      <c r="O4080" t="s">
        <v>42811</v>
      </c>
      <c r="P4080">
        <v>5</v>
      </c>
      <c r="Q4080" t="s">
        <v>26549</v>
      </c>
      <c r="R4080" t="s">
        <v>25829</v>
      </c>
      <c r="S4080" t="s">
        <v>26197</v>
      </c>
      <c r="T4080"/>
      <c r="U4080" t="s">
        <v>26198</v>
      </c>
      <c r="V4080" t="s">
        <v>26199</v>
      </c>
      <c r="Y4080" s="97"/>
      <c r="AA4080" s="91" t="str">
        <v>JONES001.4CH</v>
      </c>
    </row>
    <row r="4081" spans="1:27" s="91" customFormat="1" ht="15" customHeight="1" x14ac:dyDescent="0.35">
      <c r="A4081" t="s">
        <v>12113</v>
      </c>
      <c r="B4081" t="s">
        <v>12112</v>
      </c>
      <c r="C4081" t="s">
        <v>12096</v>
      </c>
      <c r="D4081" t="s">
        <v>12114</v>
      </c>
      <c r="E4081"/>
      <c r="F4081" t="s">
        <v>9</v>
      </c>
      <c r="G4081"/>
      <c r="H4081">
        <v>1.4</v>
      </c>
      <c r="I4081">
        <v>4.62</v>
      </c>
      <c r="J4081" t="s">
        <v>4536</v>
      </c>
      <c r="K4081">
        <v>35.503340000000001</v>
      </c>
      <c r="L4081">
        <v>-88.615610000000004</v>
      </c>
      <c r="M4081" s="100" t="s">
        <v>38381</v>
      </c>
      <c r="N4081" t="s">
        <v>26209</v>
      </c>
      <c r="O4081" t="s">
        <v>42425</v>
      </c>
      <c r="P4081">
        <v>1</v>
      </c>
      <c r="Q4081" t="s">
        <v>32003</v>
      </c>
      <c r="R4081" t="s">
        <v>25816</v>
      </c>
      <c r="S4081" t="s">
        <v>26197</v>
      </c>
      <c r="T4081"/>
      <c r="U4081" t="s">
        <v>26198</v>
      </c>
      <c r="V4081" t="s">
        <v>26199</v>
      </c>
      <c r="Y4081" s="97"/>
      <c r="AA4081" s="91" t="str">
        <v>JONES001.4CS</v>
      </c>
    </row>
    <row r="4082" spans="1:27" s="91" customFormat="1" ht="15" customHeight="1" x14ac:dyDescent="0.35">
      <c r="A4082" t="s">
        <v>12116</v>
      </c>
      <c r="B4082" t="s">
        <v>12115</v>
      </c>
      <c r="C4082" t="s">
        <v>12100</v>
      </c>
      <c r="D4082" t="s">
        <v>12117</v>
      </c>
      <c r="E4082"/>
      <c r="F4082" t="s">
        <v>27</v>
      </c>
      <c r="G4082"/>
      <c r="H4082">
        <v>1.5</v>
      </c>
      <c r="I4082">
        <v>2.48</v>
      </c>
      <c r="J4082" t="s">
        <v>207</v>
      </c>
      <c r="K4082">
        <v>36.473750000000003</v>
      </c>
      <c r="L4082">
        <v>-88.768879999999996</v>
      </c>
      <c r="M4082" s="100" t="s">
        <v>38448</v>
      </c>
      <c r="N4082" t="s">
        <v>619</v>
      </c>
      <c r="O4082" t="s">
        <v>42318</v>
      </c>
      <c r="P4082">
        <v>5</v>
      </c>
      <c r="Q4082" t="s">
        <v>27535</v>
      </c>
      <c r="R4082" t="s">
        <v>25816</v>
      </c>
      <c r="S4082" t="s">
        <v>26197</v>
      </c>
      <c r="T4082"/>
      <c r="U4082" t="s">
        <v>26198</v>
      </c>
      <c r="V4082" t="s">
        <v>26199</v>
      </c>
      <c r="Y4082" s="97"/>
      <c r="AA4082" s="91" t="str">
        <v>JONES001.5WY</v>
      </c>
    </row>
    <row r="4083" spans="1:27" s="91" customFormat="1" ht="15" customHeight="1" x14ac:dyDescent="0.35">
      <c r="A4083" t="s">
        <v>12119</v>
      </c>
      <c r="B4083" t="s">
        <v>12118</v>
      </c>
      <c r="C4083" t="s">
        <v>12096</v>
      </c>
      <c r="D4083" t="s">
        <v>12120</v>
      </c>
      <c r="E4083"/>
      <c r="F4083" t="s">
        <v>27</v>
      </c>
      <c r="G4083"/>
      <c r="H4083">
        <v>1.6</v>
      </c>
      <c r="I4083">
        <v>18.670000000000002</v>
      </c>
      <c r="J4083" t="s">
        <v>80</v>
      </c>
      <c r="K4083">
        <v>35.2547</v>
      </c>
      <c r="L4083">
        <v>-89.397499999999994</v>
      </c>
      <c r="M4083" s="100" t="s">
        <v>38427</v>
      </c>
      <c r="N4083" t="s">
        <v>26281</v>
      </c>
      <c r="O4083" t="s">
        <v>42795</v>
      </c>
      <c r="P4083">
        <v>2</v>
      </c>
      <c r="Q4083" t="s">
        <v>27536</v>
      </c>
      <c r="R4083" t="s">
        <v>25828</v>
      </c>
      <c r="S4083" t="s">
        <v>26197</v>
      </c>
      <c r="T4083"/>
      <c r="U4083" t="s">
        <v>26198</v>
      </c>
      <c r="V4083" t="s">
        <v>26199</v>
      </c>
      <c r="W4083" s="91" t="s">
        <v>12121</v>
      </c>
      <c r="Y4083" s="97"/>
      <c r="AA4083" s="91" t="str">
        <v>JONES001.6FA</v>
      </c>
    </row>
    <row r="4084" spans="1:27" s="91" customFormat="1" ht="15" customHeight="1" x14ac:dyDescent="0.35">
      <c r="A4084" t="s">
        <v>12123</v>
      </c>
      <c r="B4084" t="s">
        <v>12122</v>
      </c>
      <c r="C4084" t="s">
        <v>12096</v>
      </c>
      <c r="D4084" t="s">
        <v>12124</v>
      </c>
      <c r="E4084"/>
      <c r="F4084" t="s">
        <v>9</v>
      </c>
      <c r="G4084"/>
      <c r="H4084">
        <v>2</v>
      </c>
      <c r="I4084">
        <v>6.24</v>
      </c>
      <c r="J4084" t="s">
        <v>28</v>
      </c>
      <c r="K4084">
        <v>35.611579999999996</v>
      </c>
      <c r="L4084">
        <v>-88.780590000000004</v>
      </c>
      <c r="M4084" s="100" t="s">
        <v>38381</v>
      </c>
      <c r="N4084" t="s">
        <v>26209</v>
      </c>
      <c r="O4084" t="s">
        <v>42198</v>
      </c>
      <c r="P4084">
        <v>1</v>
      </c>
      <c r="Q4084" t="s">
        <v>32004</v>
      </c>
      <c r="R4084" t="s">
        <v>25816</v>
      </c>
      <c r="S4084" t="s">
        <v>26197</v>
      </c>
      <c r="T4084"/>
      <c r="U4084" t="s">
        <v>26198</v>
      </c>
      <c r="V4084" t="s">
        <v>26199</v>
      </c>
      <c r="X4084" s="91" t="s">
        <v>32005</v>
      </c>
      <c r="Y4084" s="97"/>
      <c r="AA4084" s="91" t="str">
        <v>JONES002.0MN</v>
      </c>
    </row>
    <row r="4085" spans="1:27" s="91" customFormat="1" ht="15" customHeight="1" x14ac:dyDescent="0.35">
      <c r="A4085" t="s">
        <v>12126</v>
      </c>
      <c r="B4085" t="s">
        <v>12125</v>
      </c>
      <c r="C4085" t="s">
        <v>12096</v>
      </c>
      <c r="D4085" t="s">
        <v>12127</v>
      </c>
      <c r="E4085"/>
      <c r="F4085" t="s">
        <v>29083</v>
      </c>
      <c r="G4085"/>
      <c r="H4085">
        <v>3.3</v>
      </c>
      <c r="I4085">
        <v>102.59</v>
      </c>
      <c r="J4085" t="s">
        <v>19</v>
      </c>
      <c r="K4085">
        <v>36.219279999999998</v>
      </c>
      <c r="L4085">
        <v>-87.203789999999998</v>
      </c>
      <c r="M4085" s="100" t="s">
        <v>38379</v>
      </c>
      <c r="N4085" t="s">
        <v>26205</v>
      </c>
      <c r="O4085" t="s">
        <v>42364</v>
      </c>
      <c r="P4085">
        <v>1</v>
      </c>
      <c r="Q4085" t="s">
        <v>27537</v>
      </c>
      <c r="R4085" t="s">
        <v>25829</v>
      </c>
      <c r="S4085" t="s">
        <v>26197</v>
      </c>
      <c r="T4085"/>
      <c r="U4085" t="s">
        <v>26198</v>
      </c>
      <c r="V4085" t="s">
        <v>26199</v>
      </c>
      <c r="X4085" s="91" t="s">
        <v>32006</v>
      </c>
      <c r="Y4085" s="97"/>
      <c r="AA4085" s="91" t="str">
        <v>JONES003.3DI</v>
      </c>
    </row>
    <row r="4086" spans="1:27" s="91" customFormat="1" ht="15" customHeight="1" x14ac:dyDescent="0.35">
      <c r="A4086" t="s">
        <v>12129</v>
      </c>
      <c r="B4086" t="s">
        <v>12128</v>
      </c>
      <c r="C4086" t="s">
        <v>12096</v>
      </c>
      <c r="D4086" t="s">
        <v>12130</v>
      </c>
      <c r="E4086"/>
      <c r="F4086" t="s">
        <v>27</v>
      </c>
      <c r="G4086"/>
      <c r="H4086">
        <v>3.8</v>
      </c>
      <c r="I4086">
        <v>6.78</v>
      </c>
      <c r="J4086" t="s">
        <v>1463</v>
      </c>
      <c r="K4086">
        <v>36.071300000000001</v>
      </c>
      <c r="L4086">
        <v>-89.3048</v>
      </c>
      <c r="M4086" s="100" t="s">
        <v>38429</v>
      </c>
      <c r="N4086" t="s">
        <v>26286</v>
      </c>
      <c r="O4086" t="s">
        <v>42540</v>
      </c>
      <c r="P4086">
        <v>2</v>
      </c>
      <c r="Q4086" t="s">
        <v>27534</v>
      </c>
      <c r="R4086" t="s">
        <v>25816</v>
      </c>
      <c r="S4086" t="s">
        <v>26197</v>
      </c>
      <c r="T4086"/>
      <c r="U4086" t="s">
        <v>26198</v>
      </c>
      <c r="V4086" t="s">
        <v>26199</v>
      </c>
      <c r="Y4086" s="97"/>
      <c r="AA4086" s="91" t="str">
        <v>JONES003.8DY</v>
      </c>
    </row>
    <row r="4087" spans="1:27" s="91" customFormat="1" ht="15" customHeight="1" x14ac:dyDescent="0.35">
      <c r="A4087" t="s">
        <v>12132</v>
      </c>
      <c r="B4087" t="s">
        <v>12131</v>
      </c>
      <c r="C4087" t="s">
        <v>12096</v>
      </c>
      <c r="D4087" t="s">
        <v>12133</v>
      </c>
      <c r="E4087"/>
      <c r="F4087" t="s">
        <v>29083</v>
      </c>
      <c r="G4087"/>
      <c r="H4087">
        <v>5.9</v>
      </c>
      <c r="I4087">
        <v>94.32</v>
      </c>
      <c r="J4087" t="s">
        <v>19</v>
      </c>
      <c r="K4087">
        <v>36.196800000000003</v>
      </c>
      <c r="L4087">
        <v>-87.238299999999995</v>
      </c>
      <c r="M4087" s="100" t="s">
        <v>38379</v>
      </c>
      <c r="N4087" t="s">
        <v>26205</v>
      </c>
      <c r="O4087" t="s">
        <v>42364</v>
      </c>
      <c r="P4087">
        <v>1</v>
      </c>
      <c r="Q4087" t="s">
        <v>27537</v>
      </c>
      <c r="R4087" t="s">
        <v>25829</v>
      </c>
      <c r="S4087" t="s">
        <v>26197</v>
      </c>
      <c r="T4087"/>
      <c r="U4087" t="s">
        <v>26198</v>
      </c>
      <c r="V4087" t="s">
        <v>26199</v>
      </c>
      <c r="Y4087" s="97"/>
      <c r="AA4087" s="91" t="str">
        <v>JONES005.9DI</v>
      </c>
    </row>
    <row r="4088" spans="1:27" s="91" customFormat="1" ht="15" customHeight="1" x14ac:dyDescent="0.35">
      <c r="A4088" t="s">
        <v>12135</v>
      </c>
      <c r="B4088" t="s">
        <v>12134</v>
      </c>
      <c r="C4088" t="s">
        <v>12096</v>
      </c>
      <c r="D4088" t="s">
        <v>12136</v>
      </c>
      <c r="E4088"/>
      <c r="F4088" t="s">
        <v>29083</v>
      </c>
      <c r="G4088"/>
      <c r="H4088">
        <v>11.2</v>
      </c>
      <c r="I4088">
        <v>83.37</v>
      </c>
      <c r="J4088" t="s">
        <v>19</v>
      </c>
      <c r="K4088">
        <v>36.179167</v>
      </c>
      <c r="L4088">
        <v>-87.274444000000003</v>
      </c>
      <c r="M4088" s="100" t="s">
        <v>38379</v>
      </c>
      <c r="N4088" t="s">
        <v>26205</v>
      </c>
      <c r="O4088" t="s">
        <v>42364</v>
      </c>
      <c r="P4088">
        <v>1</v>
      </c>
      <c r="Q4088" t="s">
        <v>27537</v>
      </c>
      <c r="R4088" t="s">
        <v>25829</v>
      </c>
      <c r="S4088" t="s">
        <v>26197</v>
      </c>
      <c r="T4088"/>
      <c r="U4088" t="s">
        <v>26198</v>
      </c>
      <c r="V4088" t="s">
        <v>26199</v>
      </c>
      <c r="W4088" s="91" t="s">
        <v>12137</v>
      </c>
      <c r="X4088" s="91" t="s">
        <v>32007</v>
      </c>
      <c r="Y4088" s="97"/>
      <c r="AA4088" s="91" t="str">
        <v>JONES011.2DI</v>
      </c>
    </row>
    <row r="4089" spans="1:27" s="91" customFormat="1" ht="15" customHeight="1" x14ac:dyDescent="0.35">
      <c r="A4089" t="s">
        <v>12139</v>
      </c>
      <c r="B4089" t="s">
        <v>12138</v>
      </c>
      <c r="C4089" t="s">
        <v>12096</v>
      </c>
      <c r="D4089" t="s">
        <v>12140</v>
      </c>
      <c r="E4089"/>
      <c r="F4089" t="s">
        <v>29083</v>
      </c>
      <c r="G4089"/>
      <c r="H4089">
        <v>14.4</v>
      </c>
      <c r="I4089">
        <v>54.55</v>
      </c>
      <c r="J4089" t="s">
        <v>19</v>
      </c>
      <c r="K4089">
        <v>36.14282</v>
      </c>
      <c r="L4089">
        <v>-87.287260000000003</v>
      </c>
      <c r="M4089" s="100" t="s">
        <v>38379</v>
      </c>
      <c r="N4089" t="s">
        <v>26205</v>
      </c>
      <c r="O4089" t="s">
        <v>42364</v>
      </c>
      <c r="P4089">
        <v>1</v>
      </c>
      <c r="Q4089" t="s">
        <v>27539</v>
      </c>
      <c r="R4089" t="s">
        <v>25829</v>
      </c>
      <c r="S4089" t="s">
        <v>26197</v>
      </c>
      <c r="T4089"/>
      <c r="U4089" t="s">
        <v>26198</v>
      </c>
      <c r="V4089" t="s">
        <v>26199</v>
      </c>
      <c r="X4089" s="91" t="s">
        <v>29774</v>
      </c>
      <c r="Y4089" s="97"/>
      <c r="AA4089" s="91" t="str">
        <v>JONES014.4DI</v>
      </c>
    </row>
    <row r="4090" spans="1:27" s="91" customFormat="1" ht="15" customHeight="1" x14ac:dyDescent="0.35">
      <c r="A4090" t="s">
        <v>12142</v>
      </c>
      <c r="B4090" t="s">
        <v>12141</v>
      </c>
      <c r="C4090" t="s">
        <v>12096</v>
      </c>
      <c r="D4090" t="s">
        <v>12143</v>
      </c>
      <c r="E4090"/>
      <c r="F4090" t="s">
        <v>29083</v>
      </c>
      <c r="G4090"/>
      <c r="H4090">
        <v>19.600000000000001</v>
      </c>
      <c r="I4090">
        <v>25.58</v>
      </c>
      <c r="J4090" t="s">
        <v>19</v>
      </c>
      <c r="K4090">
        <v>36.114019999999996</v>
      </c>
      <c r="L4090">
        <v>-87.294579999999996</v>
      </c>
      <c r="M4090" s="100" t="s">
        <v>38379</v>
      </c>
      <c r="N4090" t="s">
        <v>26205</v>
      </c>
      <c r="O4090" t="s">
        <v>42111</v>
      </c>
      <c r="P4090">
        <v>1</v>
      </c>
      <c r="Q4090" t="s">
        <v>27539</v>
      </c>
      <c r="R4090" t="s">
        <v>25829</v>
      </c>
      <c r="S4090" t="s">
        <v>26197</v>
      </c>
      <c r="T4090"/>
      <c r="U4090" t="s">
        <v>26198</v>
      </c>
      <c r="V4090" t="s">
        <v>26199</v>
      </c>
      <c r="X4090" s="91" t="s">
        <v>32008</v>
      </c>
      <c r="Y4090" s="97"/>
      <c r="AA4090" s="91" t="str">
        <v>JONES019.6DI</v>
      </c>
    </row>
    <row r="4091" spans="1:27" s="91" customFormat="1" ht="15" customHeight="1" x14ac:dyDescent="0.35">
      <c r="A4091" t="s">
        <v>12145</v>
      </c>
      <c r="B4091" t="s">
        <v>12144</v>
      </c>
      <c r="C4091" t="s">
        <v>12096</v>
      </c>
      <c r="D4091" t="s">
        <v>41313</v>
      </c>
      <c r="E4091"/>
      <c r="F4091" t="s">
        <v>29083</v>
      </c>
      <c r="G4091"/>
      <c r="H4091">
        <v>19.8</v>
      </c>
      <c r="I4091">
        <v>15.06</v>
      </c>
      <c r="J4091" t="s">
        <v>19</v>
      </c>
      <c r="K4091">
        <v>36.113332999999997</v>
      </c>
      <c r="L4091">
        <v>-87.295556000000005</v>
      </c>
      <c r="M4091" s="100" t="s">
        <v>38379</v>
      </c>
      <c r="N4091" t="s">
        <v>26205</v>
      </c>
      <c r="O4091" t="s">
        <v>42111</v>
      </c>
      <c r="P4091">
        <v>1</v>
      </c>
      <c r="Q4091" t="s">
        <v>27538</v>
      </c>
      <c r="R4091" t="s">
        <v>25829</v>
      </c>
      <c r="S4091" t="s">
        <v>26197</v>
      </c>
      <c r="T4091"/>
      <c r="U4091" t="s">
        <v>26198</v>
      </c>
      <c r="V4091" t="s">
        <v>26199</v>
      </c>
      <c r="X4091" s="91" t="s">
        <v>32009</v>
      </c>
      <c r="Y4091" s="97"/>
      <c r="AA4091" s="91" t="str">
        <v>JONES019.8DI</v>
      </c>
    </row>
    <row r="4092" spans="1:27" s="91" customFormat="1" ht="15" customHeight="1" x14ac:dyDescent="0.35">
      <c r="A4092" t="s">
        <v>12147</v>
      </c>
      <c r="B4092" t="s">
        <v>12146</v>
      </c>
      <c r="C4092" t="s">
        <v>12096</v>
      </c>
      <c r="D4092" t="s">
        <v>41314</v>
      </c>
      <c r="E4092"/>
      <c r="F4092" t="s">
        <v>29083</v>
      </c>
      <c r="G4092"/>
      <c r="H4092">
        <v>21.7</v>
      </c>
      <c r="I4092">
        <v>13.35</v>
      </c>
      <c r="J4092" t="s">
        <v>19</v>
      </c>
      <c r="K4092">
        <v>36.106099999999998</v>
      </c>
      <c r="L4092">
        <v>-87.314700000000002</v>
      </c>
      <c r="M4092" s="100" t="s">
        <v>38379</v>
      </c>
      <c r="N4092" t="s">
        <v>26205</v>
      </c>
      <c r="O4092" t="s">
        <v>42111</v>
      </c>
      <c r="P4092">
        <v>1</v>
      </c>
      <c r="Q4092" t="s">
        <v>27538</v>
      </c>
      <c r="R4092" t="s">
        <v>25829</v>
      </c>
      <c r="S4092" t="s">
        <v>26197</v>
      </c>
      <c r="T4092"/>
      <c r="U4092" t="s">
        <v>26198</v>
      </c>
      <c r="V4092" t="s">
        <v>26199</v>
      </c>
      <c r="W4092" s="91" t="s">
        <v>12148</v>
      </c>
      <c r="X4092" s="91" t="s">
        <v>32010</v>
      </c>
      <c r="Y4092" s="97"/>
      <c r="AA4092" s="91" t="str">
        <v>JONES021.7DI</v>
      </c>
    </row>
    <row r="4093" spans="1:27" s="91" customFormat="1" ht="15" customHeight="1" x14ac:dyDescent="0.35">
      <c r="A4093" t="s">
        <v>12150</v>
      </c>
      <c r="B4093" t="s">
        <v>12149</v>
      </c>
      <c r="C4093" t="s">
        <v>12096</v>
      </c>
      <c r="D4093" t="s">
        <v>41315</v>
      </c>
      <c r="E4093"/>
      <c r="F4093" t="s">
        <v>29083</v>
      </c>
      <c r="G4093"/>
      <c r="H4093">
        <v>21.9</v>
      </c>
      <c r="I4093">
        <v>13.28</v>
      </c>
      <c r="J4093" t="s">
        <v>19</v>
      </c>
      <c r="K4093">
        <v>36.104078999999999</v>
      </c>
      <c r="L4093">
        <v>-87.317520000000002</v>
      </c>
      <c r="M4093" s="100" t="s">
        <v>38379</v>
      </c>
      <c r="N4093" t="s">
        <v>26205</v>
      </c>
      <c r="O4093" t="s">
        <v>42111</v>
      </c>
      <c r="P4093">
        <v>1</v>
      </c>
      <c r="Q4093" t="s">
        <v>27538</v>
      </c>
      <c r="R4093" t="s">
        <v>25829</v>
      </c>
      <c r="S4093" t="s">
        <v>26197</v>
      </c>
      <c r="T4093"/>
      <c r="U4093" t="s">
        <v>26198</v>
      </c>
      <c r="V4093" t="s">
        <v>26199</v>
      </c>
      <c r="X4093" s="91" t="s">
        <v>32011</v>
      </c>
      <c r="Y4093" s="97"/>
      <c r="AA4093" s="91" t="str">
        <v>JONES021.9DI</v>
      </c>
    </row>
    <row r="4094" spans="1:27" s="91" customFormat="1" ht="15" customHeight="1" x14ac:dyDescent="0.35">
      <c r="A4094" t="s">
        <v>12152</v>
      </c>
      <c r="B4094" t="s">
        <v>12151</v>
      </c>
      <c r="C4094" t="s">
        <v>12096</v>
      </c>
      <c r="D4094" t="s">
        <v>12153</v>
      </c>
      <c r="E4094"/>
      <c r="F4094" t="s">
        <v>29083</v>
      </c>
      <c r="G4094"/>
      <c r="H4094">
        <v>22.9</v>
      </c>
      <c r="I4094">
        <v>10.67</v>
      </c>
      <c r="J4094" t="s">
        <v>19</v>
      </c>
      <c r="K4094">
        <v>36.096944000000001</v>
      </c>
      <c r="L4094">
        <v>-87.333888999999999</v>
      </c>
      <c r="M4094" s="100" t="s">
        <v>38379</v>
      </c>
      <c r="N4094" t="s">
        <v>26205</v>
      </c>
      <c r="O4094" t="s">
        <v>42111</v>
      </c>
      <c r="P4094">
        <v>1</v>
      </c>
      <c r="Q4094" t="s">
        <v>27538</v>
      </c>
      <c r="R4094" t="s">
        <v>25829</v>
      </c>
      <c r="S4094" t="s">
        <v>26197</v>
      </c>
      <c r="T4094"/>
      <c r="U4094" t="s">
        <v>26198</v>
      </c>
      <c r="V4094" t="s">
        <v>26199</v>
      </c>
      <c r="Y4094" s="97"/>
      <c r="AA4094" s="91" t="str">
        <v>JONES022.9DI</v>
      </c>
    </row>
    <row r="4095" spans="1:27" s="91" customFormat="1" ht="15" customHeight="1" x14ac:dyDescent="0.35">
      <c r="A4095" t="s">
        <v>12155</v>
      </c>
      <c r="B4095" t="s">
        <v>12154</v>
      </c>
      <c r="C4095" t="s">
        <v>12096</v>
      </c>
      <c r="D4095" t="s">
        <v>12156</v>
      </c>
      <c r="E4095"/>
      <c r="F4095" t="s">
        <v>29083</v>
      </c>
      <c r="G4095"/>
      <c r="H4095">
        <v>23.2</v>
      </c>
      <c r="I4095">
        <v>10.23</v>
      </c>
      <c r="J4095" t="s">
        <v>19</v>
      </c>
      <c r="K4095">
        <v>36.097777999999998</v>
      </c>
      <c r="L4095">
        <v>-87.338898999999998</v>
      </c>
      <c r="M4095" s="100" t="s">
        <v>38379</v>
      </c>
      <c r="N4095" t="s">
        <v>26205</v>
      </c>
      <c r="O4095" t="s">
        <v>42111</v>
      </c>
      <c r="P4095">
        <v>1</v>
      </c>
      <c r="Q4095" t="s">
        <v>27538</v>
      </c>
      <c r="R4095" t="s">
        <v>25829</v>
      </c>
      <c r="S4095" t="s">
        <v>26197</v>
      </c>
      <c r="T4095"/>
      <c r="U4095" t="s">
        <v>26198</v>
      </c>
      <c r="V4095" t="s">
        <v>26199</v>
      </c>
      <c r="W4095" s="91" t="s">
        <v>12157</v>
      </c>
      <c r="X4095" s="91" t="s">
        <v>32012</v>
      </c>
      <c r="Y4095" s="97"/>
      <c r="AA4095" s="91" t="str">
        <v>JONES023.2DI</v>
      </c>
    </row>
    <row r="4096" spans="1:27" s="91" customFormat="1" ht="15" customHeight="1" x14ac:dyDescent="0.35">
      <c r="A4096" t="s">
        <v>12159</v>
      </c>
      <c r="B4096" t="s">
        <v>12158</v>
      </c>
      <c r="C4096" t="s">
        <v>12096</v>
      </c>
      <c r="D4096" t="s">
        <v>12160</v>
      </c>
      <c r="E4096"/>
      <c r="F4096" t="s">
        <v>29083</v>
      </c>
      <c r="G4096"/>
      <c r="H4096">
        <v>25.4</v>
      </c>
      <c r="I4096">
        <v>5.07</v>
      </c>
      <c r="J4096" t="s">
        <v>19</v>
      </c>
      <c r="K4096">
        <v>36.090833000000003</v>
      </c>
      <c r="L4096">
        <v>-87.363889</v>
      </c>
      <c r="M4096" s="100" t="s">
        <v>38379</v>
      </c>
      <c r="N4096" t="s">
        <v>26205</v>
      </c>
      <c r="O4096" t="s">
        <v>42111</v>
      </c>
      <c r="P4096">
        <v>1</v>
      </c>
      <c r="Q4096" t="s">
        <v>27538</v>
      </c>
      <c r="R4096" t="s">
        <v>25829</v>
      </c>
      <c r="S4096" t="s">
        <v>26197</v>
      </c>
      <c r="T4096"/>
      <c r="U4096" t="s">
        <v>26198</v>
      </c>
      <c r="V4096" t="s">
        <v>26199</v>
      </c>
      <c r="Y4096" s="97"/>
      <c r="AA4096" s="91" t="str">
        <v>JONES025.4DI</v>
      </c>
    </row>
    <row r="4097" spans="1:27" s="91" customFormat="1" ht="15" customHeight="1" x14ac:dyDescent="0.35">
      <c r="A4097" t="s">
        <v>12162</v>
      </c>
      <c r="B4097" t="s">
        <v>12161</v>
      </c>
      <c r="C4097" t="s">
        <v>12163</v>
      </c>
      <c r="D4097" t="s">
        <v>12164</v>
      </c>
      <c r="E4097"/>
      <c r="F4097" t="s">
        <v>58</v>
      </c>
      <c r="G4097"/>
      <c r="H4097">
        <v>0.1</v>
      </c>
      <c r="I4097">
        <v>13.11</v>
      </c>
      <c r="J4097" t="s">
        <v>325</v>
      </c>
      <c r="K4097">
        <v>36.568300000000001</v>
      </c>
      <c r="L4097">
        <v>-84.451400000000007</v>
      </c>
      <c r="M4097" s="100" t="s">
        <v>38426</v>
      </c>
      <c r="N4097" t="s">
        <v>26325</v>
      </c>
      <c r="O4097" t="s">
        <v>42796</v>
      </c>
      <c r="P4097">
        <v>4</v>
      </c>
      <c r="Q4097" t="s">
        <v>32013</v>
      </c>
      <c r="R4097" t="s">
        <v>25825</v>
      </c>
      <c r="S4097" t="s">
        <v>26197</v>
      </c>
      <c r="T4097"/>
      <c r="U4097" t="s">
        <v>26198</v>
      </c>
      <c r="V4097" t="s">
        <v>26204</v>
      </c>
      <c r="W4097" s="91" t="s">
        <v>12165</v>
      </c>
      <c r="X4097" s="91" t="s">
        <v>32014</v>
      </c>
      <c r="Y4097" s="97"/>
      <c r="AA4097" s="91" t="str">
        <v>JONES1.5T0.1SC</v>
      </c>
    </row>
    <row r="4098" spans="1:27" s="91" customFormat="1" ht="15" customHeight="1" x14ac:dyDescent="0.35">
      <c r="A4098" t="s">
        <v>12167</v>
      </c>
      <c r="B4098" t="s">
        <v>12166</v>
      </c>
      <c r="C4098" t="s">
        <v>12163</v>
      </c>
      <c r="D4098" t="s">
        <v>12168</v>
      </c>
      <c r="E4098"/>
      <c r="F4098" t="s">
        <v>58</v>
      </c>
      <c r="G4098"/>
      <c r="H4098">
        <v>0.3</v>
      </c>
      <c r="I4098">
        <v>9.83</v>
      </c>
      <c r="J4098" t="s">
        <v>325</v>
      </c>
      <c r="K4098">
        <v>36.5655</v>
      </c>
      <c r="L4098">
        <v>-84.447689999999994</v>
      </c>
      <c r="M4098" s="100" t="s">
        <v>38426</v>
      </c>
      <c r="N4098" t="s">
        <v>26325</v>
      </c>
      <c r="O4098" t="s">
        <v>42796</v>
      </c>
      <c r="P4098">
        <v>4</v>
      </c>
      <c r="Q4098" t="s">
        <v>32015</v>
      </c>
      <c r="R4098" t="s">
        <v>25825</v>
      </c>
      <c r="S4098" t="s">
        <v>26197</v>
      </c>
      <c r="T4098"/>
      <c r="U4098" t="s">
        <v>26198</v>
      </c>
      <c r="V4098" t="s">
        <v>26204</v>
      </c>
      <c r="W4098" s="91" t="s">
        <v>12169</v>
      </c>
      <c r="X4098" s="91" t="s">
        <v>32016</v>
      </c>
      <c r="Y4098" s="97"/>
      <c r="AA4098" s="91" t="str">
        <v>JONES1.5T0.3SC</v>
      </c>
    </row>
    <row r="4099" spans="1:27" s="91" customFormat="1" ht="15" customHeight="1" x14ac:dyDescent="0.35">
      <c r="A4099" t="s">
        <v>12171</v>
      </c>
      <c r="B4099" t="s">
        <v>12170</v>
      </c>
      <c r="C4099" t="s">
        <v>12172</v>
      </c>
      <c r="D4099" t="s">
        <v>12173</v>
      </c>
      <c r="E4099"/>
      <c r="F4099" t="s">
        <v>29083</v>
      </c>
      <c r="G4099"/>
      <c r="H4099">
        <v>0.2</v>
      </c>
      <c r="I4099">
        <v>0.04</v>
      </c>
      <c r="J4099" t="s">
        <v>19</v>
      </c>
      <c r="K4099">
        <v>36.093000000000004</v>
      </c>
      <c r="L4099">
        <v>-87.3292</v>
      </c>
      <c r="M4099" s="100" t="s">
        <v>38379</v>
      </c>
      <c r="N4099" t="s">
        <v>26205</v>
      </c>
      <c r="O4099" t="s">
        <v>42111</v>
      </c>
      <c r="P4099">
        <v>1</v>
      </c>
      <c r="Q4099" t="s">
        <v>27540</v>
      </c>
      <c r="R4099" t="s">
        <v>25829</v>
      </c>
      <c r="S4099" t="s">
        <v>26197</v>
      </c>
      <c r="T4099"/>
      <c r="U4099" t="s">
        <v>26198</v>
      </c>
      <c r="V4099" t="s">
        <v>26199</v>
      </c>
      <c r="W4099" s="91" t="s">
        <v>12174</v>
      </c>
      <c r="X4099" s="91" t="s">
        <v>32017</v>
      </c>
      <c r="Y4099" s="97"/>
      <c r="AA4099" s="91" t="str">
        <v>JONES22.7T0.2DI</v>
      </c>
    </row>
    <row r="4100" spans="1:27" s="91" customFormat="1" ht="15" customHeight="1" x14ac:dyDescent="0.35">
      <c r="A4100" t="s">
        <v>12176</v>
      </c>
      <c r="B4100" t="s">
        <v>12175</v>
      </c>
      <c r="C4100" t="s">
        <v>12172</v>
      </c>
      <c r="D4100" t="s">
        <v>12177</v>
      </c>
      <c r="E4100"/>
      <c r="F4100" t="s">
        <v>29083</v>
      </c>
      <c r="G4100"/>
      <c r="H4100">
        <v>0.1</v>
      </c>
      <c r="I4100">
        <v>10.66</v>
      </c>
      <c r="J4100" t="s">
        <v>19</v>
      </c>
      <c r="K4100">
        <v>36.096944000000001</v>
      </c>
      <c r="L4100">
        <v>-87.334166999999994</v>
      </c>
      <c r="M4100" s="100" t="s">
        <v>38379</v>
      </c>
      <c r="N4100" t="s">
        <v>26205</v>
      </c>
      <c r="O4100" t="s">
        <v>42111</v>
      </c>
      <c r="P4100">
        <v>1</v>
      </c>
      <c r="Q4100" t="s">
        <v>27540</v>
      </c>
      <c r="R4100" t="s">
        <v>25829</v>
      </c>
      <c r="S4100" t="s">
        <v>26197</v>
      </c>
      <c r="T4100"/>
      <c r="U4100" t="s">
        <v>26198</v>
      </c>
      <c r="V4100" t="s">
        <v>26199</v>
      </c>
      <c r="W4100" s="91" t="s">
        <v>12178</v>
      </c>
      <c r="X4100" s="91" t="s">
        <v>31098</v>
      </c>
      <c r="Y4100" s="97"/>
      <c r="AA4100" s="91" t="str">
        <v>JONES23.1T0.1DI</v>
      </c>
    </row>
    <row r="4101" spans="1:27" s="91" customFormat="1" ht="15" customHeight="1" x14ac:dyDescent="0.35">
      <c r="A4101" t="s">
        <v>12180</v>
      </c>
      <c r="B4101" t="s">
        <v>12179</v>
      </c>
      <c r="C4101" t="s">
        <v>12172</v>
      </c>
      <c r="D4101" t="s">
        <v>12181</v>
      </c>
      <c r="E4101"/>
      <c r="F4101" t="s">
        <v>29083</v>
      </c>
      <c r="G4101"/>
      <c r="H4101">
        <v>0.2</v>
      </c>
      <c r="I4101">
        <v>0.28000000000000003</v>
      </c>
      <c r="J4101" t="s">
        <v>19</v>
      </c>
      <c r="K4101">
        <v>36.096469999999997</v>
      </c>
      <c r="L4101">
        <v>-87.334869999999995</v>
      </c>
      <c r="M4101" s="100" t="s">
        <v>38379</v>
      </c>
      <c r="N4101" t="s">
        <v>26205</v>
      </c>
      <c r="O4101" t="s">
        <v>42111</v>
      </c>
      <c r="P4101">
        <v>1</v>
      </c>
      <c r="Q4101" t="s">
        <v>27540</v>
      </c>
      <c r="R4101" t="s">
        <v>25829</v>
      </c>
      <c r="S4101" t="s">
        <v>26197</v>
      </c>
      <c r="T4101"/>
      <c r="U4101" t="s">
        <v>26198</v>
      </c>
      <c r="V4101" t="s">
        <v>26199</v>
      </c>
      <c r="W4101" s="91" t="s">
        <v>12182</v>
      </c>
      <c r="X4101" s="91" t="s">
        <v>32018</v>
      </c>
      <c r="Y4101" s="97"/>
      <c r="AA4101" s="91" t="str">
        <v>JONES23.1T0.2DI</v>
      </c>
    </row>
    <row r="4102" spans="1:27" s="91" customFormat="1" ht="15" customHeight="1" x14ac:dyDescent="0.35">
      <c r="A4102" s="310" t="s">
        <v>41316</v>
      </c>
      <c r="B4102" s="310" t="s">
        <v>41317</v>
      </c>
      <c r="C4102" s="310" t="s">
        <v>12172</v>
      </c>
      <c r="D4102" s="310" t="s">
        <v>41318</v>
      </c>
      <c r="E4102" s="310"/>
      <c r="F4102" s="310" t="s">
        <v>29083</v>
      </c>
      <c r="G4102" s="310"/>
      <c r="H4102" s="314">
        <v>0.9</v>
      </c>
      <c r="I4102" s="314">
        <v>0.1</v>
      </c>
      <c r="J4102" s="310" t="s">
        <v>19</v>
      </c>
      <c r="K4102" s="314">
        <v>36.085284999999999</v>
      </c>
      <c r="L4102" s="314">
        <v>-87.334603000000001</v>
      </c>
      <c r="M4102" s="314" t="s">
        <v>38379</v>
      </c>
      <c r="N4102" s="310" t="s">
        <v>26205</v>
      </c>
      <c r="O4102" s="310" t="s">
        <v>41319</v>
      </c>
      <c r="P4102" s="314">
        <v>1</v>
      </c>
      <c r="Q4102" s="310" t="s">
        <v>27540</v>
      </c>
      <c r="R4102" s="310" t="s">
        <v>25829</v>
      </c>
      <c r="S4102" s="310" t="s">
        <v>26197</v>
      </c>
      <c r="T4102" s="310"/>
      <c r="U4102" s="310" t="s">
        <v>26198</v>
      </c>
      <c r="V4102" s="310" t="s">
        <v>26199</v>
      </c>
      <c r="X4102" s="91" t="s">
        <v>41190</v>
      </c>
      <c r="Y4102" s="97"/>
      <c r="AA4102" s="91" t="str">
        <v>JONES23.1T0.9DI</v>
      </c>
    </row>
    <row r="4103" spans="1:27" s="91" customFormat="1" ht="15" customHeight="1" x14ac:dyDescent="0.35">
      <c r="A4103" s="310" t="s">
        <v>41320</v>
      </c>
      <c r="B4103" s="310" t="s">
        <v>41321</v>
      </c>
      <c r="C4103" s="310" t="s">
        <v>41322</v>
      </c>
      <c r="D4103" s="310" t="s">
        <v>41323</v>
      </c>
      <c r="E4103" s="310"/>
      <c r="F4103" s="310" t="s">
        <v>29083</v>
      </c>
      <c r="G4103" s="310"/>
      <c r="H4103" s="314">
        <v>26.5</v>
      </c>
      <c r="I4103" s="314">
        <v>2.25</v>
      </c>
      <c r="J4103" s="310" t="s">
        <v>19</v>
      </c>
      <c r="K4103" s="314">
        <v>36.084833000000003</v>
      </c>
      <c r="L4103" s="314">
        <v>-87.378235000000004</v>
      </c>
      <c r="M4103" s="314" t="s">
        <v>38379</v>
      </c>
      <c r="N4103" s="310" t="s">
        <v>26205</v>
      </c>
      <c r="O4103" s="310" t="s">
        <v>41319</v>
      </c>
      <c r="P4103" s="314">
        <v>1</v>
      </c>
      <c r="Q4103" s="310" t="s">
        <v>27538</v>
      </c>
      <c r="R4103" s="310" t="s">
        <v>25829</v>
      </c>
      <c r="S4103" s="310" t="s">
        <v>26197</v>
      </c>
      <c r="T4103" s="310"/>
      <c r="U4103" s="310" t="s">
        <v>26198</v>
      </c>
      <c r="V4103" s="310" t="s">
        <v>26199</v>
      </c>
      <c r="Y4103" s="97"/>
      <c r="AA4103" s="91" t="str">
        <v>JONES26.1T0.3DI</v>
      </c>
    </row>
    <row r="4104" spans="1:27" s="91" customFormat="1" ht="15" customHeight="1" x14ac:dyDescent="0.35">
      <c r="A4104" t="s">
        <v>12184</v>
      </c>
      <c r="B4104" t="s">
        <v>12183</v>
      </c>
      <c r="C4104" t="s">
        <v>12172</v>
      </c>
      <c r="D4104" t="s">
        <v>12185</v>
      </c>
      <c r="E4104"/>
      <c r="F4104" t="s">
        <v>29083</v>
      </c>
      <c r="G4104"/>
      <c r="H4104">
        <v>0.8</v>
      </c>
      <c r="I4104">
        <v>0.75</v>
      </c>
      <c r="J4104" t="s">
        <v>19</v>
      </c>
      <c r="K4104">
        <v>36.08587</v>
      </c>
      <c r="L4104">
        <v>-87.385499999999993</v>
      </c>
      <c r="M4104" s="100" t="s">
        <v>38379</v>
      </c>
      <c r="N4104" t="s">
        <v>26205</v>
      </c>
      <c r="O4104" t="s">
        <v>42111</v>
      </c>
      <c r="P4104">
        <v>1</v>
      </c>
      <c r="Q4104" t="s">
        <v>35327</v>
      </c>
      <c r="R4104" t="s">
        <v>25829</v>
      </c>
      <c r="S4104" t="s">
        <v>26197</v>
      </c>
      <c r="T4104"/>
      <c r="U4104" t="s">
        <v>26198</v>
      </c>
      <c r="V4104" t="s">
        <v>26199</v>
      </c>
      <c r="X4104" s="91" t="s">
        <v>34526</v>
      </c>
      <c r="Y4104" s="97"/>
      <c r="AA4104" s="91" t="str">
        <v>JONES26.1T0.8DI</v>
      </c>
    </row>
    <row r="4105" spans="1:27" s="91" customFormat="1" ht="15" customHeight="1" x14ac:dyDescent="0.35">
      <c r="A4105" t="s">
        <v>12187</v>
      </c>
      <c r="B4105" t="s">
        <v>12186</v>
      </c>
      <c r="C4105" t="s">
        <v>12172</v>
      </c>
      <c r="D4105" t="s">
        <v>12188</v>
      </c>
      <c r="E4105"/>
      <c r="F4105" t="s">
        <v>29083</v>
      </c>
      <c r="G4105"/>
      <c r="H4105">
        <v>1.6</v>
      </c>
      <c r="I4105">
        <v>1.21</v>
      </c>
      <c r="J4105" t="s">
        <v>19</v>
      </c>
      <c r="K4105">
        <v>36.16921</v>
      </c>
      <c r="L4105">
        <v>-87.233369999999994</v>
      </c>
      <c r="M4105" s="100" t="s">
        <v>38379</v>
      </c>
      <c r="N4105" t="s">
        <v>26205</v>
      </c>
      <c r="O4105" t="s">
        <v>42364</v>
      </c>
      <c r="P4105">
        <v>1</v>
      </c>
      <c r="Q4105" t="s">
        <v>27541</v>
      </c>
      <c r="R4105" t="s">
        <v>25829</v>
      </c>
      <c r="S4105" t="s">
        <v>26197</v>
      </c>
      <c r="T4105"/>
      <c r="U4105" t="s">
        <v>26198</v>
      </c>
      <c r="V4105" t="s">
        <v>26199</v>
      </c>
      <c r="W4105" s="91" t="s">
        <v>12189</v>
      </c>
      <c r="X4105" s="91" t="s">
        <v>32019</v>
      </c>
      <c r="Y4105" s="97"/>
      <c r="AA4105" s="91" t="str">
        <v>JONES7.0T1.6DI</v>
      </c>
    </row>
    <row r="4106" spans="1:27" s="91" customFormat="1" ht="15" customHeight="1" x14ac:dyDescent="0.35">
      <c r="A4106" t="s">
        <v>12191</v>
      </c>
      <c r="B4106" t="s">
        <v>12190</v>
      </c>
      <c r="C4106" t="s">
        <v>12192</v>
      </c>
      <c r="D4106" t="s">
        <v>37291</v>
      </c>
      <c r="E4106"/>
      <c r="F4106" t="s">
        <v>29088</v>
      </c>
      <c r="G4106"/>
      <c r="H4106">
        <v>0.7</v>
      </c>
      <c r="I4106">
        <v>10.11</v>
      </c>
      <c r="J4106" t="s">
        <v>166</v>
      </c>
      <c r="K4106">
        <v>36.607778000000003</v>
      </c>
      <c r="L4106">
        <v>-87.545000000000002</v>
      </c>
      <c r="M4106" s="100" t="s">
        <v>38413</v>
      </c>
      <c r="N4106" t="s">
        <v>26250</v>
      </c>
      <c r="O4106" t="s">
        <v>42252</v>
      </c>
      <c r="P4106">
        <v>4</v>
      </c>
      <c r="Q4106" t="s">
        <v>27542</v>
      </c>
      <c r="R4106" t="s">
        <v>25829</v>
      </c>
      <c r="S4106" t="s">
        <v>26197</v>
      </c>
      <c r="T4106"/>
      <c r="U4106" t="s">
        <v>26198</v>
      </c>
      <c r="V4106" t="s">
        <v>26199</v>
      </c>
      <c r="W4106" s="91" t="s">
        <v>12193</v>
      </c>
      <c r="X4106" s="91" t="s">
        <v>35328</v>
      </c>
      <c r="Y4106" s="97"/>
      <c r="AA4106" s="91" t="str">
        <v>JORDA000.7MT</v>
      </c>
    </row>
    <row r="4107" spans="1:27" s="91" customFormat="1" ht="15" customHeight="1" x14ac:dyDescent="0.35">
      <c r="A4107" t="s">
        <v>12195</v>
      </c>
      <c r="B4107" t="s">
        <v>12194</v>
      </c>
      <c r="C4107" t="s">
        <v>12192</v>
      </c>
      <c r="D4107" t="s">
        <v>37292</v>
      </c>
      <c r="E4107"/>
      <c r="F4107" t="s">
        <v>29088</v>
      </c>
      <c r="G4107"/>
      <c r="H4107">
        <v>1</v>
      </c>
      <c r="I4107">
        <v>5.91</v>
      </c>
      <c r="J4107" t="s">
        <v>166</v>
      </c>
      <c r="K4107">
        <v>36.604660000000003</v>
      </c>
      <c r="L4107">
        <v>-87.547269999999997</v>
      </c>
      <c r="M4107" s="100" t="s">
        <v>38413</v>
      </c>
      <c r="N4107" t="s">
        <v>26250</v>
      </c>
      <c r="O4107" t="s">
        <v>42252</v>
      </c>
      <c r="P4107">
        <v>4</v>
      </c>
      <c r="Q4107" t="s">
        <v>27542</v>
      </c>
      <c r="R4107" t="s">
        <v>25829</v>
      </c>
      <c r="S4107" t="s">
        <v>26197</v>
      </c>
      <c r="T4107"/>
      <c r="U4107" t="s">
        <v>26198</v>
      </c>
      <c r="V4107" t="s">
        <v>26199</v>
      </c>
      <c r="W4107" s="91" t="s">
        <v>12196</v>
      </c>
      <c r="X4107" s="91" t="s">
        <v>34418</v>
      </c>
      <c r="Y4107" s="97"/>
      <c r="AA4107" s="91" t="str">
        <v>JORDA001.0MT</v>
      </c>
    </row>
    <row r="4108" spans="1:27" s="91" customFormat="1" ht="15" customHeight="1" x14ac:dyDescent="0.35">
      <c r="A4108" t="s">
        <v>12198</v>
      </c>
      <c r="B4108" t="s">
        <v>12197</v>
      </c>
      <c r="C4108" t="s">
        <v>12199</v>
      </c>
      <c r="D4108" t="s">
        <v>12200</v>
      </c>
      <c r="E4108"/>
      <c r="F4108" t="s">
        <v>29083</v>
      </c>
      <c r="G4108"/>
      <c r="H4108">
        <v>0.1</v>
      </c>
      <c r="I4108">
        <v>1.54</v>
      </c>
      <c r="J4108" t="s">
        <v>19</v>
      </c>
      <c r="K4108">
        <v>36.045833000000002</v>
      </c>
      <c r="L4108">
        <v>-87.278610999999998</v>
      </c>
      <c r="M4108" s="100" t="s">
        <v>38379</v>
      </c>
      <c r="N4108" t="s">
        <v>26205</v>
      </c>
      <c r="O4108" t="s">
        <v>42781</v>
      </c>
      <c r="P4108">
        <v>1</v>
      </c>
      <c r="Q4108" t="s">
        <v>32020</v>
      </c>
      <c r="R4108" t="s">
        <v>25829</v>
      </c>
      <c r="S4108" t="s">
        <v>26197</v>
      </c>
      <c r="T4108"/>
      <c r="U4108" t="s">
        <v>26198</v>
      </c>
      <c r="V4108" t="s">
        <v>26199</v>
      </c>
      <c r="W4108" s="91" t="s">
        <v>12201</v>
      </c>
      <c r="X4108" s="91" t="s">
        <v>30570</v>
      </c>
      <c r="Y4108" s="97"/>
      <c r="AA4108" s="91" t="str">
        <v>JORDO_G0.1DI</v>
      </c>
    </row>
    <row r="4109" spans="1:27" s="91" customFormat="1" ht="15" customHeight="1" x14ac:dyDescent="0.35">
      <c r="A4109" t="s">
        <v>12203</v>
      </c>
      <c r="B4109" t="s">
        <v>12202</v>
      </c>
      <c r="C4109" t="s">
        <v>12204</v>
      </c>
      <c r="D4109" t="s">
        <v>12205</v>
      </c>
      <c r="E4109"/>
      <c r="F4109" t="s">
        <v>29083</v>
      </c>
      <c r="G4109"/>
      <c r="H4109">
        <v>0.6</v>
      </c>
      <c r="I4109">
        <v>4.9400000000000004</v>
      </c>
      <c r="J4109" t="s">
        <v>19</v>
      </c>
      <c r="K4109">
        <v>36.132899999999999</v>
      </c>
      <c r="L4109">
        <v>-87.277510000000007</v>
      </c>
      <c r="M4109" s="100" t="s">
        <v>38379</v>
      </c>
      <c r="N4109" t="s">
        <v>26205</v>
      </c>
      <c r="O4109" t="s">
        <v>42364</v>
      </c>
      <c r="P4109">
        <v>1</v>
      </c>
      <c r="Q4109" t="s">
        <v>27543</v>
      </c>
      <c r="R4109" t="s">
        <v>25829</v>
      </c>
      <c r="S4109" t="s">
        <v>26197</v>
      </c>
      <c r="T4109"/>
      <c r="U4109" t="s">
        <v>26198</v>
      </c>
      <c r="V4109" t="s">
        <v>26199</v>
      </c>
      <c r="Y4109" s="97"/>
      <c r="AA4109" s="91" t="str">
        <v>JOSLI000.6DI</v>
      </c>
    </row>
    <row r="4110" spans="1:27" s="91" customFormat="1" ht="15" customHeight="1" x14ac:dyDescent="0.35">
      <c r="A4110" t="s">
        <v>12211</v>
      </c>
      <c r="B4110" t="s">
        <v>12210</v>
      </c>
      <c r="C4110" t="s">
        <v>12212</v>
      </c>
      <c r="D4110" t="s">
        <v>12213</v>
      </c>
      <c r="E4110"/>
      <c r="F4110" t="s">
        <v>29083</v>
      </c>
      <c r="G4110"/>
      <c r="H4110">
        <v>0.1</v>
      </c>
      <c r="I4110">
        <v>0.86</v>
      </c>
      <c r="J4110" t="s">
        <v>194</v>
      </c>
      <c r="K4110">
        <v>35.720832999999999</v>
      </c>
      <c r="L4110">
        <v>-88.090943999999993</v>
      </c>
      <c r="M4110" s="100" t="s">
        <v>38402</v>
      </c>
      <c r="N4110" t="s">
        <v>26242</v>
      </c>
      <c r="O4110" t="s">
        <v>42234</v>
      </c>
      <c r="P4110">
        <v>3</v>
      </c>
      <c r="Q4110" t="s">
        <v>28382</v>
      </c>
      <c r="R4110" t="s">
        <v>25816</v>
      </c>
      <c r="S4110" t="s">
        <v>26197</v>
      </c>
      <c r="T4110"/>
      <c r="U4110" t="s">
        <v>26198</v>
      </c>
      <c r="V4110" t="s">
        <v>26199</v>
      </c>
      <c r="W4110" s="91" t="s">
        <v>12214</v>
      </c>
      <c r="X4110" s="91" t="s">
        <v>30907</v>
      </c>
      <c r="Y4110" s="97"/>
      <c r="AA4110" s="91" t="str">
        <v>JSPRI000.1DE</v>
      </c>
    </row>
    <row r="4111" spans="1:27" s="91" customFormat="1" ht="15" customHeight="1" x14ac:dyDescent="0.35">
      <c r="A4111" t="s">
        <v>12216</v>
      </c>
      <c r="B4111" t="s">
        <v>12215</v>
      </c>
      <c r="C4111" t="s">
        <v>12217</v>
      </c>
      <c r="D4111" t="s">
        <v>12218</v>
      </c>
      <c r="E4111"/>
      <c r="F4111" t="s">
        <v>75</v>
      </c>
      <c r="G4111" t="s">
        <v>33</v>
      </c>
      <c r="H4111">
        <v>0.2</v>
      </c>
      <c r="I4111">
        <v>2.73</v>
      </c>
      <c r="J4111" t="s">
        <v>153</v>
      </c>
      <c r="K4111">
        <v>36.028770000000002</v>
      </c>
      <c r="L4111">
        <v>-86.233590000000007</v>
      </c>
      <c r="M4111" s="100" t="s">
        <v>38401</v>
      </c>
      <c r="N4111" t="s">
        <v>26226</v>
      </c>
      <c r="O4111" t="s">
        <v>42782</v>
      </c>
      <c r="P4111">
        <v>2</v>
      </c>
      <c r="Q4111" t="s">
        <v>32022</v>
      </c>
      <c r="R4111" t="s">
        <v>25829</v>
      </c>
      <c r="S4111" t="s">
        <v>26197</v>
      </c>
      <c r="T4111"/>
      <c r="U4111" t="s">
        <v>26198</v>
      </c>
      <c r="V4111" t="s">
        <v>26199</v>
      </c>
      <c r="W4111" s="91" t="s">
        <v>12219</v>
      </c>
      <c r="X4111" s="91" t="s">
        <v>34418</v>
      </c>
      <c r="Y4111" s="97"/>
      <c r="AA4111" s="91" t="str">
        <v>JUG000.2WS</v>
      </c>
    </row>
    <row r="4112" spans="1:27" s="91" customFormat="1" ht="15" customHeight="1" x14ac:dyDescent="0.35">
      <c r="A4112" t="s">
        <v>12221</v>
      </c>
      <c r="B4112" t="s">
        <v>12220</v>
      </c>
      <c r="C4112" t="s">
        <v>12222</v>
      </c>
      <c r="D4112" t="s">
        <v>12223</v>
      </c>
      <c r="E4112"/>
      <c r="F4112" t="s">
        <v>115</v>
      </c>
      <c r="G4112"/>
      <c r="H4112">
        <v>0.1</v>
      </c>
      <c r="I4112">
        <v>5</v>
      </c>
      <c r="J4112" t="s">
        <v>583</v>
      </c>
      <c r="K4112">
        <v>35.158270000000002</v>
      </c>
      <c r="L4112">
        <v>-85.790570000000002</v>
      </c>
      <c r="M4112" s="100" t="s">
        <v>38430</v>
      </c>
      <c r="N4112" t="s">
        <v>26288</v>
      </c>
      <c r="O4112" t="s">
        <v>42210</v>
      </c>
      <c r="P4112">
        <v>5</v>
      </c>
      <c r="Q4112" t="s">
        <v>27161</v>
      </c>
      <c r="R4112" t="s">
        <v>25802</v>
      </c>
      <c r="S4112" t="s">
        <v>26197</v>
      </c>
      <c r="T4112"/>
      <c r="U4112" t="s">
        <v>26198</v>
      </c>
      <c r="V4112" t="s">
        <v>26199</v>
      </c>
      <c r="X4112" s="91" t="s">
        <v>35330</v>
      </c>
      <c r="Y4112" s="97"/>
      <c r="AA4112" s="91" t="str">
        <v>JUMPO000.1MI</v>
      </c>
    </row>
    <row r="4113" spans="1:27" s="91" customFormat="1" ht="15" customHeight="1" x14ac:dyDescent="0.35">
      <c r="A4113" s="310" t="s">
        <v>39498</v>
      </c>
      <c r="B4113" s="310" t="s">
        <v>39499</v>
      </c>
      <c r="C4113" s="310" t="s">
        <v>39500</v>
      </c>
      <c r="D4113" s="310" t="s">
        <v>39501</v>
      </c>
      <c r="E4113" s="310"/>
      <c r="F4113" s="310" t="s">
        <v>58</v>
      </c>
      <c r="G4113" s="310"/>
      <c r="H4113" s="314">
        <v>0.3</v>
      </c>
      <c r="I4113" s="314">
        <v>1.24</v>
      </c>
      <c r="J4113" s="310" t="s">
        <v>583</v>
      </c>
      <c r="K4113" s="314">
        <v>35.143949999999997</v>
      </c>
      <c r="L4113" s="314">
        <v>-85.845690000000005</v>
      </c>
      <c r="M4113" s="314" t="s">
        <v>38430</v>
      </c>
      <c r="N4113" s="310" t="s">
        <v>26288</v>
      </c>
      <c r="O4113" s="310" t="s">
        <v>39502</v>
      </c>
      <c r="P4113" s="314">
        <v>5</v>
      </c>
      <c r="Q4113" s="310" t="s">
        <v>27161</v>
      </c>
      <c r="R4113" s="310" t="s">
        <v>25802</v>
      </c>
      <c r="S4113" s="310" t="s">
        <v>26197</v>
      </c>
      <c r="T4113" s="310"/>
      <c r="U4113" s="310" t="s">
        <v>26198</v>
      </c>
      <c r="V4113" s="310" t="s">
        <v>26199</v>
      </c>
      <c r="Y4113" s="97"/>
      <c r="AA4113" s="91" t="str">
        <v>JUMPO000.3MI</v>
      </c>
    </row>
    <row r="4114" spans="1:27" s="91" customFormat="1" ht="15" customHeight="1" x14ac:dyDescent="0.35">
      <c r="A4114" t="s">
        <v>12225</v>
      </c>
      <c r="B4114" t="s">
        <v>12224</v>
      </c>
      <c r="C4114" t="s">
        <v>12226</v>
      </c>
      <c r="D4114" t="s">
        <v>12227</v>
      </c>
      <c r="E4114"/>
      <c r="F4114" t="s">
        <v>28985</v>
      </c>
      <c r="G4114"/>
      <c r="H4114">
        <v>0.1</v>
      </c>
      <c r="I4114">
        <v>2.2000000000000002</v>
      </c>
      <c r="J4114" t="s">
        <v>301</v>
      </c>
      <c r="K4114">
        <v>35.190289999999997</v>
      </c>
      <c r="L4114">
        <v>-84.505809999999997</v>
      </c>
      <c r="M4114" s="100" t="s">
        <v>38384</v>
      </c>
      <c r="N4114" t="s">
        <v>26211</v>
      </c>
      <c r="O4114" t="s">
        <v>42365</v>
      </c>
      <c r="P4114">
        <v>2</v>
      </c>
      <c r="Q4114" t="s">
        <v>31390</v>
      </c>
      <c r="R4114" t="s">
        <v>25802</v>
      </c>
      <c r="S4114" t="s">
        <v>26197</v>
      </c>
      <c r="T4114"/>
      <c r="U4114" t="s">
        <v>26198</v>
      </c>
      <c r="V4114" t="s">
        <v>26204</v>
      </c>
      <c r="X4114" s="91" t="s">
        <v>32023</v>
      </c>
      <c r="Y4114" s="97"/>
      <c r="AA4114" s="91" t="str">
        <v>JUNEB000.1PO</v>
      </c>
    </row>
    <row r="4115" spans="1:27" s="91" customFormat="1" ht="15" customHeight="1" x14ac:dyDescent="0.35">
      <c r="A4115" t="s">
        <v>12229</v>
      </c>
      <c r="B4115" t="s">
        <v>12228</v>
      </c>
      <c r="C4115" t="s">
        <v>12230</v>
      </c>
      <c r="D4115" t="s">
        <v>12231</v>
      </c>
      <c r="E4115"/>
      <c r="F4115" t="s">
        <v>28983</v>
      </c>
      <c r="G4115"/>
      <c r="H4115">
        <v>0.3</v>
      </c>
      <c r="I4115">
        <v>1.05</v>
      </c>
      <c r="J4115" t="s">
        <v>244</v>
      </c>
      <c r="K4115">
        <v>36.505099999999999</v>
      </c>
      <c r="L4115">
        <v>-81.939400000000006</v>
      </c>
      <c r="M4115" s="100" t="s">
        <v>38412</v>
      </c>
      <c r="N4115" t="s">
        <v>29031</v>
      </c>
      <c r="O4115" t="s">
        <v>42389</v>
      </c>
      <c r="P4115">
        <v>2</v>
      </c>
      <c r="Q4115" t="s">
        <v>26364</v>
      </c>
      <c r="R4115" t="s">
        <v>25821</v>
      </c>
      <c r="S4115" t="s">
        <v>26197</v>
      </c>
      <c r="T4115"/>
      <c r="U4115" t="s">
        <v>26198</v>
      </c>
      <c r="V4115" t="s">
        <v>26204</v>
      </c>
      <c r="X4115" s="91" t="s">
        <v>32024</v>
      </c>
      <c r="Y4115" s="97"/>
      <c r="AA4115" s="91" t="str">
        <v>JWRIG000.3JO</v>
      </c>
    </row>
    <row r="4116" spans="1:27" s="91" customFormat="1" ht="15" customHeight="1" x14ac:dyDescent="0.35">
      <c r="A4116" t="s">
        <v>12233</v>
      </c>
      <c r="B4116" t="s">
        <v>12232</v>
      </c>
      <c r="C4116" t="s">
        <v>12230</v>
      </c>
      <c r="D4116" t="s">
        <v>12234</v>
      </c>
      <c r="E4116"/>
      <c r="F4116" t="s">
        <v>28983</v>
      </c>
      <c r="G4116"/>
      <c r="H4116">
        <v>0.9</v>
      </c>
      <c r="I4116">
        <v>0.93</v>
      </c>
      <c r="J4116" t="s">
        <v>244</v>
      </c>
      <c r="K4116">
        <v>36.501600000000003</v>
      </c>
      <c r="L4116">
        <v>-81.928700000000006</v>
      </c>
      <c r="M4116" s="100" t="s">
        <v>38412</v>
      </c>
      <c r="N4116" t="s">
        <v>29031</v>
      </c>
      <c r="O4116" t="s">
        <v>42389</v>
      </c>
      <c r="P4116">
        <v>2</v>
      </c>
      <c r="Q4116" t="s">
        <v>32025</v>
      </c>
      <c r="R4116" t="s">
        <v>25821</v>
      </c>
      <c r="S4116" t="s">
        <v>26197</v>
      </c>
      <c r="T4116"/>
      <c r="U4116" t="s">
        <v>26198</v>
      </c>
      <c r="V4116" t="s">
        <v>26204</v>
      </c>
      <c r="X4116" s="91" t="s">
        <v>35331</v>
      </c>
      <c r="Y4116" s="97"/>
      <c r="AA4116" s="91" t="str">
        <v>JWRIG001.0JO</v>
      </c>
    </row>
    <row r="4117" spans="1:27" s="91" customFormat="1" ht="15" customHeight="1" x14ac:dyDescent="0.35">
      <c r="A4117" t="s">
        <v>12236</v>
      </c>
      <c r="B4117" t="s">
        <v>12235</v>
      </c>
      <c r="C4117" t="s">
        <v>12230</v>
      </c>
      <c r="D4117" t="s">
        <v>12237</v>
      </c>
      <c r="E4117"/>
      <c r="F4117" t="s">
        <v>28983</v>
      </c>
      <c r="G4117"/>
      <c r="H4117">
        <v>1.1000000000000001</v>
      </c>
      <c r="I4117">
        <v>0.75</v>
      </c>
      <c r="J4117" t="s">
        <v>244</v>
      </c>
      <c r="K4117">
        <v>36.501899999999999</v>
      </c>
      <c r="L4117">
        <v>-81.924700000000001</v>
      </c>
      <c r="M4117" s="100" t="s">
        <v>38412</v>
      </c>
      <c r="N4117" t="s">
        <v>29031</v>
      </c>
      <c r="O4117" t="s">
        <v>42389</v>
      </c>
      <c r="P4117">
        <v>2</v>
      </c>
      <c r="Q4117" t="s">
        <v>32025</v>
      </c>
      <c r="R4117" t="s">
        <v>25821</v>
      </c>
      <c r="S4117" t="s">
        <v>26197</v>
      </c>
      <c r="T4117"/>
      <c r="U4117" t="s">
        <v>26198</v>
      </c>
      <c r="V4117" t="s">
        <v>26204</v>
      </c>
      <c r="W4117" s="91" t="s">
        <v>12238</v>
      </c>
      <c r="X4117" s="91" t="s">
        <v>35332</v>
      </c>
      <c r="Y4117" s="97"/>
      <c r="AA4117" s="91" t="str">
        <v>JWRIG001.1JO</v>
      </c>
    </row>
    <row r="4118" spans="1:27" s="91" customFormat="1" ht="15" customHeight="1" x14ac:dyDescent="0.35">
      <c r="A4118" t="s">
        <v>12240</v>
      </c>
      <c r="B4118" t="s">
        <v>12239</v>
      </c>
      <c r="C4118" t="s">
        <v>12241</v>
      </c>
      <c r="D4118" t="s">
        <v>12242</v>
      </c>
      <c r="E4118"/>
      <c r="F4118" t="s">
        <v>27</v>
      </c>
      <c r="G4118"/>
      <c r="H4118">
        <v>1.7</v>
      </c>
      <c r="I4118">
        <v>18.91</v>
      </c>
      <c r="J4118" t="s">
        <v>936</v>
      </c>
      <c r="K4118">
        <v>35.725299999999997</v>
      </c>
      <c r="L4118">
        <v>-89.177499999999995</v>
      </c>
      <c r="M4118" s="100" t="s">
        <v>38381</v>
      </c>
      <c r="N4118" t="s">
        <v>26209</v>
      </c>
      <c r="O4118" t="s">
        <v>42772</v>
      </c>
      <c r="P4118">
        <v>1</v>
      </c>
      <c r="Q4118" t="s">
        <v>27545</v>
      </c>
      <c r="R4118" t="s">
        <v>25816</v>
      </c>
      <c r="S4118" t="s">
        <v>26197</v>
      </c>
      <c r="T4118"/>
      <c r="U4118" t="s">
        <v>26198</v>
      </c>
      <c r="V4118" t="s">
        <v>26199</v>
      </c>
      <c r="W4118" s="91" t="s">
        <v>12243</v>
      </c>
      <c r="X4118" s="91" t="s">
        <v>32026</v>
      </c>
      <c r="Y4118" s="97"/>
      <c r="AA4118" s="91" t="str">
        <v>KAIL001.7HY</v>
      </c>
    </row>
    <row r="4119" spans="1:27" s="91" customFormat="1" ht="15" customHeight="1" x14ac:dyDescent="0.35">
      <c r="A4119" t="s">
        <v>12245</v>
      </c>
      <c r="B4119" t="s">
        <v>12244</v>
      </c>
      <c r="C4119" t="s">
        <v>12246</v>
      </c>
      <c r="D4119" t="s">
        <v>12247</v>
      </c>
      <c r="E4119"/>
      <c r="F4119" t="s">
        <v>44</v>
      </c>
      <c r="G4119"/>
      <c r="H4119">
        <v>1</v>
      </c>
      <c r="I4119">
        <v>0.97</v>
      </c>
      <c r="J4119" t="s">
        <v>230</v>
      </c>
      <c r="K4119">
        <v>36.175699999999999</v>
      </c>
      <c r="L4119">
        <v>-82.529889999999995</v>
      </c>
      <c r="M4119" s="100" t="s">
        <v>38387</v>
      </c>
      <c r="N4119" t="s">
        <v>26214</v>
      </c>
      <c r="O4119" t="s">
        <v>42209</v>
      </c>
      <c r="P4119">
        <v>5</v>
      </c>
      <c r="Q4119" t="s">
        <v>27546</v>
      </c>
      <c r="R4119" t="s">
        <v>25821</v>
      </c>
      <c r="S4119" t="s">
        <v>26197</v>
      </c>
      <c r="T4119"/>
      <c r="U4119" t="s">
        <v>26198</v>
      </c>
      <c r="V4119" t="s">
        <v>26204</v>
      </c>
      <c r="Y4119" s="97"/>
      <c r="AA4119" s="91" t="str">
        <v>KATY001.0WN</v>
      </c>
    </row>
    <row r="4120" spans="1:27" s="91" customFormat="1" ht="15" customHeight="1" x14ac:dyDescent="0.35">
      <c r="A4120" t="s">
        <v>12249</v>
      </c>
      <c r="B4120" t="s">
        <v>12248</v>
      </c>
      <c r="C4120" t="s">
        <v>12250</v>
      </c>
      <c r="D4120" t="s">
        <v>12251</v>
      </c>
      <c r="E4120"/>
      <c r="F4120" t="s">
        <v>29086</v>
      </c>
      <c r="G4120"/>
      <c r="H4120">
        <v>2.4</v>
      </c>
      <c r="I4120">
        <v>4.1900000000000004</v>
      </c>
      <c r="J4120" t="s">
        <v>454</v>
      </c>
      <c r="K4120">
        <v>35.131740000000001</v>
      </c>
      <c r="L4120">
        <v>-86.009029999999996</v>
      </c>
      <c r="M4120" s="100" t="s">
        <v>38457</v>
      </c>
      <c r="N4120" t="s">
        <v>26336</v>
      </c>
      <c r="O4120" t="s">
        <v>42773</v>
      </c>
      <c r="P4120">
        <v>2</v>
      </c>
      <c r="Q4120" t="s">
        <v>27547</v>
      </c>
      <c r="R4120" t="s">
        <v>25808</v>
      </c>
      <c r="S4120" t="s">
        <v>26197</v>
      </c>
      <c r="T4120"/>
      <c r="U4120" t="s">
        <v>26198</v>
      </c>
      <c r="V4120" t="s">
        <v>26199</v>
      </c>
      <c r="Y4120" s="97"/>
      <c r="AA4120" s="91" t="str">
        <v>KCOVE002.4FR</v>
      </c>
    </row>
    <row r="4121" spans="1:27" s="91" customFormat="1" ht="15" customHeight="1" x14ac:dyDescent="0.35">
      <c r="A4121" t="s">
        <v>12253</v>
      </c>
      <c r="B4121" t="s">
        <v>12252</v>
      </c>
      <c r="C4121" t="s">
        <v>12254</v>
      </c>
      <c r="D4121" t="s">
        <v>12255</v>
      </c>
      <c r="E4121"/>
      <c r="F4121" t="s">
        <v>28994</v>
      </c>
      <c r="G4121"/>
      <c r="H4121">
        <v>0.2</v>
      </c>
      <c r="I4121">
        <v>0.71</v>
      </c>
      <c r="J4121" t="s">
        <v>285</v>
      </c>
      <c r="K4121">
        <v>35.148440000000001</v>
      </c>
      <c r="L4121">
        <v>-84.877499999999998</v>
      </c>
      <c r="M4121" s="100" t="s">
        <v>38384</v>
      </c>
      <c r="N4121" t="s">
        <v>26211</v>
      </c>
      <c r="O4121" t="s">
        <v>42195</v>
      </c>
      <c r="P4121">
        <v>2</v>
      </c>
      <c r="Q4121" t="s">
        <v>28785</v>
      </c>
      <c r="R4121" t="s">
        <v>25802</v>
      </c>
      <c r="S4121" t="s">
        <v>26197</v>
      </c>
      <c r="T4121"/>
      <c r="U4121" t="s">
        <v>26198</v>
      </c>
      <c r="V4121" t="s">
        <v>26204</v>
      </c>
      <c r="X4121" s="91" t="s">
        <v>32027</v>
      </c>
      <c r="Y4121" s="97"/>
      <c r="AA4121" s="91" t="str">
        <v>KEDWA000.2BR</v>
      </c>
    </row>
    <row r="4122" spans="1:27" s="91" customFormat="1" ht="15" customHeight="1" x14ac:dyDescent="0.35">
      <c r="A4122" t="s">
        <v>12257</v>
      </c>
      <c r="B4122" t="s">
        <v>12256</v>
      </c>
      <c r="C4122" t="s">
        <v>12254</v>
      </c>
      <c r="D4122" t="s">
        <v>12258</v>
      </c>
      <c r="E4122"/>
      <c r="F4122" t="s">
        <v>28994</v>
      </c>
      <c r="G4122"/>
      <c r="H4122">
        <v>0.3</v>
      </c>
      <c r="I4122">
        <v>0.5</v>
      </c>
      <c r="J4122" t="s">
        <v>285</v>
      </c>
      <c r="K4122">
        <v>35.147930000000002</v>
      </c>
      <c r="L4122">
        <v>-84.877210000000005</v>
      </c>
      <c r="M4122" s="100" t="s">
        <v>38384</v>
      </c>
      <c r="N4122" t="s">
        <v>26211</v>
      </c>
      <c r="O4122" t="s">
        <v>42195</v>
      </c>
      <c r="P4122">
        <v>2</v>
      </c>
      <c r="Q4122" t="s">
        <v>28785</v>
      </c>
      <c r="R4122" t="s">
        <v>25802</v>
      </c>
      <c r="S4122" t="s">
        <v>26197</v>
      </c>
      <c r="T4122"/>
      <c r="U4122" t="s">
        <v>26198</v>
      </c>
      <c r="V4122" t="s">
        <v>26204</v>
      </c>
      <c r="X4122" s="91" t="s">
        <v>32027</v>
      </c>
      <c r="Y4122" s="97"/>
      <c r="AA4122" s="91" t="str">
        <v>KEDWA000.3BR</v>
      </c>
    </row>
    <row r="4123" spans="1:27" s="91" customFormat="1" ht="15" customHeight="1" x14ac:dyDescent="0.35">
      <c r="A4123" t="s">
        <v>12260</v>
      </c>
      <c r="B4123" t="s">
        <v>12259</v>
      </c>
      <c r="C4123" t="s">
        <v>12261</v>
      </c>
      <c r="D4123" t="s">
        <v>12262</v>
      </c>
      <c r="E4123"/>
      <c r="F4123" t="s">
        <v>44</v>
      </c>
      <c r="G4123"/>
      <c r="H4123">
        <v>0.1</v>
      </c>
      <c r="I4123">
        <v>3.88</v>
      </c>
      <c r="J4123" t="s">
        <v>230</v>
      </c>
      <c r="K4123">
        <v>36.266289999999998</v>
      </c>
      <c r="L4123">
        <v>-82.590159999999997</v>
      </c>
      <c r="M4123" s="100" t="s">
        <v>38387</v>
      </c>
      <c r="N4123" t="s">
        <v>26214</v>
      </c>
      <c r="O4123" t="s">
        <v>42113</v>
      </c>
      <c r="P4123">
        <v>5</v>
      </c>
      <c r="Q4123" t="s">
        <v>27548</v>
      </c>
      <c r="R4123" t="s">
        <v>25821</v>
      </c>
      <c r="S4123" t="s">
        <v>26197</v>
      </c>
      <c r="T4123"/>
      <c r="U4123" t="s">
        <v>26198</v>
      </c>
      <c r="V4123" t="s">
        <v>26204</v>
      </c>
      <c r="X4123" s="91" t="s">
        <v>32028</v>
      </c>
      <c r="Y4123" s="97"/>
      <c r="AA4123" s="91" t="str">
        <v>KEEBL000.1WN</v>
      </c>
    </row>
    <row r="4124" spans="1:27" s="91" customFormat="1" ht="15" customHeight="1" x14ac:dyDescent="0.35">
      <c r="A4124" t="s">
        <v>12264</v>
      </c>
      <c r="B4124" t="s">
        <v>12263</v>
      </c>
      <c r="C4124" t="s">
        <v>12265</v>
      </c>
      <c r="D4124" t="s">
        <v>2203</v>
      </c>
      <c r="E4124"/>
      <c r="F4124" t="s">
        <v>115</v>
      </c>
      <c r="G4124"/>
      <c r="H4124">
        <v>1</v>
      </c>
      <c r="I4124">
        <v>0.59</v>
      </c>
      <c r="J4124" t="s">
        <v>249</v>
      </c>
      <c r="K4124">
        <v>35.529800000000002</v>
      </c>
      <c r="L4124">
        <v>-85.228999999999999</v>
      </c>
      <c r="M4124" s="100" t="s">
        <v>38393</v>
      </c>
      <c r="N4124" t="s">
        <v>59</v>
      </c>
      <c r="O4124" t="s">
        <v>42282</v>
      </c>
      <c r="P4124">
        <v>5</v>
      </c>
      <c r="Q4124" t="s">
        <v>32029</v>
      </c>
      <c r="R4124" t="s">
        <v>25802</v>
      </c>
      <c r="S4124" t="s">
        <v>26197</v>
      </c>
      <c r="T4124"/>
      <c r="U4124" t="s">
        <v>26198</v>
      </c>
      <c r="V4124" t="s">
        <v>26199</v>
      </c>
      <c r="W4124" s="91" t="s">
        <v>12266</v>
      </c>
      <c r="X4124" s="91" t="s">
        <v>32030</v>
      </c>
      <c r="Y4124" s="97"/>
      <c r="AA4124" s="91" t="str">
        <v>KEEDY_G1.0BL</v>
      </c>
    </row>
    <row r="4125" spans="1:27" s="91" customFormat="1" ht="15" customHeight="1" x14ac:dyDescent="0.35">
      <c r="A4125" t="s">
        <v>12268</v>
      </c>
      <c r="B4125" t="s">
        <v>12267</v>
      </c>
      <c r="C4125" t="s">
        <v>37293</v>
      </c>
      <c r="D4125" t="s">
        <v>37294</v>
      </c>
      <c r="E4125"/>
      <c r="F4125" t="s">
        <v>29089</v>
      </c>
      <c r="G4125"/>
      <c r="H4125">
        <v>0.01</v>
      </c>
      <c r="I4125">
        <v>0.01</v>
      </c>
      <c r="J4125" t="s">
        <v>583</v>
      </c>
      <c r="K4125">
        <v>34.99324</v>
      </c>
      <c r="L4125">
        <v>-85.485827</v>
      </c>
      <c r="M4125" s="100" t="s">
        <v>38386</v>
      </c>
      <c r="N4125" t="s">
        <v>29084</v>
      </c>
      <c r="O4125" t="s">
        <v>42448</v>
      </c>
      <c r="P4125">
        <v>4</v>
      </c>
      <c r="Q4125" t="s">
        <v>28332</v>
      </c>
      <c r="R4125" t="s">
        <v>25802</v>
      </c>
      <c r="S4125" t="s">
        <v>26197</v>
      </c>
      <c r="T4125"/>
      <c r="U4125" t="s">
        <v>26198</v>
      </c>
      <c r="V4125" t="s">
        <v>26199</v>
      </c>
      <c r="X4125" s="91" t="s">
        <v>37295</v>
      </c>
      <c r="Y4125" s="97"/>
      <c r="AA4125" s="91" t="str">
        <v>KEEF000.0MI</v>
      </c>
    </row>
    <row r="4126" spans="1:27" s="91" customFormat="1" ht="15" customHeight="1" x14ac:dyDescent="0.35">
      <c r="A4126" t="s">
        <v>32031</v>
      </c>
      <c r="B4126" t="s">
        <v>32032</v>
      </c>
      <c r="C4126" t="s">
        <v>8709</v>
      </c>
      <c r="D4126" t="s">
        <v>32033</v>
      </c>
      <c r="E4126"/>
      <c r="F4126" t="s">
        <v>29089</v>
      </c>
      <c r="G4126"/>
      <c r="H4126">
        <v>0.1</v>
      </c>
      <c r="I4126">
        <v>6.55</v>
      </c>
      <c r="J4126" t="s">
        <v>59</v>
      </c>
      <c r="K4126">
        <v>35.312939999999998</v>
      </c>
      <c r="L4126">
        <v>-85.499179999999996</v>
      </c>
      <c r="M4126" s="100" t="s">
        <v>38393</v>
      </c>
      <c r="N4126" t="s">
        <v>59</v>
      </c>
      <c r="O4126" t="s">
        <v>42140</v>
      </c>
      <c r="P4126">
        <v>5</v>
      </c>
      <c r="Q4126" t="s">
        <v>32034</v>
      </c>
      <c r="R4126" t="s">
        <v>25802</v>
      </c>
      <c r="S4126" t="s">
        <v>26197</v>
      </c>
      <c r="T4126"/>
      <c r="U4126" t="s">
        <v>26198</v>
      </c>
      <c r="V4126" t="s">
        <v>26204</v>
      </c>
      <c r="W4126" s="91" t="s">
        <v>43317</v>
      </c>
      <c r="X4126" s="91" t="s">
        <v>32035</v>
      </c>
      <c r="Y4126" s="97"/>
      <c r="AA4126" s="91" t="str">
        <v>KELLE000.1SE</v>
      </c>
    </row>
    <row r="4127" spans="1:27" s="91" customFormat="1" ht="15" customHeight="1" x14ac:dyDescent="0.35">
      <c r="A4127" t="s">
        <v>12270</v>
      </c>
      <c r="B4127" t="s">
        <v>12269</v>
      </c>
      <c r="C4127" t="s">
        <v>8709</v>
      </c>
      <c r="D4127" t="s">
        <v>12271</v>
      </c>
      <c r="E4127"/>
      <c r="F4127" t="s">
        <v>29083</v>
      </c>
      <c r="G4127"/>
      <c r="H4127">
        <v>0.1</v>
      </c>
      <c r="I4127">
        <v>5.74</v>
      </c>
      <c r="J4127" t="s">
        <v>95</v>
      </c>
      <c r="K4127">
        <v>35.938499999999998</v>
      </c>
      <c r="L4127">
        <v>-87.093000000000004</v>
      </c>
      <c r="M4127" s="100" t="s">
        <v>38379</v>
      </c>
      <c r="N4127" t="s">
        <v>26205</v>
      </c>
      <c r="O4127" t="s">
        <v>42747</v>
      </c>
      <c r="P4127">
        <v>1</v>
      </c>
      <c r="Q4127" t="s">
        <v>31370</v>
      </c>
      <c r="R4127" t="s">
        <v>25829</v>
      </c>
      <c r="S4127" t="s">
        <v>26197</v>
      </c>
      <c r="T4127"/>
      <c r="U4127" t="s">
        <v>26198</v>
      </c>
      <c r="V4127" t="s">
        <v>26199</v>
      </c>
      <c r="X4127" s="91" t="s">
        <v>32036</v>
      </c>
      <c r="Y4127" s="97"/>
      <c r="AA4127" s="91" t="str">
        <v>KELLE000.1WI</v>
      </c>
    </row>
    <row r="4128" spans="1:27" s="91" customFormat="1" ht="15" customHeight="1" x14ac:dyDescent="0.35">
      <c r="A4128" t="s">
        <v>12273</v>
      </c>
      <c r="B4128" t="s">
        <v>12272</v>
      </c>
      <c r="C4128" t="s">
        <v>8709</v>
      </c>
      <c r="D4128" t="s">
        <v>12274</v>
      </c>
      <c r="E4128"/>
      <c r="F4128" t="s">
        <v>75</v>
      </c>
      <c r="G4128"/>
      <c r="H4128">
        <v>0.3</v>
      </c>
      <c r="I4128">
        <v>3.03</v>
      </c>
      <c r="J4128" t="s">
        <v>148</v>
      </c>
      <c r="K4128">
        <v>35.738930000000003</v>
      </c>
      <c r="L4128">
        <v>-86.631820000000005</v>
      </c>
      <c r="M4128" s="100" t="s">
        <v>38379</v>
      </c>
      <c r="N4128" t="s">
        <v>26205</v>
      </c>
      <c r="O4128" t="s">
        <v>42774</v>
      </c>
      <c r="P4128">
        <v>1</v>
      </c>
      <c r="Q4128" t="s">
        <v>27549</v>
      </c>
      <c r="R4128" t="s">
        <v>25829</v>
      </c>
      <c r="S4128" t="s">
        <v>26197</v>
      </c>
      <c r="T4128"/>
      <c r="U4128" t="s">
        <v>26198</v>
      </c>
      <c r="V4128" t="s">
        <v>26199</v>
      </c>
      <c r="Y4128" s="97"/>
      <c r="AA4128" s="91" t="str">
        <v>KELLE000.3RU</v>
      </c>
    </row>
    <row r="4129" spans="1:27" s="91" customFormat="1" ht="15" customHeight="1" x14ac:dyDescent="0.35">
      <c r="A4129" t="s">
        <v>12276</v>
      </c>
      <c r="B4129" t="s">
        <v>12275</v>
      </c>
      <c r="C4129" t="s">
        <v>8709</v>
      </c>
      <c r="D4129" t="s">
        <v>12277</v>
      </c>
      <c r="E4129"/>
      <c r="F4129" t="s">
        <v>58</v>
      </c>
      <c r="G4129"/>
      <c r="H4129">
        <v>1.2</v>
      </c>
      <c r="I4129">
        <v>3.04</v>
      </c>
      <c r="J4129" t="s">
        <v>59</v>
      </c>
      <c r="K4129">
        <v>35.322600000000001</v>
      </c>
      <c r="L4129">
        <v>-85.515000000000001</v>
      </c>
      <c r="M4129" s="100" t="s">
        <v>38393</v>
      </c>
      <c r="N4129" t="s">
        <v>59</v>
      </c>
      <c r="O4129" t="s">
        <v>42140</v>
      </c>
      <c r="P4129">
        <v>5</v>
      </c>
      <c r="Q4129" t="s">
        <v>32034</v>
      </c>
      <c r="R4129" t="s">
        <v>25802</v>
      </c>
      <c r="S4129" t="s">
        <v>26197</v>
      </c>
      <c r="T4129"/>
      <c r="U4129" t="s">
        <v>26198</v>
      </c>
      <c r="V4129" t="s">
        <v>26199</v>
      </c>
      <c r="W4129" s="91" t="s">
        <v>35333</v>
      </c>
      <c r="Y4129" s="97"/>
      <c r="AA4129" s="91" t="str">
        <v>KELLE001.2SE</v>
      </c>
    </row>
    <row r="4130" spans="1:27" s="91" customFormat="1" ht="15" customHeight="1" x14ac:dyDescent="0.35">
      <c r="A4130" t="s">
        <v>12279</v>
      </c>
      <c r="B4130" t="s">
        <v>12278</v>
      </c>
      <c r="C4130" t="s">
        <v>8709</v>
      </c>
      <c r="D4130" t="s">
        <v>12280</v>
      </c>
      <c r="E4130"/>
      <c r="F4130" t="s">
        <v>58</v>
      </c>
      <c r="G4130"/>
      <c r="H4130">
        <v>2.2000000000000002</v>
      </c>
      <c r="I4130">
        <v>2.63</v>
      </c>
      <c r="J4130" t="s">
        <v>59</v>
      </c>
      <c r="K4130">
        <v>35.319989999999997</v>
      </c>
      <c r="L4130">
        <v>-85.526679999999999</v>
      </c>
      <c r="M4130" s="100" t="s">
        <v>38393</v>
      </c>
      <c r="N4130" t="s">
        <v>59</v>
      </c>
      <c r="O4130" t="s">
        <v>42140</v>
      </c>
      <c r="P4130">
        <v>5</v>
      </c>
      <c r="Q4130" t="s">
        <v>32034</v>
      </c>
      <c r="R4130" t="s">
        <v>25802</v>
      </c>
      <c r="S4130" t="s">
        <v>26197</v>
      </c>
      <c r="T4130"/>
      <c r="U4130" t="s">
        <v>26198</v>
      </c>
      <c r="V4130" t="s">
        <v>26199</v>
      </c>
      <c r="W4130" s="91" t="s">
        <v>35334</v>
      </c>
      <c r="X4130" s="91" t="s">
        <v>35335</v>
      </c>
      <c r="Y4130" s="97"/>
      <c r="AA4130" s="91" t="str">
        <v>KELLE002.2SE</v>
      </c>
    </row>
    <row r="4131" spans="1:27" s="91" customFormat="1" ht="15" customHeight="1" x14ac:dyDescent="0.35">
      <c r="A4131" t="s">
        <v>43414</v>
      </c>
      <c r="B4131" t="s">
        <v>8707</v>
      </c>
      <c r="C4131" t="s">
        <v>8709</v>
      </c>
      <c r="D4131" t="s">
        <v>8710</v>
      </c>
      <c r="E4131" t="s">
        <v>27066</v>
      </c>
      <c r="F4131" t="s">
        <v>29083</v>
      </c>
      <c r="G4131"/>
      <c r="H4131">
        <v>2.4</v>
      </c>
      <c r="I4131">
        <v>1.3</v>
      </c>
      <c r="J4131" t="s">
        <v>95</v>
      </c>
      <c r="K4131">
        <v>35.897779999999997</v>
      </c>
      <c r="L4131">
        <v>-87.100040000000007</v>
      </c>
      <c r="M4131" s="100" t="s">
        <v>38379</v>
      </c>
      <c r="N4131" t="s">
        <v>26205</v>
      </c>
      <c r="O4131" t="s">
        <v>42747</v>
      </c>
      <c r="P4131">
        <v>1</v>
      </c>
      <c r="Q4131" t="s">
        <v>31370</v>
      </c>
      <c r="R4131" t="s">
        <v>25829</v>
      </c>
      <c r="S4131" t="s">
        <v>26197</v>
      </c>
      <c r="T4131"/>
      <c r="U4131" t="s">
        <v>26198</v>
      </c>
      <c r="V4131" t="s">
        <v>26199</v>
      </c>
      <c r="W4131" s="91" t="s">
        <v>8708</v>
      </c>
      <c r="X4131" s="91" t="s">
        <v>37937</v>
      </c>
      <c r="Y4131" s="97"/>
      <c r="AA4131" s="91" t="str">
        <v>KELLE002.4WI</v>
      </c>
    </row>
    <row r="4132" spans="1:27" s="91" customFormat="1" ht="15" customHeight="1" x14ac:dyDescent="0.35">
      <c r="A4132" t="s">
        <v>12282</v>
      </c>
      <c r="B4132" t="s">
        <v>12281</v>
      </c>
      <c r="C4132" t="s">
        <v>8709</v>
      </c>
      <c r="D4132" t="s">
        <v>5321</v>
      </c>
      <c r="E4132"/>
      <c r="F4132" t="s">
        <v>29083</v>
      </c>
      <c r="G4132"/>
      <c r="H4132">
        <v>3.9</v>
      </c>
      <c r="I4132">
        <v>0.04</v>
      </c>
      <c r="J4132" t="s">
        <v>95</v>
      </c>
      <c r="K4132">
        <v>35.877499999999998</v>
      </c>
      <c r="L4132">
        <v>-87.092399999999998</v>
      </c>
      <c r="M4132" s="100" t="s">
        <v>38379</v>
      </c>
      <c r="N4132" t="s">
        <v>26205</v>
      </c>
      <c r="O4132" t="s">
        <v>42747</v>
      </c>
      <c r="P4132">
        <v>1</v>
      </c>
      <c r="Q4132" t="s">
        <v>31370</v>
      </c>
      <c r="R4132" t="s">
        <v>25829</v>
      </c>
      <c r="S4132" t="s">
        <v>26197</v>
      </c>
      <c r="T4132"/>
      <c r="U4132" t="s">
        <v>26198</v>
      </c>
      <c r="V4132" t="s">
        <v>26199</v>
      </c>
      <c r="W4132" s="91" t="s">
        <v>12283</v>
      </c>
      <c r="X4132" s="91" t="s">
        <v>30670</v>
      </c>
      <c r="Y4132" s="97"/>
      <c r="AA4132" s="91" t="str">
        <v>KELLE003.9WI</v>
      </c>
    </row>
    <row r="4133" spans="1:27" s="91" customFormat="1" ht="15" customHeight="1" x14ac:dyDescent="0.35">
      <c r="A4133" t="s">
        <v>12285</v>
      </c>
      <c r="B4133" t="s">
        <v>12284</v>
      </c>
      <c r="C4133" t="s">
        <v>12286</v>
      </c>
      <c r="D4133" t="s">
        <v>5321</v>
      </c>
      <c r="E4133"/>
      <c r="F4133" t="s">
        <v>29083</v>
      </c>
      <c r="G4133"/>
      <c r="H4133">
        <v>0.4</v>
      </c>
      <c r="I4133">
        <v>0.18</v>
      </c>
      <c r="J4133" t="s">
        <v>95</v>
      </c>
      <c r="K4133">
        <v>35.887099999999997</v>
      </c>
      <c r="L4133">
        <v>-87.102599999999995</v>
      </c>
      <c r="M4133" s="100" t="s">
        <v>38379</v>
      </c>
      <c r="N4133" t="s">
        <v>26205</v>
      </c>
      <c r="O4133" t="s">
        <v>42747</v>
      </c>
      <c r="P4133">
        <v>1</v>
      </c>
      <c r="Q4133" t="s">
        <v>31370</v>
      </c>
      <c r="R4133" t="s">
        <v>25829</v>
      </c>
      <c r="S4133" t="s">
        <v>26197</v>
      </c>
      <c r="T4133"/>
      <c r="U4133" t="s">
        <v>26198</v>
      </c>
      <c r="V4133" t="s">
        <v>26199</v>
      </c>
      <c r="W4133" s="91" t="s">
        <v>12287</v>
      </c>
      <c r="X4133" s="91" t="s">
        <v>32037</v>
      </c>
      <c r="Y4133" s="97"/>
      <c r="AA4133" s="91" t="str">
        <v>KELLE2.7T0.4WI</v>
      </c>
    </row>
    <row r="4134" spans="1:27" s="91" customFormat="1" ht="15" customHeight="1" x14ac:dyDescent="0.35">
      <c r="A4134" t="s">
        <v>12289</v>
      </c>
      <c r="B4134" t="s">
        <v>12288</v>
      </c>
      <c r="C4134" t="s">
        <v>12286</v>
      </c>
      <c r="D4134" t="s">
        <v>5321</v>
      </c>
      <c r="E4134"/>
      <c r="F4134" t="s">
        <v>29083</v>
      </c>
      <c r="G4134"/>
      <c r="H4134">
        <v>0.14000000000000001</v>
      </c>
      <c r="I4134">
        <v>0.05</v>
      </c>
      <c r="J4134" t="s">
        <v>95</v>
      </c>
      <c r="K4134">
        <v>35.881100000000004</v>
      </c>
      <c r="L4134">
        <v>-87.096800000000002</v>
      </c>
      <c r="M4134" s="100" t="s">
        <v>38379</v>
      </c>
      <c r="N4134" t="s">
        <v>26205</v>
      </c>
      <c r="O4134" t="s">
        <v>42747</v>
      </c>
      <c r="P4134">
        <v>1</v>
      </c>
      <c r="Q4134" t="s">
        <v>31370</v>
      </c>
      <c r="R4134" t="s">
        <v>25829</v>
      </c>
      <c r="S4134" t="s">
        <v>26197</v>
      </c>
      <c r="T4134"/>
      <c r="U4134" t="s">
        <v>26198</v>
      </c>
      <c r="V4134" t="s">
        <v>26199</v>
      </c>
      <c r="W4134" s="91" t="s">
        <v>12290</v>
      </c>
      <c r="X4134" s="91" t="s">
        <v>32037</v>
      </c>
      <c r="Y4134" s="97"/>
      <c r="AA4134" s="91" t="str">
        <v>KELLE3.4T0.1WI</v>
      </c>
    </row>
    <row r="4135" spans="1:27" s="91" customFormat="1" ht="15" customHeight="1" x14ac:dyDescent="0.35">
      <c r="A4135" t="s">
        <v>12292</v>
      </c>
      <c r="B4135" t="s">
        <v>12291</v>
      </c>
      <c r="C4135" t="s">
        <v>12286</v>
      </c>
      <c r="D4135" t="s">
        <v>5321</v>
      </c>
      <c r="E4135"/>
      <c r="F4135" t="s">
        <v>29083</v>
      </c>
      <c r="G4135"/>
      <c r="H4135">
        <v>0.1</v>
      </c>
      <c r="I4135">
        <v>0.11</v>
      </c>
      <c r="J4135" t="s">
        <v>95</v>
      </c>
      <c r="K4135">
        <v>35.878999999999998</v>
      </c>
      <c r="L4135">
        <v>-87.0946</v>
      </c>
      <c r="M4135" s="100" t="s">
        <v>38379</v>
      </c>
      <c r="N4135" t="s">
        <v>26205</v>
      </c>
      <c r="O4135" t="s">
        <v>42747</v>
      </c>
      <c r="P4135">
        <v>1</v>
      </c>
      <c r="Q4135" t="s">
        <v>31370</v>
      </c>
      <c r="R4135" t="s">
        <v>25829</v>
      </c>
      <c r="S4135" t="s">
        <v>26197</v>
      </c>
      <c r="T4135"/>
      <c r="U4135" t="s">
        <v>26198</v>
      </c>
      <c r="V4135" t="s">
        <v>26199</v>
      </c>
      <c r="W4135" s="91" t="s">
        <v>12293</v>
      </c>
      <c r="X4135" s="91" t="s">
        <v>32037</v>
      </c>
      <c r="Y4135" s="97"/>
      <c r="AA4135" s="91" t="str">
        <v>KELLE3.5T0.1WI</v>
      </c>
    </row>
    <row r="4136" spans="1:27" s="91" customFormat="1" ht="15" customHeight="1" x14ac:dyDescent="0.35">
      <c r="A4136" t="s">
        <v>12295</v>
      </c>
      <c r="B4136" t="s">
        <v>12294</v>
      </c>
      <c r="C4136" t="s">
        <v>12296</v>
      </c>
      <c r="D4136" t="s">
        <v>12297</v>
      </c>
      <c r="E4136"/>
      <c r="F4136" t="s">
        <v>44</v>
      </c>
      <c r="G4136"/>
      <c r="H4136">
        <v>0.2</v>
      </c>
      <c r="I4136">
        <v>1.46</v>
      </c>
      <c r="J4136" t="s">
        <v>64</v>
      </c>
      <c r="K4136">
        <v>36.027610000000003</v>
      </c>
      <c r="L4136">
        <v>-82.822450000000003</v>
      </c>
      <c r="M4136" s="100" t="s">
        <v>38387</v>
      </c>
      <c r="N4136" t="s">
        <v>26214</v>
      </c>
      <c r="O4136" t="s">
        <v>42748</v>
      </c>
      <c r="P4136">
        <v>5</v>
      </c>
      <c r="Q4136" t="s">
        <v>32038</v>
      </c>
      <c r="R4136" t="s">
        <v>25821</v>
      </c>
      <c r="S4136" t="s">
        <v>26197</v>
      </c>
      <c r="T4136"/>
      <c r="U4136" t="s">
        <v>26198</v>
      </c>
      <c r="V4136" t="s">
        <v>26204</v>
      </c>
      <c r="Y4136" s="97"/>
      <c r="AA4136" s="91" t="str">
        <v>KELLY000.2GE</v>
      </c>
    </row>
    <row r="4137" spans="1:27" s="91" customFormat="1" ht="15" customHeight="1" x14ac:dyDescent="0.35">
      <c r="A4137" t="s">
        <v>12299</v>
      </c>
      <c r="B4137" t="s">
        <v>12298</v>
      </c>
      <c r="C4137" t="s">
        <v>12296</v>
      </c>
      <c r="D4137" t="s">
        <v>12300</v>
      </c>
      <c r="E4137"/>
      <c r="F4137" t="s">
        <v>27</v>
      </c>
      <c r="G4137"/>
      <c r="H4137">
        <v>1</v>
      </c>
      <c r="I4137">
        <v>7.6</v>
      </c>
      <c r="J4137" t="s">
        <v>404</v>
      </c>
      <c r="K4137">
        <v>35.432589999999998</v>
      </c>
      <c r="L4137">
        <v>-89.654499999999999</v>
      </c>
      <c r="M4137" s="100" t="s">
        <v>38427</v>
      </c>
      <c r="N4137" t="s">
        <v>26281</v>
      </c>
      <c r="O4137" t="s">
        <v>42749</v>
      </c>
      <c r="P4137">
        <v>2</v>
      </c>
      <c r="Q4137" t="s">
        <v>27551</v>
      </c>
      <c r="R4137" t="s">
        <v>25828</v>
      </c>
      <c r="S4137" t="s">
        <v>26197</v>
      </c>
      <c r="T4137"/>
      <c r="U4137" t="s">
        <v>26198</v>
      </c>
      <c r="V4137" t="s">
        <v>26199</v>
      </c>
      <c r="X4137" s="91" t="s">
        <v>32039</v>
      </c>
      <c r="Y4137" s="97"/>
      <c r="AA4137" s="91" t="str">
        <v>KELLY001.0TI</v>
      </c>
    </row>
    <row r="4138" spans="1:27" s="91" customFormat="1" ht="15" customHeight="1" x14ac:dyDescent="0.35">
      <c r="A4138" t="s">
        <v>12302</v>
      </c>
      <c r="B4138" t="s">
        <v>12301</v>
      </c>
      <c r="C4138" t="s">
        <v>12303</v>
      </c>
      <c r="D4138" t="s">
        <v>12304</v>
      </c>
      <c r="E4138"/>
      <c r="F4138" t="s">
        <v>33</v>
      </c>
      <c r="G4138"/>
      <c r="H4138">
        <v>1.4</v>
      </c>
      <c r="I4138">
        <v>14.05</v>
      </c>
      <c r="J4138" t="s">
        <v>53</v>
      </c>
      <c r="K4138">
        <v>35.068899999999999</v>
      </c>
      <c r="L4138">
        <v>-86.843599999999995</v>
      </c>
      <c r="M4138" s="100" t="s">
        <v>38457</v>
      </c>
      <c r="N4138" t="s">
        <v>26336</v>
      </c>
      <c r="O4138" t="s">
        <v>42373</v>
      </c>
      <c r="P4138">
        <v>2</v>
      </c>
      <c r="Q4138" t="s">
        <v>27552</v>
      </c>
      <c r="R4138" t="s">
        <v>25808</v>
      </c>
      <c r="S4138" t="s">
        <v>26197</v>
      </c>
      <c r="T4138"/>
      <c r="U4138" t="s">
        <v>26198</v>
      </c>
      <c r="V4138" t="s">
        <v>26199</v>
      </c>
      <c r="Y4138" s="97"/>
      <c r="AA4138" s="91" t="str">
        <v>KELLY001.4GS</v>
      </c>
    </row>
    <row r="4139" spans="1:27" s="91" customFormat="1" ht="15" customHeight="1" x14ac:dyDescent="0.35">
      <c r="A4139" t="s">
        <v>12308</v>
      </c>
      <c r="B4139" t="s">
        <v>12307</v>
      </c>
      <c r="C4139" t="s">
        <v>12309</v>
      </c>
      <c r="D4139" t="s">
        <v>12310</v>
      </c>
      <c r="E4139"/>
      <c r="F4139" t="s">
        <v>44</v>
      </c>
      <c r="G4139"/>
      <c r="H4139">
        <v>0.2</v>
      </c>
      <c r="I4139">
        <v>20.72</v>
      </c>
      <c r="J4139" t="s">
        <v>270</v>
      </c>
      <c r="K4139">
        <v>36.496940000000002</v>
      </c>
      <c r="L4139">
        <v>-82.513300000000001</v>
      </c>
      <c r="M4139" s="100" t="s">
        <v>38412</v>
      </c>
      <c r="N4139" t="s">
        <v>29031</v>
      </c>
      <c r="O4139" t="s">
        <v>42203</v>
      </c>
      <c r="P4139">
        <v>3</v>
      </c>
      <c r="Q4139" t="s">
        <v>27553</v>
      </c>
      <c r="R4139" t="s">
        <v>25821</v>
      </c>
      <c r="S4139" t="s">
        <v>26197</v>
      </c>
      <c r="T4139"/>
      <c r="U4139" t="s">
        <v>26198</v>
      </c>
      <c r="V4139" t="s">
        <v>26204</v>
      </c>
      <c r="Y4139" s="97"/>
      <c r="AA4139" s="91" t="str">
        <v>KENDR000.2SU</v>
      </c>
    </row>
    <row r="4140" spans="1:27" s="91" customFormat="1" ht="15" customHeight="1" x14ac:dyDescent="0.35">
      <c r="A4140" t="s">
        <v>12312</v>
      </c>
      <c r="B4140" t="s">
        <v>12311</v>
      </c>
      <c r="C4140" t="s">
        <v>12309</v>
      </c>
      <c r="D4140" t="s">
        <v>12313</v>
      </c>
      <c r="E4140"/>
      <c r="F4140" t="s">
        <v>44</v>
      </c>
      <c r="G4140"/>
      <c r="H4140">
        <v>3.3</v>
      </c>
      <c r="I4140">
        <v>16.559999999999999</v>
      </c>
      <c r="J4140" t="s">
        <v>270</v>
      </c>
      <c r="K4140">
        <v>36.4619</v>
      </c>
      <c r="L4140">
        <v>-82.522499999999994</v>
      </c>
      <c r="M4140" s="100" t="s">
        <v>38412</v>
      </c>
      <c r="N4140" t="s">
        <v>29031</v>
      </c>
      <c r="O4140" t="s">
        <v>42203</v>
      </c>
      <c r="P4140">
        <v>3</v>
      </c>
      <c r="Q4140" t="s">
        <v>27553</v>
      </c>
      <c r="R4140" t="s">
        <v>25821</v>
      </c>
      <c r="S4140" t="s">
        <v>26197</v>
      </c>
      <c r="T4140"/>
      <c r="U4140" t="s">
        <v>26198</v>
      </c>
      <c r="V4140" t="s">
        <v>26204</v>
      </c>
      <c r="Y4140" s="97"/>
      <c r="AA4140" s="91" t="str">
        <v>KENDR003.3SU</v>
      </c>
    </row>
    <row r="4141" spans="1:27" s="91" customFormat="1" ht="15" customHeight="1" x14ac:dyDescent="0.35">
      <c r="A4141" t="s">
        <v>39503</v>
      </c>
      <c r="B4141" t="s">
        <v>12314</v>
      </c>
      <c r="C4141" t="s">
        <v>12309</v>
      </c>
      <c r="D4141" t="s">
        <v>12316</v>
      </c>
      <c r="E4141"/>
      <c r="F4141" t="s">
        <v>44</v>
      </c>
      <c r="G4141"/>
      <c r="H4141">
        <v>5.4</v>
      </c>
      <c r="I4141">
        <v>12.73</v>
      </c>
      <c r="J4141" t="s">
        <v>270</v>
      </c>
      <c r="K4141">
        <v>36.441099999999999</v>
      </c>
      <c r="L4141">
        <v>-82.539699999999996</v>
      </c>
      <c r="M4141" s="100" t="s">
        <v>38412</v>
      </c>
      <c r="N4141" t="s">
        <v>29031</v>
      </c>
      <c r="O4141" t="s">
        <v>42203</v>
      </c>
      <c r="P4141">
        <v>3</v>
      </c>
      <c r="Q4141" t="s">
        <v>32040</v>
      </c>
      <c r="R4141" t="s">
        <v>25821</v>
      </c>
      <c r="S4141" t="s">
        <v>26197</v>
      </c>
      <c r="T4141"/>
      <c r="U4141" t="s">
        <v>26198</v>
      </c>
      <c r="V4141" t="s">
        <v>26204</v>
      </c>
      <c r="W4141" s="91" t="s">
        <v>12315</v>
      </c>
      <c r="X4141" s="91" t="s">
        <v>39504</v>
      </c>
      <c r="Y4141" s="97"/>
      <c r="AA4141" s="91" t="str">
        <v>KENDR005.4SU</v>
      </c>
    </row>
    <row r="4142" spans="1:27" s="91" customFormat="1" ht="15" customHeight="1" x14ac:dyDescent="0.35">
      <c r="A4142" s="310" t="s">
        <v>39505</v>
      </c>
      <c r="B4142" s="310" t="s">
        <v>39506</v>
      </c>
      <c r="C4142" s="310" t="s">
        <v>12309</v>
      </c>
      <c r="D4142" s="310" t="s">
        <v>39507</v>
      </c>
      <c r="E4142" s="310"/>
      <c r="F4142" s="310" t="s">
        <v>44</v>
      </c>
      <c r="G4142" s="310"/>
      <c r="H4142" s="314">
        <v>5.7</v>
      </c>
      <c r="I4142" s="314">
        <v>12.6</v>
      </c>
      <c r="J4142" s="310" t="s">
        <v>270</v>
      </c>
      <c r="K4142" s="314">
        <v>36.438189999999999</v>
      </c>
      <c r="L4142" s="314">
        <v>-82.543940000000006</v>
      </c>
      <c r="M4142" s="314" t="s">
        <v>38412</v>
      </c>
      <c r="N4142" s="310" t="s">
        <v>29031</v>
      </c>
      <c r="O4142" s="310" t="s">
        <v>39508</v>
      </c>
      <c r="P4142" s="314">
        <v>3</v>
      </c>
      <c r="Q4142" s="310" t="s">
        <v>32040</v>
      </c>
      <c r="R4142" s="310" t="s">
        <v>25821</v>
      </c>
      <c r="S4142" s="310" t="s">
        <v>26197</v>
      </c>
      <c r="T4142" s="310"/>
      <c r="U4142" s="310" t="s">
        <v>26198</v>
      </c>
      <c r="V4142" s="310" t="s">
        <v>26204</v>
      </c>
      <c r="Y4142" s="97"/>
      <c r="AA4142" s="91" t="str">
        <v>KENDR005.7SU</v>
      </c>
    </row>
    <row r="4143" spans="1:27" s="91" customFormat="1" ht="15" customHeight="1" x14ac:dyDescent="0.35">
      <c r="A4143" t="s">
        <v>39509</v>
      </c>
      <c r="B4143" t="s">
        <v>39510</v>
      </c>
      <c r="C4143" t="s">
        <v>12309</v>
      </c>
      <c r="D4143" t="s">
        <v>39511</v>
      </c>
      <c r="E4143"/>
      <c r="F4143" t="s">
        <v>44</v>
      </c>
      <c r="G4143"/>
      <c r="H4143">
        <v>5.9</v>
      </c>
      <c r="I4143">
        <v>8.8000000000000007</v>
      </c>
      <c r="J4143" t="s">
        <v>270</v>
      </c>
      <c r="K4143">
        <v>36.436430000000001</v>
      </c>
      <c r="L4143">
        <v>-82.544390000000007</v>
      </c>
      <c r="M4143" s="100" t="s">
        <v>38412</v>
      </c>
      <c r="N4143" t="s">
        <v>29031</v>
      </c>
      <c r="O4143" t="s">
        <v>39508</v>
      </c>
      <c r="P4143">
        <v>3</v>
      </c>
      <c r="Q4143" t="s">
        <v>32040</v>
      </c>
      <c r="R4143" t="s">
        <v>25821</v>
      </c>
      <c r="S4143" t="s">
        <v>26197</v>
      </c>
      <c r="T4143"/>
      <c r="U4143" t="s">
        <v>26198</v>
      </c>
      <c r="V4143" t="s">
        <v>26204</v>
      </c>
      <c r="Y4143" s="97"/>
      <c r="AA4143" s="91" t="str">
        <v>KENDR005.9SU</v>
      </c>
    </row>
    <row r="4144" spans="1:27" s="91" customFormat="1" ht="15" customHeight="1" x14ac:dyDescent="0.35">
      <c r="A4144" t="s">
        <v>12318</v>
      </c>
      <c r="B4144" t="s">
        <v>12317</v>
      </c>
      <c r="C4144" t="s">
        <v>12309</v>
      </c>
      <c r="D4144" t="s">
        <v>12319</v>
      </c>
      <c r="E4144"/>
      <c r="F4144" t="s">
        <v>44</v>
      </c>
      <c r="G4144"/>
      <c r="H4144">
        <v>7.4</v>
      </c>
      <c r="I4144">
        <v>7.84</v>
      </c>
      <c r="J4144" t="s">
        <v>230</v>
      </c>
      <c r="K4144">
        <v>36.417499999999997</v>
      </c>
      <c r="L4144">
        <v>-82.558099999999996</v>
      </c>
      <c r="M4144" s="100" t="s">
        <v>38412</v>
      </c>
      <c r="N4144" t="s">
        <v>29031</v>
      </c>
      <c r="O4144" t="s">
        <v>42203</v>
      </c>
      <c r="P4144">
        <v>3</v>
      </c>
      <c r="Q4144" t="s">
        <v>32040</v>
      </c>
      <c r="R4144" t="s">
        <v>25821</v>
      </c>
      <c r="S4144" t="s">
        <v>26197</v>
      </c>
      <c r="T4144"/>
      <c r="U4144" t="s">
        <v>26198</v>
      </c>
      <c r="V4144" t="s">
        <v>26204</v>
      </c>
      <c r="Y4144" s="97"/>
      <c r="AA4144" s="91" t="str">
        <v>KENDR007.4WN</v>
      </c>
    </row>
    <row r="4145" spans="1:27" s="91" customFormat="1" ht="15" customHeight="1" x14ac:dyDescent="0.35">
      <c r="A4145" t="s">
        <v>12321</v>
      </c>
      <c r="B4145" t="s">
        <v>12320</v>
      </c>
      <c r="C4145" t="s">
        <v>12322</v>
      </c>
      <c r="D4145" t="s">
        <v>12323</v>
      </c>
      <c r="E4145"/>
      <c r="F4145" t="s">
        <v>44</v>
      </c>
      <c r="G4145"/>
      <c r="H4145">
        <v>0.7</v>
      </c>
      <c r="I4145">
        <v>3.71</v>
      </c>
      <c r="J4145" t="s">
        <v>270</v>
      </c>
      <c r="K4145">
        <v>36.435600000000001</v>
      </c>
      <c r="L4145">
        <v>-82.547200000000004</v>
      </c>
      <c r="M4145" s="100" t="s">
        <v>38412</v>
      </c>
      <c r="N4145" t="s">
        <v>29031</v>
      </c>
      <c r="O4145" t="s">
        <v>42203</v>
      </c>
      <c r="P4145">
        <v>3</v>
      </c>
      <c r="Q4145" t="s">
        <v>27554</v>
      </c>
      <c r="R4145" t="s">
        <v>25821</v>
      </c>
      <c r="S4145" t="s">
        <v>26197</v>
      </c>
      <c r="T4145"/>
      <c r="U4145" t="s">
        <v>26198</v>
      </c>
      <c r="V4145" t="s">
        <v>26204</v>
      </c>
      <c r="W4145" s="91" t="s">
        <v>12324</v>
      </c>
      <c r="X4145" s="91" t="s">
        <v>32041</v>
      </c>
      <c r="Y4145" s="97"/>
      <c r="AA4145" s="91" t="str">
        <v>KENDR5.8T0.7SU</v>
      </c>
    </row>
    <row r="4146" spans="1:27" s="91" customFormat="1" ht="15" customHeight="1" x14ac:dyDescent="0.35">
      <c r="A4146" t="s">
        <v>12326</v>
      </c>
      <c r="B4146" t="s">
        <v>12325</v>
      </c>
      <c r="C4146" t="s">
        <v>12327</v>
      </c>
      <c r="D4146" t="s">
        <v>12328</v>
      </c>
      <c r="E4146"/>
      <c r="F4146" t="s">
        <v>33</v>
      </c>
      <c r="G4146"/>
      <c r="H4146">
        <v>0.1</v>
      </c>
      <c r="I4146">
        <v>3.18</v>
      </c>
      <c r="J4146" t="s">
        <v>95</v>
      </c>
      <c r="K4146">
        <v>35.81</v>
      </c>
      <c r="L4146">
        <v>-86.852999999999994</v>
      </c>
      <c r="M4146" s="100" t="s">
        <v>38379</v>
      </c>
      <c r="N4146" t="s">
        <v>26205</v>
      </c>
      <c r="O4146" t="s">
        <v>42188</v>
      </c>
      <c r="P4146">
        <v>1</v>
      </c>
      <c r="Q4146" t="s">
        <v>27555</v>
      </c>
      <c r="R4146" t="s">
        <v>25829</v>
      </c>
      <c r="S4146" t="s">
        <v>26197</v>
      </c>
      <c r="T4146"/>
      <c r="U4146" t="s">
        <v>26198</v>
      </c>
      <c r="V4146" t="s">
        <v>26199</v>
      </c>
      <c r="X4146" s="91" t="s">
        <v>31684</v>
      </c>
      <c r="Y4146" s="97"/>
      <c r="AA4146" s="91" t="str">
        <v>KENNE000.1WI</v>
      </c>
    </row>
    <row r="4147" spans="1:27" s="91" customFormat="1" ht="15" customHeight="1" x14ac:dyDescent="0.35">
      <c r="A4147" t="s">
        <v>36621</v>
      </c>
      <c r="B4147" t="s">
        <v>36622</v>
      </c>
      <c r="C4147" t="s">
        <v>12331</v>
      </c>
      <c r="D4147" t="s">
        <v>36623</v>
      </c>
      <c r="E4147"/>
      <c r="F4147" t="s">
        <v>9</v>
      </c>
      <c r="G4147"/>
      <c r="H4147">
        <v>0.5</v>
      </c>
      <c r="I4147">
        <v>2.2000000000000002</v>
      </c>
      <c r="J4147" t="s">
        <v>207</v>
      </c>
      <c r="K4147">
        <v>36.376170000000002</v>
      </c>
      <c r="L4147">
        <v>-88.538300000000007</v>
      </c>
      <c r="M4147" s="100" t="s">
        <v>38448</v>
      </c>
      <c r="N4147" t="s">
        <v>619</v>
      </c>
      <c r="O4147" t="s">
        <v>42755</v>
      </c>
      <c r="P4147">
        <v>5</v>
      </c>
      <c r="Q4147" t="s">
        <v>32042</v>
      </c>
      <c r="R4147" t="s">
        <v>25816</v>
      </c>
      <c r="S4147" t="s">
        <v>26197</v>
      </c>
      <c r="T4147"/>
      <c r="U4147" t="s">
        <v>26198</v>
      </c>
      <c r="V4147" t="s">
        <v>26199</v>
      </c>
      <c r="W4147" s="91" t="s">
        <v>36624</v>
      </c>
      <c r="Y4147" s="97"/>
      <c r="AA4147" s="91" t="str">
        <v>KENNE000.5WY</v>
      </c>
    </row>
    <row r="4148" spans="1:27" s="91" customFormat="1" ht="15" customHeight="1" x14ac:dyDescent="0.35">
      <c r="A4148" t="s">
        <v>12334</v>
      </c>
      <c r="B4148" t="s">
        <v>12333</v>
      </c>
      <c r="C4148" t="s">
        <v>12327</v>
      </c>
      <c r="D4148" t="s">
        <v>12335</v>
      </c>
      <c r="E4148"/>
      <c r="F4148" t="s">
        <v>33</v>
      </c>
      <c r="G4148"/>
      <c r="H4148">
        <v>0.6</v>
      </c>
      <c r="I4148">
        <v>3.13</v>
      </c>
      <c r="J4148" t="s">
        <v>95</v>
      </c>
      <c r="K4148">
        <v>35.810499999999998</v>
      </c>
      <c r="L4148">
        <v>-86.846170000000001</v>
      </c>
      <c r="M4148" s="100" t="s">
        <v>38379</v>
      </c>
      <c r="N4148" t="s">
        <v>26205</v>
      </c>
      <c r="O4148" t="s">
        <v>42188</v>
      </c>
      <c r="P4148">
        <v>1</v>
      </c>
      <c r="Q4148" t="s">
        <v>27555</v>
      </c>
      <c r="R4148" t="s">
        <v>25829</v>
      </c>
      <c r="S4148" t="s">
        <v>26197</v>
      </c>
      <c r="T4148"/>
      <c r="U4148" t="s">
        <v>26198</v>
      </c>
      <c r="V4148" t="s">
        <v>26199</v>
      </c>
      <c r="X4148" s="91" t="s">
        <v>32043</v>
      </c>
      <c r="Y4148" s="97"/>
      <c r="AA4148" s="91" t="str">
        <v>KENNE000.6WI</v>
      </c>
    </row>
    <row r="4149" spans="1:27" s="91" customFormat="1" ht="15" customHeight="1" x14ac:dyDescent="0.35">
      <c r="A4149" t="s">
        <v>36625</v>
      </c>
      <c r="B4149" t="s">
        <v>12329</v>
      </c>
      <c r="C4149" t="s">
        <v>12331</v>
      </c>
      <c r="D4149" t="s">
        <v>12332</v>
      </c>
      <c r="E4149"/>
      <c r="F4149" t="s">
        <v>9</v>
      </c>
      <c r="G4149"/>
      <c r="H4149">
        <v>0.6</v>
      </c>
      <c r="I4149">
        <v>2.17</v>
      </c>
      <c r="J4149" t="s">
        <v>207</v>
      </c>
      <c r="K4149">
        <v>36.37518</v>
      </c>
      <c r="L4149">
        <v>-88.53886</v>
      </c>
      <c r="M4149" s="100" t="s">
        <v>38448</v>
      </c>
      <c r="N4149" t="s">
        <v>619</v>
      </c>
      <c r="O4149" t="s">
        <v>42755</v>
      </c>
      <c r="P4149">
        <v>5</v>
      </c>
      <c r="Q4149" t="s">
        <v>32042</v>
      </c>
      <c r="R4149" t="s">
        <v>25816</v>
      </c>
      <c r="S4149" t="s">
        <v>26197</v>
      </c>
      <c r="T4149"/>
      <c r="U4149" t="s">
        <v>26198</v>
      </c>
      <c r="V4149" t="s">
        <v>26199</v>
      </c>
      <c r="W4149" s="91" t="s">
        <v>12330</v>
      </c>
      <c r="Y4149" s="97"/>
      <c r="AA4149" s="91" t="str">
        <v>KENNE000.6WY</v>
      </c>
    </row>
    <row r="4150" spans="1:27" s="91" customFormat="1" ht="15" customHeight="1" x14ac:dyDescent="0.35">
      <c r="A4150" t="s">
        <v>12337</v>
      </c>
      <c r="B4150" t="s">
        <v>12336</v>
      </c>
      <c r="C4150" t="s">
        <v>12338</v>
      </c>
      <c r="D4150" t="s">
        <v>12339</v>
      </c>
      <c r="E4150"/>
      <c r="F4150" t="s">
        <v>44</v>
      </c>
      <c r="G4150"/>
      <c r="H4150">
        <v>0.5</v>
      </c>
      <c r="I4150">
        <v>0.88</v>
      </c>
      <c r="J4150" t="s">
        <v>230</v>
      </c>
      <c r="K4150">
        <v>36.177619999999997</v>
      </c>
      <c r="L4150">
        <v>-82.544229999999999</v>
      </c>
      <c r="M4150" s="100" t="s">
        <v>38387</v>
      </c>
      <c r="N4150" t="s">
        <v>26214</v>
      </c>
      <c r="O4150" t="s">
        <v>42209</v>
      </c>
      <c r="P4150">
        <v>5</v>
      </c>
      <c r="Q4150" t="s">
        <v>27556</v>
      </c>
      <c r="R4150" t="s">
        <v>25821</v>
      </c>
      <c r="S4150" t="s">
        <v>26197</v>
      </c>
      <c r="T4150"/>
      <c r="U4150" t="s">
        <v>26198</v>
      </c>
      <c r="V4150" t="s">
        <v>26204</v>
      </c>
      <c r="X4150" s="91" t="s">
        <v>35336</v>
      </c>
      <c r="Y4150" s="97"/>
      <c r="AA4150" s="91" t="str">
        <v>KEPLI000.5WN</v>
      </c>
    </row>
    <row r="4151" spans="1:27" s="91" customFormat="1" ht="15" customHeight="1" x14ac:dyDescent="0.35">
      <c r="A4151" t="s">
        <v>12341</v>
      </c>
      <c r="B4151" t="s">
        <v>12340</v>
      </c>
      <c r="C4151" t="s">
        <v>12342</v>
      </c>
      <c r="D4151" t="s">
        <v>12343</v>
      </c>
      <c r="E4151"/>
      <c r="F4151" t="s">
        <v>44</v>
      </c>
      <c r="G4151"/>
      <c r="H4151">
        <v>0.8</v>
      </c>
      <c r="I4151">
        <v>2.7</v>
      </c>
      <c r="J4151" t="s">
        <v>359</v>
      </c>
      <c r="K4151">
        <v>36.115900000000003</v>
      </c>
      <c r="L4151">
        <v>-83.875900000000001</v>
      </c>
      <c r="M4151" s="100" t="s">
        <v>38459</v>
      </c>
      <c r="N4151" t="s">
        <v>26343</v>
      </c>
      <c r="O4151" t="s">
        <v>42730</v>
      </c>
      <c r="P4151">
        <v>3</v>
      </c>
      <c r="Q4151" t="s">
        <v>28783</v>
      </c>
      <c r="R4151" t="s">
        <v>25825</v>
      </c>
      <c r="S4151" t="s">
        <v>26197</v>
      </c>
      <c r="T4151"/>
      <c r="U4151" t="s">
        <v>26198</v>
      </c>
      <c r="V4151" t="s">
        <v>26204</v>
      </c>
      <c r="Y4151" s="97"/>
      <c r="AA4151" s="91" t="str">
        <v>KERNS000.8KN</v>
      </c>
    </row>
    <row r="4152" spans="1:27" s="91" customFormat="1" ht="15" customHeight="1" x14ac:dyDescent="0.35">
      <c r="A4152" t="s">
        <v>12345</v>
      </c>
      <c r="B4152" t="s">
        <v>12344</v>
      </c>
      <c r="C4152" t="s">
        <v>12346</v>
      </c>
      <c r="D4152" t="s">
        <v>41324</v>
      </c>
      <c r="E4152"/>
      <c r="F4152" t="s">
        <v>28977</v>
      </c>
      <c r="G4152"/>
      <c r="H4152">
        <v>0.4</v>
      </c>
      <c r="I4152">
        <v>0.6</v>
      </c>
      <c r="J4152" t="s">
        <v>354</v>
      </c>
      <c r="K4152">
        <v>35.202730000000003</v>
      </c>
      <c r="L4152">
        <v>-88.206140000000005</v>
      </c>
      <c r="M4152" s="100" t="s">
        <v>38402</v>
      </c>
      <c r="N4152" t="s">
        <v>26242</v>
      </c>
      <c r="O4152" t="s">
        <v>42756</v>
      </c>
      <c r="P4152">
        <v>3</v>
      </c>
      <c r="Q4152" t="s">
        <v>32044</v>
      </c>
      <c r="R4152" t="s">
        <v>25816</v>
      </c>
      <c r="S4152" t="s">
        <v>26197</v>
      </c>
      <c r="T4152"/>
      <c r="U4152" t="s">
        <v>26198</v>
      </c>
      <c r="V4152" t="s">
        <v>26199</v>
      </c>
      <c r="W4152" s="91" t="s">
        <v>41325</v>
      </c>
      <c r="X4152" s="91" t="s">
        <v>41326</v>
      </c>
      <c r="Y4152" s="97"/>
      <c r="AA4152" s="91" t="str">
        <v>KERR000.4HD</v>
      </c>
    </row>
    <row r="4153" spans="1:27" s="91" customFormat="1" ht="15" customHeight="1" x14ac:dyDescent="0.35">
      <c r="A4153" t="s">
        <v>12348</v>
      </c>
      <c r="B4153" t="s">
        <v>12347</v>
      </c>
      <c r="C4153" t="s">
        <v>12349</v>
      </c>
      <c r="D4153" t="s">
        <v>12350</v>
      </c>
      <c r="E4153"/>
      <c r="F4153" t="s">
        <v>28994</v>
      </c>
      <c r="G4153" t="s">
        <v>44</v>
      </c>
      <c r="H4153">
        <v>0.2</v>
      </c>
      <c r="I4153">
        <v>0.52</v>
      </c>
      <c r="J4153" t="s">
        <v>64</v>
      </c>
      <c r="K4153">
        <v>36.253410000000002</v>
      </c>
      <c r="L4153">
        <v>-82.842010000000002</v>
      </c>
      <c r="M4153" s="100" t="s">
        <v>38387</v>
      </c>
      <c r="N4153" t="s">
        <v>26214</v>
      </c>
      <c r="O4153" t="s">
        <v>42109</v>
      </c>
      <c r="P4153">
        <v>5</v>
      </c>
      <c r="Q4153" t="s">
        <v>31002</v>
      </c>
      <c r="R4153" t="s">
        <v>25821</v>
      </c>
      <c r="S4153" t="s">
        <v>26197</v>
      </c>
      <c r="T4153"/>
      <c r="U4153" t="s">
        <v>26198</v>
      </c>
      <c r="V4153" t="s">
        <v>26204</v>
      </c>
      <c r="Y4153" s="97"/>
      <c r="AA4153" s="91" t="str">
        <v>KIDWE000.2GE</v>
      </c>
    </row>
    <row r="4154" spans="1:27" s="91" customFormat="1" ht="15" customHeight="1" x14ac:dyDescent="0.35">
      <c r="A4154" t="s">
        <v>12352</v>
      </c>
      <c r="B4154" t="s">
        <v>12351</v>
      </c>
      <c r="C4154" t="s">
        <v>12353</v>
      </c>
      <c r="D4154" t="s">
        <v>12354</v>
      </c>
      <c r="E4154"/>
      <c r="F4154" t="s">
        <v>929</v>
      </c>
      <c r="G4154"/>
      <c r="H4154">
        <v>2.5</v>
      </c>
      <c r="I4154">
        <v>3.6</v>
      </c>
      <c r="J4154" t="s">
        <v>619</v>
      </c>
      <c r="K4154">
        <v>36.402670000000001</v>
      </c>
      <c r="L4154">
        <v>-89.234999999999999</v>
      </c>
      <c r="M4154" s="100" t="s">
        <v>38448</v>
      </c>
      <c r="N4154" t="s">
        <v>619</v>
      </c>
      <c r="O4154" t="s">
        <v>42339</v>
      </c>
      <c r="P4154">
        <v>5</v>
      </c>
      <c r="Q4154" t="s">
        <v>28361</v>
      </c>
      <c r="R4154" t="s">
        <v>25816</v>
      </c>
      <c r="S4154" t="s">
        <v>26197</v>
      </c>
      <c r="T4154"/>
      <c r="U4154" t="s">
        <v>26198</v>
      </c>
      <c r="V4154" t="s">
        <v>26199</v>
      </c>
      <c r="W4154" s="91" t="s">
        <v>12355</v>
      </c>
      <c r="X4154" s="91" t="s">
        <v>35337</v>
      </c>
      <c r="Y4154" s="97"/>
      <c r="AA4154" s="91" t="str">
        <v>KILHA002.5OB</v>
      </c>
    </row>
    <row r="4155" spans="1:27" s="91" customFormat="1" ht="15" customHeight="1" x14ac:dyDescent="0.35">
      <c r="A4155" t="s">
        <v>12357</v>
      </c>
      <c r="B4155" t="s">
        <v>12356</v>
      </c>
      <c r="C4155" t="s">
        <v>12353</v>
      </c>
      <c r="D4155" t="s">
        <v>12358</v>
      </c>
      <c r="E4155"/>
      <c r="F4155" t="s">
        <v>929</v>
      </c>
      <c r="G4155"/>
      <c r="H4155">
        <v>4.0999999999999996</v>
      </c>
      <c r="I4155">
        <v>2.2000000000000002</v>
      </c>
      <c r="J4155" t="s">
        <v>619</v>
      </c>
      <c r="K4155">
        <v>36.385399999999997</v>
      </c>
      <c r="L4155">
        <v>-89.223399999999998</v>
      </c>
      <c r="M4155" s="100" t="s">
        <v>38448</v>
      </c>
      <c r="N4155" t="s">
        <v>619</v>
      </c>
      <c r="O4155" t="s">
        <v>42339</v>
      </c>
      <c r="P4155">
        <v>5</v>
      </c>
      <c r="Q4155" t="s">
        <v>28361</v>
      </c>
      <c r="R4155" t="s">
        <v>25816</v>
      </c>
      <c r="S4155" t="s">
        <v>26197</v>
      </c>
      <c r="T4155"/>
      <c r="U4155" t="s">
        <v>26198</v>
      </c>
      <c r="V4155" t="s">
        <v>26199</v>
      </c>
      <c r="X4155" s="91" t="s">
        <v>32045</v>
      </c>
      <c r="Y4155" s="97"/>
      <c r="AA4155" s="91" t="str">
        <v>KILHA004.1OB</v>
      </c>
    </row>
    <row r="4156" spans="1:27" s="91" customFormat="1" ht="15" customHeight="1" x14ac:dyDescent="0.35">
      <c r="A4156" t="s">
        <v>12360</v>
      </c>
      <c r="B4156" t="s">
        <v>12359</v>
      </c>
      <c r="C4156" t="s">
        <v>12361</v>
      </c>
      <c r="D4156" t="s">
        <v>12362</v>
      </c>
      <c r="E4156"/>
      <c r="F4156" t="s">
        <v>28985</v>
      </c>
      <c r="G4156"/>
      <c r="H4156">
        <v>0.1</v>
      </c>
      <c r="I4156">
        <v>1.65</v>
      </c>
      <c r="J4156" t="s">
        <v>553</v>
      </c>
      <c r="K4156">
        <v>35.760399999999997</v>
      </c>
      <c r="L4156">
        <v>-83.522400000000005</v>
      </c>
      <c r="M4156" s="100" t="s">
        <v>38394</v>
      </c>
      <c r="N4156" t="s">
        <v>26308</v>
      </c>
      <c r="O4156" t="s">
        <v>42564</v>
      </c>
      <c r="P4156">
        <v>5</v>
      </c>
      <c r="Q4156" t="s">
        <v>27558</v>
      </c>
      <c r="R4156" t="s">
        <v>25825</v>
      </c>
      <c r="S4156" t="s">
        <v>26197</v>
      </c>
      <c r="T4156"/>
      <c r="U4156" t="s">
        <v>26198</v>
      </c>
      <c r="V4156" t="s">
        <v>26204</v>
      </c>
      <c r="X4156" s="91" t="s">
        <v>29657</v>
      </c>
      <c r="Y4156" s="97"/>
      <c r="AA4156" s="91" t="str">
        <v>KING000.1SV</v>
      </c>
    </row>
    <row r="4157" spans="1:27" s="91" customFormat="1" ht="15" customHeight="1" x14ac:dyDescent="0.35">
      <c r="A4157" t="s">
        <v>12364</v>
      </c>
      <c r="B4157" t="s">
        <v>12363</v>
      </c>
      <c r="C4157" t="s">
        <v>12365</v>
      </c>
      <c r="D4157" t="s">
        <v>1422</v>
      </c>
      <c r="E4157"/>
      <c r="F4157" t="s">
        <v>9</v>
      </c>
      <c r="G4157"/>
      <c r="H4157">
        <v>0.4</v>
      </c>
      <c r="I4157">
        <v>10.45</v>
      </c>
      <c r="J4157" t="s">
        <v>80</v>
      </c>
      <c r="K4157">
        <v>35.261699999999998</v>
      </c>
      <c r="L4157">
        <v>-89.273300000000006</v>
      </c>
      <c r="M4157" s="100" t="s">
        <v>38427</v>
      </c>
      <c r="N4157" t="s">
        <v>26281</v>
      </c>
      <c r="O4157" t="s">
        <v>42615</v>
      </c>
      <c r="P4157">
        <v>2</v>
      </c>
      <c r="Q4157" t="s">
        <v>27559</v>
      </c>
      <c r="R4157" t="s">
        <v>25828</v>
      </c>
      <c r="S4157" t="s">
        <v>26197</v>
      </c>
      <c r="T4157"/>
      <c r="U4157" t="s">
        <v>26198</v>
      </c>
      <c r="V4157" t="s">
        <v>26199</v>
      </c>
      <c r="X4157" s="91" t="s">
        <v>31147</v>
      </c>
      <c r="Y4157" s="97"/>
      <c r="AA4157" s="91" t="str">
        <v>KINGS000.4FA</v>
      </c>
    </row>
    <row r="4158" spans="1:27" s="91" customFormat="1" ht="15" customHeight="1" x14ac:dyDescent="0.35">
      <c r="A4158" t="s">
        <v>12367</v>
      </c>
      <c r="B4158" t="s">
        <v>12366</v>
      </c>
      <c r="C4158" t="s">
        <v>12365</v>
      </c>
      <c r="D4158" t="s">
        <v>12368</v>
      </c>
      <c r="E4158"/>
      <c r="F4158" t="s">
        <v>9</v>
      </c>
      <c r="G4158"/>
      <c r="H4158">
        <v>1.9</v>
      </c>
      <c r="I4158">
        <v>7.58</v>
      </c>
      <c r="J4158" t="s">
        <v>80</v>
      </c>
      <c r="K4158">
        <v>35.244399999999999</v>
      </c>
      <c r="L4158">
        <v>-89.261099999999999</v>
      </c>
      <c r="M4158" s="100" t="s">
        <v>38427</v>
      </c>
      <c r="N4158" t="s">
        <v>26281</v>
      </c>
      <c r="O4158" t="s">
        <v>42615</v>
      </c>
      <c r="P4158">
        <v>2</v>
      </c>
      <c r="Q4158" t="s">
        <v>27559</v>
      </c>
      <c r="R4158" t="s">
        <v>25828</v>
      </c>
      <c r="S4158" t="s">
        <v>26197</v>
      </c>
      <c r="T4158"/>
      <c r="U4158" t="s">
        <v>26198</v>
      </c>
      <c r="V4158" t="s">
        <v>26199</v>
      </c>
      <c r="X4158" s="91" t="s">
        <v>32046</v>
      </c>
      <c r="Y4158" s="97"/>
      <c r="AA4158" s="91" t="str">
        <v>KINGS001.9FA</v>
      </c>
    </row>
    <row r="4159" spans="1:27" s="91" customFormat="1" ht="15" customHeight="1" x14ac:dyDescent="0.35">
      <c r="A4159" t="s">
        <v>12370</v>
      </c>
      <c r="B4159" t="s">
        <v>12369</v>
      </c>
      <c r="C4159" t="s">
        <v>12371</v>
      </c>
      <c r="D4159" t="s">
        <v>12372</v>
      </c>
      <c r="E4159"/>
      <c r="F4159" t="s">
        <v>28985</v>
      </c>
      <c r="G4159"/>
      <c r="H4159">
        <v>0.1</v>
      </c>
      <c r="I4159">
        <v>0.8</v>
      </c>
      <c r="J4159" t="s">
        <v>15</v>
      </c>
      <c r="K4159">
        <v>35.686199999999999</v>
      </c>
      <c r="L4159">
        <v>-83.798419999999993</v>
      </c>
      <c r="M4159" s="100" t="s">
        <v>38415</v>
      </c>
      <c r="N4159" t="s">
        <v>26602</v>
      </c>
      <c r="O4159" t="s">
        <v>42729</v>
      </c>
      <c r="P4159">
        <v>2</v>
      </c>
      <c r="Q4159" t="s">
        <v>32047</v>
      </c>
      <c r="R4159" t="s">
        <v>25825</v>
      </c>
      <c r="S4159" t="s">
        <v>26197</v>
      </c>
      <c r="T4159"/>
      <c r="U4159" t="s">
        <v>26198</v>
      </c>
      <c r="V4159" t="s">
        <v>26204</v>
      </c>
      <c r="Y4159" s="97"/>
      <c r="AA4159" s="91" t="str">
        <v>KINZE000.1BT</v>
      </c>
    </row>
    <row r="4160" spans="1:27" s="91" customFormat="1" ht="15" customHeight="1" x14ac:dyDescent="0.35">
      <c r="A4160" t="s">
        <v>12374</v>
      </c>
      <c r="B4160" t="s">
        <v>12373</v>
      </c>
      <c r="C4160" t="s">
        <v>12375</v>
      </c>
      <c r="D4160" t="s">
        <v>12376</v>
      </c>
      <c r="E4160"/>
      <c r="F4160" t="s">
        <v>33</v>
      </c>
      <c r="G4160"/>
      <c r="H4160">
        <v>0.1</v>
      </c>
      <c r="I4160">
        <v>2.12</v>
      </c>
      <c r="J4160" t="s">
        <v>76</v>
      </c>
      <c r="K4160">
        <v>35.336089999999999</v>
      </c>
      <c r="L4160">
        <v>-86.444419999999994</v>
      </c>
      <c r="M4160" s="100" t="s">
        <v>38389</v>
      </c>
      <c r="N4160" t="s">
        <v>26217</v>
      </c>
      <c r="O4160" t="s">
        <v>42494</v>
      </c>
      <c r="P4160">
        <v>4</v>
      </c>
      <c r="Q4160" t="s">
        <v>32048</v>
      </c>
      <c r="R4160" t="s">
        <v>25808</v>
      </c>
      <c r="S4160" t="s">
        <v>26197</v>
      </c>
      <c r="T4160"/>
      <c r="U4160" t="s">
        <v>26198</v>
      </c>
      <c r="V4160" t="s">
        <v>26199</v>
      </c>
      <c r="X4160" s="91" t="s">
        <v>29982</v>
      </c>
      <c r="Y4160" s="97"/>
      <c r="AA4160" s="91" t="str">
        <v>KIRBY000.1BE</v>
      </c>
    </row>
    <row r="4161" spans="1:27" s="91" customFormat="1" ht="15" customHeight="1" x14ac:dyDescent="0.35">
      <c r="A4161" t="s">
        <v>12378</v>
      </c>
      <c r="B4161" t="s">
        <v>12377</v>
      </c>
      <c r="C4161" t="s">
        <v>12379</v>
      </c>
      <c r="D4161" t="s">
        <v>1422</v>
      </c>
      <c r="E4161"/>
      <c r="F4161" t="s">
        <v>9</v>
      </c>
      <c r="G4161"/>
      <c r="H4161">
        <v>1</v>
      </c>
      <c r="I4161">
        <v>14.87</v>
      </c>
      <c r="J4161" t="s">
        <v>10</v>
      </c>
      <c r="K4161">
        <v>35.212200000000003</v>
      </c>
      <c r="L4161">
        <v>-88.733099999999993</v>
      </c>
      <c r="M4161" s="100" t="s">
        <v>38377</v>
      </c>
      <c r="N4161" t="s">
        <v>26200</v>
      </c>
      <c r="O4161" t="s">
        <v>42484</v>
      </c>
      <c r="P4161">
        <v>4</v>
      </c>
      <c r="Q4161" t="s">
        <v>32049</v>
      </c>
      <c r="R4161" t="s">
        <v>25816</v>
      </c>
      <c r="S4161" t="s">
        <v>26197</v>
      </c>
      <c r="T4161"/>
      <c r="U4161" t="s">
        <v>26198</v>
      </c>
      <c r="V4161" t="s">
        <v>26199</v>
      </c>
      <c r="W4161" s="91" t="s">
        <v>12380</v>
      </c>
      <c r="X4161" s="91" t="s">
        <v>34644</v>
      </c>
      <c r="Y4161" s="97"/>
      <c r="AA4161" s="91" t="str">
        <v>KISE001.0MC</v>
      </c>
    </row>
    <row r="4162" spans="1:27" s="91" customFormat="1" ht="15" customHeight="1" x14ac:dyDescent="0.35">
      <c r="A4162" t="s">
        <v>12382</v>
      </c>
      <c r="B4162" t="s">
        <v>12381</v>
      </c>
      <c r="C4162" t="s">
        <v>12379</v>
      </c>
      <c r="D4162" t="s">
        <v>12383</v>
      </c>
      <c r="E4162"/>
      <c r="F4162" t="s">
        <v>9</v>
      </c>
      <c r="G4162"/>
      <c r="H4162">
        <v>3.1</v>
      </c>
      <c r="I4162">
        <v>9.4</v>
      </c>
      <c r="J4162" t="s">
        <v>10</v>
      </c>
      <c r="K4162">
        <v>35.231299999999997</v>
      </c>
      <c r="L4162">
        <v>-88.760199999999998</v>
      </c>
      <c r="M4162" s="100" t="s">
        <v>38377</v>
      </c>
      <c r="N4162" t="s">
        <v>26200</v>
      </c>
      <c r="O4162" t="s">
        <v>42484</v>
      </c>
      <c r="P4162">
        <v>4</v>
      </c>
      <c r="Q4162" t="s">
        <v>32049</v>
      </c>
      <c r="R4162" t="s">
        <v>25816</v>
      </c>
      <c r="S4162" t="s">
        <v>26197</v>
      </c>
      <c r="T4162"/>
      <c r="U4162" t="s">
        <v>26198</v>
      </c>
      <c r="V4162" t="s">
        <v>26199</v>
      </c>
      <c r="Y4162" s="97"/>
      <c r="AA4162" s="91" t="str">
        <v>KISE003.1MC</v>
      </c>
    </row>
    <row r="4163" spans="1:27" s="91" customFormat="1" ht="15" customHeight="1" x14ac:dyDescent="0.35">
      <c r="A4163" t="s">
        <v>12385</v>
      </c>
      <c r="B4163" t="s">
        <v>12384</v>
      </c>
      <c r="C4163" t="s">
        <v>12386</v>
      </c>
      <c r="D4163" t="s">
        <v>12387</v>
      </c>
      <c r="E4163"/>
      <c r="F4163" t="s">
        <v>44</v>
      </c>
      <c r="G4163"/>
      <c r="H4163">
        <v>0.5</v>
      </c>
      <c r="I4163">
        <v>1.49</v>
      </c>
      <c r="J4163" t="s">
        <v>230</v>
      </c>
      <c r="K4163">
        <v>36.169440000000002</v>
      </c>
      <c r="L4163">
        <v>-82.566370000000006</v>
      </c>
      <c r="M4163" s="100" t="s">
        <v>38387</v>
      </c>
      <c r="N4163" t="s">
        <v>26214</v>
      </c>
      <c r="O4163" t="s">
        <v>42209</v>
      </c>
      <c r="P4163">
        <v>5</v>
      </c>
      <c r="Q4163" t="s">
        <v>27560</v>
      </c>
      <c r="R4163" t="s">
        <v>25821</v>
      </c>
      <c r="S4163" t="s">
        <v>26197</v>
      </c>
      <c r="T4163"/>
      <c r="U4163" t="s">
        <v>26198</v>
      </c>
      <c r="V4163" t="s">
        <v>26204</v>
      </c>
      <c r="Y4163" s="97"/>
      <c r="AA4163" s="91" t="str">
        <v>KNAVE000.5WN</v>
      </c>
    </row>
    <row r="4164" spans="1:27" s="91" customFormat="1" ht="15" customHeight="1" x14ac:dyDescent="0.35">
      <c r="A4164" t="s">
        <v>12389</v>
      </c>
      <c r="B4164" t="s">
        <v>12388</v>
      </c>
      <c r="C4164" t="s">
        <v>12390</v>
      </c>
      <c r="D4164" t="s">
        <v>12391</v>
      </c>
      <c r="E4164"/>
      <c r="F4164" t="s">
        <v>28994</v>
      </c>
      <c r="G4164"/>
      <c r="H4164">
        <v>0.5</v>
      </c>
      <c r="I4164">
        <v>4.29</v>
      </c>
      <c r="J4164" t="s">
        <v>346</v>
      </c>
      <c r="K4164">
        <v>36.122100000000003</v>
      </c>
      <c r="L4164">
        <v>-83.238299999999995</v>
      </c>
      <c r="M4164" s="100" t="s">
        <v>38387</v>
      </c>
      <c r="N4164" t="s">
        <v>26214</v>
      </c>
      <c r="O4164" t="s">
        <v>42273</v>
      </c>
      <c r="P4164">
        <v>5</v>
      </c>
      <c r="Q4164" t="s">
        <v>32050</v>
      </c>
      <c r="R4164" t="s">
        <v>25825</v>
      </c>
      <c r="S4164" t="s">
        <v>26197</v>
      </c>
      <c r="T4164"/>
      <c r="U4164" t="s">
        <v>26198</v>
      </c>
      <c r="V4164" t="s">
        <v>26204</v>
      </c>
      <c r="Y4164" s="97"/>
      <c r="AA4164" s="91" t="str">
        <v>KNEEL000.5CO</v>
      </c>
    </row>
    <row r="4165" spans="1:27" s="91" customFormat="1" ht="15" customHeight="1" x14ac:dyDescent="0.35">
      <c r="A4165" t="s">
        <v>12393</v>
      </c>
      <c r="B4165" t="s">
        <v>12392</v>
      </c>
      <c r="C4165" t="s">
        <v>12394</v>
      </c>
      <c r="D4165" t="s">
        <v>12395</v>
      </c>
      <c r="E4165"/>
      <c r="F4165" t="s">
        <v>28998</v>
      </c>
      <c r="G4165" t="s">
        <v>44</v>
      </c>
      <c r="H4165">
        <v>0.3</v>
      </c>
      <c r="I4165">
        <v>5.9</v>
      </c>
      <c r="J4165" t="s">
        <v>359</v>
      </c>
      <c r="K4165">
        <v>36.03734</v>
      </c>
      <c r="L4165">
        <v>-84.003699999999995</v>
      </c>
      <c r="M4165" s="100" t="s">
        <v>38459</v>
      </c>
      <c r="N4165" t="s">
        <v>26343</v>
      </c>
      <c r="O4165" t="s">
        <v>42730</v>
      </c>
      <c r="P4165">
        <v>3</v>
      </c>
      <c r="Q4165" t="s">
        <v>32051</v>
      </c>
      <c r="R4165" t="s">
        <v>25825</v>
      </c>
      <c r="S4165" t="s">
        <v>26197</v>
      </c>
      <c r="T4165"/>
      <c r="U4165" t="s">
        <v>26198</v>
      </c>
      <c r="V4165" t="s">
        <v>26204</v>
      </c>
      <c r="W4165" s="91" t="s">
        <v>12396</v>
      </c>
      <c r="X4165" s="91" t="s">
        <v>32052</v>
      </c>
      <c r="Y4165" s="97"/>
      <c r="AA4165" s="91" t="str">
        <v>KNOB000.3KN</v>
      </c>
    </row>
    <row r="4166" spans="1:27" s="91" customFormat="1" ht="15" customHeight="1" x14ac:dyDescent="0.35">
      <c r="A4166" t="s">
        <v>12398</v>
      </c>
      <c r="B4166" t="s">
        <v>12397</v>
      </c>
      <c r="C4166" t="s">
        <v>12399</v>
      </c>
      <c r="D4166" t="s">
        <v>9548</v>
      </c>
      <c r="E4166"/>
      <c r="F4166" t="s">
        <v>33</v>
      </c>
      <c r="G4166"/>
      <c r="H4166">
        <v>0.7</v>
      </c>
      <c r="I4166">
        <v>2.9</v>
      </c>
      <c r="J4166" t="s">
        <v>76</v>
      </c>
      <c r="K4166">
        <v>35.521439999999998</v>
      </c>
      <c r="L4166">
        <v>-86.304860000000005</v>
      </c>
      <c r="M4166" s="100" t="s">
        <v>38389</v>
      </c>
      <c r="N4166" t="s">
        <v>26217</v>
      </c>
      <c r="O4166" t="s">
        <v>42104</v>
      </c>
      <c r="P4166">
        <v>4</v>
      </c>
      <c r="Q4166" t="s">
        <v>32053</v>
      </c>
      <c r="R4166" t="s">
        <v>25808</v>
      </c>
      <c r="S4166" t="s">
        <v>26197</v>
      </c>
      <c r="T4166"/>
      <c r="U4166" t="s">
        <v>26198</v>
      </c>
      <c r="V4166" t="s">
        <v>26199</v>
      </c>
      <c r="X4166" s="91" t="s">
        <v>29982</v>
      </c>
      <c r="Y4166" s="97"/>
      <c r="AA4166" s="91" t="str">
        <v>KNOB000.7BE</v>
      </c>
    </row>
    <row r="4167" spans="1:27" s="91" customFormat="1" ht="15" customHeight="1" x14ac:dyDescent="0.35">
      <c r="A4167" t="s">
        <v>12401</v>
      </c>
      <c r="B4167" t="s">
        <v>12400</v>
      </c>
      <c r="C4167" t="s">
        <v>12394</v>
      </c>
      <c r="D4167" t="s">
        <v>12402</v>
      </c>
      <c r="E4167"/>
      <c r="F4167" t="s">
        <v>28998</v>
      </c>
      <c r="G4167" t="s">
        <v>44</v>
      </c>
      <c r="H4167">
        <v>0.8</v>
      </c>
      <c r="I4167">
        <v>5.6</v>
      </c>
      <c r="J4167" t="s">
        <v>359</v>
      </c>
      <c r="K4167">
        <v>36.032800000000002</v>
      </c>
      <c r="L4167">
        <v>-83.998199999999997</v>
      </c>
      <c r="M4167" s="100" t="s">
        <v>38459</v>
      </c>
      <c r="N4167" t="s">
        <v>26343</v>
      </c>
      <c r="O4167" t="s">
        <v>42730</v>
      </c>
      <c r="P4167">
        <v>3</v>
      </c>
      <c r="Q4167" t="s">
        <v>27561</v>
      </c>
      <c r="R4167" t="s">
        <v>25825</v>
      </c>
      <c r="S4167" t="s">
        <v>26197</v>
      </c>
      <c r="T4167"/>
      <c r="U4167" t="s">
        <v>26198</v>
      </c>
      <c r="V4167" t="s">
        <v>26204</v>
      </c>
      <c r="W4167" s="91" t="s">
        <v>12396</v>
      </c>
      <c r="X4167" s="91" t="s">
        <v>32054</v>
      </c>
      <c r="Y4167" s="97"/>
      <c r="AA4167" s="91" t="str">
        <v>KNOB000.8KN</v>
      </c>
    </row>
    <row r="4168" spans="1:27" s="91" customFormat="1" ht="15" customHeight="1" x14ac:dyDescent="0.35">
      <c r="A4168" t="s">
        <v>12404</v>
      </c>
      <c r="B4168" t="s">
        <v>12403</v>
      </c>
      <c r="C4168" t="s">
        <v>12399</v>
      </c>
      <c r="D4168" t="s">
        <v>12405</v>
      </c>
      <c r="E4168"/>
      <c r="F4168" t="s">
        <v>28994</v>
      </c>
      <c r="G4168"/>
      <c r="H4168">
        <v>0.8</v>
      </c>
      <c r="I4168">
        <v>16.7</v>
      </c>
      <c r="J4168" t="s">
        <v>230</v>
      </c>
      <c r="K4168">
        <v>36.378</v>
      </c>
      <c r="L4168">
        <v>-82.358999999999995</v>
      </c>
      <c r="M4168" s="100" t="s">
        <v>38455</v>
      </c>
      <c r="N4168" t="s">
        <v>26332</v>
      </c>
      <c r="O4168" t="s">
        <v>42721</v>
      </c>
      <c r="P4168">
        <v>1</v>
      </c>
      <c r="Q4168" t="s">
        <v>27563</v>
      </c>
      <c r="R4168" t="s">
        <v>25821</v>
      </c>
      <c r="S4168" t="s">
        <v>26197</v>
      </c>
      <c r="T4168"/>
      <c r="U4168" t="s">
        <v>26198</v>
      </c>
      <c r="V4168" t="s">
        <v>26204</v>
      </c>
      <c r="W4168" s="91" t="s">
        <v>35338</v>
      </c>
      <c r="Y4168" s="97"/>
      <c r="AA4168" s="91" t="str">
        <v>KNOB000.8WN</v>
      </c>
    </row>
    <row r="4169" spans="1:27" s="91" customFormat="1" ht="15" customHeight="1" x14ac:dyDescent="0.35">
      <c r="A4169" t="s">
        <v>12409</v>
      </c>
      <c r="B4169" t="s">
        <v>12408</v>
      </c>
      <c r="C4169" t="s">
        <v>12399</v>
      </c>
      <c r="D4169" t="s">
        <v>12410</v>
      </c>
      <c r="E4169"/>
      <c r="F4169" t="s">
        <v>29083</v>
      </c>
      <c r="G4169"/>
      <c r="H4169">
        <v>1</v>
      </c>
      <c r="I4169">
        <v>47.74</v>
      </c>
      <c r="J4169" t="s">
        <v>4</v>
      </c>
      <c r="K4169">
        <v>35.139702</v>
      </c>
      <c r="L4169">
        <v>-87.486435</v>
      </c>
      <c r="M4169" s="100" t="s">
        <v>38376</v>
      </c>
      <c r="N4169" t="s">
        <v>26196</v>
      </c>
      <c r="O4169" t="s">
        <v>42265</v>
      </c>
      <c r="P4169">
        <v>1</v>
      </c>
      <c r="Q4169" t="s">
        <v>32055</v>
      </c>
      <c r="R4169" t="s">
        <v>25808</v>
      </c>
      <c r="S4169" t="s">
        <v>26197</v>
      </c>
      <c r="T4169"/>
      <c r="U4169" t="s">
        <v>26198</v>
      </c>
      <c r="V4169" t="s">
        <v>26204</v>
      </c>
      <c r="W4169" s="91" t="s">
        <v>37296</v>
      </c>
      <c r="X4169" s="91" t="s">
        <v>37297</v>
      </c>
      <c r="Y4169" s="97"/>
      <c r="AA4169" s="91" t="str">
        <v>KNOB001.0LW</v>
      </c>
    </row>
    <row r="4170" spans="1:27" s="91" customFormat="1" ht="15" customHeight="1" x14ac:dyDescent="0.35">
      <c r="A4170" t="s">
        <v>12412</v>
      </c>
      <c r="B4170" t="s">
        <v>12411</v>
      </c>
      <c r="C4170" t="s">
        <v>12399</v>
      </c>
      <c r="D4170" t="s">
        <v>12413</v>
      </c>
      <c r="E4170"/>
      <c r="F4170" t="s">
        <v>33</v>
      </c>
      <c r="G4170"/>
      <c r="H4170">
        <v>1</v>
      </c>
      <c r="I4170">
        <v>15.46</v>
      </c>
      <c r="J4170" t="s">
        <v>34</v>
      </c>
      <c r="K4170">
        <v>35.66666</v>
      </c>
      <c r="L4170">
        <v>-87.081389000000001</v>
      </c>
      <c r="M4170" s="100" t="s">
        <v>38382</v>
      </c>
      <c r="N4170" t="s">
        <v>26210</v>
      </c>
      <c r="O4170" t="s">
        <v>42720</v>
      </c>
      <c r="P4170">
        <v>3</v>
      </c>
      <c r="Q4170" t="s">
        <v>27562</v>
      </c>
      <c r="R4170" t="s">
        <v>25808</v>
      </c>
      <c r="S4170" t="s">
        <v>26197</v>
      </c>
      <c r="T4170"/>
      <c r="U4170" t="s">
        <v>26198</v>
      </c>
      <c r="V4170" t="s">
        <v>26199</v>
      </c>
      <c r="Y4170" s="97"/>
      <c r="AA4170" s="91" t="str">
        <v>KNOB001.0MY</v>
      </c>
    </row>
    <row r="4171" spans="1:27" s="91" customFormat="1" ht="15" customHeight="1" x14ac:dyDescent="0.35">
      <c r="A4171" t="s">
        <v>12415</v>
      </c>
      <c r="B4171" t="s">
        <v>12414</v>
      </c>
      <c r="C4171" t="s">
        <v>12399</v>
      </c>
      <c r="D4171" t="s">
        <v>29256</v>
      </c>
      <c r="E4171"/>
      <c r="F4171" t="s">
        <v>28994</v>
      </c>
      <c r="G4171"/>
      <c r="H4171">
        <v>1</v>
      </c>
      <c r="I4171">
        <v>3.92</v>
      </c>
      <c r="J4171" t="s">
        <v>230</v>
      </c>
      <c r="K4171">
        <v>36.3767</v>
      </c>
      <c r="L4171">
        <v>-82.3583</v>
      </c>
      <c r="M4171" s="100" t="s">
        <v>38455</v>
      </c>
      <c r="N4171" t="s">
        <v>26332</v>
      </c>
      <c r="O4171" t="s">
        <v>42721</v>
      </c>
      <c r="P4171">
        <v>1</v>
      </c>
      <c r="Q4171" t="s">
        <v>27563</v>
      </c>
      <c r="R4171" t="s">
        <v>25821</v>
      </c>
      <c r="S4171" t="s">
        <v>26197</v>
      </c>
      <c r="T4171"/>
      <c r="U4171" t="s">
        <v>26198</v>
      </c>
      <c r="V4171" t="s">
        <v>26204</v>
      </c>
      <c r="W4171" s="91" t="s">
        <v>12416</v>
      </c>
      <c r="X4171" s="91" t="s">
        <v>32056</v>
      </c>
      <c r="Y4171" s="97"/>
      <c r="AA4171" s="91" t="str">
        <v>KNOB001.0WN</v>
      </c>
    </row>
    <row r="4172" spans="1:27" s="91" customFormat="1" ht="15" customHeight="1" x14ac:dyDescent="0.35">
      <c r="A4172" t="s">
        <v>41327</v>
      </c>
      <c r="B4172" t="s">
        <v>12406</v>
      </c>
      <c r="C4172" t="s">
        <v>12399</v>
      </c>
      <c r="D4172" t="s">
        <v>41328</v>
      </c>
      <c r="E4172"/>
      <c r="F4172" t="s">
        <v>28994</v>
      </c>
      <c r="G4172"/>
      <c r="H4172">
        <v>1.2</v>
      </c>
      <c r="I4172">
        <v>7.2</v>
      </c>
      <c r="J4172" t="s">
        <v>346</v>
      </c>
      <c r="K4172">
        <v>36.112279999999998</v>
      </c>
      <c r="L4172">
        <v>-83.139240000000001</v>
      </c>
      <c r="M4172" s="100" t="s">
        <v>38387</v>
      </c>
      <c r="N4172" t="s">
        <v>26214</v>
      </c>
      <c r="O4172" t="s">
        <v>42273</v>
      </c>
      <c r="P4172">
        <v>5</v>
      </c>
      <c r="Q4172" t="s">
        <v>30142</v>
      </c>
      <c r="R4172" t="s">
        <v>25825</v>
      </c>
      <c r="S4172" t="s">
        <v>26197</v>
      </c>
      <c r="T4172"/>
      <c r="U4172" t="s">
        <v>26198</v>
      </c>
      <c r="V4172" t="s">
        <v>26204</v>
      </c>
      <c r="W4172" s="91" t="s">
        <v>12407</v>
      </c>
      <c r="X4172" s="91" t="s">
        <v>41329</v>
      </c>
      <c r="Y4172" s="97"/>
      <c r="AA4172" s="91" t="str">
        <v>KNOB001.2CO</v>
      </c>
    </row>
    <row r="4173" spans="1:27" s="91" customFormat="1" ht="15" customHeight="1" x14ac:dyDescent="0.35">
      <c r="A4173" t="s">
        <v>12418</v>
      </c>
      <c r="B4173" t="s">
        <v>12417</v>
      </c>
      <c r="C4173" t="s">
        <v>12399</v>
      </c>
      <c r="D4173" t="s">
        <v>42722</v>
      </c>
      <c r="E4173"/>
      <c r="F4173" t="s">
        <v>29086</v>
      </c>
      <c r="G4173"/>
      <c r="H4173">
        <v>1.5</v>
      </c>
      <c r="I4173">
        <v>3.74</v>
      </c>
      <c r="J4173" t="s">
        <v>235</v>
      </c>
      <c r="K4173">
        <v>36.542222000000002</v>
      </c>
      <c r="L4173">
        <v>-85.555000000000007</v>
      </c>
      <c r="M4173" s="100" t="s">
        <v>38458</v>
      </c>
      <c r="N4173" t="s">
        <v>26340</v>
      </c>
      <c r="O4173" t="s">
        <v>42723</v>
      </c>
      <c r="P4173">
        <v>5</v>
      </c>
      <c r="Q4173" t="s">
        <v>32057</v>
      </c>
      <c r="R4173" t="s">
        <v>25812</v>
      </c>
      <c r="S4173" t="s">
        <v>26197</v>
      </c>
      <c r="T4173"/>
      <c r="U4173" t="s">
        <v>26198</v>
      </c>
      <c r="V4173" t="s">
        <v>26199</v>
      </c>
      <c r="Y4173" s="97"/>
      <c r="AA4173" s="91" t="str">
        <v>KNOB001.5CY</v>
      </c>
    </row>
    <row r="4174" spans="1:27" s="91" customFormat="1" ht="15" customHeight="1" x14ac:dyDescent="0.35">
      <c r="A4174" t="s">
        <v>12420</v>
      </c>
      <c r="B4174" t="s">
        <v>12419</v>
      </c>
      <c r="C4174" t="s">
        <v>12399</v>
      </c>
      <c r="D4174" t="s">
        <v>37298</v>
      </c>
      <c r="E4174"/>
      <c r="F4174" t="s">
        <v>29083</v>
      </c>
      <c r="G4174"/>
      <c r="H4174">
        <v>1.8</v>
      </c>
      <c r="I4174">
        <v>53.37</v>
      </c>
      <c r="J4174" t="s">
        <v>4</v>
      </c>
      <c r="K4174">
        <v>35.149900000000002</v>
      </c>
      <c r="L4174">
        <v>-87.186435000000003</v>
      </c>
      <c r="M4174" s="100" t="s">
        <v>38376</v>
      </c>
      <c r="N4174" t="s">
        <v>26196</v>
      </c>
      <c r="O4174" t="s">
        <v>42265</v>
      </c>
      <c r="P4174">
        <v>1</v>
      </c>
      <c r="Q4174" t="s">
        <v>32055</v>
      </c>
      <c r="R4174" t="s">
        <v>25808</v>
      </c>
      <c r="S4174" t="s">
        <v>26197</v>
      </c>
      <c r="T4174"/>
      <c r="U4174" t="s">
        <v>26198</v>
      </c>
      <c r="V4174" t="s">
        <v>26199</v>
      </c>
      <c r="Y4174" s="97"/>
      <c r="AA4174" s="91" t="str">
        <v>KNOB001.8LW</v>
      </c>
    </row>
    <row r="4175" spans="1:27" s="91" customFormat="1" ht="15" customHeight="1" x14ac:dyDescent="0.35">
      <c r="A4175" s="310" t="s">
        <v>43602</v>
      </c>
      <c r="B4175" s="310" t="s">
        <v>43603</v>
      </c>
      <c r="C4175" s="310" t="s">
        <v>12399</v>
      </c>
      <c r="D4175" s="310" t="s">
        <v>43604</v>
      </c>
      <c r="E4175" s="310"/>
      <c r="F4175" s="310" t="s">
        <v>29086</v>
      </c>
      <c r="G4175" s="310"/>
      <c r="H4175" s="314">
        <v>2.8</v>
      </c>
      <c r="I4175" s="314">
        <v>2.7</v>
      </c>
      <c r="J4175" s="310" t="s">
        <v>235</v>
      </c>
      <c r="K4175" s="314">
        <v>36.555219999999998</v>
      </c>
      <c r="L4175" s="314">
        <v>-85.571619999999996</v>
      </c>
      <c r="M4175" s="314" t="s">
        <v>38458</v>
      </c>
      <c r="N4175" s="310" t="s">
        <v>26340</v>
      </c>
      <c r="O4175" s="310" t="s">
        <v>43605</v>
      </c>
      <c r="P4175" s="314">
        <v>5</v>
      </c>
      <c r="Q4175" s="310" t="s">
        <v>32057</v>
      </c>
      <c r="R4175" s="310" t="s">
        <v>25829</v>
      </c>
      <c r="S4175" s="310" t="s">
        <v>26197</v>
      </c>
      <c r="T4175" s="310"/>
      <c r="U4175" s="310" t="s">
        <v>26198</v>
      </c>
      <c r="V4175" s="310" t="s">
        <v>26199</v>
      </c>
      <c r="Y4175" s="97"/>
      <c r="AA4175" s="91" t="str">
        <v>KNOB002.8CY</v>
      </c>
    </row>
    <row r="4176" spans="1:27" s="91" customFormat="1" ht="15" customHeight="1" x14ac:dyDescent="0.35">
      <c r="A4176" t="s">
        <v>12422</v>
      </c>
      <c r="B4176" t="s">
        <v>12421</v>
      </c>
      <c r="C4176" t="s">
        <v>12399</v>
      </c>
      <c r="D4176" t="s">
        <v>12423</v>
      </c>
      <c r="E4176"/>
      <c r="F4176" t="s">
        <v>44</v>
      </c>
      <c r="G4176"/>
      <c r="H4176">
        <v>3.7</v>
      </c>
      <c r="I4176">
        <v>8.49</v>
      </c>
      <c r="J4176" t="s">
        <v>230</v>
      </c>
      <c r="K4176">
        <v>36.360300000000002</v>
      </c>
      <c r="L4176">
        <v>-82.387500000000003</v>
      </c>
      <c r="M4176" s="100" t="s">
        <v>38455</v>
      </c>
      <c r="N4176" t="s">
        <v>26332</v>
      </c>
      <c r="O4176" t="s">
        <v>42721</v>
      </c>
      <c r="P4176">
        <v>1</v>
      </c>
      <c r="Q4176" t="s">
        <v>27563</v>
      </c>
      <c r="R4176" t="s">
        <v>25821</v>
      </c>
      <c r="S4176" t="s">
        <v>26197</v>
      </c>
      <c r="T4176"/>
      <c r="U4176" t="s">
        <v>26198</v>
      </c>
      <c r="V4176" t="s">
        <v>26204</v>
      </c>
      <c r="Y4176" s="97"/>
      <c r="AA4176" s="91" t="str">
        <v>KNOB003.7WN</v>
      </c>
    </row>
    <row r="4177" spans="1:27" s="91" customFormat="1" ht="15" customHeight="1" x14ac:dyDescent="0.35">
      <c r="A4177" t="s">
        <v>12425</v>
      </c>
      <c r="B4177" t="s">
        <v>12424</v>
      </c>
      <c r="C4177" t="s">
        <v>12399</v>
      </c>
      <c r="D4177" t="s">
        <v>12426</v>
      </c>
      <c r="E4177"/>
      <c r="F4177" t="s">
        <v>28994</v>
      </c>
      <c r="G4177"/>
      <c r="H4177">
        <v>4.3</v>
      </c>
      <c r="I4177">
        <v>9.8000000000000007</v>
      </c>
      <c r="J4177" t="s">
        <v>553</v>
      </c>
      <c r="K4177">
        <v>35.879660000000001</v>
      </c>
      <c r="L4177">
        <v>-83.658060000000006</v>
      </c>
      <c r="M4177" s="100" t="s">
        <v>38394</v>
      </c>
      <c r="N4177" t="s">
        <v>26308</v>
      </c>
      <c r="O4177" t="s">
        <v>42724</v>
      </c>
      <c r="P4177">
        <v>5</v>
      </c>
      <c r="Q4177" t="s">
        <v>27564</v>
      </c>
      <c r="R4177" t="s">
        <v>25825</v>
      </c>
      <c r="S4177" t="s">
        <v>26197</v>
      </c>
      <c r="T4177"/>
      <c r="U4177" t="s">
        <v>26198</v>
      </c>
      <c r="V4177" t="s">
        <v>26204</v>
      </c>
      <c r="W4177" s="91" t="s">
        <v>12427</v>
      </c>
      <c r="X4177" s="91" t="s">
        <v>35339</v>
      </c>
      <c r="Y4177" s="97"/>
      <c r="AA4177" s="91" t="str">
        <v>KNOB004.3SV</v>
      </c>
    </row>
    <row r="4178" spans="1:27" s="91" customFormat="1" ht="15" customHeight="1" x14ac:dyDescent="0.35">
      <c r="A4178" t="s">
        <v>12429</v>
      </c>
      <c r="B4178" t="s">
        <v>12428</v>
      </c>
      <c r="C4178" t="s">
        <v>12399</v>
      </c>
      <c r="D4178" t="s">
        <v>12430</v>
      </c>
      <c r="E4178"/>
      <c r="F4178" t="s">
        <v>44</v>
      </c>
      <c r="G4178"/>
      <c r="H4178">
        <v>5.8</v>
      </c>
      <c r="I4178">
        <v>4.08</v>
      </c>
      <c r="J4178" t="s">
        <v>230</v>
      </c>
      <c r="K4178">
        <v>36.340800000000002</v>
      </c>
      <c r="L4178">
        <v>-82.410600000000002</v>
      </c>
      <c r="M4178" s="100" t="s">
        <v>38455</v>
      </c>
      <c r="N4178" t="s">
        <v>26332</v>
      </c>
      <c r="O4178" t="s">
        <v>42721</v>
      </c>
      <c r="P4178">
        <v>1</v>
      </c>
      <c r="Q4178" t="s">
        <v>27563</v>
      </c>
      <c r="R4178" t="s">
        <v>25821</v>
      </c>
      <c r="S4178" t="s">
        <v>26197</v>
      </c>
      <c r="T4178"/>
      <c r="U4178" t="s">
        <v>26198</v>
      </c>
      <c r="V4178" t="s">
        <v>26204</v>
      </c>
      <c r="Y4178" s="97"/>
      <c r="AA4178" s="91" t="str">
        <v>KNOB005.8WN</v>
      </c>
    </row>
    <row r="4179" spans="1:27" s="91" customFormat="1" ht="15" customHeight="1" x14ac:dyDescent="0.35">
      <c r="A4179" t="s">
        <v>12432</v>
      </c>
      <c r="B4179" t="s">
        <v>12431</v>
      </c>
      <c r="C4179" t="s">
        <v>12399</v>
      </c>
      <c r="D4179" t="s">
        <v>12433</v>
      </c>
      <c r="E4179"/>
      <c r="F4179" t="s">
        <v>929</v>
      </c>
      <c r="G4179"/>
      <c r="H4179">
        <v>6</v>
      </c>
      <c r="I4179">
        <v>3.8</v>
      </c>
      <c r="J4179" t="s">
        <v>3295</v>
      </c>
      <c r="K4179">
        <v>35.870829999999998</v>
      </c>
      <c r="L4179">
        <v>-89.514669999999995</v>
      </c>
      <c r="M4179" s="100" t="s">
        <v>38425</v>
      </c>
      <c r="N4179" t="s">
        <v>26273</v>
      </c>
      <c r="O4179" t="s">
        <v>42725</v>
      </c>
      <c r="P4179">
        <v>5</v>
      </c>
      <c r="Q4179" t="s">
        <v>32058</v>
      </c>
      <c r="R4179" t="s">
        <v>25816</v>
      </c>
      <c r="S4179" t="s">
        <v>26197</v>
      </c>
      <c r="T4179"/>
      <c r="U4179" t="s">
        <v>26198</v>
      </c>
      <c r="V4179" t="s">
        <v>26199</v>
      </c>
      <c r="W4179" s="91" t="s">
        <v>12434</v>
      </c>
      <c r="Y4179" s="97"/>
      <c r="AA4179" s="91" t="str">
        <v>KNOB006.0LE</v>
      </c>
    </row>
    <row r="4180" spans="1:27" s="91" customFormat="1" ht="15" customHeight="1" x14ac:dyDescent="0.35">
      <c r="A4180" t="s">
        <v>12436</v>
      </c>
      <c r="B4180" t="s">
        <v>12435</v>
      </c>
      <c r="C4180" t="s">
        <v>12399</v>
      </c>
      <c r="D4180" t="s">
        <v>12437</v>
      </c>
      <c r="E4180"/>
      <c r="F4180" t="s">
        <v>44</v>
      </c>
      <c r="G4180"/>
      <c r="H4180">
        <v>7.1</v>
      </c>
      <c r="I4180">
        <v>2.94</v>
      </c>
      <c r="J4180" t="s">
        <v>230</v>
      </c>
      <c r="K4180">
        <v>36.328899999999997</v>
      </c>
      <c r="L4180">
        <v>-82.427660000000003</v>
      </c>
      <c r="M4180" s="100" t="s">
        <v>38455</v>
      </c>
      <c r="N4180" t="s">
        <v>26332</v>
      </c>
      <c r="O4180" t="s">
        <v>42721</v>
      </c>
      <c r="P4180">
        <v>1</v>
      </c>
      <c r="Q4180" t="s">
        <v>27563</v>
      </c>
      <c r="R4180" t="s">
        <v>25821</v>
      </c>
      <c r="S4180" t="s">
        <v>26197</v>
      </c>
      <c r="T4180"/>
      <c r="U4180" t="s">
        <v>26198</v>
      </c>
      <c r="V4180" t="s">
        <v>26204</v>
      </c>
      <c r="Y4180" s="97"/>
      <c r="AA4180" s="91" t="str">
        <v>KNOB007.1WN</v>
      </c>
    </row>
    <row r="4181" spans="1:27" s="91" customFormat="1" ht="15" customHeight="1" x14ac:dyDescent="0.35">
      <c r="A4181" t="s">
        <v>12439</v>
      </c>
      <c r="B4181" t="s">
        <v>12438</v>
      </c>
      <c r="C4181" t="s">
        <v>12440</v>
      </c>
      <c r="D4181" t="s">
        <v>12441</v>
      </c>
      <c r="E4181"/>
      <c r="F4181" t="s">
        <v>44</v>
      </c>
      <c r="G4181"/>
      <c r="H4181">
        <v>0.1</v>
      </c>
      <c r="I4181">
        <v>0.22</v>
      </c>
      <c r="J4181" t="s">
        <v>230</v>
      </c>
      <c r="K4181">
        <v>36.355110000000003</v>
      </c>
      <c r="L4181">
        <v>-82.399299999999997</v>
      </c>
      <c r="M4181" s="100" t="s">
        <v>38455</v>
      </c>
      <c r="N4181" t="s">
        <v>26332</v>
      </c>
      <c r="O4181" t="s">
        <v>42721</v>
      </c>
      <c r="P4181">
        <v>1</v>
      </c>
      <c r="Q4181" t="s">
        <v>27563</v>
      </c>
      <c r="R4181" t="s">
        <v>25821</v>
      </c>
      <c r="S4181" t="s">
        <v>26197</v>
      </c>
      <c r="T4181"/>
      <c r="U4181" t="s">
        <v>26198</v>
      </c>
      <c r="V4181" t="s">
        <v>26204</v>
      </c>
      <c r="W4181" s="91" t="s">
        <v>12442</v>
      </c>
      <c r="X4181" s="91" t="s">
        <v>32059</v>
      </c>
      <c r="Y4181" s="97"/>
      <c r="AA4181" s="91" t="str">
        <v>KNOB4.8T0.1WN</v>
      </c>
    </row>
    <row r="4182" spans="1:27" s="91" customFormat="1" ht="15" customHeight="1" x14ac:dyDescent="0.35">
      <c r="A4182" t="s">
        <v>12444</v>
      </c>
      <c r="B4182" t="s">
        <v>12443</v>
      </c>
      <c r="C4182" t="s">
        <v>12440</v>
      </c>
      <c r="D4182" t="s">
        <v>12445</v>
      </c>
      <c r="E4182"/>
      <c r="F4182" t="s">
        <v>44</v>
      </c>
      <c r="G4182"/>
      <c r="H4182">
        <v>0.3</v>
      </c>
      <c r="I4182">
        <v>1.8</v>
      </c>
      <c r="J4182" t="s">
        <v>230</v>
      </c>
      <c r="K4182">
        <v>36.325499999999998</v>
      </c>
      <c r="L4182">
        <v>-82.426599999999993</v>
      </c>
      <c r="M4182" s="100" t="s">
        <v>38455</v>
      </c>
      <c r="N4182" t="s">
        <v>26332</v>
      </c>
      <c r="O4182" t="s">
        <v>42721</v>
      </c>
      <c r="P4182">
        <v>1</v>
      </c>
      <c r="Q4182" t="s">
        <v>27563</v>
      </c>
      <c r="R4182" t="s">
        <v>25821</v>
      </c>
      <c r="S4182" t="s">
        <v>26197</v>
      </c>
      <c r="T4182"/>
      <c r="U4182" t="s">
        <v>26198</v>
      </c>
      <c r="V4182" t="s">
        <v>26204</v>
      </c>
      <c r="W4182" s="91" t="s">
        <v>12446</v>
      </c>
      <c r="X4182" s="91" t="s">
        <v>32060</v>
      </c>
      <c r="Y4182" s="97"/>
      <c r="AA4182" s="91" t="str">
        <v>KNOB7.2T0.3WN</v>
      </c>
    </row>
    <row r="4183" spans="1:27" s="91" customFormat="1" ht="15" customHeight="1" x14ac:dyDescent="0.35">
      <c r="A4183" t="s">
        <v>12448</v>
      </c>
      <c r="B4183" t="s">
        <v>12447</v>
      </c>
      <c r="C4183" t="s">
        <v>12440</v>
      </c>
      <c r="D4183" t="s">
        <v>12449</v>
      </c>
      <c r="E4183"/>
      <c r="F4183" t="s">
        <v>44</v>
      </c>
      <c r="G4183"/>
      <c r="H4183">
        <v>1.1000000000000001</v>
      </c>
      <c r="I4183">
        <v>1.39</v>
      </c>
      <c r="J4183" t="s">
        <v>230</v>
      </c>
      <c r="K4183">
        <v>36.316000000000003</v>
      </c>
      <c r="L4183">
        <v>-82.434600000000003</v>
      </c>
      <c r="M4183" s="100" t="s">
        <v>38455</v>
      </c>
      <c r="N4183" t="s">
        <v>26332</v>
      </c>
      <c r="O4183" t="s">
        <v>42721</v>
      </c>
      <c r="P4183">
        <v>1</v>
      </c>
      <c r="Q4183" t="s">
        <v>27563</v>
      </c>
      <c r="R4183" t="s">
        <v>25821</v>
      </c>
      <c r="S4183" t="s">
        <v>26197</v>
      </c>
      <c r="T4183"/>
      <c r="U4183" t="s">
        <v>26198</v>
      </c>
      <c r="V4183" t="s">
        <v>26204</v>
      </c>
      <c r="W4183" s="91" t="s">
        <v>12450</v>
      </c>
      <c r="X4183" s="91" t="s">
        <v>32060</v>
      </c>
      <c r="Y4183" s="97"/>
      <c r="AA4183" s="91" t="str">
        <v>KNOB7.2T1.1WN</v>
      </c>
    </row>
    <row r="4184" spans="1:27" s="91" customFormat="1" ht="15" customHeight="1" x14ac:dyDescent="0.35">
      <c r="A4184" t="s">
        <v>12452</v>
      </c>
      <c r="B4184" t="s">
        <v>12451</v>
      </c>
      <c r="C4184" t="s">
        <v>12440</v>
      </c>
      <c r="D4184" t="s">
        <v>12453</v>
      </c>
      <c r="E4184"/>
      <c r="F4184" t="s">
        <v>44</v>
      </c>
      <c r="G4184"/>
      <c r="H4184">
        <v>1.5</v>
      </c>
      <c r="I4184">
        <v>0.11</v>
      </c>
      <c r="J4184" t="s">
        <v>230</v>
      </c>
      <c r="K4184">
        <v>36.313099999999999</v>
      </c>
      <c r="L4184">
        <v>-82.433199999999999</v>
      </c>
      <c r="M4184" s="100" t="s">
        <v>38455</v>
      </c>
      <c r="N4184" t="s">
        <v>26332</v>
      </c>
      <c r="O4184" t="s">
        <v>42721</v>
      </c>
      <c r="P4184">
        <v>1</v>
      </c>
      <c r="Q4184" t="s">
        <v>27563</v>
      </c>
      <c r="R4184" t="s">
        <v>25821</v>
      </c>
      <c r="S4184" t="s">
        <v>26197</v>
      </c>
      <c r="T4184"/>
      <c r="U4184" t="s">
        <v>26198</v>
      </c>
      <c r="V4184" t="s">
        <v>26204</v>
      </c>
      <c r="W4184" s="91" t="s">
        <v>12454</v>
      </c>
      <c r="X4184" s="91" t="s">
        <v>32060</v>
      </c>
      <c r="Y4184" s="97"/>
      <c r="AA4184" s="91" t="str">
        <v>KNOB7.2T1.5WN</v>
      </c>
    </row>
    <row r="4185" spans="1:27" s="91" customFormat="1" ht="15" customHeight="1" x14ac:dyDescent="0.35">
      <c r="A4185" t="s">
        <v>12456</v>
      </c>
      <c r="B4185" t="s">
        <v>12455</v>
      </c>
      <c r="C4185" t="s">
        <v>12457</v>
      </c>
      <c r="D4185" t="s">
        <v>12458</v>
      </c>
      <c r="E4185"/>
      <c r="F4185" t="s">
        <v>28994</v>
      </c>
      <c r="G4185"/>
      <c r="H4185">
        <v>0.1</v>
      </c>
      <c r="I4185">
        <v>0.89</v>
      </c>
      <c r="J4185" t="s">
        <v>64</v>
      </c>
      <c r="K4185">
        <v>36.086329999999997</v>
      </c>
      <c r="L4185">
        <v>-83.003370000000004</v>
      </c>
      <c r="M4185" s="100" t="s">
        <v>38387</v>
      </c>
      <c r="N4185" t="s">
        <v>26214</v>
      </c>
      <c r="O4185" t="s">
        <v>42726</v>
      </c>
      <c r="P4185">
        <v>5</v>
      </c>
      <c r="Q4185" t="s">
        <v>27565</v>
      </c>
      <c r="R4185" t="s">
        <v>25821</v>
      </c>
      <c r="S4185" t="s">
        <v>26197</v>
      </c>
      <c r="T4185"/>
      <c r="U4185" t="s">
        <v>26198</v>
      </c>
      <c r="V4185" t="s">
        <v>26204</v>
      </c>
      <c r="Y4185" s="97"/>
      <c r="AA4185" s="91" t="str">
        <v>KYKER000.1GE</v>
      </c>
    </row>
    <row r="4186" spans="1:27" s="91" customFormat="1" ht="15" customHeight="1" x14ac:dyDescent="0.35">
      <c r="A4186" t="s">
        <v>12460</v>
      </c>
      <c r="B4186" t="s">
        <v>12459</v>
      </c>
      <c r="C4186" t="s">
        <v>12461</v>
      </c>
      <c r="D4186" t="s">
        <v>12462</v>
      </c>
      <c r="E4186"/>
      <c r="F4186" t="s">
        <v>27</v>
      </c>
      <c r="G4186"/>
      <c r="H4186">
        <v>0.2</v>
      </c>
      <c r="I4186">
        <v>6.04</v>
      </c>
      <c r="J4186" t="s">
        <v>28</v>
      </c>
      <c r="K4186">
        <v>35.573430000000002</v>
      </c>
      <c r="L4186">
        <v>-88.904240000000001</v>
      </c>
      <c r="M4186" s="100" t="s">
        <v>38381</v>
      </c>
      <c r="N4186" t="s">
        <v>26209</v>
      </c>
      <c r="O4186" t="s">
        <v>42694</v>
      </c>
      <c r="P4186">
        <v>1</v>
      </c>
      <c r="Q4186" t="s">
        <v>32061</v>
      </c>
      <c r="R4186" t="s">
        <v>25816</v>
      </c>
      <c r="S4186" t="s">
        <v>26197</v>
      </c>
      <c r="T4186"/>
      <c r="U4186" t="s">
        <v>26198</v>
      </c>
      <c r="V4186" t="s">
        <v>26199</v>
      </c>
      <c r="Y4186" s="97"/>
      <c r="AA4186" s="91" t="str">
        <v>LACKE000.2MN</v>
      </c>
    </row>
    <row r="4187" spans="1:27" s="91" customFormat="1" ht="15" customHeight="1" x14ac:dyDescent="0.35">
      <c r="A4187" t="s">
        <v>12464</v>
      </c>
      <c r="B4187" t="s">
        <v>12463</v>
      </c>
      <c r="C4187" t="s">
        <v>12461</v>
      </c>
      <c r="D4187" t="s">
        <v>12465</v>
      </c>
      <c r="E4187"/>
      <c r="F4187" t="s">
        <v>44</v>
      </c>
      <c r="G4187"/>
      <c r="H4187">
        <v>2.5</v>
      </c>
      <c r="I4187">
        <v>4.9000000000000004</v>
      </c>
      <c r="J4187" t="s">
        <v>15</v>
      </c>
      <c r="K4187">
        <v>35.7898</v>
      </c>
      <c r="L4187">
        <v>-84.043800000000005</v>
      </c>
      <c r="M4187" s="100" t="s">
        <v>38415</v>
      </c>
      <c r="N4187" t="s">
        <v>26602</v>
      </c>
      <c r="O4187" t="s">
        <v>42695</v>
      </c>
      <c r="P4187">
        <v>2</v>
      </c>
      <c r="Q4187" t="s">
        <v>32062</v>
      </c>
      <c r="R4187" t="s">
        <v>25825</v>
      </c>
      <c r="S4187" t="s">
        <v>26197</v>
      </c>
      <c r="T4187"/>
      <c r="U4187" t="s">
        <v>26198</v>
      </c>
      <c r="V4187" t="s">
        <v>26204</v>
      </c>
      <c r="W4187" s="91" t="s">
        <v>35340</v>
      </c>
      <c r="X4187" s="91" t="s">
        <v>30526</v>
      </c>
      <c r="Y4187" s="97"/>
      <c r="AA4187" s="91" t="str">
        <v>LACKE002.5BT</v>
      </c>
    </row>
    <row r="4188" spans="1:27" s="91" customFormat="1" ht="15" customHeight="1" x14ac:dyDescent="0.35">
      <c r="A4188" t="s">
        <v>12467</v>
      </c>
      <c r="B4188" t="s">
        <v>12466</v>
      </c>
      <c r="C4188" t="s">
        <v>12461</v>
      </c>
      <c r="D4188" t="s">
        <v>12468</v>
      </c>
      <c r="E4188"/>
      <c r="F4188" t="s">
        <v>44</v>
      </c>
      <c r="G4188"/>
      <c r="H4188">
        <v>2.7</v>
      </c>
      <c r="I4188">
        <v>4.82</v>
      </c>
      <c r="J4188" t="s">
        <v>15</v>
      </c>
      <c r="K4188">
        <v>35.807899999999997</v>
      </c>
      <c r="L4188">
        <v>-84.027699999999996</v>
      </c>
      <c r="M4188" s="100" t="s">
        <v>38415</v>
      </c>
      <c r="N4188" t="s">
        <v>26602</v>
      </c>
      <c r="O4188" t="s">
        <v>42695</v>
      </c>
      <c r="P4188">
        <v>2</v>
      </c>
      <c r="Q4188" t="s">
        <v>32063</v>
      </c>
      <c r="R4188" t="s">
        <v>25825</v>
      </c>
      <c r="S4188" t="s">
        <v>26197</v>
      </c>
      <c r="T4188"/>
      <c r="U4188" t="s">
        <v>26198</v>
      </c>
      <c r="V4188" t="s">
        <v>26204</v>
      </c>
      <c r="Y4188" s="97"/>
      <c r="AA4188" s="91" t="str">
        <v>LACKE002.7BT</v>
      </c>
    </row>
    <row r="4189" spans="1:27" s="91" customFormat="1" ht="15" customHeight="1" x14ac:dyDescent="0.35">
      <c r="A4189" t="s">
        <v>27567</v>
      </c>
      <c r="B4189" t="s">
        <v>27566</v>
      </c>
      <c r="C4189" t="s">
        <v>27568</v>
      </c>
      <c r="D4189" t="s">
        <v>27569</v>
      </c>
      <c r="E4189"/>
      <c r="F4189" t="s">
        <v>44</v>
      </c>
      <c r="G4189"/>
      <c r="H4189">
        <v>1.5</v>
      </c>
      <c r="I4189">
        <v>3.81</v>
      </c>
      <c r="J4189" t="s">
        <v>15</v>
      </c>
      <c r="K4189">
        <v>35.799059999999997</v>
      </c>
      <c r="L4189">
        <v>-84.021370000000005</v>
      </c>
      <c r="M4189" s="100" t="s">
        <v>38415</v>
      </c>
      <c r="N4189" t="s">
        <v>26602</v>
      </c>
      <c r="O4189" t="s">
        <v>42695</v>
      </c>
      <c r="P4189">
        <v>2</v>
      </c>
      <c r="Q4189" t="s">
        <v>37299</v>
      </c>
      <c r="R4189" t="s">
        <v>25825</v>
      </c>
      <c r="S4189" t="s">
        <v>26197</v>
      </c>
      <c r="T4189"/>
      <c r="U4189" t="s">
        <v>26198</v>
      </c>
      <c r="V4189" t="s">
        <v>26204</v>
      </c>
      <c r="Y4189" s="97"/>
      <c r="AA4189" s="91" t="str">
        <v>LACKE1.8T1.5BT</v>
      </c>
    </row>
    <row r="4190" spans="1:27" s="91" customFormat="1" ht="15" customHeight="1" x14ac:dyDescent="0.35">
      <c r="A4190" t="s">
        <v>12470</v>
      </c>
      <c r="B4190" t="s">
        <v>12469</v>
      </c>
      <c r="C4190" t="s">
        <v>12471</v>
      </c>
      <c r="D4190" t="s">
        <v>12472</v>
      </c>
      <c r="E4190"/>
      <c r="F4190" t="s">
        <v>44</v>
      </c>
      <c r="G4190"/>
      <c r="H4190">
        <v>0.1</v>
      </c>
      <c r="I4190">
        <v>3.3</v>
      </c>
      <c r="J4190" t="s">
        <v>15</v>
      </c>
      <c r="K4190">
        <v>35.797800000000002</v>
      </c>
      <c r="L4190">
        <v>-84.020799999999994</v>
      </c>
      <c r="M4190" s="100" t="s">
        <v>38415</v>
      </c>
      <c r="N4190" t="s">
        <v>26602</v>
      </c>
      <c r="O4190" t="s">
        <v>42695</v>
      </c>
      <c r="P4190">
        <v>2</v>
      </c>
      <c r="Q4190" t="s">
        <v>32064</v>
      </c>
      <c r="R4190" t="s">
        <v>25825</v>
      </c>
      <c r="S4190" t="s">
        <v>26197</v>
      </c>
      <c r="T4190"/>
      <c r="U4190" t="s">
        <v>26198</v>
      </c>
      <c r="V4190" t="s">
        <v>26204</v>
      </c>
      <c r="W4190" s="91" t="s">
        <v>35341</v>
      </c>
      <c r="X4190" s="91" t="s">
        <v>32065</v>
      </c>
      <c r="Y4190" s="97"/>
      <c r="AA4190" s="91" t="str">
        <v>LACKE3.4T0.1BT</v>
      </c>
    </row>
    <row r="4191" spans="1:27" s="91" customFormat="1" ht="15" customHeight="1" x14ac:dyDescent="0.35">
      <c r="A4191" s="310" t="s">
        <v>41330</v>
      </c>
      <c r="B4191" s="310" t="s">
        <v>41331</v>
      </c>
      <c r="C4191" s="310" t="s">
        <v>41332</v>
      </c>
      <c r="D4191" s="310" t="s">
        <v>41333</v>
      </c>
      <c r="E4191" s="310"/>
      <c r="F4191" s="310" t="s">
        <v>9</v>
      </c>
      <c r="G4191" s="310"/>
      <c r="H4191" s="314">
        <v>1</v>
      </c>
      <c r="I4191" s="314">
        <v>10.3</v>
      </c>
      <c r="J4191" s="310" t="s">
        <v>28</v>
      </c>
      <c r="K4191" s="314">
        <v>35.43282</v>
      </c>
      <c r="L4191" s="314">
        <v>-88.859570000000005</v>
      </c>
      <c r="M4191" s="314" t="s">
        <v>38450</v>
      </c>
      <c r="N4191" s="310" t="s">
        <v>26319</v>
      </c>
      <c r="O4191" s="310" t="s">
        <v>41334</v>
      </c>
      <c r="P4191" s="314">
        <v>4</v>
      </c>
      <c r="Q4191" s="310" t="s">
        <v>41335</v>
      </c>
      <c r="R4191" s="310" t="s">
        <v>25816</v>
      </c>
      <c r="S4191" s="310" t="s">
        <v>26197</v>
      </c>
      <c r="T4191" s="310"/>
      <c r="U4191" s="310" t="s">
        <v>26198</v>
      </c>
      <c r="V4191" s="310" t="s">
        <v>26199</v>
      </c>
      <c r="Y4191" s="97"/>
      <c r="AA4191" s="91" t="str">
        <v>LACY001.0MN</v>
      </c>
    </row>
    <row r="4192" spans="1:27" s="91" customFormat="1" ht="15" customHeight="1" x14ac:dyDescent="0.35">
      <c r="A4192" t="s">
        <v>12474</v>
      </c>
      <c r="B4192" t="s">
        <v>12473</v>
      </c>
      <c r="C4192" t="s">
        <v>12475</v>
      </c>
      <c r="D4192" t="s">
        <v>12476</v>
      </c>
      <c r="E4192"/>
      <c r="F4192" t="s">
        <v>29083</v>
      </c>
      <c r="G4192"/>
      <c r="H4192">
        <v>0.9</v>
      </c>
      <c r="I4192">
        <v>3.26</v>
      </c>
      <c r="J4192" t="s">
        <v>2522</v>
      </c>
      <c r="K4192">
        <v>35.749780000000001</v>
      </c>
      <c r="L4192">
        <v>-87.77319</v>
      </c>
      <c r="M4192" s="100" t="s">
        <v>38391</v>
      </c>
      <c r="N4192" t="s">
        <v>26220</v>
      </c>
      <c r="O4192" t="s">
        <v>42618</v>
      </c>
      <c r="P4192">
        <v>5</v>
      </c>
      <c r="Q4192" t="s">
        <v>32066</v>
      </c>
      <c r="R4192" t="s">
        <v>25808</v>
      </c>
      <c r="S4192" t="s">
        <v>26197</v>
      </c>
      <c r="T4192"/>
      <c r="U4192" t="s">
        <v>26198</v>
      </c>
      <c r="V4192" t="s">
        <v>26199</v>
      </c>
      <c r="Y4192" s="97"/>
      <c r="AA4192" s="91" t="str">
        <v>LAGOO000.9PE</v>
      </c>
    </row>
    <row r="4193" spans="1:27" s="91" customFormat="1" ht="15" customHeight="1" x14ac:dyDescent="0.35">
      <c r="A4193" t="s">
        <v>12478</v>
      </c>
      <c r="B4193" t="s">
        <v>12477</v>
      </c>
      <c r="C4193" t="s">
        <v>12479</v>
      </c>
      <c r="D4193" t="s">
        <v>12480</v>
      </c>
      <c r="E4193"/>
      <c r="F4193" t="s">
        <v>27</v>
      </c>
      <c r="G4193"/>
      <c r="H4193">
        <v>3</v>
      </c>
      <c r="I4193">
        <v>39.28</v>
      </c>
      <c r="J4193" t="s">
        <v>936</v>
      </c>
      <c r="K4193">
        <v>35.594999999999999</v>
      </c>
      <c r="L4193">
        <v>-89.4696</v>
      </c>
      <c r="M4193" s="100" t="s">
        <v>38450</v>
      </c>
      <c r="N4193" t="s">
        <v>26319</v>
      </c>
      <c r="O4193" t="s">
        <v>42696</v>
      </c>
      <c r="P4193">
        <v>4</v>
      </c>
      <c r="Q4193" t="s">
        <v>27570</v>
      </c>
      <c r="R4193" t="s">
        <v>25816</v>
      </c>
      <c r="S4193" t="s">
        <v>26197</v>
      </c>
      <c r="T4193"/>
      <c r="U4193" t="s">
        <v>26198</v>
      </c>
      <c r="V4193" t="s">
        <v>26199</v>
      </c>
      <c r="W4193" s="91" t="s">
        <v>12481</v>
      </c>
      <c r="X4193" s="91" t="s">
        <v>32067</v>
      </c>
      <c r="Y4193" s="97"/>
      <c r="AA4193" s="91" t="str">
        <v>LAGOO003.0HY</v>
      </c>
    </row>
    <row r="4194" spans="1:27" s="91" customFormat="1" ht="15" customHeight="1" x14ac:dyDescent="0.35">
      <c r="A4194" t="s">
        <v>12483</v>
      </c>
      <c r="B4194" t="s">
        <v>12482</v>
      </c>
      <c r="C4194" t="s">
        <v>12479</v>
      </c>
      <c r="D4194" t="s">
        <v>12484</v>
      </c>
      <c r="E4194"/>
      <c r="F4194" t="s">
        <v>27</v>
      </c>
      <c r="G4194"/>
      <c r="H4194">
        <v>10.3</v>
      </c>
      <c r="I4194">
        <v>23.84</v>
      </c>
      <c r="J4194" t="s">
        <v>936</v>
      </c>
      <c r="K4194">
        <v>35.631</v>
      </c>
      <c r="L4194">
        <v>-89.411000000000001</v>
      </c>
      <c r="M4194" s="100" t="s">
        <v>38450</v>
      </c>
      <c r="N4194" t="s">
        <v>26319</v>
      </c>
      <c r="O4194" t="s">
        <v>42696</v>
      </c>
      <c r="P4194">
        <v>4</v>
      </c>
      <c r="Q4194" t="s">
        <v>27570</v>
      </c>
      <c r="R4194" t="s">
        <v>25816</v>
      </c>
      <c r="S4194" t="s">
        <v>26197</v>
      </c>
      <c r="T4194"/>
      <c r="U4194" t="s">
        <v>26198</v>
      </c>
      <c r="V4194" t="s">
        <v>26199</v>
      </c>
      <c r="W4194" s="91" t="s">
        <v>12485</v>
      </c>
      <c r="Y4194" s="97"/>
      <c r="AA4194" s="91" t="str">
        <v>LAGOO010.3HY</v>
      </c>
    </row>
    <row r="4195" spans="1:27" s="91" customFormat="1" ht="15" customHeight="1" x14ac:dyDescent="0.35">
      <c r="A4195" t="s">
        <v>12487</v>
      </c>
      <c r="B4195" t="s">
        <v>12486</v>
      </c>
      <c r="C4195" t="s">
        <v>12479</v>
      </c>
      <c r="D4195" t="s">
        <v>12488</v>
      </c>
      <c r="E4195"/>
      <c r="F4195" t="s">
        <v>27</v>
      </c>
      <c r="G4195"/>
      <c r="H4195">
        <v>13.6</v>
      </c>
      <c r="I4195">
        <v>9.27</v>
      </c>
      <c r="J4195" t="s">
        <v>936</v>
      </c>
      <c r="K4195">
        <v>35.659999999999997</v>
      </c>
      <c r="L4195">
        <v>-89.409300000000002</v>
      </c>
      <c r="M4195" s="100" t="s">
        <v>38450</v>
      </c>
      <c r="N4195" t="s">
        <v>26319</v>
      </c>
      <c r="O4195" t="s">
        <v>42696</v>
      </c>
      <c r="P4195">
        <v>4</v>
      </c>
      <c r="Q4195" t="s">
        <v>27570</v>
      </c>
      <c r="R4195" t="s">
        <v>25816</v>
      </c>
      <c r="S4195" t="s">
        <v>26197</v>
      </c>
      <c r="T4195"/>
      <c r="U4195" t="s">
        <v>26198</v>
      </c>
      <c r="V4195" t="s">
        <v>26199</v>
      </c>
      <c r="W4195" s="91" t="s">
        <v>12489</v>
      </c>
      <c r="X4195" s="91" t="s">
        <v>32068</v>
      </c>
      <c r="Y4195" s="97"/>
      <c r="AA4195" s="91" t="str">
        <v>LAGOO013.6HY</v>
      </c>
    </row>
    <row r="4196" spans="1:27" s="91" customFormat="1" ht="15" customHeight="1" x14ac:dyDescent="0.35">
      <c r="A4196" t="s">
        <v>32069</v>
      </c>
      <c r="B4196" t="s">
        <v>32070</v>
      </c>
      <c r="C4196" t="s">
        <v>12492</v>
      </c>
      <c r="D4196" t="s">
        <v>35342</v>
      </c>
      <c r="E4196"/>
      <c r="F4196" t="s">
        <v>27</v>
      </c>
      <c r="G4196"/>
      <c r="H4196">
        <v>0.8</v>
      </c>
      <c r="I4196">
        <v>3.3</v>
      </c>
      <c r="J4196" t="s">
        <v>936</v>
      </c>
      <c r="K4196">
        <v>35.672260000000001</v>
      </c>
      <c r="L4196">
        <v>-89.429820000000007</v>
      </c>
      <c r="M4196" s="100" t="s">
        <v>38450</v>
      </c>
      <c r="N4196" t="s">
        <v>26319</v>
      </c>
      <c r="O4196" t="s">
        <v>42696</v>
      </c>
      <c r="P4196">
        <v>4</v>
      </c>
      <c r="Q4196" t="s">
        <v>32071</v>
      </c>
      <c r="R4196" t="s">
        <v>25816</v>
      </c>
      <c r="S4196" t="s">
        <v>26197</v>
      </c>
      <c r="T4196"/>
      <c r="U4196" t="s">
        <v>26198</v>
      </c>
      <c r="V4196" t="s">
        <v>26199</v>
      </c>
      <c r="Y4196" s="97"/>
      <c r="AA4196" s="91" t="str">
        <v>LAGOO017.3T0.8HY</v>
      </c>
    </row>
    <row r="4197" spans="1:27" s="91" customFormat="1" ht="15" customHeight="1" x14ac:dyDescent="0.35">
      <c r="A4197" t="s">
        <v>32072</v>
      </c>
      <c r="B4197" t="s">
        <v>32073</v>
      </c>
      <c r="C4197" t="s">
        <v>32074</v>
      </c>
      <c r="D4197" t="s">
        <v>32075</v>
      </c>
      <c r="E4197"/>
      <c r="F4197" t="s">
        <v>27</v>
      </c>
      <c r="G4197"/>
      <c r="H4197">
        <v>1.5</v>
      </c>
      <c r="I4197">
        <v>2</v>
      </c>
      <c r="J4197" t="s">
        <v>936</v>
      </c>
      <c r="K4197">
        <v>35.689869999999999</v>
      </c>
      <c r="L4197">
        <v>-89.41865</v>
      </c>
      <c r="M4197" s="100" t="s">
        <v>38450</v>
      </c>
      <c r="N4197" t="s">
        <v>26319</v>
      </c>
      <c r="O4197" t="s">
        <v>42696</v>
      </c>
      <c r="P4197">
        <v>4</v>
      </c>
      <c r="Q4197" t="s">
        <v>27570</v>
      </c>
      <c r="R4197" t="s">
        <v>25816</v>
      </c>
      <c r="S4197" t="s">
        <v>26197</v>
      </c>
      <c r="T4197"/>
      <c r="U4197" t="s">
        <v>26198</v>
      </c>
      <c r="V4197" t="s">
        <v>26199</v>
      </c>
      <c r="Y4197" s="97"/>
      <c r="AA4197" s="91" t="str">
        <v>LAGOO017.3T1.5HY</v>
      </c>
    </row>
    <row r="4198" spans="1:27" s="91" customFormat="1" ht="15" customHeight="1" x14ac:dyDescent="0.35">
      <c r="A4198" t="s">
        <v>12491</v>
      </c>
      <c r="B4198" t="s">
        <v>12490</v>
      </c>
      <c r="C4198" t="s">
        <v>12492</v>
      </c>
      <c r="D4198" t="s">
        <v>12493</v>
      </c>
      <c r="E4198"/>
      <c r="F4198" t="s">
        <v>27</v>
      </c>
      <c r="G4198"/>
      <c r="H4198">
        <v>1.8</v>
      </c>
      <c r="I4198">
        <v>3.44</v>
      </c>
      <c r="J4198" t="s">
        <v>936</v>
      </c>
      <c r="K4198">
        <v>35.658999999999999</v>
      </c>
      <c r="L4198">
        <v>-89.441000000000003</v>
      </c>
      <c r="M4198" s="100" t="s">
        <v>38450</v>
      </c>
      <c r="N4198" t="s">
        <v>26319</v>
      </c>
      <c r="O4198" t="s">
        <v>42696</v>
      </c>
      <c r="P4198">
        <v>4</v>
      </c>
      <c r="Q4198" t="s">
        <v>32071</v>
      </c>
      <c r="R4198" t="s">
        <v>25816</v>
      </c>
      <c r="S4198" t="s">
        <v>26197</v>
      </c>
      <c r="T4198"/>
      <c r="U4198" t="s">
        <v>26198</v>
      </c>
      <c r="V4198" t="s">
        <v>26199</v>
      </c>
      <c r="W4198" s="91" t="s">
        <v>12494</v>
      </c>
      <c r="X4198" s="91" t="s">
        <v>29606</v>
      </c>
      <c r="Y4198" s="97"/>
      <c r="AA4198" s="91" t="str">
        <v>LAGOO12.6T1.8HY</v>
      </c>
    </row>
    <row r="4199" spans="1:27" s="91" customFormat="1" ht="15" customHeight="1" x14ac:dyDescent="0.35">
      <c r="A4199" t="s">
        <v>32076</v>
      </c>
      <c r="B4199" t="s">
        <v>32077</v>
      </c>
      <c r="C4199" t="s">
        <v>32078</v>
      </c>
      <c r="D4199" t="s">
        <v>32079</v>
      </c>
      <c r="E4199"/>
      <c r="F4199" t="s">
        <v>27</v>
      </c>
      <c r="G4199"/>
      <c r="H4199">
        <v>0.2</v>
      </c>
      <c r="I4199">
        <v>0.5</v>
      </c>
      <c r="J4199" t="s">
        <v>936</v>
      </c>
      <c r="K4199">
        <v>35.687330000000003</v>
      </c>
      <c r="L4199">
        <v>-89.414109999999994</v>
      </c>
      <c r="M4199" s="100" t="s">
        <v>38450</v>
      </c>
      <c r="N4199" t="s">
        <v>26319</v>
      </c>
      <c r="O4199" t="s">
        <v>42696</v>
      </c>
      <c r="P4199">
        <v>4</v>
      </c>
      <c r="Q4199" t="s">
        <v>32071</v>
      </c>
      <c r="R4199" t="s">
        <v>25816</v>
      </c>
      <c r="S4199" t="s">
        <v>26197</v>
      </c>
      <c r="T4199"/>
      <c r="U4199" t="s">
        <v>26198</v>
      </c>
      <c r="V4199" t="s">
        <v>26199</v>
      </c>
      <c r="Y4199" s="97"/>
      <c r="AA4199" s="91" t="str">
        <v>LAGOO17.3T1.3T0.2HY</v>
      </c>
    </row>
    <row r="4200" spans="1:27" s="91" customFormat="1" ht="15" customHeight="1" x14ac:dyDescent="0.35">
      <c r="A4200" t="s">
        <v>12496</v>
      </c>
      <c r="B4200" t="s">
        <v>12495</v>
      </c>
      <c r="C4200" t="s">
        <v>12497</v>
      </c>
      <c r="D4200" t="s">
        <v>12498</v>
      </c>
      <c r="E4200"/>
      <c r="F4200" t="s">
        <v>58</v>
      </c>
      <c r="G4200"/>
      <c r="H4200"/>
      <c r="I4200"/>
      <c r="J4200" t="s">
        <v>313</v>
      </c>
      <c r="K4200">
        <v>36.006860000000003</v>
      </c>
      <c r="L4200">
        <v>-84.894400000000005</v>
      </c>
      <c r="M4200" s="100" t="s">
        <v>38416</v>
      </c>
      <c r="N4200" t="s">
        <v>26258</v>
      </c>
      <c r="O4200" t="s">
        <v>42563</v>
      </c>
      <c r="P4200">
        <v>1</v>
      </c>
      <c r="Q4200" t="s">
        <v>29597</v>
      </c>
      <c r="R4200" t="s">
        <v>25812</v>
      </c>
      <c r="S4200" t="s">
        <v>26197</v>
      </c>
      <c r="T4200" t="s">
        <v>27571</v>
      </c>
      <c r="U4200" t="s">
        <v>26207</v>
      </c>
      <c r="V4200" t="s">
        <v>26199</v>
      </c>
      <c r="X4200" s="91" t="s">
        <v>31275</v>
      </c>
      <c r="Y4200" s="97"/>
      <c r="AA4200" s="91" t="str">
        <v>LAKECATHERINE</v>
      </c>
    </row>
    <row r="4201" spans="1:27" s="91" customFormat="1" ht="15" customHeight="1" x14ac:dyDescent="0.35">
      <c r="A4201" t="s">
        <v>27573</v>
      </c>
      <c r="B4201" t="s">
        <v>27572</v>
      </c>
      <c r="C4201" t="s">
        <v>27574</v>
      </c>
      <c r="D4201" t="s">
        <v>26543</v>
      </c>
      <c r="E4201"/>
      <c r="F4201" t="s">
        <v>44</v>
      </c>
      <c r="G4201"/>
      <c r="H4201">
        <v>0.1</v>
      </c>
      <c r="I4201">
        <v>0.33</v>
      </c>
      <c r="J4201" t="s">
        <v>3025</v>
      </c>
      <c r="K4201">
        <v>36.349004999999998</v>
      </c>
      <c r="L4201">
        <v>-83.899726000000001</v>
      </c>
      <c r="M4201" s="100" t="s">
        <v>38424</v>
      </c>
      <c r="N4201" t="s">
        <v>26272</v>
      </c>
      <c r="O4201" t="s">
        <v>43177</v>
      </c>
      <c r="P4201">
        <v>4</v>
      </c>
      <c r="Q4201" t="s">
        <v>27575</v>
      </c>
      <c r="R4201" t="s">
        <v>25825</v>
      </c>
      <c r="S4201" t="s">
        <v>26197</v>
      </c>
      <c r="T4201"/>
      <c r="U4201" t="s">
        <v>26198</v>
      </c>
      <c r="V4201" t="s">
        <v>26204</v>
      </c>
      <c r="W4201" s="91" t="s">
        <v>43325</v>
      </c>
      <c r="X4201" s="91" t="s">
        <v>29611</v>
      </c>
      <c r="Y4201" s="97"/>
      <c r="AA4201" s="91" t="str">
        <v>LAMB_G0.1UN</v>
      </c>
    </row>
    <row r="4202" spans="1:27" s="91" customFormat="1" ht="15" customHeight="1" x14ac:dyDescent="0.35">
      <c r="A4202" t="s">
        <v>12500</v>
      </c>
      <c r="B4202" t="s">
        <v>12499</v>
      </c>
      <c r="C4202" t="s">
        <v>12501</v>
      </c>
      <c r="D4202" t="s">
        <v>3637</v>
      </c>
      <c r="E4202"/>
      <c r="F4202" t="s">
        <v>115</v>
      </c>
      <c r="G4202"/>
      <c r="H4202">
        <v>0.1</v>
      </c>
      <c r="I4202">
        <v>3.79</v>
      </c>
      <c r="J4202" t="s">
        <v>249</v>
      </c>
      <c r="K4202">
        <v>35.468000000000004</v>
      </c>
      <c r="L4202">
        <v>-85.316500000000005</v>
      </c>
      <c r="M4202" s="100" t="s">
        <v>38393</v>
      </c>
      <c r="N4202" t="s">
        <v>59</v>
      </c>
      <c r="O4202" t="s">
        <v>42310</v>
      </c>
      <c r="P4202">
        <v>5</v>
      </c>
      <c r="Q4202" t="s">
        <v>32080</v>
      </c>
      <c r="R4202" t="s">
        <v>25802</v>
      </c>
      <c r="S4202" t="s">
        <v>26197</v>
      </c>
      <c r="T4202"/>
      <c r="U4202" t="s">
        <v>26198</v>
      </c>
      <c r="V4202" t="s">
        <v>26199</v>
      </c>
      <c r="X4202" s="91" t="s">
        <v>32081</v>
      </c>
      <c r="Y4202" s="97"/>
      <c r="AA4202" s="91" t="str">
        <v>LAMB000.1BL</v>
      </c>
    </row>
    <row r="4203" spans="1:27" s="91" customFormat="1" ht="15" customHeight="1" x14ac:dyDescent="0.35">
      <c r="A4203" t="s">
        <v>12503</v>
      </c>
      <c r="B4203" t="s">
        <v>12502</v>
      </c>
      <c r="C4203" t="s">
        <v>12504</v>
      </c>
      <c r="D4203" t="s">
        <v>12505</v>
      </c>
      <c r="E4203"/>
      <c r="F4203" t="s">
        <v>29083</v>
      </c>
      <c r="G4203"/>
      <c r="H4203">
        <v>0.1</v>
      </c>
      <c r="I4203">
        <v>4.9800000000000004</v>
      </c>
      <c r="J4203" t="s">
        <v>100</v>
      </c>
      <c r="K4203">
        <v>35.562570000000001</v>
      </c>
      <c r="L4203">
        <v>-87.386240000000001</v>
      </c>
      <c r="M4203" s="100" t="s">
        <v>38382</v>
      </c>
      <c r="N4203" t="s">
        <v>26210</v>
      </c>
      <c r="O4203" t="s">
        <v>42205</v>
      </c>
      <c r="P4203">
        <v>3</v>
      </c>
      <c r="Q4203" t="s">
        <v>27576</v>
      </c>
      <c r="R4203" t="s">
        <v>25808</v>
      </c>
      <c r="S4203" t="s">
        <v>26197</v>
      </c>
      <c r="T4203"/>
      <c r="U4203" t="s">
        <v>26198</v>
      </c>
      <c r="V4203" t="s">
        <v>26199</v>
      </c>
      <c r="Y4203" s="97"/>
      <c r="AA4203" s="91" t="str">
        <v>LANGF000.1LS</v>
      </c>
    </row>
    <row r="4204" spans="1:27" s="91" customFormat="1" ht="15" customHeight="1" x14ac:dyDescent="0.35">
      <c r="A4204" t="s">
        <v>12507</v>
      </c>
      <c r="B4204" t="s">
        <v>12506</v>
      </c>
      <c r="C4204" t="s">
        <v>12508</v>
      </c>
      <c r="D4204" t="s">
        <v>12509</v>
      </c>
      <c r="E4204"/>
      <c r="F4204" t="s">
        <v>29010</v>
      </c>
      <c r="G4204"/>
      <c r="H4204">
        <v>0.6</v>
      </c>
      <c r="I4204">
        <v>0.64</v>
      </c>
      <c r="J4204" t="s">
        <v>398</v>
      </c>
      <c r="K4204">
        <v>36.58164</v>
      </c>
      <c r="L4204">
        <v>-83.762979999999999</v>
      </c>
      <c r="M4204" s="100" t="s">
        <v>38417</v>
      </c>
      <c r="N4204" t="s">
        <v>26260</v>
      </c>
      <c r="O4204" t="s">
        <v>42698</v>
      </c>
      <c r="P4204">
        <v>4</v>
      </c>
      <c r="Q4204" t="s">
        <v>32082</v>
      </c>
      <c r="R4204" t="s">
        <v>25825</v>
      </c>
      <c r="S4204" t="s">
        <v>26197</v>
      </c>
      <c r="T4204"/>
      <c r="U4204" t="s">
        <v>26198</v>
      </c>
      <c r="V4204" t="s">
        <v>26204</v>
      </c>
      <c r="X4204" s="91" t="s">
        <v>39512</v>
      </c>
      <c r="Y4204" s="97"/>
      <c r="AA4204" s="91" t="str">
        <v>LANGL000.6CL</v>
      </c>
    </row>
    <row r="4205" spans="1:27" s="91" customFormat="1" ht="15" customHeight="1" x14ac:dyDescent="0.35">
      <c r="A4205" t="s">
        <v>37300</v>
      </c>
      <c r="B4205" t="s">
        <v>37301</v>
      </c>
      <c r="C4205" t="s">
        <v>37302</v>
      </c>
      <c r="D4205" t="s">
        <v>37303</v>
      </c>
      <c r="E4205"/>
      <c r="F4205" t="s">
        <v>29089</v>
      </c>
      <c r="G4205"/>
      <c r="H4205">
        <v>11.4</v>
      </c>
      <c r="I4205">
        <v>5.4</v>
      </c>
      <c r="J4205" t="s">
        <v>1870</v>
      </c>
      <c r="K4205">
        <v>34.989040000000003</v>
      </c>
      <c r="L4205">
        <v>-86.252529999999993</v>
      </c>
      <c r="M4205" s="100" t="s">
        <v>38525</v>
      </c>
      <c r="N4205" t="s">
        <v>26419</v>
      </c>
      <c r="O4205" t="s">
        <v>39513</v>
      </c>
      <c r="P4205">
        <v>1</v>
      </c>
      <c r="Q4205" t="s">
        <v>37304</v>
      </c>
      <c r="R4205" t="s">
        <v>25808</v>
      </c>
      <c r="S4205" t="s">
        <v>27132</v>
      </c>
      <c r="T4205"/>
      <c r="U4205" t="s">
        <v>26198</v>
      </c>
      <c r="V4205" t="s">
        <v>26199</v>
      </c>
      <c r="Y4205" s="97"/>
      <c r="AA4205" s="91" t="str">
        <v>LARKI011.4_AL</v>
      </c>
    </row>
    <row r="4206" spans="1:27" s="91" customFormat="1" ht="15" customHeight="1" x14ac:dyDescent="0.35">
      <c r="A4206" t="s">
        <v>12511</v>
      </c>
      <c r="B4206" t="s">
        <v>12510</v>
      </c>
      <c r="C4206" t="s">
        <v>12512</v>
      </c>
      <c r="D4206" t="s">
        <v>5963</v>
      </c>
      <c r="E4206"/>
      <c r="F4206" t="s">
        <v>27</v>
      </c>
      <c r="G4206"/>
      <c r="H4206">
        <v>0.1</v>
      </c>
      <c r="I4206">
        <v>4.67</v>
      </c>
      <c r="J4206" t="s">
        <v>919</v>
      </c>
      <c r="K4206">
        <v>35.075830000000003</v>
      </c>
      <c r="L4206">
        <v>-90.059160000000006</v>
      </c>
      <c r="M4206" s="100" t="s">
        <v>38557</v>
      </c>
      <c r="N4206" t="s">
        <v>26435</v>
      </c>
      <c r="O4206" t="s">
        <v>42607</v>
      </c>
      <c r="P4206">
        <v>1</v>
      </c>
      <c r="Q4206" t="s">
        <v>32083</v>
      </c>
      <c r="R4206" t="s">
        <v>25828</v>
      </c>
      <c r="S4206" t="s">
        <v>26197</v>
      </c>
      <c r="T4206"/>
      <c r="U4206" t="s">
        <v>26198</v>
      </c>
      <c r="V4206" t="s">
        <v>26199</v>
      </c>
      <c r="W4206" s="91" t="s">
        <v>42699</v>
      </c>
      <c r="X4206" s="91" t="s">
        <v>35343</v>
      </c>
      <c r="Y4206" s="97"/>
      <c r="AA4206" s="91" t="str">
        <v>LATHA000.1SH</v>
      </c>
    </row>
    <row r="4207" spans="1:27" s="91" customFormat="1" ht="15" customHeight="1" x14ac:dyDescent="0.35">
      <c r="A4207" t="s">
        <v>12619</v>
      </c>
      <c r="B4207" t="s">
        <v>12618</v>
      </c>
      <c r="C4207" t="s">
        <v>12620</v>
      </c>
      <c r="D4207" t="s">
        <v>12621</v>
      </c>
      <c r="E4207"/>
      <c r="F4207" t="s">
        <v>28996</v>
      </c>
      <c r="G4207"/>
      <c r="H4207">
        <v>0.3</v>
      </c>
      <c r="I4207">
        <v>0.54</v>
      </c>
      <c r="J4207" t="s">
        <v>2163</v>
      </c>
      <c r="K4207">
        <v>36.197299999999998</v>
      </c>
      <c r="L4207">
        <v>-83.697100000000006</v>
      </c>
      <c r="M4207" s="100" t="s">
        <v>38388</v>
      </c>
      <c r="N4207" t="s">
        <v>18813</v>
      </c>
      <c r="O4207" t="s">
        <v>42285</v>
      </c>
      <c r="P4207">
        <v>4</v>
      </c>
      <c r="Q4207" t="s">
        <v>32084</v>
      </c>
      <c r="R4207" t="s">
        <v>25825</v>
      </c>
      <c r="S4207" t="s">
        <v>26197</v>
      </c>
      <c r="T4207"/>
      <c r="U4207" t="s">
        <v>26198</v>
      </c>
      <c r="V4207" t="s">
        <v>26204</v>
      </c>
      <c r="W4207" s="91" t="s">
        <v>12622</v>
      </c>
      <c r="X4207" s="91" t="s">
        <v>35352</v>
      </c>
      <c r="Y4207" s="97"/>
      <c r="AA4207" s="91" t="str">
        <v>LAURE_G0.3GR</v>
      </c>
    </row>
    <row r="4208" spans="1:27" s="91" customFormat="1" ht="15" customHeight="1" x14ac:dyDescent="0.35">
      <c r="A4208" t="s">
        <v>32085</v>
      </c>
      <c r="B4208" t="s">
        <v>32086</v>
      </c>
      <c r="C4208" t="s">
        <v>32087</v>
      </c>
      <c r="D4208" t="s">
        <v>32088</v>
      </c>
      <c r="E4208"/>
      <c r="F4208" t="s">
        <v>28985</v>
      </c>
      <c r="G4208"/>
      <c r="H4208">
        <v>0.1</v>
      </c>
      <c r="I4208">
        <v>0.42</v>
      </c>
      <c r="J4208" t="s">
        <v>409</v>
      </c>
      <c r="K4208">
        <v>35.345191</v>
      </c>
      <c r="L4208">
        <v>-84.193323000000007</v>
      </c>
      <c r="M4208" s="100" t="s">
        <v>38378</v>
      </c>
      <c r="N4208" t="s">
        <v>26202</v>
      </c>
      <c r="O4208" t="s">
        <v>42915</v>
      </c>
      <c r="P4208">
        <v>3</v>
      </c>
      <c r="Q4208" t="s">
        <v>37305</v>
      </c>
      <c r="R4208" t="s">
        <v>25825</v>
      </c>
      <c r="S4208" t="s">
        <v>26197</v>
      </c>
      <c r="T4208"/>
      <c r="U4208" t="s">
        <v>26198</v>
      </c>
      <c r="V4208" t="s">
        <v>26204</v>
      </c>
      <c r="Y4208" s="97"/>
      <c r="AA4208" s="91" t="str">
        <v>LAURE0.2T0.1MO</v>
      </c>
    </row>
    <row r="4209" spans="1:27" s="91" customFormat="1" ht="15" customHeight="1" x14ac:dyDescent="0.35">
      <c r="A4209" t="s">
        <v>12514</v>
      </c>
      <c r="B4209" t="s">
        <v>12513</v>
      </c>
      <c r="C4209" t="s">
        <v>12515</v>
      </c>
      <c r="D4209" t="s">
        <v>12516</v>
      </c>
      <c r="E4209"/>
      <c r="F4209" t="s">
        <v>58</v>
      </c>
      <c r="G4209"/>
      <c r="H4209">
        <v>0.3</v>
      </c>
      <c r="I4209">
        <v>0.04</v>
      </c>
      <c r="J4209" t="s">
        <v>583</v>
      </c>
      <c r="K4209">
        <v>35.23648</v>
      </c>
      <c r="L4209">
        <v>-85.842479999999995</v>
      </c>
      <c r="M4209" s="100" t="s">
        <v>38430</v>
      </c>
      <c r="N4209" t="s">
        <v>26288</v>
      </c>
      <c r="O4209" t="s">
        <v>42210</v>
      </c>
      <c r="P4209">
        <v>5</v>
      </c>
      <c r="Q4209" t="s">
        <v>32089</v>
      </c>
      <c r="R4209" t="s">
        <v>25802</v>
      </c>
      <c r="S4209" t="s">
        <v>26197</v>
      </c>
      <c r="T4209"/>
      <c r="U4209" t="s">
        <v>26198</v>
      </c>
      <c r="V4209" t="s">
        <v>26199</v>
      </c>
      <c r="Y4209" s="97"/>
      <c r="AA4209" s="91" t="str">
        <v>LAURE0.5T0.3T0.3MI</v>
      </c>
    </row>
    <row r="4210" spans="1:27" s="91" customFormat="1" ht="15" customHeight="1" x14ac:dyDescent="0.35">
      <c r="A4210" t="s">
        <v>12518</v>
      </c>
      <c r="B4210" t="s">
        <v>12517</v>
      </c>
      <c r="C4210" t="s">
        <v>12519</v>
      </c>
      <c r="D4210" t="s">
        <v>12520</v>
      </c>
      <c r="E4210"/>
      <c r="F4210" t="s">
        <v>58</v>
      </c>
      <c r="G4210"/>
      <c r="H4210">
        <v>0.8</v>
      </c>
      <c r="I4210">
        <v>0.19</v>
      </c>
      <c r="J4210" t="s">
        <v>583</v>
      </c>
      <c r="K4210">
        <v>35.238720000000001</v>
      </c>
      <c r="L4210">
        <v>-85.847110000000001</v>
      </c>
      <c r="M4210" s="100" t="s">
        <v>38430</v>
      </c>
      <c r="N4210" t="s">
        <v>26288</v>
      </c>
      <c r="O4210" t="s">
        <v>42210</v>
      </c>
      <c r="P4210">
        <v>5</v>
      </c>
      <c r="Q4210" t="s">
        <v>32089</v>
      </c>
      <c r="R4210" t="s">
        <v>25802</v>
      </c>
      <c r="S4210" t="s">
        <v>26197</v>
      </c>
      <c r="T4210"/>
      <c r="U4210" t="s">
        <v>26198</v>
      </c>
      <c r="V4210" t="s">
        <v>26199</v>
      </c>
      <c r="X4210" s="91" t="s">
        <v>32090</v>
      </c>
      <c r="Y4210" s="97"/>
      <c r="AA4210" s="91" t="str">
        <v>LAURE0.5T0.8MI</v>
      </c>
    </row>
    <row r="4211" spans="1:27" s="91" customFormat="1" ht="15" customHeight="1" x14ac:dyDescent="0.35">
      <c r="A4211" t="s">
        <v>12522</v>
      </c>
      <c r="B4211" t="s">
        <v>12521</v>
      </c>
      <c r="C4211" t="s">
        <v>12523</v>
      </c>
      <c r="D4211" t="s">
        <v>12524</v>
      </c>
      <c r="E4211"/>
      <c r="F4211" t="s">
        <v>28985</v>
      </c>
      <c r="G4211"/>
      <c r="H4211">
        <v>0</v>
      </c>
      <c r="I4211">
        <v>2.14</v>
      </c>
      <c r="J4211" t="s">
        <v>409</v>
      </c>
      <c r="K4211">
        <v>35.322769999999998</v>
      </c>
      <c r="L4211">
        <v>-84.100549999999998</v>
      </c>
      <c r="M4211" s="100" t="s">
        <v>38378</v>
      </c>
      <c r="N4211" t="s">
        <v>26202</v>
      </c>
      <c r="O4211" t="s">
        <v>42689</v>
      </c>
      <c r="P4211">
        <v>3</v>
      </c>
      <c r="Q4211" t="s">
        <v>29198</v>
      </c>
      <c r="R4211" t="s">
        <v>25825</v>
      </c>
      <c r="S4211" t="s">
        <v>26197</v>
      </c>
      <c r="T4211"/>
      <c r="U4211" t="s">
        <v>26198</v>
      </c>
      <c r="V4211" t="s">
        <v>26204</v>
      </c>
      <c r="W4211" s="91" t="s">
        <v>12525</v>
      </c>
      <c r="X4211" s="91" t="s">
        <v>35344</v>
      </c>
      <c r="Y4211" s="97"/>
      <c r="AA4211" s="91" t="str">
        <v>LAURE000.0MO</v>
      </c>
    </row>
    <row r="4212" spans="1:27" s="91" customFormat="1" ht="15" customHeight="1" x14ac:dyDescent="0.35">
      <c r="A4212" t="s">
        <v>12527</v>
      </c>
      <c r="B4212" t="s">
        <v>12526</v>
      </c>
      <c r="C4212" t="s">
        <v>7471</v>
      </c>
      <c r="D4212" t="s">
        <v>12528</v>
      </c>
      <c r="E4212"/>
      <c r="F4212" t="s">
        <v>28985</v>
      </c>
      <c r="G4212"/>
      <c r="H4212">
        <v>0</v>
      </c>
      <c r="I4212">
        <v>4.67</v>
      </c>
      <c r="J4212" t="s">
        <v>553</v>
      </c>
      <c r="K4212">
        <v>35.776299999999999</v>
      </c>
      <c r="L4212">
        <v>-83.650700000000001</v>
      </c>
      <c r="M4212" s="100" t="s">
        <v>38394</v>
      </c>
      <c r="N4212" t="s">
        <v>26308</v>
      </c>
      <c r="O4212" t="s">
        <v>42620</v>
      </c>
      <c r="P4212">
        <v>5</v>
      </c>
      <c r="Q4212" t="s">
        <v>32091</v>
      </c>
      <c r="R4212" t="s">
        <v>25825</v>
      </c>
      <c r="S4212" t="s">
        <v>26197</v>
      </c>
      <c r="T4212"/>
      <c r="U4212" t="s">
        <v>26198</v>
      </c>
      <c r="V4212" t="s">
        <v>26204</v>
      </c>
      <c r="W4212" s="91" t="s">
        <v>12529</v>
      </c>
      <c r="X4212" s="91" t="s">
        <v>32092</v>
      </c>
      <c r="Y4212" s="97"/>
      <c r="AA4212" s="91" t="str">
        <v>LAURE000.0SV</v>
      </c>
    </row>
    <row r="4213" spans="1:27" s="91" customFormat="1" ht="15" customHeight="1" x14ac:dyDescent="0.35">
      <c r="A4213" t="s">
        <v>12531</v>
      </c>
      <c r="B4213" t="s">
        <v>12530</v>
      </c>
      <c r="C4213" t="s">
        <v>7366</v>
      </c>
      <c r="D4213" t="s">
        <v>12532</v>
      </c>
      <c r="E4213"/>
      <c r="F4213" t="s">
        <v>29010</v>
      </c>
      <c r="G4213"/>
      <c r="H4213">
        <v>0.1</v>
      </c>
      <c r="I4213">
        <v>8.1</v>
      </c>
      <c r="J4213" t="s">
        <v>1237</v>
      </c>
      <c r="K4213">
        <v>36.543300000000002</v>
      </c>
      <c r="L4213">
        <v>-84.080799999999996</v>
      </c>
      <c r="M4213" s="100" t="s">
        <v>38417</v>
      </c>
      <c r="N4213" t="s">
        <v>26260</v>
      </c>
      <c r="O4213" t="s">
        <v>42929</v>
      </c>
      <c r="P4213">
        <v>4</v>
      </c>
      <c r="Q4213" t="s">
        <v>27577</v>
      </c>
      <c r="R4213" t="s">
        <v>25825</v>
      </c>
      <c r="S4213" t="s">
        <v>26197</v>
      </c>
      <c r="T4213"/>
      <c r="U4213" t="s">
        <v>26198</v>
      </c>
      <c r="V4213" t="s">
        <v>26204</v>
      </c>
      <c r="X4213" s="91" t="s">
        <v>32093</v>
      </c>
      <c r="Y4213" s="97"/>
      <c r="AA4213" s="91" t="str">
        <v>LAURE000.1CA</v>
      </c>
    </row>
    <row r="4214" spans="1:27" s="91" customFormat="1" ht="15" customHeight="1" x14ac:dyDescent="0.35">
      <c r="A4214" t="s">
        <v>37306</v>
      </c>
      <c r="B4214" t="s">
        <v>37307</v>
      </c>
      <c r="C4214" t="s">
        <v>7366</v>
      </c>
      <c r="D4214" t="s">
        <v>37308</v>
      </c>
      <c r="E4214"/>
      <c r="F4214" t="s">
        <v>28981</v>
      </c>
      <c r="G4214" t="s">
        <v>28983</v>
      </c>
      <c r="H4214">
        <v>0.1</v>
      </c>
      <c r="I4214">
        <v>26</v>
      </c>
      <c r="J4214" t="s">
        <v>442</v>
      </c>
      <c r="K4214">
        <v>36.288739999999997</v>
      </c>
      <c r="L4214">
        <v>-82.174350000000004</v>
      </c>
      <c r="M4214" s="100" t="s">
        <v>38455</v>
      </c>
      <c r="N4214" t="s">
        <v>26332</v>
      </c>
      <c r="O4214" t="s">
        <v>42675</v>
      </c>
      <c r="P4214">
        <v>1</v>
      </c>
      <c r="Q4214" t="s">
        <v>27579</v>
      </c>
      <c r="R4214" t="s">
        <v>25821</v>
      </c>
      <c r="S4214" t="s">
        <v>26197</v>
      </c>
      <c r="T4214"/>
      <c r="U4214" t="s">
        <v>26198</v>
      </c>
      <c r="V4214" t="s">
        <v>26204</v>
      </c>
      <c r="X4214" s="91" t="s">
        <v>37309</v>
      </c>
      <c r="Y4214" s="97"/>
      <c r="AA4214" s="91" t="str">
        <v>LAURE000.1CT</v>
      </c>
    </row>
    <row r="4215" spans="1:27" s="91" customFormat="1" ht="15" customHeight="1" x14ac:dyDescent="0.35">
      <c r="A4215" t="s">
        <v>12534</v>
      </c>
      <c r="B4215" t="s">
        <v>12533</v>
      </c>
      <c r="C4215" t="s">
        <v>7471</v>
      </c>
      <c r="D4215" t="s">
        <v>12535</v>
      </c>
      <c r="E4215"/>
      <c r="F4215" t="s">
        <v>29086</v>
      </c>
      <c r="G4215"/>
      <c r="H4215">
        <v>0.1</v>
      </c>
      <c r="I4215">
        <v>25.91</v>
      </c>
      <c r="J4215" t="s">
        <v>1480</v>
      </c>
      <c r="K4215">
        <v>35.360612000000003</v>
      </c>
      <c r="L4215">
        <v>-85.835769999999997</v>
      </c>
      <c r="M4215" s="100" t="s">
        <v>38457</v>
      </c>
      <c r="N4215" t="s">
        <v>26336</v>
      </c>
      <c r="O4215" t="s">
        <v>42690</v>
      </c>
      <c r="P4215">
        <v>2</v>
      </c>
      <c r="Q4215" t="s">
        <v>36626</v>
      </c>
      <c r="R4215" t="s">
        <v>25802</v>
      </c>
      <c r="S4215" t="s">
        <v>26197</v>
      </c>
      <c r="T4215"/>
      <c r="U4215" t="s">
        <v>26198</v>
      </c>
      <c r="V4215" t="s">
        <v>26199</v>
      </c>
      <c r="Y4215" s="97"/>
      <c r="AA4215" s="91" t="str">
        <v>LAURE000.1GY</v>
      </c>
    </row>
    <row r="4216" spans="1:27" s="91" customFormat="1" ht="15" customHeight="1" x14ac:dyDescent="0.35">
      <c r="A4216" t="s">
        <v>12537</v>
      </c>
      <c r="B4216" t="s">
        <v>12536</v>
      </c>
      <c r="C4216" t="s">
        <v>12538</v>
      </c>
      <c r="D4216" t="s">
        <v>12539</v>
      </c>
      <c r="E4216"/>
      <c r="F4216" t="s">
        <v>58</v>
      </c>
      <c r="G4216"/>
      <c r="H4216">
        <v>0.1</v>
      </c>
      <c r="I4216">
        <v>1.79</v>
      </c>
      <c r="J4216" t="s">
        <v>775</v>
      </c>
      <c r="K4216">
        <v>36.003300000000003</v>
      </c>
      <c r="L4216">
        <v>-84.656899999999993</v>
      </c>
      <c r="M4216" s="100" t="s">
        <v>38416</v>
      </c>
      <c r="N4216" t="s">
        <v>26258</v>
      </c>
      <c r="O4216" t="s">
        <v>42239</v>
      </c>
      <c r="P4216">
        <v>1</v>
      </c>
      <c r="Q4216" t="s">
        <v>27578</v>
      </c>
      <c r="R4216" t="s">
        <v>25825</v>
      </c>
      <c r="S4216" t="s">
        <v>26197</v>
      </c>
      <c r="T4216"/>
      <c r="U4216" t="s">
        <v>26198</v>
      </c>
      <c r="V4216" t="s">
        <v>26204</v>
      </c>
      <c r="X4216" s="91" t="s">
        <v>39514</v>
      </c>
      <c r="Y4216" s="97"/>
      <c r="AA4216" s="91" t="str">
        <v>LAURE000.1MG</v>
      </c>
    </row>
    <row r="4217" spans="1:27" s="91" customFormat="1" ht="15" customHeight="1" x14ac:dyDescent="0.35">
      <c r="A4217" t="s">
        <v>12541</v>
      </c>
      <c r="B4217" t="s">
        <v>12540</v>
      </c>
      <c r="C4217" t="s">
        <v>7471</v>
      </c>
      <c r="D4217" t="s">
        <v>12542</v>
      </c>
      <c r="E4217"/>
      <c r="F4217" t="s">
        <v>28985</v>
      </c>
      <c r="G4217"/>
      <c r="H4217">
        <v>0.1</v>
      </c>
      <c r="I4217">
        <v>0.87</v>
      </c>
      <c r="J4217" t="s">
        <v>301</v>
      </c>
      <c r="K4217">
        <v>35.066000000000003</v>
      </c>
      <c r="L4217">
        <v>-84.460899999999995</v>
      </c>
      <c r="M4217" s="100" t="s">
        <v>38423</v>
      </c>
      <c r="N4217" t="s">
        <v>26269</v>
      </c>
      <c r="O4217" t="s">
        <v>42368</v>
      </c>
      <c r="P4217">
        <v>1</v>
      </c>
      <c r="Q4217" t="s">
        <v>32094</v>
      </c>
      <c r="R4217" t="s">
        <v>25802</v>
      </c>
      <c r="S4217" t="s">
        <v>26197</v>
      </c>
      <c r="T4217"/>
      <c r="U4217" t="s">
        <v>26198</v>
      </c>
      <c r="V4217" t="s">
        <v>26204</v>
      </c>
      <c r="Y4217" s="97"/>
      <c r="AA4217" s="91" t="str">
        <v>LAURE000.1PO</v>
      </c>
    </row>
    <row r="4218" spans="1:27" s="91" customFormat="1" ht="15" customHeight="1" x14ac:dyDescent="0.35">
      <c r="A4218" s="310" t="s">
        <v>39515</v>
      </c>
      <c r="B4218" s="310" t="s">
        <v>39516</v>
      </c>
      <c r="C4218" s="310" t="s">
        <v>7471</v>
      </c>
      <c r="D4218" s="310" t="s">
        <v>39517</v>
      </c>
      <c r="E4218" s="310"/>
      <c r="F4218" s="310" t="s">
        <v>29089</v>
      </c>
      <c r="G4218" s="310" t="s">
        <v>58</v>
      </c>
      <c r="H4218" s="314">
        <v>0.1</v>
      </c>
      <c r="I4218" s="314">
        <v>5.4</v>
      </c>
      <c r="J4218" s="310" t="s">
        <v>2535</v>
      </c>
      <c r="K4218" s="314">
        <v>35.546149999999997</v>
      </c>
      <c r="L4218" s="314">
        <v>-85.029640000000001</v>
      </c>
      <c r="M4218" s="314" t="s">
        <v>38386</v>
      </c>
      <c r="N4218" s="310" t="s">
        <v>29084</v>
      </c>
      <c r="O4218" s="310" t="s">
        <v>39518</v>
      </c>
      <c r="P4218" s="314">
        <v>3</v>
      </c>
      <c r="Q4218" s="310" t="s">
        <v>39519</v>
      </c>
      <c r="R4218" s="310" t="s">
        <v>25802</v>
      </c>
      <c r="S4218" s="310" t="s">
        <v>26197</v>
      </c>
      <c r="T4218" s="310"/>
      <c r="U4218" s="310" t="s">
        <v>26198</v>
      </c>
      <c r="V4218" s="310" t="s">
        <v>26204</v>
      </c>
      <c r="Y4218" s="97"/>
      <c r="AA4218" s="91" t="str">
        <v>LAURE000.1RH</v>
      </c>
    </row>
    <row r="4219" spans="1:27" s="91" customFormat="1" ht="15" customHeight="1" x14ac:dyDescent="0.35">
      <c r="A4219" t="s">
        <v>32095</v>
      </c>
      <c r="B4219" t="s">
        <v>32096</v>
      </c>
      <c r="C4219" t="s">
        <v>7471</v>
      </c>
      <c r="D4219" t="s">
        <v>32097</v>
      </c>
      <c r="E4219"/>
      <c r="F4219" t="s">
        <v>28985</v>
      </c>
      <c r="G4219"/>
      <c r="H4219">
        <v>0.2</v>
      </c>
      <c r="I4219">
        <v>1.31</v>
      </c>
      <c r="J4219" t="s">
        <v>409</v>
      </c>
      <c r="K4219">
        <v>35.345255000000002</v>
      </c>
      <c r="L4219">
        <v>-84.194283999999996</v>
      </c>
      <c r="M4219" s="100" t="s">
        <v>38378</v>
      </c>
      <c r="N4219" t="s">
        <v>26202</v>
      </c>
      <c r="O4219" t="s">
        <v>42915</v>
      </c>
      <c r="P4219">
        <v>3</v>
      </c>
      <c r="Q4219" t="s">
        <v>37305</v>
      </c>
      <c r="R4219" t="s">
        <v>25825</v>
      </c>
      <c r="S4219" t="s">
        <v>26197</v>
      </c>
      <c r="T4219"/>
      <c r="U4219" t="s">
        <v>26198</v>
      </c>
      <c r="V4219" t="s">
        <v>26204</v>
      </c>
      <c r="Y4219" s="97"/>
      <c r="AA4219" s="91" t="str">
        <v>LAURE000.2MO</v>
      </c>
    </row>
    <row r="4220" spans="1:27" s="91" customFormat="1" ht="15" customHeight="1" x14ac:dyDescent="0.35">
      <c r="A4220" t="s">
        <v>12544</v>
      </c>
      <c r="B4220" t="s">
        <v>12543</v>
      </c>
      <c r="C4220" t="s">
        <v>7366</v>
      </c>
      <c r="D4220" t="s">
        <v>12545</v>
      </c>
      <c r="E4220"/>
      <c r="F4220" t="s">
        <v>28983</v>
      </c>
      <c r="G4220"/>
      <c r="H4220">
        <v>0.3</v>
      </c>
      <c r="I4220">
        <v>25.93</v>
      </c>
      <c r="J4220" t="s">
        <v>442</v>
      </c>
      <c r="K4220">
        <v>36.287500000000001</v>
      </c>
      <c r="L4220">
        <v>-82.171400000000006</v>
      </c>
      <c r="M4220" s="100" t="s">
        <v>38455</v>
      </c>
      <c r="N4220" t="s">
        <v>26332</v>
      </c>
      <c r="O4220" t="s">
        <v>42675</v>
      </c>
      <c r="P4220">
        <v>1</v>
      </c>
      <c r="Q4220" t="s">
        <v>27579</v>
      </c>
      <c r="R4220" t="s">
        <v>25821</v>
      </c>
      <c r="S4220" t="s">
        <v>26197</v>
      </c>
      <c r="T4220"/>
      <c r="U4220" t="s">
        <v>26198</v>
      </c>
      <c r="V4220" t="s">
        <v>26204</v>
      </c>
      <c r="W4220" s="91" t="s">
        <v>12546</v>
      </c>
      <c r="X4220" s="91" t="s">
        <v>32098</v>
      </c>
      <c r="Y4220" s="97"/>
      <c r="AA4220" s="91" t="str">
        <v>LAURE000.3CT</v>
      </c>
    </row>
    <row r="4221" spans="1:27" s="91" customFormat="1" ht="15" customHeight="1" x14ac:dyDescent="0.35">
      <c r="A4221" t="s">
        <v>12548</v>
      </c>
      <c r="B4221" t="s">
        <v>12547</v>
      </c>
      <c r="C4221" t="s">
        <v>12549</v>
      </c>
      <c r="D4221" t="s">
        <v>12550</v>
      </c>
      <c r="E4221"/>
      <c r="F4221" t="s">
        <v>28996</v>
      </c>
      <c r="G4221"/>
      <c r="H4221">
        <v>0.3</v>
      </c>
      <c r="I4221">
        <v>4.3</v>
      </c>
      <c r="J4221" t="s">
        <v>68</v>
      </c>
      <c r="K4221">
        <v>36.4953</v>
      </c>
      <c r="L4221">
        <v>-82.6798</v>
      </c>
      <c r="M4221" s="100" t="s">
        <v>38388</v>
      </c>
      <c r="N4221" t="s">
        <v>18813</v>
      </c>
      <c r="O4221" t="s">
        <v>42240</v>
      </c>
      <c r="P4221">
        <v>4</v>
      </c>
      <c r="Q4221" t="s">
        <v>27478</v>
      </c>
      <c r="R4221" t="s">
        <v>25821</v>
      </c>
      <c r="S4221" t="s">
        <v>26197</v>
      </c>
      <c r="T4221"/>
      <c r="U4221" t="s">
        <v>26198</v>
      </c>
      <c r="V4221" t="s">
        <v>26204</v>
      </c>
      <c r="X4221" s="91" t="s">
        <v>32099</v>
      </c>
      <c r="Y4221" s="97"/>
      <c r="AA4221" s="91" t="str">
        <v>LAURE000.3HS</v>
      </c>
    </row>
    <row r="4222" spans="1:27" s="91" customFormat="1" ht="15" customHeight="1" x14ac:dyDescent="0.35">
      <c r="A4222" t="s">
        <v>12552</v>
      </c>
      <c r="B4222" t="s">
        <v>12551</v>
      </c>
      <c r="C4222" t="s">
        <v>12523</v>
      </c>
      <c r="D4222" t="s">
        <v>12553</v>
      </c>
      <c r="E4222"/>
      <c r="F4222" t="s">
        <v>58</v>
      </c>
      <c r="G4222"/>
      <c r="H4222">
        <v>0.6</v>
      </c>
      <c r="I4222">
        <v>2.92</v>
      </c>
      <c r="J4222" t="s">
        <v>249</v>
      </c>
      <c r="K4222">
        <v>35.403883999999998</v>
      </c>
      <c r="L4222">
        <v>-85.242907000000002</v>
      </c>
      <c r="M4222" s="100" t="s">
        <v>38386</v>
      </c>
      <c r="N4222" t="s">
        <v>29084</v>
      </c>
      <c r="O4222" t="s">
        <v>42087</v>
      </c>
      <c r="P4222">
        <v>3</v>
      </c>
      <c r="Q4222" t="s">
        <v>27462</v>
      </c>
      <c r="R4222" t="s">
        <v>25802</v>
      </c>
      <c r="S4222" t="s">
        <v>26197</v>
      </c>
      <c r="T4222"/>
      <c r="U4222" t="s">
        <v>26198</v>
      </c>
      <c r="V4222" t="s">
        <v>26199</v>
      </c>
      <c r="X4222" s="91" t="s">
        <v>25750</v>
      </c>
      <c r="Y4222" s="97"/>
      <c r="AA4222" s="91" t="str">
        <v>LAURE000.6BL</v>
      </c>
    </row>
    <row r="4223" spans="1:27" s="91" customFormat="1" ht="15" customHeight="1" x14ac:dyDescent="0.35">
      <c r="A4223" t="s">
        <v>12555</v>
      </c>
      <c r="B4223" t="s">
        <v>12554</v>
      </c>
      <c r="C4223" t="s">
        <v>7366</v>
      </c>
      <c r="D4223" t="s">
        <v>12556</v>
      </c>
      <c r="E4223"/>
      <c r="F4223" t="s">
        <v>28983</v>
      </c>
      <c r="G4223"/>
      <c r="H4223">
        <v>0.8</v>
      </c>
      <c r="I4223">
        <v>25.4</v>
      </c>
      <c r="J4223" t="s">
        <v>442</v>
      </c>
      <c r="K4223">
        <v>36.286099999999998</v>
      </c>
      <c r="L4223">
        <v>-82.165000000000006</v>
      </c>
      <c r="M4223" s="100" t="s">
        <v>38455</v>
      </c>
      <c r="N4223" t="s">
        <v>26332</v>
      </c>
      <c r="O4223" t="s">
        <v>42675</v>
      </c>
      <c r="P4223">
        <v>1</v>
      </c>
      <c r="Q4223" t="s">
        <v>27579</v>
      </c>
      <c r="R4223" t="s">
        <v>25821</v>
      </c>
      <c r="S4223" t="s">
        <v>26197</v>
      </c>
      <c r="T4223"/>
      <c r="U4223" t="s">
        <v>26198</v>
      </c>
      <c r="V4223" t="s">
        <v>26204</v>
      </c>
      <c r="W4223" s="91" t="s">
        <v>41336</v>
      </c>
      <c r="X4223" s="91" t="s">
        <v>30526</v>
      </c>
      <c r="Y4223" s="97"/>
      <c r="AA4223" s="91" t="str">
        <v>LAURE000.8CT</v>
      </c>
    </row>
    <row r="4224" spans="1:27" s="91" customFormat="1" ht="15" customHeight="1" x14ac:dyDescent="0.35">
      <c r="A4224" t="s">
        <v>12558</v>
      </c>
      <c r="B4224" t="s">
        <v>12557</v>
      </c>
      <c r="C4224" t="s">
        <v>12559</v>
      </c>
      <c r="D4224" t="s">
        <v>12559</v>
      </c>
      <c r="E4224"/>
      <c r="F4224" t="s">
        <v>58</v>
      </c>
      <c r="G4224"/>
      <c r="H4224">
        <v>1</v>
      </c>
      <c r="I4224">
        <v>1.75</v>
      </c>
      <c r="J4224" t="s">
        <v>583</v>
      </c>
      <c r="K4224">
        <v>35.224530000000001</v>
      </c>
      <c r="L4224">
        <v>-85.842830000000006</v>
      </c>
      <c r="M4224" s="100" t="s">
        <v>38430</v>
      </c>
      <c r="N4224" t="s">
        <v>26288</v>
      </c>
      <c r="O4224" t="s">
        <v>42210</v>
      </c>
      <c r="P4224">
        <v>5</v>
      </c>
      <c r="Q4224" t="s">
        <v>32100</v>
      </c>
      <c r="R4224" t="s">
        <v>25802</v>
      </c>
      <c r="S4224" t="s">
        <v>26197</v>
      </c>
      <c r="T4224" t="s">
        <v>32101</v>
      </c>
      <c r="U4224" t="s">
        <v>26207</v>
      </c>
      <c r="V4224" t="s">
        <v>26199</v>
      </c>
      <c r="X4224" s="91" t="s">
        <v>26130</v>
      </c>
      <c r="Y4224" s="97"/>
      <c r="AA4224" s="91" t="str">
        <v>LAURE001.0MI</v>
      </c>
    </row>
    <row r="4225" spans="1:27" s="91" customFormat="1" ht="15" customHeight="1" x14ac:dyDescent="0.35">
      <c r="A4225" t="s">
        <v>12561</v>
      </c>
      <c r="B4225" t="s">
        <v>12560</v>
      </c>
      <c r="C4225" t="s">
        <v>12523</v>
      </c>
      <c r="D4225" t="s">
        <v>12562</v>
      </c>
      <c r="E4225"/>
      <c r="F4225" t="s">
        <v>58</v>
      </c>
      <c r="G4225"/>
      <c r="H4225">
        <v>1.4</v>
      </c>
      <c r="I4225">
        <v>2.21</v>
      </c>
      <c r="J4225" t="s">
        <v>249</v>
      </c>
      <c r="K4225">
        <v>35.401271000000001</v>
      </c>
      <c r="L4225">
        <v>-85.253353000000004</v>
      </c>
      <c r="M4225" s="100" t="s">
        <v>38386</v>
      </c>
      <c r="N4225" t="s">
        <v>29084</v>
      </c>
      <c r="O4225" t="s">
        <v>42087</v>
      </c>
      <c r="P4225">
        <v>3</v>
      </c>
      <c r="Q4225" t="s">
        <v>27462</v>
      </c>
      <c r="R4225" t="s">
        <v>25802</v>
      </c>
      <c r="S4225" t="s">
        <v>26197</v>
      </c>
      <c r="T4225"/>
      <c r="U4225" t="s">
        <v>26198</v>
      </c>
      <c r="V4225" t="s">
        <v>26199</v>
      </c>
      <c r="X4225" s="91" t="s">
        <v>25750</v>
      </c>
      <c r="Y4225" s="97"/>
      <c r="AA4225" s="91" t="str">
        <v>LAURE001.4BL</v>
      </c>
    </row>
    <row r="4226" spans="1:27" s="91" customFormat="1" ht="15" customHeight="1" x14ac:dyDescent="0.35">
      <c r="A4226" t="s">
        <v>12564</v>
      </c>
      <c r="B4226" t="s">
        <v>12563</v>
      </c>
      <c r="C4226" t="s">
        <v>7471</v>
      </c>
      <c r="D4226" t="s">
        <v>12565</v>
      </c>
      <c r="E4226"/>
      <c r="F4226" t="s">
        <v>29086</v>
      </c>
      <c r="G4226"/>
      <c r="H4226">
        <v>2.1</v>
      </c>
      <c r="I4226">
        <v>23.63</v>
      </c>
      <c r="J4226" t="s">
        <v>1181</v>
      </c>
      <c r="K4226">
        <v>35.751389000000003</v>
      </c>
      <c r="L4226">
        <v>-85.564443999999995</v>
      </c>
      <c r="M4226" s="100" t="s">
        <v>38383</v>
      </c>
      <c r="N4226" t="s">
        <v>3589</v>
      </c>
      <c r="O4226" t="s">
        <v>42670</v>
      </c>
      <c r="P4226">
        <v>2</v>
      </c>
      <c r="Q4226" t="s">
        <v>32102</v>
      </c>
      <c r="R4226" t="s">
        <v>25812</v>
      </c>
      <c r="S4226" t="s">
        <v>26197</v>
      </c>
      <c r="T4226"/>
      <c r="U4226" t="s">
        <v>26198</v>
      </c>
      <c r="V4226" t="s">
        <v>26199</v>
      </c>
      <c r="Y4226" s="97"/>
      <c r="AA4226" s="91" t="str">
        <v>LAURE002.1VA</v>
      </c>
    </row>
    <row r="4227" spans="1:27" s="91" customFormat="1" ht="15" customHeight="1" x14ac:dyDescent="0.35">
      <c r="A4227" t="s">
        <v>12567</v>
      </c>
      <c r="B4227" t="s">
        <v>12566</v>
      </c>
      <c r="C4227" t="s">
        <v>7471</v>
      </c>
      <c r="D4227" t="s">
        <v>12568</v>
      </c>
      <c r="E4227"/>
      <c r="F4227" t="s">
        <v>58</v>
      </c>
      <c r="G4227"/>
      <c r="H4227">
        <v>2.5</v>
      </c>
      <c r="I4227">
        <v>0.26</v>
      </c>
      <c r="J4227" t="s">
        <v>1480</v>
      </c>
      <c r="K4227">
        <v>35.451779999999999</v>
      </c>
      <c r="L4227">
        <v>-85.673259999999999</v>
      </c>
      <c r="M4227" s="100" t="s">
        <v>38403</v>
      </c>
      <c r="N4227" t="s">
        <v>26290</v>
      </c>
      <c r="O4227" t="s">
        <v>42148</v>
      </c>
      <c r="P4227">
        <v>3</v>
      </c>
      <c r="Q4227" t="s">
        <v>27580</v>
      </c>
      <c r="R4227" t="s">
        <v>25802</v>
      </c>
      <c r="S4227" t="s">
        <v>26197</v>
      </c>
      <c r="T4227"/>
      <c r="U4227" t="s">
        <v>26198</v>
      </c>
      <c r="V4227" t="s">
        <v>26199</v>
      </c>
      <c r="W4227" s="91" t="s">
        <v>35345</v>
      </c>
      <c r="X4227" s="91" t="s">
        <v>35346</v>
      </c>
      <c r="Y4227" s="97"/>
      <c r="AA4227" s="91" t="str">
        <v>LAURE002.5GY</v>
      </c>
    </row>
    <row r="4228" spans="1:27" s="91" customFormat="1" ht="15" customHeight="1" x14ac:dyDescent="0.35">
      <c r="A4228" t="s">
        <v>12570</v>
      </c>
      <c r="B4228" t="s">
        <v>12569</v>
      </c>
      <c r="C4228" t="s">
        <v>12523</v>
      </c>
      <c r="D4228" t="s">
        <v>12571</v>
      </c>
      <c r="E4228"/>
      <c r="F4228" t="s">
        <v>58</v>
      </c>
      <c r="G4228"/>
      <c r="H4228">
        <v>2.8</v>
      </c>
      <c r="I4228">
        <v>1.71</v>
      </c>
      <c r="J4228" t="s">
        <v>814</v>
      </c>
      <c r="K4228">
        <v>36.250833</v>
      </c>
      <c r="L4228">
        <v>-84.936943999999997</v>
      </c>
      <c r="M4228" s="100" t="s">
        <v>38426</v>
      </c>
      <c r="N4228" t="s">
        <v>26325</v>
      </c>
      <c r="O4228" t="s">
        <v>42154</v>
      </c>
      <c r="P4228">
        <v>4</v>
      </c>
      <c r="Q4228" t="s">
        <v>32103</v>
      </c>
      <c r="R4228" t="s">
        <v>25812</v>
      </c>
      <c r="S4228" t="s">
        <v>26197</v>
      </c>
      <c r="T4228"/>
      <c r="U4228" t="s">
        <v>26198</v>
      </c>
      <c r="V4228" t="s">
        <v>26199</v>
      </c>
      <c r="Y4228" s="97"/>
      <c r="AA4228" s="91" t="str">
        <v>LAURE002.8FE</v>
      </c>
    </row>
    <row r="4229" spans="1:27" s="91" customFormat="1" ht="15" customHeight="1" x14ac:dyDescent="0.35">
      <c r="A4229" t="s">
        <v>12573</v>
      </c>
      <c r="B4229" t="s">
        <v>12572</v>
      </c>
      <c r="C4229" t="s">
        <v>7471</v>
      </c>
      <c r="D4229" t="s">
        <v>12574</v>
      </c>
      <c r="E4229"/>
      <c r="F4229" t="s">
        <v>28996</v>
      </c>
      <c r="G4229"/>
      <c r="H4229">
        <v>3.4</v>
      </c>
      <c r="I4229">
        <v>0.53</v>
      </c>
      <c r="J4229" t="s">
        <v>409</v>
      </c>
      <c r="K4229">
        <v>35.431669999999997</v>
      </c>
      <c r="L4229">
        <v>-84.325000000000003</v>
      </c>
      <c r="M4229" s="100" t="s">
        <v>38378</v>
      </c>
      <c r="N4229" t="s">
        <v>26202</v>
      </c>
      <c r="O4229" t="s">
        <v>42669</v>
      </c>
      <c r="P4229">
        <v>3</v>
      </c>
      <c r="Q4229" t="s">
        <v>32104</v>
      </c>
      <c r="R4229" t="s">
        <v>25825</v>
      </c>
      <c r="S4229" t="s">
        <v>26197</v>
      </c>
      <c r="T4229"/>
      <c r="U4229" t="s">
        <v>26198</v>
      </c>
      <c r="V4229" t="s">
        <v>26204</v>
      </c>
      <c r="X4229" s="91" t="s">
        <v>32105</v>
      </c>
      <c r="Y4229" s="97"/>
      <c r="AA4229" s="91" t="str">
        <v>LAURE003.4MO</v>
      </c>
    </row>
    <row r="4230" spans="1:27" s="91" customFormat="1" ht="15" customHeight="1" x14ac:dyDescent="0.35">
      <c r="A4230" t="s">
        <v>12576</v>
      </c>
      <c r="B4230" t="s">
        <v>12575</v>
      </c>
      <c r="C4230" t="s">
        <v>7471</v>
      </c>
      <c r="D4230" t="s">
        <v>12577</v>
      </c>
      <c r="E4230"/>
      <c r="F4230" t="s">
        <v>29089</v>
      </c>
      <c r="G4230"/>
      <c r="H4230">
        <v>5</v>
      </c>
      <c r="I4230">
        <v>20.49</v>
      </c>
      <c r="J4230" t="s">
        <v>1181</v>
      </c>
      <c r="K4230">
        <v>35.754280000000001</v>
      </c>
      <c r="L4230">
        <v>-85.538290000000003</v>
      </c>
      <c r="M4230" s="100" t="s">
        <v>38383</v>
      </c>
      <c r="N4230" t="s">
        <v>3589</v>
      </c>
      <c r="O4230" t="s">
        <v>42670</v>
      </c>
      <c r="P4230">
        <v>2</v>
      </c>
      <c r="Q4230" t="s">
        <v>32102</v>
      </c>
      <c r="R4230" t="s">
        <v>25812</v>
      </c>
      <c r="S4230" t="s">
        <v>26197</v>
      </c>
      <c r="T4230"/>
      <c r="U4230" t="s">
        <v>26198</v>
      </c>
      <c r="V4230" t="s">
        <v>26199</v>
      </c>
      <c r="W4230" s="91" t="s">
        <v>12578</v>
      </c>
      <c r="Y4230" s="97"/>
      <c r="AA4230" s="91" t="str">
        <v>LAURE005.0VA</v>
      </c>
    </row>
    <row r="4231" spans="1:27" s="91" customFormat="1" ht="15" customHeight="1" x14ac:dyDescent="0.35">
      <c r="A4231" t="s">
        <v>12580</v>
      </c>
      <c r="B4231" t="s">
        <v>12579</v>
      </c>
      <c r="C4231" t="s">
        <v>7471</v>
      </c>
      <c r="D4231" t="s">
        <v>12581</v>
      </c>
      <c r="E4231"/>
      <c r="F4231" t="s">
        <v>58</v>
      </c>
      <c r="G4231"/>
      <c r="H4231">
        <v>5.5</v>
      </c>
      <c r="I4231">
        <v>0.8</v>
      </c>
      <c r="J4231" t="s">
        <v>2535</v>
      </c>
      <c r="K4231">
        <v>35.594000000000001</v>
      </c>
      <c r="L4231">
        <v>-85.027680000000004</v>
      </c>
      <c r="M4231" s="100" t="s">
        <v>38386</v>
      </c>
      <c r="N4231" t="s">
        <v>29084</v>
      </c>
      <c r="O4231" t="s">
        <v>42183</v>
      </c>
      <c r="P4231">
        <v>3</v>
      </c>
      <c r="Q4231" t="s">
        <v>32106</v>
      </c>
      <c r="R4231" t="s">
        <v>25802</v>
      </c>
      <c r="S4231" t="s">
        <v>26197</v>
      </c>
      <c r="T4231"/>
      <c r="U4231" t="s">
        <v>26198</v>
      </c>
      <c r="V4231" t="s">
        <v>26204</v>
      </c>
      <c r="W4231" s="91" t="s">
        <v>12580</v>
      </c>
      <c r="X4231" s="91" t="s">
        <v>32107</v>
      </c>
      <c r="Y4231" s="97"/>
      <c r="AA4231" s="91" t="str">
        <v>LAURE005.5RH</v>
      </c>
    </row>
    <row r="4232" spans="1:27" s="91" customFormat="1" ht="15" customHeight="1" x14ac:dyDescent="0.35">
      <c r="A4232" t="s">
        <v>12583</v>
      </c>
      <c r="B4232" t="s">
        <v>12582</v>
      </c>
      <c r="C4232" t="s">
        <v>7471</v>
      </c>
      <c r="D4232" t="s">
        <v>12584</v>
      </c>
      <c r="E4232"/>
      <c r="F4232" t="s">
        <v>58</v>
      </c>
      <c r="G4232"/>
      <c r="H4232">
        <v>5.7</v>
      </c>
      <c r="I4232">
        <v>0.49</v>
      </c>
      <c r="J4232" t="s">
        <v>2535</v>
      </c>
      <c r="K4232">
        <v>35.597340000000003</v>
      </c>
      <c r="L4232">
        <v>-85.036280000000005</v>
      </c>
      <c r="M4232" s="100" t="s">
        <v>38386</v>
      </c>
      <c r="N4232" t="s">
        <v>29084</v>
      </c>
      <c r="O4232" t="s">
        <v>42183</v>
      </c>
      <c r="P4232">
        <v>3</v>
      </c>
      <c r="Q4232" t="s">
        <v>32106</v>
      </c>
      <c r="R4232" t="s">
        <v>25802</v>
      </c>
      <c r="S4232" t="s">
        <v>26197</v>
      </c>
      <c r="T4232"/>
      <c r="U4232" t="s">
        <v>26198</v>
      </c>
      <c r="V4232" t="s">
        <v>26204</v>
      </c>
      <c r="X4232" s="91" t="s">
        <v>30354</v>
      </c>
      <c r="Y4232" s="97"/>
      <c r="AA4232" s="91" t="str">
        <v>LAURE005.7RH</v>
      </c>
    </row>
    <row r="4233" spans="1:27" s="91" customFormat="1" ht="15" customHeight="1" x14ac:dyDescent="0.35">
      <c r="A4233" t="s">
        <v>12586</v>
      </c>
      <c r="B4233" t="s">
        <v>12585</v>
      </c>
      <c r="C4233" t="s">
        <v>7471</v>
      </c>
      <c r="D4233" t="s">
        <v>41337</v>
      </c>
      <c r="E4233"/>
      <c r="F4233" t="s">
        <v>28981</v>
      </c>
      <c r="G4233"/>
      <c r="H4233">
        <v>6.3</v>
      </c>
      <c r="I4233">
        <v>40</v>
      </c>
      <c r="J4233" t="s">
        <v>244</v>
      </c>
      <c r="K4233">
        <v>36.610950000000003</v>
      </c>
      <c r="L4233">
        <v>-81.753579999999999</v>
      </c>
      <c r="M4233" s="100" t="s">
        <v>38412</v>
      </c>
      <c r="N4233" t="s">
        <v>29031</v>
      </c>
      <c r="O4233" t="s">
        <v>42671</v>
      </c>
      <c r="P4233">
        <v>2</v>
      </c>
      <c r="Q4233" t="s">
        <v>27581</v>
      </c>
      <c r="R4233" t="s">
        <v>25821</v>
      </c>
      <c r="S4233" t="s">
        <v>26197</v>
      </c>
      <c r="T4233"/>
      <c r="U4233" t="s">
        <v>26198</v>
      </c>
      <c r="V4233" t="s">
        <v>26204</v>
      </c>
      <c r="W4233" s="91" t="s">
        <v>35347</v>
      </c>
      <c r="X4233" s="91" t="s">
        <v>32108</v>
      </c>
      <c r="Y4233" s="97"/>
      <c r="AA4233" s="91" t="str">
        <v>LAURE006.3JO</v>
      </c>
    </row>
    <row r="4234" spans="1:27" s="91" customFormat="1" ht="15" customHeight="1" x14ac:dyDescent="0.35">
      <c r="A4234" t="s">
        <v>12588</v>
      </c>
      <c r="B4234" t="s">
        <v>12587</v>
      </c>
      <c r="C4234" t="s">
        <v>7471</v>
      </c>
      <c r="D4234" t="s">
        <v>12589</v>
      </c>
      <c r="E4234"/>
      <c r="F4234" t="s">
        <v>28983</v>
      </c>
      <c r="G4234"/>
      <c r="H4234">
        <v>7</v>
      </c>
      <c r="I4234">
        <v>34.57</v>
      </c>
      <c r="J4234" t="s">
        <v>244</v>
      </c>
      <c r="K4234">
        <v>36.602699999999999</v>
      </c>
      <c r="L4234">
        <v>-81.750799999999998</v>
      </c>
      <c r="M4234" s="100" t="s">
        <v>38412</v>
      </c>
      <c r="N4234" t="s">
        <v>29031</v>
      </c>
      <c r="O4234" t="s">
        <v>42671</v>
      </c>
      <c r="P4234">
        <v>2</v>
      </c>
      <c r="Q4234" t="s">
        <v>27581</v>
      </c>
      <c r="R4234" t="s">
        <v>25821</v>
      </c>
      <c r="S4234" t="s">
        <v>26197</v>
      </c>
      <c r="T4234"/>
      <c r="U4234" t="s">
        <v>26198</v>
      </c>
      <c r="V4234" t="s">
        <v>26204</v>
      </c>
      <c r="W4234" s="91" t="s">
        <v>12590</v>
      </c>
      <c r="X4234" s="91" t="s">
        <v>32109</v>
      </c>
      <c r="Y4234" s="97"/>
      <c r="AA4234" s="91" t="str">
        <v>LAURE007.0JO</v>
      </c>
    </row>
    <row r="4235" spans="1:27" s="91" customFormat="1" ht="15" customHeight="1" x14ac:dyDescent="0.35">
      <c r="A4235" s="310" t="s">
        <v>41338</v>
      </c>
      <c r="B4235" s="310" t="s">
        <v>41339</v>
      </c>
      <c r="C4235" s="310" t="s">
        <v>7366</v>
      </c>
      <c r="D4235" s="310" t="s">
        <v>41340</v>
      </c>
      <c r="E4235" s="310"/>
      <c r="F4235" s="310" t="s">
        <v>29090</v>
      </c>
      <c r="G4235" s="310"/>
      <c r="H4235" s="314">
        <v>8.3000000000000007</v>
      </c>
      <c r="I4235" s="314">
        <v>15.86</v>
      </c>
      <c r="J4235" s="310" t="s">
        <v>442</v>
      </c>
      <c r="K4235" s="314">
        <v>36.247438000000002</v>
      </c>
      <c r="L4235" s="314">
        <v>-82.094840000000005</v>
      </c>
      <c r="M4235" s="314" t="s">
        <v>38455</v>
      </c>
      <c r="N4235" s="310" t="s">
        <v>26332</v>
      </c>
      <c r="O4235" s="310" t="s">
        <v>41341</v>
      </c>
      <c r="P4235" s="314">
        <v>1</v>
      </c>
      <c r="Q4235" s="310" t="s">
        <v>27045</v>
      </c>
      <c r="R4235" s="310" t="s">
        <v>25821</v>
      </c>
      <c r="S4235" s="310" t="s">
        <v>26197</v>
      </c>
      <c r="T4235" s="310"/>
      <c r="U4235" s="310" t="s">
        <v>26198</v>
      </c>
      <c r="V4235" s="310" t="s">
        <v>26204</v>
      </c>
      <c r="W4235" s="91" t="s">
        <v>41342</v>
      </c>
      <c r="X4235" s="91" t="s">
        <v>40633</v>
      </c>
      <c r="Y4235" s="97"/>
      <c r="AA4235" s="91" t="str">
        <v>LAURE008.3CT</v>
      </c>
    </row>
    <row r="4236" spans="1:27" s="91" customFormat="1" ht="15" customHeight="1" x14ac:dyDescent="0.35">
      <c r="A4236" t="s">
        <v>12592</v>
      </c>
      <c r="B4236" t="s">
        <v>12591</v>
      </c>
      <c r="C4236" t="s">
        <v>7471</v>
      </c>
      <c r="D4236" t="s">
        <v>12593</v>
      </c>
      <c r="E4236"/>
      <c r="F4236" t="s">
        <v>58</v>
      </c>
      <c r="G4236"/>
      <c r="H4236">
        <v>8.6999999999999993</v>
      </c>
      <c r="I4236">
        <v>10.09</v>
      </c>
      <c r="J4236" t="s">
        <v>313</v>
      </c>
      <c r="K4236">
        <v>35.840600000000002</v>
      </c>
      <c r="L4236">
        <v>-85.131900000000002</v>
      </c>
      <c r="M4236" s="100" t="s">
        <v>38383</v>
      </c>
      <c r="N4236" t="s">
        <v>3589</v>
      </c>
      <c r="O4236" t="s">
        <v>42672</v>
      </c>
      <c r="P4236">
        <v>2</v>
      </c>
      <c r="Q4236" t="s">
        <v>32110</v>
      </c>
      <c r="R4236" t="s">
        <v>25812</v>
      </c>
      <c r="S4236" t="s">
        <v>26197</v>
      </c>
      <c r="T4236"/>
      <c r="U4236" t="s">
        <v>26198</v>
      </c>
      <c r="V4236" t="s">
        <v>26199</v>
      </c>
      <c r="Y4236" s="97"/>
      <c r="AA4236" s="91" t="str">
        <v>LAURE008.7CU</v>
      </c>
    </row>
    <row r="4237" spans="1:27" s="91" customFormat="1" ht="15" customHeight="1" x14ac:dyDescent="0.35">
      <c r="A4237" t="s">
        <v>12595</v>
      </c>
      <c r="B4237" t="s">
        <v>12594</v>
      </c>
      <c r="C4237" t="s">
        <v>7471</v>
      </c>
      <c r="D4237" t="s">
        <v>12596</v>
      </c>
      <c r="E4237"/>
      <c r="F4237" t="s">
        <v>28983</v>
      </c>
      <c r="G4237"/>
      <c r="H4237">
        <v>10.6</v>
      </c>
      <c r="I4237">
        <v>17.2</v>
      </c>
      <c r="J4237" t="s">
        <v>244</v>
      </c>
      <c r="K4237">
        <v>36.565869999999997</v>
      </c>
      <c r="L4237">
        <v>-81.760999999999996</v>
      </c>
      <c r="M4237" s="100" t="s">
        <v>38412</v>
      </c>
      <c r="N4237" t="s">
        <v>29031</v>
      </c>
      <c r="O4237" t="s">
        <v>42671</v>
      </c>
      <c r="P4237">
        <v>2</v>
      </c>
      <c r="Q4237" t="s">
        <v>27582</v>
      </c>
      <c r="R4237" t="s">
        <v>25821</v>
      </c>
      <c r="S4237" t="s">
        <v>26197</v>
      </c>
      <c r="T4237"/>
      <c r="U4237" t="s">
        <v>26198</v>
      </c>
      <c r="V4237" t="s">
        <v>26204</v>
      </c>
      <c r="W4237" s="91" t="s">
        <v>12597</v>
      </c>
      <c r="X4237" s="91" t="s">
        <v>35348</v>
      </c>
      <c r="Y4237" s="97"/>
      <c r="AA4237" s="91" t="str">
        <v>LAURE010.6JO</v>
      </c>
    </row>
    <row r="4238" spans="1:27" s="91" customFormat="1" ht="15" customHeight="1" x14ac:dyDescent="0.35">
      <c r="A4238" t="s">
        <v>12599</v>
      </c>
      <c r="B4238" t="s">
        <v>12598</v>
      </c>
      <c r="C4238" t="s">
        <v>7471</v>
      </c>
      <c r="D4238" t="s">
        <v>12600</v>
      </c>
      <c r="E4238"/>
      <c r="F4238" t="s">
        <v>28983</v>
      </c>
      <c r="G4238"/>
      <c r="H4238">
        <v>12.4</v>
      </c>
      <c r="I4238">
        <v>11.76</v>
      </c>
      <c r="J4238" t="s">
        <v>244</v>
      </c>
      <c r="K4238">
        <v>36.553420000000003</v>
      </c>
      <c r="L4238">
        <v>-81.771780000000007</v>
      </c>
      <c r="M4238" s="100" t="s">
        <v>38412</v>
      </c>
      <c r="N4238" t="s">
        <v>29031</v>
      </c>
      <c r="O4238" t="s">
        <v>42671</v>
      </c>
      <c r="P4238">
        <v>2</v>
      </c>
      <c r="Q4238" t="s">
        <v>27582</v>
      </c>
      <c r="R4238" t="s">
        <v>25821</v>
      </c>
      <c r="S4238" t="s">
        <v>26197</v>
      </c>
      <c r="T4238"/>
      <c r="U4238" t="s">
        <v>26198</v>
      </c>
      <c r="V4238" t="s">
        <v>26204</v>
      </c>
      <c r="W4238" s="91" t="s">
        <v>12601</v>
      </c>
      <c r="X4238" s="91" t="s">
        <v>35349</v>
      </c>
      <c r="Y4238" s="97"/>
      <c r="AA4238" s="91" t="str">
        <v>LAURE012.4JO</v>
      </c>
    </row>
    <row r="4239" spans="1:27" s="91" customFormat="1" ht="15" customHeight="1" x14ac:dyDescent="0.35">
      <c r="A4239" t="s">
        <v>12603</v>
      </c>
      <c r="B4239" t="s">
        <v>12602</v>
      </c>
      <c r="C4239" t="s">
        <v>7471</v>
      </c>
      <c r="D4239" t="s">
        <v>12604</v>
      </c>
      <c r="E4239"/>
      <c r="F4239" t="s">
        <v>28983</v>
      </c>
      <c r="G4239"/>
      <c r="H4239">
        <v>13.8</v>
      </c>
      <c r="I4239">
        <v>5.24</v>
      </c>
      <c r="J4239" t="s">
        <v>244</v>
      </c>
      <c r="K4239">
        <v>36.533900000000003</v>
      </c>
      <c r="L4239">
        <v>-81.786100000000005</v>
      </c>
      <c r="M4239" s="100" t="s">
        <v>38412</v>
      </c>
      <c r="N4239" t="s">
        <v>29031</v>
      </c>
      <c r="O4239" t="s">
        <v>42671</v>
      </c>
      <c r="P4239">
        <v>2</v>
      </c>
      <c r="Q4239" t="s">
        <v>27582</v>
      </c>
      <c r="R4239" t="s">
        <v>25821</v>
      </c>
      <c r="S4239" t="s">
        <v>26197</v>
      </c>
      <c r="T4239"/>
      <c r="U4239" t="s">
        <v>26198</v>
      </c>
      <c r="V4239" t="s">
        <v>26204</v>
      </c>
      <c r="X4239" s="91" t="s">
        <v>34418</v>
      </c>
      <c r="Y4239" s="97"/>
      <c r="AA4239" s="91" t="str">
        <v>LAURE013.8JO</v>
      </c>
    </row>
    <row r="4240" spans="1:27" s="91" customFormat="1" ht="15" customHeight="1" x14ac:dyDescent="0.35">
      <c r="A4240" t="s">
        <v>12606</v>
      </c>
      <c r="B4240" t="s">
        <v>12605</v>
      </c>
      <c r="C4240" t="s">
        <v>7471</v>
      </c>
      <c r="D4240" t="s">
        <v>12607</v>
      </c>
      <c r="E4240"/>
      <c r="F4240" t="s">
        <v>28983</v>
      </c>
      <c r="G4240"/>
      <c r="H4240">
        <v>15</v>
      </c>
      <c r="I4240">
        <v>2.31</v>
      </c>
      <c r="J4240" t="s">
        <v>244</v>
      </c>
      <c r="K4240">
        <v>36.526699999999998</v>
      </c>
      <c r="L4240">
        <v>-81.801699999999997</v>
      </c>
      <c r="M4240" s="100" t="s">
        <v>38412</v>
      </c>
      <c r="N4240" t="s">
        <v>29031</v>
      </c>
      <c r="O4240" t="s">
        <v>42671</v>
      </c>
      <c r="P4240">
        <v>2</v>
      </c>
      <c r="Q4240" t="s">
        <v>27582</v>
      </c>
      <c r="R4240" t="s">
        <v>25821</v>
      </c>
      <c r="S4240" t="s">
        <v>26197</v>
      </c>
      <c r="T4240"/>
      <c r="U4240" t="s">
        <v>26198</v>
      </c>
      <c r="V4240" t="s">
        <v>26204</v>
      </c>
      <c r="X4240" s="91" t="s">
        <v>34418</v>
      </c>
      <c r="Y4240" s="97"/>
      <c r="AA4240" s="91" t="str">
        <v>LAURE015.0JO</v>
      </c>
    </row>
    <row r="4241" spans="1:27" s="91" customFormat="1" ht="15" customHeight="1" x14ac:dyDescent="0.35">
      <c r="A4241" t="s">
        <v>12609</v>
      </c>
      <c r="B4241" t="s">
        <v>12608</v>
      </c>
      <c r="C4241" t="s">
        <v>12610</v>
      </c>
      <c r="D4241" t="s">
        <v>12611</v>
      </c>
      <c r="E4241"/>
      <c r="F4241" t="s">
        <v>28983</v>
      </c>
      <c r="G4241"/>
      <c r="H4241">
        <v>0.6</v>
      </c>
      <c r="I4241">
        <v>1.25</v>
      </c>
      <c r="J4241" t="s">
        <v>244</v>
      </c>
      <c r="K4241">
        <v>36.536900000000003</v>
      </c>
      <c r="L4241">
        <v>-81.793099999999995</v>
      </c>
      <c r="M4241" s="100" t="s">
        <v>38412</v>
      </c>
      <c r="N4241" t="s">
        <v>29031</v>
      </c>
      <c r="O4241" t="s">
        <v>42671</v>
      </c>
      <c r="P4241">
        <v>2</v>
      </c>
      <c r="Q4241" t="s">
        <v>32111</v>
      </c>
      <c r="R4241" t="s">
        <v>25821</v>
      </c>
      <c r="S4241" t="s">
        <v>26197</v>
      </c>
      <c r="T4241"/>
      <c r="U4241" t="s">
        <v>26198</v>
      </c>
      <c r="V4241" t="s">
        <v>26204</v>
      </c>
      <c r="W4241" s="91" t="s">
        <v>12612</v>
      </c>
      <c r="X4241" s="91" t="s">
        <v>35350</v>
      </c>
      <c r="Y4241" s="97"/>
      <c r="AA4241" s="91" t="str">
        <v>LAURE13.9T0.6JO</v>
      </c>
    </row>
    <row r="4242" spans="1:27" s="91" customFormat="1" ht="15" customHeight="1" x14ac:dyDescent="0.35">
      <c r="A4242" t="s">
        <v>12614</v>
      </c>
      <c r="B4242" t="s">
        <v>12613</v>
      </c>
      <c r="C4242" t="s">
        <v>12615</v>
      </c>
      <c r="D4242" t="s">
        <v>12616</v>
      </c>
      <c r="E4242"/>
      <c r="F4242" t="s">
        <v>27</v>
      </c>
      <c r="G4242"/>
      <c r="H4242">
        <v>3.7</v>
      </c>
      <c r="I4242">
        <v>18.72</v>
      </c>
      <c r="J4242" t="s">
        <v>80</v>
      </c>
      <c r="K4242">
        <v>35.313890000000001</v>
      </c>
      <c r="L4242">
        <v>-89.494439999999997</v>
      </c>
      <c r="M4242" s="100" t="s">
        <v>38427</v>
      </c>
      <c r="N4242" t="s">
        <v>26281</v>
      </c>
      <c r="O4242" t="s">
        <v>42650</v>
      </c>
      <c r="P4242">
        <v>2</v>
      </c>
      <c r="Q4242" t="s">
        <v>27584</v>
      </c>
      <c r="R4242" t="s">
        <v>25828</v>
      </c>
      <c r="S4242" t="s">
        <v>26197</v>
      </c>
      <c r="T4242"/>
      <c r="U4242" t="s">
        <v>26198</v>
      </c>
      <c r="V4242" t="s">
        <v>26199</v>
      </c>
      <c r="W4242" s="91" t="s">
        <v>12617</v>
      </c>
      <c r="X4242" s="91" t="s">
        <v>35351</v>
      </c>
      <c r="Y4242" s="97"/>
      <c r="AA4242" s="91" t="str">
        <v>LAURE1C3.7FA</v>
      </c>
    </row>
    <row r="4243" spans="1:27" s="91" customFormat="1" ht="15" customHeight="1" x14ac:dyDescent="0.35">
      <c r="A4243" t="s">
        <v>12624</v>
      </c>
      <c r="B4243" t="s">
        <v>12623</v>
      </c>
      <c r="C4243" t="s">
        <v>12625</v>
      </c>
      <c r="D4243" t="s">
        <v>12626</v>
      </c>
      <c r="E4243"/>
      <c r="F4243" t="s">
        <v>33</v>
      </c>
      <c r="G4243"/>
      <c r="H4243">
        <v>0.1</v>
      </c>
      <c r="I4243">
        <v>1.95</v>
      </c>
      <c r="J4243" t="s">
        <v>545</v>
      </c>
      <c r="K4243">
        <v>35.660960000000003</v>
      </c>
      <c r="L4243">
        <v>-86.213579999999993</v>
      </c>
      <c r="M4243" s="100" t="s">
        <v>38389</v>
      </c>
      <c r="N4243" t="s">
        <v>26217</v>
      </c>
      <c r="O4243" t="s">
        <v>42104</v>
      </c>
      <c r="P4243">
        <v>4</v>
      </c>
      <c r="Q4243" t="s">
        <v>32112</v>
      </c>
      <c r="R4243" t="s">
        <v>25808</v>
      </c>
      <c r="S4243" t="s">
        <v>26197</v>
      </c>
      <c r="T4243"/>
      <c r="U4243" t="s">
        <v>26198</v>
      </c>
      <c r="V4243" t="s">
        <v>26199</v>
      </c>
      <c r="X4243" s="91" t="s">
        <v>29982</v>
      </c>
      <c r="Y4243" s="97"/>
      <c r="AA4243" s="91" t="str">
        <v>LAWRE000.1CE</v>
      </c>
    </row>
    <row r="4244" spans="1:27" s="91" customFormat="1" ht="15" customHeight="1" x14ac:dyDescent="0.35">
      <c r="A4244" t="s">
        <v>12628</v>
      </c>
      <c r="B4244" t="s">
        <v>12627</v>
      </c>
      <c r="C4244" t="s">
        <v>12629</v>
      </c>
      <c r="D4244" t="s">
        <v>12630</v>
      </c>
      <c r="E4244"/>
      <c r="F4244" t="s">
        <v>9</v>
      </c>
      <c r="G4244"/>
      <c r="H4244">
        <v>0.1</v>
      </c>
      <c r="I4244">
        <v>8.91</v>
      </c>
      <c r="J4244" t="s">
        <v>896</v>
      </c>
      <c r="K4244">
        <v>36.276110000000003</v>
      </c>
      <c r="L4244">
        <v>-88.371499999999997</v>
      </c>
      <c r="M4244" s="100" t="s">
        <v>38404</v>
      </c>
      <c r="N4244" t="s">
        <v>26243</v>
      </c>
      <c r="O4244" t="s">
        <v>42651</v>
      </c>
      <c r="P4244">
        <v>5</v>
      </c>
      <c r="Q4244" t="s">
        <v>27585</v>
      </c>
      <c r="R4244" t="s">
        <v>25816</v>
      </c>
      <c r="S4244" t="s">
        <v>26197</v>
      </c>
      <c r="T4244"/>
      <c r="U4244" t="s">
        <v>26198</v>
      </c>
      <c r="V4244" t="s">
        <v>26199</v>
      </c>
      <c r="Y4244" s="97"/>
      <c r="AA4244" s="91" t="str">
        <v>LAWRE000.1HN</v>
      </c>
    </row>
    <row r="4245" spans="1:27" s="91" customFormat="1" ht="15" customHeight="1" x14ac:dyDescent="0.35">
      <c r="A4245" t="s">
        <v>12632</v>
      </c>
      <c r="B4245" t="s">
        <v>12631</v>
      </c>
      <c r="C4245" t="s">
        <v>12629</v>
      </c>
      <c r="D4245" t="s">
        <v>10863</v>
      </c>
      <c r="E4245"/>
      <c r="F4245" t="s">
        <v>9</v>
      </c>
      <c r="G4245"/>
      <c r="H4245">
        <v>1.2</v>
      </c>
      <c r="I4245">
        <v>1.07</v>
      </c>
      <c r="J4245" t="s">
        <v>896</v>
      </c>
      <c r="K4245">
        <v>36.269280000000002</v>
      </c>
      <c r="L4245">
        <v>-88.35369</v>
      </c>
      <c r="M4245" s="100" t="s">
        <v>38404</v>
      </c>
      <c r="N4245" t="s">
        <v>26243</v>
      </c>
      <c r="O4245" t="s">
        <v>42651</v>
      </c>
      <c r="P4245">
        <v>5</v>
      </c>
      <c r="Q4245" t="s">
        <v>27585</v>
      </c>
      <c r="R4245" t="s">
        <v>25816</v>
      </c>
      <c r="S4245" t="s">
        <v>26197</v>
      </c>
      <c r="T4245"/>
      <c r="U4245" t="s">
        <v>26198</v>
      </c>
      <c r="V4245" t="s">
        <v>26199</v>
      </c>
      <c r="Y4245" s="97"/>
      <c r="AA4245" s="91" t="str">
        <v>LAWRE01.2HN</v>
      </c>
    </row>
    <row r="4246" spans="1:27" s="91" customFormat="1" ht="15" customHeight="1" x14ac:dyDescent="0.35">
      <c r="A4246" t="s">
        <v>12634</v>
      </c>
      <c r="B4246" t="s">
        <v>12633</v>
      </c>
      <c r="C4246" t="s">
        <v>12635</v>
      </c>
      <c r="D4246" t="s">
        <v>12636</v>
      </c>
      <c r="E4246"/>
      <c r="F4246" t="s">
        <v>9</v>
      </c>
      <c r="G4246"/>
      <c r="H4246">
        <v>1.5</v>
      </c>
      <c r="I4246">
        <v>3.14</v>
      </c>
      <c r="J4246" t="s">
        <v>104</v>
      </c>
      <c r="K4246">
        <v>35.895890000000001</v>
      </c>
      <c r="L4246">
        <v>-88.345389999999995</v>
      </c>
      <c r="M4246" s="100" t="s">
        <v>38392</v>
      </c>
      <c r="N4246" t="s">
        <v>26221</v>
      </c>
      <c r="O4246" t="s">
        <v>42531</v>
      </c>
      <c r="P4246">
        <v>3</v>
      </c>
      <c r="Q4246" t="s">
        <v>32113</v>
      </c>
      <c r="R4246" t="s">
        <v>25816</v>
      </c>
      <c r="S4246" t="s">
        <v>26197</v>
      </c>
      <c r="T4246"/>
      <c r="U4246" t="s">
        <v>26198</v>
      </c>
      <c r="V4246" t="s">
        <v>26199</v>
      </c>
      <c r="Y4246" s="97"/>
      <c r="AA4246" s="91" t="str">
        <v>LBACO001.5CR</v>
      </c>
    </row>
    <row r="4247" spans="1:27" s="91" customFormat="1" ht="15" customHeight="1" x14ac:dyDescent="0.35">
      <c r="A4247" t="s">
        <v>12638</v>
      </c>
      <c r="B4247" t="s">
        <v>12637</v>
      </c>
      <c r="C4247" t="s">
        <v>12639</v>
      </c>
      <c r="D4247" t="s">
        <v>12640</v>
      </c>
      <c r="E4247"/>
      <c r="F4247" t="s">
        <v>44</v>
      </c>
      <c r="G4247"/>
      <c r="H4247">
        <v>0.5</v>
      </c>
      <c r="I4247">
        <v>4</v>
      </c>
      <c r="J4247" t="s">
        <v>15</v>
      </c>
      <c r="K4247">
        <v>35.659660000000002</v>
      </c>
      <c r="L4247">
        <v>-84.107780000000005</v>
      </c>
      <c r="M4247" s="100" t="s">
        <v>38378</v>
      </c>
      <c r="N4247" t="s">
        <v>26202</v>
      </c>
      <c r="O4247" t="s">
        <v>42652</v>
      </c>
      <c r="P4247">
        <v>3</v>
      </c>
      <c r="Q4247" t="s">
        <v>27586</v>
      </c>
      <c r="R4247" t="s">
        <v>25825</v>
      </c>
      <c r="S4247" t="s">
        <v>26197</v>
      </c>
      <c r="T4247"/>
      <c r="U4247" t="s">
        <v>26198</v>
      </c>
      <c r="V4247" t="s">
        <v>26204</v>
      </c>
      <c r="W4247" s="91" t="s">
        <v>35353</v>
      </c>
      <c r="Y4247" s="97"/>
      <c r="AA4247" s="91" t="str">
        <v>LBAKE000.5BT</v>
      </c>
    </row>
    <row r="4248" spans="1:27" s="91" customFormat="1" ht="15" customHeight="1" x14ac:dyDescent="0.35">
      <c r="A4248" t="s">
        <v>12642</v>
      </c>
      <c r="B4248" t="s">
        <v>12641</v>
      </c>
      <c r="C4248" t="s">
        <v>12643</v>
      </c>
      <c r="D4248" t="s">
        <v>12644</v>
      </c>
      <c r="E4248"/>
      <c r="F4248" t="s">
        <v>29090</v>
      </c>
      <c r="G4248"/>
      <c r="H4248">
        <v>0.1</v>
      </c>
      <c r="I4248">
        <v>1.88</v>
      </c>
      <c r="J4248" t="s">
        <v>625</v>
      </c>
      <c r="K4248">
        <v>36.041269999999997</v>
      </c>
      <c r="L4248">
        <v>-82.46575</v>
      </c>
      <c r="M4248" s="100" t="s">
        <v>38387</v>
      </c>
      <c r="N4248" t="s">
        <v>26214</v>
      </c>
      <c r="O4248" t="s">
        <v>42096</v>
      </c>
      <c r="P4248">
        <v>5</v>
      </c>
      <c r="Q4248" t="s">
        <v>32114</v>
      </c>
      <c r="R4248" t="s">
        <v>25821</v>
      </c>
      <c r="S4248" t="s">
        <v>26197</v>
      </c>
      <c r="T4248"/>
      <c r="U4248" t="s">
        <v>26198</v>
      </c>
      <c r="V4248" t="s">
        <v>26204</v>
      </c>
      <c r="Y4248" s="97"/>
      <c r="AA4248" s="91" t="str">
        <v>LBALD000.1UC</v>
      </c>
    </row>
    <row r="4249" spans="1:27" s="91" customFormat="1" ht="15" customHeight="1" x14ac:dyDescent="0.35">
      <c r="A4249" t="s">
        <v>12646</v>
      </c>
      <c r="B4249" t="s">
        <v>12645</v>
      </c>
      <c r="C4249" t="s">
        <v>12647</v>
      </c>
      <c r="D4249" t="s">
        <v>12648</v>
      </c>
      <c r="E4249"/>
      <c r="F4249" t="s">
        <v>44</v>
      </c>
      <c r="G4249"/>
      <c r="H4249">
        <v>0.8</v>
      </c>
      <c r="I4249">
        <v>8.52</v>
      </c>
      <c r="J4249" t="s">
        <v>15</v>
      </c>
      <c r="K4249">
        <v>35.768659999999997</v>
      </c>
      <c r="L4249">
        <v>-84.001739999999998</v>
      </c>
      <c r="M4249" s="100" t="s">
        <v>38415</v>
      </c>
      <c r="N4249" t="s">
        <v>26602</v>
      </c>
      <c r="O4249" t="s">
        <v>42119</v>
      </c>
      <c r="P4249">
        <v>2</v>
      </c>
      <c r="Q4249" t="s">
        <v>26845</v>
      </c>
      <c r="R4249" t="s">
        <v>25825</v>
      </c>
      <c r="S4249" t="s">
        <v>26197</v>
      </c>
      <c r="T4249"/>
      <c r="U4249" t="s">
        <v>26198</v>
      </c>
      <c r="V4249" t="s">
        <v>26204</v>
      </c>
      <c r="W4249" s="91" t="s">
        <v>12649</v>
      </c>
      <c r="X4249" s="91" t="s">
        <v>32115</v>
      </c>
      <c r="Y4249" s="97"/>
      <c r="AA4249" s="91" t="str">
        <v>LBANK000.8BT</v>
      </c>
    </row>
    <row r="4250" spans="1:27" s="91" customFormat="1" ht="15" customHeight="1" x14ac:dyDescent="0.35">
      <c r="A4250" t="s">
        <v>12651</v>
      </c>
      <c r="B4250" t="s">
        <v>12650</v>
      </c>
      <c r="C4250" t="s">
        <v>12652</v>
      </c>
      <c r="D4250" t="s">
        <v>12653</v>
      </c>
      <c r="E4250"/>
      <c r="F4250" t="s">
        <v>29083</v>
      </c>
      <c r="G4250"/>
      <c r="H4250">
        <v>0.9</v>
      </c>
      <c r="I4250">
        <v>29.06</v>
      </c>
      <c r="J4250" t="s">
        <v>166</v>
      </c>
      <c r="K4250">
        <v>36.341667000000001</v>
      </c>
      <c r="L4250">
        <v>-87.308888999999994</v>
      </c>
      <c r="M4250" s="100" t="s">
        <v>38380</v>
      </c>
      <c r="N4250" t="s">
        <v>26208</v>
      </c>
      <c r="O4250" t="s">
        <v>42653</v>
      </c>
      <c r="P4250">
        <v>5</v>
      </c>
      <c r="Q4250" t="s">
        <v>27587</v>
      </c>
      <c r="R4250" t="s">
        <v>25829</v>
      </c>
      <c r="S4250" t="s">
        <v>26197</v>
      </c>
      <c r="T4250"/>
      <c r="U4250" t="s">
        <v>26198</v>
      </c>
      <c r="V4250" t="s">
        <v>26199</v>
      </c>
      <c r="W4250" s="91" t="s">
        <v>12654</v>
      </c>
      <c r="X4250" s="91" t="s">
        <v>32116</v>
      </c>
      <c r="Y4250" s="97"/>
      <c r="AA4250" s="91" t="str">
        <v>LBART000.9MT</v>
      </c>
    </row>
    <row r="4251" spans="1:27" s="91" customFormat="1" ht="15" customHeight="1" x14ac:dyDescent="0.35">
      <c r="A4251" t="s">
        <v>12656</v>
      </c>
      <c r="B4251" t="s">
        <v>12655</v>
      </c>
      <c r="C4251" t="s">
        <v>12652</v>
      </c>
      <c r="D4251" t="s">
        <v>12657</v>
      </c>
      <c r="E4251"/>
      <c r="F4251" t="s">
        <v>29083</v>
      </c>
      <c r="G4251"/>
      <c r="H4251">
        <v>1.1000000000000001</v>
      </c>
      <c r="I4251">
        <v>28.99</v>
      </c>
      <c r="J4251" t="s">
        <v>166</v>
      </c>
      <c r="K4251">
        <v>36.339579999999998</v>
      </c>
      <c r="L4251">
        <v>-87.312129999999996</v>
      </c>
      <c r="M4251" s="100" t="s">
        <v>38380</v>
      </c>
      <c r="N4251" t="s">
        <v>26208</v>
      </c>
      <c r="O4251" t="s">
        <v>42653</v>
      </c>
      <c r="P4251">
        <v>5</v>
      </c>
      <c r="Q4251" t="s">
        <v>27587</v>
      </c>
      <c r="R4251" t="s">
        <v>25829</v>
      </c>
      <c r="S4251" t="s">
        <v>26197</v>
      </c>
      <c r="T4251"/>
      <c r="U4251" t="s">
        <v>26198</v>
      </c>
      <c r="V4251" t="s">
        <v>26199</v>
      </c>
      <c r="W4251" s="91" t="s">
        <v>12654</v>
      </c>
      <c r="X4251" s="91" t="s">
        <v>32117</v>
      </c>
      <c r="Y4251" s="97"/>
      <c r="AA4251" s="91" t="str">
        <v>LBART001.1MT</v>
      </c>
    </row>
    <row r="4252" spans="1:27" s="91" customFormat="1" ht="15" customHeight="1" x14ac:dyDescent="0.35">
      <c r="A4252" t="s">
        <v>12659</v>
      </c>
      <c r="B4252" t="s">
        <v>12658</v>
      </c>
      <c r="C4252" t="s">
        <v>12652</v>
      </c>
      <c r="D4252" t="s">
        <v>41343</v>
      </c>
      <c r="E4252"/>
      <c r="F4252" t="s">
        <v>29083</v>
      </c>
      <c r="G4252"/>
      <c r="H4252">
        <v>6.5</v>
      </c>
      <c r="I4252">
        <v>15.79</v>
      </c>
      <c r="J4252" t="s">
        <v>19</v>
      </c>
      <c r="K4252">
        <v>36.320720000000001</v>
      </c>
      <c r="L4252">
        <v>-87.377679999999998</v>
      </c>
      <c r="M4252" s="100" t="s">
        <v>38380</v>
      </c>
      <c r="N4252" t="s">
        <v>26208</v>
      </c>
      <c r="O4252" t="s">
        <v>42653</v>
      </c>
      <c r="P4252">
        <v>5</v>
      </c>
      <c r="Q4252" t="s">
        <v>27587</v>
      </c>
      <c r="R4252" t="s">
        <v>25829</v>
      </c>
      <c r="S4252" t="s">
        <v>26197</v>
      </c>
      <c r="T4252"/>
      <c r="U4252" t="s">
        <v>26198</v>
      </c>
      <c r="V4252" t="s">
        <v>26199</v>
      </c>
      <c r="W4252" s="91" t="s">
        <v>35354</v>
      </c>
      <c r="X4252" s="91" t="s">
        <v>41344</v>
      </c>
      <c r="Y4252" s="97"/>
      <c r="AA4252" s="91" t="str">
        <v>LBART006.5DI</v>
      </c>
    </row>
    <row r="4253" spans="1:27" s="91" customFormat="1" ht="15" customHeight="1" x14ac:dyDescent="0.35">
      <c r="A4253" t="s">
        <v>12661</v>
      </c>
      <c r="B4253" t="s">
        <v>12660</v>
      </c>
      <c r="C4253" t="s">
        <v>12662</v>
      </c>
      <c r="D4253" t="s">
        <v>12663</v>
      </c>
      <c r="E4253"/>
      <c r="F4253" t="s">
        <v>9</v>
      </c>
      <c r="G4253"/>
      <c r="H4253">
        <v>0.3</v>
      </c>
      <c r="I4253">
        <v>8.81</v>
      </c>
      <c r="J4253" t="s">
        <v>104</v>
      </c>
      <c r="K4253">
        <v>35.986190000000001</v>
      </c>
      <c r="L4253">
        <v>-88.387020000000007</v>
      </c>
      <c r="M4253" s="100" t="s">
        <v>38404</v>
      </c>
      <c r="N4253" t="s">
        <v>26243</v>
      </c>
      <c r="O4253" t="s">
        <v>42654</v>
      </c>
      <c r="P4253">
        <v>5</v>
      </c>
      <c r="Q4253" t="s">
        <v>32118</v>
      </c>
      <c r="R4253" t="s">
        <v>25816</v>
      </c>
      <c r="S4253" t="s">
        <v>26197</v>
      </c>
      <c r="T4253"/>
      <c r="U4253" t="s">
        <v>26198</v>
      </c>
      <c r="V4253" t="s">
        <v>26199</v>
      </c>
      <c r="Y4253" s="97"/>
      <c r="AA4253" s="91" t="str">
        <v>LBEAV000.3CR</v>
      </c>
    </row>
    <row r="4254" spans="1:27" s="91" customFormat="1" ht="15" customHeight="1" x14ac:dyDescent="0.35">
      <c r="A4254" t="s">
        <v>12665</v>
      </c>
      <c r="B4254" t="s">
        <v>12664</v>
      </c>
      <c r="C4254" t="s">
        <v>12666</v>
      </c>
      <c r="D4254" t="s">
        <v>12667</v>
      </c>
      <c r="E4254"/>
      <c r="F4254" t="s">
        <v>58</v>
      </c>
      <c r="G4254"/>
      <c r="H4254">
        <v>0.8</v>
      </c>
      <c r="I4254">
        <v>4.01</v>
      </c>
      <c r="J4254" t="s">
        <v>249</v>
      </c>
      <c r="K4254">
        <v>35.723610999999998</v>
      </c>
      <c r="L4254">
        <v>-85.183888999999994</v>
      </c>
      <c r="M4254" s="100" t="s">
        <v>38383</v>
      </c>
      <c r="N4254" t="s">
        <v>3589</v>
      </c>
      <c r="O4254" t="s">
        <v>42631</v>
      </c>
      <c r="P4254">
        <v>2</v>
      </c>
      <c r="Q4254" t="s">
        <v>32119</v>
      </c>
      <c r="R4254" t="s">
        <v>25802</v>
      </c>
      <c r="S4254" t="s">
        <v>26197</v>
      </c>
      <c r="T4254"/>
      <c r="U4254" t="s">
        <v>26198</v>
      </c>
      <c r="V4254" t="s">
        <v>26199</v>
      </c>
      <c r="W4254" s="91" t="s">
        <v>12668</v>
      </c>
      <c r="X4254" s="91" t="s">
        <v>32120</v>
      </c>
      <c r="Y4254" s="97"/>
      <c r="AA4254" s="91" t="str">
        <v>LBEAV000.8BL</v>
      </c>
    </row>
    <row r="4255" spans="1:27" s="91" customFormat="1" ht="15" customHeight="1" x14ac:dyDescent="0.35">
      <c r="A4255" t="s">
        <v>12670</v>
      </c>
      <c r="B4255" t="s">
        <v>12669</v>
      </c>
      <c r="C4255" t="s">
        <v>12662</v>
      </c>
      <c r="D4255" t="s">
        <v>640</v>
      </c>
      <c r="E4255"/>
      <c r="F4255" t="s">
        <v>9</v>
      </c>
      <c r="G4255"/>
      <c r="H4255">
        <v>1.3</v>
      </c>
      <c r="I4255">
        <v>2.19</v>
      </c>
      <c r="J4255" t="s">
        <v>641</v>
      </c>
      <c r="K4255">
        <v>35.774439999999998</v>
      </c>
      <c r="L4255">
        <v>-88.393640000000005</v>
      </c>
      <c r="M4255" s="100" t="s">
        <v>38392</v>
      </c>
      <c r="N4255" t="s">
        <v>26221</v>
      </c>
      <c r="O4255" t="s">
        <v>42380</v>
      </c>
      <c r="P4255">
        <v>3</v>
      </c>
      <c r="Q4255" t="s">
        <v>27588</v>
      </c>
      <c r="R4255" t="s">
        <v>25816</v>
      </c>
      <c r="S4255" t="s">
        <v>26197</v>
      </c>
      <c r="T4255"/>
      <c r="U4255" t="s">
        <v>26198</v>
      </c>
      <c r="V4255" t="s">
        <v>26199</v>
      </c>
      <c r="X4255" s="91" t="s">
        <v>35355</v>
      </c>
      <c r="Y4255" s="97"/>
      <c r="AA4255" s="91" t="str">
        <v>LBEAV001.3HE</v>
      </c>
    </row>
    <row r="4256" spans="1:27" s="91" customFormat="1" ht="15" customHeight="1" x14ac:dyDescent="0.35">
      <c r="A4256" t="s">
        <v>12672</v>
      </c>
      <c r="B4256" t="s">
        <v>12671</v>
      </c>
      <c r="C4256" t="s">
        <v>12673</v>
      </c>
      <c r="D4256" t="s">
        <v>12674</v>
      </c>
      <c r="E4256"/>
      <c r="F4256" t="s">
        <v>29083</v>
      </c>
      <c r="G4256"/>
      <c r="H4256">
        <v>1.8</v>
      </c>
      <c r="I4256">
        <v>6.12</v>
      </c>
      <c r="J4256" t="s">
        <v>942</v>
      </c>
      <c r="K4256">
        <v>35.439444000000002</v>
      </c>
      <c r="L4256">
        <v>-87.896388999999999</v>
      </c>
      <c r="M4256" s="100" t="s">
        <v>38402</v>
      </c>
      <c r="N4256" t="s">
        <v>26242</v>
      </c>
      <c r="O4256" t="s">
        <v>42655</v>
      </c>
      <c r="P4256">
        <v>3</v>
      </c>
      <c r="Q4256" t="s">
        <v>32121</v>
      </c>
      <c r="R4256" t="s">
        <v>25808</v>
      </c>
      <c r="S4256" t="s">
        <v>26197</v>
      </c>
      <c r="T4256"/>
      <c r="U4256" t="s">
        <v>26198</v>
      </c>
      <c r="V4256" t="s">
        <v>26199</v>
      </c>
      <c r="Y4256" s="97"/>
      <c r="AA4256" s="91" t="str">
        <v>LBEEC001.8WE</v>
      </c>
    </row>
    <row r="4257" spans="1:27" s="91" customFormat="1" ht="15" customHeight="1" x14ac:dyDescent="0.35">
      <c r="A4257" t="s">
        <v>12676</v>
      </c>
      <c r="B4257" t="s">
        <v>12675</v>
      </c>
      <c r="C4257" t="s">
        <v>12677</v>
      </c>
      <c r="D4257" t="s">
        <v>12678</v>
      </c>
      <c r="E4257"/>
      <c r="F4257" t="s">
        <v>29083</v>
      </c>
      <c r="G4257"/>
      <c r="H4257">
        <v>0.3</v>
      </c>
      <c r="I4257">
        <v>3.46</v>
      </c>
      <c r="J4257" t="s">
        <v>942</v>
      </c>
      <c r="K4257">
        <v>35.442222000000001</v>
      </c>
      <c r="L4257">
        <v>-87.898332999999994</v>
      </c>
      <c r="M4257" s="100" t="s">
        <v>38402</v>
      </c>
      <c r="N4257" t="s">
        <v>26242</v>
      </c>
      <c r="O4257" t="s">
        <v>42655</v>
      </c>
      <c r="P4257">
        <v>3</v>
      </c>
      <c r="Q4257" t="s">
        <v>27589</v>
      </c>
      <c r="R4257" t="s">
        <v>25808</v>
      </c>
      <c r="S4257" t="s">
        <v>26197</v>
      </c>
      <c r="T4257"/>
      <c r="U4257" t="s">
        <v>26198</v>
      </c>
      <c r="V4257" t="s">
        <v>26199</v>
      </c>
      <c r="W4257" s="91" t="s">
        <v>12679</v>
      </c>
      <c r="X4257" s="91" t="s">
        <v>32122</v>
      </c>
      <c r="Y4257" s="97"/>
      <c r="AA4257" s="91" t="str">
        <v>LBEEC1.6T0.3WE</v>
      </c>
    </row>
    <row r="4258" spans="1:27" s="91" customFormat="1" ht="15" customHeight="1" x14ac:dyDescent="0.35">
      <c r="A4258" t="s">
        <v>12681</v>
      </c>
      <c r="B4258" t="s">
        <v>12680</v>
      </c>
      <c r="C4258" t="s">
        <v>12682</v>
      </c>
      <c r="D4258" t="s">
        <v>12683</v>
      </c>
      <c r="E4258"/>
      <c r="F4258" t="s">
        <v>28994</v>
      </c>
      <c r="G4258" t="s">
        <v>44</v>
      </c>
      <c r="H4258">
        <v>0.1</v>
      </c>
      <c r="I4258">
        <v>1.05</v>
      </c>
      <c r="J4258" t="s">
        <v>319</v>
      </c>
      <c r="K4258">
        <v>36.182180000000002</v>
      </c>
      <c r="L4258">
        <v>-83.175799999999995</v>
      </c>
      <c r="M4258" s="100" t="s">
        <v>38387</v>
      </c>
      <c r="N4258" t="s">
        <v>26214</v>
      </c>
      <c r="O4258" t="s">
        <v>42273</v>
      </c>
      <c r="P4258">
        <v>5</v>
      </c>
      <c r="Q4258" t="s">
        <v>32123</v>
      </c>
      <c r="R4258" t="s">
        <v>25825</v>
      </c>
      <c r="S4258" t="s">
        <v>26197</v>
      </c>
      <c r="T4258"/>
      <c r="U4258" t="s">
        <v>26198</v>
      </c>
      <c r="V4258" t="s">
        <v>26204</v>
      </c>
      <c r="Y4258" s="97"/>
      <c r="AA4258" s="91" t="str">
        <v>LBENT000.1HA</v>
      </c>
    </row>
    <row r="4259" spans="1:27" s="91" customFormat="1" ht="15" customHeight="1" x14ac:dyDescent="0.35">
      <c r="A4259" t="s">
        <v>12685</v>
      </c>
      <c r="B4259" t="s">
        <v>12684</v>
      </c>
      <c r="C4259" t="s">
        <v>12686</v>
      </c>
      <c r="D4259" t="s">
        <v>12687</v>
      </c>
      <c r="E4259"/>
      <c r="F4259" t="s">
        <v>33</v>
      </c>
      <c r="G4259"/>
      <c r="H4259">
        <v>1.5</v>
      </c>
      <c r="I4259">
        <v>0.54</v>
      </c>
      <c r="J4259" t="s">
        <v>34</v>
      </c>
      <c r="K4259">
        <v>35.629640000000002</v>
      </c>
      <c r="L4259">
        <v>-87.069329999999994</v>
      </c>
      <c r="M4259" s="100" t="s">
        <v>38382</v>
      </c>
      <c r="N4259" t="s">
        <v>26210</v>
      </c>
      <c r="O4259" t="s">
        <v>42643</v>
      </c>
      <c r="P4259">
        <v>3</v>
      </c>
      <c r="Q4259" t="s">
        <v>27590</v>
      </c>
      <c r="R4259" t="s">
        <v>25808</v>
      </c>
      <c r="S4259" t="s">
        <v>26197</v>
      </c>
      <c r="T4259"/>
      <c r="U4259" t="s">
        <v>26198</v>
      </c>
      <c r="V4259" t="s">
        <v>26199</v>
      </c>
      <c r="X4259" s="91" t="s">
        <v>32124</v>
      </c>
      <c r="Y4259" s="97"/>
      <c r="AA4259" s="91" t="str">
        <v>LBIGB001.5MY</v>
      </c>
    </row>
    <row r="4260" spans="1:27" s="91" customFormat="1" ht="15" customHeight="1" x14ac:dyDescent="0.35">
      <c r="A4260" t="s">
        <v>12689</v>
      </c>
      <c r="B4260" t="s">
        <v>12688</v>
      </c>
      <c r="C4260" t="s">
        <v>12686</v>
      </c>
      <c r="D4260" t="s">
        <v>12690</v>
      </c>
      <c r="E4260"/>
      <c r="F4260" t="s">
        <v>33</v>
      </c>
      <c r="G4260"/>
      <c r="H4260">
        <v>2</v>
      </c>
      <c r="I4260">
        <v>44.44</v>
      </c>
      <c r="J4260" t="s">
        <v>34</v>
      </c>
      <c r="K4260">
        <v>35.624369999999999</v>
      </c>
      <c r="L4260">
        <v>-87.069649999999996</v>
      </c>
      <c r="M4260" s="100" t="s">
        <v>38382</v>
      </c>
      <c r="N4260" t="s">
        <v>26210</v>
      </c>
      <c r="O4260" t="s">
        <v>42643</v>
      </c>
      <c r="P4260">
        <v>3</v>
      </c>
      <c r="Q4260" t="s">
        <v>27590</v>
      </c>
      <c r="R4260" t="s">
        <v>25808</v>
      </c>
      <c r="S4260" t="s">
        <v>26197</v>
      </c>
      <c r="T4260"/>
      <c r="U4260" t="s">
        <v>26198</v>
      </c>
      <c r="V4260" t="s">
        <v>26199</v>
      </c>
      <c r="X4260" s="91" t="s">
        <v>32125</v>
      </c>
      <c r="Y4260" s="97"/>
      <c r="AA4260" s="91" t="str">
        <v>LBIGB002.0MY</v>
      </c>
    </row>
    <row r="4261" spans="1:27" s="91" customFormat="1" ht="15" customHeight="1" x14ac:dyDescent="0.35">
      <c r="A4261" t="s">
        <v>12692</v>
      </c>
      <c r="B4261" t="s">
        <v>12691</v>
      </c>
      <c r="C4261" t="s">
        <v>12686</v>
      </c>
      <c r="D4261" t="s">
        <v>12693</v>
      </c>
      <c r="E4261"/>
      <c r="F4261" t="s">
        <v>33</v>
      </c>
      <c r="G4261"/>
      <c r="H4261">
        <v>4.0999999999999996</v>
      </c>
      <c r="I4261">
        <v>42.27</v>
      </c>
      <c r="J4261" t="s">
        <v>34</v>
      </c>
      <c r="K4261">
        <v>35.603999999999999</v>
      </c>
      <c r="L4261">
        <v>-87.069000000000003</v>
      </c>
      <c r="M4261" s="100" t="s">
        <v>38382</v>
      </c>
      <c r="N4261" t="s">
        <v>26210</v>
      </c>
      <c r="O4261" t="s">
        <v>42643</v>
      </c>
      <c r="P4261">
        <v>3</v>
      </c>
      <c r="Q4261" t="s">
        <v>27590</v>
      </c>
      <c r="R4261" t="s">
        <v>25808</v>
      </c>
      <c r="S4261" t="s">
        <v>26197</v>
      </c>
      <c r="T4261"/>
      <c r="U4261" t="s">
        <v>26198</v>
      </c>
      <c r="V4261" t="s">
        <v>26199</v>
      </c>
      <c r="W4261" s="91" t="s">
        <v>41345</v>
      </c>
      <c r="X4261" s="91" t="s">
        <v>41346</v>
      </c>
      <c r="Y4261" s="97"/>
      <c r="AA4261" s="91" t="str">
        <v>LBIGB004.1MY</v>
      </c>
    </row>
    <row r="4262" spans="1:27" s="91" customFormat="1" ht="15" customHeight="1" x14ac:dyDescent="0.35">
      <c r="A4262" t="s">
        <v>12695</v>
      </c>
      <c r="B4262" t="s">
        <v>12694</v>
      </c>
      <c r="C4262" t="s">
        <v>12686</v>
      </c>
      <c r="D4262" t="s">
        <v>12696</v>
      </c>
      <c r="E4262"/>
      <c r="F4262" t="s">
        <v>33</v>
      </c>
      <c r="G4262"/>
      <c r="H4262">
        <v>12.6</v>
      </c>
      <c r="I4262">
        <v>13.35</v>
      </c>
      <c r="J4262" t="s">
        <v>34</v>
      </c>
      <c r="K4262">
        <v>35.521560000000001</v>
      </c>
      <c r="L4262">
        <v>-87.091239999999999</v>
      </c>
      <c r="M4262" s="100" t="s">
        <v>38382</v>
      </c>
      <c r="N4262" t="s">
        <v>26210</v>
      </c>
      <c r="O4262" t="s">
        <v>42643</v>
      </c>
      <c r="P4262">
        <v>3</v>
      </c>
      <c r="Q4262" t="s">
        <v>27590</v>
      </c>
      <c r="R4262" t="s">
        <v>25808</v>
      </c>
      <c r="S4262" t="s">
        <v>26197</v>
      </c>
      <c r="T4262"/>
      <c r="U4262" t="s">
        <v>26198</v>
      </c>
      <c r="V4262" t="s">
        <v>26199</v>
      </c>
      <c r="X4262" s="91" t="s">
        <v>31317</v>
      </c>
      <c r="Y4262" s="97"/>
      <c r="AA4262" s="91" t="str">
        <v>LBIGB012.6MY</v>
      </c>
    </row>
    <row r="4263" spans="1:27" s="91" customFormat="1" ht="15" customHeight="1" x14ac:dyDescent="0.35">
      <c r="A4263" t="s">
        <v>12698</v>
      </c>
      <c r="B4263" t="s">
        <v>12697</v>
      </c>
      <c r="C4263" t="s">
        <v>12699</v>
      </c>
      <c r="D4263" t="s">
        <v>12700</v>
      </c>
      <c r="E4263"/>
      <c r="F4263" t="s">
        <v>33</v>
      </c>
      <c r="G4263"/>
      <c r="H4263">
        <v>0.1</v>
      </c>
      <c r="I4263">
        <v>1.83</v>
      </c>
      <c r="J4263" t="s">
        <v>34</v>
      </c>
      <c r="K4263">
        <v>35.603610000000003</v>
      </c>
      <c r="L4263">
        <v>-87.068879999999993</v>
      </c>
      <c r="M4263" s="100" t="s">
        <v>38382</v>
      </c>
      <c r="N4263" t="s">
        <v>26210</v>
      </c>
      <c r="O4263" t="s">
        <v>42643</v>
      </c>
      <c r="P4263">
        <v>3</v>
      </c>
      <c r="Q4263" t="s">
        <v>27591</v>
      </c>
      <c r="R4263" t="s">
        <v>25808</v>
      </c>
      <c r="S4263" t="s">
        <v>26197</v>
      </c>
      <c r="T4263"/>
      <c r="U4263" t="s">
        <v>26198</v>
      </c>
      <c r="V4263" t="s">
        <v>26199</v>
      </c>
      <c r="W4263" s="91" t="s">
        <v>12701</v>
      </c>
      <c r="X4263" s="91" t="s">
        <v>32126</v>
      </c>
      <c r="Y4263" s="97"/>
      <c r="AA4263" s="91" t="str">
        <v>LBIGB4.1T0.1MY</v>
      </c>
    </row>
    <row r="4264" spans="1:27" s="91" customFormat="1" ht="15" customHeight="1" x14ac:dyDescent="0.35">
      <c r="A4264" t="s">
        <v>12703</v>
      </c>
      <c r="B4264" t="s">
        <v>12702</v>
      </c>
      <c r="C4264" t="s">
        <v>12699</v>
      </c>
      <c r="D4264" t="s">
        <v>12704</v>
      </c>
      <c r="E4264"/>
      <c r="F4264" t="s">
        <v>33</v>
      </c>
      <c r="G4264"/>
      <c r="H4264">
        <v>0.6</v>
      </c>
      <c r="I4264">
        <v>1.52</v>
      </c>
      <c r="J4264" t="s">
        <v>34</v>
      </c>
      <c r="K4264">
        <v>35.600741999999997</v>
      </c>
      <c r="L4264">
        <v>-87.062226999999993</v>
      </c>
      <c r="M4264" s="100" t="s">
        <v>38382</v>
      </c>
      <c r="N4264" t="s">
        <v>26210</v>
      </c>
      <c r="O4264" t="s">
        <v>42643</v>
      </c>
      <c r="P4264">
        <v>3</v>
      </c>
      <c r="Q4264" t="s">
        <v>27591</v>
      </c>
      <c r="R4264" t="s">
        <v>25808</v>
      </c>
      <c r="S4264" t="s">
        <v>26197</v>
      </c>
      <c r="T4264"/>
      <c r="U4264" t="s">
        <v>26198</v>
      </c>
      <c r="V4264" t="s">
        <v>26199</v>
      </c>
      <c r="Y4264" s="97"/>
      <c r="AA4264" s="91" t="str">
        <v>LBIGB4.1T0.6MY</v>
      </c>
    </row>
    <row r="4265" spans="1:27" s="91" customFormat="1" ht="15" customHeight="1" x14ac:dyDescent="0.35">
      <c r="A4265" t="s">
        <v>12706</v>
      </c>
      <c r="B4265" t="s">
        <v>12705</v>
      </c>
      <c r="C4265" t="s">
        <v>12699</v>
      </c>
      <c r="D4265" t="s">
        <v>12707</v>
      </c>
      <c r="E4265"/>
      <c r="F4265" t="s">
        <v>33</v>
      </c>
      <c r="G4265"/>
      <c r="H4265">
        <v>0.7</v>
      </c>
      <c r="I4265">
        <v>1.52</v>
      </c>
      <c r="J4265" t="s">
        <v>34</v>
      </c>
      <c r="K4265">
        <v>35.599499999999999</v>
      </c>
      <c r="L4265">
        <v>-87.060900000000004</v>
      </c>
      <c r="M4265" s="100" t="s">
        <v>38382</v>
      </c>
      <c r="N4265" t="s">
        <v>26210</v>
      </c>
      <c r="O4265" t="s">
        <v>42643</v>
      </c>
      <c r="P4265">
        <v>3</v>
      </c>
      <c r="Q4265" t="s">
        <v>27591</v>
      </c>
      <c r="R4265" t="s">
        <v>25808</v>
      </c>
      <c r="S4265" t="s">
        <v>26197</v>
      </c>
      <c r="T4265"/>
      <c r="U4265" t="s">
        <v>26198</v>
      </c>
      <c r="V4265" t="s">
        <v>26199</v>
      </c>
      <c r="Y4265" s="97"/>
      <c r="AA4265" s="91" t="str">
        <v>LBIGB4.1T0.7MY</v>
      </c>
    </row>
    <row r="4266" spans="1:27" s="91" customFormat="1" ht="15" customHeight="1" x14ac:dyDescent="0.35">
      <c r="A4266" t="s">
        <v>12709</v>
      </c>
      <c r="B4266" t="s">
        <v>12708</v>
      </c>
      <c r="C4266" t="s">
        <v>12710</v>
      </c>
      <c r="D4266" t="s">
        <v>12711</v>
      </c>
      <c r="E4266"/>
      <c r="F4266" t="s">
        <v>9</v>
      </c>
      <c r="G4266"/>
      <c r="H4266">
        <v>0.6</v>
      </c>
      <c r="I4266">
        <v>0.06</v>
      </c>
      <c r="J4266" t="s">
        <v>121</v>
      </c>
      <c r="K4266">
        <v>35.948729999999998</v>
      </c>
      <c r="L4266">
        <v>-88.087299999999999</v>
      </c>
      <c r="M4266" s="100" t="s">
        <v>38392</v>
      </c>
      <c r="N4266" t="s">
        <v>26221</v>
      </c>
      <c r="O4266" t="s">
        <v>42644</v>
      </c>
      <c r="P4266">
        <v>3</v>
      </c>
      <c r="Q4266" t="s">
        <v>32127</v>
      </c>
      <c r="R4266" t="s">
        <v>25816</v>
      </c>
      <c r="S4266" t="s">
        <v>26197</v>
      </c>
      <c r="T4266"/>
      <c r="U4266" t="s">
        <v>26198</v>
      </c>
      <c r="V4266" t="s">
        <v>26199</v>
      </c>
      <c r="X4266" s="91" t="s">
        <v>42645</v>
      </c>
      <c r="Y4266" s="97"/>
      <c r="AA4266" s="91" t="str">
        <v>LBIRD000.6BN</v>
      </c>
    </row>
    <row r="4267" spans="1:27" s="91" customFormat="1" ht="15" customHeight="1" x14ac:dyDescent="0.35">
      <c r="A4267" t="s">
        <v>12713</v>
      </c>
      <c r="B4267" t="s">
        <v>12712</v>
      </c>
      <c r="C4267" t="s">
        <v>12714</v>
      </c>
      <c r="D4267" t="s">
        <v>12715</v>
      </c>
      <c r="E4267"/>
      <c r="F4267" t="s">
        <v>9</v>
      </c>
      <c r="G4267"/>
      <c r="H4267">
        <v>1.9</v>
      </c>
      <c r="I4267">
        <v>5.6</v>
      </c>
      <c r="J4267" t="s">
        <v>121</v>
      </c>
      <c r="K4267">
        <v>35.963999999999999</v>
      </c>
      <c r="L4267">
        <v>-88.100899999999996</v>
      </c>
      <c r="M4267" s="100" t="s">
        <v>38392</v>
      </c>
      <c r="N4267" t="s">
        <v>26221</v>
      </c>
      <c r="O4267" t="s">
        <v>42646</v>
      </c>
      <c r="P4267">
        <v>3</v>
      </c>
      <c r="Q4267" t="s">
        <v>32127</v>
      </c>
      <c r="R4267" t="s">
        <v>25816</v>
      </c>
      <c r="S4267" t="s">
        <v>26197</v>
      </c>
      <c r="T4267"/>
      <c r="U4267" t="s">
        <v>26198</v>
      </c>
      <c r="V4267" t="s">
        <v>26199</v>
      </c>
      <c r="Y4267" s="97"/>
      <c r="AA4267" s="91" t="str">
        <v>LBIRD001.9BN</v>
      </c>
    </row>
    <row r="4268" spans="1:27" s="91" customFormat="1" ht="15" customHeight="1" x14ac:dyDescent="0.35">
      <c r="A4268" t="s">
        <v>12717</v>
      </c>
      <c r="B4268" t="s">
        <v>12716</v>
      </c>
      <c r="C4268" t="s">
        <v>12718</v>
      </c>
      <c r="D4268" t="s">
        <v>12719</v>
      </c>
      <c r="E4268"/>
      <c r="F4268" t="s">
        <v>29083</v>
      </c>
      <c r="G4268"/>
      <c r="H4268">
        <v>0.2</v>
      </c>
      <c r="I4268">
        <v>7.9</v>
      </c>
      <c r="J4268" t="s">
        <v>423</v>
      </c>
      <c r="K4268">
        <v>36.063889000000003</v>
      </c>
      <c r="L4268">
        <v>-87.732500000000002</v>
      </c>
      <c r="M4268" s="100" t="s">
        <v>38382</v>
      </c>
      <c r="N4268" t="s">
        <v>26210</v>
      </c>
      <c r="O4268" t="s">
        <v>42625</v>
      </c>
      <c r="P4268">
        <v>3</v>
      </c>
      <c r="Q4268" t="s">
        <v>32128</v>
      </c>
      <c r="R4268" t="s">
        <v>25829</v>
      </c>
      <c r="S4268" t="s">
        <v>26197</v>
      </c>
      <c r="T4268"/>
      <c r="U4268" t="s">
        <v>26198</v>
      </c>
      <c r="V4268" t="s">
        <v>26199</v>
      </c>
      <c r="Y4268" s="97"/>
      <c r="AA4268" s="91" t="str">
        <v>LBLUE000.2HU</v>
      </c>
    </row>
    <row r="4269" spans="1:27" s="91" customFormat="1" ht="15" customHeight="1" x14ac:dyDescent="0.35">
      <c r="A4269" t="s">
        <v>12721</v>
      </c>
      <c r="B4269" t="s">
        <v>12720</v>
      </c>
      <c r="C4269" t="s">
        <v>12722</v>
      </c>
      <c r="D4269" t="s">
        <v>12723</v>
      </c>
      <c r="E4269"/>
      <c r="F4269" t="s">
        <v>29083</v>
      </c>
      <c r="G4269"/>
      <c r="H4269">
        <v>6</v>
      </c>
      <c r="I4269">
        <v>8</v>
      </c>
      <c r="J4269" t="s">
        <v>4</v>
      </c>
      <c r="K4269">
        <v>35.002400000000002</v>
      </c>
      <c r="L4269">
        <v>-87.494799999999998</v>
      </c>
      <c r="M4269" s="100" t="s">
        <v>38376</v>
      </c>
      <c r="N4269" t="s">
        <v>26196</v>
      </c>
      <c r="O4269" t="s">
        <v>42626</v>
      </c>
      <c r="P4269">
        <v>1</v>
      </c>
      <c r="Q4269" t="s">
        <v>27595</v>
      </c>
      <c r="R4269" t="s">
        <v>25808</v>
      </c>
      <c r="S4269" t="s">
        <v>26197</v>
      </c>
      <c r="T4269"/>
      <c r="U4269" t="s">
        <v>26198</v>
      </c>
      <c r="V4269" t="s">
        <v>26199</v>
      </c>
      <c r="Y4269" s="97"/>
      <c r="AA4269" s="91" t="str">
        <v>LBLUE006.0LW</v>
      </c>
    </row>
    <row r="4270" spans="1:27" s="91" customFormat="1" ht="15" customHeight="1" x14ac:dyDescent="0.35">
      <c r="A4270" t="s">
        <v>27593</v>
      </c>
      <c r="B4270" t="s">
        <v>27592</v>
      </c>
      <c r="C4270" t="s">
        <v>12722</v>
      </c>
      <c r="D4270" t="s">
        <v>27594</v>
      </c>
      <c r="E4270"/>
      <c r="F4270" t="s">
        <v>29083</v>
      </c>
      <c r="G4270"/>
      <c r="H4270">
        <v>8.8000000000000007</v>
      </c>
      <c r="I4270">
        <v>4.33</v>
      </c>
      <c r="J4270" t="s">
        <v>4</v>
      </c>
      <c r="K4270">
        <v>35.033999999999999</v>
      </c>
      <c r="L4270">
        <v>-87.499579999999995</v>
      </c>
      <c r="M4270" s="100" t="s">
        <v>38376</v>
      </c>
      <c r="N4270" t="s">
        <v>26196</v>
      </c>
      <c r="O4270" t="s">
        <v>42626</v>
      </c>
      <c r="P4270">
        <v>1</v>
      </c>
      <c r="Q4270" t="s">
        <v>27595</v>
      </c>
      <c r="R4270" t="s">
        <v>25808</v>
      </c>
      <c r="S4270" t="s">
        <v>26197</v>
      </c>
      <c r="T4270"/>
      <c r="U4270" t="s">
        <v>26198</v>
      </c>
      <c r="V4270" t="s">
        <v>26199</v>
      </c>
      <c r="Y4270" s="97"/>
      <c r="AA4270" s="91" t="str">
        <v>LBLUE008.8LW</v>
      </c>
    </row>
    <row r="4271" spans="1:27" s="91" customFormat="1" ht="15" customHeight="1" x14ac:dyDescent="0.35">
      <c r="A4271" t="s">
        <v>12725</v>
      </c>
      <c r="B4271" t="s">
        <v>12724</v>
      </c>
      <c r="C4271" t="s">
        <v>12726</v>
      </c>
      <c r="D4271" t="s">
        <v>12727</v>
      </c>
      <c r="E4271"/>
      <c r="F4271" t="s">
        <v>29083</v>
      </c>
      <c r="G4271"/>
      <c r="H4271">
        <v>0.1</v>
      </c>
      <c r="I4271">
        <v>4.38</v>
      </c>
      <c r="J4271" t="s">
        <v>100</v>
      </c>
      <c r="K4271">
        <v>35.419800000000002</v>
      </c>
      <c r="L4271">
        <v>-87.534899999999993</v>
      </c>
      <c r="M4271" s="100" t="s">
        <v>38391</v>
      </c>
      <c r="N4271" t="s">
        <v>26220</v>
      </c>
      <c r="O4271" t="s">
        <v>42627</v>
      </c>
      <c r="P4271">
        <v>5</v>
      </c>
      <c r="Q4271" t="s">
        <v>30080</v>
      </c>
      <c r="R4271" t="s">
        <v>25808</v>
      </c>
      <c r="S4271" t="s">
        <v>26197</v>
      </c>
      <c r="T4271"/>
      <c r="U4271" t="s">
        <v>26198</v>
      </c>
      <c r="V4271" t="s">
        <v>26199</v>
      </c>
      <c r="Y4271" s="97"/>
      <c r="AA4271" s="91" t="str">
        <v>LBRUS000.1LS</v>
      </c>
    </row>
    <row r="4272" spans="1:27" s="91" customFormat="1" ht="15" customHeight="1" x14ac:dyDescent="0.35">
      <c r="A4272" t="s">
        <v>12729</v>
      </c>
      <c r="B4272" t="s">
        <v>12728</v>
      </c>
      <c r="C4272" t="s">
        <v>12726</v>
      </c>
      <c r="D4272" t="s">
        <v>12730</v>
      </c>
      <c r="E4272"/>
      <c r="F4272" t="s">
        <v>58</v>
      </c>
      <c r="G4272"/>
      <c r="H4272">
        <v>1.9</v>
      </c>
      <c r="I4272">
        <v>15.34</v>
      </c>
      <c r="J4272" t="s">
        <v>59</v>
      </c>
      <c r="K4272">
        <v>35.403182999999999</v>
      </c>
      <c r="L4272">
        <v>-85.390613000000002</v>
      </c>
      <c r="M4272" s="100" t="s">
        <v>38393</v>
      </c>
      <c r="N4272" t="s">
        <v>59</v>
      </c>
      <c r="O4272" t="s">
        <v>42628</v>
      </c>
      <c r="P4272">
        <v>5</v>
      </c>
      <c r="Q4272" t="s">
        <v>32129</v>
      </c>
      <c r="R4272" t="s">
        <v>25802</v>
      </c>
      <c r="S4272" t="s">
        <v>26197</v>
      </c>
      <c r="T4272"/>
      <c r="U4272" t="s">
        <v>26198</v>
      </c>
      <c r="V4272" t="s">
        <v>26199</v>
      </c>
      <c r="Y4272" s="97"/>
      <c r="AA4272" s="91" t="str">
        <v>LBRUS001.9SE</v>
      </c>
    </row>
    <row r="4273" spans="1:27" s="91" customFormat="1" ht="15" customHeight="1" x14ac:dyDescent="0.35">
      <c r="A4273" t="s">
        <v>12732</v>
      </c>
      <c r="B4273" t="s">
        <v>12731</v>
      </c>
      <c r="C4273" t="s">
        <v>12733</v>
      </c>
      <c r="D4273" t="s">
        <v>12734</v>
      </c>
      <c r="E4273"/>
      <c r="F4273" t="s">
        <v>29083</v>
      </c>
      <c r="G4273"/>
      <c r="H4273">
        <v>0.8</v>
      </c>
      <c r="I4273">
        <v>50.8</v>
      </c>
      <c r="J4273" t="s">
        <v>100</v>
      </c>
      <c r="K4273">
        <v>35.446389000000003</v>
      </c>
      <c r="L4273">
        <v>-87.539444000000003</v>
      </c>
      <c r="M4273" s="100" t="s">
        <v>38391</v>
      </c>
      <c r="N4273" t="s">
        <v>26220</v>
      </c>
      <c r="O4273" t="s">
        <v>42627</v>
      </c>
      <c r="P4273">
        <v>5</v>
      </c>
      <c r="Q4273" t="s">
        <v>27596</v>
      </c>
      <c r="R4273" t="s">
        <v>25808</v>
      </c>
      <c r="S4273" t="s">
        <v>26197</v>
      </c>
      <c r="T4273"/>
      <c r="U4273" t="s">
        <v>26198</v>
      </c>
      <c r="V4273" t="s">
        <v>26199</v>
      </c>
      <c r="W4273" s="91" t="s">
        <v>41347</v>
      </c>
      <c r="Y4273" s="97"/>
      <c r="AA4273" s="91" t="str">
        <v>LBUFF000.8LS</v>
      </c>
    </row>
    <row r="4274" spans="1:27" s="91" customFormat="1" ht="15" customHeight="1" x14ac:dyDescent="0.35">
      <c r="A4274" t="s">
        <v>12736</v>
      </c>
      <c r="B4274" t="s">
        <v>12735</v>
      </c>
      <c r="C4274" t="s">
        <v>12733</v>
      </c>
      <c r="D4274" t="s">
        <v>12737</v>
      </c>
      <c r="E4274"/>
      <c r="F4274" t="s">
        <v>29083</v>
      </c>
      <c r="G4274"/>
      <c r="H4274">
        <v>6.5</v>
      </c>
      <c r="I4274">
        <v>33.76</v>
      </c>
      <c r="J4274" t="s">
        <v>4</v>
      </c>
      <c r="K4274">
        <v>35.40025</v>
      </c>
      <c r="L4274">
        <v>-87.512439999999998</v>
      </c>
      <c r="M4274" s="100" t="s">
        <v>38391</v>
      </c>
      <c r="N4274" t="s">
        <v>26220</v>
      </c>
      <c r="O4274" t="s">
        <v>42627</v>
      </c>
      <c r="P4274">
        <v>5</v>
      </c>
      <c r="Q4274" t="s">
        <v>27596</v>
      </c>
      <c r="R4274" t="s">
        <v>25808</v>
      </c>
      <c r="S4274" t="s">
        <v>26197</v>
      </c>
      <c r="T4274"/>
      <c r="U4274" t="s">
        <v>26198</v>
      </c>
      <c r="V4274" t="s">
        <v>26199</v>
      </c>
      <c r="X4274" s="91" t="s">
        <v>32130</v>
      </c>
      <c r="Y4274" s="97"/>
      <c r="AA4274" s="91" t="str">
        <v>LBUFF006.5LW</v>
      </c>
    </row>
    <row r="4275" spans="1:27" s="91" customFormat="1" ht="15" customHeight="1" x14ac:dyDescent="0.35">
      <c r="A4275" t="s">
        <v>12739</v>
      </c>
      <c r="B4275" t="s">
        <v>12738</v>
      </c>
      <c r="C4275" t="s">
        <v>12733</v>
      </c>
      <c r="D4275" t="s">
        <v>12740</v>
      </c>
      <c r="E4275"/>
      <c r="F4275" t="s">
        <v>29083</v>
      </c>
      <c r="G4275"/>
      <c r="H4275">
        <v>10.4</v>
      </c>
      <c r="I4275">
        <v>30.02</v>
      </c>
      <c r="J4275" t="s">
        <v>4</v>
      </c>
      <c r="K4275">
        <v>35.377800000000001</v>
      </c>
      <c r="L4275">
        <v>-87.511899999999997</v>
      </c>
      <c r="M4275" s="100" t="s">
        <v>38391</v>
      </c>
      <c r="N4275" t="s">
        <v>26220</v>
      </c>
      <c r="O4275" t="s">
        <v>42627</v>
      </c>
      <c r="P4275">
        <v>5</v>
      </c>
      <c r="Q4275" t="s">
        <v>27596</v>
      </c>
      <c r="R4275" t="s">
        <v>25808</v>
      </c>
      <c r="S4275" t="s">
        <v>26197</v>
      </c>
      <c r="T4275"/>
      <c r="U4275" t="s">
        <v>26198</v>
      </c>
      <c r="V4275" t="s">
        <v>26199</v>
      </c>
      <c r="Y4275" s="97"/>
      <c r="AA4275" s="91" t="str">
        <v>LBUFF010.4LW</v>
      </c>
    </row>
    <row r="4276" spans="1:27" s="91" customFormat="1" ht="15" customHeight="1" x14ac:dyDescent="0.35">
      <c r="A4276" t="s">
        <v>27598</v>
      </c>
      <c r="B4276" t="s">
        <v>27597</v>
      </c>
      <c r="C4276" t="s">
        <v>12733</v>
      </c>
      <c r="D4276" t="s">
        <v>27355</v>
      </c>
      <c r="E4276"/>
      <c r="F4276" t="s">
        <v>29083</v>
      </c>
      <c r="G4276"/>
      <c r="H4276">
        <v>13</v>
      </c>
      <c r="I4276">
        <v>13.2</v>
      </c>
      <c r="J4276" t="s">
        <v>4</v>
      </c>
      <c r="K4276">
        <v>35.352696000000002</v>
      </c>
      <c r="L4276">
        <v>-87.503928000000002</v>
      </c>
      <c r="M4276" s="100" t="s">
        <v>38391</v>
      </c>
      <c r="N4276" t="s">
        <v>26220</v>
      </c>
      <c r="O4276" t="s">
        <v>42627</v>
      </c>
      <c r="P4276">
        <v>5</v>
      </c>
      <c r="Q4276" t="s">
        <v>27596</v>
      </c>
      <c r="R4276" t="s">
        <v>25808</v>
      </c>
      <c r="S4276" t="s">
        <v>26197</v>
      </c>
      <c r="T4276"/>
      <c r="U4276" t="s">
        <v>26198</v>
      </c>
      <c r="V4276" t="s">
        <v>26199</v>
      </c>
      <c r="W4276" s="91" t="s">
        <v>43330</v>
      </c>
      <c r="X4276" s="91" t="s">
        <v>29611</v>
      </c>
      <c r="Y4276" s="97"/>
      <c r="AA4276" s="91" t="str">
        <v>LBUFF013.0LW</v>
      </c>
    </row>
    <row r="4277" spans="1:27" s="91" customFormat="1" ht="15" customHeight="1" x14ac:dyDescent="0.35">
      <c r="A4277" t="s">
        <v>12742</v>
      </c>
      <c r="B4277" t="s">
        <v>12741</v>
      </c>
      <c r="C4277" t="s">
        <v>12733</v>
      </c>
      <c r="D4277" t="s">
        <v>12743</v>
      </c>
      <c r="E4277"/>
      <c r="F4277" t="s">
        <v>29083</v>
      </c>
      <c r="G4277"/>
      <c r="H4277">
        <v>16.2</v>
      </c>
      <c r="I4277">
        <v>6.14</v>
      </c>
      <c r="J4277" t="s">
        <v>4</v>
      </c>
      <c r="K4277">
        <v>35.326099999999997</v>
      </c>
      <c r="L4277">
        <v>-87.486400000000003</v>
      </c>
      <c r="M4277" s="100" t="s">
        <v>38391</v>
      </c>
      <c r="N4277" t="s">
        <v>26220</v>
      </c>
      <c r="O4277" t="s">
        <v>42627</v>
      </c>
      <c r="P4277">
        <v>5</v>
      </c>
      <c r="Q4277" t="s">
        <v>27596</v>
      </c>
      <c r="R4277" t="s">
        <v>25808</v>
      </c>
      <c r="S4277" t="s">
        <v>26197</v>
      </c>
      <c r="T4277"/>
      <c r="U4277" t="s">
        <v>26198</v>
      </c>
      <c r="V4277" t="s">
        <v>26199</v>
      </c>
      <c r="Y4277" s="97"/>
      <c r="AA4277" s="91" t="str">
        <v>LBUFF016.2LW</v>
      </c>
    </row>
    <row r="4278" spans="1:27" s="91" customFormat="1" ht="15" customHeight="1" x14ac:dyDescent="0.35">
      <c r="A4278" t="s">
        <v>12745</v>
      </c>
      <c r="B4278" t="s">
        <v>12744</v>
      </c>
      <c r="C4278" t="s">
        <v>12746</v>
      </c>
      <c r="D4278" t="s">
        <v>12747</v>
      </c>
      <c r="E4278"/>
      <c r="F4278" t="s">
        <v>29083</v>
      </c>
      <c r="G4278"/>
      <c r="H4278">
        <v>0.8</v>
      </c>
      <c r="I4278">
        <v>9.57</v>
      </c>
      <c r="J4278" t="s">
        <v>942</v>
      </c>
      <c r="K4278">
        <v>35.100999999999999</v>
      </c>
      <c r="L4278">
        <v>-87.660899999999998</v>
      </c>
      <c r="M4278" s="100" t="s">
        <v>38376</v>
      </c>
      <c r="N4278" t="s">
        <v>26196</v>
      </c>
      <c r="O4278" t="s">
        <v>42629</v>
      </c>
      <c r="P4278">
        <v>1</v>
      </c>
      <c r="Q4278" t="s">
        <v>32131</v>
      </c>
      <c r="R4278" t="s">
        <v>25808</v>
      </c>
      <c r="S4278" t="s">
        <v>26197</v>
      </c>
      <c r="T4278"/>
      <c r="U4278" t="s">
        <v>26198</v>
      </c>
      <c r="V4278" t="s">
        <v>26199</v>
      </c>
      <c r="Y4278" s="97"/>
      <c r="AA4278" s="91" t="str">
        <v>LBUTL000.8WE</v>
      </c>
    </row>
    <row r="4279" spans="1:27" s="91" customFormat="1" ht="15" customHeight="1" x14ac:dyDescent="0.35">
      <c r="A4279" t="s">
        <v>12749</v>
      </c>
      <c r="B4279" t="s">
        <v>12748</v>
      </c>
      <c r="C4279" t="s">
        <v>12750</v>
      </c>
      <c r="D4279" t="s">
        <v>12751</v>
      </c>
      <c r="E4279"/>
      <c r="F4279" t="s">
        <v>29088</v>
      </c>
      <c r="G4279"/>
      <c r="H4279">
        <v>0.1</v>
      </c>
      <c r="I4279">
        <v>6.52</v>
      </c>
      <c r="J4279" t="s">
        <v>793</v>
      </c>
      <c r="K4279">
        <v>36.601300000000002</v>
      </c>
      <c r="L4279">
        <v>-86.981200000000001</v>
      </c>
      <c r="M4279" s="100" t="s">
        <v>38413</v>
      </c>
      <c r="N4279" t="s">
        <v>26250</v>
      </c>
      <c r="O4279" t="s">
        <v>42630</v>
      </c>
      <c r="P4279">
        <v>4</v>
      </c>
      <c r="Q4279" t="s">
        <v>27599</v>
      </c>
      <c r="R4279" t="s">
        <v>25829</v>
      </c>
      <c r="S4279" t="s">
        <v>26197</v>
      </c>
      <c r="T4279"/>
      <c r="U4279" t="s">
        <v>26198</v>
      </c>
      <c r="V4279" t="s">
        <v>26199</v>
      </c>
      <c r="Y4279" s="97"/>
      <c r="AA4279" s="91" t="str">
        <v>LBUZZ000.1RN</v>
      </c>
    </row>
    <row r="4280" spans="1:27" s="91" customFormat="1" ht="15" customHeight="1" x14ac:dyDescent="0.35">
      <c r="A4280" t="s">
        <v>12753</v>
      </c>
      <c r="B4280" t="s">
        <v>12752</v>
      </c>
      <c r="C4280" t="s">
        <v>12754</v>
      </c>
      <c r="D4280" t="s">
        <v>12755</v>
      </c>
      <c r="E4280"/>
      <c r="F4280" t="s">
        <v>58</v>
      </c>
      <c r="G4280"/>
      <c r="H4280">
        <v>0.1</v>
      </c>
      <c r="I4280">
        <v>8.59</v>
      </c>
      <c r="J4280" t="s">
        <v>313</v>
      </c>
      <c r="K4280">
        <v>35.77373</v>
      </c>
      <c r="L4280">
        <v>-85.232159999999993</v>
      </c>
      <c r="M4280" s="100" t="s">
        <v>38383</v>
      </c>
      <c r="N4280" t="s">
        <v>3589</v>
      </c>
      <c r="O4280" t="s">
        <v>42631</v>
      </c>
      <c r="P4280">
        <v>2</v>
      </c>
      <c r="Q4280" t="s">
        <v>32132</v>
      </c>
      <c r="R4280" t="s">
        <v>25812</v>
      </c>
      <c r="S4280" t="s">
        <v>26197</v>
      </c>
      <c r="T4280"/>
      <c r="U4280" t="s">
        <v>26198</v>
      </c>
      <c r="V4280" t="s">
        <v>26199</v>
      </c>
      <c r="X4280" s="91" t="s">
        <v>32133</v>
      </c>
      <c r="Y4280" s="97"/>
      <c r="AA4280" s="91" t="str">
        <v>LCANE000.1CU</v>
      </c>
    </row>
    <row r="4281" spans="1:27" s="91" customFormat="1" ht="15" customHeight="1" x14ac:dyDescent="0.35">
      <c r="A4281" t="s">
        <v>12757</v>
      </c>
      <c r="B4281" t="s">
        <v>12756</v>
      </c>
      <c r="C4281" t="s">
        <v>12758</v>
      </c>
      <c r="D4281" t="s">
        <v>12759</v>
      </c>
      <c r="E4281"/>
      <c r="F4281" t="s">
        <v>28985</v>
      </c>
      <c r="G4281"/>
      <c r="H4281">
        <v>0.1</v>
      </c>
      <c r="I4281">
        <v>0.28999999999999998</v>
      </c>
      <c r="J4281" t="s">
        <v>301</v>
      </c>
      <c r="K4281">
        <v>35.099089999999997</v>
      </c>
      <c r="L4281">
        <v>-84.549130000000005</v>
      </c>
      <c r="M4281" s="100" t="s">
        <v>38423</v>
      </c>
      <c r="N4281" t="s">
        <v>26269</v>
      </c>
      <c r="O4281" t="s">
        <v>42147</v>
      </c>
      <c r="P4281">
        <v>1</v>
      </c>
      <c r="Q4281" t="s">
        <v>32134</v>
      </c>
      <c r="R4281" t="s">
        <v>25802</v>
      </c>
      <c r="S4281" t="s">
        <v>26197</v>
      </c>
      <c r="T4281"/>
      <c r="U4281" t="s">
        <v>26198</v>
      </c>
      <c r="V4281" t="s">
        <v>26204</v>
      </c>
      <c r="Y4281" s="97"/>
      <c r="AA4281" s="91" t="str">
        <v>LCANE000.1PO</v>
      </c>
    </row>
    <row r="4282" spans="1:27" s="91" customFormat="1" ht="15" customHeight="1" x14ac:dyDescent="0.35">
      <c r="A4282" t="s">
        <v>12761</v>
      </c>
      <c r="B4282" t="s">
        <v>12760</v>
      </c>
      <c r="C4282" t="s">
        <v>12754</v>
      </c>
      <c r="D4282" t="s">
        <v>12762</v>
      </c>
      <c r="E4282"/>
      <c r="F4282" t="s">
        <v>9</v>
      </c>
      <c r="G4282"/>
      <c r="H4282">
        <v>0.3</v>
      </c>
      <c r="I4282">
        <v>4.93</v>
      </c>
      <c r="J4282" t="s">
        <v>207</v>
      </c>
      <c r="K4282">
        <v>36.38711</v>
      </c>
      <c r="L4282">
        <v>-88.548180000000002</v>
      </c>
      <c r="M4282" s="100" t="s">
        <v>38448</v>
      </c>
      <c r="N4282" t="s">
        <v>619</v>
      </c>
      <c r="O4282" t="s">
        <v>42755</v>
      </c>
      <c r="P4282">
        <v>5</v>
      </c>
      <c r="Q4282" t="s">
        <v>32135</v>
      </c>
      <c r="R4282" t="s">
        <v>25816</v>
      </c>
      <c r="S4282" t="s">
        <v>26197</v>
      </c>
      <c r="T4282"/>
      <c r="U4282" t="s">
        <v>26198</v>
      </c>
      <c r="V4282" t="s">
        <v>26199</v>
      </c>
      <c r="Y4282" s="97"/>
      <c r="AA4282" s="91" t="str">
        <v>LCANE000.3WY</v>
      </c>
    </row>
    <row r="4283" spans="1:27" s="91" customFormat="1" ht="15" customHeight="1" x14ac:dyDescent="0.35">
      <c r="A4283" t="s">
        <v>12764</v>
      </c>
      <c r="B4283" t="s">
        <v>12763</v>
      </c>
      <c r="C4283" t="s">
        <v>12754</v>
      </c>
      <c r="D4283" t="s">
        <v>12765</v>
      </c>
      <c r="E4283"/>
      <c r="F4283" t="s">
        <v>33</v>
      </c>
      <c r="G4283"/>
      <c r="H4283">
        <v>0.6</v>
      </c>
      <c r="I4283">
        <v>19.41</v>
      </c>
      <c r="J4283" t="s">
        <v>1600</v>
      </c>
      <c r="K4283">
        <v>35.306199999999997</v>
      </c>
      <c r="L4283">
        <v>-86.620289999999997</v>
      </c>
      <c r="M4283" s="100" t="s">
        <v>38457</v>
      </c>
      <c r="N4283" t="s">
        <v>26336</v>
      </c>
      <c r="O4283" t="s">
        <v>42211</v>
      </c>
      <c r="P4283">
        <v>2</v>
      </c>
      <c r="Q4283" t="s">
        <v>32136</v>
      </c>
      <c r="R4283" t="s">
        <v>25808</v>
      </c>
      <c r="S4283" t="s">
        <v>26197</v>
      </c>
      <c r="T4283"/>
      <c r="U4283" t="s">
        <v>26198</v>
      </c>
      <c r="V4283" t="s">
        <v>26199</v>
      </c>
      <c r="X4283" s="91" t="s">
        <v>35356</v>
      </c>
      <c r="Y4283" s="97"/>
      <c r="AA4283" s="91" t="str">
        <v>LCANE000.6LI</v>
      </c>
    </row>
    <row r="4284" spans="1:27" s="91" customFormat="1" ht="15" customHeight="1" x14ac:dyDescent="0.35">
      <c r="A4284" s="310" t="s">
        <v>39520</v>
      </c>
      <c r="B4284" s="310" t="s">
        <v>39521</v>
      </c>
      <c r="C4284" s="310" t="s">
        <v>39522</v>
      </c>
      <c r="D4284" s="310" t="s">
        <v>39523</v>
      </c>
      <c r="E4284" s="310"/>
      <c r="F4284" s="310" t="s">
        <v>33</v>
      </c>
      <c r="G4284" s="310"/>
      <c r="H4284" s="314">
        <v>0.1</v>
      </c>
      <c r="I4284" s="314">
        <v>0.7</v>
      </c>
      <c r="J4284" s="310" t="s">
        <v>1600</v>
      </c>
      <c r="K4284" s="314">
        <v>35.310502999999997</v>
      </c>
      <c r="L4284" s="314">
        <v>-86.586552999999995</v>
      </c>
      <c r="M4284" s="314" t="s">
        <v>38457</v>
      </c>
      <c r="N4284" s="310" t="s">
        <v>26336</v>
      </c>
      <c r="O4284" s="310" t="s">
        <v>39524</v>
      </c>
      <c r="P4284" s="314">
        <v>2</v>
      </c>
      <c r="Q4284" s="310" t="s">
        <v>32136</v>
      </c>
      <c r="R4284" s="310" t="s">
        <v>25808</v>
      </c>
      <c r="S4284" s="310" t="s">
        <v>26197</v>
      </c>
      <c r="T4284" s="310"/>
      <c r="U4284" s="310" t="s">
        <v>26198</v>
      </c>
      <c r="V4284" s="310" t="s">
        <v>26199</v>
      </c>
      <c r="X4284" s="91" t="s">
        <v>39525</v>
      </c>
      <c r="Y4284" s="97"/>
      <c r="AA4284" s="91" t="str">
        <v>LCANE2.8T0.1LI</v>
      </c>
    </row>
    <row r="4285" spans="1:27" s="91" customFormat="1" ht="15" customHeight="1" x14ac:dyDescent="0.35">
      <c r="A4285" t="s">
        <v>39526</v>
      </c>
      <c r="B4285" t="s">
        <v>39527</v>
      </c>
      <c r="C4285" t="s">
        <v>39528</v>
      </c>
      <c r="D4285" t="s">
        <v>39529</v>
      </c>
      <c r="E4285"/>
      <c r="F4285" t="s">
        <v>33</v>
      </c>
      <c r="G4285"/>
      <c r="H4285">
        <v>0.1</v>
      </c>
      <c r="I4285">
        <v>0.3</v>
      </c>
      <c r="J4285" t="s">
        <v>1600</v>
      </c>
      <c r="K4285">
        <v>35.309179</v>
      </c>
      <c r="L4285">
        <v>-86.586421999999999</v>
      </c>
      <c r="M4285" s="100" t="s">
        <v>38457</v>
      </c>
      <c r="N4285" t="s">
        <v>26336</v>
      </c>
      <c r="O4285" t="s">
        <v>39524</v>
      </c>
      <c r="P4285">
        <v>2</v>
      </c>
      <c r="Q4285" t="s">
        <v>32136</v>
      </c>
      <c r="R4285" t="s">
        <v>25808</v>
      </c>
      <c r="S4285" t="s">
        <v>26197</v>
      </c>
      <c r="T4285"/>
      <c r="U4285" t="s">
        <v>26198</v>
      </c>
      <c r="V4285" t="s">
        <v>26199</v>
      </c>
      <c r="X4285" s="91" t="s">
        <v>39530</v>
      </c>
      <c r="Y4285" s="97"/>
      <c r="AA4285" s="91" t="str">
        <v>LCANE2.8T0.1T0.1LI</v>
      </c>
    </row>
    <row r="4286" spans="1:27" s="91" customFormat="1" ht="15" customHeight="1" x14ac:dyDescent="0.35">
      <c r="A4286" s="310" t="s">
        <v>39531</v>
      </c>
      <c r="B4286" s="310" t="s">
        <v>39532</v>
      </c>
      <c r="C4286" s="310" t="s">
        <v>39533</v>
      </c>
      <c r="D4286" s="310" t="s">
        <v>39534</v>
      </c>
      <c r="E4286" s="310"/>
      <c r="F4286" s="310" t="s">
        <v>33</v>
      </c>
      <c r="G4286" s="310"/>
      <c r="H4286" s="314">
        <v>0.2</v>
      </c>
      <c r="I4286" s="314">
        <v>0.3</v>
      </c>
      <c r="J4286" s="310" t="s">
        <v>1600</v>
      </c>
      <c r="K4286" s="314">
        <v>35.305771999999997</v>
      </c>
      <c r="L4286" s="314">
        <v>-86.587817000000001</v>
      </c>
      <c r="M4286" s="314" t="s">
        <v>38457</v>
      </c>
      <c r="N4286" s="310" t="s">
        <v>26336</v>
      </c>
      <c r="O4286" s="310" t="s">
        <v>39524</v>
      </c>
      <c r="P4286" s="314">
        <v>2</v>
      </c>
      <c r="Q4286" s="310" t="s">
        <v>32136</v>
      </c>
      <c r="R4286" s="310" t="s">
        <v>25808</v>
      </c>
      <c r="S4286" s="310" t="s">
        <v>26197</v>
      </c>
      <c r="T4286" s="310"/>
      <c r="U4286" s="310" t="s">
        <v>26198</v>
      </c>
      <c r="V4286" s="310" t="s">
        <v>26199</v>
      </c>
      <c r="X4286" s="91" t="s">
        <v>39535</v>
      </c>
      <c r="Y4286" s="97"/>
      <c r="AA4286" s="91" t="str">
        <v>LCANE2.8T0.1T0.2T0.1LI</v>
      </c>
    </row>
    <row r="4287" spans="1:27" s="91" customFormat="1" ht="15" customHeight="1" x14ac:dyDescent="0.35">
      <c r="A4287" s="310" t="s">
        <v>39536</v>
      </c>
      <c r="B4287" s="310" t="s">
        <v>39537</v>
      </c>
      <c r="C4287" s="310" t="s">
        <v>39528</v>
      </c>
      <c r="D4287" s="310" t="s">
        <v>39538</v>
      </c>
      <c r="E4287" s="310"/>
      <c r="F4287" s="310" t="s">
        <v>33</v>
      </c>
      <c r="G4287" s="310"/>
      <c r="H4287" s="314">
        <v>0.4</v>
      </c>
      <c r="I4287" s="314">
        <v>0.2</v>
      </c>
      <c r="J4287" s="310" t="s">
        <v>1600</v>
      </c>
      <c r="K4287" s="314">
        <v>35.309130000000003</v>
      </c>
      <c r="L4287" s="314">
        <v>-86.580679000000003</v>
      </c>
      <c r="M4287" s="314" t="s">
        <v>38457</v>
      </c>
      <c r="N4287" s="310" t="s">
        <v>26336</v>
      </c>
      <c r="O4287" s="310" t="s">
        <v>39524</v>
      </c>
      <c r="P4287" s="314">
        <v>2</v>
      </c>
      <c r="Q4287" s="310" t="s">
        <v>32136</v>
      </c>
      <c r="R4287" s="310" t="s">
        <v>25808</v>
      </c>
      <c r="S4287" s="310" t="s">
        <v>26197</v>
      </c>
      <c r="T4287" s="310"/>
      <c r="U4287" s="310" t="s">
        <v>26198</v>
      </c>
      <c r="V4287" s="310" t="s">
        <v>26199</v>
      </c>
      <c r="X4287" s="91" t="s">
        <v>39539</v>
      </c>
      <c r="Y4287" s="97"/>
      <c r="AA4287" s="91" t="str">
        <v>LCANE2.8T0.4T0.1LI</v>
      </c>
    </row>
    <row r="4288" spans="1:27" s="91" customFormat="1" ht="15" customHeight="1" x14ac:dyDescent="0.35">
      <c r="A4288" s="310" t="s">
        <v>39540</v>
      </c>
      <c r="B4288" s="310" t="s">
        <v>39541</v>
      </c>
      <c r="C4288" s="310" t="s">
        <v>39542</v>
      </c>
      <c r="D4288" s="310" t="s">
        <v>39543</v>
      </c>
      <c r="E4288" s="310"/>
      <c r="F4288" s="310" t="s">
        <v>33</v>
      </c>
      <c r="G4288" s="310"/>
      <c r="H4288" s="314">
        <v>0.5</v>
      </c>
      <c r="I4288" s="314">
        <v>0.1</v>
      </c>
      <c r="J4288" s="310" t="s">
        <v>1600</v>
      </c>
      <c r="K4288" s="314">
        <v>35.308748000000001</v>
      </c>
      <c r="L4288" s="314">
        <v>-86.579277000000005</v>
      </c>
      <c r="M4288" s="314" t="s">
        <v>38457</v>
      </c>
      <c r="N4288" s="310" t="s">
        <v>26336</v>
      </c>
      <c r="O4288" s="310" t="s">
        <v>39524</v>
      </c>
      <c r="P4288" s="314">
        <v>2</v>
      </c>
      <c r="Q4288" s="310" t="s">
        <v>32136</v>
      </c>
      <c r="R4288" s="310" t="s">
        <v>25808</v>
      </c>
      <c r="S4288" s="310" t="s">
        <v>26197</v>
      </c>
      <c r="T4288" s="310"/>
      <c r="U4288" s="310" t="s">
        <v>26198</v>
      </c>
      <c r="V4288" s="310" t="s">
        <v>26199</v>
      </c>
      <c r="X4288" s="91" t="s">
        <v>39544</v>
      </c>
      <c r="Y4288" s="97"/>
      <c r="AA4288" s="91" t="str">
        <v>LCANE2.8T0.5T0.1LI</v>
      </c>
    </row>
    <row r="4289" spans="1:27" s="91" customFormat="1" ht="15" customHeight="1" x14ac:dyDescent="0.35">
      <c r="A4289" s="310" t="s">
        <v>39545</v>
      </c>
      <c r="B4289" s="310" t="s">
        <v>39546</v>
      </c>
      <c r="C4289" s="310" t="s">
        <v>39533</v>
      </c>
      <c r="D4289" s="310" t="s">
        <v>39547</v>
      </c>
      <c r="E4289" s="310"/>
      <c r="F4289" s="310" t="s">
        <v>33</v>
      </c>
      <c r="G4289" s="310"/>
      <c r="H4289" s="314">
        <v>0.1</v>
      </c>
      <c r="I4289" s="314">
        <v>0.2</v>
      </c>
      <c r="J4289" s="310" t="s">
        <v>1600</v>
      </c>
      <c r="K4289" s="314">
        <v>35.306249000000001</v>
      </c>
      <c r="L4289" s="314">
        <v>-86.579318000000001</v>
      </c>
      <c r="M4289" s="314" t="s">
        <v>38457</v>
      </c>
      <c r="N4289" s="310" t="s">
        <v>26336</v>
      </c>
      <c r="O4289" s="310" t="s">
        <v>39524</v>
      </c>
      <c r="P4289" s="314">
        <v>2</v>
      </c>
      <c r="Q4289" s="310" t="s">
        <v>32136</v>
      </c>
      <c r="R4289" s="310" t="s">
        <v>25808</v>
      </c>
      <c r="S4289" s="310" t="s">
        <v>26197</v>
      </c>
      <c r="T4289" s="310"/>
      <c r="U4289" s="310" t="s">
        <v>26198</v>
      </c>
      <c r="V4289" s="310" t="s">
        <v>26199</v>
      </c>
      <c r="X4289" s="91" t="s">
        <v>39548</v>
      </c>
      <c r="Y4289" s="97"/>
      <c r="AA4289" s="91" t="str">
        <v>LCANE2.8T0.6T0.1LI</v>
      </c>
    </row>
    <row r="4290" spans="1:27" s="91" customFormat="1" ht="15" customHeight="1" x14ac:dyDescent="0.35">
      <c r="A4290" s="310" t="s">
        <v>39549</v>
      </c>
      <c r="B4290" s="310" t="s">
        <v>39550</v>
      </c>
      <c r="C4290" s="310" t="s">
        <v>39528</v>
      </c>
      <c r="D4290" s="310" t="s">
        <v>39551</v>
      </c>
      <c r="E4290" s="310"/>
      <c r="F4290" s="310" t="s">
        <v>33</v>
      </c>
      <c r="G4290" s="310"/>
      <c r="H4290" s="314">
        <v>0.1</v>
      </c>
      <c r="I4290" s="314">
        <v>0.1</v>
      </c>
      <c r="J4290" s="310" t="s">
        <v>1600</v>
      </c>
      <c r="K4290" s="314">
        <v>35.308622999999997</v>
      </c>
      <c r="L4290" s="314">
        <v>-86.576616000000001</v>
      </c>
      <c r="M4290" s="314" t="s">
        <v>38457</v>
      </c>
      <c r="N4290" s="310" t="s">
        <v>26336</v>
      </c>
      <c r="O4290" s="310" t="s">
        <v>39524</v>
      </c>
      <c r="P4290" s="314">
        <v>2</v>
      </c>
      <c r="Q4290" s="310" t="s">
        <v>32136</v>
      </c>
      <c r="R4290" s="310" t="s">
        <v>25808</v>
      </c>
      <c r="S4290" s="310" t="s">
        <v>26197</v>
      </c>
      <c r="T4290" s="310"/>
      <c r="U4290" s="310" t="s">
        <v>26198</v>
      </c>
      <c r="V4290" s="310" t="s">
        <v>26199</v>
      </c>
      <c r="X4290" s="91" t="s">
        <v>39552</v>
      </c>
      <c r="Y4290" s="97"/>
      <c r="AA4290" s="91" t="str">
        <v>LCANE2.8T0.7T0.1LI</v>
      </c>
    </row>
    <row r="4291" spans="1:27" s="91" customFormat="1" ht="15" customHeight="1" x14ac:dyDescent="0.35">
      <c r="A4291" s="310" t="s">
        <v>39553</v>
      </c>
      <c r="B4291" s="310" t="s">
        <v>39554</v>
      </c>
      <c r="C4291" s="310" t="s">
        <v>39528</v>
      </c>
      <c r="D4291" s="310" t="s">
        <v>39555</v>
      </c>
      <c r="E4291" s="310"/>
      <c r="F4291" s="310" t="s">
        <v>33</v>
      </c>
      <c r="G4291" s="310"/>
      <c r="H4291" s="314">
        <v>0.1</v>
      </c>
      <c r="I4291" s="314">
        <v>0.1</v>
      </c>
      <c r="J4291" s="310" t="s">
        <v>1600</v>
      </c>
      <c r="K4291" s="314">
        <v>35.307074999999998</v>
      </c>
      <c r="L4291" s="314">
        <v>-86.574884999999995</v>
      </c>
      <c r="M4291" s="314" t="s">
        <v>38457</v>
      </c>
      <c r="N4291" s="310" t="s">
        <v>26336</v>
      </c>
      <c r="O4291" s="310" t="s">
        <v>39524</v>
      </c>
      <c r="P4291" s="314">
        <v>2</v>
      </c>
      <c r="Q4291" s="310" t="s">
        <v>32136</v>
      </c>
      <c r="R4291" s="310" t="s">
        <v>25808</v>
      </c>
      <c r="S4291" s="310" t="s">
        <v>26197</v>
      </c>
      <c r="T4291" s="310"/>
      <c r="U4291" s="310" t="s">
        <v>26198</v>
      </c>
      <c r="V4291" s="310" t="s">
        <v>26199</v>
      </c>
      <c r="X4291" s="91" t="s">
        <v>39556</v>
      </c>
      <c r="Y4291" s="97"/>
      <c r="AA4291" s="91" t="str">
        <v>LCANE2.8T0.8T0.1LI</v>
      </c>
    </row>
    <row r="4292" spans="1:27" s="91" customFormat="1" ht="15" customHeight="1" x14ac:dyDescent="0.35">
      <c r="A4292" s="310" t="s">
        <v>39557</v>
      </c>
      <c r="B4292" s="310" t="s">
        <v>39558</v>
      </c>
      <c r="C4292" s="310" t="s">
        <v>39522</v>
      </c>
      <c r="D4292" s="310" t="s">
        <v>39559</v>
      </c>
      <c r="E4292" s="310"/>
      <c r="F4292" s="310" t="s">
        <v>33</v>
      </c>
      <c r="G4292" s="310"/>
      <c r="H4292" s="314">
        <v>0.9</v>
      </c>
      <c r="I4292" s="314">
        <v>0.1</v>
      </c>
      <c r="J4292" s="310" t="s">
        <v>1600</v>
      </c>
      <c r="K4292" s="314">
        <v>35.306331</v>
      </c>
      <c r="L4292" s="314">
        <v>-86.574220999999994</v>
      </c>
      <c r="M4292" s="314" t="s">
        <v>38457</v>
      </c>
      <c r="N4292" s="310" t="s">
        <v>26336</v>
      </c>
      <c r="O4292" s="310" t="s">
        <v>39524</v>
      </c>
      <c r="P4292" s="314">
        <v>2</v>
      </c>
      <c r="Q4292" s="310" t="s">
        <v>32136</v>
      </c>
      <c r="R4292" s="310" t="s">
        <v>25808</v>
      </c>
      <c r="S4292" s="310" t="s">
        <v>26197</v>
      </c>
      <c r="T4292" s="310"/>
      <c r="U4292" s="310" t="s">
        <v>26198</v>
      </c>
      <c r="V4292" s="310" t="s">
        <v>26199</v>
      </c>
      <c r="X4292" s="91" t="s">
        <v>39560</v>
      </c>
      <c r="Y4292" s="97"/>
      <c r="AA4292" s="91" t="str">
        <v>LCANE2.8T0.9LI</v>
      </c>
    </row>
    <row r="4293" spans="1:27" s="91" customFormat="1" ht="15" customHeight="1" x14ac:dyDescent="0.35">
      <c r="A4293" t="s">
        <v>12767</v>
      </c>
      <c r="B4293" t="s">
        <v>12766</v>
      </c>
      <c r="C4293" t="s">
        <v>12768</v>
      </c>
      <c r="D4293" t="s">
        <v>12769</v>
      </c>
      <c r="E4293"/>
      <c r="F4293" t="s">
        <v>44</v>
      </c>
      <c r="G4293"/>
      <c r="H4293">
        <v>0.3</v>
      </c>
      <c r="I4293">
        <v>10.61</v>
      </c>
      <c r="J4293" t="s">
        <v>285</v>
      </c>
      <c r="K4293">
        <v>35.211649999999999</v>
      </c>
      <c r="L4293">
        <v>-84.772199999999998</v>
      </c>
      <c r="M4293" s="100" t="s">
        <v>38384</v>
      </c>
      <c r="N4293" t="s">
        <v>26211</v>
      </c>
      <c r="O4293" t="s">
        <v>42621</v>
      </c>
      <c r="P4293">
        <v>2</v>
      </c>
      <c r="Q4293" t="s">
        <v>27600</v>
      </c>
      <c r="R4293" t="s">
        <v>25802</v>
      </c>
      <c r="S4293" t="s">
        <v>26197</v>
      </c>
      <c r="T4293"/>
      <c r="U4293" t="s">
        <v>26198</v>
      </c>
      <c r="V4293" t="s">
        <v>26204</v>
      </c>
      <c r="Y4293" s="97"/>
      <c r="AA4293" s="91" t="str">
        <v>LCHAT000.3BR</v>
      </c>
    </row>
    <row r="4294" spans="1:27" s="91" customFormat="1" ht="15" customHeight="1" x14ac:dyDescent="0.35">
      <c r="A4294" t="s">
        <v>12771</v>
      </c>
      <c r="B4294" t="s">
        <v>12770</v>
      </c>
      <c r="C4294" t="s">
        <v>12768</v>
      </c>
      <c r="D4294" t="s">
        <v>12772</v>
      </c>
      <c r="E4294"/>
      <c r="F4294" t="s">
        <v>44</v>
      </c>
      <c r="G4294"/>
      <c r="H4294">
        <v>2.1</v>
      </c>
      <c r="I4294">
        <v>6.47</v>
      </c>
      <c r="J4294" t="s">
        <v>285</v>
      </c>
      <c r="K4294">
        <v>35.211500999999998</v>
      </c>
      <c r="L4294">
        <v>-84.796075999999999</v>
      </c>
      <c r="M4294" s="100" t="s">
        <v>38384</v>
      </c>
      <c r="N4294" t="s">
        <v>26211</v>
      </c>
      <c r="O4294" t="s">
        <v>42621</v>
      </c>
      <c r="P4294">
        <v>2</v>
      </c>
      <c r="Q4294" t="s">
        <v>27600</v>
      </c>
      <c r="R4294" t="s">
        <v>25802</v>
      </c>
      <c r="S4294" t="s">
        <v>26197</v>
      </c>
      <c r="T4294"/>
      <c r="U4294" t="s">
        <v>26198</v>
      </c>
      <c r="V4294" t="s">
        <v>26204</v>
      </c>
      <c r="W4294" s="91" t="s">
        <v>12773</v>
      </c>
      <c r="X4294" s="91" t="s">
        <v>32137</v>
      </c>
      <c r="Y4294" s="97"/>
      <c r="AA4294" s="91" t="str">
        <v>LCHAT002.1BR</v>
      </c>
    </row>
    <row r="4295" spans="1:27" s="91" customFormat="1" ht="15" customHeight="1" x14ac:dyDescent="0.35">
      <c r="A4295" t="s">
        <v>12775</v>
      </c>
      <c r="B4295" t="s">
        <v>12774</v>
      </c>
      <c r="C4295" t="s">
        <v>12768</v>
      </c>
      <c r="D4295" t="s">
        <v>12776</v>
      </c>
      <c r="E4295"/>
      <c r="F4295" t="s">
        <v>44</v>
      </c>
      <c r="G4295"/>
      <c r="H4295">
        <v>2.2999999999999998</v>
      </c>
      <c r="I4295">
        <v>5</v>
      </c>
      <c r="J4295" t="s">
        <v>285</v>
      </c>
      <c r="K4295">
        <v>35.210030000000003</v>
      </c>
      <c r="L4295">
        <v>-84.797560000000004</v>
      </c>
      <c r="M4295" s="100" t="s">
        <v>38384</v>
      </c>
      <c r="N4295" t="s">
        <v>26211</v>
      </c>
      <c r="O4295" t="s">
        <v>42621</v>
      </c>
      <c r="P4295">
        <v>2</v>
      </c>
      <c r="Q4295" t="s">
        <v>27600</v>
      </c>
      <c r="R4295" t="s">
        <v>25802</v>
      </c>
      <c r="S4295" t="s">
        <v>26197</v>
      </c>
      <c r="T4295"/>
      <c r="U4295" t="s">
        <v>26198</v>
      </c>
      <c r="V4295" t="s">
        <v>26204</v>
      </c>
      <c r="X4295" s="91" t="s">
        <v>32138</v>
      </c>
      <c r="Y4295" s="97"/>
      <c r="AA4295" s="91" t="str">
        <v>LCHAT002.3BR</v>
      </c>
    </row>
    <row r="4296" spans="1:27" s="91" customFormat="1" ht="15" customHeight="1" x14ac:dyDescent="0.35">
      <c r="A4296" t="s">
        <v>37310</v>
      </c>
      <c r="B4296" t="s">
        <v>37311</v>
      </c>
      <c r="C4296" t="s">
        <v>12768</v>
      </c>
      <c r="D4296" t="s">
        <v>37312</v>
      </c>
      <c r="E4296"/>
      <c r="F4296" t="s">
        <v>44</v>
      </c>
      <c r="G4296"/>
      <c r="H4296">
        <v>0.6</v>
      </c>
      <c r="I4296">
        <v>5.8</v>
      </c>
      <c r="J4296" t="s">
        <v>285</v>
      </c>
      <c r="K4296">
        <v>35.20937</v>
      </c>
      <c r="L4296">
        <v>-84.803045999999995</v>
      </c>
      <c r="M4296" s="100" t="s">
        <v>38384</v>
      </c>
      <c r="N4296" t="s">
        <v>26211</v>
      </c>
      <c r="O4296" t="s">
        <v>39271</v>
      </c>
      <c r="P4296">
        <v>2</v>
      </c>
      <c r="Q4296" t="s">
        <v>27600</v>
      </c>
      <c r="R4296" t="s">
        <v>25802</v>
      </c>
      <c r="S4296" t="s">
        <v>26197</v>
      </c>
      <c r="T4296"/>
      <c r="U4296" t="s">
        <v>26198</v>
      </c>
      <c r="V4296" t="s">
        <v>26204</v>
      </c>
      <c r="Y4296" s="97"/>
      <c r="AA4296" s="91" t="str">
        <v>LCHAT002.5BR</v>
      </c>
    </row>
    <row r="4297" spans="1:27" s="91" customFormat="1" ht="15" customHeight="1" x14ac:dyDescent="0.35">
      <c r="A4297" t="s">
        <v>12778</v>
      </c>
      <c r="B4297" t="s">
        <v>12777</v>
      </c>
      <c r="C4297" t="s">
        <v>12768</v>
      </c>
      <c r="D4297" t="s">
        <v>12779</v>
      </c>
      <c r="E4297"/>
      <c r="F4297" t="s">
        <v>44</v>
      </c>
      <c r="G4297"/>
      <c r="H4297">
        <v>3</v>
      </c>
      <c r="I4297">
        <v>4.58</v>
      </c>
      <c r="J4297" t="s">
        <v>285</v>
      </c>
      <c r="K4297">
        <v>35.203560000000003</v>
      </c>
      <c r="L4297">
        <v>-84.807765000000003</v>
      </c>
      <c r="M4297" s="100" t="s">
        <v>38384</v>
      </c>
      <c r="N4297" t="s">
        <v>26211</v>
      </c>
      <c r="O4297" t="s">
        <v>42621</v>
      </c>
      <c r="P4297">
        <v>2</v>
      </c>
      <c r="Q4297" t="s">
        <v>27600</v>
      </c>
      <c r="R4297" t="s">
        <v>25802</v>
      </c>
      <c r="S4297" t="s">
        <v>26197</v>
      </c>
      <c r="T4297"/>
      <c r="U4297" t="s">
        <v>26198</v>
      </c>
      <c r="V4297" t="s">
        <v>26204</v>
      </c>
      <c r="W4297" s="91" t="s">
        <v>12780</v>
      </c>
      <c r="X4297" s="91" t="s">
        <v>32139</v>
      </c>
      <c r="Y4297" s="97"/>
      <c r="AA4297" s="91" t="str">
        <v>LCHAT003.0BR</v>
      </c>
    </row>
    <row r="4298" spans="1:27" s="91" customFormat="1" ht="15" customHeight="1" x14ac:dyDescent="0.35">
      <c r="A4298" t="s">
        <v>12782</v>
      </c>
      <c r="B4298" t="s">
        <v>12781</v>
      </c>
      <c r="C4298" t="s">
        <v>12768</v>
      </c>
      <c r="D4298" t="s">
        <v>12783</v>
      </c>
      <c r="E4298"/>
      <c r="F4298" t="s">
        <v>44</v>
      </c>
      <c r="G4298"/>
      <c r="H4298">
        <v>3.5</v>
      </c>
      <c r="I4298">
        <v>4.38</v>
      </c>
      <c r="J4298" t="s">
        <v>285</v>
      </c>
      <c r="K4298">
        <v>35.197490000000002</v>
      </c>
      <c r="L4298">
        <v>-84.810010000000005</v>
      </c>
      <c r="M4298" s="100" t="s">
        <v>38384</v>
      </c>
      <c r="N4298" t="s">
        <v>26211</v>
      </c>
      <c r="O4298" t="s">
        <v>42621</v>
      </c>
      <c r="P4298">
        <v>2</v>
      </c>
      <c r="Q4298" t="s">
        <v>27600</v>
      </c>
      <c r="R4298" t="s">
        <v>25802</v>
      </c>
      <c r="S4298" t="s">
        <v>26197</v>
      </c>
      <c r="T4298"/>
      <c r="U4298" t="s">
        <v>26198</v>
      </c>
      <c r="V4298" t="s">
        <v>26204</v>
      </c>
      <c r="X4298" s="91" t="s">
        <v>32140</v>
      </c>
      <c r="Y4298" s="97"/>
      <c r="AA4298" s="91" t="str">
        <v>LCHAT003.5BR</v>
      </c>
    </row>
    <row r="4299" spans="1:27" s="91" customFormat="1" ht="15" customHeight="1" x14ac:dyDescent="0.35">
      <c r="A4299" t="s">
        <v>12785</v>
      </c>
      <c r="B4299" t="s">
        <v>12784</v>
      </c>
      <c r="C4299" t="s">
        <v>12786</v>
      </c>
      <c r="D4299" t="s">
        <v>12787</v>
      </c>
      <c r="E4299"/>
      <c r="F4299" t="s">
        <v>44</v>
      </c>
      <c r="G4299"/>
      <c r="H4299">
        <v>4</v>
      </c>
      <c r="I4299">
        <v>3.95</v>
      </c>
      <c r="J4299" t="s">
        <v>285</v>
      </c>
      <c r="K4299">
        <v>35.192931000000002</v>
      </c>
      <c r="L4299">
        <v>-84.816311999999996</v>
      </c>
      <c r="M4299" s="100" t="s">
        <v>38384</v>
      </c>
      <c r="N4299" t="s">
        <v>26211</v>
      </c>
      <c r="O4299" t="s">
        <v>42621</v>
      </c>
      <c r="P4299">
        <v>2</v>
      </c>
      <c r="Q4299" t="s">
        <v>27600</v>
      </c>
      <c r="R4299" t="s">
        <v>25802</v>
      </c>
      <c r="S4299" t="s">
        <v>26197</v>
      </c>
      <c r="T4299"/>
      <c r="U4299" t="s">
        <v>26198</v>
      </c>
      <c r="V4299" t="s">
        <v>26204</v>
      </c>
      <c r="Y4299" s="97"/>
      <c r="AA4299" s="91" t="str">
        <v>LCHAT004.0BR</v>
      </c>
    </row>
    <row r="4300" spans="1:27" s="91" customFormat="1" ht="15" customHeight="1" x14ac:dyDescent="0.35">
      <c r="A4300" t="s">
        <v>12789</v>
      </c>
      <c r="B4300" t="s">
        <v>12788</v>
      </c>
      <c r="C4300" t="s">
        <v>12768</v>
      </c>
      <c r="D4300" t="s">
        <v>12790</v>
      </c>
      <c r="E4300"/>
      <c r="F4300" t="s">
        <v>44</v>
      </c>
      <c r="G4300"/>
      <c r="H4300">
        <v>4.3</v>
      </c>
      <c r="I4300">
        <v>3.88</v>
      </c>
      <c r="J4300" t="s">
        <v>285</v>
      </c>
      <c r="K4300">
        <v>35.189599999999999</v>
      </c>
      <c r="L4300">
        <v>-84.817300000000003</v>
      </c>
      <c r="M4300" s="100" t="s">
        <v>38384</v>
      </c>
      <c r="N4300" t="s">
        <v>26211</v>
      </c>
      <c r="O4300" t="s">
        <v>42621</v>
      </c>
      <c r="P4300">
        <v>2</v>
      </c>
      <c r="Q4300" t="s">
        <v>27600</v>
      </c>
      <c r="R4300" t="s">
        <v>25802</v>
      </c>
      <c r="S4300" t="s">
        <v>26197</v>
      </c>
      <c r="T4300"/>
      <c r="U4300" t="s">
        <v>26198</v>
      </c>
      <c r="V4300" t="s">
        <v>26204</v>
      </c>
      <c r="X4300" s="91" t="s">
        <v>35357</v>
      </c>
      <c r="Y4300" s="97"/>
      <c r="AA4300" s="91" t="str">
        <v>LCHAT004.3BR</v>
      </c>
    </row>
    <row r="4301" spans="1:27" s="91" customFormat="1" ht="15" customHeight="1" x14ac:dyDescent="0.35">
      <c r="A4301" t="s">
        <v>12792</v>
      </c>
      <c r="B4301" t="s">
        <v>12791</v>
      </c>
      <c r="C4301" t="s">
        <v>12768</v>
      </c>
      <c r="D4301" t="s">
        <v>12793</v>
      </c>
      <c r="E4301"/>
      <c r="F4301" t="s">
        <v>44</v>
      </c>
      <c r="G4301"/>
      <c r="H4301">
        <v>4.5999999999999996</v>
      </c>
      <c r="I4301">
        <v>3.38</v>
      </c>
      <c r="J4301" t="s">
        <v>285</v>
      </c>
      <c r="K4301">
        <v>35.184800000000003</v>
      </c>
      <c r="L4301">
        <v>-84.818920000000006</v>
      </c>
      <c r="M4301" s="100" t="s">
        <v>38384</v>
      </c>
      <c r="N4301" t="s">
        <v>26211</v>
      </c>
      <c r="O4301" t="s">
        <v>42621</v>
      </c>
      <c r="P4301">
        <v>2</v>
      </c>
      <c r="Q4301" t="s">
        <v>27600</v>
      </c>
      <c r="R4301" t="s">
        <v>25802</v>
      </c>
      <c r="S4301" t="s">
        <v>26197</v>
      </c>
      <c r="T4301"/>
      <c r="U4301" t="s">
        <v>26198</v>
      </c>
      <c r="V4301" t="s">
        <v>26204</v>
      </c>
      <c r="Y4301" s="97"/>
      <c r="AA4301" s="91" t="str">
        <v>LCHAT004.6BR</v>
      </c>
    </row>
    <row r="4302" spans="1:27" s="91" customFormat="1" ht="15" customHeight="1" x14ac:dyDescent="0.35">
      <c r="A4302" t="s">
        <v>12795</v>
      </c>
      <c r="B4302" t="s">
        <v>12794</v>
      </c>
      <c r="C4302" t="s">
        <v>12768</v>
      </c>
      <c r="D4302" t="s">
        <v>12796</v>
      </c>
      <c r="E4302"/>
      <c r="F4302" t="s">
        <v>44</v>
      </c>
      <c r="G4302"/>
      <c r="H4302">
        <v>5.8</v>
      </c>
      <c r="I4302">
        <v>2.15</v>
      </c>
      <c r="J4302" t="s">
        <v>285</v>
      </c>
      <c r="K4302">
        <v>35.169400000000003</v>
      </c>
      <c r="L4302">
        <v>-84.825609999999998</v>
      </c>
      <c r="M4302" s="100" t="s">
        <v>38384</v>
      </c>
      <c r="N4302" t="s">
        <v>26211</v>
      </c>
      <c r="O4302" t="s">
        <v>42621</v>
      </c>
      <c r="P4302">
        <v>2</v>
      </c>
      <c r="Q4302" t="s">
        <v>27600</v>
      </c>
      <c r="R4302" t="s">
        <v>25802</v>
      </c>
      <c r="S4302" t="s">
        <v>26197</v>
      </c>
      <c r="T4302"/>
      <c r="U4302" t="s">
        <v>26198</v>
      </c>
      <c r="V4302" t="s">
        <v>26204</v>
      </c>
      <c r="Y4302" s="97"/>
      <c r="AA4302" s="91" t="str">
        <v>LCHAT005.8BR</v>
      </c>
    </row>
    <row r="4303" spans="1:27" s="91" customFormat="1" ht="15" customHeight="1" x14ac:dyDescent="0.35">
      <c r="A4303" t="s">
        <v>37313</v>
      </c>
      <c r="B4303" t="s">
        <v>37314</v>
      </c>
      <c r="C4303" t="s">
        <v>37315</v>
      </c>
      <c r="D4303" t="s">
        <v>37316</v>
      </c>
      <c r="E4303"/>
      <c r="F4303" t="s">
        <v>44</v>
      </c>
      <c r="G4303"/>
      <c r="H4303">
        <v>0.1</v>
      </c>
      <c r="I4303">
        <v>0.7</v>
      </c>
      <c r="J4303" t="s">
        <v>285</v>
      </c>
      <c r="K4303">
        <v>35.20608</v>
      </c>
      <c r="L4303">
        <v>-84.808661749999999</v>
      </c>
      <c r="M4303" s="100" t="s">
        <v>38384</v>
      </c>
      <c r="N4303" t="s">
        <v>26211</v>
      </c>
      <c r="O4303" t="s">
        <v>39271</v>
      </c>
      <c r="P4303">
        <v>2</v>
      </c>
      <c r="Q4303" t="s">
        <v>27600</v>
      </c>
      <c r="R4303" t="s">
        <v>25802</v>
      </c>
      <c r="S4303" t="s">
        <v>26197</v>
      </c>
      <c r="T4303"/>
      <c r="U4303" t="s">
        <v>26198</v>
      </c>
      <c r="V4303" t="s">
        <v>26204</v>
      </c>
      <c r="Y4303" s="97"/>
      <c r="AA4303" s="91" t="str">
        <v>LCHAT2.8T0.1BR</v>
      </c>
    </row>
    <row r="4304" spans="1:27" s="91" customFormat="1" ht="15" customHeight="1" x14ac:dyDescent="0.35">
      <c r="A4304" t="s">
        <v>12798</v>
      </c>
      <c r="B4304" t="s">
        <v>12797</v>
      </c>
      <c r="C4304" t="s">
        <v>12799</v>
      </c>
      <c r="D4304" t="s">
        <v>12800</v>
      </c>
      <c r="E4304"/>
      <c r="F4304" t="s">
        <v>44</v>
      </c>
      <c r="G4304"/>
      <c r="H4304">
        <v>0.1</v>
      </c>
      <c r="I4304">
        <v>8.7899999999999991</v>
      </c>
      <c r="J4304" t="s">
        <v>230</v>
      </c>
      <c r="K4304">
        <v>36.21499</v>
      </c>
      <c r="L4304">
        <v>-82.471530000000001</v>
      </c>
      <c r="M4304" s="100" t="s">
        <v>38387</v>
      </c>
      <c r="N4304" t="s">
        <v>26214</v>
      </c>
      <c r="O4304" t="s">
        <v>42596</v>
      </c>
      <c r="P4304">
        <v>5</v>
      </c>
      <c r="Q4304" t="s">
        <v>27601</v>
      </c>
      <c r="R4304" t="s">
        <v>25821</v>
      </c>
      <c r="S4304" t="s">
        <v>26197</v>
      </c>
      <c r="T4304"/>
      <c r="U4304" t="s">
        <v>26198</v>
      </c>
      <c r="V4304" t="s">
        <v>26204</v>
      </c>
      <c r="Y4304" s="97"/>
      <c r="AA4304" s="91" t="str">
        <v>LCHER000.1WN</v>
      </c>
    </row>
    <row r="4305" spans="1:27" s="91" customFormat="1" ht="15" customHeight="1" x14ac:dyDescent="0.35">
      <c r="A4305" t="s">
        <v>12802</v>
      </c>
      <c r="B4305" t="s">
        <v>12801</v>
      </c>
      <c r="C4305" t="s">
        <v>12803</v>
      </c>
      <c r="D4305" t="s">
        <v>12804</v>
      </c>
      <c r="E4305"/>
      <c r="F4305" t="s">
        <v>44</v>
      </c>
      <c r="G4305"/>
      <c r="H4305">
        <v>1.6</v>
      </c>
      <c r="I4305">
        <v>8.26</v>
      </c>
      <c r="J4305" t="s">
        <v>1514</v>
      </c>
      <c r="K4305">
        <v>35.426400000000001</v>
      </c>
      <c r="L4305">
        <v>-84.448999999999998</v>
      </c>
      <c r="M4305" s="100" t="s">
        <v>38384</v>
      </c>
      <c r="N4305" t="s">
        <v>26211</v>
      </c>
      <c r="O4305" t="s">
        <v>43158</v>
      </c>
      <c r="P4305">
        <v>2</v>
      </c>
      <c r="Q4305" t="s">
        <v>27602</v>
      </c>
      <c r="R4305" t="s">
        <v>25802</v>
      </c>
      <c r="S4305" t="s">
        <v>26197</v>
      </c>
      <c r="T4305"/>
      <c r="U4305" t="s">
        <v>26198</v>
      </c>
      <c r="V4305" t="s">
        <v>26204</v>
      </c>
      <c r="Y4305" s="97"/>
      <c r="AA4305" s="91" t="str">
        <v>LCHES001.6MM</v>
      </c>
    </row>
    <row r="4306" spans="1:27" s="91" customFormat="1" ht="15" customHeight="1" x14ac:dyDescent="0.35">
      <c r="A4306" s="310" t="s">
        <v>39561</v>
      </c>
      <c r="B4306" s="310" t="s">
        <v>39562</v>
      </c>
      <c r="C4306" s="310" t="s">
        <v>39563</v>
      </c>
      <c r="D4306" s="310" t="s">
        <v>39564</v>
      </c>
      <c r="E4306" s="310"/>
      <c r="F4306" s="310" t="s">
        <v>44</v>
      </c>
      <c r="G4306" s="310" t="s">
        <v>28998</v>
      </c>
      <c r="H4306" s="314">
        <v>0.1</v>
      </c>
      <c r="I4306" s="314">
        <v>1.1000000000000001</v>
      </c>
      <c r="J4306" s="310" t="s">
        <v>1514</v>
      </c>
      <c r="K4306" s="314">
        <v>35.425041</v>
      </c>
      <c r="L4306" s="314">
        <v>-84.441641000000004</v>
      </c>
      <c r="M4306" s="314" t="s">
        <v>38384</v>
      </c>
      <c r="N4306" s="310" t="s">
        <v>26211</v>
      </c>
      <c r="O4306" s="310" t="s">
        <v>39565</v>
      </c>
      <c r="P4306" s="314">
        <v>2</v>
      </c>
      <c r="Q4306" s="310" t="s">
        <v>27602</v>
      </c>
      <c r="R4306" s="310" t="s">
        <v>25802</v>
      </c>
      <c r="S4306" s="310" t="s">
        <v>26197</v>
      </c>
      <c r="T4306" s="310"/>
      <c r="U4306" s="310" t="s">
        <v>26198</v>
      </c>
      <c r="V4306" s="310" t="s">
        <v>26204</v>
      </c>
      <c r="X4306" s="91" t="s">
        <v>39566</v>
      </c>
      <c r="Y4306" s="97"/>
      <c r="AA4306" s="91" t="str">
        <v>LCHES2.5T0.1MM</v>
      </c>
    </row>
    <row r="4307" spans="1:27" s="91" customFormat="1" ht="15" customHeight="1" x14ac:dyDescent="0.35">
      <c r="A4307" t="s">
        <v>12806</v>
      </c>
      <c r="B4307" t="s">
        <v>12805</v>
      </c>
      <c r="C4307" t="s">
        <v>12807</v>
      </c>
      <c r="D4307" t="s">
        <v>12808</v>
      </c>
      <c r="E4307"/>
      <c r="F4307" t="s">
        <v>28994</v>
      </c>
      <c r="G4307"/>
      <c r="H4307">
        <v>1</v>
      </c>
      <c r="I4307">
        <v>43.11</v>
      </c>
      <c r="J4307" t="s">
        <v>64</v>
      </c>
      <c r="K4307">
        <v>36.1248</v>
      </c>
      <c r="L4307">
        <v>-83.092259999999996</v>
      </c>
      <c r="M4307" s="100" t="s">
        <v>38387</v>
      </c>
      <c r="N4307" t="s">
        <v>26214</v>
      </c>
      <c r="O4307" t="s">
        <v>42150</v>
      </c>
      <c r="P4307">
        <v>5</v>
      </c>
      <c r="Q4307" t="s">
        <v>32141</v>
      </c>
      <c r="R4307" t="s">
        <v>25821</v>
      </c>
      <c r="S4307" t="s">
        <v>26197</v>
      </c>
      <c r="T4307"/>
      <c r="U4307" t="s">
        <v>26198</v>
      </c>
      <c r="V4307" t="s">
        <v>26204</v>
      </c>
      <c r="Y4307" s="97"/>
      <c r="AA4307" s="91" t="str">
        <v>LCHUC001.0GE</v>
      </c>
    </row>
    <row r="4308" spans="1:27" s="91" customFormat="1" ht="15" customHeight="1" x14ac:dyDescent="0.35">
      <c r="A4308" t="s">
        <v>12810</v>
      </c>
      <c r="B4308" t="s">
        <v>12809</v>
      </c>
      <c r="C4308" t="s">
        <v>12807</v>
      </c>
      <c r="D4308" t="s">
        <v>12811</v>
      </c>
      <c r="E4308"/>
      <c r="F4308" t="s">
        <v>28994</v>
      </c>
      <c r="G4308"/>
      <c r="H4308">
        <v>4.0999999999999996</v>
      </c>
      <c r="I4308">
        <v>39.15</v>
      </c>
      <c r="J4308" t="s">
        <v>64</v>
      </c>
      <c r="K4308">
        <v>36.124099999999999</v>
      </c>
      <c r="L4308">
        <v>-83.052800000000005</v>
      </c>
      <c r="M4308" s="100" t="s">
        <v>38387</v>
      </c>
      <c r="N4308" t="s">
        <v>26214</v>
      </c>
      <c r="O4308" t="s">
        <v>42150</v>
      </c>
      <c r="P4308">
        <v>5</v>
      </c>
      <c r="Q4308" t="s">
        <v>32141</v>
      </c>
      <c r="R4308" t="s">
        <v>25821</v>
      </c>
      <c r="S4308" t="s">
        <v>26197</v>
      </c>
      <c r="T4308"/>
      <c r="U4308" t="s">
        <v>26198</v>
      </c>
      <c r="V4308" t="s">
        <v>26204</v>
      </c>
      <c r="W4308" s="91" t="s">
        <v>35358</v>
      </c>
      <c r="X4308" s="91" t="s">
        <v>30203</v>
      </c>
      <c r="Y4308" s="97"/>
      <c r="AA4308" s="91" t="str">
        <v>LCHUC004.1GE</v>
      </c>
    </row>
    <row r="4309" spans="1:27" s="91" customFormat="1" ht="15" customHeight="1" x14ac:dyDescent="0.35">
      <c r="A4309" s="310" t="s">
        <v>43581</v>
      </c>
      <c r="B4309" s="310" t="s">
        <v>43582</v>
      </c>
      <c r="C4309" s="310" t="s">
        <v>12807</v>
      </c>
      <c r="D4309" s="310" t="s">
        <v>43583</v>
      </c>
      <c r="E4309" s="310"/>
      <c r="F4309" s="310" t="s">
        <v>44</v>
      </c>
      <c r="G4309" s="310"/>
      <c r="H4309" s="314">
        <v>0.1</v>
      </c>
      <c r="I4309" s="314">
        <v>0.1</v>
      </c>
      <c r="J4309" s="310" t="s">
        <v>64</v>
      </c>
      <c r="K4309" s="314">
        <v>36.153300000000002</v>
      </c>
      <c r="L4309" s="314">
        <v>-82.885800000000003</v>
      </c>
      <c r="M4309" s="314" t="s">
        <v>38387</v>
      </c>
      <c r="N4309" s="310" t="s">
        <v>26214</v>
      </c>
      <c r="O4309" s="310" t="s">
        <v>43584</v>
      </c>
      <c r="P4309" s="314">
        <v>5</v>
      </c>
      <c r="Q4309" s="310" t="s">
        <v>32141</v>
      </c>
      <c r="R4309" s="310" t="s">
        <v>25821</v>
      </c>
      <c r="S4309" s="310" t="s">
        <v>26197</v>
      </c>
      <c r="T4309" s="310"/>
      <c r="U4309" s="310" t="s">
        <v>26198</v>
      </c>
      <c r="V4309" s="310" t="s">
        <v>26204</v>
      </c>
      <c r="X4309" s="91" t="s">
        <v>43585</v>
      </c>
      <c r="Y4309" s="97"/>
      <c r="AA4309" s="91" t="str">
        <v>LCHUC20.6T0.1GE</v>
      </c>
    </row>
    <row r="4310" spans="1:27" s="91" customFormat="1" ht="15" customHeight="1" x14ac:dyDescent="0.35">
      <c r="A4310" s="310" t="s">
        <v>41348</v>
      </c>
      <c r="B4310" s="310" t="s">
        <v>41349</v>
      </c>
      <c r="C4310" s="310" t="s">
        <v>41350</v>
      </c>
      <c r="D4310" s="310" t="s">
        <v>41351</v>
      </c>
      <c r="E4310" s="310"/>
      <c r="F4310" s="310" t="s">
        <v>28985</v>
      </c>
      <c r="G4310" s="310"/>
      <c r="H4310" s="314">
        <v>0.7</v>
      </c>
      <c r="I4310" s="314">
        <v>2.58</v>
      </c>
      <c r="J4310" s="310" t="s">
        <v>409</v>
      </c>
      <c r="K4310" s="314">
        <v>35.476878999999997</v>
      </c>
      <c r="L4310" s="314">
        <v>-84.104990000000001</v>
      </c>
      <c r="M4310" s="314" t="s">
        <v>38378</v>
      </c>
      <c r="N4310" s="310" t="s">
        <v>26202</v>
      </c>
      <c r="O4310" s="310" t="s">
        <v>40805</v>
      </c>
      <c r="P4310" s="314">
        <v>3</v>
      </c>
      <c r="Q4310" s="310" t="s">
        <v>41352</v>
      </c>
      <c r="R4310" s="310" t="s">
        <v>25825</v>
      </c>
      <c r="S4310" s="310" t="s">
        <v>26197</v>
      </c>
      <c r="T4310" s="310"/>
      <c r="U4310" s="310" t="s">
        <v>26198</v>
      </c>
      <c r="V4310" s="310" t="s">
        <v>26204</v>
      </c>
      <c r="W4310" s="91" t="s">
        <v>41353</v>
      </c>
      <c r="X4310" s="91" t="s">
        <v>40633</v>
      </c>
      <c r="Y4310" s="97"/>
      <c r="AA4310" s="91" t="str">
        <v>LCITI000.7MO</v>
      </c>
    </row>
    <row r="4311" spans="1:27" s="91" customFormat="1" ht="15" customHeight="1" x14ac:dyDescent="0.35">
      <c r="A4311" s="310" t="s">
        <v>41354</v>
      </c>
      <c r="B4311" s="310" t="s">
        <v>41355</v>
      </c>
      <c r="C4311" s="310" t="s">
        <v>41350</v>
      </c>
      <c r="D4311" s="310" t="s">
        <v>41356</v>
      </c>
      <c r="E4311" s="310"/>
      <c r="F4311" s="310" t="s">
        <v>28985</v>
      </c>
      <c r="G4311" s="310"/>
      <c r="H4311" s="314">
        <v>1.4</v>
      </c>
      <c r="I4311" s="314">
        <v>2.14</v>
      </c>
      <c r="J4311" s="310" t="s">
        <v>409</v>
      </c>
      <c r="K4311" s="314">
        <v>35.477949000000002</v>
      </c>
      <c r="L4311" s="314">
        <v>-84.092910000000003</v>
      </c>
      <c r="M4311" s="314" t="s">
        <v>38378</v>
      </c>
      <c r="N4311" s="310" t="s">
        <v>26202</v>
      </c>
      <c r="O4311" s="310" t="s">
        <v>40805</v>
      </c>
      <c r="P4311" s="314">
        <v>3</v>
      </c>
      <c r="Q4311" s="310" t="s">
        <v>41352</v>
      </c>
      <c r="R4311" s="310" t="s">
        <v>25825</v>
      </c>
      <c r="S4311" s="310" t="s">
        <v>26197</v>
      </c>
      <c r="T4311" s="310"/>
      <c r="U4311" s="310" t="s">
        <v>26198</v>
      </c>
      <c r="V4311" s="310" t="s">
        <v>26204</v>
      </c>
      <c r="W4311" s="91" t="s">
        <v>41357</v>
      </c>
      <c r="X4311" s="91" t="s">
        <v>40633</v>
      </c>
      <c r="Y4311" s="97"/>
      <c r="AA4311" s="91" t="str">
        <v>LCITI001.4MO</v>
      </c>
    </row>
    <row r="4312" spans="1:27" s="91" customFormat="1" ht="15" customHeight="1" x14ac:dyDescent="0.35">
      <c r="A4312" t="s">
        <v>12813</v>
      </c>
      <c r="B4312" t="s">
        <v>12812</v>
      </c>
      <c r="C4312" t="s">
        <v>12814</v>
      </c>
      <c r="D4312" t="s">
        <v>12815</v>
      </c>
      <c r="E4312"/>
      <c r="F4312" t="s">
        <v>58</v>
      </c>
      <c r="G4312"/>
      <c r="H4312">
        <v>2.2999999999999998</v>
      </c>
      <c r="I4312">
        <v>10.65</v>
      </c>
      <c r="J4312" t="s">
        <v>775</v>
      </c>
      <c r="K4312">
        <v>36.130099999999999</v>
      </c>
      <c r="L4312">
        <v>-84.7226</v>
      </c>
      <c r="M4312" s="100" t="s">
        <v>38416</v>
      </c>
      <c r="N4312" t="s">
        <v>26258</v>
      </c>
      <c r="O4312" t="s">
        <v>42622</v>
      </c>
      <c r="P4312">
        <v>1</v>
      </c>
      <c r="Q4312" t="s">
        <v>32142</v>
      </c>
      <c r="R4312" t="s">
        <v>25825</v>
      </c>
      <c r="S4312" t="s">
        <v>26197</v>
      </c>
      <c r="T4312"/>
      <c r="U4312" t="s">
        <v>26198</v>
      </c>
      <c r="V4312" t="s">
        <v>26204</v>
      </c>
      <c r="Y4312" s="97"/>
      <c r="AA4312" s="91" t="str">
        <v>LCLEA002.3MG</v>
      </c>
    </row>
    <row r="4313" spans="1:27" s="91" customFormat="1" ht="15" customHeight="1" x14ac:dyDescent="0.35">
      <c r="A4313" t="s">
        <v>12817</v>
      </c>
      <c r="B4313" t="s">
        <v>12816</v>
      </c>
      <c r="C4313" t="s">
        <v>12818</v>
      </c>
      <c r="D4313" t="s">
        <v>12819</v>
      </c>
      <c r="E4313"/>
      <c r="F4313" t="s">
        <v>29086</v>
      </c>
      <c r="G4313"/>
      <c r="H4313">
        <v>1.9</v>
      </c>
      <c r="I4313">
        <v>6.51</v>
      </c>
      <c r="J4313" t="s">
        <v>814</v>
      </c>
      <c r="K4313">
        <v>36.456389000000001</v>
      </c>
      <c r="L4313">
        <v>-85.049166999999997</v>
      </c>
      <c r="M4313" s="100" t="s">
        <v>38411</v>
      </c>
      <c r="N4313" t="s">
        <v>26248</v>
      </c>
      <c r="O4313" t="s">
        <v>42623</v>
      </c>
      <c r="P4313">
        <v>4</v>
      </c>
      <c r="Q4313" t="s">
        <v>32143</v>
      </c>
      <c r="R4313" t="s">
        <v>25812</v>
      </c>
      <c r="S4313" t="s">
        <v>26197</v>
      </c>
      <c r="T4313"/>
      <c r="U4313" t="s">
        <v>26198</v>
      </c>
      <c r="V4313" t="s">
        <v>26199</v>
      </c>
      <c r="Y4313" s="97"/>
      <c r="AA4313" s="91" t="str">
        <v>LCRAB001.9FE</v>
      </c>
    </row>
    <row r="4314" spans="1:27" s="91" customFormat="1" ht="15" customHeight="1" x14ac:dyDescent="0.35">
      <c r="A4314" t="s">
        <v>37317</v>
      </c>
      <c r="B4314" t="s">
        <v>37318</v>
      </c>
      <c r="C4314" t="s">
        <v>37319</v>
      </c>
      <c r="D4314" t="s">
        <v>37320</v>
      </c>
      <c r="E4314"/>
      <c r="F4314" t="s">
        <v>29089</v>
      </c>
      <c r="G4314"/>
      <c r="H4314">
        <v>4.4000000000000004</v>
      </c>
      <c r="I4314">
        <v>25.8</v>
      </c>
      <c r="J4314" t="s">
        <v>454</v>
      </c>
      <c r="K4314">
        <v>34.99982</v>
      </c>
      <c r="L4314">
        <v>-85.957419999999999</v>
      </c>
      <c r="M4314" s="100" t="s">
        <v>38430</v>
      </c>
      <c r="N4314" t="s">
        <v>26288</v>
      </c>
      <c r="O4314" t="s">
        <v>39567</v>
      </c>
      <c r="P4314">
        <v>5</v>
      </c>
      <c r="Q4314" t="s">
        <v>37321</v>
      </c>
      <c r="R4314" t="s">
        <v>25808</v>
      </c>
      <c r="S4314" t="s">
        <v>26197</v>
      </c>
      <c r="T4314"/>
      <c r="U4314" t="s">
        <v>26198</v>
      </c>
      <c r="V4314" t="s">
        <v>26199</v>
      </c>
      <c r="Y4314" s="97"/>
      <c r="AA4314" s="91" t="str">
        <v>LCROW004.4FR</v>
      </c>
    </row>
    <row r="4315" spans="1:27" s="91" customFormat="1" ht="15" customHeight="1" x14ac:dyDescent="0.35">
      <c r="A4315" t="s">
        <v>12821</v>
      </c>
      <c r="B4315" t="s">
        <v>12820</v>
      </c>
      <c r="C4315" t="s">
        <v>12822</v>
      </c>
      <c r="D4315" t="s">
        <v>12823</v>
      </c>
      <c r="E4315"/>
      <c r="F4315" t="s">
        <v>27</v>
      </c>
      <c r="G4315"/>
      <c r="H4315">
        <v>1.7</v>
      </c>
      <c r="I4315">
        <v>8.2899999999999991</v>
      </c>
      <c r="J4315" t="s">
        <v>207</v>
      </c>
      <c r="K4315">
        <v>36.368830000000003</v>
      </c>
      <c r="L4315">
        <v>-88.931100000000001</v>
      </c>
      <c r="M4315" s="100" t="s">
        <v>38448</v>
      </c>
      <c r="N4315" t="s">
        <v>619</v>
      </c>
      <c r="O4315" t="s">
        <v>42597</v>
      </c>
      <c r="P4315">
        <v>5</v>
      </c>
      <c r="Q4315" t="s">
        <v>32144</v>
      </c>
      <c r="R4315" t="s">
        <v>25816</v>
      </c>
      <c r="S4315" t="s">
        <v>26197</v>
      </c>
      <c r="T4315"/>
      <c r="U4315" t="s">
        <v>26198</v>
      </c>
      <c r="V4315" t="s">
        <v>26199</v>
      </c>
      <c r="X4315" s="91" t="s">
        <v>34418</v>
      </c>
      <c r="Y4315" s="97"/>
      <c r="AA4315" s="91" t="str">
        <v>LCYPR001.7WY</v>
      </c>
    </row>
    <row r="4316" spans="1:27" s="91" customFormat="1" ht="15" customHeight="1" x14ac:dyDescent="0.35">
      <c r="A4316" t="s">
        <v>12825</v>
      </c>
      <c r="B4316" t="s">
        <v>12824</v>
      </c>
      <c r="C4316" t="s">
        <v>12822</v>
      </c>
      <c r="D4316" t="s">
        <v>12826</v>
      </c>
      <c r="E4316"/>
      <c r="F4316" t="s">
        <v>27</v>
      </c>
      <c r="G4316"/>
      <c r="H4316">
        <v>3.3</v>
      </c>
      <c r="I4316">
        <v>36.68</v>
      </c>
      <c r="J4316" t="s">
        <v>80</v>
      </c>
      <c r="K4316">
        <v>35.31</v>
      </c>
      <c r="L4316">
        <v>-89.571600000000004</v>
      </c>
      <c r="M4316" s="100" t="s">
        <v>38427</v>
      </c>
      <c r="N4316" t="s">
        <v>26281</v>
      </c>
      <c r="O4316" t="s">
        <v>42598</v>
      </c>
      <c r="P4316">
        <v>2</v>
      </c>
      <c r="Q4316" t="s">
        <v>27603</v>
      </c>
      <c r="R4316" t="s">
        <v>25828</v>
      </c>
      <c r="S4316" t="s">
        <v>26197</v>
      </c>
      <c r="T4316"/>
      <c r="U4316" t="s">
        <v>26198</v>
      </c>
      <c r="V4316" t="s">
        <v>26199</v>
      </c>
      <c r="W4316" s="91" t="s">
        <v>12827</v>
      </c>
      <c r="Y4316" s="97"/>
      <c r="AA4316" s="91" t="str">
        <v>LCYPR003.3FA</v>
      </c>
    </row>
    <row r="4317" spans="1:27" s="91" customFormat="1" ht="15" customHeight="1" x14ac:dyDescent="0.35">
      <c r="A4317" t="s">
        <v>12829</v>
      </c>
      <c r="B4317" t="s">
        <v>12828</v>
      </c>
      <c r="C4317" t="s">
        <v>12822</v>
      </c>
      <c r="D4317" t="s">
        <v>12830</v>
      </c>
      <c r="E4317"/>
      <c r="F4317" t="s">
        <v>27</v>
      </c>
      <c r="G4317"/>
      <c r="H4317">
        <v>8.5</v>
      </c>
      <c r="I4317">
        <v>22.74</v>
      </c>
      <c r="J4317" t="s">
        <v>80</v>
      </c>
      <c r="K4317">
        <v>35.323900000000002</v>
      </c>
      <c r="L4317">
        <v>-89.515799999999999</v>
      </c>
      <c r="M4317" s="100" t="s">
        <v>38427</v>
      </c>
      <c r="N4317" t="s">
        <v>26281</v>
      </c>
      <c r="O4317" t="s">
        <v>42598</v>
      </c>
      <c r="P4317">
        <v>2</v>
      </c>
      <c r="Q4317" t="s">
        <v>27603</v>
      </c>
      <c r="R4317" t="s">
        <v>25828</v>
      </c>
      <c r="S4317" t="s">
        <v>26197</v>
      </c>
      <c r="T4317"/>
      <c r="U4317" t="s">
        <v>26198</v>
      </c>
      <c r="V4317" t="s">
        <v>26199</v>
      </c>
      <c r="W4317" s="91" t="s">
        <v>42599</v>
      </c>
      <c r="X4317" s="91" t="s">
        <v>35359</v>
      </c>
      <c r="Y4317" s="97"/>
      <c r="AA4317" s="91" t="str">
        <v>LCYPR008.5FA</v>
      </c>
    </row>
    <row r="4318" spans="1:27" s="91" customFormat="1" ht="15" customHeight="1" x14ac:dyDescent="0.35">
      <c r="A4318" s="310" t="s">
        <v>43696</v>
      </c>
      <c r="B4318" s="310" t="s">
        <v>43697</v>
      </c>
      <c r="C4318" s="310" t="s">
        <v>12822</v>
      </c>
      <c r="D4318" s="310" t="s">
        <v>43698</v>
      </c>
      <c r="E4318" s="310"/>
      <c r="F4318" s="310" t="s">
        <v>27</v>
      </c>
      <c r="G4318" s="310"/>
      <c r="H4318" s="314">
        <v>11.7</v>
      </c>
      <c r="I4318" s="314">
        <v>15.7</v>
      </c>
      <c r="J4318" s="310" t="s">
        <v>80</v>
      </c>
      <c r="K4318" s="314">
        <v>35.349179999999997</v>
      </c>
      <c r="L4318" s="314">
        <v>-89.471389000000002</v>
      </c>
      <c r="M4318" s="314" t="s">
        <v>38427</v>
      </c>
      <c r="N4318" s="310" t="s">
        <v>26281</v>
      </c>
      <c r="O4318" s="310" t="s">
        <v>43699</v>
      </c>
      <c r="P4318" s="314">
        <v>2</v>
      </c>
      <c r="Q4318" s="310" t="s">
        <v>27603</v>
      </c>
      <c r="R4318" s="310" t="s">
        <v>25828</v>
      </c>
      <c r="S4318" s="310" t="s">
        <v>26197</v>
      </c>
      <c r="T4318" s="310"/>
      <c r="U4318" s="310" t="s">
        <v>26198</v>
      </c>
      <c r="V4318" s="310" t="s">
        <v>26199</v>
      </c>
      <c r="Y4318" s="97"/>
      <c r="AA4318" s="91" t="str">
        <v>LCYPR011.7FA</v>
      </c>
    </row>
    <row r="4319" spans="1:27" s="91" customFormat="1" ht="15" customHeight="1" x14ac:dyDescent="0.35">
      <c r="A4319" t="s">
        <v>12832</v>
      </c>
      <c r="B4319" t="s">
        <v>12831</v>
      </c>
      <c r="C4319" t="s">
        <v>12822</v>
      </c>
      <c r="D4319" t="s">
        <v>12833</v>
      </c>
      <c r="E4319"/>
      <c r="F4319" t="s">
        <v>28977</v>
      </c>
      <c r="G4319"/>
      <c r="H4319">
        <v>14.6</v>
      </c>
      <c r="I4319">
        <v>9.3699999999999992</v>
      </c>
      <c r="J4319" t="s">
        <v>942</v>
      </c>
      <c r="K4319">
        <v>35.026200000000003</v>
      </c>
      <c r="L4319">
        <v>-87.683599999999998</v>
      </c>
      <c r="M4319" s="100" t="s">
        <v>38376</v>
      </c>
      <c r="N4319" t="s">
        <v>26196</v>
      </c>
      <c r="O4319" t="s">
        <v>42600</v>
      </c>
      <c r="P4319">
        <v>1</v>
      </c>
      <c r="Q4319" t="s">
        <v>32145</v>
      </c>
      <c r="R4319" t="s">
        <v>25808</v>
      </c>
      <c r="S4319" t="s">
        <v>26197</v>
      </c>
      <c r="T4319"/>
      <c r="U4319" t="s">
        <v>26198</v>
      </c>
      <c r="V4319" t="s">
        <v>26199</v>
      </c>
      <c r="W4319" s="91" t="s">
        <v>35360</v>
      </c>
      <c r="Y4319" s="97"/>
      <c r="AA4319" s="91" t="str">
        <v>LCYPR014.6WE</v>
      </c>
    </row>
    <row r="4320" spans="1:27" s="91" customFormat="1" ht="15" customHeight="1" x14ac:dyDescent="0.35">
      <c r="A4320" s="310" t="s">
        <v>43791</v>
      </c>
      <c r="B4320" s="310" t="s">
        <v>43792</v>
      </c>
      <c r="C4320" s="310" t="s">
        <v>43793</v>
      </c>
      <c r="D4320" s="310" t="s">
        <v>43794</v>
      </c>
      <c r="E4320" s="310"/>
      <c r="F4320" s="310" t="s">
        <v>27</v>
      </c>
      <c r="G4320" s="310"/>
      <c r="H4320" s="314">
        <v>2.2000000000000002</v>
      </c>
      <c r="I4320" s="314">
        <v>2.0299999999999998</v>
      </c>
      <c r="J4320" s="310" t="s">
        <v>80</v>
      </c>
      <c r="K4320" s="314">
        <v>35.374476000000001</v>
      </c>
      <c r="L4320" s="314">
        <v>-89.480125999999998</v>
      </c>
      <c r="M4320" s="314" t="s">
        <v>38427</v>
      </c>
      <c r="N4320" s="310" t="s">
        <v>26281</v>
      </c>
      <c r="O4320" s="310" t="s">
        <v>43699</v>
      </c>
      <c r="P4320" s="314">
        <v>2</v>
      </c>
      <c r="Q4320" s="310" t="s">
        <v>43795</v>
      </c>
      <c r="R4320" s="310" t="s">
        <v>25828</v>
      </c>
      <c r="S4320" s="310" t="s">
        <v>26197</v>
      </c>
      <c r="T4320" s="310"/>
      <c r="U4320" s="310" t="s">
        <v>26198</v>
      </c>
      <c r="V4320" s="310" t="s">
        <v>26199</v>
      </c>
      <c r="Y4320" s="97"/>
      <c r="AA4320" s="91" t="str">
        <v>LCYPR11.8T2.2FA</v>
      </c>
    </row>
    <row r="4321" spans="1:27" s="91" customFormat="1" ht="15" customHeight="1" x14ac:dyDescent="0.35">
      <c r="A4321" t="s">
        <v>12835</v>
      </c>
      <c r="B4321" t="s">
        <v>12834</v>
      </c>
      <c r="C4321" t="s">
        <v>12836</v>
      </c>
      <c r="D4321" t="s">
        <v>10807</v>
      </c>
      <c r="E4321"/>
      <c r="F4321" t="s">
        <v>44</v>
      </c>
      <c r="G4321"/>
      <c r="H4321">
        <v>0.7</v>
      </c>
      <c r="I4321">
        <v>1.87</v>
      </c>
      <c r="J4321" t="s">
        <v>950</v>
      </c>
      <c r="K4321">
        <v>36.078690999999999</v>
      </c>
      <c r="L4321">
        <v>-84.108084000000005</v>
      </c>
      <c r="M4321" s="100" t="s">
        <v>38459</v>
      </c>
      <c r="N4321" t="s">
        <v>26343</v>
      </c>
      <c r="O4321" t="s">
        <v>42601</v>
      </c>
      <c r="P4321">
        <v>3</v>
      </c>
      <c r="Q4321" t="s">
        <v>32146</v>
      </c>
      <c r="R4321" t="s">
        <v>25825</v>
      </c>
      <c r="S4321" t="s">
        <v>26197</v>
      </c>
      <c r="T4321"/>
      <c r="U4321" t="s">
        <v>26198</v>
      </c>
      <c r="V4321" t="s">
        <v>26204</v>
      </c>
      <c r="X4321" s="91" t="s">
        <v>38422</v>
      </c>
      <c r="Y4321" s="97"/>
      <c r="AA4321" s="91" t="str">
        <v>LDISM000.7AN</v>
      </c>
    </row>
    <row r="4322" spans="1:27" s="91" customFormat="1" ht="15" customHeight="1" x14ac:dyDescent="0.35">
      <c r="A4322" t="s">
        <v>12838</v>
      </c>
      <c r="B4322" t="s">
        <v>12837</v>
      </c>
      <c r="C4322" t="s">
        <v>12839</v>
      </c>
      <c r="D4322" t="s">
        <v>12840</v>
      </c>
      <c r="E4322"/>
      <c r="F4322" t="s">
        <v>28983</v>
      </c>
      <c r="G4322"/>
      <c r="H4322">
        <v>0.3</v>
      </c>
      <c r="I4322">
        <v>32.5</v>
      </c>
      <c r="J4322" t="s">
        <v>442</v>
      </c>
      <c r="K4322">
        <v>36.274889999999999</v>
      </c>
      <c r="L4322">
        <v>-82.180940000000007</v>
      </c>
      <c r="M4322" s="100" t="s">
        <v>38455</v>
      </c>
      <c r="N4322" t="s">
        <v>26332</v>
      </c>
      <c r="O4322" t="s">
        <v>42337</v>
      </c>
      <c r="P4322">
        <v>1</v>
      </c>
      <c r="Q4322" t="s">
        <v>27604</v>
      </c>
      <c r="R4322" t="s">
        <v>25821</v>
      </c>
      <c r="S4322" t="s">
        <v>26197</v>
      </c>
      <c r="T4322"/>
      <c r="U4322" t="s">
        <v>26198</v>
      </c>
      <c r="V4322" t="s">
        <v>26204</v>
      </c>
      <c r="W4322" s="91" t="s">
        <v>35361</v>
      </c>
      <c r="Y4322" s="97"/>
      <c r="AA4322" s="91" t="str">
        <v>LDOE000.3CT</v>
      </c>
    </row>
    <row r="4323" spans="1:27" s="91" customFormat="1" ht="15" customHeight="1" x14ac:dyDescent="0.35">
      <c r="A4323" t="s">
        <v>12842</v>
      </c>
      <c r="B4323" t="s">
        <v>12841</v>
      </c>
      <c r="C4323" t="s">
        <v>12843</v>
      </c>
      <c r="D4323" t="s">
        <v>12844</v>
      </c>
      <c r="E4323"/>
      <c r="F4323" t="s">
        <v>33</v>
      </c>
      <c r="G4323"/>
      <c r="H4323">
        <v>1.2</v>
      </c>
      <c r="I4323">
        <v>2.84</v>
      </c>
      <c r="J4323" t="s">
        <v>53</v>
      </c>
      <c r="K4323">
        <v>35.250100000000003</v>
      </c>
      <c r="L4323">
        <v>-87.108800000000002</v>
      </c>
      <c r="M4323" s="100" t="s">
        <v>38385</v>
      </c>
      <c r="N4323" t="s">
        <v>26213</v>
      </c>
      <c r="O4323" t="s">
        <v>42286</v>
      </c>
      <c r="P4323">
        <v>2</v>
      </c>
      <c r="Q4323" t="s">
        <v>31048</v>
      </c>
      <c r="R4323" t="s">
        <v>25808</v>
      </c>
      <c r="S4323" t="s">
        <v>26197</v>
      </c>
      <c r="T4323"/>
      <c r="U4323" t="s">
        <v>26198</v>
      </c>
      <c r="V4323" t="s">
        <v>26199</v>
      </c>
      <c r="W4323" s="91" t="s">
        <v>12845</v>
      </c>
      <c r="X4323" s="91" t="s">
        <v>32147</v>
      </c>
      <c r="Y4323" s="97"/>
      <c r="AA4323" s="91" t="str">
        <v>LDRY001.2GS</v>
      </c>
    </row>
    <row r="4324" spans="1:27" s="91" customFormat="1" ht="15" customHeight="1" x14ac:dyDescent="0.35">
      <c r="A4324" t="s">
        <v>12847</v>
      </c>
      <c r="B4324" t="s">
        <v>12846</v>
      </c>
      <c r="C4324" t="s">
        <v>12843</v>
      </c>
      <c r="D4324" t="s">
        <v>12848</v>
      </c>
      <c r="E4324"/>
      <c r="F4324" t="s">
        <v>29083</v>
      </c>
      <c r="G4324"/>
      <c r="H4324">
        <v>1.4</v>
      </c>
      <c r="I4324">
        <v>2.0499999999999998</v>
      </c>
      <c r="J4324" t="s">
        <v>423</v>
      </c>
      <c r="K4324">
        <v>36.083333000000003</v>
      </c>
      <c r="L4324">
        <v>-87.927222</v>
      </c>
      <c r="M4324" s="100" t="s">
        <v>38392</v>
      </c>
      <c r="N4324" t="s">
        <v>26221</v>
      </c>
      <c r="O4324" t="s">
        <v>42202</v>
      </c>
      <c r="P4324">
        <v>3</v>
      </c>
      <c r="Q4324" t="s">
        <v>32148</v>
      </c>
      <c r="R4324" t="s">
        <v>25829</v>
      </c>
      <c r="S4324" t="s">
        <v>26197</v>
      </c>
      <c r="T4324"/>
      <c r="U4324" t="s">
        <v>26198</v>
      </c>
      <c r="V4324" t="s">
        <v>26199</v>
      </c>
      <c r="Y4324" s="97"/>
      <c r="AA4324" s="91" t="str">
        <v>LDRY001.4HU</v>
      </c>
    </row>
    <row r="4325" spans="1:27" s="91" customFormat="1" ht="15" customHeight="1" x14ac:dyDescent="0.35">
      <c r="A4325" t="s">
        <v>12850</v>
      </c>
      <c r="B4325" t="s">
        <v>12849</v>
      </c>
      <c r="C4325" t="s">
        <v>12851</v>
      </c>
      <c r="D4325" t="s">
        <v>12852</v>
      </c>
      <c r="E4325"/>
      <c r="F4325" t="s">
        <v>28981</v>
      </c>
      <c r="G4325"/>
      <c r="H4325">
        <v>1.4</v>
      </c>
      <c r="I4325">
        <v>2.9</v>
      </c>
      <c r="J4325" t="s">
        <v>244</v>
      </c>
      <c r="K4325">
        <v>36.351700000000001</v>
      </c>
      <c r="L4325">
        <v>-81.945599999999999</v>
      </c>
      <c r="M4325" s="100" t="s">
        <v>38455</v>
      </c>
      <c r="N4325" t="s">
        <v>26332</v>
      </c>
      <c r="O4325" t="s">
        <v>42206</v>
      </c>
      <c r="P4325">
        <v>1</v>
      </c>
      <c r="Q4325" t="s">
        <v>27605</v>
      </c>
      <c r="R4325" t="s">
        <v>25821</v>
      </c>
      <c r="S4325" t="s">
        <v>26197</v>
      </c>
      <c r="T4325"/>
      <c r="U4325" t="s">
        <v>26198</v>
      </c>
      <c r="V4325" t="s">
        <v>26204</v>
      </c>
      <c r="X4325" s="91" t="s">
        <v>32149</v>
      </c>
      <c r="Y4325" s="97"/>
      <c r="AA4325" s="91" t="str">
        <v>LDRY001.4JO</v>
      </c>
    </row>
    <row r="4326" spans="1:27" s="91" customFormat="1" ht="15" customHeight="1" x14ac:dyDescent="0.35">
      <c r="A4326" t="s">
        <v>12854</v>
      </c>
      <c r="B4326" t="s">
        <v>12853</v>
      </c>
      <c r="C4326" t="s">
        <v>12855</v>
      </c>
      <c r="D4326" t="s">
        <v>12856</v>
      </c>
      <c r="E4326"/>
      <c r="F4326" t="s">
        <v>33</v>
      </c>
      <c r="G4326"/>
      <c r="H4326">
        <v>0.1</v>
      </c>
      <c r="I4326">
        <v>43.82</v>
      </c>
      <c r="J4326" t="s">
        <v>545</v>
      </c>
      <c r="K4326">
        <v>35.479199999999999</v>
      </c>
      <c r="L4326">
        <v>-86.110600000000005</v>
      </c>
      <c r="M4326" s="100" t="s">
        <v>38389</v>
      </c>
      <c r="N4326" t="s">
        <v>26217</v>
      </c>
      <c r="O4326" t="s">
        <v>42260</v>
      </c>
      <c r="P4326">
        <v>4</v>
      </c>
      <c r="Q4326" t="s">
        <v>27606</v>
      </c>
      <c r="R4326" t="s">
        <v>25808</v>
      </c>
      <c r="S4326" t="s">
        <v>26197</v>
      </c>
      <c r="T4326"/>
      <c r="U4326" t="s">
        <v>26198</v>
      </c>
      <c r="V4326" t="s">
        <v>26199</v>
      </c>
      <c r="X4326" s="91" t="s">
        <v>29657</v>
      </c>
      <c r="Y4326" s="97"/>
      <c r="AA4326" s="91" t="str">
        <v>LDUCK000.1CE</v>
      </c>
    </row>
    <row r="4327" spans="1:27" s="91" customFormat="1" ht="15" customHeight="1" x14ac:dyDescent="0.35">
      <c r="A4327" t="s">
        <v>12858</v>
      </c>
      <c r="B4327" t="s">
        <v>12857</v>
      </c>
      <c r="C4327" t="s">
        <v>12855</v>
      </c>
      <c r="D4327" t="s">
        <v>12859</v>
      </c>
      <c r="E4327"/>
      <c r="F4327" t="s">
        <v>29086</v>
      </c>
      <c r="G4327"/>
      <c r="H4327">
        <v>1.3</v>
      </c>
      <c r="I4327">
        <v>43.3</v>
      </c>
      <c r="J4327" t="s">
        <v>545</v>
      </c>
      <c r="K4327">
        <v>35.484450000000002</v>
      </c>
      <c r="L4327">
        <v>-86.102649999999997</v>
      </c>
      <c r="M4327" s="100" t="s">
        <v>38389</v>
      </c>
      <c r="N4327" t="s">
        <v>26217</v>
      </c>
      <c r="O4327" t="s">
        <v>42602</v>
      </c>
      <c r="P4327">
        <v>4</v>
      </c>
      <c r="Q4327" t="s">
        <v>27606</v>
      </c>
      <c r="R4327" t="s">
        <v>25808</v>
      </c>
      <c r="S4327" t="s">
        <v>26197</v>
      </c>
      <c r="T4327"/>
      <c r="U4327" t="s">
        <v>26198</v>
      </c>
      <c r="V4327" t="s">
        <v>26199</v>
      </c>
      <c r="W4327" s="91" t="s">
        <v>35362</v>
      </c>
      <c r="X4327" s="91" t="s">
        <v>35363</v>
      </c>
      <c r="Y4327" s="97"/>
      <c r="AA4327" s="91" t="str">
        <v>LDUCK001.3CE</v>
      </c>
    </row>
    <row r="4328" spans="1:27" s="91" customFormat="1" ht="15" customHeight="1" x14ac:dyDescent="0.35">
      <c r="A4328" t="s">
        <v>12861</v>
      </c>
      <c r="B4328" t="s">
        <v>12860</v>
      </c>
      <c r="C4328" t="s">
        <v>12855</v>
      </c>
      <c r="D4328" t="s">
        <v>12862</v>
      </c>
      <c r="E4328"/>
      <c r="F4328" t="s">
        <v>29086</v>
      </c>
      <c r="G4328"/>
      <c r="H4328">
        <v>4.2</v>
      </c>
      <c r="I4328">
        <v>15.46</v>
      </c>
      <c r="J4328" t="s">
        <v>545</v>
      </c>
      <c r="K4328">
        <v>35.474159999999998</v>
      </c>
      <c r="L4328">
        <v>-86.070549999999997</v>
      </c>
      <c r="M4328" s="100" t="s">
        <v>38389</v>
      </c>
      <c r="N4328" t="s">
        <v>26217</v>
      </c>
      <c r="O4328" t="s">
        <v>42602</v>
      </c>
      <c r="P4328">
        <v>4</v>
      </c>
      <c r="Q4328" t="s">
        <v>32150</v>
      </c>
      <c r="R4328" t="s">
        <v>25808</v>
      </c>
      <c r="S4328" t="s">
        <v>26197</v>
      </c>
      <c r="T4328"/>
      <c r="U4328" t="s">
        <v>26198</v>
      </c>
      <c r="V4328" t="s">
        <v>26199</v>
      </c>
      <c r="W4328" s="91" t="s">
        <v>12863</v>
      </c>
      <c r="X4328" s="91" t="s">
        <v>32151</v>
      </c>
      <c r="Y4328" s="97"/>
      <c r="AA4328" s="91" t="str">
        <v>LDUCK004.2CE</v>
      </c>
    </row>
    <row r="4329" spans="1:27" s="91" customFormat="1" ht="15" customHeight="1" x14ac:dyDescent="0.35">
      <c r="A4329" t="s">
        <v>39568</v>
      </c>
      <c r="B4329" t="s">
        <v>39569</v>
      </c>
      <c r="C4329" t="s">
        <v>39570</v>
      </c>
      <c r="D4329" t="s">
        <v>39571</v>
      </c>
      <c r="E4329"/>
      <c r="F4329" t="s">
        <v>29083</v>
      </c>
      <c r="G4329"/>
      <c r="H4329">
        <v>0.4</v>
      </c>
      <c r="I4329">
        <v>0.5</v>
      </c>
      <c r="J4329" t="s">
        <v>423</v>
      </c>
      <c r="K4329">
        <v>36.074910000000003</v>
      </c>
      <c r="L4329">
        <v>-87.951740000000001</v>
      </c>
      <c r="M4329" s="100" t="s">
        <v>38392</v>
      </c>
      <c r="N4329" t="s">
        <v>26221</v>
      </c>
      <c r="O4329" t="s">
        <v>39572</v>
      </c>
      <c r="P4329">
        <v>3</v>
      </c>
      <c r="Q4329" t="s">
        <v>30862</v>
      </c>
      <c r="R4329" t="s">
        <v>25829</v>
      </c>
      <c r="S4329" t="s">
        <v>26197</v>
      </c>
      <c r="T4329"/>
      <c r="U4329" t="s">
        <v>26198</v>
      </c>
      <c r="V4329" t="s">
        <v>26199</v>
      </c>
      <c r="X4329" s="91" t="s">
        <v>39573</v>
      </c>
      <c r="Y4329" s="97"/>
      <c r="AA4329" s="91" t="str">
        <v>LEACH_G0.4HU</v>
      </c>
    </row>
    <row r="4330" spans="1:27" s="91" customFormat="1" ht="15" customHeight="1" x14ac:dyDescent="0.35">
      <c r="A4330" t="s">
        <v>12865</v>
      </c>
      <c r="B4330" t="s">
        <v>12864</v>
      </c>
      <c r="C4330" t="s">
        <v>12866</v>
      </c>
      <c r="D4330" t="s">
        <v>12867</v>
      </c>
      <c r="E4330"/>
      <c r="F4330" t="s">
        <v>28994</v>
      </c>
      <c r="G4330"/>
      <c r="H4330">
        <v>1.2</v>
      </c>
      <c r="I4330">
        <v>2.7</v>
      </c>
      <c r="J4330" t="s">
        <v>1015</v>
      </c>
      <c r="K4330">
        <v>36.0989</v>
      </c>
      <c r="L4330">
        <v>-83.266099999999994</v>
      </c>
      <c r="M4330" s="100" t="s">
        <v>38394</v>
      </c>
      <c r="N4330" t="s">
        <v>26308</v>
      </c>
      <c r="O4330" t="s">
        <v>42603</v>
      </c>
      <c r="P4330">
        <v>5</v>
      </c>
      <c r="Q4330" t="s">
        <v>27607</v>
      </c>
      <c r="R4330" t="s">
        <v>25825</v>
      </c>
      <c r="S4330" t="s">
        <v>26197</v>
      </c>
      <c r="T4330"/>
      <c r="U4330" t="s">
        <v>26198</v>
      </c>
      <c r="V4330" t="s">
        <v>26204</v>
      </c>
      <c r="X4330" s="91" t="s">
        <v>32152</v>
      </c>
      <c r="Y4330" s="97"/>
      <c r="AA4330" s="91" t="str">
        <v>LEADV001.2JE</v>
      </c>
    </row>
    <row r="4331" spans="1:27" s="91" customFormat="1" ht="15" customHeight="1" x14ac:dyDescent="0.35">
      <c r="A4331" t="s">
        <v>12869</v>
      </c>
      <c r="B4331" t="s">
        <v>12868</v>
      </c>
      <c r="C4331" t="s">
        <v>12866</v>
      </c>
      <c r="D4331" t="s">
        <v>41358</v>
      </c>
      <c r="E4331"/>
      <c r="F4331" t="s">
        <v>28994</v>
      </c>
      <c r="G4331"/>
      <c r="H4331">
        <v>1.4</v>
      </c>
      <c r="I4331">
        <v>2.66</v>
      </c>
      <c r="J4331" t="s">
        <v>1015</v>
      </c>
      <c r="K4331">
        <v>36.100270000000002</v>
      </c>
      <c r="L4331">
        <v>-83.266270000000006</v>
      </c>
      <c r="M4331" s="100" t="s">
        <v>38394</v>
      </c>
      <c r="N4331" t="s">
        <v>26308</v>
      </c>
      <c r="O4331" t="s">
        <v>42603</v>
      </c>
      <c r="P4331">
        <v>5</v>
      </c>
      <c r="Q4331" t="s">
        <v>27607</v>
      </c>
      <c r="R4331" t="s">
        <v>25825</v>
      </c>
      <c r="S4331" t="s">
        <v>26197</v>
      </c>
      <c r="T4331"/>
      <c r="U4331" t="s">
        <v>26198</v>
      </c>
      <c r="V4331" t="s">
        <v>26204</v>
      </c>
      <c r="X4331" s="91" t="s">
        <v>32153</v>
      </c>
      <c r="Y4331" s="97"/>
      <c r="AA4331" s="91" t="str">
        <v>LEADV001.4JE</v>
      </c>
    </row>
    <row r="4332" spans="1:27" s="91" customFormat="1" ht="15" customHeight="1" x14ac:dyDescent="0.35">
      <c r="A4332" t="s">
        <v>12871</v>
      </c>
      <c r="B4332" t="s">
        <v>12870</v>
      </c>
      <c r="C4332" t="s">
        <v>12872</v>
      </c>
      <c r="D4332" t="s">
        <v>12873</v>
      </c>
      <c r="E4332"/>
      <c r="F4332" t="s">
        <v>29086</v>
      </c>
      <c r="G4332"/>
      <c r="H4332">
        <v>0.4</v>
      </c>
      <c r="I4332">
        <v>5.28</v>
      </c>
      <c r="J4332" t="s">
        <v>826</v>
      </c>
      <c r="K4332">
        <v>36.451110999999997</v>
      </c>
      <c r="L4332">
        <v>-85.279167000000001</v>
      </c>
      <c r="M4332" s="100" t="s">
        <v>38411</v>
      </c>
      <c r="N4332" t="s">
        <v>26248</v>
      </c>
      <c r="O4332" t="s">
        <v>42551</v>
      </c>
      <c r="P4332">
        <v>4</v>
      </c>
      <c r="Q4332" t="s">
        <v>32154</v>
      </c>
      <c r="R4332" t="s">
        <v>25812</v>
      </c>
      <c r="S4332" t="s">
        <v>26197</v>
      </c>
      <c r="T4332"/>
      <c r="U4332" t="s">
        <v>26198</v>
      </c>
      <c r="V4332" t="s">
        <v>26199</v>
      </c>
      <c r="Y4332" s="97"/>
      <c r="AA4332" s="91" t="str">
        <v>LEAGL000.4OV</v>
      </c>
    </row>
    <row r="4333" spans="1:27" s="91" customFormat="1" ht="15" customHeight="1" x14ac:dyDescent="0.35">
      <c r="A4333" t="s">
        <v>12875</v>
      </c>
      <c r="B4333" t="s">
        <v>12874</v>
      </c>
      <c r="C4333" t="s">
        <v>12872</v>
      </c>
      <c r="D4333" t="s">
        <v>10223</v>
      </c>
      <c r="E4333"/>
      <c r="F4333" t="s">
        <v>29083</v>
      </c>
      <c r="G4333"/>
      <c r="H4333">
        <v>1.2</v>
      </c>
      <c r="I4333">
        <v>3.85</v>
      </c>
      <c r="J4333" t="s">
        <v>896</v>
      </c>
      <c r="K4333">
        <v>36.436459999999997</v>
      </c>
      <c r="L4333">
        <v>-88.107330000000005</v>
      </c>
      <c r="M4333" s="100" t="s">
        <v>38392</v>
      </c>
      <c r="N4333" t="s">
        <v>26221</v>
      </c>
      <c r="O4333" t="s">
        <v>42236</v>
      </c>
      <c r="P4333">
        <v>3</v>
      </c>
      <c r="Q4333" t="s">
        <v>32155</v>
      </c>
      <c r="R4333" t="s">
        <v>25816</v>
      </c>
      <c r="S4333" t="s">
        <v>26197</v>
      </c>
      <c r="T4333"/>
      <c r="U4333" t="s">
        <v>26198</v>
      </c>
      <c r="V4333" t="s">
        <v>26199</v>
      </c>
      <c r="W4333" s="91" t="s">
        <v>12876</v>
      </c>
      <c r="X4333" s="91" t="s">
        <v>30907</v>
      </c>
      <c r="Y4333" s="97"/>
      <c r="AA4333" s="91" t="str">
        <v>LEAGL001.2HN</v>
      </c>
    </row>
    <row r="4334" spans="1:27" s="91" customFormat="1" ht="15" customHeight="1" x14ac:dyDescent="0.35">
      <c r="A4334" t="s">
        <v>12878</v>
      </c>
      <c r="B4334" t="s">
        <v>12877</v>
      </c>
      <c r="C4334" t="s">
        <v>12879</v>
      </c>
      <c r="D4334" t="s">
        <v>12880</v>
      </c>
      <c r="E4334"/>
      <c r="F4334" t="s">
        <v>29083</v>
      </c>
      <c r="G4334"/>
      <c r="H4334">
        <v>0.1</v>
      </c>
      <c r="I4334">
        <v>4.26</v>
      </c>
      <c r="J4334" t="s">
        <v>277</v>
      </c>
      <c r="K4334">
        <v>35.999443999999997</v>
      </c>
      <c r="L4334">
        <v>-87.026388999999995</v>
      </c>
      <c r="M4334" s="100" t="s">
        <v>38379</v>
      </c>
      <c r="N4334" t="s">
        <v>26205</v>
      </c>
      <c r="O4334" t="s">
        <v>42143</v>
      </c>
      <c r="P4334">
        <v>1</v>
      </c>
      <c r="Q4334" t="s">
        <v>31217</v>
      </c>
      <c r="R4334" t="s">
        <v>25829</v>
      </c>
      <c r="S4334" t="s">
        <v>26197</v>
      </c>
      <c r="T4334"/>
      <c r="U4334" t="s">
        <v>26198</v>
      </c>
      <c r="V4334" t="s">
        <v>26199</v>
      </c>
      <c r="Y4334" s="97"/>
      <c r="AA4334" s="91" t="str">
        <v>LEAST000.1DA</v>
      </c>
    </row>
    <row r="4335" spans="1:27" s="91" customFormat="1" ht="15" customHeight="1" x14ac:dyDescent="0.35">
      <c r="A4335" t="s">
        <v>12882</v>
      </c>
      <c r="B4335" t="s">
        <v>12881</v>
      </c>
      <c r="C4335" t="s">
        <v>12883</v>
      </c>
      <c r="D4335" t="s">
        <v>12884</v>
      </c>
      <c r="E4335"/>
      <c r="F4335" t="s">
        <v>33</v>
      </c>
      <c r="G4335"/>
      <c r="H4335">
        <v>0.1</v>
      </c>
      <c r="I4335">
        <v>11.58</v>
      </c>
      <c r="J4335" t="s">
        <v>53</v>
      </c>
      <c r="K4335">
        <v>35.154400000000003</v>
      </c>
      <c r="L4335">
        <v>-86.957499999999996</v>
      </c>
      <c r="M4335" s="100" t="s">
        <v>38385</v>
      </c>
      <c r="N4335" t="s">
        <v>26213</v>
      </c>
      <c r="O4335" t="s">
        <v>42604</v>
      </c>
      <c r="P4335">
        <v>2</v>
      </c>
      <c r="Q4335" t="s">
        <v>32156</v>
      </c>
      <c r="R4335" t="s">
        <v>25808</v>
      </c>
      <c r="S4335" t="s">
        <v>26197</v>
      </c>
      <c r="T4335"/>
      <c r="U4335" t="s">
        <v>26198</v>
      </c>
      <c r="V4335" t="s">
        <v>26199</v>
      </c>
      <c r="Y4335" s="97"/>
      <c r="AA4335" s="91" t="str">
        <v>LEATH000.1GS</v>
      </c>
    </row>
    <row r="4336" spans="1:27" s="91" customFormat="1" ht="15" customHeight="1" x14ac:dyDescent="0.35">
      <c r="A4336" t="s">
        <v>12886</v>
      </c>
      <c r="B4336" t="s">
        <v>12885</v>
      </c>
      <c r="C4336" t="s">
        <v>12887</v>
      </c>
      <c r="D4336" t="s">
        <v>12888</v>
      </c>
      <c r="E4336"/>
      <c r="F4336" t="s">
        <v>9</v>
      </c>
      <c r="G4336"/>
      <c r="H4336">
        <v>0.9</v>
      </c>
      <c r="I4336">
        <v>3.5</v>
      </c>
      <c r="J4336" t="s">
        <v>354</v>
      </c>
      <c r="K4336">
        <v>35.060200000000002</v>
      </c>
      <c r="L4336">
        <v>-88.303700000000006</v>
      </c>
      <c r="M4336" s="100" t="s">
        <v>38402</v>
      </c>
      <c r="N4336" t="s">
        <v>26242</v>
      </c>
      <c r="O4336" t="s">
        <v>42967</v>
      </c>
      <c r="P4336">
        <v>3</v>
      </c>
      <c r="Q4336" t="s">
        <v>32157</v>
      </c>
      <c r="R4336" t="s">
        <v>25816</v>
      </c>
      <c r="S4336" t="s">
        <v>26197</v>
      </c>
      <c r="T4336"/>
      <c r="U4336" t="s">
        <v>26198</v>
      </c>
      <c r="V4336" t="s">
        <v>26199</v>
      </c>
      <c r="Y4336" s="97"/>
      <c r="AA4336" s="91" t="str">
        <v>LEATH000.9HD</v>
      </c>
    </row>
    <row r="4337" spans="1:27" s="91" customFormat="1" ht="15" customHeight="1" x14ac:dyDescent="0.35">
      <c r="A4337" t="s">
        <v>12890</v>
      </c>
      <c r="B4337" t="s">
        <v>12889</v>
      </c>
      <c r="C4337" t="s">
        <v>12883</v>
      </c>
      <c r="D4337" t="s">
        <v>12891</v>
      </c>
      <c r="E4337"/>
      <c r="F4337" t="s">
        <v>29083</v>
      </c>
      <c r="G4337"/>
      <c r="H4337">
        <v>1.3</v>
      </c>
      <c r="I4337">
        <v>9.86</v>
      </c>
      <c r="J4337" t="s">
        <v>690</v>
      </c>
      <c r="K4337">
        <v>36.148699999999998</v>
      </c>
      <c r="L4337">
        <v>-87.146270000000001</v>
      </c>
      <c r="M4337" s="100" t="s">
        <v>38379</v>
      </c>
      <c r="N4337" t="s">
        <v>26205</v>
      </c>
      <c r="O4337" t="s">
        <v>42490</v>
      </c>
      <c r="P4337">
        <v>1</v>
      </c>
      <c r="Q4337" t="s">
        <v>27608</v>
      </c>
      <c r="R4337" t="s">
        <v>25829</v>
      </c>
      <c r="S4337" t="s">
        <v>26197</v>
      </c>
      <c r="T4337"/>
      <c r="U4337" t="s">
        <v>26198</v>
      </c>
      <c r="V4337" t="s">
        <v>26199</v>
      </c>
      <c r="X4337" s="91" t="s">
        <v>32158</v>
      </c>
      <c r="Y4337" s="97"/>
      <c r="AA4337" s="91" t="str">
        <v>LEATH001.3CH</v>
      </c>
    </row>
    <row r="4338" spans="1:27" s="91" customFormat="1" ht="15" customHeight="1" x14ac:dyDescent="0.35">
      <c r="A4338" t="s">
        <v>12893</v>
      </c>
      <c r="B4338" t="s">
        <v>12892</v>
      </c>
      <c r="C4338" t="s">
        <v>12883</v>
      </c>
      <c r="D4338" t="s">
        <v>12894</v>
      </c>
      <c r="E4338"/>
      <c r="F4338" t="s">
        <v>29083</v>
      </c>
      <c r="G4338"/>
      <c r="H4338">
        <v>1.3</v>
      </c>
      <c r="I4338">
        <v>10.77</v>
      </c>
      <c r="J4338" t="s">
        <v>868</v>
      </c>
      <c r="K4338">
        <v>36.314444000000002</v>
      </c>
      <c r="L4338">
        <v>-87.534166999999997</v>
      </c>
      <c r="M4338" s="100" t="s">
        <v>38380</v>
      </c>
      <c r="N4338" t="s">
        <v>26208</v>
      </c>
      <c r="O4338" t="s">
        <v>42605</v>
      </c>
      <c r="P4338">
        <v>5</v>
      </c>
      <c r="Q4338" t="s">
        <v>27609</v>
      </c>
      <c r="R4338" t="s">
        <v>25829</v>
      </c>
      <c r="S4338" t="s">
        <v>26197</v>
      </c>
      <c r="T4338"/>
      <c r="U4338" t="s">
        <v>26198</v>
      </c>
      <c r="V4338" t="s">
        <v>26199</v>
      </c>
      <c r="Y4338" s="97"/>
      <c r="AA4338" s="91" t="str">
        <v>LEATH001.3HO</v>
      </c>
    </row>
    <row r="4339" spans="1:27" s="91" customFormat="1" ht="15" customHeight="1" x14ac:dyDescent="0.35">
      <c r="A4339" t="s">
        <v>12896</v>
      </c>
      <c r="B4339" t="s">
        <v>12895</v>
      </c>
      <c r="C4339" t="s">
        <v>12883</v>
      </c>
      <c r="D4339" t="s">
        <v>12897</v>
      </c>
      <c r="E4339"/>
      <c r="F4339" t="s">
        <v>29083</v>
      </c>
      <c r="G4339"/>
      <c r="H4339">
        <v>1.4</v>
      </c>
      <c r="I4339">
        <v>6.38</v>
      </c>
      <c r="J4339" t="s">
        <v>690</v>
      </c>
      <c r="K4339">
        <v>36.148949999999999</v>
      </c>
      <c r="L4339">
        <v>-87.147769999999994</v>
      </c>
      <c r="M4339" s="100" t="s">
        <v>38379</v>
      </c>
      <c r="N4339" t="s">
        <v>26205</v>
      </c>
      <c r="O4339" t="s">
        <v>42490</v>
      </c>
      <c r="P4339">
        <v>1</v>
      </c>
      <c r="Q4339" t="s">
        <v>27608</v>
      </c>
      <c r="R4339" t="s">
        <v>25829</v>
      </c>
      <c r="S4339" t="s">
        <v>26197</v>
      </c>
      <c r="T4339"/>
      <c r="U4339" t="s">
        <v>26198</v>
      </c>
      <c r="V4339" t="s">
        <v>26199</v>
      </c>
      <c r="Y4339" s="97"/>
      <c r="AA4339" s="91" t="str">
        <v>LEATH001.4CH</v>
      </c>
    </row>
    <row r="4340" spans="1:27" s="91" customFormat="1" ht="15" customHeight="1" x14ac:dyDescent="0.35">
      <c r="A4340" t="s">
        <v>12899</v>
      </c>
      <c r="B4340" t="s">
        <v>12898</v>
      </c>
      <c r="C4340" t="s">
        <v>12883</v>
      </c>
      <c r="D4340" t="s">
        <v>12900</v>
      </c>
      <c r="E4340"/>
      <c r="F4340" t="s">
        <v>33</v>
      </c>
      <c r="G4340"/>
      <c r="H4340">
        <v>1.5</v>
      </c>
      <c r="I4340">
        <v>10.029999999999999</v>
      </c>
      <c r="J4340" t="s">
        <v>203</v>
      </c>
      <c r="K4340">
        <v>35.759166999999998</v>
      </c>
      <c r="L4340">
        <v>-87.260555999999994</v>
      </c>
      <c r="M4340" s="100" t="s">
        <v>38382</v>
      </c>
      <c r="N4340" t="s">
        <v>26210</v>
      </c>
      <c r="O4340" s="92" t="s">
        <v>42586</v>
      </c>
      <c r="P4340">
        <v>3</v>
      </c>
      <c r="Q4340" t="s">
        <v>32159</v>
      </c>
      <c r="R4340" t="s">
        <v>25808</v>
      </c>
      <c r="S4340" t="s">
        <v>26197</v>
      </c>
      <c r="T4340"/>
      <c r="U4340" t="s">
        <v>26198</v>
      </c>
      <c r="V4340" t="s">
        <v>26199</v>
      </c>
      <c r="X4340" s="91" t="s">
        <v>35364</v>
      </c>
      <c r="Y4340" s="97"/>
      <c r="AA4340" s="91" t="str">
        <v>LEATH001.5HI</v>
      </c>
    </row>
    <row r="4341" spans="1:27" s="91" customFormat="1" ht="15" customHeight="1" x14ac:dyDescent="0.35">
      <c r="A4341" t="s">
        <v>12902</v>
      </c>
      <c r="B4341" t="s">
        <v>12901</v>
      </c>
      <c r="C4341" t="s">
        <v>12883</v>
      </c>
      <c r="D4341" t="s">
        <v>12903</v>
      </c>
      <c r="E4341"/>
      <c r="F4341" t="s">
        <v>29083</v>
      </c>
      <c r="G4341"/>
      <c r="H4341">
        <v>1.8</v>
      </c>
      <c r="I4341">
        <v>9.85</v>
      </c>
      <c r="J4341" t="s">
        <v>203</v>
      </c>
      <c r="K4341">
        <v>35.759467000000001</v>
      </c>
      <c r="L4341">
        <v>-87.258560000000003</v>
      </c>
      <c r="M4341" s="100" t="s">
        <v>38382</v>
      </c>
      <c r="N4341" t="s">
        <v>26210</v>
      </c>
      <c r="O4341" t="s">
        <v>42586</v>
      </c>
      <c r="P4341">
        <v>3</v>
      </c>
      <c r="Q4341" t="s">
        <v>32159</v>
      </c>
      <c r="R4341" t="s">
        <v>25808</v>
      </c>
      <c r="S4341" t="s">
        <v>26197</v>
      </c>
      <c r="T4341"/>
      <c r="U4341" t="s">
        <v>26198</v>
      </c>
      <c r="V4341" t="s">
        <v>26199</v>
      </c>
      <c r="X4341" s="91" t="s">
        <v>35365</v>
      </c>
      <c r="Y4341" s="97"/>
      <c r="AA4341" s="91" t="str">
        <v>LEATH001.8HI</v>
      </c>
    </row>
    <row r="4342" spans="1:27" s="91" customFormat="1" ht="15" customHeight="1" x14ac:dyDescent="0.35">
      <c r="A4342" t="s">
        <v>12905</v>
      </c>
      <c r="B4342" t="s">
        <v>12904</v>
      </c>
      <c r="C4342" t="s">
        <v>12883</v>
      </c>
      <c r="D4342" t="s">
        <v>11583</v>
      </c>
      <c r="E4342"/>
      <c r="F4342" t="s">
        <v>29083</v>
      </c>
      <c r="G4342"/>
      <c r="H4342">
        <v>3.2</v>
      </c>
      <c r="I4342">
        <v>19</v>
      </c>
      <c r="J4342" t="s">
        <v>22</v>
      </c>
      <c r="K4342">
        <v>36.3825</v>
      </c>
      <c r="L4342">
        <v>-87.944721999999999</v>
      </c>
      <c r="M4342" s="100" t="s">
        <v>38392</v>
      </c>
      <c r="N4342" t="s">
        <v>26221</v>
      </c>
      <c r="O4342" t="s">
        <v>42587</v>
      </c>
      <c r="P4342">
        <v>3</v>
      </c>
      <c r="Q4342" t="s">
        <v>32160</v>
      </c>
      <c r="R4342" t="s">
        <v>25829</v>
      </c>
      <c r="S4342" t="s">
        <v>26197</v>
      </c>
      <c r="T4342"/>
      <c r="U4342" t="s">
        <v>26198</v>
      </c>
      <c r="V4342" t="s">
        <v>26199</v>
      </c>
      <c r="W4342" s="91" t="s">
        <v>12906</v>
      </c>
      <c r="X4342" s="91" t="s">
        <v>35366</v>
      </c>
      <c r="Y4342" s="97"/>
      <c r="AA4342" s="91" t="str">
        <v>LEATH003.2ST</v>
      </c>
    </row>
    <row r="4343" spans="1:27" s="91" customFormat="1" ht="15" customHeight="1" x14ac:dyDescent="0.35">
      <c r="A4343" t="s">
        <v>12908</v>
      </c>
      <c r="B4343" t="s">
        <v>12907</v>
      </c>
      <c r="C4343" t="s">
        <v>12909</v>
      </c>
      <c r="D4343" t="s">
        <v>12910</v>
      </c>
      <c r="E4343"/>
      <c r="F4343" t="s">
        <v>44</v>
      </c>
      <c r="G4343"/>
      <c r="H4343">
        <v>0.3</v>
      </c>
      <c r="I4343">
        <v>0.65</v>
      </c>
      <c r="J4343" t="s">
        <v>230</v>
      </c>
      <c r="K4343">
        <v>36.200600000000001</v>
      </c>
      <c r="L4343">
        <v>-82.503</v>
      </c>
      <c r="M4343" s="100" t="s">
        <v>38387</v>
      </c>
      <c r="N4343" t="s">
        <v>26214</v>
      </c>
      <c r="O4343" t="s">
        <v>42209</v>
      </c>
      <c r="P4343">
        <v>5</v>
      </c>
      <c r="Q4343" t="s">
        <v>27610</v>
      </c>
      <c r="R4343" t="s">
        <v>25821</v>
      </c>
      <c r="S4343" t="s">
        <v>26197</v>
      </c>
      <c r="T4343"/>
      <c r="U4343" t="s">
        <v>26198</v>
      </c>
      <c r="V4343" t="s">
        <v>26204</v>
      </c>
      <c r="W4343" s="91" t="s">
        <v>12911</v>
      </c>
      <c r="X4343" s="91" t="s">
        <v>35367</v>
      </c>
      <c r="Y4343" s="97"/>
      <c r="AA4343" s="91" t="str">
        <v>LEBAN000.3WN</v>
      </c>
    </row>
    <row r="4344" spans="1:27" s="91" customFormat="1" ht="15" customHeight="1" x14ac:dyDescent="0.35">
      <c r="A4344" t="s">
        <v>12913</v>
      </c>
      <c r="B4344" t="s">
        <v>12912</v>
      </c>
      <c r="C4344" t="s">
        <v>12909</v>
      </c>
      <c r="D4344" t="s">
        <v>12914</v>
      </c>
      <c r="E4344"/>
      <c r="F4344" t="s">
        <v>44</v>
      </c>
      <c r="G4344"/>
      <c r="H4344">
        <v>0.7</v>
      </c>
      <c r="I4344">
        <v>0.57999999999999996</v>
      </c>
      <c r="J4344" t="s">
        <v>230</v>
      </c>
      <c r="K4344">
        <v>36.204700000000003</v>
      </c>
      <c r="L4344">
        <v>-82.502099999999999</v>
      </c>
      <c r="M4344" s="100" t="s">
        <v>38387</v>
      </c>
      <c r="N4344" t="s">
        <v>26214</v>
      </c>
      <c r="O4344" t="s">
        <v>42209</v>
      </c>
      <c r="P4344">
        <v>5</v>
      </c>
      <c r="Q4344" t="s">
        <v>27610</v>
      </c>
      <c r="R4344" t="s">
        <v>25821</v>
      </c>
      <c r="S4344" t="s">
        <v>26197</v>
      </c>
      <c r="T4344"/>
      <c r="U4344" t="s">
        <v>26198</v>
      </c>
      <c r="V4344" t="s">
        <v>26204</v>
      </c>
      <c r="W4344" s="91" t="s">
        <v>12915</v>
      </c>
      <c r="X4344" s="91" t="s">
        <v>35368</v>
      </c>
      <c r="Y4344" s="97"/>
      <c r="AA4344" s="91" t="str">
        <v>LEBAN000.7WN</v>
      </c>
    </row>
    <row r="4345" spans="1:27" s="91" customFormat="1" ht="15" customHeight="1" x14ac:dyDescent="0.35">
      <c r="A4345" t="s">
        <v>37322</v>
      </c>
      <c r="B4345" t="s">
        <v>37323</v>
      </c>
      <c r="C4345" t="s">
        <v>37324</v>
      </c>
      <c r="D4345" t="s">
        <v>37325</v>
      </c>
      <c r="E4345"/>
      <c r="F4345" t="s">
        <v>28985</v>
      </c>
      <c r="G4345" t="s">
        <v>37243</v>
      </c>
      <c r="H4345">
        <v>0.3</v>
      </c>
      <c r="I4345">
        <v>5.2</v>
      </c>
      <c r="J4345" t="s">
        <v>553</v>
      </c>
      <c r="K4345">
        <v>35.706650000000003</v>
      </c>
      <c r="L4345">
        <v>-83.518960000000007</v>
      </c>
      <c r="M4345" s="100" t="s">
        <v>38394</v>
      </c>
      <c r="N4345" t="s">
        <v>26308</v>
      </c>
      <c r="O4345" t="s">
        <v>43413</v>
      </c>
      <c r="P4345">
        <v>5</v>
      </c>
      <c r="Q4345" t="s">
        <v>38016</v>
      </c>
      <c r="R4345" t="s">
        <v>25825</v>
      </c>
      <c r="S4345" t="s">
        <v>26197</v>
      </c>
      <c r="T4345"/>
      <c r="U4345" t="s">
        <v>26198</v>
      </c>
      <c r="V4345" t="s">
        <v>26204</v>
      </c>
      <c r="X4345" s="91" t="s">
        <v>37326</v>
      </c>
      <c r="Y4345" s="97"/>
      <c r="AA4345" s="91" t="str">
        <v>LECON000.3SV</v>
      </c>
    </row>
    <row r="4346" spans="1:27" s="91" customFormat="1" ht="15" customHeight="1" x14ac:dyDescent="0.35">
      <c r="A4346" t="s">
        <v>12917</v>
      </c>
      <c r="B4346" t="s">
        <v>12916</v>
      </c>
      <c r="C4346" t="s">
        <v>12918</v>
      </c>
      <c r="D4346" t="s">
        <v>11117</v>
      </c>
      <c r="E4346"/>
      <c r="F4346" t="s">
        <v>33</v>
      </c>
      <c r="G4346"/>
      <c r="H4346">
        <v>0.2</v>
      </c>
      <c r="I4346">
        <v>0.94</v>
      </c>
      <c r="J4346" t="s">
        <v>76</v>
      </c>
      <c r="K4346">
        <v>35.584670000000003</v>
      </c>
      <c r="L4346">
        <v>-86.260149999999996</v>
      </c>
      <c r="M4346" s="100" t="s">
        <v>38389</v>
      </c>
      <c r="N4346" t="s">
        <v>26217</v>
      </c>
      <c r="O4346" t="s">
        <v>42104</v>
      </c>
      <c r="P4346">
        <v>4</v>
      </c>
      <c r="Q4346" t="s">
        <v>32161</v>
      </c>
      <c r="R4346" t="s">
        <v>25808</v>
      </c>
      <c r="S4346" t="s">
        <v>26197</v>
      </c>
      <c r="T4346"/>
      <c r="U4346" t="s">
        <v>26198</v>
      </c>
      <c r="V4346" t="s">
        <v>26199</v>
      </c>
      <c r="X4346" s="91" t="s">
        <v>29982</v>
      </c>
      <c r="Y4346" s="97"/>
      <c r="AA4346" s="91" t="str">
        <v>LEE000.2BE</v>
      </c>
    </row>
    <row r="4347" spans="1:27" s="91" customFormat="1" ht="15" customHeight="1" x14ac:dyDescent="0.35">
      <c r="A4347" t="s">
        <v>27612</v>
      </c>
      <c r="B4347" t="s">
        <v>27611</v>
      </c>
      <c r="C4347" t="s">
        <v>12921</v>
      </c>
      <c r="D4347" t="s">
        <v>27613</v>
      </c>
      <c r="E4347"/>
      <c r="F4347" t="s">
        <v>29083</v>
      </c>
      <c r="G4347"/>
      <c r="H4347">
        <v>0.2</v>
      </c>
      <c r="I4347">
        <v>7.2</v>
      </c>
      <c r="J4347" t="s">
        <v>22</v>
      </c>
      <c r="K4347">
        <v>36.472588999999999</v>
      </c>
      <c r="L4347">
        <v>-87.708430000000007</v>
      </c>
      <c r="M4347" s="100" t="s">
        <v>38380</v>
      </c>
      <c r="N4347" t="s">
        <v>26208</v>
      </c>
      <c r="O4347" t="s">
        <v>43226</v>
      </c>
      <c r="P4347">
        <v>5</v>
      </c>
      <c r="Q4347" t="s">
        <v>32162</v>
      </c>
      <c r="R4347" t="s">
        <v>25829</v>
      </c>
      <c r="S4347" t="s">
        <v>26197</v>
      </c>
      <c r="T4347"/>
      <c r="U4347" t="s">
        <v>26198</v>
      </c>
      <c r="V4347" t="s">
        <v>26199</v>
      </c>
      <c r="Y4347" s="97"/>
      <c r="AA4347" s="91" t="str">
        <v>LEE000.2ST</v>
      </c>
    </row>
    <row r="4348" spans="1:27" s="91" customFormat="1" ht="15" customHeight="1" x14ac:dyDescent="0.35">
      <c r="A4348" t="s">
        <v>12920</v>
      </c>
      <c r="B4348" t="s">
        <v>12919</v>
      </c>
      <c r="C4348" t="s">
        <v>12921</v>
      </c>
      <c r="D4348" t="s">
        <v>12922</v>
      </c>
      <c r="E4348"/>
      <c r="F4348" t="s">
        <v>9</v>
      </c>
      <c r="G4348"/>
      <c r="H4348">
        <v>1.3</v>
      </c>
      <c r="I4348">
        <v>3.74</v>
      </c>
      <c r="J4348" t="s">
        <v>3832</v>
      </c>
      <c r="K4348">
        <v>35.115729999999999</v>
      </c>
      <c r="L4348">
        <v>-88.796539999999993</v>
      </c>
      <c r="M4348" s="100" t="s">
        <v>38377</v>
      </c>
      <c r="N4348" t="s">
        <v>26200</v>
      </c>
      <c r="O4348" t="s">
        <v>42294</v>
      </c>
      <c r="P4348">
        <v>4</v>
      </c>
      <c r="Q4348" t="s">
        <v>27614</v>
      </c>
      <c r="R4348" t="s">
        <v>25828</v>
      </c>
      <c r="S4348" t="s">
        <v>26197</v>
      </c>
      <c r="T4348"/>
      <c r="U4348" t="s">
        <v>26198</v>
      </c>
      <c r="V4348" t="s">
        <v>26199</v>
      </c>
      <c r="Y4348" s="97"/>
      <c r="AA4348" s="91" t="str">
        <v>LEE001.3HR</v>
      </c>
    </row>
    <row r="4349" spans="1:27" s="91" customFormat="1" ht="15" customHeight="1" x14ac:dyDescent="0.35">
      <c r="A4349" t="s">
        <v>12924</v>
      </c>
      <c r="B4349" t="s">
        <v>12923</v>
      </c>
      <c r="C4349" t="s">
        <v>12925</v>
      </c>
      <c r="D4349" t="s">
        <v>12926</v>
      </c>
      <c r="E4349"/>
      <c r="F4349" t="s">
        <v>33</v>
      </c>
      <c r="G4349"/>
      <c r="H4349">
        <v>1</v>
      </c>
      <c r="I4349">
        <v>4.87</v>
      </c>
      <c r="J4349" t="s">
        <v>1600</v>
      </c>
      <c r="K4349">
        <v>35.122199999999999</v>
      </c>
      <c r="L4349">
        <v>-86.523600000000002</v>
      </c>
      <c r="M4349" s="100" t="s">
        <v>38457</v>
      </c>
      <c r="N4349" t="s">
        <v>26336</v>
      </c>
      <c r="O4349" t="s">
        <v>42566</v>
      </c>
      <c r="P4349">
        <v>2</v>
      </c>
      <c r="Q4349" t="s">
        <v>32163</v>
      </c>
      <c r="R4349" t="s">
        <v>25808</v>
      </c>
      <c r="S4349" t="s">
        <v>26197</v>
      </c>
      <c r="T4349"/>
      <c r="U4349" t="s">
        <v>26198</v>
      </c>
      <c r="V4349" t="s">
        <v>26199</v>
      </c>
      <c r="Y4349" s="97"/>
      <c r="AA4349" s="91" t="str">
        <v>LEES001.0LI</v>
      </c>
    </row>
    <row r="4350" spans="1:27" s="91" customFormat="1" ht="15" customHeight="1" x14ac:dyDescent="0.35">
      <c r="A4350" t="s">
        <v>12928</v>
      </c>
      <c r="B4350" t="s">
        <v>12927</v>
      </c>
      <c r="C4350" t="s">
        <v>12929</v>
      </c>
      <c r="D4350" t="s">
        <v>12930</v>
      </c>
      <c r="E4350"/>
      <c r="F4350" t="s">
        <v>44</v>
      </c>
      <c r="G4350"/>
      <c r="H4350">
        <v>0.1</v>
      </c>
      <c r="I4350">
        <v>1.7</v>
      </c>
      <c r="J4350" t="s">
        <v>230</v>
      </c>
      <c r="K4350">
        <v>36.297069999999998</v>
      </c>
      <c r="L4350">
        <v>-82.561670000000007</v>
      </c>
      <c r="M4350" s="100" t="s">
        <v>38387</v>
      </c>
      <c r="N4350" t="s">
        <v>26214</v>
      </c>
      <c r="O4350" t="s">
        <v>42461</v>
      </c>
      <c r="P4350">
        <v>5</v>
      </c>
      <c r="Q4350" t="s">
        <v>27615</v>
      </c>
      <c r="R4350" t="s">
        <v>25821</v>
      </c>
      <c r="S4350" t="s">
        <v>26197</v>
      </c>
      <c r="T4350"/>
      <c r="U4350" t="s">
        <v>26198</v>
      </c>
      <c r="V4350" t="s">
        <v>26204</v>
      </c>
      <c r="Y4350" s="97"/>
      <c r="AA4350" s="91" t="str">
        <v>LEESB000.1WN</v>
      </c>
    </row>
    <row r="4351" spans="1:27" s="91" customFormat="1" ht="15" customHeight="1" x14ac:dyDescent="0.35">
      <c r="A4351" s="310" t="s">
        <v>41359</v>
      </c>
      <c r="B4351" s="310" t="s">
        <v>41360</v>
      </c>
      <c r="C4351" s="310" t="s">
        <v>41361</v>
      </c>
      <c r="D4351" s="310" t="s">
        <v>41362</v>
      </c>
      <c r="E4351" s="310"/>
      <c r="F4351" s="310" t="s">
        <v>44</v>
      </c>
      <c r="G4351" s="310" t="s">
        <v>28998</v>
      </c>
      <c r="H4351" s="314">
        <v>0.2</v>
      </c>
      <c r="I4351" s="314">
        <v>3.24</v>
      </c>
      <c r="J4351" s="310" t="s">
        <v>359</v>
      </c>
      <c r="K4351" s="314">
        <v>36.044130000000003</v>
      </c>
      <c r="L4351" s="314">
        <v>-83.792929999999998</v>
      </c>
      <c r="M4351" s="314" t="s">
        <v>38388</v>
      </c>
      <c r="N4351" s="310" t="s">
        <v>18813</v>
      </c>
      <c r="O4351" s="310" t="s">
        <v>41363</v>
      </c>
      <c r="P4351" s="314">
        <v>4</v>
      </c>
      <c r="Q4351" s="310" t="s">
        <v>41364</v>
      </c>
      <c r="R4351" s="310" t="s">
        <v>25825</v>
      </c>
      <c r="S4351" s="310" t="s">
        <v>26197</v>
      </c>
      <c r="T4351" s="310"/>
      <c r="U4351" s="310" t="s">
        <v>26198</v>
      </c>
      <c r="V4351" s="310" t="s">
        <v>26204</v>
      </c>
      <c r="W4351" s="91" t="s">
        <v>41365</v>
      </c>
      <c r="X4351" s="91" t="s">
        <v>41366</v>
      </c>
      <c r="Y4351" s="97"/>
      <c r="AA4351" s="91" t="str">
        <v>LEGG000.2KN</v>
      </c>
    </row>
    <row r="4352" spans="1:27" s="91" customFormat="1" ht="15" customHeight="1" x14ac:dyDescent="0.35">
      <c r="A4352" t="s">
        <v>12932</v>
      </c>
      <c r="B4352" t="s">
        <v>12931</v>
      </c>
      <c r="C4352" t="s">
        <v>12933</v>
      </c>
      <c r="D4352" t="s">
        <v>2185</v>
      </c>
      <c r="E4352"/>
      <c r="F4352" t="s">
        <v>33</v>
      </c>
      <c r="G4352"/>
      <c r="H4352">
        <v>1.4</v>
      </c>
      <c r="I4352">
        <v>37.200000000000003</v>
      </c>
      <c r="J4352" t="s">
        <v>34</v>
      </c>
      <c r="K4352">
        <v>35.704999999999998</v>
      </c>
      <c r="L4352">
        <v>-87.196659999999994</v>
      </c>
      <c r="M4352" s="100" t="s">
        <v>38382</v>
      </c>
      <c r="N4352" t="s">
        <v>26210</v>
      </c>
      <c r="O4352" t="s">
        <v>42238</v>
      </c>
      <c r="P4352">
        <v>3</v>
      </c>
      <c r="Q4352" t="s">
        <v>27617</v>
      </c>
      <c r="R4352" t="s">
        <v>25808</v>
      </c>
      <c r="S4352" t="s">
        <v>26197</v>
      </c>
      <c r="T4352"/>
      <c r="U4352" t="s">
        <v>26198</v>
      </c>
      <c r="V4352" t="s">
        <v>26199</v>
      </c>
      <c r="W4352" s="91" t="s">
        <v>35369</v>
      </c>
      <c r="Y4352" s="97"/>
      <c r="AA4352" s="91" t="str">
        <v>LEIPE001.4MY</v>
      </c>
    </row>
    <row r="4353" spans="1:27" s="91" customFormat="1" ht="15" customHeight="1" x14ac:dyDescent="0.35">
      <c r="A4353" t="s">
        <v>12935</v>
      </c>
      <c r="B4353" t="s">
        <v>12934</v>
      </c>
      <c r="C4353" t="s">
        <v>12936</v>
      </c>
      <c r="D4353" t="s">
        <v>12937</v>
      </c>
      <c r="E4353"/>
      <c r="F4353" t="s">
        <v>33</v>
      </c>
      <c r="G4353"/>
      <c r="H4353">
        <v>2</v>
      </c>
      <c r="I4353">
        <v>23.8</v>
      </c>
      <c r="J4353" t="s">
        <v>95</v>
      </c>
      <c r="K4353">
        <v>35.895139999999998</v>
      </c>
      <c r="L4353">
        <v>-86.995900000000006</v>
      </c>
      <c r="M4353" s="100" t="s">
        <v>38379</v>
      </c>
      <c r="N4353" t="s">
        <v>26205</v>
      </c>
      <c r="O4353" t="s">
        <v>42145</v>
      </c>
      <c r="P4353">
        <v>1</v>
      </c>
      <c r="Q4353" t="s">
        <v>26478</v>
      </c>
      <c r="R4353" t="s">
        <v>25829</v>
      </c>
      <c r="S4353" t="s">
        <v>26197</v>
      </c>
      <c r="T4353"/>
      <c r="U4353" t="s">
        <v>26198</v>
      </c>
      <c r="V4353" t="s">
        <v>26199</v>
      </c>
      <c r="Y4353" s="97"/>
      <c r="AA4353" s="91" t="str">
        <v>LEIPE002.0WI</v>
      </c>
    </row>
    <row r="4354" spans="1:27" s="91" customFormat="1" ht="15" customHeight="1" x14ac:dyDescent="0.35">
      <c r="A4354" t="s">
        <v>12939</v>
      </c>
      <c r="B4354" t="s">
        <v>12938</v>
      </c>
      <c r="C4354" t="s">
        <v>12936</v>
      </c>
      <c r="D4354" t="s">
        <v>12940</v>
      </c>
      <c r="E4354"/>
      <c r="F4354" t="s">
        <v>33</v>
      </c>
      <c r="G4354"/>
      <c r="H4354">
        <v>2</v>
      </c>
      <c r="I4354">
        <v>23.8</v>
      </c>
      <c r="J4354" t="s">
        <v>95</v>
      </c>
      <c r="K4354">
        <v>35.89517</v>
      </c>
      <c r="L4354">
        <v>-86.995900000000006</v>
      </c>
      <c r="M4354" s="100" t="s">
        <v>38379</v>
      </c>
      <c r="N4354" t="s">
        <v>26205</v>
      </c>
      <c r="O4354" t="s">
        <v>42145</v>
      </c>
      <c r="P4354">
        <v>1</v>
      </c>
      <c r="Q4354" t="s">
        <v>26478</v>
      </c>
      <c r="R4354" t="s">
        <v>25829</v>
      </c>
      <c r="S4354" t="s">
        <v>26197</v>
      </c>
      <c r="T4354"/>
      <c r="U4354" t="s">
        <v>26198</v>
      </c>
      <c r="V4354" t="s">
        <v>26199</v>
      </c>
      <c r="W4354" s="91" t="s">
        <v>12941</v>
      </c>
      <c r="X4354" s="91" t="s">
        <v>35370</v>
      </c>
      <c r="Y4354" s="97"/>
      <c r="AA4354" s="91" t="str">
        <v>LEIPE002.0WILDB</v>
      </c>
    </row>
    <row r="4355" spans="1:27" s="91" customFormat="1" ht="15" customHeight="1" x14ac:dyDescent="0.35">
      <c r="A4355" t="s">
        <v>12943</v>
      </c>
      <c r="B4355" t="s">
        <v>12942</v>
      </c>
      <c r="C4355" t="s">
        <v>12936</v>
      </c>
      <c r="D4355" t="s">
        <v>12944</v>
      </c>
      <c r="E4355"/>
      <c r="F4355" t="s">
        <v>33</v>
      </c>
      <c r="G4355"/>
      <c r="H4355">
        <v>2</v>
      </c>
      <c r="I4355">
        <v>23.8</v>
      </c>
      <c r="J4355" t="s">
        <v>95</v>
      </c>
      <c r="K4355">
        <v>35.895104000000003</v>
      </c>
      <c r="L4355">
        <v>-86.995892999999995</v>
      </c>
      <c r="M4355" s="100" t="s">
        <v>38379</v>
      </c>
      <c r="N4355" t="s">
        <v>26205</v>
      </c>
      <c r="O4355" t="s">
        <v>42145</v>
      </c>
      <c r="P4355">
        <v>1</v>
      </c>
      <c r="Q4355" t="s">
        <v>26478</v>
      </c>
      <c r="R4355" t="s">
        <v>25829</v>
      </c>
      <c r="S4355" t="s">
        <v>26197</v>
      </c>
      <c r="T4355"/>
      <c r="U4355" t="s">
        <v>26198</v>
      </c>
      <c r="V4355" t="s">
        <v>26199</v>
      </c>
      <c r="X4355" s="91" t="s">
        <v>35371</v>
      </c>
      <c r="Y4355" s="97"/>
      <c r="AA4355" s="91" t="str">
        <v>LEIPE002.0WIRDB</v>
      </c>
    </row>
    <row r="4356" spans="1:27" s="91" customFormat="1" ht="15" customHeight="1" x14ac:dyDescent="0.35">
      <c r="A4356" t="s">
        <v>12946</v>
      </c>
      <c r="B4356" t="s">
        <v>12945</v>
      </c>
      <c r="C4356" t="s">
        <v>12936</v>
      </c>
      <c r="D4356" t="s">
        <v>12947</v>
      </c>
      <c r="E4356"/>
      <c r="F4356" t="s">
        <v>33</v>
      </c>
      <c r="G4356"/>
      <c r="H4356">
        <v>2.2000000000000002</v>
      </c>
      <c r="I4356">
        <v>23.76</v>
      </c>
      <c r="J4356" t="s">
        <v>95</v>
      </c>
      <c r="K4356">
        <v>35.894280000000002</v>
      </c>
      <c r="L4356">
        <v>-86.998739999999998</v>
      </c>
      <c r="M4356" s="100" t="s">
        <v>38379</v>
      </c>
      <c r="N4356" t="s">
        <v>26205</v>
      </c>
      <c r="O4356" t="s">
        <v>42145</v>
      </c>
      <c r="P4356">
        <v>1</v>
      </c>
      <c r="Q4356" t="s">
        <v>26478</v>
      </c>
      <c r="R4356" t="s">
        <v>25829</v>
      </c>
      <c r="S4356" t="s">
        <v>26197</v>
      </c>
      <c r="T4356"/>
      <c r="U4356" t="s">
        <v>26198</v>
      </c>
      <c r="V4356" t="s">
        <v>26199</v>
      </c>
      <c r="X4356" s="91" t="s">
        <v>35372</v>
      </c>
      <c r="Y4356" s="97"/>
      <c r="AA4356" s="91" t="str">
        <v>LEIPE002.2WI</v>
      </c>
    </row>
    <row r="4357" spans="1:27" s="91" customFormat="1" ht="15" customHeight="1" x14ac:dyDescent="0.35">
      <c r="A4357" t="s">
        <v>12949</v>
      </c>
      <c r="B4357" t="s">
        <v>12948</v>
      </c>
      <c r="C4357" t="s">
        <v>12936</v>
      </c>
      <c r="D4357" t="s">
        <v>12950</v>
      </c>
      <c r="E4357"/>
      <c r="F4357" t="s">
        <v>33</v>
      </c>
      <c r="G4357"/>
      <c r="H4357">
        <v>2.4</v>
      </c>
      <c r="I4357">
        <v>23.49</v>
      </c>
      <c r="J4357" t="s">
        <v>95</v>
      </c>
      <c r="K4357">
        <v>35.892670000000003</v>
      </c>
      <c r="L4357">
        <v>-87.001949999999994</v>
      </c>
      <c r="M4357" s="100" t="s">
        <v>38379</v>
      </c>
      <c r="N4357" t="s">
        <v>26205</v>
      </c>
      <c r="O4357" t="s">
        <v>42145</v>
      </c>
      <c r="P4357">
        <v>1</v>
      </c>
      <c r="Q4357" t="s">
        <v>26478</v>
      </c>
      <c r="R4357" t="s">
        <v>25829</v>
      </c>
      <c r="S4357" t="s">
        <v>26197</v>
      </c>
      <c r="T4357"/>
      <c r="U4357" t="s">
        <v>26198</v>
      </c>
      <c r="V4357" t="s">
        <v>26199</v>
      </c>
      <c r="X4357" s="91" t="s">
        <v>35373</v>
      </c>
      <c r="Y4357" s="97"/>
      <c r="AA4357" s="91" t="str">
        <v>LEIPE002.4WI</v>
      </c>
    </row>
    <row r="4358" spans="1:27" s="91" customFormat="1" ht="15" customHeight="1" x14ac:dyDescent="0.35">
      <c r="A4358" t="s">
        <v>12952</v>
      </c>
      <c r="B4358" t="s">
        <v>12951</v>
      </c>
      <c r="C4358" t="s">
        <v>12936</v>
      </c>
      <c r="D4358" t="s">
        <v>12953</v>
      </c>
      <c r="E4358"/>
      <c r="F4358" t="s">
        <v>33</v>
      </c>
      <c r="G4358"/>
      <c r="H4358">
        <v>3</v>
      </c>
      <c r="I4358">
        <v>22.32</v>
      </c>
      <c r="J4358" t="s">
        <v>95</v>
      </c>
      <c r="K4358">
        <v>35.886389999999999</v>
      </c>
      <c r="L4358">
        <v>-87.004109999999997</v>
      </c>
      <c r="M4358" s="100" t="s">
        <v>38379</v>
      </c>
      <c r="N4358" t="s">
        <v>26205</v>
      </c>
      <c r="O4358" t="s">
        <v>42145</v>
      </c>
      <c r="P4358">
        <v>1</v>
      </c>
      <c r="Q4358" t="s">
        <v>26478</v>
      </c>
      <c r="R4358" t="s">
        <v>25829</v>
      </c>
      <c r="S4358" t="s">
        <v>26197</v>
      </c>
      <c r="T4358"/>
      <c r="U4358" t="s">
        <v>26198</v>
      </c>
      <c r="V4358" t="s">
        <v>26199</v>
      </c>
      <c r="W4358" s="91" t="s">
        <v>12954</v>
      </c>
      <c r="X4358" s="91" t="s">
        <v>32164</v>
      </c>
      <c r="Y4358" s="97"/>
      <c r="AA4358" s="91" t="str">
        <v>LEIPE003.0WI</v>
      </c>
    </row>
    <row r="4359" spans="1:27" s="91" customFormat="1" ht="15" customHeight="1" x14ac:dyDescent="0.35">
      <c r="A4359" t="s">
        <v>12956</v>
      </c>
      <c r="B4359" t="s">
        <v>12955</v>
      </c>
      <c r="C4359" t="s">
        <v>12933</v>
      </c>
      <c r="D4359" t="s">
        <v>12957</v>
      </c>
      <c r="E4359"/>
      <c r="F4359" t="s">
        <v>33</v>
      </c>
      <c r="G4359"/>
      <c r="H4359">
        <v>8.9</v>
      </c>
      <c r="I4359">
        <v>20.9</v>
      </c>
      <c r="J4359" t="s">
        <v>34</v>
      </c>
      <c r="K4359">
        <v>35.789830000000002</v>
      </c>
      <c r="L4359">
        <v>-87.160550000000001</v>
      </c>
      <c r="M4359" s="100" t="s">
        <v>38382</v>
      </c>
      <c r="N4359" t="s">
        <v>26210</v>
      </c>
      <c r="O4359" t="s">
        <v>42238</v>
      </c>
      <c r="P4359">
        <v>3</v>
      </c>
      <c r="Q4359" t="s">
        <v>27616</v>
      </c>
      <c r="R4359" t="s">
        <v>25808</v>
      </c>
      <c r="S4359" t="s">
        <v>26197</v>
      </c>
      <c r="T4359"/>
      <c r="U4359" t="s">
        <v>26198</v>
      </c>
      <c r="V4359" t="s">
        <v>26199</v>
      </c>
      <c r="X4359" s="91" t="s">
        <v>35374</v>
      </c>
      <c r="Y4359" s="97"/>
      <c r="AA4359" s="91" t="str">
        <v>LEIPE008.9MY</v>
      </c>
    </row>
    <row r="4360" spans="1:27" s="91" customFormat="1" ht="15" customHeight="1" x14ac:dyDescent="0.35">
      <c r="A4360" t="s">
        <v>12959</v>
      </c>
      <c r="B4360" t="s">
        <v>12958</v>
      </c>
      <c r="C4360" t="s">
        <v>12933</v>
      </c>
      <c r="D4360" t="s">
        <v>12960</v>
      </c>
      <c r="E4360"/>
      <c r="F4360" t="s">
        <v>33</v>
      </c>
      <c r="G4360"/>
      <c r="H4360">
        <v>15.8</v>
      </c>
      <c r="I4360">
        <v>1.88</v>
      </c>
      <c r="J4360" t="s">
        <v>95</v>
      </c>
      <c r="K4360">
        <v>35.807777999999999</v>
      </c>
      <c r="L4360">
        <v>-87.069444000000004</v>
      </c>
      <c r="M4360" s="100" t="s">
        <v>38382</v>
      </c>
      <c r="N4360" t="s">
        <v>26210</v>
      </c>
      <c r="O4360" t="s">
        <v>42238</v>
      </c>
      <c r="P4360">
        <v>3</v>
      </c>
      <c r="Q4360" t="s">
        <v>27616</v>
      </c>
      <c r="R4360" t="s">
        <v>25829</v>
      </c>
      <c r="S4360" t="s">
        <v>26197</v>
      </c>
      <c r="T4360"/>
      <c r="U4360" t="s">
        <v>26198</v>
      </c>
      <c r="V4360" t="s">
        <v>26199</v>
      </c>
      <c r="Y4360" s="97"/>
      <c r="AA4360" s="91" t="str">
        <v>LEIPE015.8WI</v>
      </c>
    </row>
    <row r="4361" spans="1:27" s="91" customFormat="1" ht="15" customHeight="1" x14ac:dyDescent="0.35">
      <c r="A4361" t="s">
        <v>12962</v>
      </c>
      <c r="B4361" t="s">
        <v>12961</v>
      </c>
      <c r="C4361" t="s">
        <v>12933</v>
      </c>
      <c r="D4361" t="s">
        <v>12963</v>
      </c>
      <c r="E4361"/>
      <c r="F4361" t="s">
        <v>29083</v>
      </c>
      <c r="G4361"/>
      <c r="H4361">
        <v>17.399999999999999</v>
      </c>
      <c r="I4361">
        <v>0.28000000000000003</v>
      </c>
      <c r="J4361" t="s">
        <v>95</v>
      </c>
      <c r="K4361">
        <v>35.820099999999996</v>
      </c>
      <c r="L4361">
        <v>-87.055800000000005</v>
      </c>
      <c r="M4361" s="100" t="s">
        <v>38382</v>
      </c>
      <c r="N4361" t="s">
        <v>26210</v>
      </c>
      <c r="O4361" t="s">
        <v>42238</v>
      </c>
      <c r="P4361">
        <v>3</v>
      </c>
      <c r="Q4361" t="s">
        <v>27616</v>
      </c>
      <c r="R4361" t="s">
        <v>25829</v>
      </c>
      <c r="S4361" t="s">
        <v>26197</v>
      </c>
      <c r="T4361"/>
      <c r="U4361" t="s">
        <v>26198</v>
      </c>
      <c r="V4361" t="s">
        <v>26199</v>
      </c>
      <c r="W4361" s="91" t="s">
        <v>12964</v>
      </c>
      <c r="X4361" s="91" t="s">
        <v>32165</v>
      </c>
      <c r="Y4361" s="97"/>
      <c r="AA4361" s="91" t="str">
        <v>LEIPE017.4WI</v>
      </c>
    </row>
    <row r="4362" spans="1:27" s="91" customFormat="1" ht="15" customHeight="1" x14ac:dyDescent="0.35">
      <c r="A4362" t="s">
        <v>12966</v>
      </c>
      <c r="B4362" t="s">
        <v>12965</v>
      </c>
      <c r="C4362" t="s">
        <v>12967</v>
      </c>
      <c r="D4362" t="s">
        <v>12968</v>
      </c>
      <c r="E4362"/>
      <c r="F4362" t="s">
        <v>29083</v>
      </c>
      <c r="G4362"/>
      <c r="H4362">
        <v>0.4</v>
      </c>
      <c r="I4362">
        <v>0.5</v>
      </c>
      <c r="J4362" t="s">
        <v>34</v>
      </c>
      <c r="K4362">
        <v>35.770499999999998</v>
      </c>
      <c r="L4362">
        <v>-87.191800000000001</v>
      </c>
      <c r="M4362" s="100" t="s">
        <v>38382</v>
      </c>
      <c r="N4362" t="s">
        <v>26210</v>
      </c>
      <c r="O4362" t="s">
        <v>42238</v>
      </c>
      <c r="P4362">
        <v>3</v>
      </c>
      <c r="Q4362" t="s">
        <v>32166</v>
      </c>
      <c r="R4362" t="s">
        <v>25808</v>
      </c>
      <c r="S4362" t="s">
        <v>26197</v>
      </c>
      <c r="T4362"/>
      <c r="U4362" t="s">
        <v>26198</v>
      </c>
      <c r="V4362" t="s">
        <v>26199</v>
      </c>
      <c r="W4362" s="91" t="s">
        <v>12969</v>
      </c>
      <c r="X4362" s="91" t="s">
        <v>31860</v>
      </c>
      <c r="Y4362" s="97"/>
      <c r="AA4362" s="91" t="str">
        <v>LEIPE6.3T0.4MY</v>
      </c>
    </row>
    <row r="4363" spans="1:27" s="91" customFormat="1" ht="15" customHeight="1" x14ac:dyDescent="0.35">
      <c r="A4363" t="s">
        <v>12971</v>
      </c>
      <c r="B4363" t="s">
        <v>12970</v>
      </c>
      <c r="C4363" t="s">
        <v>12972</v>
      </c>
      <c r="D4363" t="s">
        <v>12973</v>
      </c>
      <c r="E4363"/>
      <c r="F4363" t="s">
        <v>324</v>
      </c>
      <c r="G4363"/>
      <c r="H4363">
        <v>0.1</v>
      </c>
      <c r="I4363">
        <v>8.49</v>
      </c>
      <c r="J4363" t="s">
        <v>1237</v>
      </c>
      <c r="K4363">
        <v>36.538600000000002</v>
      </c>
      <c r="L4363">
        <v>-84.180599999999998</v>
      </c>
      <c r="M4363" s="100" t="s">
        <v>38417</v>
      </c>
      <c r="N4363" t="s">
        <v>26260</v>
      </c>
      <c r="O4363" t="s">
        <v>42557</v>
      </c>
      <c r="P4363">
        <v>4</v>
      </c>
      <c r="Q4363" t="s">
        <v>32167</v>
      </c>
      <c r="R4363" t="s">
        <v>25825</v>
      </c>
      <c r="S4363" t="s">
        <v>26197</v>
      </c>
      <c r="T4363"/>
      <c r="U4363" t="s">
        <v>26198</v>
      </c>
      <c r="V4363" t="s">
        <v>26204</v>
      </c>
      <c r="Y4363" s="97"/>
      <c r="AA4363" s="91" t="str">
        <v>LELK000.1CA</v>
      </c>
    </row>
    <row r="4364" spans="1:27" s="91" customFormat="1" ht="15" customHeight="1" x14ac:dyDescent="0.35">
      <c r="A4364" t="s">
        <v>12975</v>
      </c>
      <c r="B4364" t="s">
        <v>12974</v>
      </c>
      <c r="C4364" t="s">
        <v>12972</v>
      </c>
      <c r="D4364" t="s">
        <v>12976</v>
      </c>
      <c r="E4364"/>
      <c r="F4364" t="s">
        <v>324</v>
      </c>
      <c r="G4364"/>
      <c r="H4364">
        <v>1.3</v>
      </c>
      <c r="I4364">
        <v>5.99</v>
      </c>
      <c r="J4364" t="s">
        <v>1237</v>
      </c>
      <c r="K4364">
        <v>36.519669999999998</v>
      </c>
      <c r="L4364">
        <v>-84.211749999999995</v>
      </c>
      <c r="M4364" s="100" t="s">
        <v>38417</v>
      </c>
      <c r="N4364" t="s">
        <v>26260</v>
      </c>
      <c r="O4364" t="s">
        <v>42557</v>
      </c>
      <c r="P4364">
        <v>4</v>
      </c>
      <c r="Q4364" t="s">
        <v>32167</v>
      </c>
      <c r="R4364" t="s">
        <v>25825</v>
      </c>
      <c r="S4364" t="s">
        <v>26197</v>
      </c>
      <c r="T4364"/>
      <c r="U4364" t="s">
        <v>26198</v>
      </c>
      <c r="V4364" t="s">
        <v>26204</v>
      </c>
      <c r="X4364" s="91" t="s">
        <v>32168</v>
      </c>
      <c r="Y4364" s="97"/>
      <c r="AA4364" s="91" t="str">
        <v>LELK001.3CA</v>
      </c>
    </row>
    <row r="4365" spans="1:27" s="91" customFormat="1" ht="15" customHeight="1" x14ac:dyDescent="0.35">
      <c r="A4365" t="s">
        <v>12978</v>
      </c>
      <c r="B4365" t="s">
        <v>12977</v>
      </c>
      <c r="C4365" t="s">
        <v>12972</v>
      </c>
      <c r="D4365" t="s">
        <v>12979</v>
      </c>
      <c r="E4365"/>
      <c r="F4365" t="s">
        <v>324</v>
      </c>
      <c r="G4365"/>
      <c r="H4365">
        <v>6.2</v>
      </c>
      <c r="I4365">
        <v>0.8</v>
      </c>
      <c r="J4365" t="s">
        <v>1237</v>
      </c>
      <c r="K4365">
        <v>36.499299999999998</v>
      </c>
      <c r="L4365">
        <v>-84.265100000000004</v>
      </c>
      <c r="M4365" s="100" t="s">
        <v>38417</v>
      </c>
      <c r="N4365" t="s">
        <v>26260</v>
      </c>
      <c r="O4365" t="s">
        <v>42557</v>
      </c>
      <c r="P4365">
        <v>4</v>
      </c>
      <c r="Q4365" t="s">
        <v>32167</v>
      </c>
      <c r="R4365" t="s">
        <v>25825</v>
      </c>
      <c r="S4365" t="s">
        <v>26197</v>
      </c>
      <c r="T4365"/>
      <c r="U4365" t="s">
        <v>26198</v>
      </c>
      <c r="V4365" t="s">
        <v>26204</v>
      </c>
      <c r="X4365" s="91" t="s">
        <v>39574</v>
      </c>
      <c r="Y4365" s="97"/>
      <c r="AA4365" s="91" t="str">
        <v>LELK006.2CA</v>
      </c>
    </row>
    <row r="4366" spans="1:27" s="91" customFormat="1" ht="15" customHeight="1" x14ac:dyDescent="0.35">
      <c r="A4366" t="s">
        <v>12981</v>
      </c>
      <c r="B4366" t="s">
        <v>12980</v>
      </c>
      <c r="C4366" t="s">
        <v>12982</v>
      </c>
      <c r="D4366" t="s">
        <v>12983</v>
      </c>
      <c r="E4366"/>
      <c r="F4366" t="s">
        <v>28994</v>
      </c>
      <c r="G4366"/>
      <c r="H4366">
        <v>0.2</v>
      </c>
      <c r="I4366">
        <v>7.42</v>
      </c>
      <c r="J4366" t="s">
        <v>15</v>
      </c>
      <c r="K4366">
        <v>35.786999999999999</v>
      </c>
      <c r="L4366">
        <v>-83.809240000000003</v>
      </c>
      <c r="M4366" s="100" t="s">
        <v>38415</v>
      </c>
      <c r="N4366" t="s">
        <v>26602</v>
      </c>
      <c r="O4366" t="s">
        <v>42220</v>
      </c>
      <c r="P4366">
        <v>2</v>
      </c>
      <c r="Q4366" t="s">
        <v>27618</v>
      </c>
      <c r="R4366" t="s">
        <v>25825</v>
      </c>
      <c r="S4366" t="s">
        <v>26197</v>
      </c>
      <c r="T4366"/>
      <c r="U4366" t="s">
        <v>26198</v>
      </c>
      <c r="V4366" t="s">
        <v>26204</v>
      </c>
      <c r="Y4366" s="97"/>
      <c r="AA4366" s="91" t="str">
        <v>LELLE000.2BT</v>
      </c>
    </row>
    <row r="4367" spans="1:27" s="91" customFormat="1" ht="15" customHeight="1" x14ac:dyDescent="0.35">
      <c r="A4367" t="s">
        <v>12985</v>
      </c>
      <c r="B4367" t="s">
        <v>12984</v>
      </c>
      <c r="C4367" t="s">
        <v>12986</v>
      </c>
      <c r="D4367" t="s">
        <v>12987</v>
      </c>
      <c r="E4367"/>
      <c r="F4367" t="s">
        <v>58</v>
      </c>
      <c r="G4367"/>
      <c r="H4367">
        <v>4.3</v>
      </c>
      <c r="I4367">
        <v>34.5</v>
      </c>
      <c r="J4367" t="s">
        <v>775</v>
      </c>
      <c r="K4367">
        <v>35.985849999999999</v>
      </c>
      <c r="L4367">
        <v>-84.482799999999997</v>
      </c>
      <c r="M4367" s="100" t="s">
        <v>38416</v>
      </c>
      <c r="N4367" t="s">
        <v>26258</v>
      </c>
      <c r="O4367" t="s">
        <v>42558</v>
      </c>
      <c r="P4367">
        <v>1</v>
      </c>
      <c r="Q4367" t="s">
        <v>32169</v>
      </c>
      <c r="R4367" t="s">
        <v>25825</v>
      </c>
      <c r="S4367" t="s">
        <v>26197</v>
      </c>
      <c r="T4367"/>
      <c r="U4367" t="s">
        <v>26198</v>
      </c>
      <c r="V4367" t="s">
        <v>26204</v>
      </c>
      <c r="X4367" s="91" t="s">
        <v>31218</v>
      </c>
      <c r="Y4367" s="97"/>
      <c r="AA4367" s="91" t="str">
        <v>LEMOR004.3MG</v>
      </c>
    </row>
    <row r="4368" spans="1:27" s="91" customFormat="1" ht="15" customHeight="1" x14ac:dyDescent="0.35">
      <c r="A4368" t="s">
        <v>12989</v>
      </c>
      <c r="B4368" t="s">
        <v>12988</v>
      </c>
      <c r="C4368" t="s">
        <v>12986</v>
      </c>
      <c r="D4368" t="s">
        <v>12990</v>
      </c>
      <c r="E4368"/>
      <c r="F4368" t="s">
        <v>58</v>
      </c>
      <c r="G4368"/>
      <c r="H4368">
        <v>4.5</v>
      </c>
      <c r="I4368">
        <v>21.43</v>
      </c>
      <c r="J4368" t="s">
        <v>775</v>
      </c>
      <c r="K4368">
        <v>35.988500000000002</v>
      </c>
      <c r="L4368">
        <v>-84.481899999999996</v>
      </c>
      <c r="M4368" s="100" t="s">
        <v>38416</v>
      </c>
      <c r="N4368" t="s">
        <v>26258</v>
      </c>
      <c r="O4368" t="s">
        <v>42558</v>
      </c>
      <c r="P4368">
        <v>1</v>
      </c>
      <c r="Q4368" t="s">
        <v>32170</v>
      </c>
      <c r="R4368" t="s">
        <v>25825</v>
      </c>
      <c r="S4368" t="s">
        <v>26197</v>
      </c>
      <c r="T4368"/>
      <c r="U4368" t="s">
        <v>26198</v>
      </c>
      <c r="V4368" t="s">
        <v>26204</v>
      </c>
      <c r="W4368" s="91" t="s">
        <v>35375</v>
      </c>
      <c r="Y4368" s="97"/>
      <c r="AA4368" s="91" t="str">
        <v>LEMOR004.5MG</v>
      </c>
    </row>
    <row r="4369" spans="1:27" s="91" customFormat="1" ht="15" customHeight="1" x14ac:dyDescent="0.35">
      <c r="A4369" t="s">
        <v>12992</v>
      </c>
      <c r="B4369" t="s">
        <v>12991</v>
      </c>
      <c r="C4369" t="s">
        <v>12993</v>
      </c>
      <c r="D4369" t="s">
        <v>12994</v>
      </c>
      <c r="E4369"/>
      <c r="F4369" t="s">
        <v>44</v>
      </c>
      <c r="G4369"/>
      <c r="H4369">
        <v>0.1</v>
      </c>
      <c r="I4369">
        <v>0.4</v>
      </c>
      <c r="J4369" t="s">
        <v>766</v>
      </c>
      <c r="K4369">
        <v>35.225524999999998</v>
      </c>
      <c r="L4369">
        <v>-85.005458000000004</v>
      </c>
      <c r="M4369" s="100" t="s">
        <v>38386</v>
      </c>
      <c r="N4369" t="s">
        <v>29084</v>
      </c>
      <c r="O4369" t="s">
        <v>42452</v>
      </c>
      <c r="P4369">
        <v>3</v>
      </c>
      <c r="Q4369" t="s">
        <v>27176</v>
      </c>
      <c r="R4369" t="s">
        <v>25802</v>
      </c>
      <c r="S4369" t="s">
        <v>26197</v>
      </c>
      <c r="T4369"/>
      <c r="U4369" t="s">
        <v>26198</v>
      </c>
      <c r="V4369" t="s">
        <v>26204</v>
      </c>
      <c r="W4369" s="91" t="s">
        <v>12995</v>
      </c>
      <c r="X4369" s="91" t="s">
        <v>31860</v>
      </c>
      <c r="Y4369" s="97"/>
      <c r="AA4369" s="91" t="str">
        <v>LEWIS0.8T0.1HM</v>
      </c>
    </row>
    <row r="4370" spans="1:27" s="91" customFormat="1" ht="15" customHeight="1" x14ac:dyDescent="0.35">
      <c r="A4370" t="s">
        <v>12997</v>
      </c>
      <c r="B4370" t="s">
        <v>12996</v>
      </c>
      <c r="C4370" t="s">
        <v>12993</v>
      </c>
      <c r="D4370" t="s">
        <v>12998</v>
      </c>
      <c r="E4370"/>
      <c r="F4370" t="s">
        <v>44</v>
      </c>
      <c r="G4370"/>
      <c r="H4370">
        <v>0.4</v>
      </c>
      <c r="I4370">
        <v>0.34</v>
      </c>
      <c r="J4370" t="s">
        <v>766</v>
      </c>
      <c r="K4370">
        <v>35.230559999999997</v>
      </c>
      <c r="L4370">
        <v>-85.003569999999996</v>
      </c>
      <c r="M4370" s="100" t="s">
        <v>38386</v>
      </c>
      <c r="N4370" t="s">
        <v>29084</v>
      </c>
      <c r="O4370" t="s">
        <v>42452</v>
      </c>
      <c r="P4370">
        <v>3</v>
      </c>
      <c r="Q4370" t="s">
        <v>27176</v>
      </c>
      <c r="R4370" t="s">
        <v>25802</v>
      </c>
      <c r="S4370" t="s">
        <v>26197</v>
      </c>
      <c r="T4370"/>
      <c r="U4370" t="s">
        <v>26198</v>
      </c>
      <c r="V4370" t="s">
        <v>26204</v>
      </c>
      <c r="W4370" s="91" t="s">
        <v>12999</v>
      </c>
      <c r="X4370" s="91" t="s">
        <v>31098</v>
      </c>
      <c r="Y4370" s="97"/>
      <c r="AA4370" s="91" t="str">
        <v>LEWIS0.8T0.4HM</v>
      </c>
    </row>
    <row r="4371" spans="1:27" s="91" customFormat="1" ht="15" customHeight="1" x14ac:dyDescent="0.35">
      <c r="A4371" t="s">
        <v>13001</v>
      </c>
      <c r="B4371" t="s">
        <v>13000</v>
      </c>
      <c r="C4371" t="s">
        <v>12993</v>
      </c>
      <c r="D4371" t="s">
        <v>13002</v>
      </c>
      <c r="E4371"/>
      <c r="F4371" t="s">
        <v>44</v>
      </c>
      <c r="G4371"/>
      <c r="H4371">
        <v>0.9</v>
      </c>
      <c r="I4371">
        <v>0.19</v>
      </c>
      <c r="J4371" t="s">
        <v>766</v>
      </c>
      <c r="K4371">
        <v>35.235599999999998</v>
      </c>
      <c r="L4371">
        <v>-84.998234999999994</v>
      </c>
      <c r="M4371" s="100" t="s">
        <v>38386</v>
      </c>
      <c r="N4371" t="s">
        <v>29084</v>
      </c>
      <c r="O4371" t="s">
        <v>42452</v>
      </c>
      <c r="P4371">
        <v>3</v>
      </c>
      <c r="Q4371" t="s">
        <v>27176</v>
      </c>
      <c r="R4371" t="s">
        <v>25802</v>
      </c>
      <c r="S4371" t="s">
        <v>26197</v>
      </c>
      <c r="T4371"/>
      <c r="U4371" t="s">
        <v>26198</v>
      </c>
      <c r="V4371" t="s">
        <v>26204</v>
      </c>
      <c r="W4371" s="91" t="s">
        <v>13003</v>
      </c>
      <c r="X4371" s="91" t="s">
        <v>31098</v>
      </c>
      <c r="Y4371" s="97"/>
      <c r="AA4371" s="91" t="str">
        <v>LEWIS0.8T0.9HM</v>
      </c>
    </row>
    <row r="4372" spans="1:27" s="91" customFormat="1" ht="15" customHeight="1" x14ac:dyDescent="0.35">
      <c r="A4372" t="s">
        <v>13005</v>
      </c>
      <c r="B4372" t="s">
        <v>13004</v>
      </c>
      <c r="C4372" t="s">
        <v>13006</v>
      </c>
      <c r="D4372" t="s">
        <v>13007</v>
      </c>
      <c r="E4372"/>
      <c r="F4372" t="s">
        <v>27</v>
      </c>
      <c r="G4372"/>
      <c r="H4372">
        <v>0.3</v>
      </c>
      <c r="I4372">
        <v>6.23</v>
      </c>
      <c r="J4372" t="s">
        <v>1463</v>
      </c>
      <c r="K4372">
        <v>36.018447999999999</v>
      </c>
      <c r="L4372">
        <v>-89.364881999999994</v>
      </c>
      <c r="M4372" s="100" t="s">
        <v>38429</v>
      </c>
      <c r="N4372" t="s">
        <v>26286</v>
      </c>
      <c r="O4372" t="s">
        <v>42540</v>
      </c>
      <c r="P4372">
        <v>2</v>
      </c>
      <c r="Q4372" t="s">
        <v>27619</v>
      </c>
      <c r="R4372" t="s">
        <v>25816</v>
      </c>
      <c r="S4372" t="s">
        <v>26197</v>
      </c>
      <c r="T4372"/>
      <c r="U4372" t="s">
        <v>26198</v>
      </c>
      <c r="V4372" t="s">
        <v>26199</v>
      </c>
      <c r="X4372" s="91" t="s">
        <v>35376</v>
      </c>
      <c r="Y4372" s="97"/>
      <c r="AA4372" s="91" t="str">
        <v>LEWIS000.3DY</v>
      </c>
    </row>
    <row r="4373" spans="1:27" s="91" customFormat="1" ht="15" customHeight="1" x14ac:dyDescent="0.35">
      <c r="A4373" t="s">
        <v>13009</v>
      </c>
      <c r="B4373" t="s">
        <v>13008</v>
      </c>
      <c r="C4373" t="s">
        <v>13010</v>
      </c>
      <c r="D4373" t="s">
        <v>13011</v>
      </c>
      <c r="E4373"/>
      <c r="F4373" t="s">
        <v>44</v>
      </c>
      <c r="G4373"/>
      <c r="H4373">
        <v>0.3</v>
      </c>
      <c r="I4373">
        <v>2.2000000000000002</v>
      </c>
      <c r="J4373" t="s">
        <v>766</v>
      </c>
      <c r="K4373">
        <v>35.216000000000001</v>
      </c>
      <c r="L4373">
        <v>-85.01</v>
      </c>
      <c r="M4373" s="100" t="s">
        <v>38386</v>
      </c>
      <c r="N4373" t="s">
        <v>29084</v>
      </c>
      <c r="O4373" t="s">
        <v>42452</v>
      </c>
      <c r="P4373">
        <v>3</v>
      </c>
      <c r="Q4373" t="s">
        <v>27176</v>
      </c>
      <c r="R4373" t="s">
        <v>25802</v>
      </c>
      <c r="S4373" t="s">
        <v>26197</v>
      </c>
      <c r="T4373"/>
      <c r="U4373" t="s">
        <v>26198</v>
      </c>
      <c r="V4373" t="s">
        <v>26204</v>
      </c>
      <c r="Y4373" s="97"/>
      <c r="AA4373" s="91" t="str">
        <v>LEWIS000.3HM</v>
      </c>
    </row>
    <row r="4374" spans="1:27" s="91" customFormat="1" ht="15" customHeight="1" x14ac:dyDescent="0.35">
      <c r="A4374" t="s">
        <v>13013</v>
      </c>
      <c r="B4374" t="s">
        <v>13012</v>
      </c>
      <c r="C4374" t="s">
        <v>13010</v>
      </c>
      <c r="D4374" t="s">
        <v>13014</v>
      </c>
      <c r="E4374"/>
      <c r="F4374" t="s">
        <v>29083</v>
      </c>
      <c r="G4374"/>
      <c r="H4374">
        <v>0.8</v>
      </c>
      <c r="I4374">
        <v>9.02</v>
      </c>
      <c r="J4374" t="s">
        <v>868</v>
      </c>
      <c r="K4374">
        <v>36.259444000000002</v>
      </c>
      <c r="L4374">
        <v>-87.802778000000004</v>
      </c>
      <c r="M4374" s="100" t="s">
        <v>38392</v>
      </c>
      <c r="N4374" t="s">
        <v>26221</v>
      </c>
      <c r="O4374" t="s">
        <v>42541</v>
      </c>
      <c r="P4374">
        <v>3</v>
      </c>
      <c r="Q4374" t="s">
        <v>32171</v>
      </c>
      <c r="R4374" t="s">
        <v>25829</v>
      </c>
      <c r="S4374" t="s">
        <v>26197</v>
      </c>
      <c r="T4374"/>
      <c r="U4374" t="s">
        <v>26198</v>
      </c>
      <c r="V4374" t="s">
        <v>26199</v>
      </c>
      <c r="Y4374" s="97"/>
      <c r="AA4374" s="91" t="str">
        <v>LEWIS000.8HO</v>
      </c>
    </row>
    <row r="4375" spans="1:27" s="91" customFormat="1" ht="15" customHeight="1" x14ac:dyDescent="0.35">
      <c r="A4375" t="s">
        <v>13016</v>
      </c>
      <c r="B4375" t="s">
        <v>13015</v>
      </c>
      <c r="C4375" t="s">
        <v>13010</v>
      </c>
      <c r="D4375" t="s">
        <v>13017</v>
      </c>
      <c r="E4375"/>
      <c r="F4375" t="s">
        <v>44</v>
      </c>
      <c r="G4375"/>
      <c r="H4375">
        <v>1</v>
      </c>
      <c r="I4375">
        <v>1.58</v>
      </c>
      <c r="J4375" t="s">
        <v>766</v>
      </c>
      <c r="K4375">
        <v>35.225281000000003</v>
      </c>
      <c r="L4375">
        <v>-85.003640000000004</v>
      </c>
      <c r="M4375" s="100" t="s">
        <v>38386</v>
      </c>
      <c r="N4375" t="s">
        <v>29084</v>
      </c>
      <c r="O4375" t="s">
        <v>42452</v>
      </c>
      <c r="P4375">
        <v>3</v>
      </c>
      <c r="Q4375" t="s">
        <v>27176</v>
      </c>
      <c r="R4375" t="s">
        <v>25802</v>
      </c>
      <c r="S4375" t="s">
        <v>26197</v>
      </c>
      <c r="T4375"/>
      <c r="U4375" t="s">
        <v>26198</v>
      </c>
      <c r="V4375" t="s">
        <v>26204</v>
      </c>
      <c r="Y4375" s="97"/>
      <c r="AA4375" s="91" t="str">
        <v>LEWIS001.0HM</v>
      </c>
    </row>
    <row r="4376" spans="1:27" s="91" customFormat="1" ht="15" customHeight="1" x14ac:dyDescent="0.35">
      <c r="A4376" t="s">
        <v>13019</v>
      </c>
      <c r="B4376" t="s">
        <v>13018</v>
      </c>
      <c r="C4376" t="s">
        <v>13010</v>
      </c>
      <c r="D4376" t="s">
        <v>13020</v>
      </c>
      <c r="E4376"/>
      <c r="F4376" t="s">
        <v>44</v>
      </c>
      <c r="G4376"/>
      <c r="H4376">
        <v>1.1000000000000001</v>
      </c>
      <c r="I4376">
        <v>1.58</v>
      </c>
      <c r="J4376" t="s">
        <v>766</v>
      </c>
      <c r="K4376">
        <v>35.225383999999998</v>
      </c>
      <c r="L4376">
        <v>-85.003524999999996</v>
      </c>
      <c r="M4376" s="100" t="s">
        <v>38386</v>
      </c>
      <c r="N4376" t="s">
        <v>29084</v>
      </c>
      <c r="O4376" t="s">
        <v>42452</v>
      </c>
      <c r="P4376">
        <v>3</v>
      </c>
      <c r="Q4376" t="s">
        <v>27176</v>
      </c>
      <c r="R4376" t="s">
        <v>25802</v>
      </c>
      <c r="S4376" t="s">
        <v>26197</v>
      </c>
      <c r="T4376"/>
      <c r="U4376" t="s">
        <v>26198</v>
      </c>
      <c r="V4376" t="s">
        <v>26204</v>
      </c>
      <c r="Y4376" s="97"/>
      <c r="AA4376" s="91" t="str">
        <v>LEWIS001.1HM</v>
      </c>
    </row>
    <row r="4377" spans="1:27" s="91" customFormat="1" ht="15" customHeight="1" x14ac:dyDescent="0.35">
      <c r="A4377" t="s">
        <v>13022</v>
      </c>
      <c r="B4377" t="s">
        <v>13021</v>
      </c>
      <c r="C4377" t="s">
        <v>13010</v>
      </c>
      <c r="D4377" t="s">
        <v>13023</v>
      </c>
      <c r="E4377"/>
      <c r="F4377" t="s">
        <v>44</v>
      </c>
      <c r="G4377"/>
      <c r="H4377">
        <v>1.3</v>
      </c>
      <c r="I4377">
        <v>1.43</v>
      </c>
      <c r="J4377" t="s">
        <v>766</v>
      </c>
      <c r="K4377">
        <v>35.228459000000001</v>
      </c>
      <c r="L4377">
        <v>-85.001266999999999</v>
      </c>
      <c r="M4377" s="100" t="s">
        <v>38386</v>
      </c>
      <c r="N4377" t="s">
        <v>29084</v>
      </c>
      <c r="O4377" t="s">
        <v>42452</v>
      </c>
      <c r="P4377">
        <v>3</v>
      </c>
      <c r="Q4377" t="s">
        <v>27176</v>
      </c>
      <c r="R4377" t="s">
        <v>25802</v>
      </c>
      <c r="S4377" t="s">
        <v>26197</v>
      </c>
      <c r="T4377"/>
      <c r="U4377" t="s">
        <v>26198</v>
      </c>
      <c r="V4377" t="s">
        <v>26204</v>
      </c>
      <c r="Y4377" s="97"/>
      <c r="AA4377" s="91" t="str">
        <v>LEWIS001.3HM</v>
      </c>
    </row>
    <row r="4378" spans="1:27" s="91" customFormat="1" ht="15" customHeight="1" x14ac:dyDescent="0.35">
      <c r="A4378" t="s">
        <v>13025</v>
      </c>
      <c r="B4378" t="s">
        <v>13024</v>
      </c>
      <c r="C4378" t="s">
        <v>13010</v>
      </c>
      <c r="D4378" t="s">
        <v>13026</v>
      </c>
      <c r="E4378"/>
      <c r="F4378" t="s">
        <v>44</v>
      </c>
      <c r="G4378"/>
      <c r="H4378">
        <v>1.4</v>
      </c>
      <c r="I4378">
        <v>1.43</v>
      </c>
      <c r="J4378" t="s">
        <v>766</v>
      </c>
      <c r="K4378">
        <v>35.228692000000002</v>
      </c>
      <c r="L4378">
        <v>-85.001080000000002</v>
      </c>
      <c r="M4378" s="100" t="s">
        <v>38386</v>
      </c>
      <c r="N4378" t="s">
        <v>29084</v>
      </c>
      <c r="O4378" t="s">
        <v>42452</v>
      </c>
      <c r="P4378">
        <v>3</v>
      </c>
      <c r="Q4378" t="s">
        <v>27176</v>
      </c>
      <c r="R4378" t="s">
        <v>25802</v>
      </c>
      <c r="S4378" t="s">
        <v>26197</v>
      </c>
      <c r="T4378"/>
      <c r="U4378" t="s">
        <v>26198</v>
      </c>
      <c r="V4378" t="s">
        <v>26204</v>
      </c>
      <c r="Y4378" s="97"/>
      <c r="AA4378" s="91" t="str">
        <v>LEWIS001.4HM</v>
      </c>
    </row>
    <row r="4379" spans="1:27" s="91" customFormat="1" ht="15" customHeight="1" x14ac:dyDescent="0.35">
      <c r="A4379" t="s">
        <v>13028</v>
      </c>
      <c r="B4379" t="s">
        <v>13027</v>
      </c>
      <c r="C4379" t="s">
        <v>13010</v>
      </c>
      <c r="D4379" t="s">
        <v>13029</v>
      </c>
      <c r="E4379"/>
      <c r="F4379" t="s">
        <v>44</v>
      </c>
      <c r="G4379"/>
      <c r="H4379">
        <v>1.5</v>
      </c>
      <c r="I4379">
        <v>1.37</v>
      </c>
      <c r="J4379" t="s">
        <v>766</v>
      </c>
      <c r="K4379">
        <v>35.229382999999999</v>
      </c>
      <c r="L4379">
        <v>-84.997882000000004</v>
      </c>
      <c r="M4379" s="100" t="s">
        <v>38386</v>
      </c>
      <c r="N4379" t="s">
        <v>29084</v>
      </c>
      <c r="O4379" t="s">
        <v>42452</v>
      </c>
      <c r="P4379">
        <v>3</v>
      </c>
      <c r="Q4379" t="s">
        <v>32172</v>
      </c>
      <c r="R4379" t="s">
        <v>25802</v>
      </c>
      <c r="S4379" t="s">
        <v>26197</v>
      </c>
      <c r="T4379"/>
      <c r="U4379" t="s">
        <v>26198</v>
      </c>
      <c r="V4379" t="s">
        <v>26204</v>
      </c>
      <c r="Y4379" s="97"/>
      <c r="AA4379" s="91" t="str">
        <v>LEWIS001.5HM</v>
      </c>
    </row>
    <row r="4380" spans="1:27" s="91" customFormat="1" ht="15" customHeight="1" x14ac:dyDescent="0.35">
      <c r="A4380" t="s">
        <v>13031</v>
      </c>
      <c r="B4380" t="s">
        <v>13030</v>
      </c>
      <c r="C4380" t="s">
        <v>13006</v>
      </c>
      <c r="D4380" t="s">
        <v>13032</v>
      </c>
      <c r="E4380"/>
      <c r="F4380" t="s">
        <v>27</v>
      </c>
      <c r="G4380"/>
      <c r="H4380">
        <v>2</v>
      </c>
      <c r="I4380">
        <v>29.42</v>
      </c>
      <c r="J4380" t="s">
        <v>1463</v>
      </c>
      <c r="K4380">
        <v>36.025300000000001</v>
      </c>
      <c r="L4380">
        <v>-89.330520000000007</v>
      </c>
      <c r="M4380" s="100" t="s">
        <v>38429</v>
      </c>
      <c r="N4380" t="s">
        <v>26286</v>
      </c>
      <c r="O4380" t="s">
        <v>42540</v>
      </c>
      <c r="P4380">
        <v>2</v>
      </c>
      <c r="Q4380" t="s">
        <v>27619</v>
      </c>
      <c r="R4380" t="s">
        <v>25816</v>
      </c>
      <c r="S4380" t="s">
        <v>26197</v>
      </c>
      <c r="T4380"/>
      <c r="U4380" t="s">
        <v>26198</v>
      </c>
      <c r="V4380" t="s">
        <v>26199</v>
      </c>
      <c r="Y4380" s="97"/>
      <c r="AA4380" s="91" t="str">
        <v>LEWIS002.0DY</v>
      </c>
    </row>
    <row r="4381" spans="1:27" s="91" customFormat="1" ht="15" customHeight="1" x14ac:dyDescent="0.35">
      <c r="A4381" t="s">
        <v>13036</v>
      </c>
      <c r="B4381" t="s">
        <v>13035</v>
      </c>
      <c r="C4381" t="s">
        <v>13006</v>
      </c>
      <c r="D4381" t="s">
        <v>12108</v>
      </c>
      <c r="E4381"/>
      <c r="F4381" t="s">
        <v>27</v>
      </c>
      <c r="G4381"/>
      <c r="H4381">
        <v>4.4000000000000004</v>
      </c>
      <c r="I4381">
        <v>28.12</v>
      </c>
      <c r="J4381" t="s">
        <v>1463</v>
      </c>
      <c r="K4381">
        <v>36.0441</v>
      </c>
      <c r="L4381">
        <v>-89.349599999999995</v>
      </c>
      <c r="M4381" s="100" t="s">
        <v>38429</v>
      </c>
      <c r="N4381" t="s">
        <v>26286</v>
      </c>
      <c r="O4381" t="s">
        <v>42540</v>
      </c>
      <c r="P4381">
        <v>2</v>
      </c>
      <c r="Q4381" t="s">
        <v>27619</v>
      </c>
      <c r="R4381" t="s">
        <v>25816</v>
      </c>
      <c r="S4381" t="s">
        <v>26197</v>
      </c>
      <c r="T4381"/>
      <c r="U4381" t="s">
        <v>26198</v>
      </c>
      <c r="V4381" t="s">
        <v>26199</v>
      </c>
      <c r="Y4381" s="97"/>
      <c r="AA4381" s="91" t="str">
        <v>LEWIS004.4DY</v>
      </c>
    </row>
    <row r="4382" spans="1:27" s="91" customFormat="1" ht="15" customHeight="1" x14ac:dyDescent="0.35">
      <c r="A4382" t="s">
        <v>13037</v>
      </c>
      <c r="B4382" t="s">
        <v>13033</v>
      </c>
      <c r="C4382" t="s">
        <v>13006</v>
      </c>
      <c r="D4382" t="s">
        <v>39575</v>
      </c>
      <c r="E4382"/>
      <c r="F4382" t="s">
        <v>27</v>
      </c>
      <c r="G4382"/>
      <c r="H4382">
        <v>7.8</v>
      </c>
      <c r="I4382">
        <v>8.61</v>
      </c>
      <c r="J4382" t="s">
        <v>1463</v>
      </c>
      <c r="K4382">
        <v>36.072400000000002</v>
      </c>
      <c r="L4382">
        <v>-89.397300000000001</v>
      </c>
      <c r="M4382" s="100" t="s">
        <v>38429</v>
      </c>
      <c r="N4382" t="s">
        <v>26286</v>
      </c>
      <c r="O4382" t="s">
        <v>42540</v>
      </c>
      <c r="P4382">
        <v>2</v>
      </c>
      <c r="Q4382" t="s">
        <v>32173</v>
      </c>
      <c r="R4382" t="s">
        <v>25816</v>
      </c>
      <c r="S4382" t="s">
        <v>26197</v>
      </c>
      <c r="T4382"/>
      <c r="U4382" t="s">
        <v>26198</v>
      </c>
      <c r="V4382" t="s">
        <v>26199</v>
      </c>
      <c r="W4382" s="91" t="s">
        <v>13034</v>
      </c>
      <c r="X4382" s="91" t="s">
        <v>39576</v>
      </c>
      <c r="Y4382" s="97"/>
      <c r="AA4382" s="91" t="str">
        <v>LEWIS007.9DY</v>
      </c>
    </row>
    <row r="4383" spans="1:27" s="91" customFormat="1" ht="15" customHeight="1" x14ac:dyDescent="0.35">
      <c r="A4383" t="s">
        <v>13040</v>
      </c>
      <c r="B4383" t="s">
        <v>13039</v>
      </c>
      <c r="C4383" t="s">
        <v>13041</v>
      </c>
      <c r="D4383" t="s">
        <v>13042</v>
      </c>
      <c r="E4383"/>
      <c r="F4383" t="s">
        <v>44</v>
      </c>
      <c r="G4383"/>
      <c r="H4383">
        <v>0.1</v>
      </c>
      <c r="I4383">
        <v>1.58</v>
      </c>
      <c r="J4383" t="s">
        <v>766</v>
      </c>
      <c r="K4383">
        <v>35.225338000000001</v>
      </c>
      <c r="L4383">
        <v>-85.003469999999993</v>
      </c>
      <c r="M4383" s="100" t="s">
        <v>38386</v>
      </c>
      <c r="N4383" t="s">
        <v>29084</v>
      </c>
      <c r="O4383" t="s">
        <v>42452</v>
      </c>
      <c r="P4383">
        <v>3</v>
      </c>
      <c r="Q4383" t="s">
        <v>27176</v>
      </c>
      <c r="R4383" t="s">
        <v>25802</v>
      </c>
      <c r="S4383" t="s">
        <v>26197</v>
      </c>
      <c r="T4383"/>
      <c r="U4383" t="s">
        <v>26198</v>
      </c>
      <c r="V4383" t="s">
        <v>26204</v>
      </c>
      <c r="W4383" s="91" t="s">
        <v>13043</v>
      </c>
      <c r="X4383" s="91" t="s">
        <v>31098</v>
      </c>
      <c r="Y4383" s="97"/>
      <c r="AA4383" s="91" t="str">
        <v>LEWIS1.1T0.1HM</v>
      </c>
    </row>
    <row r="4384" spans="1:27" s="91" customFormat="1" ht="15" customHeight="1" x14ac:dyDescent="0.35">
      <c r="A4384" t="s">
        <v>13045</v>
      </c>
      <c r="B4384" t="s">
        <v>13044</v>
      </c>
      <c r="C4384" t="s">
        <v>13046</v>
      </c>
      <c r="D4384" t="s">
        <v>13047</v>
      </c>
      <c r="E4384"/>
      <c r="F4384" t="s">
        <v>58</v>
      </c>
      <c r="G4384"/>
      <c r="H4384">
        <v>0.1</v>
      </c>
      <c r="I4384">
        <v>0.3</v>
      </c>
      <c r="J4384" t="s">
        <v>1480</v>
      </c>
      <c r="K4384">
        <v>35.251869999999997</v>
      </c>
      <c r="L4384">
        <v>-85.742130000000003</v>
      </c>
      <c r="M4384" s="100" t="s">
        <v>38430</v>
      </c>
      <c r="N4384" t="s">
        <v>26288</v>
      </c>
      <c r="O4384" t="s">
        <v>42110</v>
      </c>
      <c r="P4384">
        <v>5</v>
      </c>
      <c r="Q4384" t="s">
        <v>32174</v>
      </c>
      <c r="R4384" t="s">
        <v>25802</v>
      </c>
      <c r="S4384" t="s">
        <v>26197</v>
      </c>
      <c r="T4384"/>
      <c r="U4384" t="s">
        <v>26198</v>
      </c>
      <c r="V4384" t="s">
        <v>26199</v>
      </c>
      <c r="W4384" s="91" t="s">
        <v>13048</v>
      </c>
      <c r="X4384" s="91" t="s">
        <v>32175</v>
      </c>
      <c r="Y4384" s="97"/>
      <c r="AA4384" s="91" t="str">
        <v>LFGIZ0.9T0.1GY</v>
      </c>
    </row>
    <row r="4385" spans="1:27" s="91" customFormat="1" ht="15" customHeight="1" x14ac:dyDescent="0.35">
      <c r="A4385" t="s">
        <v>13050</v>
      </c>
      <c r="B4385" t="s">
        <v>13049</v>
      </c>
      <c r="C4385" t="s">
        <v>13051</v>
      </c>
      <c r="D4385" t="s">
        <v>13052</v>
      </c>
      <c r="E4385"/>
      <c r="F4385" t="s">
        <v>58</v>
      </c>
      <c r="G4385"/>
      <c r="H4385">
        <v>0</v>
      </c>
      <c r="I4385">
        <v>5.75</v>
      </c>
      <c r="J4385" t="s">
        <v>1480</v>
      </c>
      <c r="K4385">
        <v>35.249850000000002</v>
      </c>
      <c r="L4385">
        <v>-85.753979999999999</v>
      </c>
      <c r="M4385" s="100" t="s">
        <v>38430</v>
      </c>
      <c r="N4385" t="s">
        <v>26288</v>
      </c>
      <c r="O4385" t="s">
        <v>42110</v>
      </c>
      <c r="P4385">
        <v>5</v>
      </c>
      <c r="Q4385" t="s">
        <v>32174</v>
      </c>
      <c r="R4385" t="s">
        <v>25802</v>
      </c>
      <c r="S4385" t="s">
        <v>26197</v>
      </c>
      <c r="T4385"/>
      <c r="U4385" t="s">
        <v>26198</v>
      </c>
      <c r="V4385" t="s">
        <v>26199</v>
      </c>
      <c r="X4385" s="91" t="s">
        <v>29848</v>
      </c>
      <c r="Y4385" s="97"/>
      <c r="AA4385" s="91" t="str">
        <v>LFGIZ000.0GY</v>
      </c>
    </row>
    <row r="4386" spans="1:27" s="91" customFormat="1" ht="15" customHeight="1" x14ac:dyDescent="0.35">
      <c r="A4386" t="s">
        <v>13054</v>
      </c>
      <c r="B4386" t="s">
        <v>13053</v>
      </c>
      <c r="C4386" t="s">
        <v>13055</v>
      </c>
      <c r="D4386" t="s">
        <v>13056</v>
      </c>
      <c r="E4386"/>
      <c r="F4386" t="s">
        <v>58</v>
      </c>
      <c r="G4386"/>
      <c r="H4386">
        <v>0.2</v>
      </c>
      <c r="I4386">
        <v>5.61</v>
      </c>
      <c r="J4386" t="s">
        <v>1480</v>
      </c>
      <c r="K4386">
        <v>35.250889999999998</v>
      </c>
      <c r="L4386">
        <v>-85.750360000000001</v>
      </c>
      <c r="M4386" s="100" t="s">
        <v>38430</v>
      </c>
      <c r="N4386" t="s">
        <v>26288</v>
      </c>
      <c r="O4386" t="s">
        <v>42110</v>
      </c>
      <c r="P4386">
        <v>5</v>
      </c>
      <c r="Q4386" t="s">
        <v>32174</v>
      </c>
      <c r="R4386" t="s">
        <v>25802</v>
      </c>
      <c r="S4386" t="s">
        <v>26197</v>
      </c>
      <c r="T4386"/>
      <c r="U4386" t="s">
        <v>26198</v>
      </c>
      <c r="V4386" t="s">
        <v>26199</v>
      </c>
      <c r="X4386" s="91" t="s">
        <v>32176</v>
      </c>
      <c r="Y4386" s="97"/>
      <c r="AA4386" s="91" t="str">
        <v>LFGIZ000.2GY</v>
      </c>
    </row>
    <row r="4387" spans="1:27" s="91" customFormat="1" ht="15" customHeight="1" x14ac:dyDescent="0.35">
      <c r="A4387" t="s">
        <v>13058</v>
      </c>
      <c r="B4387" t="s">
        <v>13057</v>
      </c>
      <c r="C4387" t="s">
        <v>13055</v>
      </c>
      <c r="D4387" t="s">
        <v>13059</v>
      </c>
      <c r="E4387"/>
      <c r="F4387" t="s">
        <v>58</v>
      </c>
      <c r="G4387"/>
      <c r="H4387">
        <v>0.3</v>
      </c>
      <c r="I4387">
        <v>5.6</v>
      </c>
      <c r="J4387" t="s">
        <v>1480</v>
      </c>
      <c r="K4387">
        <v>35.251899999999999</v>
      </c>
      <c r="L4387">
        <v>-85.749099999999999</v>
      </c>
      <c r="M4387" s="100" t="s">
        <v>38430</v>
      </c>
      <c r="N4387" t="s">
        <v>26288</v>
      </c>
      <c r="O4387" t="s">
        <v>42110</v>
      </c>
      <c r="P4387">
        <v>5</v>
      </c>
      <c r="Q4387" t="s">
        <v>32174</v>
      </c>
      <c r="R4387" t="s">
        <v>25802</v>
      </c>
      <c r="S4387" t="s">
        <v>26197</v>
      </c>
      <c r="T4387"/>
      <c r="U4387" t="s">
        <v>26198</v>
      </c>
      <c r="V4387" t="s">
        <v>26199</v>
      </c>
      <c r="X4387" s="91" t="s">
        <v>32177</v>
      </c>
      <c r="Y4387" s="97"/>
      <c r="AA4387" s="91" t="str">
        <v>LFGIZ000.3GY</v>
      </c>
    </row>
    <row r="4388" spans="1:27" s="91" customFormat="1" ht="15" customHeight="1" x14ac:dyDescent="0.35">
      <c r="A4388" t="s">
        <v>13061</v>
      </c>
      <c r="B4388" t="s">
        <v>13060</v>
      </c>
      <c r="C4388" t="s">
        <v>13055</v>
      </c>
      <c r="D4388" t="s">
        <v>13062</v>
      </c>
      <c r="E4388"/>
      <c r="F4388" t="s">
        <v>58</v>
      </c>
      <c r="G4388"/>
      <c r="H4388">
        <v>0.8</v>
      </c>
      <c r="I4388">
        <v>5.32</v>
      </c>
      <c r="J4388" t="s">
        <v>1480</v>
      </c>
      <c r="K4388">
        <v>35.252580000000002</v>
      </c>
      <c r="L4388">
        <v>-85.74306</v>
      </c>
      <c r="M4388" s="100" t="s">
        <v>38430</v>
      </c>
      <c r="N4388" t="s">
        <v>26288</v>
      </c>
      <c r="O4388" t="s">
        <v>42110</v>
      </c>
      <c r="P4388">
        <v>5</v>
      </c>
      <c r="Q4388" t="s">
        <v>32174</v>
      </c>
      <c r="R4388" t="s">
        <v>25802</v>
      </c>
      <c r="S4388" t="s">
        <v>26197</v>
      </c>
      <c r="T4388"/>
      <c r="U4388" t="s">
        <v>26198</v>
      </c>
      <c r="V4388" t="s">
        <v>26204</v>
      </c>
      <c r="W4388" s="91" t="s">
        <v>13063</v>
      </c>
      <c r="X4388" s="91" t="s">
        <v>35378</v>
      </c>
      <c r="Y4388" s="97"/>
      <c r="AA4388" s="91" t="str">
        <v>LFGIZ000.8GY</v>
      </c>
    </row>
    <row r="4389" spans="1:27" s="91" customFormat="1" ht="15" customHeight="1" x14ac:dyDescent="0.35">
      <c r="A4389" t="s">
        <v>36627</v>
      </c>
      <c r="B4389" t="s">
        <v>36628</v>
      </c>
      <c r="C4389" t="s">
        <v>13055</v>
      </c>
      <c r="D4389" t="s">
        <v>36629</v>
      </c>
      <c r="E4389"/>
      <c r="F4389" t="s">
        <v>58</v>
      </c>
      <c r="G4389"/>
      <c r="H4389">
        <v>1.3</v>
      </c>
      <c r="I4389">
        <v>3.1</v>
      </c>
      <c r="J4389" t="s">
        <v>1480</v>
      </c>
      <c r="K4389">
        <v>35.253369999999997</v>
      </c>
      <c r="L4389">
        <v>-85.737189999999998</v>
      </c>
      <c r="M4389" s="100" t="s">
        <v>38430</v>
      </c>
      <c r="N4389" t="s">
        <v>26288</v>
      </c>
      <c r="O4389" t="s">
        <v>42110</v>
      </c>
      <c r="P4389">
        <v>5</v>
      </c>
      <c r="Q4389" t="s">
        <v>27620</v>
      </c>
      <c r="R4389" t="s">
        <v>25802</v>
      </c>
      <c r="S4389" t="s">
        <v>26197</v>
      </c>
      <c r="T4389"/>
      <c r="U4389" t="s">
        <v>26198</v>
      </c>
      <c r="V4389" t="s">
        <v>26199</v>
      </c>
      <c r="Y4389" s="97"/>
      <c r="AA4389" s="91" t="str">
        <v>LFGIZ001.3GY</v>
      </c>
    </row>
    <row r="4390" spans="1:27" s="91" customFormat="1" ht="15" customHeight="1" x14ac:dyDescent="0.35">
      <c r="A4390" t="s">
        <v>13065</v>
      </c>
      <c r="B4390" t="s">
        <v>13064</v>
      </c>
      <c r="C4390" t="s">
        <v>13055</v>
      </c>
      <c r="D4390" t="s">
        <v>13066</v>
      </c>
      <c r="E4390"/>
      <c r="F4390" t="s">
        <v>58</v>
      </c>
      <c r="G4390"/>
      <c r="H4390">
        <v>1.8</v>
      </c>
      <c r="I4390">
        <v>2.5499999999999998</v>
      </c>
      <c r="J4390" t="s">
        <v>1480</v>
      </c>
      <c r="K4390">
        <v>35.255147999999998</v>
      </c>
      <c r="L4390">
        <v>-85.729166000000006</v>
      </c>
      <c r="M4390" s="100" t="s">
        <v>38430</v>
      </c>
      <c r="N4390" t="s">
        <v>26288</v>
      </c>
      <c r="O4390" t="s">
        <v>42110</v>
      </c>
      <c r="P4390">
        <v>5</v>
      </c>
      <c r="Q4390" t="s">
        <v>27620</v>
      </c>
      <c r="R4390" t="s">
        <v>25802</v>
      </c>
      <c r="S4390" t="s">
        <v>26197</v>
      </c>
      <c r="T4390"/>
      <c r="U4390" t="s">
        <v>26198</v>
      </c>
      <c r="V4390" t="s">
        <v>26199</v>
      </c>
      <c r="Y4390" s="97"/>
      <c r="AA4390" s="91" t="str">
        <v>LFGIZ001.8GY</v>
      </c>
    </row>
    <row r="4391" spans="1:27" s="91" customFormat="1" ht="15" customHeight="1" x14ac:dyDescent="0.35">
      <c r="A4391" t="s">
        <v>13068</v>
      </c>
      <c r="B4391" t="s">
        <v>13067</v>
      </c>
      <c r="C4391" t="s">
        <v>13055</v>
      </c>
      <c r="D4391" t="s">
        <v>13069</v>
      </c>
      <c r="E4391"/>
      <c r="F4391" t="s">
        <v>58</v>
      </c>
      <c r="G4391"/>
      <c r="H4391">
        <v>2.2000000000000002</v>
      </c>
      <c r="I4391">
        <v>1.3</v>
      </c>
      <c r="J4391" t="s">
        <v>1480</v>
      </c>
      <c r="K4391">
        <v>35.258360000000003</v>
      </c>
      <c r="L4391">
        <v>-85.723579999999998</v>
      </c>
      <c r="M4391" s="100" t="s">
        <v>38430</v>
      </c>
      <c r="N4391" t="s">
        <v>26288</v>
      </c>
      <c r="O4391" t="s">
        <v>42110</v>
      </c>
      <c r="P4391">
        <v>5</v>
      </c>
      <c r="Q4391" t="s">
        <v>27620</v>
      </c>
      <c r="R4391" t="s">
        <v>25802</v>
      </c>
      <c r="S4391" t="s">
        <v>26197</v>
      </c>
      <c r="T4391"/>
      <c r="U4391" t="s">
        <v>26198</v>
      </c>
      <c r="V4391" t="s">
        <v>26199</v>
      </c>
      <c r="W4391" s="91" t="s">
        <v>13070</v>
      </c>
      <c r="X4391" s="91" t="s">
        <v>32178</v>
      </c>
      <c r="Y4391" s="97"/>
      <c r="AA4391" s="91" t="str">
        <v>LFGIZ002.2GY</v>
      </c>
    </row>
    <row r="4392" spans="1:27" s="91" customFormat="1" ht="15" customHeight="1" x14ac:dyDescent="0.35">
      <c r="A4392" t="s">
        <v>13072</v>
      </c>
      <c r="B4392" t="s">
        <v>13071</v>
      </c>
      <c r="C4392" t="s">
        <v>13055</v>
      </c>
      <c r="D4392" t="s">
        <v>13073</v>
      </c>
      <c r="E4392"/>
      <c r="F4392" t="s">
        <v>58</v>
      </c>
      <c r="G4392"/>
      <c r="H4392">
        <v>2.8</v>
      </c>
      <c r="I4392">
        <v>1.02</v>
      </c>
      <c r="J4392" t="s">
        <v>1480</v>
      </c>
      <c r="K4392">
        <v>35.264899999999997</v>
      </c>
      <c r="L4392">
        <v>-85.718599999999995</v>
      </c>
      <c r="M4392" s="100" t="s">
        <v>38430</v>
      </c>
      <c r="N4392" t="s">
        <v>26288</v>
      </c>
      <c r="O4392" t="s">
        <v>42110</v>
      </c>
      <c r="P4392">
        <v>5</v>
      </c>
      <c r="Q4392" t="s">
        <v>27620</v>
      </c>
      <c r="R4392" t="s">
        <v>25802</v>
      </c>
      <c r="S4392" t="s">
        <v>26197</v>
      </c>
      <c r="T4392"/>
      <c r="U4392" t="s">
        <v>26198</v>
      </c>
      <c r="V4392" t="s">
        <v>26199</v>
      </c>
      <c r="W4392" s="91" t="s">
        <v>13074</v>
      </c>
      <c r="X4392" s="91" t="s">
        <v>32179</v>
      </c>
      <c r="Y4392" s="97"/>
      <c r="AA4392" s="91" t="str">
        <v>LFGIZ002.8GY</v>
      </c>
    </row>
    <row r="4393" spans="1:27" s="91" customFormat="1" ht="15" customHeight="1" x14ac:dyDescent="0.35">
      <c r="A4393" t="s">
        <v>13076</v>
      </c>
      <c r="B4393" t="s">
        <v>13075</v>
      </c>
      <c r="C4393" t="s">
        <v>13077</v>
      </c>
      <c r="D4393" t="s">
        <v>41367</v>
      </c>
      <c r="E4393"/>
      <c r="F4393" t="s">
        <v>58</v>
      </c>
      <c r="G4393"/>
      <c r="H4393">
        <v>2.9</v>
      </c>
      <c r="I4393">
        <v>0.98</v>
      </c>
      <c r="J4393" t="s">
        <v>1480</v>
      </c>
      <c r="K4393">
        <v>35.266660000000002</v>
      </c>
      <c r="L4393">
        <v>-85.717500000000001</v>
      </c>
      <c r="M4393" s="100" t="s">
        <v>38430</v>
      </c>
      <c r="N4393" t="s">
        <v>26288</v>
      </c>
      <c r="O4393" t="s">
        <v>42110</v>
      </c>
      <c r="P4393">
        <v>5</v>
      </c>
      <c r="Q4393" t="s">
        <v>32180</v>
      </c>
      <c r="R4393" t="s">
        <v>25802</v>
      </c>
      <c r="S4393" t="s">
        <v>26197</v>
      </c>
      <c r="T4393" t="s">
        <v>27621</v>
      </c>
      <c r="U4393" t="s">
        <v>26207</v>
      </c>
      <c r="V4393" t="s">
        <v>26199</v>
      </c>
      <c r="W4393" s="91" t="s">
        <v>13078</v>
      </c>
      <c r="X4393" s="91" t="s">
        <v>32181</v>
      </c>
      <c r="Y4393" s="97"/>
      <c r="AA4393" s="91" t="str">
        <v>LFGIZ002.9GY</v>
      </c>
    </row>
    <row r="4394" spans="1:27" s="91" customFormat="1" ht="15" customHeight="1" x14ac:dyDescent="0.35">
      <c r="A4394" s="310" t="s">
        <v>41368</v>
      </c>
      <c r="B4394" s="310" t="s">
        <v>41369</v>
      </c>
      <c r="C4394" s="310" t="s">
        <v>41370</v>
      </c>
      <c r="D4394" s="310" t="s">
        <v>41371</v>
      </c>
      <c r="E4394" s="310"/>
      <c r="F4394" s="310" t="s">
        <v>58</v>
      </c>
      <c r="G4394" s="310"/>
      <c r="H4394" s="314">
        <v>0.2</v>
      </c>
      <c r="I4394" s="314">
        <v>1.78</v>
      </c>
      <c r="J4394" s="310" t="s">
        <v>1480</v>
      </c>
      <c r="K4394" s="314">
        <v>35.256520000000002</v>
      </c>
      <c r="L4394" s="314">
        <v>-85.73903</v>
      </c>
      <c r="M4394" s="314" t="s">
        <v>38430</v>
      </c>
      <c r="N4394" s="310" t="s">
        <v>26288</v>
      </c>
      <c r="O4394" s="310" t="s">
        <v>41372</v>
      </c>
      <c r="P4394" s="314">
        <v>5</v>
      </c>
      <c r="Q4394" s="310" t="s">
        <v>32183</v>
      </c>
      <c r="R4394" s="310" t="s">
        <v>25802</v>
      </c>
      <c r="S4394" s="310" t="s">
        <v>26197</v>
      </c>
      <c r="T4394" s="310"/>
      <c r="U4394" s="310" t="s">
        <v>26198</v>
      </c>
      <c r="V4394" s="310" t="s">
        <v>26199</v>
      </c>
      <c r="Y4394" s="97"/>
      <c r="AA4394" s="91" t="str">
        <v>LFGIZ1.1T0.2GY</v>
      </c>
    </row>
    <row r="4395" spans="1:27" s="91" customFormat="1" ht="15" customHeight="1" x14ac:dyDescent="0.35">
      <c r="A4395" t="s">
        <v>13080</v>
      </c>
      <c r="B4395" t="s">
        <v>13079</v>
      </c>
      <c r="C4395" t="s">
        <v>13081</v>
      </c>
      <c r="D4395" t="s">
        <v>13082</v>
      </c>
      <c r="E4395"/>
      <c r="F4395" t="s">
        <v>58</v>
      </c>
      <c r="G4395"/>
      <c r="H4395">
        <v>0.1</v>
      </c>
      <c r="I4395">
        <v>1.19</v>
      </c>
      <c r="J4395" t="s">
        <v>1480</v>
      </c>
      <c r="K4395">
        <v>35.259689999999999</v>
      </c>
      <c r="L4395">
        <v>-85.738079999999997</v>
      </c>
      <c r="M4395" s="100" t="s">
        <v>38430</v>
      </c>
      <c r="N4395" t="s">
        <v>26288</v>
      </c>
      <c r="O4395" t="s">
        <v>42110</v>
      </c>
      <c r="P4395">
        <v>5</v>
      </c>
      <c r="Q4395" t="s">
        <v>27622</v>
      </c>
      <c r="R4395" t="s">
        <v>25802</v>
      </c>
      <c r="S4395" t="s">
        <v>26197</v>
      </c>
      <c r="T4395"/>
      <c r="U4395" t="s">
        <v>26198</v>
      </c>
      <c r="V4395" t="s">
        <v>26199</v>
      </c>
      <c r="W4395" s="91" t="s">
        <v>13083</v>
      </c>
      <c r="X4395" s="91" t="s">
        <v>32182</v>
      </c>
      <c r="Y4395" s="97"/>
      <c r="AA4395" s="91" t="str">
        <v>LFGIZ1.1T0.4T0.1GY</v>
      </c>
    </row>
    <row r="4396" spans="1:27" s="91" customFormat="1" ht="15" customHeight="1" x14ac:dyDescent="0.35">
      <c r="A4396" t="s">
        <v>13085</v>
      </c>
      <c r="B4396" t="s">
        <v>13084</v>
      </c>
      <c r="C4396" t="s">
        <v>13086</v>
      </c>
      <c r="D4396" t="s">
        <v>13087</v>
      </c>
      <c r="E4396"/>
      <c r="F4396" t="s">
        <v>58</v>
      </c>
      <c r="G4396"/>
      <c r="H4396">
        <v>0.5</v>
      </c>
      <c r="I4396">
        <v>0.45</v>
      </c>
      <c r="J4396" t="s">
        <v>1480</v>
      </c>
      <c r="K4396">
        <v>35.260359999999999</v>
      </c>
      <c r="L4396">
        <v>-85.735889999999998</v>
      </c>
      <c r="M4396" s="100" t="s">
        <v>38430</v>
      </c>
      <c r="N4396" t="s">
        <v>26288</v>
      </c>
      <c r="O4396" t="s">
        <v>42110</v>
      </c>
      <c r="P4396">
        <v>5</v>
      </c>
      <c r="Q4396" t="s">
        <v>32183</v>
      </c>
      <c r="R4396" t="s">
        <v>25802</v>
      </c>
      <c r="S4396" t="s">
        <v>26197</v>
      </c>
      <c r="T4396"/>
      <c r="U4396" t="s">
        <v>26198</v>
      </c>
      <c r="V4396" t="s">
        <v>26199</v>
      </c>
      <c r="W4396" s="91" t="s">
        <v>13088</v>
      </c>
      <c r="X4396" s="91" t="s">
        <v>32184</v>
      </c>
      <c r="Y4396" s="97"/>
      <c r="AA4396" s="91" t="str">
        <v>LFGIZ1.1T0.5GY</v>
      </c>
    </row>
    <row r="4397" spans="1:27" s="91" customFormat="1" ht="15" customHeight="1" x14ac:dyDescent="0.35">
      <c r="A4397" t="s">
        <v>13090</v>
      </c>
      <c r="B4397" t="s">
        <v>13089</v>
      </c>
      <c r="C4397" t="s">
        <v>39577</v>
      </c>
      <c r="D4397" t="s">
        <v>13091</v>
      </c>
      <c r="E4397"/>
      <c r="F4397" t="s">
        <v>58</v>
      </c>
      <c r="G4397"/>
      <c r="H4397">
        <v>0.2</v>
      </c>
      <c r="I4397">
        <v>0.14000000000000001</v>
      </c>
      <c r="J4397" t="s">
        <v>1480</v>
      </c>
      <c r="K4397">
        <v>35.258670000000002</v>
      </c>
      <c r="L4397">
        <v>-85.729190000000003</v>
      </c>
      <c r="M4397" s="100" t="s">
        <v>38430</v>
      </c>
      <c r="N4397" t="s">
        <v>26288</v>
      </c>
      <c r="O4397" t="s">
        <v>42110</v>
      </c>
      <c r="P4397">
        <v>5</v>
      </c>
      <c r="Q4397" t="s">
        <v>32185</v>
      </c>
      <c r="R4397" t="s">
        <v>25802</v>
      </c>
      <c r="S4397" t="s">
        <v>26197</v>
      </c>
      <c r="T4397"/>
      <c r="U4397" t="s">
        <v>26198</v>
      </c>
      <c r="V4397" t="s">
        <v>26199</v>
      </c>
      <c r="W4397" s="91" t="s">
        <v>13092</v>
      </c>
      <c r="X4397" s="91" t="s">
        <v>32186</v>
      </c>
      <c r="Y4397" s="97"/>
      <c r="AA4397" s="91" t="str">
        <v>LFGIZ1.8T0.2GY</v>
      </c>
    </row>
    <row r="4398" spans="1:27" s="91" customFormat="1" ht="15" customHeight="1" x14ac:dyDescent="0.35">
      <c r="A4398" t="s">
        <v>39578</v>
      </c>
      <c r="B4398" t="s">
        <v>21694</v>
      </c>
      <c r="C4398" t="s">
        <v>39579</v>
      </c>
      <c r="D4398" t="s">
        <v>21696</v>
      </c>
      <c r="E4398"/>
      <c r="F4398" t="s">
        <v>58</v>
      </c>
      <c r="G4398"/>
      <c r="H4398">
        <v>0.5</v>
      </c>
      <c r="I4398">
        <v>0.8</v>
      </c>
      <c r="J4398" t="s">
        <v>1480</v>
      </c>
      <c r="K4398">
        <v>35.263001000000003</v>
      </c>
      <c r="L4398">
        <v>-85.730609999999999</v>
      </c>
      <c r="M4398" s="100" t="s">
        <v>38430</v>
      </c>
      <c r="N4398" t="s">
        <v>26288</v>
      </c>
      <c r="O4398" t="s">
        <v>42110</v>
      </c>
      <c r="P4398">
        <v>5</v>
      </c>
      <c r="Q4398" t="s">
        <v>32185</v>
      </c>
      <c r="R4398" t="s">
        <v>25802</v>
      </c>
      <c r="S4398" t="s">
        <v>26197</v>
      </c>
      <c r="T4398"/>
      <c r="U4398" t="s">
        <v>26198</v>
      </c>
      <c r="V4398" t="s">
        <v>26199</v>
      </c>
      <c r="W4398" s="91" t="s">
        <v>21695</v>
      </c>
      <c r="X4398" s="91" t="s">
        <v>39580</v>
      </c>
      <c r="Y4398" s="97"/>
      <c r="AA4398" s="91" t="str">
        <v>LFGIZ1.8T0.5GY</v>
      </c>
    </row>
    <row r="4399" spans="1:27" s="91" customFormat="1" ht="15" customHeight="1" x14ac:dyDescent="0.35">
      <c r="A4399" t="s">
        <v>13094</v>
      </c>
      <c r="B4399" t="s">
        <v>13093</v>
      </c>
      <c r="C4399" t="s">
        <v>13046</v>
      </c>
      <c r="D4399" t="s">
        <v>13095</v>
      </c>
      <c r="E4399"/>
      <c r="F4399" t="s">
        <v>58</v>
      </c>
      <c r="G4399"/>
      <c r="H4399">
        <v>0.1</v>
      </c>
      <c r="I4399">
        <v>0.9</v>
      </c>
      <c r="J4399" t="s">
        <v>1480</v>
      </c>
      <c r="K4399">
        <v>35.257939999999998</v>
      </c>
      <c r="L4399">
        <v>-85.723249999999993</v>
      </c>
      <c r="M4399" s="100" t="s">
        <v>38430</v>
      </c>
      <c r="N4399" t="s">
        <v>26288</v>
      </c>
      <c r="O4399" t="s">
        <v>42110</v>
      </c>
      <c r="P4399">
        <v>5</v>
      </c>
      <c r="Q4399" t="s">
        <v>32187</v>
      </c>
      <c r="R4399" t="s">
        <v>25802</v>
      </c>
      <c r="S4399" t="s">
        <v>26197</v>
      </c>
      <c r="T4399"/>
      <c r="U4399" t="s">
        <v>26198</v>
      </c>
      <c r="V4399" t="s">
        <v>26199</v>
      </c>
      <c r="W4399" s="91" t="s">
        <v>13096</v>
      </c>
      <c r="X4399" s="91" t="s">
        <v>32188</v>
      </c>
      <c r="Y4399" s="97"/>
      <c r="AA4399" s="91" t="str">
        <v>LFGIZ2.0T0.1GY</v>
      </c>
    </row>
    <row r="4400" spans="1:27" s="91" customFormat="1" ht="15" customHeight="1" x14ac:dyDescent="0.35">
      <c r="A4400" t="s">
        <v>13098</v>
      </c>
      <c r="B4400" t="s">
        <v>13097</v>
      </c>
      <c r="C4400" t="s">
        <v>13046</v>
      </c>
      <c r="D4400" t="s">
        <v>13099</v>
      </c>
      <c r="E4400"/>
      <c r="F4400" t="s">
        <v>58</v>
      </c>
      <c r="G4400"/>
      <c r="H4400">
        <v>0.2</v>
      </c>
      <c r="I4400">
        <v>0.36</v>
      </c>
      <c r="J4400" t="s">
        <v>1480</v>
      </c>
      <c r="K4400">
        <v>35.2714</v>
      </c>
      <c r="L4400">
        <v>-85.713200000000001</v>
      </c>
      <c r="M4400" s="100" t="s">
        <v>38430</v>
      </c>
      <c r="N4400" t="s">
        <v>26288</v>
      </c>
      <c r="O4400" t="s">
        <v>42110</v>
      </c>
      <c r="P4400">
        <v>5</v>
      </c>
      <c r="Q4400" t="s">
        <v>27620</v>
      </c>
      <c r="R4400" t="s">
        <v>25802</v>
      </c>
      <c r="S4400" t="s">
        <v>26197</v>
      </c>
      <c r="T4400"/>
      <c r="U4400" t="s">
        <v>26198</v>
      </c>
      <c r="V4400" t="s">
        <v>26199</v>
      </c>
      <c r="W4400" s="91" t="s">
        <v>13100</v>
      </c>
      <c r="X4400" s="91" t="s">
        <v>35379</v>
      </c>
      <c r="Y4400" s="97"/>
      <c r="AA4400" s="91" t="str">
        <v>LFGIZ3.1T0.2GY</v>
      </c>
    </row>
    <row r="4401" spans="1:27" s="91" customFormat="1" ht="15" customHeight="1" x14ac:dyDescent="0.35">
      <c r="A4401" t="s">
        <v>13102</v>
      </c>
      <c r="B4401" t="s">
        <v>13101</v>
      </c>
      <c r="C4401" t="s">
        <v>7616</v>
      </c>
      <c r="D4401" t="s">
        <v>13103</v>
      </c>
      <c r="E4401"/>
      <c r="F4401" t="s">
        <v>33</v>
      </c>
      <c r="G4401"/>
      <c r="H4401">
        <v>0.2</v>
      </c>
      <c r="I4401">
        <v>7.63</v>
      </c>
      <c r="J4401" t="s">
        <v>76</v>
      </c>
      <c r="K4401">
        <v>35.439900000000002</v>
      </c>
      <c r="L4401">
        <v>-86.376000000000005</v>
      </c>
      <c r="M4401" s="100" t="s">
        <v>38389</v>
      </c>
      <c r="N4401" t="s">
        <v>26217</v>
      </c>
      <c r="O4401" t="s">
        <v>42504</v>
      </c>
      <c r="P4401">
        <v>4</v>
      </c>
      <c r="Q4401" t="s">
        <v>32189</v>
      </c>
      <c r="R4401" t="s">
        <v>25808</v>
      </c>
      <c r="S4401" t="s">
        <v>26197</v>
      </c>
      <c r="T4401"/>
      <c r="U4401" t="s">
        <v>26198</v>
      </c>
      <c r="V4401" t="s">
        <v>26199</v>
      </c>
      <c r="X4401" s="91" t="s">
        <v>29982</v>
      </c>
      <c r="Y4401" s="97"/>
      <c r="AA4401" s="91" t="str">
        <v>LFLAT000.2BE</v>
      </c>
    </row>
    <row r="4402" spans="1:27" s="91" customFormat="1" ht="15" customHeight="1" x14ac:dyDescent="0.35">
      <c r="A4402" t="s">
        <v>13105</v>
      </c>
      <c r="B4402" t="s">
        <v>13104</v>
      </c>
      <c r="C4402" t="s">
        <v>7616</v>
      </c>
      <c r="D4402" t="s">
        <v>13106</v>
      </c>
      <c r="E4402"/>
      <c r="F4402" t="s">
        <v>44</v>
      </c>
      <c r="G4402"/>
      <c r="H4402">
        <v>0.3</v>
      </c>
      <c r="I4402">
        <v>19.989999999999998</v>
      </c>
      <c r="J4402" t="s">
        <v>359</v>
      </c>
      <c r="K4402">
        <v>36.130299999999998</v>
      </c>
      <c r="L4402">
        <v>-83.749399999999994</v>
      </c>
      <c r="M4402" s="100" t="s">
        <v>38388</v>
      </c>
      <c r="N4402" t="s">
        <v>18813</v>
      </c>
      <c r="O4402" t="s">
        <v>42505</v>
      </c>
      <c r="P4402">
        <v>4</v>
      </c>
      <c r="Q4402" t="s">
        <v>27623</v>
      </c>
      <c r="R4402" t="s">
        <v>25825</v>
      </c>
      <c r="S4402" t="s">
        <v>26197</v>
      </c>
      <c r="T4402"/>
      <c r="U4402" t="s">
        <v>26198</v>
      </c>
      <c r="V4402" t="s">
        <v>26204</v>
      </c>
      <c r="Y4402" s="97"/>
      <c r="AA4402" s="91" t="str">
        <v>LFLAT000.3KN</v>
      </c>
    </row>
    <row r="4403" spans="1:27" s="91" customFormat="1" ht="15" customHeight="1" x14ac:dyDescent="0.35">
      <c r="A4403" t="s">
        <v>13108</v>
      </c>
      <c r="B4403" t="s">
        <v>13107</v>
      </c>
      <c r="C4403" t="s">
        <v>7616</v>
      </c>
      <c r="D4403" t="s">
        <v>13109</v>
      </c>
      <c r="E4403"/>
      <c r="F4403" t="s">
        <v>75</v>
      </c>
      <c r="G4403"/>
      <c r="H4403">
        <v>1</v>
      </c>
      <c r="I4403">
        <v>10.52</v>
      </c>
      <c r="J4403" t="s">
        <v>34</v>
      </c>
      <c r="K4403">
        <v>35.668700000000001</v>
      </c>
      <c r="L4403">
        <v>-86.836799999999997</v>
      </c>
      <c r="M4403" s="100" t="s">
        <v>38389</v>
      </c>
      <c r="N4403" t="s">
        <v>26217</v>
      </c>
      <c r="O4403" t="s">
        <v>42200</v>
      </c>
      <c r="P4403">
        <v>4</v>
      </c>
      <c r="Q4403" t="s">
        <v>27086</v>
      </c>
      <c r="R4403" t="s">
        <v>25808</v>
      </c>
      <c r="S4403" t="s">
        <v>26197</v>
      </c>
      <c r="T4403"/>
      <c r="U4403" t="s">
        <v>26198</v>
      </c>
      <c r="V4403" t="s">
        <v>26199</v>
      </c>
      <c r="Y4403" s="97"/>
      <c r="AA4403" s="91" t="str">
        <v>LFLAT001.0MY</v>
      </c>
    </row>
    <row r="4404" spans="1:27" s="91" customFormat="1" ht="15" customHeight="1" x14ac:dyDescent="0.35">
      <c r="A4404" s="310" t="s">
        <v>7618</v>
      </c>
      <c r="B4404" s="310" t="s">
        <v>39581</v>
      </c>
      <c r="C4404" s="310" t="s">
        <v>7616</v>
      </c>
      <c r="D4404" s="310" t="s">
        <v>7617</v>
      </c>
      <c r="E4404" s="310" t="s">
        <v>27066</v>
      </c>
      <c r="F4404" s="310" t="s">
        <v>75</v>
      </c>
      <c r="G4404" s="310"/>
      <c r="H4404" s="314">
        <v>3.6</v>
      </c>
      <c r="I4404" s="314">
        <v>6</v>
      </c>
      <c r="J4404" s="310" t="s">
        <v>34</v>
      </c>
      <c r="K4404" s="314">
        <v>35.698999999999998</v>
      </c>
      <c r="L4404" s="314">
        <v>-86.838700000000003</v>
      </c>
      <c r="M4404" s="314" t="s">
        <v>38389</v>
      </c>
      <c r="N4404" s="310" t="s">
        <v>26217</v>
      </c>
      <c r="O4404" s="310" t="s">
        <v>42200</v>
      </c>
      <c r="P4404" s="314">
        <v>4</v>
      </c>
      <c r="Q4404" s="310" t="s">
        <v>27086</v>
      </c>
      <c r="R4404" s="310" t="s">
        <v>25808</v>
      </c>
      <c r="S4404" s="310" t="s">
        <v>26197</v>
      </c>
      <c r="T4404" s="310"/>
      <c r="U4404" s="310" t="s">
        <v>26198</v>
      </c>
      <c r="V4404" s="310" t="s">
        <v>26199</v>
      </c>
      <c r="W4404" s="91" t="s">
        <v>7615</v>
      </c>
      <c r="X4404" s="91" t="s">
        <v>36528</v>
      </c>
      <c r="Y4404" s="97"/>
      <c r="AA4404" s="91" t="str">
        <v>LFLAT003.6MY</v>
      </c>
    </row>
    <row r="4405" spans="1:27" s="91" customFormat="1" ht="15" customHeight="1" x14ac:dyDescent="0.35">
      <c r="A4405" s="310" t="s">
        <v>39582</v>
      </c>
      <c r="B4405" s="310" t="s">
        <v>39583</v>
      </c>
      <c r="C4405" s="310" t="s">
        <v>7616</v>
      </c>
      <c r="D4405" s="310" t="s">
        <v>39584</v>
      </c>
      <c r="E4405" s="310"/>
      <c r="F4405" s="310" t="s">
        <v>44</v>
      </c>
      <c r="G4405" s="310"/>
      <c r="H4405" s="314">
        <v>5.9</v>
      </c>
      <c r="I4405" s="314">
        <v>13.3</v>
      </c>
      <c r="J4405" s="310" t="s">
        <v>359</v>
      </c>
      <c r="K4405" s="314">
        <v>36.130499999999998</v>
      </c>
      <c r="L4405" s="314">
        <v>-83.78443</v>
      </c>
      <c r="M4405" s="314" t="s">
        <v>38388</v>
      </c>
      <c r="N4405" s="310" t="s">
        <v>18813</v>
      </c>
      <c r="O4405" s="310" t="s">
        <v>39256</v>
      </c>
      <c r="P4405" s="314">
        <v>4</v>
      </c>
      <c r="Q4405" s="310" t="s">
        <v>27623</v>
      </c>
      <c r="R4405" s="310" t="s">
        <v>25825</v>
      </c>
      <c r="S4405" s="310" t="s">
        <v>26197</v>
      </c>
      <c r="T4405" s="310"/>
      <c r="U4405" s="310" t="s">
        <v>26198</v>
      </c>
      <c r="V4405" s="310" t="s">
        <v>26204</v>
      </c>
      <c r="X4405" s="91" t="s">
        <v>39263</v>
      </c>
      <c r="Y4405" s="97"/>
      <c r="AA4405" s="91" t="str">
        <v>LFLAT005.9KN</v>
      </c>
    </row>
    <row r="4406" spans="1:27" s="91" customFormat="1" ht="15" customHeight="1" x14ac:dyDescent="0.35">
      <c r="A4406" t="s">
        <v>13111</v>
      </c>
      <c r="B4406" t="s">
        <v>13110</v>
      </c>
      <c r="C4406" t="s">
        <v>13112</v>
      </c>
      <c r="D4406" t="s">
        <v>13113</v>
      </c>
      <c r="E4406"/>
      <c r="F4406" t="s">
        <v>44</v>
      </c>
      <c r="G4406"/>
      <c r="H4406">
        <v>0.3</v>
      </c>
      <c r="I4406">
        <v>1.21</v>
      </c>
      <c r="J4406" t="s">
        <v>2535</v>
      </c>
      <c r="K4406">
        <v>35.676789999999997</v>
      </c>
      <c r="L4406">
        <v>-84.875730000000004</v>
      </c>
      <c r="M4406" s="100" t="s">
        <v>38415</v>
      </c>
      <c r="N4406" t="s">
        <v>26602</v>
      </c>
      <c r="O4406" t="s">
        <v>42267</v>
      </c>
      <c r="P4406">
        <v>1</v>
      </c>
      <c r="Q4406" t="s">
        <v>32190</v>
      </c>
      <c r="R4406" t="s">
        <v>25802</v>
      </c>
      <c r="S4406" t="s">
        <v>26197</v>
      </c>
      <c r="T4406"/>
      <c r="U4406" t="s">
        <v>26198</v>
      </c>
      <c r="V4406" t="s">
        <v>26204</v>
      </c>
      <c r="Y4406" s="97"/>
      <c r="AA4406" s="91" t="str">
        <v>LFORD000.3RH</v>
      </c>
    </row>
    <row r="4407" spans="1:27" s="91" customFormat="1" ht="15" customHeight="1" x14ac:dyDescent="0.35">
      <c r="A4407" t="s">
        <v>13115</v>
      </c>
      <c r="B4407" t="s">
        <v>13114</v>
      </c>
      <c r="C4407" t="s">
        <v>13116</v>
      </c>
      <c r="D4407" t="s">
        <v>13117</v>
      </c>
      <c r="E4407"/>
      <c r="F4407" t="s">
        <v>29083</v>
      </c>
      <c r="G4407"/>
      <c r="H4407">
        <v>1</v>
      </c>
      <c r="I4407">
        <v>10.97</v>
      </c>
      <c r="J4407" t="s">
        <v>942</v>
      </c>
      <c r="K4407">
        <v>35.364722</v>
      </c>
      <c r="L4407">
        <v>-87.647221999999999</v>
      </c>
      <c r="M4407" s="100" t="s">
        <v>38391</v>
      </c>
      <c r="N4407" t="s">
        <v>26220</v>
      </c>
      <c r="O4407" t="s">
        <v>42506</v>
      </c>
      <c r="P4407">
        <v>5</v>
      </c>
      <c r="Q4407" t="s">
        <v>32191</v>
      </c>
      <c r="R4407" t="s">
        <v>25808</v>
      </c>
      <c r="S4407" t="s">
        <v>26197</v>
      </c>
      <c r="T4407"/>
      <c r="U4407" t="s">
        <v>26198</v>
      </c>
      <c r="V4407" t="s">
        <v>26199</v>
      </c>
      <c r="Y4407" s="97"/>
      <c r="AA4407" s="91" t="str">
        <v>LFORT001.0WE</v>
      </c>
    </row>
    <row r="4408" spans="1:27" s="91" customFormat="1" ht="15" customHeight="1" x14ac:dyDescent="0.35">
      <c r="A4408" t="s">
        <v>38017</v>
      </c>
      <c r="B4408" t="s">
        <v>38018</v>
      </c>
      <c r="C4408" t="s">
        <v>13120</v>
      </c>
      <c r="D4408" t="s">
        <v>38019</v>
      </c>
      <c r="E4408"/>
      <c r="F4408" t="s">
        <v>29089</v>
      </c>
      <c r="G4408" t="s">
        <v>58</v>
      </c>
      <c r="H4408">
        <v>0.1</v>
      </c>
      <c r="I4408">
        <v>1.9</v>
      </c>
      <c r="J4408" t="s">
        <v>766</v>
      </c>
      <c r="K4408">
        <v>35.190669999999997</v>
      </c>
      <c r="L4408">
        <v>-85.281859999999995</v>
      </c>
      <c r="M4408" s="100" t="s">
        <v>38386</v>
      </c>
      <c r="N4408" t="s">
        <v>29084</v>
      </c>
      <c r="O4408" t="s">
        <v>39277</v>
      </c>
      <c r="P4408">
        <v>4</v>
      </c>
      <c r="Q4408" t="s">
        <v>32192</v>
      </c>
      <c r="R4408" t="s">
        <v>25802</v>
      </c>
      <c r="S4408" t="s">
        <v>26197</v>
      </c>
      <c r="T4408"/>
      <c r="U4408" t="s">
        <v>26198</v>
      </c>
      <c r="V4408" t="s">
        <v>26204</v>
      </c>
      <c r="X4408" s="91" t="s">
        <v>37950</v>
      </c>
      <c r="Y4408" s="97"/>
      <c r="AA4408" s="91" t="str">
        <v>LFWAT000.1HM</v>
      </c>
    </row>
    <row r="4409" spans="1:27" s="91" customFormat="1" ht="15" customHeight="1" x14ac:dyDescent="0.35">
      <c r="A4409" t="s">
        <v>13119</v>
      </c>
      <c r="B4409" t="s">
        <v>13118</v>
      </c>
      <c r="C4409" t="s">
        <v>13120</v>
      </c>
      <c r="D4409" t="s">
        <v>13121</v>
      </c>
      <c r="E4409"/>
      <c r="F4409" t="s">
        <v>58</v>
      </c>
      <c r="G4409"/>
      <c r="H4409">
        <v>2.7</v>
      </c>
      <c r="I4409">
        <v>0.45</v>
      </c>
      <c r="J4409" t="s">
        <v>766</v>
      </c>
      <c r="K4409">
        <v>35.16863</v>
      </c>
      <c r="L4409">
        <v>-85.303309999999996</v>
      </c>
      <c r="M4409" s="100" t="s">
        <v>38386</v>
      </c>
      <c r="N4409" t="s">
        <v>29084</v>
      </c>
      <c r="O4409" t="s">
        <v>42181</v>
      </c>
      <c r="P4409">
        <v>4</v>
      </c>
      <c r="Q4409" t="s">
        <v>32192</v>
      </c>
      <c r="R4409" t="s">
        <v>25802</v>
      </c>
      <c r="S4409" t="s">
        <v>26197</v>
      </c>
      <c r="T4409"/>
      <c r="U4409" t="s">
        <v>26198</v>
      </c>
      <c r="V4409" t="s">
        <v>26204</v>
      </c>
      <c r="Y4409" s="97"/>
      <c r="AA4409" s="91" t="str">
        <v>LFWAT002.7HM</v>
      </c>
    </row>
    <row r="4410" spans="1:27" s="91" customFormat="1" ht="15" customHeight="1" x14ac:dyDescent="0.35">
      <c r="A4410" t="s">
        <v>13123</v>
      </c>
      <c r="B4410" t="s">
        <v>13122</v>
      </c>
      <c r="C4410" t="s">
        <v>13124</v>
      </c>
      <c r="D4410" t="s">
        <v>13125</v>
      </c>
      <c r="E4410"/>
      <c r="F4410" t="s">
        <v>28994</v>
      </c>
      <c r="G4410"/>
      <c r="H4410">
        <v>0.3</v>
      </c>
      <c r="I4410">
        <v>1.53</v>
      </c>
      <c r="J4410" t="s">
        <v>64</v>
      </c>
      <c r="K4410">
        <v>36.298560000000002</v>
      </c>
      <c r="L4410">
        <v>-82.951030000000003</v>
      </c>
      <c r="M4410" s="100" t="s">
        <v>38387</v>
      </c>
      <c r="N4410" t="s">
        <v>26214</v>
      </c>
      <c r="O4410" t="s">
        <v>42507</v>
      </c>
      <c r="P4410">
        <v>5</v>
      </c>
      <c r="Q4410" t="s">
        <v>30582</v>
      </c>
      <c r="R4410" t="s">
        <v>25821</v>
      </c>
      <c r="S4410" t="s">
        <v>26197</v>
      </c>
      <c r="T4410"/>
      <c r="U4410" t="s">
        <v>26198</v>
      </c>
      <c r="V4410" t="s">
        <v>26204</v>
      </c>
      <c r="Y4410" s="97"/>
      <c r="AA4410" s="91" t="str">
        <v>LGAP000.3GE</v>
      </c>
    </row>
    <row r="4411" spans="1:27" s="91" customFormat="1" ht="15" customHeight="1" x14ac:dyDescent="0.35">
      <c r="A4411" t="s">
        <v>13127</v>
      </c>
      <c r="B4411" t="s">
        <v>13126</v>
      </c>
      <c r="C4411" t="s">
        <v>13128</v>
      </c>
      <c r="D4411" t="s">
        <v>13129</v>
      </c>
      <c r="E4411"/>
      <c r="F4411" t="s">
        <v>58</v>
      </c>
      <c r="G4411"/>
      <c r="H4411">
        <v>3.7</v>
      </c>
      <c r="I4411">
        <v>9.48</v>
      </c>
      <c r="J4411" t="s">
        <v>583</v>
      </c>
      <c r="K4411">
        <v>35.184493000000003</v>
      </c>
      <c r="L4411">
        <v>-85.676942999999994</v>
      </c>
      <c r="M4411" s="100" t="s">
        <v>38430</v>
      </c>
      <c r="N4411" t="s">
        <v>26288</v>
      </c>
      <c r="O4411" t="s">
        <v>42110</v>
      </c>
      <c r="P4411">
        <v>5</v>
      </c>
      <c r="Q4411" t="s">
        <v>32193</v>
      </c>
      <c r="R4411" t="s">
        <v>25802</v>
      </c>
      <c r="S4411" t="s">
        <v>26197</v>
      </c>
      <c r="T4411"/>
      <c r="U4411" t="s">
        <v>26198</v>
      </c>
      <c r="V4411" t="s">
        <v>26199</v>
      </c>
      <c r="Y4411" s="97"/>
      <c r="AA4411" s="91" t="str">
        <v>LGIZZ003.7MI</v>
      </c>
    </row>
    <row r="4412" spans="1:27" s="91" customFormat="1" ht="15" customHeight="1" x14ac:dyDescent="0.35">
      <c r="A4412" t="s">
        <v>13131</v>
      </c>
      <c r="B4412" t="s">
        <v>13130</v>
      </c>
      <c r="C4412" t="s">
        <v>13132</v>
      </c>
      <c r="D4412" t="s">
        <v>13133</v>
      </c>
      <c r="E4412"/>
      <c r="F4412" t="s">
        <v>33</v>
      </c>
      <c r="G4412"/>
      <c r="H4412">
        <v>2</v>
      </c>
      <c r="I4412">
        <v>25.41</v>
      </c>
      <c r="J4412" t="s">
        <v>6397</v>
      </c>
      <c r="K4412">
        <v>36.390659999999997</v>
      </c>
      <c r="L4412">
        <v>-86.163439999999994</v>
      </c>
      <c r="M4412" s="100" t="s">
        <v>38431</v>
      </c>
      <c r="N4412" t="s">
        <v>26295</v>
      </c>
      <c r="O4412" t="s">
        <v>42508</v>
      </c>
      <c r="P4412">
        <v>4</v>
      </c>
      <c r="Q4412" t="s">
        <v>27624</v>
      </c>
      <c r="R4412" t="s">
        <v>25812</v>
      </c>
      <c r="S4412" t="s">
        <v>26197</v>
      </c>
      <c r="T4412"/>
      <c r="U4412" t="s">
        <v>26198</v>
      </c>
      <c r="V4412" t="s">
        <v>26199</v>
      </c>
      <c r="W4412" s="91" t="s">
        <v>13134</v>
      </c>
      <c r="X4412" s="91" t="s">
        <v>32194</v>
      </c>
      <c r="Y4412" s="97"/>
      <c r="AA4412" s="91" t="str">
        <v>LGOOS002.0TR</v>
      </c>
    </row>
    <row r="4413" spans="1:27" s="91" customFormat="1" ht="15" customHeight="1" x14ac:dyDescent="0.35">
      <c r="A4413" t="s">
        <v>13136</v>
      </c>
      <c r="B4413" t="s">
        <v>13135</v>
      </c>
      <c r="C4413" t="s">
        <v>13132</v>
      </c>
      <c r="D4413" t="s">
        <v>13137</v>
      </c>
      <c r="E4413"/>
      <c r="F4413" t="s">
        <v>33</v>
      </c>
      <c r="G4413"/>
      <c r="H4413">
        <v>4.9000000000000004</v>
      </c>
      <c r="I4413">
        <v>17.52</v>
      </c>
      <c r="J4413" t="s">
        <v>6397</v>
      </c>
      <c r="K4413">
        <v>36.422499999999999</v>
      </c>
      <c r="L4413">
        <v>-86.184299999999993</v>
      </c>
      <c r="M4413" s="100" t="s">
        <v>38431</v>
      </c>
      <c r="N4413" t="s">
        <v>26295</v>
      </c>
      <c r="O4413" t="s">
        <v>42508</v>
      </c>
      <c r="P4413">
        <v>4</v>
      </c>
      <c r="Q4413" t="s">
        <v>27625</v>
      </c>
      <c r="R4413" t="s">
        <v>25812</v>
      </c>
      <c r="S4413" t="s">
        <v>26197</v>
      </c>
      <c r="T4413"/>
      <c r="U4413" t="s">
        <v>26198</v>
      </c>
      <c r="V4413" t="s">
        <v>26199</v>
      </c>
      <c r="W4413" s="91" t="s">
        <v>13138</v>
      </c>
      <c r="X4413" s="91" t="s">
        <v>32195</v>
      </c>
      <c r="Y4413" s="97"/>
      <c r="AA4413" s="91" t="str">
        <v>LGOOS004.9TR</v>
      </c>
    </row>
    <row r="4414" spans="1:27" s="91" customFormat="1" ht="15" customHeight="1" x14ac:dyDescent="0.35">
      <c r="A4414" t="s">
        <v>13140</v>
      </c>
      <c r="B4414" t="s">
        <v>13139</v>
      </c>
      <c r="C4414" t="s">
        <v>13132</v>
      </c>
      <c r="D4414" t="s">
        <v>13141</v>
      </c>
      <c r="E4414"/>
      <c r="F4414" t="s">
        <v>33</v>
      </c>
      <c r="G4414"/>
      <c r="H4414">
        <v>6.5</v>
      </c>
      <c r="I4414">
        <v>20.87</v>
      </c>
      <c r="J4414" t="s">
        <v>6397</v>
      </c>
      <c r="K4414">
        <v>36.408332999999999</v>
      </c>
      <c r="L4414">
        <v>-86.177779999999998</v>
      </c>
      <c r="M4414" s="100" t="s">
        <v>38431</v>
      </c>
      <c r="N4414" t="s">
        <v>26295</v>
      </c>
      <c r="O4414" t="s">
        <v>42508</v>
      </c>
      <c r="P4414">
        <v>4</v>
      </c>
      <c r="Q4414" t="s">
        <v>27625</v>
      </c>
      <c r="R4414" t="s">
        <v>25812</v>
      </c>
      <c r="S4414" t="s">
        <v>26197</v>
      </c>
      <c r="T4414"/>
      <c r="U4414" t="s">
        <v>26198</v>
      </c>
      <c r="V4414" t="s">
        <v>26199</v>
      </c>
      <c r="Y4414" s="97"/>
      <c r="AA4414" s="91" t="str">
        <v>LGOOS006.5TR</v>
      </c>
    </row>
    <row r="4415" spans="1:27" s="91" customFormat="1" ht="15" customHeight="1" x14ac:dyDescent="0.35">
      <c r="A4415" t="s">
        <v>13143</v>
      </c>
      <c r="B4415" t="s">
        <v>13142</v>
      </c>
      <c r="C4415" t="s">
        <v>13144</v>
      </c>
      <c r="D4415" t="s">
        <v>13145</v>
      </c>
      <c r="E4415"/>
      <c r="F4415" t="s">
        <v>29083</v>
      </c>
      <c r="G4415"/>
      <c r="H4415">
        <v>0.1</v>
      </c>
      <c r="I4415">
        <v>37.49</v>
      </c>
      <c r="J4415" t="s">
        <v>100</v>
      </c>
      <c r="K4415">
        <v>35.567819999999998</v>
      </c>
      <c r="L4415">
        <v>-87.416070000000005</v>
      </c>
      <c r="M4415" s="100" t="s">
        <v>38382</v>
      </c>
      <c r="N4415" t="s">
        <v>26210</v>
      </c>
      <c r="O4415" t="s">
        <v>42205</v>
      </c>
      <c r="P4415">
        <v>3</v>
      </c>
      <c r="Q4415" t="s">
        <v>27626</v>
      </c>
      <c r="R4415" t="s">
        <v>25808</v>
      </c>
      <c r="S4415" t="s">
        <v>26197</v>
      </c>
      <c r="T4415"/>
      <c r="U4415" t="s">
        <v>26198</v>
      </c>
      <c r="V4415" t="s">
        <v>26199</v>
      </c>
      <c r="W4415" s="91" t="s">
        <v>35380</v>
      </c>
      <c r="X4415" s="91" t="s">
        <v>32196</v>
      </c>
      <c r="Y4415" s="97"/>
      <c r="AA4415" s="91" t="str">
        <v>LGRIN000.1LS</v>
      </c>
    </row>
    <row r="4416" spans="1:27" s="91" customFormat="1" ht="15" customHeight="1" x14ac:dyDescent="0.35">
      <c r="A4416" t="s">
        <v>13147</v>
      </c>
      <c r="B4416" t="s">
        <v>13146</v>
      </c>
      <c r="C4416" t="s">
        <v>13148</v>
      </c>
      <c r="D4416" t="s">
        <v>13149</v>
      </c>
      <c r="E4416"/>
      <c r="F4416" t="s">
        <v>33</v>
      </c>
      <c r="G4416"/>
      <c r="H4416">
        <v>0.6</v>
      </c>
      <c r="I4416">
        <v>46.65</v>
      </c>
      <c r="J4416" t="s">
        <v>277</v>
      </c>
      <c r="K4416">
        <v>36.053350000000002</v>
      </c>
      <c r="L4416">
        <v>-86.922449999999998</v>
      </c>
      <c r="M4416" s="100" t="s">
        <v>38379</v>
      </c>
      <c r="N4416" t="s">
        <v>26205</v>
      </c>
      <c r="O4416" t="s">
        <v>42482</v>
      </c>
      <c r="P4416">
        <v>1</v>
      </c>
      <c r="Q4416" t="s">
        <v>27627</v>
      </c>
      <c r="R4416" t="s">
        <v>25829</v>
      </c>
      <c r="S4416" t="s">
        <v>26197</v>
      </c>
      <c r="T4416"/>
      <c r="U4416" t="s">
        <v>26198</v>
      </c>
      <c r="V4416" t="s">
        <v>26199</v>
      </c>
      <c r="Y4416" s="97"/>
      <c r="AA4416" s="91" t="str">
        <v>LHARP000.6DA</v>
      </c>
    </row>
    <row r="4417" spans="1:27" s="91" customFormat="1" ht="15" customHeight="1" x14ac:dyDescent="0.35">
      <c r="A4417" t="s">
        <v>13151</v>
      </c>
      <c r="B4417" t="s">
        <v>13150</v>
      </c>
      <c r="C4417" t="s">
        <v>13148</v>
      </c>
      <c r="D4417" t="s">
        <v>37327</v>
      </c>
      <c r="E4417"/>
      <c r="F4417" t="s">
        <v>33</v>
      </c>
      <c r="G4417"/>
      <c r="H4417">
        <v>1</v>
      </c>
      <c r="I4417">
        <v>44.29</v>
      </c>
      <c r="J4417" t="s">
        <v>95</v>
      </c>
      <c r="K4417">
        <v>36.051029999999997</v>
      </c>
      <c r="L4417">
        <v>-86.91301</v>
      </c>
      <c r="M4417" s="100" t="s">
        <v>38379</v>
      </c>
      <c r="N4417" t="s">
        <v>26205</v>
      </c>
      <c r="O4417" t="s">
        <v>42482</v>
      </c>
      <c r="P4417">
        <v>1</v>
      </c>
      <c r="Q4417" t="s">
        <v>27627</v>
      </c>
      <c r="R4417" t="s">
        <v>25829</v>
      </c>
      <c r="S4417" t="s">
        <v>26197</v>
      </c>
      <c r="T4417"/>
      <c r="U4417" t="s">
        <v>26198</v>
      </c>
      <c r="V4417" t="s">
        <v>26199</v>
      </c>
      <c r="X4417" s="91" t="s">
        <v>30341</v>
      </c>
      <c r="Y4417" s="97"/>
      <c r="AA4417" s="91" t="str">
        <v>LHARP001.0WI</v>
      </c>
    </row>
    <row r="4418" spans="1:27" s="91" customFormat="1" ht="15" customHeight="1" x14ac:dyDescent="0.35">
      <c r="A4418" t="s">
        <v>13153</v>
      </c>
      <c r="B4418" t="s">
        <v>13152</v>
      </c>
      <c r="C4418" t="s">
        <v>13148</v>
      </c>
      <c r="D4418" t="s">
        <v>13154</v>
      </c>
      <c r="E4418"/>
      <c r="F4418" t="s">
        <v>33</v>
      </c>
      <c r="G4418"/>
      <c r="H4418">
        <v>1.8</v>
      </c>
      <c r="I4418">
        <v>43.61</v>
      </c>
      <c r="J4418" t="s">
        <v>95</v>
      </c>
      <c r="K4418">
        <v>36.049999999999997</v>
      </c>
      <c r="L4418">
        <v>-86.903099999999995</v>
      </c>
      <c r="M4418" s="100" t="s">
        <v>38379</v>
      </c>
      <c r="N4418" t="s">
        <v>26205</v>
      </c>
      <c r="O4418" t="s">
        <v>42482</v>
      </c>
      <c r="P4418">
        <v>1</v>
      </c>
      <c r="Q4418" t="s">
        <v>27627</v>
      </c>
      <c r="R4418" t="s">
        <v>25829</v>
      </c>
      <c r="S4418" t="s">
        <v>26197</v>
      </c>
      <c r="T4418"/>
      <c r="U4418" t="s">
        <v>26198</v>
      </c>
      <c r="V4418" t="s">
        <v>26199</v>
      </c>
      <c r="X4418" s="91" t="s">
        <v>29774</v>
      </c>
      <c r="Y4418" s="97"/>
      <c r="AA4418" s="91" t="str">
        <v>LHARP001.8WI</v>
      </c>
    </row>
    <row r="4419" spans="1:27" s="91" customFormat="1" ht="15" customHeight="1" x14ac:dyDescent="0.35">
      <c r="A4419" t="s">
        <v>13156</v>
      </c>
      <c r="B4419" t="s">
        <v>13155</v>
      </c>
      <c r="C4419" t="s">
        <v>13148</v>
      </c>
      <c r="D4419" t="s">
        <v>13157</v>
      </c>
      <c r="E4419"/>
      <c r="F4419" t="s">
        <v>33</v>
      </c>
      <c r="G4419"/>
      <c r="H4419">
        <v>8.1999999999999993</v>
      </c>
      <c r="I4419">
        <v>21.88</v>
      </c>
      <c r="J4419" t="s">
        <v>95</v>
      </c>
      <c r="K4419">
        <v>36.024999999999999</v>
      </c>
      <c r="L4419">
        <v>-86.819445000000002</v>
      </c>
      <c r="M4419" s="100" t="s">
        <v>38379</v>
      </c>
      <c r="N4419" t="s">
        <v>26205</v>
      </c>
      <c r="O4419" t="s">
        <v>42482</v>
      </c>
      <c r="P4419">
        <v>1</v>
      </c>
      <c r="Q4419" t="s">
        <v>27628</v>
      </c>
      <c r="R4419" t="s">
        <v>25829</v>
      </c>
      <c r="S4419" t="s">
        <v>26197</v>
      </c>
      <c r="T4419"/>
      <c r="U4419" t="s">
        <v>26198</v>
      </c>
      <c r="V4419" t="s">
        <v>26199</v>
      </c>
      <c r="Y4419" s="97"/>
      <c r="AA4419" s="91" t="str">
        <v>LHARP008.2WI</v>
      </c>
    </row>
    <row r="4420" spans="1:27" s="91" customFormat="1" ht="15" customHeight="1" x14ac:dyDescent="0.35">
      <c r="A4420" t="s">
        <v>13159</v>
      </c>
      <c r="B4420" t="s">
        <v>13158</v>
      </c>
      <c r="C4420" t="s">
        <v>13148</v>
      </c>
      <c r="D4420" t="s">
        <v>13160</v>
      </c>
      <c r="E4420"/>
      <c r="F4420" t="s">
        <v>33</v>
      </c>
      <c r="G4420"/>
      <c r="H4420">
        <v>8.5</v>
      </c>
      <c r="I4420">
        <v>21.2</v>
      </c>
      <c r="J4420" t="s">
        <v>95</v>
      </c>
      <c r="K4420">
        <v>36.023699999999998</v>
      </c>
      <c r="L4420">
        <v>-86.815359999999998</v>
      </c>
      <c r="M4420" s="100" t="s">
        <v>38379</v>
      </c>
      <c r="N4420" t="s">
        <v>26205</v>
      </c>
      <c r="O4420" t="s">
        <v>42482</v>
      </c>
      <c r="P4420">
        <v>1</v>
      </c>
      <c r="Q4420" t="s">
        <v>27628</v>
      </c>
      <c r="R4420" t="s">
        <v>25829</v>
      </c>
      <c r="S4420" t="s">
        <v>26197</v>
      </c>
      <c r="T4420"/>
      <c r="U4420" t="s">
        <v>26198</v>
      </c>
      <c r="V4420" t="s">
        <v>26199</v>
      </c>
      <c r="X4420" s="91" t="s">
        <v>35381</v>
      </c>
      <c r="Y4420" s="97"/>
      <c r="AA4420" s="91" t="str">
        <v>LHARP008.5WI</v>
      </c>
    </row>
    <row r="4421" spans="1:27" s="91" customFormat="1" ht="15" customHeight="1" x14ac:dyDescent="0.35">
      <c r="A4421" t="s">
        <v>13166</v>
      </c>
      <c r="B4421" t="s">
        <v>13165</v>
      </c>
      <c r="C4421" t="s">
        <v>13148</v>
      </c>
      <c r="D4421" t="s">
        <v>13167</v>
      </c>
      <c r="E4421"/>
      <c r="F4421" t="s">
        <v>33</v>
      </c>
      <c r="G4421"/>
      <c r="H4421">
        <v>9.6999999999999993</v>
      </c>
      <c r="I4421">
        <v>17.53</v>
      </c>
      <c r="J4421" t="s">
        <v>95</v>
      </c>
      <c r="K4421">
        <v>36.014960000000002</v>
      </c>
      <c r="L4421">
        <v>-86.79871</v>
      </c>
      <c r="M4421" s="100" t="s">
        <v>38379</v>
      </c>
      <c r="N4421" t="s">
        <v>26205</v>
      </c>
      <c r="O4421" t="s">
        <v>42482</v>
      </c>
      <c r="P4421">
        <v>1</v>
      </c>
      <c r="Q4421" t="s">
        <v>27628</v>
      </c>
      <c r="R4421" t="s">
        <v>25829</v>
      </c>
      <c r="S4421" t="s">
        <v>26197</v>
      </c>
      <c r="T4421"/>
      <c r="U4421" t="s">
        <v>26198</v>
      </c>
      <c r="V4421" t="s">
        <v>26199</v>
      </c>
      <c r="W4421" s="91" t="s">
        <v>13168</v>
      </c>
      <c r="X4421" s="91" t="s">
        <v>32198</v>
      </c>
      <c r="Y4421" s="97"/>
      <c r="AA4421" s="91" t="str">
        <v>LHARP009.7WI</v>
      </c>
    </row>
    <row r="4422" spans="1:27" s="91" customFormat="1" ht="15" customHeight="1" x14ac:dyDescent="0.35">
      <c r="A4422" t="s">
        <v>13170</v>
      </c>
      <c r="B4422" t="s">
        <v>13169</v>
      </c>
      <c r="C4422" t="s">
        <v>13148</v>
      </c>
      <c r="D4422" t="s">
        <v>37328</v>
      </c>
      <c r="E4422"/>
      <c r="F4422" t="s">
        <v>33</v>
      </c>
      <c r="G4422"/>
      <c r="H4422">
        <v>11.2</v>
      </c>
      <c r="I4422">
        <v>9.9</v>
      </c>
      <c r="J4422" t="s">
        <v>95</v>
      </c>
      <c r="K4422">
        <v>35.994729999999997</v>
      </c>
      <c r="L4422">
        <v>-86.787300000000002</v>
      </c>
      <c r="M4422" s="100" t="s">
        <v>38379</v>
      </c>
      <c r="N4422" t="s">
        <v>26205</v>
      </c>
      <c r="O4422" t="s">
        <v>42482</v>
      </c>
      <c r="P4422">
        <v>1</v>
      </c>
      <c r="Q4422" t="s">
        <v>27628</v>
      </c>
      <c r="R4422" t="s">
        <v>25829</v>
      </c>
      <c r="S4422" t="s">
        <v>26197</v>
      </c>
      <c r="T4422"/>
      <c r="U4422" t="s">
        <v>26198</v>
      </c>
      <c r="V4422" t="s">
        <v>26199</v>
      </c>
      <c r="W4422" s="91" t="s">
        <v>13171</v>
      </c>
      <c r="X4422" s="91" t="s">
        <v>32199</v>
      </c>
      <c r="Y4422" s="97"/>
      <c r="AA4422" s="91" t="str">
        <v>LHARP011.2WI</v>
      </c>
    </row>
    <row r="4423" spans="1:27" s="91" customFormat="1" ht="15" customHeight="1" x14ac:dyDescent="0.35">
      <c r="A4423" t="s">
        <v>13173</v>
      </c>
      <c r="B4423" t="s">
        <v>13172</v>
      </c>
      <c r="C4423" t="s">
        <v>13148</v>
      </c>
      <c r="D4423" t="s">
        <v>13174</v>
      </c>
      <c r="E4423"/>
      <c r="F4423" t="s">
        <v>33</v>
      </c>
      <c r="G4423"/>
      <c r="H4423">
        <v>13.8</v>
      </c>
      <c r="I4423">
        <v>5.93</v>
      </c>
      <c r="J4423" t="s">
        <v>95</v>
      </c>
      <c r="K4423">
        <v>35.969467000000002</v>
      </c>
      <c r="L4423">
        <v>-86.777221999999995</v>
      </c>
      <c r="M4423" s="100" t="s">
        <v>38379</v>
      </c>
      <c r="N4423" t="s">
        <v>26205</v>
      </c>
      <c r="O4423" t="s">
        <v>42482</v>
      </c>
      <c r="P4423">
        <v>1</v>
      </c>
      <c r="Q4423" t="s">
        <v>27628</v>
      </c>
      <c r="R4423" t="s">
        <v>25829</v>
      </c>
      <c r="S4423" t="s">
        <v>26197</v>
      </c>
      <c r="T4423"/>
      <c r="U4423" t="s">
        <v>26198</v>
      </c>
      <c r="V4423" t="s">
        <v>26199</v>
      </c>
      <c r="Y4423" s="97"/>
      <c r="AA4423" s="91" t="str">
        <v>LHARP013.8WI</v>
      </c>
    </row>
    <row r="4424" spans="1:27" s="91" customFormat="1" ht="15" customHeight="1" x14ac:dyDescent="0.35">
      <c r="A4424" t="s">
        <v>13176</v>
      </c>
      <c r="B4424" t="s">
        <v>13175</v>
      </c>
      <c r="C4424" t="s">
        <v>13163</v>
      </c>
      <c r="D4424" t="s">
        <v>13177</v>
      </c>
      <c r="E4424"/>
      <c r="F4424" t="s">
        <v>33</v>
      </c>
      <c r="G4424"/>
      <c r="H4424">
        <v>0.2</v>
      </c>
      <c r="I4424">
        <v>2.78</v>
      </c>
      <c r="J4424" t="s">
        <v>95</v>
      </c>
      <c r="K4424">
        <v>35.995980000000003</v>
      </c>
      <c r="L4424">
        <v>-86.790059999999997</v>
      </c>
      <c r="M4424" s="100" t="s">
        <v>38379</v>
      </c>
      <c r="N4424" t="s">
        <v>26205</v>
      </c>
      <c r="O4424" t="s">
        <v>42482</v>
      </c>
      <c r="P4424">
        <v>1</v>
      </c>
      <c r="Q4424" t="s">
        <v>32200</v>
      </c>
      <c r="R4424" t="s">
        <v>25829</v>
      </c>
      <c r="S4424" t="s">
        <v>26197</v>
      </c>
      <c r="T4424"/>
      <c r="U4424" t="s">
        <v>26198</v>
      </c>
      <c r="V4424" t="s">
        <v>26199</v>
      </c>
      <c r="W4424" s="91" t="s">
        <v>13178</v>
      </c>
      <c r="X4424" s="91" t="s">
        <v>32201</v>
      </c>
      <c r="Y4424" s="97"/>
      <c r="AA4424" s="91" t="str">
        <v>LHARP11.3T0.2WI</v>
      </c>
    </row>
    <row r="4425" spans="1:27" s="91" customFormat="1" ht="15" customHeight="1" x14ac:dyDescent="0.35">
      <c r="A4425" t="s">
        <v>35382</v>
      </c>
      <c r="B4425" t="s">
        <v>13161</v>
      </c>
      <c r="C4425" t="s">
        <v>13163</v>
      </c>
      <c r="D4425" t="s">
        <v>13164</v>
      </c>
      <c r="E4425"/>
      <c r="F4425" t="s">
        <v>33</v>
      </c>
      <c r="G4425"/>
      <c r="H4425">
        <v>0.1</v>
      </c>
      <c r="I4425">
        <v>17.53</v>
      </c>
      <c r="J4425" t="s">
        <v>95</v>
      </c>
      <c r="K4425">
        <v>36.014969999999998</v>
      </c>
      <c r="L4425">
        <v>-86.798760999999999</v>
      </c>
      <c r="M4425" s="100" t="s">
        <v>38379</v>
      </c>
      <c r="N4425" t="s">
        <v>26205</v>
      </c>
      <c r="O4425" t="s">
        <v>42482</v>
      </c>
      <c r="P4425">
        <v>1</v>
      </c>
      <c r="Q4425" t="s">
        <v>35383</v>
      </c>
      <c r="R4425" t="s">
        <v>25829</v>
      </c>
      <c r="S4425" t="s">
        <v>26197</v>
      </c>
      <c r="T4425"/>
      <c r="U4425" t="s">
        <v>26198</v>
      </c>
      <c r="V4425" t="s">
        <v>26199</v>
      </c>
      <c r="W4425" s="91" t="s">
        <v>13162</v>
      </c>
      <c r="X4425" s="91" t="s">
        <v>32197</v>
      </c>
      <c r="Y4425" s="97"/>
      <c r="AA4425" s="91" t="str">
        <v>LHARP9.7T0.1WI</v>
      </c>
    </row>
    <row r="4426" spans="1:27" s="91" customFormat="1" ht="15" customHeight="1" x14ac:dyDescent="0.35">
      <c r="A4426" t="s">
        <v>13180</v>
      </c>
      <c r="B4426" t="s">
        <v>13179</v>
      </c>
      <c r="C4426" t="s">
        <v>13181</v>
      </c>
      <c r="D4426" t="s">
        <v>13182</v>
      </c>
      <c r="E4426"/>
      <c r="F4426" t="s">
        <v>9</v>
      </c>
      <c r="G4426"/>
      <c r="H4426">
        <v>3.1</v>
      </c>
      <c r="I4426">
        <v>85.26</v>
      </c>
      <c r="J4426" t="s">
        <v>3832</v>
      </c>
      <c r="K4426">
        <v>35.177</v>
      </c>
      <c r="L4426">
        <v>-88.807599999999994</v>
      </c>
      <c r="M4426" s="100" t="s">
        <v>38377</v>
      </c>
      <c r="N4426" t="s">
        <v>26200</v>
      </c>
      <c r="O4426" t="s">
        <v>42483</v>
      </c>
      <c r="P4426">
        <v>4</v>
      </c>
      <c r="Q4426" t="s">
        <v>32202</v>
      </c>
      <c r="R4426" t="s">
        <v>25828</v>
      </c>
      <c r="S4426" t="s">
        <v>26197</v>
      </c>
      <c r="T4426"/>
      <c r="U4426" t="s">
        <v>26198</v>
      </c>
      <c r="V4426" t="s">
        <v>26199</v>
      </c>
      <c r="Y4426" s="97"/>
      <c r="AA4426" s="91" t="str">
        <v>LHATC003.1HR</v>
      </c>
    </row>
    <row r="4427" spans="1:27" s="91" customFormat="1" ht="15" customHeight="1" x14ac:dyDescent="0.35">
      <c r="A4427" t="s">
        <v>13184</v>
      </c>
      <c r="B4427" t="s">
        <v>13183</v>
      </c>
      <c r="C4427" t="s">
        <v>13181</v>
      </c>
      <c r="D4427" t="s">
        <v>13185</v>
      </c>
      <c r="E4427"/>
      <c r="F4427" t="s">
        <v>9</v>
      </c>
      <c r="G4427"/>
      <c r="H4427">
        <v>10.8</v>
      </c>
      <c r="I4427">
        <v>29.51</v>
      </c>
      <c r="J4427" t="s">
        <v>10</v>
      </c>
      <c r="K4427">
        <v>35.210799999999999</v>
      </c>
      <c r="L4427">
        <v>-88.722700000000003</v>
      </c>
      <c r="M4427" s="100" t="s">
        <v>38377</v>
      </c>
      <c r="N4427" t="s">
        <v>26200</v>
      </c>
      <c r="O4427" t="s">
        <v>42484</v>
      </c>
      <c r="P4427">
        <v>4</v>
      </c>
      <c r="Q4427" t="s">
        <v>32202</v>
      </c>
      <c r="R4427" t="s">
        <v>25816</v>
      </c>
      <c r="S4427" t="s">
        <v>26197</v>
      </c>
      <c r="T4427"/>
      <c r="U4427" t="s">
        <v>26198</v>
      </c>
      <c r="V4427" t="s">
        <v>26199</v>
      </c>
      <c r="X4427" s="91" t="s">
        <v>29689</v>
      </c>
      <c r="Y4427" s="97"/>
      <c r="AA4427" s="91" t="str">
        <v>LHATC010.8MC</v>
      </c>
    </row>
    <row r="4428" spans="1:27" s="91" customFormat="1" ht="15" customHeight="1" x14ac:dyDescent="0.35">
      <c r="A4428" t="s">
        <v>13187</v>
      </c>
      <c r="B4428" t="s">
        <v>13186</v>
      </c>
      <c r="C4428" t="s">
        <v>13181</v>
      </c>
      <c r="D4428" t="s">
        <v>13188</v>
      </c>
      <c r="E4428"/>
      <c r="F4428" t="s">
        <v>9</v>
      </c>
      <c r="G4428"/>
      <c r="H4428">
        <v>11.4</v>
      </c>
      <c r="I4428">
        <v>23.88</v>
      </c>
      <c r="J4428" t="s">
        <v>10</v>
      </c>
      <c r="K4428">
        <v>35.218200000000003</v>
      </c>
      <c r="L4428">
        <v>-88.718800000000002</v>
      </c>
      <c r="M4428" s="100" t="s">
        <v>38377</v>
      </c>
      <c r="N4428" t="s">
        <v>26200</v>
      </c>
      <c r="O4428" t="s">
        <v>42484</v>
      </c>
      <c r="P4428">
        <v>4</v>
      </c>
      <c r="Q4428" t="s">
        <v>32202</v>
      </c>
      <c r="R4428" t="s">
        <v>25816</v>
      </c>
      <c r="S4428" t="s">
        <v>26197</v>
      </c>
      <c r="T4428"/>
      <c r="U4428" t="s">
        <v>26198</v>
      </c>
      <c r="V4428" t="s">
        <v>26199</v>
      </c>
      <c r="Y4428" s="97"/>
      <c r="AA4428" s="91" t="str">
        <v>LHATC011.4MC</v>
      </c>
    </row>
    <row r="4429" spans="1:27" s="91" customFormat="1" ht="15" customHeight="1" x14ac:dyDescent="0.35">
      <c r="A4429" t="s">
        <v>13190</v>
      </c>
      <c r="B4429" t="s">
        <v>13189</v>
      </c>
      <c r="C4429" t="s">
        <v>13191</v>
      </c>
      <c r="D4429" t="s">
        <v>13192</v>
      </c>
      <c r="E4429"/>
      <c r="F4429" t="s">
        <v>58</v>
      </c>
      <c r="G4429"/>
      <c r="H4429">
        <v>0.1</v>
      </c>
      <c r="I4429">
        <v>1.88</v>
      </c>
      <c r="J4429" t="s">
        <v>59</v>
      </c>
      <c r="K4429">
        <v>35.521740000000001</v>
      </c>
      <c r="L4429">
        <v>-85.534000000000006</v>
      </c>
      <c r="M4429" s="100" t="s">
        <v>38403</v>
      </c>
      <c r="N4429" t="s">
        <v>26290</v>
      </c>
      <c r="O4429" t="s">
        <v>42321</v>
      </c>
      <c r="P4429">
        <v>3</v>
      </c>
      <c r="Q4429" t="s">
        <v>27629</v>
      </c>
      <c r="R4429" t="s">
        <v>25802</v>
      </c>
      <c r="S4429" t="s">
        <v>26197</v>
      </c>
      <c r="T4429"/>
      <c r="U4429" t="s">
        <v>26198</v>
      </c>
      <c r="V4429" t="s">
        <v>26199</v>
      </c>
      <c r="W4429" s="91" t="s">
        <v>35384</v>
      </c>
      <c r="X4429" s="91" t="s">
        <v>31064</v>
      </c>
      <c r="Y4429" s="97"/>
      <c r="AA4429" s="91" t="str">
        <v>LHE000.1SE</v>
      </c>
    </row>
    <row r="4430" spans="1:27" s="91" customFormat="1" ht="15" customHeight="1" x14ac:dyDescent="0.35">
      <c r="A4430" t="s">
        <v>13194</v>
      </c>
      <c r="B4430" t="s">
        <v>13193</v>
      </c>
      <c r="C4430" t="s">
        <v>13191</v>
      </c>
      <c r="D4430" t="s">
        <v>13195</v>
      </c>
      <c r="E4430"/>
      <c r="F4430" t="s">
        <v>58</v>
      </c>
      <c r="G4430"/>
      <c r="H4430">
        <v>0.8</v>
      </c>
      <c r="I4430">
        <v>1.51</v>
      </c>
      <c r="J4430" t="s">
        <v>59</v>
      </c>
      <c r="K4430">
        <v>35.529380000000003</v>
      </c>
      <c r="L4430">
        <v>-85.530799999999999</v>
      </c>
      <c r="M4430" s="100" t="s">
        <v>38403</v>
      </c>
      <c r="N4430" t="s">
        <v>26290</v>
      </c>
      <c r="O4430" t="s">
        <v>42321</v>
      </c>
      <c r="P4430">
        <v>3</v>
      </c>
      <c r="Q4430" t="s">
        <v>27629</v>
      </c>
      <c r="R4430" t="s">
        <v>25802</v>
      </c>
      <c r="S4430" t="s">
        <v>26197</v>
      </c>
      <c r="T4430"/>
      <c r="U4430" t="s">
        <v>26198</v>
      </c>
      <c r="V4430" t="s">
        <v>26199</v>
      </c>
      <c r="W4430" s="91" t="s">
        <v>35385</v>
      </c>
      <c r="X4430" s="91" t="s">
        <v>31064</v>
      </c>
      <c r="Y4430" s="97"/>
      <c r="AA4430" s="91" t="str">
        <v>LHE000.8SE</v>
      </c>
    </row>
    <row r="4431" spans="1:27" s="91" customFormat="1" ht="15" customHeight="1" x14ac:dyDescent="0.35">
      <c r="A4431" t="s">
        <v>13197</v>
      </c>
      <c r="B4431" t="s">
        <v>13196</v>
      </c>
      <c r="C4431" t="s">
        <v>13191</v>
      </c>
      <c r="D4431" t="s">
        <v>13198</v>
      </c>
      <c r="E4431"/>
      <c r="F4431" t="s">
        <v>58</v>
      </c>
      <c r="G4431"/>
      <c r="H4431">
        <v>1.6</v>
      </c>
      <c r="I4431">
        <v>0.82</v>
      </c>
      <c r="J4431" t="s">
        <v>59</v>
      </c>
      <c r="K4431">
        <v>35.53407</v>
      </c>
      <c r="L4431">
        <v>-85.521199999999993</v>
      </c>
      <c r="M4431" s="100" t="s">
        <v>38403</v>
      </c>
      <c r="N4431" t="s">
        <v>26290</v>
      </c>
      <c r="O4431" t="s">
        <v>42321</v>
      </c>
      <c r="P4431">
        <v>3</v>
      </c>
      <c r="Q4431" t="s">
        <v>27629</v>
      </c>
      <c r="R4431" t="s">
        <v>25802</v>
      </c>
      <c r="S4431" t="s">
        <v>26197</v>
      </c>
      <c r="T4431"/>
      <c r="U4431" t="s">
        <v>26198</v>
      </c>
      <c r="V4431" t="s">
        <v>26199</v>
      </c>
      <c r="W4431" s="91" t="s">
        <v>35386</v>
      </c>
      <c r="X4431" s="91" t="s">
        <v>31064</v>
      </c>
      <c r="Y4431" s="97"/>
      <c r="AA4431" s="91" t="str">
        <v>LHE001.6SE</v>
      </c>
    </row>
    <row r="4432" spans="1:27" s="91" customFormat="1" ht="15" customHeight="1" x14ac:dyDescent="0.35">
      <c r="A4432" t="s">
        <v>13200</v>
      </c>
      <c r="B4432" t="s">
        <v>13199</v>
      </c>
      <c r="C4432" t="s">
        <v>13201</v>
      </c>
      <c r="D4432" t="s">
        <v>13202</v>
      </c>
      <c r="E4432"/>
      <c r="F4432" t="s">
        <v>29086</v>
      </c>
      <c r="G4432"/>
      <c r="H4432">
        <v>0.3</v>
      </c>
      <c r="I4432">
        <v>10.95</v>
      </c>
      <c r="J4432" t="s">
        <v>470</v>
      </c>
      <c r="K4432">
        <v>35.52993</v>
      </c>
      <c r="L4432">
        <v>-85.867419999999996</v>
      </c>
      <c r="M4432" s="100" t="s">
        <v>38403</v>
      </c>
      <c r="N4432" t="s">
        <v>26290</v>
      </c>
      <c r="O4432" t="s">
        <v>42485</v>
      </c>
      <c r="P4432">
        <v>3</v>
      </c>
      <c r="Q4432" t="s">
        <v>27630</v>
      </c>
      <c r="R4432" t="s">
        <v>25812</v>
      </c>
      <c r="S4432" t="s">
        <v>26197</v>
      </c>
      <c r="T4432"/>
      <c r="U4432" t="s">
        <v>26198</v>
      </c>
      <c r="V4432" t="s">
        <v>26199</v>
      </c>
      <c r="Y4432" s="97"/>
      <c r="AA4432" s="91" t="str">
        <v>LHICK000.3WA</v>
      </c>
    </row>
    <row r="4433" spans="1:27" s="91" customFormat="1" ht="15" customHeight="1" x14ac:dyDescent="0.35">
      <c r="A4433" t="s">
        <v>13204</v>
      </c>
      <c r="B4433" t="s">
        <v>13203</v>
      </c>
      <c r="C4433" t="s">
        <v>13205</v>
      </c>
      <c r="D4433" t="s">
        <v>13206</v>
      </c>
      <c r="E4433"/>
      <c r="F4433" t="s">
        <v>29083</v>
      </c>
      <c r="G4433"/>
      <c r="H4433">
        <v>0</v>
      </c>
      <c r="I4433">
        <v>8.39</v>
      </c>
      <c r="J4433" t="s">
        <v>4</v>
      </c>
      <c r="K4433">
        <v>35.3508</v>
      </c>
      <c r="L4433">
        <v>-87.533100000000005</v>
      </c>
      <c r="M4433" s="100" t="s">
        <v>38391</v>
      </c>
      <c r="N4433" t="s">
        <v>26220</v>
      </c>
      <c r="O4433" t="s">
        <v>42627</v>
      </c>
      <c r="P4433">
        <v>5</v>
      </c>
      <c r="Q4433" t="s">
        <v>32203</v>
      </c>
      <c r="R4433" t="s">
        <v>25808</v>
      </c>
      <c r="S4433" t="s">
        <v>26197</v>
      </c>
      <c r="T4433" t="s">
        <v>27631</v>
      </c>
      <c r="U4433" t="s">
        <v>26207</v>
      </c>
      <c r="V4433" t="s">
        <v>26199</v>
      </c>
      <c r="X4433" s="91" t="s">
        <v>39585</v>
      </c>
      <c r="Y4433" s="97"/>
      <c r="AA4433" s="91" t="str">
        <v>LHILL000.0LW</v>
      </c>
    </row>
    <row r="4434" spans="1:27" s="91" customFormat="1" ht="15" customHeight="1" x14ac:dyDescent="0.35">
      <c r="A4434" t="s">
        <v>13208</v>
      </c>
      <c r="B4434" t="s">
        <v>13207</v>
      </c>
      <c r="C4434" t="s">
        <v>13209</v>
      </c>
      <c r="D4434" t="s">
        <v>13210</v>
      </c>
      <c r="E4434"/>
      <c r="F4434" t="s">
        <v>44</v>
      </c>
      <c r="G4434"/>
      <c r="H4434">
        <v>3.5</v>
      </c>
      <c r="I4434">
        <v>0.82</v>
      </c>
      <c r="J4434" t="s">
        <v>2535</v>
      </c>
      <c r="K4434">
        <v>35.651389999999999</v>
      </c>
      <c r="L4434">
        <v>-84.873069999999998</v>
      </c>
      <c r="M4434" s="100" t="s">
        <v>38415</v>
      </c>
      <c r="N4434" t="s">
        <v>26602</v>
      </c>
      <c r="O4434" t="s">
        <v>42267</v>
      </c>
      <c r="P4434">
        <v>1</v>
      </c>
      <c r="Q4434" t="s">
        <v>32204</v>
      </c>
      <c r="R4434" t="s">
        <v>25802</v>
      </c>
      <c r="S4434" t="s">
        <v>26197</v>
      </c>
      <c r="T4434"/>
      <c r="U4434" t="s">
        <v>26198</v>
      </c>
      <c r="V4434" t="s">
        <v>26204</v>
      </c>
      <c r="Y4434" s="97"/>
      <c r="AA4434" s="91" t="str">
        <v>LHOLL003.5RH</v>
      </c>
    </row>
    <row r="4435" spans="1:27" s="91" customFormat="1" ht="15" customHeight="1" x14ac:dyDescent="0.35">
      <c r="A4435" t="s">
        <v>13212</v>
      </c>
      <c r="B4435" t="s">
        <v>13211</v>
      </c>
      <c r="C4435" t="s">
        <v>13213</v>
      </c>
      <c r="D4435" t="s">
        <v>13214</v>
      </c>
      <c r="E4435"/>
      <c r="F4435" t="s">
        <v>28994</v>
      </c>
      <c r="G4435"/>
      <c r="H4435">
        <v>0.3</v>
      </c>
      <c r="I4435">
        <v>5.19</v>
      </c>
      <c r="J4435" t="s">
        <v>270</v>
      </c>
      <c r="K4435">
        <v>36.498600000000003</v>
      </c>
      <c r="L4435">
        <v>-82.565700000000007</v>
      </c>
      <c r="M4435" s="100" t="s">
        <v>38412</v>
      </c>
      <c r="N4435" t="s">
        <v>29031</v>
      </c>
      <c r="O4435" t="s">
        <v>42479</v>
      </c>
      <c r="P4435">
        <v>3</v>
      </c>
      <c r="Q4435" t="s">
        <v>32205</v>
      </c>
      <c r="R4435" t="s">
        <v>25821</v>
      </c>
      <c r="S4435" t="s">
        <v>26197</v>
      </c>
      <c r="T4435"/>
      <c r="U4435" t="s">
        <v>26198</v>
      </c>
      <c r="V4435" t="s">
        <v>26204</v>
      </c>
      <c r="X4435" s="91" t="s">
        <v>32206</v>
      </c>
      <c r="Y4435" s="97"/>
      <c r="AA4435" s="91" t="str">
        <v>LHORS000.3SU</v>
      </c>
    </row>
    <row r="4436" spans="1:27" s="91" customFormat="1" ht="15" customHeight="1" x14ac:dyDescent="0.35">
      <c r="A4436" t="s">
        <v>13216</v>
      </c>
      <c r="B4436" t="s">
        <v>13215</v>
      </c>
      <c r="C4436" t="s">
        <v>13213</v>
      </c>
      <c r="D4436" t="s">
        <v>13217</v>
      </c>
      <c r="E4436"/>
      <c r="F4436" t="s">
        <v>28994</v>
      </c>
      <c r="G4436"/>
      <c r="H4436">
        <v>0.5</v>
      </c>
      <c r="I4436">
        <v>5.19</v>
      </c>
      <c r="J4436" t="s">
        <v>270</v>
      </c>
      <c r="K4436">
        <v>36.496940000000002</v>
      </c>
      <c r="L4436">
        <v>-82.573610000000002</v>
      </c>
      <c r="M4436" s="100" t="s">
        <v>38412</v>
      </c>
      <c r="N4436" t="s">
        <v>29031</v>
      </c>
      <c r="O4436" t="s">
        <v>42479</v>
      </c>
      <c r="P4436">
        <v>3</v>
      </c>
      <c r="Q4436" t="s">
        <v>32205</v>
      </c>
      <c r="R4436" t="s">
        <v>25821</v>
      </c>
      <c r="S4436" t="s">
        <v>26197</v>
      </c>
      <c r="T4436"/>
      <c r="U4436" t="s">
        <v>26198</v>
      </c>
      <c r="V4436" t="s">
        <v>26204</v>
      </c>
      <c r="X4436" s="91" t="s">
        <v>32206</v>
      </c>
      <c r="Y4436" s="97"/>
      <c r="AA4436" s="91" t="str">
        <v>LHORS000.5SU</v>
      </c>
    </row>
    <row r="4437" spans="1:27" s="91" customFormat="1" ht="15" customHeight="1" x14ac:dyDescent="0.35">
      <c r="A4437" t="s">
        <v>13219</v>
      </c>
      <c r="B4437" t="s">
        <v>13218</v>
      </c>
      <c r="C4437" t="s">
        <v>13220</v>
      </c>
      <c r="D4437" t="s">
        <v>13221</v>
      </c>
      <c r="E4437"/>
      <c r="F4437" t="s">
        <v>29086</v>
      </c>
      <c r="G4437"/>
      <c r="H4437">
        <v>0.7</v>
      </c>
      <c r="I4437">
        <v>4.33</v>
      </c>
      <c r="J4437" t="s">
        <v>1600</v>
      </c>
      <c r="K4437">
        <v>35.040799999999997</v>
      </c>
      <c r="L4437">
        <v>-86.375200000000007</v>
      </c>
      <c r="M4437" s="100" t="s">
        <v>38525</v>
      </c>
      <c r="N4437" t="s">
        <v>26419</v>
      </c>
      <c r="O4437" t="s">
        <v>42486</v>
      </c>
      <c r="P4437">
        <v>1</v>
      </c>
      <c r="Q4437" t="s">
        <v>32207</v>
      </c>
      <c r="R4437" t="s">
        <v>25808</v>
      </c>
      <c r="S4437" t="s">
        <v>26197</v>
      </c>
      <c r="T4437"/>
      <c r="U4437" t="s">
        <v>26198</v>
      </c>
      <c r="V4437" t="s">
        <v>26199</v>
      </c>
      <c r="X4437" s="91" t="s">
        <v>32208</v>
      </c>
      <c r="Y4437" s="97"/>
      <c r="AA4437" s="91" t="str">
        <v>LHUCK000.7LI</v>
      </c>
    </row>
    <row r="4438" spans="1:27" s="91" customFormat="1" ht="15" customHeight="1" x14ac:dyDescent="0.35">
      <c r="A4438" t="s">
        <v>13223</v>
      </c>
      <c r="B4438" t="s">
        <v>13222</v>
      </c>
      <c r="C4438" t="s">
        <v>13224</v>
      </c>
      <c r="D4438" t="s">
        <v>13225</v>
      </c>
      <c r="E4438"/>
      <c r="F4438" t="s">
        <v>29086</v>
      </c>
      <c r="G4438"/>
      <c r="H4438">
        <v>0.8</v>
      </c>
      <c r="I4438">
        <v>12.97</v>
      </c>
      <c r="J4438" t="s">
        <v>2764</v>
      </c>
      <c r="K4438">
        <v>36.554721999999998</v>
      </c>
      <c r="L4438">
        <v>-85.87527</v>
      </c>
      <c r="M4438" s="100" t="s">
        <v>38456</v>
      </c>
      <c r="N4438" t="s">
        <v>26335</v>
      </c>
      <c r="O4438" t="s">
        <v>42278</v>
      </c>
      <c r="P4438">
        <v>4</v>
      </c>
      <c r="Q4438" t="s">
        <v>27632</v>
      </c>
      <c r="R4438" t="s">
        <v>25812</v>
      </c>
      <c r="S4438" t="s">
        <v>26197</v>
      </c>
      <c r="T4438"/>
      <c r="U4438" t="s">
        <v>26198</v>
      </c>
      <c r="V4438" t="s">
        <v>26199</v>
      </c>
      <c r="Y4438" s="97"/>
      <c r="AA4438" s="91" t="str">
        <v>LHUNG000.8MA</v>
      </c>
    </row>
    <row r="4439" spans="1:27" s="91" customFormat="1" ht="15" customHeight="1" x14ac:dyDescent="0.35">
      <c r="A4439" t="s">
        <v>13227</v>
      </c>
      <c r="B4439" t="s">
        <v>13226</v>
      </c>
      <c r="C4439" t="s">
        <v>13224</v>
      </c>
      <c r="D4439" t="s">
        <v>13228</v>
      </c>
      <c r="E4439"/>
      <c r="F4439" t="s">
        <v>29086</v>
      </c>
      <c r="G4439"/>
      <c r="H4439">
        <v>3.8</v>
      </c>
      <c r="I4439">
        <v>7.12</v>
      </c>
      <c r="J4439" t="s">
        <v>2764</v>
      </c>
      <c r="K4439">
        <v>36.523850000000003</v>
      </c>
      <c r="L4439">
        <v>-85.883650000000003</v>
      </c>
      <c r="M4439" s="100" t="s">
        <v>38456</v>
      </c>
      <c r="N4439" t="s">
        <v>26335</v>
      </c>
      <c r="O4439" t="s">
        <v>42278</v>
      </c>
      <c r="P4439">
        <v>4</v>
      </c>
      <c r="Q4439" t="s">
        <v>27632</v>
      </c>
      <c r="R4439" t="s">
        <v>25812</v>
      </c>
      <c r="S4439" t="s">
        <v>26197</v>
      </c>
      <c r="T4439"/>
      <c r="U4439" t="s">
        <v>26198</v>
      </c>
      <c r="V4439" t="s">
        <v>26199</v>
      </c>
      <c r="X4439" s="91" t="s">
        <v>32209</v>
      </c>
      <c r="Y4439" s="97"/>
      <c r="AA4439" s="91" t="str">
        <v>LHUNG003.8MA</v>
      </c>
    </row>
    <row r="4440" spans="1:27" s="91" customFormat="1" ht="15" customHeight="1" x14ac:dyDescent="0.35">
      <c r="A4440" t="s">
        <v>13230</v>
      </c>
      <c r="B4440" t="s">
        <v>13229</v>
      </c>
      <c r="C4440" t="s">
        <v>13231</v>
      </c>
      <c r="D4440" t="s">
        <v>13232</v>
      </c>
      <c r="E4440"/>
      <c r="F4440" t="s">
        <v>29083</v>
      </c>
      <c r="G4440"/>
      <c r="H4440">
        <v>0.2</v>
      </c>
      <c r="I4440">
        <v>14.44</v>
      </c>
      <c r="J4440" t="s">
        <v>423</v>
      </c>
      <c r="K4440">
        <v>36.037222</v>
      </c>
      <c r="L4440">
        <v>-87.639167</v>
      </c>
      <c r="M4440" s="100" t="s">
        <v>38382</v>
      </c>
      <c r="N4440" t="s">
        <v>26210</v>
      </c>
      <c r="O4440" t="s">
        <v>42473</v>
      </c>
      <c r="P4440">
        <v>3</v>
      </c>
      <c r="Q4440" t="s">
        <v>32210</v>
      </c>
      <c r="R4440" t="s">
        <v>25829</v>
      </c>
      <c r="S4440" t="s">
        <v>26197</v>
      </c>
      <c r="T4440"/>
      <c r="U4440" t="s">
        <v>26198</v>
      </c>
      <c r="V4440" t="s">
        <v>26199</v>
      </c>
      <c r="X4440" s="91" t="s">
        <v>32211</v>
      </c>
      <c r="Y4440" s="97"/>
      <c r="AA4440" s="91" t="str">
        <v>LHURR000.2HU</v>
      </c>
    </row>
    <row r="4441" spans="1:27" s="91" customFormat="1" ht="15" customHeight="1" x14ac:dyDescent="0.35">
      <c r="A4441" t="s">
        <v>13234</v>
      </c>
      <c r="B4441" t="s">
        <v>13233</v>
      </c>
      <c r="C4441" t="s">
        <v>13231</v>
      </c>
      <c r="D4441" t="s">
        <v>13235</v>
      </c>
      <c r="E4441"/>
      <c r="F4441" t="s">
        <v>75</v>
      </c>
      <c r="G4441"/>
      <c r="H4441">
        <v>0.9</v>
      </c>
      <c r="I4441">
        <v>9.18</v>
      </c>
      <c r="J4441" t="s">
        <v>76</v>
      </c>
      <c r="K4441">
        <v>35.5319</v>
      </c>
      <c r="L4441">
        <v>-86.514799999999994</v>
      </c>
      <c r="M4441" s="100" t="s">
        <v>38389</v>
      </c>
      <c r="N4441" t="s">
        <v>26217</v>
      </c>
      <c r="O4441" t="s">
        <v>42474</v>
      </c>
      <c r="P4441">
        <v>4</v>
      </c>
      <c r="Q4441" t="s">
        <v>32212</v>
      </c>
      <c r="R4441" t="s">
        <v>25808</v>
      </c>
      <c r="S4441" t="s">
        <v>26197</v>
      </c>
      <c r="T4441"/>
      <c r="U4441" t="s">
        <v>26198</v>
      </c>
      <c r="V4441" t="s">
        <v>26199</v>
      </c>
      <c r="X4441" s="91" t="s">
        <v>29982</v>
      </c>
      <c r="Y4441" s="97"/>
      <c r="AA4441" s="91" t="str">
        <v>LHURR000.9BE</v>
      </c>
    </row>
    <row r="4442" spans="1:27" s="91" customFormat="1" ht="15" customHeight="1" x14ac:dyDescent="0.35">
      <c r="A4442" t="s">
        <v>13237</v>
      </c>
      <c r="B4442" t="s">
        <v>13236</v>
      </c>
      <c r="C4442" t="s">
        <v>13238</v>
      </c>
      <c r="D4442" t="s">
        <v>11589</v>
      </c>
      <c r="E4442"/>
      <c r="F4442" t="s">
        <v>58</v>
      </c>
      <c r="G4442"/>
      <c r="H4442">
        <v>1.2</v>
      </c>
      <c r="I4442">
        <v>10.8</v>
      </c>
      <c r="J4442" t="s">
        <v>826</v>
      </c>
      <c r="K4442">
        <v>36.200833000000003</v>
      </c>
      <c r="L4442">
        <v>-85.090277999999998</v>
      </c>
      <c r="M4442" s="100" t="s">
        <v>38411</v>
      </c>
      <c r="N4442" t="s">
        <v>26248</v>
      </c>
      <c r="O4442" t="s">
        <v>42475</v>
      </c>
      <c r="P4442">
        <v>4</v>
      </c>
      <c r="Q4442" t="s">
        <v>32213</v>
      </c>
      <c r="R4442" t="s">
        <v>25812</v>
      </c>
      <c r="S4442" t="s">
        <v>26197</v>
      </c>
      <c r="T4442"/>
      <c r="U4442" t="s">
        <v>26198</v>
      </c>
      <c r="V4442" t="s">
        <v>26199</v>
      </c>
      <c r="Y4442" s="97"/>
      <c r="AA4442" s="91" t="str">
        <v>LHURR001.2OV</v>
      </c>
    </row>
    <row r="4443" spans="1:27" s="91" customFormat="1" ht="15" customHeight="1" x14ac:dyDescent="0.35">
      <c r="A4443" t="s">
        <v>13240</v>
      </c>
      <c r="B4443" t="s">
        <v>13239</v>
      </c>
      <c r="C4443" t="s">
        <v>13231</v>
      </c>
      <c r="D4443" t="s">
        <v>13241</v>
      </c>
      <c r="E4443"/>
      <c r="F4443" t="s">
        <v>58</v>
      </c>
      <c r="G4443"/>
      <c r="H4443">
        <v>5.2</v>
      </c>
      <c r="I4443">
        <v>3.76</v>
      </c>
      <c r="J4443" t="s">
        <v>826</v>
      </c>
      <c r="K4443">
        <v>36.167670000000001</v>
      </c>
      <c r="L4443">
        <v>-85.117500000000007</v>
      </c>
      <c r="M4443" s="100" t="s">
        <v>38411</v>
      </c>
      <c r="N4443" t="s">
        <v>26248</v>
      </c>
      <c r="O4443" t="s">
        <v>42475</v>
      </c>
      <c r="P4443">
        <v>4</v>
      </c>
      <c r="Q4443" t="s">
        <v>32213</v>
      </c>
      <c r="R4443" t="s">
        <v>25812</v>
      </c>
      <c r="S4443" t="s">
        <v>26197</v>
      </c>
      <c r="T4443"/>
      <c r="U4443" t="s">
        <v>26198</v>
      </c>
      <c r="V4443" t="s">
        <v>26199</v>
      </c>
      <c r="Y4443" s="97"/>
      <c r="AA4443" s="91" t="str">
        <v>LHURR005.2OV</v>
      </c>
    </row>
    <row r="4444" spans="1:27" s="91" customFormat="1" ht="15" customHeight="1" x14ac:dyDescent="0.35">
      <c r="A4444" t="s">
        <v>13243</v>
      </c>
      <c r="B4444" t="s">
        <v>13242</v>
      </c>
      <c r="C4444" t="s">
        <v>13244</v>
      </c>
      <c r="D4444" t="s">
        <v>13245</v>
      </c>
      <c r="E4444"/>
      <c r="F4444" t="s">
        <v>33</v>
      </c>
      <c r="G4444"/>
      <c r="H4444">
        <v>0.1</v>
      </c>
      <c r="I4444">
        <v>1.07</v>
      </c>
      <c r="J4444" t="s">
        <v>95</v>
      </c>
      <c r="K4444">
        <v>35.927900000000001</v>
      </c>
      <c r="L4444">
        <v>-86.863699999999994</v>
      </c>
      <c r="M4444" s="100" t="s">
        <v>38379</v>
      </c>
      <c r="N4444" t="s">
        <v>26205</v>
      </c>
      <c r="O4444" t="s">
        <v>42128</v>
      </c>
      <c r="P4444">
        <v>1</v>
      </c>
      <c r="Q4444" t="s">
        <v>32214</v>
      </c>
      <c r="R4444" t="s">
        <v>25829</v>
      </c>
      <c r="S4444" t="s">
        <v>26197</v>
      </c>
      <c r="T4444"/>
      <c r="U4444" t="s">
        <v>26198</v>
      </c>
      <c r="V4444" t="s">
        <v>26199</v>
      </c>
      <c r="Y4444" s="97"/>
      <c r="AA4444" s="91" t="str">
        <v>LIBER000.1WI</v>
      </c>
    </row>
    <row r="4445" spans="1:27" s="91" customFormat="1" ht="15" customHeight="1" x14ac:dyDescent="0.35">
      <c r="A4445" t="s">
        <v>13247</v>
      </c>
      <c r="B4445" t="s">
        <v>13246</v>
      </c>
      <c r="C4445" t="s">
        <v>13244</v>
      </c>
      <c r="D4445" t="s">
        <v>13248</v>
      </c>
      <c r="E4445"/>
      <c r="F4445" t="s">
        <v>33</v>
      </c>
      <c r="G4445"/>
      <c r="H4445">
        <v>0.2</v>
      </c>
      <c r="I4445">
        <v>1.07</v>
      </c>
      <c r="J4445" t="s">
        <v>95</v>
      </c>
      <c r="K4445">
        <v>35.928199999999997</v>
      </c>
      <c r="L4445">
        <v>-86.863699999999994</v>
      </c>
      <c r="M4445" s="100" t="s">
        <v>38379</v>
      </c>
      <c r="N4445" t="s">
        <v>26205</v>
      </c>
      <c r="O4445" t="s">
        <v>42128</v>
      </c>
      <c r="P4445">
        <v>1</v>
      </c>
      <c r="Q4445" t="s">
        <v>32214</v>
      </c>
      <c r="R4445" t="s">
        <v>25829</v>
      </c>
      <c r="S4445" t="s">
        <v>26197</v>
      </c>
      <c r="T4445"/>
      <c r="U4445" t="s">
        <v>26198</v>
      </c>
      <c r="V4445" t="s">
        <v>26199</v>
      </c>
      <c r="X4445" s="91" t="s">
        <v>32215</v>
      </c>
      <c r="Y4445" s="97"/>
      <c r="AA4445" s="91" t="str">
        <v>LIBER000.2WI</v>
      </c>
    </row>
    <row r="4446" spans="1:27" s="91" customFormat="1" ht="15" customHeight="1" x14ac:dyDescent="0.35">
      <c r="A4446" t="s">
        <v>32216</v>
      </c>
      <c r="B4446" t="s">
        <v>13249</v>
      </c>
      <c r="C4446" t="s">
        <v>13244</v>
      </c>
      <c r="D4446" t="s">
        <v>13250</v>
      </c>
      <c r="E4446"/>
      <c r="F4446" t="s">
        <v>33</v>
      </c>
      <c r="G4446"/>
      <c r="H4446">
        <v>0.4</v>
      </c>
      <c r="I4446">
        <v>1.03</v>
      </c>
      <c r="J4446" t="s">
        <v>95</v>
      </c>
      <c r="K4446">
        <v>35.929000000000002</v>
      </c>
      <c r="L4446">
        <v>-86.86206</v>
      </c>
      <c r="M4446" s="100" t="s">
        <v>38379</v>
      </c>
      <c r="N4446" t="s">
        <v>26205</v>
      </c>
      <c r="O4446" t="s">
        <v>42128</v>
      </c>
      <c r="P4446">
        <v>1</v>
      </c>
      <c r="Q4446" t="s">
        <v>32214</v>
      </c>
      <c r="R4446" t="s">
        <v>25829</v>
      </c>
      <c r="S4446" t="s">
        <v>26197</v>
      </c>
      <c r="T4446"/>
      <c r="U4446" t="s">
        <v>26198</v>
      </c>
      <c r="V4446" t="s">
        <v>26199</v>
      </c>
      <c r="W4446" s="91" t="s">
        <v>37329</v>
      </c>
      <c r="X4446" s="91" t="s">
        <v>32217</v>
      </c>
      <c r="Y4446" s="97"/>
      <c r="AA4446" s="91" t="str">
        <v>LIBER000.4WI</v>
      </c>
    </row>
    <row r="4447" spans="1:27" s="91" customFormat="1" ht="15" customHeight="1" x14ac:dyDescent="0.35">
      <c r="A4447" t="s">
        <v>29258</v>
      </c>
      <c r="B4447" t="s">
        <v>29259</v>
      </c>
      <c r="C4447" t="s">
        <v>13244</v>
      </c>
      <c r="D4447" t="s">
        <v>29260</v>
      </c>
      <c r="E4447"/>
      <c r="F4447" t="s">
        <v>33</v>
      </c>
      <c r="G4447"/>
      <c r="H4447">
        <v>0.5</v>
      </c>
      <c r="I4447">
        <v>0.7</v>
      </c>
      <c r="J4447" t="s">
        <v>95</v>
      </c>
      <c r="K4447">
        <v>35.929369999999999</v>
      </c>
      <c r="L4447">
        <v>-86.855549999999994</v>
      </c>
      <c r="M4447" s="100" t="s">
        <v>38379</v>
      </c>
      <c r="N4447" t="s">
        <v>26205</v>
      </c>
      <c r="O4447" t="s">
        <v>42128</v>
      </c>
      <c r="P4447">
        <v>1</v>
      </c>
      <c r="Q4447" t="s">
        <v>32218</v>
      </c>
      <c r="R4447" t="s">
        <v>25829</v>
      </c>
      <c r="S4447" t="s">
        <v>26197</v>
      </c>
      <c r="T4447"/>
      <c r="U4447" t="s">
        <v>26198</v>
      </c>
      <c r="V4447" t="s">
        <v>26199</v>
      </c>
      <c r="Y4447" s="97"/>
      <c r="AA4447" s="91" t="str">
        <v>LIBER000.5WI</v>
      </c>
    </row>
    <row r="4448" spans="1:27" s="91" customFormat="1" ht="15" customHeight="1" x14ac:dyDescent="0.35">
      <c r="A4448" t="s">
        <v>27634</v>
      </c>
      <c r="B4448" t="s">
        <v>27633</v>
      </c>
      <c r="C4448" t="s">
        <v>13253</v>
      </c>
      <c r="D4448" t="s">
        <v>27635</v>
      </c>
      <c r="E4448"/>
      <c r="F4448" t="s">
        <v>28994</v>
      </c>
      <c r="G4448"/>
      <c r="H4448">
        <v>0.7</v>
      </c>
      <c r="I4448">
        <v>0.8</v>
      </c>
      <c r="J4448" t="s">
        <v>1514</v>
      </c>
      <c r="K4448">
        <v>35.502270000000003</v>
      </c>
      <c r="L4448">
        <v>-84.613810000000001</v>
      </c>
      <c r="M4448" s="100" t="s">
        <v>38384</v>
      </c>
      <c r="N4448" t="s">
        <v>26211</v>
      </c>
      <c r="O4448" t="s">
        <v>42537</v>
      </c>
      <c r="P4448">
        <v>2</v>
      </c>
      <c r="Q4448" t="s">
        <v>28017</v>
      </c>
      <c r="R4448" t="s">
        <v>25802</v>
      </c>
      <c r="S4448" t="s">
        <v>26197</v>
      </c>
      <c r="T4448"/>
      <c r="U4448" t="s">
        <v>26198</v>
      </c>
      <c r="V4448" t="s">
        <v>26204</v>
      </c>
      <c r="X4448" s="91" t="s">
        <v>35387</v>
      </c>
      <c r="Y4448" s="97"/>
      <c r="AA4448" s="91" t="str">
        <v>LIBER000.7MM</v>
      </c>
    </row>
    <row r="4449" spans="1:27" s="91" customFormat="1" ht="15" customHeight="1" x14ac:dyDescent="0.35">
      <c r="A4449" t="s">
        <v>38020</v>
      </c>
      <c r="B4449" t="s">
        <v>38021</v>
      </c>
      <c r="C4449" t="s">
        <v>13253</v>
      </c>
      <c r="D4449" t="s">
        <v>38022</v>
      </c>
      <c r="E4449"/>
      <c r="F4449" t="s">
        <v>33</v>
      </c>
      <c r="G4449"/>
      <c r="H4449">
        <v>0.7</v>
      </c>
      <c r="I4449">
        <v>11.6</v>
      </c>
      <c r="J4449" t="s">
        <v>253</v>
      </c>
      <c r="K4449">
        <v>36.380020000000002</v>
      </c>
      <c r="L4449">
        <v>-86.495270000000005</v>
      </c>
      <c r="M4449" s="100" t="s">
        <v>38431</v>
      </c>
      <c r="N4449" t="s">
        <v>26295</v>
      </c>
      <c r="O4449" t="s">
        <v>42852</v>
      </c>
      <c r="P4449">
        <v>4</v>
      </c>
      <c r="Q4449" t="s">
        <v>27639</v>
      </c>
      <c r="R4449" t="s">
        <v>25829</v>
      </c>
      <c r="S4449" t="s">
        <v>26197</v>
      </c>
      <c r="T4449"/>
      <c r="U4449" t="s">
        <v>26198</v>
      </c>
      <c r="V4449" t="s">
        <v>26199</v>
      </c>
      <c r="X4449" s="91" t="s">
        <v>37900</v>
      </c>
      <c r="Y4449" s="97"/>
      <c r="AA4449" s="91" t="str">
        <v>LIBER000.7SR</v>
      </c>
    </row>
    <row r="4450" spans="1:27" s="91" customFormat="1" ht="15" customHeight="1" x14ac:dyDescent="0.35">
      <c r="A4450" t="s">
        <v>27637</v>
      </c>
      <c r="B4450" t="s">
        <v>27636</v>
      </c>
      <c r="C4450" t="s">
        <v>13253</v>
      </c>
      <c r="D4450" t="s">
        <v>27638</v>
      </c>
      <c r="E4450"/>
      <c r="F4450" t="s">
        <v>28994</v>
      </c>
      <c r="G4450"/>
      <c r="H4450">
        <v>0.8</v>
      </c>
      <c r="I4450">
        <v>0.8</v>
      </c>
      <c r="J4450" t="s">
        <v>1514</v>
      </c>
      <c r="K4450">
        <v>35.503169999999997</v>
      </c>
      <c r="L4450">
        <v>-84.613230000000001</v>
      </c>
      <c r="M4450" s="100" t="s">
        <v>38384</v>
      </c>
      <c r="N4450" t="s">
        <v>26211</v>
      </c>
      <c r="O4450" t="s">
        <v>42537</v>
      </c>
      <c r="P4450">
        <v>2</v>
      </c>
      <c r="Q4450" t="s">
        <v>28017</v>
      </c>
      <c r="R4450" t="s">
        <v>25802</v>
      </c>
      <c r="S4450" t="s">
        <v>26197</v>
      </c>
      <c r="T4450"/>
      <c r="U4450" t="s">
        <v>26198</v>
      </c>
      <c r="V4450" t="s">
        <v>26204</v>
      </c>
      <c r="X4450" s="91" t="s">
        <v>35387</v>
      </c>
      <c r="Y4450" s="97"/>
      <c r="AA4450" s="91" t="str">
        <v>LIBER000.8MM</v>
      </c>
    </row>
    <row r="4451" spans="1:27" s="91" customFormat="1" ht="15" customHeight="1" x14ac:dyDescent="0.35">
      <c r="A4451" t="s">
        <v>13252</v>
      </c>
      <c r="B4451" t="s">
        <v>13251</v>
      </c>
      <c r="C4451" t="s">
        <v>13253</v>
      </c>
      <c r="D4451" t="s">
        <v>13254</v>
      </c>
      <c r="E4451"/>
      <c r="F4451" t="s">
        <v>33</v>
      </c>
      <c r="G4451"/>
      <c r="H4451">
        <v>1.3</v>
      </c>
      <c r="I4451">
        <v>10.78</v>
      </c>
      <c r="J4451" t="s">
        <v>253</v>
      </c>
      <c r="K4451">
        <v>36.386667000000003</v>
      </c>
      <c r="L4451">
        <v>-86.504999999999995</v>
      </c>
      <c r="M4451" s="100" t="s">
        <v>38431</v>
      </c>
      <c r="N4451" t="s">
        <v>26295</v>
      </c>
      <c r="O4451" t="s">
        <v>42852</v>
      </c>
      <c r="P4451">
        <v>4</v>
      </c>
      <c r="Q4451" t="s">
        <v>27639</v>
      </c>
      <c r="R4451" t="s">
        <v>25829</v>
      </c>
      <c r="S4451" t="s">
        <v>26197</v>
      </c>
      <c r="T4451"/>
      <c r="U4451" t="s">
        <v>26198</v>
      </c>
      <c r="V4451" t="s">
        <v>26199</v>
      </c>
      <c r="Y4451" s="97"/>
      <c r="AA4451" s="91" t="str">
        <v>LIBER001.3SR</v>
      </c>
    </row>
    <row r="4452" spans="1:27" s="91" customFormat="1" ht="15" customHeight="1" x14ac:dyDescent="0.35">
      <c r="A4452" t="s">
        <v>13256</v>
      </c>
      <c r="B4452" t="s">
        <v>13255</v>
      </c>
      <c r="C4452" t="s">
        <v>13244</v>
      </c>
      <c r="D4452" t="s">
        <v>13257</v>
      </c>
      <c r="E4452"/>
      <c r="F4452" t="s">
        <v>29086</v>
      </c>
      <c r="G4452"/>
      <c r="H4452">
        <v>1.6</v>
      </c>
      <c r="I4452">
        <v>14.6</v>
      </c>
      <c r="J4452" t="s">
        <v>545</v>
      </c>
      <c r="K4452">
        <v>35.644509999999997</v>
      </c>
      <c r="L4452">
        <v>-86.008380000000002</v>
      </c>
      <c r="M4452" s="100" t="s">
        <v>38403</v>
      </c>
      <c r="N4452" t="s">
        <v>26290</v>
      </c>
      <c r="O4452" t="s">
        <v>42153</v>
      </c>
      <c r="P4452">
        <v>3</v>
      </c>
      <c r="Q4452" t="s">
        <v>32219</v>
      </c>
      <c r="R4452" t="s">
        <v>25808</v>
      </c>
      <c r="S4452" t="s">
        <v>26197</v>
      </c>
      <c r="T4452"/>
      <c r="U4452" t="s">
        <v>26198</v>
      </c>
      <c r="V4452" t="s">
        <v>26199</v>
      </c>
      <c r="X4452" s="91" t="s">
        <v>32220</v>
      </c>
      <c r="Y4452" s="97"/>
      <c r="AA4452" s="91" t="str">
        <v>LIBER001.6CE</v>
      </c>
    </row>
    <row r="4453" spans="1:27" s="91" customFormat="1" ht="15" customHeight="1" x14ac:dyDescent="0.35">
      <c r="A4453" t="s">
        <v>13434</v>
      </c>
      <c r="B4453" t="s">
        <v>13433</v>
      </c>
      <c r="C4453" t="s">
        <v>13435</v>
      </c>
      <c r="D4453" t="s">
        <v>13436</v>
      </c>
      <c r="E4453"/>
      <c r="F4453" t="s">
        <v>9</v>
      </c>
      <c r="G4453"/>
      <c r="H4453">
        <v>0.3</v>
      </c>
      <c r="I4453">
        <v>7.0000000000000007E-2</v>
      </c>
      <c r="J4453" t="s">
        <v>354</v>
      </c>
      <c r="K4453">
        <v>35.086399999999998</v>
      </c>
      <c r="L4453">
        <v>-88.326400000000007</v>
      </c>
      <c r="M4453" s="100" t="s">
        <v>38402</v>
      </c>
      <c r="N4453" t="s">
        <v>26242</v>
      </c>
      <c r="O4453" t="s">
        <v>42740</v>
      </c>
      <c r="P4453">
        <v>3</v>
      </c>
      <c r="Q4453" t="s">
        <v>32221</v>
      </c>
      <c r="R4453" t="s">
        <v>25816</v>
      </c>
      <c r="S4453" t="s">
        <v>26197</v>
      </c>
      <c r="T4453"/>
      <c r="U4453" t="s">
        <v>26198</v>
      </c>
      <c r="V4453" t="s">
        <v>26199</v>
      </c>
      <c r="W4453" s="91" t="s">
        <v>13437</v>
      </c>
      <c r="X4453" s="91" t="s">
        <v>31098</v>
      </c>
      <c r="Y4453" s="97"/>
      <c r="AA4453" s="91" t="str">
        <v>LICK_S0.3HD</v>
      </c>
    </row>
    <row r="4454" spans="1:27" s="91" customFormat="1" ht="15" customHeight="1" x14ac:dyDescent="0.35">
      <c r="A4454" t="s">
        <v>13439</v>
      </c>
      <c r="B4454" t="s">
        <v>13438</v>
      </c>
      <c r="C4454" t="s">
        <v>13435</v>
      </c>
      <c r="D4454" t="s">
        <v>13440</v>
      </c>
      <c r="E4454"/>
      <c r="F4454" t="s">
        <v>9</v>
      </c>
      <c r="G4454"/>
      <c r="H4454">
        <v>0.4</v>
      </c>
      <c r="I4454">
        <v>7.0000000000000007E-2</v>
      </c>
      <c r="J4454" t="s">
        <v>354</v>
      </c>
      <c r="K4454">
        <v>35.087200000000003</v>
      </c>
      <c r="L4454">
        <v>-88.326400000000007</v>
      </c>
      <c r="M4454" s="100" t="s">
        <v>38402</v>
      </c>
      <c r="N4454" t="s">
        <v>26242</v>
      </c>
      <c r="O4454" t="s">
        <v>42740</v>
      </c>
      <c r="P4454">
        <v>3</v>
      </c>
      <c r="Q4454" t="s">
        <v>32221</v>
      </c>
      <c r="R4454" t="s">
        <v>25816</v>
      </c>
      <c r="S4454" t="s">
        <v>26197</v>
      </c>
      <c r="T4454"/>
      <c r="U4454" t="s">
        <v>26198</v>
      </c>
      <c r="V4454" t="s">
        <v>26199</v>
      </c>
      <c r="W4454" s="91" t="s">
        <v>13441</v>
      </c>
      <c r="X4454" s="91" t="s">
        <v>31098</v>
      </c>
      <c r="Y4454" s="97"/>
      <c r="AA4454" s="91" t="str">
        <v>LICK_S0.4HD</v>
      </c>
    </row>
    <row r="4455" spans="1:27" s="91" customFormat="1" ht="15" customHeight="1" x14ac:dyDescent="0.35">
      <c r="A4455" t="s">
        <v>35388</v>
      </c>
      <c r="B4455" t="s">
        <v>35389</v>
      </c>
      <c r="C4455" t="s">
        <v>13418</v>
      </c>
      <c r="D4455" t="s">
        <v>35390</v>
      </c>
      <c r="E4455"/>
      <c r="F4455" t="s">
        <v>44</v>
      </c>
      <c r="G4455"/>
      <c r="H4455">
        <v>0.8</v>
      </c>
      <c r="I4455">
        <v>0.2</v>
      </c>
      <c r="J4455" t="s">
        <v>766</v>
      </c>
      <c r="K4455">
        <v>35.177410000000002</v>
      </c>
      <c r="L4455">
        <v>-85.177000000000007</v>
      </c>
      <c r="M4455" s="100" t="s">
        <v>38386</v>
      </c>
      <c r="N4455" t="s">
        <v>29084</v>
      </c>
      <c r="O4455" t="s">
        <v>42181</v>
      </c>
      <c r="P4455">
        <v>4</v>
      </c>
      <c r="Q4455" t="s">
        <v>27641</v>
      </c>
      <c r="R4455" t="s">
        <v>25802</v>
      </c>
      <c r="S4455" t="s">
        <v>26197</v>
      </c>
      <c r="T4455"/>
      <c r="U4455" t="s">
        <v>26198</v>
      </c>
      <c r="V4455" t="s">
        <v>26204</v>
      </c>
      <c r="X4455" s="91" t="s">
        <v>35391</v>
      </c>
      <c r="Y4455" s="97"/>
      <c r="AA4455" s="91" t="str">
        <v>LICK0.9T0.8HM</v>
      </c>
    </row>
    <row r="4456" spans="1:27" s="91" customFormat="1" ht="15" customHeight="1" x14ac:dyDescent="0.35">
      <c r="A4456" t="s">
        <v>13259</v>
      </c>
      <c r="B4456" t="s">
        <v>13258</v>
      </c>
      <c r="C4456" t="s">
        <v>13260</v>
      </c>
      <c r="D4456" t="s">
        <v>13261</v>
      </c>
      <c r="E4456"/>
      <c r="F4456" t="s">
        <v>28985</v>
      </c>
      <c r="G4456"/>
      <c r="H4456">
        <v>0.1</v>
      </c>
      <c r="I4456">
        <v>0.34</v>
      </c>
      <c r="J4456" t="s">
        <v>15</v>
      </c>
      <c r="K4456">
        <v>35.673870000000001</v>
      </c>
      <c r="L4456">
        <v>-83.801959999999994</v>
      </c>
      <c r="M4456" s="100" t="s">
        <v>38415</v>
      </c>
      <c r="N4456" t="s">
        <v>26602</v>
      </c>
      <c r="O4456" t="s">
        <v>42729</v>
      </c>
      <c r="P4456">
        <v>2</v>
      </c>
      <c r="Q4456" t="s">
        <v>32222</v>
      </c>
      <c r="R4456" t="s">
        <v>25825</v>
      </c>
      <c r="S4456" t="s">
        <v>26197</v>
      </c>
      <c r="T4456"/>
      <c r="U4456" t="s">
        <v>26198</v>
      </c>
      <c r="V4456" t="s">
        <v>26204</v>
      </c>
      <c r="X4456" s="91" t="s">
        <v>32223</v>
      </c>
      <c r="Y4456" s="97"/>
      <c r="AA4456" s="91" t="str">
        <v>LICK000.1BT</v>
      </c>
    </row>
    <row r="4457" spans="1:27" s="91" customFormat="1" ht="15" customHeight="1" x14ac:dyDescent="0.35">
      <c r="A4457" t="s">
        <v>13263</v>
      </c>
      <c r="B4457" t="s">
        <v>13262</v>
      </c>
      <c r="C4457" t="s">
        <v>13260</v>
      </c>
      <c r="D4457" t="s">
        <v>13264</v>
      </c>
      <c r="E4457"/>
      <c r="F4457" t="s">
        <v>29086</v>
      </c>
      <c r="G4457"/>
      <c r="H4457">
        <v>0.1</v>
      </c>
      <c r="I4457">
        <v>1.72</v>
      </c>
      <c r="J4457" t="s">
        <v>2764</v>
      </c>
      <c r="K4457">
        <v>36.592222</v>
      </c>
      <c r="L4457">
        <v>-86.020832999999996</v>
      </c>
      <c r="M4457" s="100" t="s">
        <v>38456</v>
      </c>
      <c r="N4457" t="s">
        <v>26335</v>
      </c>
      <c r="O4457" t="s">
        <v>42121</v>
      </c>
      <c r="P4457">
        <v>4</v>
      </c>
      <c r="Q4457" t="s">
        <v>32224</v>
      </c>
      <c r="R4457" t="s">
        <v>25812</v>
      </c>
      <c r="S4457" t="s">
        <v>26197</v>
      </c>
      <c r="T4457"/>
      <c r="U4457" t="s">
        <v>26198</v>
      </c>
      <c r="V4457" t="s">
        <v>26199</v>
      </c>
      <c r="Y4457" s="97"/>
      <c r="AA4457" s="91" t="str">
        <v>LICK000.1MA</v>
      </c>
    </row>
    <row r="4458" spans="1:27" s="91" customFormat="1" ht="15" customHeight="1" x14ac:dyDescent="0.35">
      <c r="A4458" t="s">
        <v>13266</v>
      </c>
      <c r="B4458" t="s">
        <v>13265</v>
      </c>
      <c r="C4458" t="s">
        <v>13267</v>
      </c>
      <c r="D4458" t="s">
        <v>1713</v>
      </c>
      <c r="E4458"/>
      <c r="F4458" t="s">
        <v>28994</v>
      </c>
      <c r="G4458"/>
      <c r="H4458">
        <v>0.5</v>
      </c>
      <c r="I4458">
        <v>2.66</v>
      </c>
      <c r="J4458" t="s">
        <v>285</v>
      </c>
      <c r="K4458">
        <v>35.209020000000002</v>
      </c>
      <c r="L4458">
        <v>-84.901899999999998</v>
      </c>
      <c r="M4458" s="100" t="s">
        <v>38384</v>
      </c>
      <c r="N4458" t="s">
        <v>26211</v>
      </c>
      <c r="O4458" t="s">
        <v>42838</v>
      </c>
      <c r="P4458">
        <v>2</v>
      </c>
      <c r="Q4458" t="s">
        <v>32225</v>
      </c>
      <c r="R4458" t="s">
        <v>25802</v>
      </c>
      <c r="S4458" t="s">
        <v>26197</v>
      </c>
      <c r="T4458"/>
      <c r="U4458" t="s">
        <v>26198</v>
      </c>
      <c r="V4458" t="s">
        <v>26204</v>
      </c>
      <c r="Y4458" s="97"/>
      <c r="AA4458" s="91" t="str">
        <v>LICK000.5BR</v>
      </c>
    </row>
    <row r="4459" spans="1:27" s="91" customFormat="1" ht="15" customHeight="1" x14ac:dyDescent="0.35">
      <c r="A4459" t="s">
        <v>13269</v>
      </c>
      <c r="B4459" t="s">
        <v>13268</v>
      </c>
      <c r="C4459" t="s">
        <v>8633</v>
      </c>
      <c r="D4459" t="s">
        <v>13270</v>
      </c>
      <c r="E4459"/>
      <c r="F4459" t="s">
        <v>58</v>
      </c>
      <c r="G4459"/>
      <c r="H4459">
        <v>0.5</v>
      </c>
      <c r="I4459">
        <v>6.27</v>
      </c>
      <c r="J4459" t="s">
        <v>313</v>
      </c>
      <c r="K4459">
        <v>35.810400000000001</v>
      </c>
      <c r="L4459">
        <v>-85.020489999999995</v>
      </c>
      <c r="M4459" s="100" t="s">
        <v>38416</v>
      </c>
      <c r="N4459" t="s">
        <v>26258</v>
      </c>
      <c r="O4459" t="s">
        <v>42674</v>
      </c>
      <c r="P4459">
        <v>1</v>
      </c>
      <c r="Q4459" t="s">
        <v>26310</v>
      </c>
      <c r="R4459" t="s">
        <v>25812</v>
      </c>
      <c r="S4459" t="s">
        <v>26197</v>
      </c>
      <c r="T4459"/>
      <c r="U4459" t="s">
        <v>26198</v>
      </c>
      <c r="V4459" t="s">
        <v>26199</v>
      </c>
      <c r="X4459" s="91" t="s">
        <v>32226</v>
      </c>
      <c r="Y4459" s="97"/>
      <c r="AA4459" s="91" t="str">
        <v>LICK000.5CU</v>
      </c>
    </row>
    <row r="4460" spans="1:27" s="91" customFormat="1" ht="15" customHeight="1" x14ac:dyDescent="0.35">
      <c r="A4460" t="s">
        <v>13272</v>
      </c>
      <c r="B4460" t="s">
        <v>13271</v>
      </c>
      <c r="C4460" t="s">
        <v>8633</v>
      </c>
      <c r="D4460" t="s">
        <v>13273</v>
      </c>
      <c r="E4460"/>
      <c r="F4460" t="s">
        <v>33</v>
      </c>
      <c r="G4460"/>
      <c r="H4460">
        <v>0.5</v>
      </c>
      <c r="I4460">
        <v>5.73</v>
      </c>
      <c r="J4460" t="s">
        <v>39</v>
      </c>
      <c r="K4460">
        <v>36.363056</v>
      </c>
      <c r="L4460">
        <v>-86.066666999999995</v>
      </c>
      <c r="M4460" s="100" t="s">
        <v>38431</v>
      </c>
      <c r="N4460" t="s">
        <v>26295</v>
      </c>
      <c r="O4460" t="s">
        <v>42839</v>
      </c>
      <c r="P4460">
        <v>4</v>
      </c>
      <c r="Q4460" t="s">
        <v>27640</v>
      </c>
      <c r="R4460" t="s">
        <v>25812</v>
      </c>
      <c r="S4460" t="s">
        <v>26197</v>
      </c>
      <c r="T4460"/>
      <c r="U4460" t="s">
        <v>26198</v>
      </c>
      <c r="V4460" t="s">
        <v>26199</v>
      </c>
      <c r="Y4460" s="97"/>
      <c r="AA4460" s="91" t="str">
        <v>LICK000.5SM</v>
      </c>
    </row>
    <row r="4461" spans="1:27" s="91" customFormat="1" ht="15" customHeight="1" x14ac:dyDescent="0.35">
      <c r="A4461" t="s">
        <v>37330</v>
      </c>
      <c r="B4461" t="s">
        <v>34911</v>
      </c>
      <c r="C4461" t="s">
        <v>8633</v>
      </c>
      <c r="D4461" t="s">
        <v>34912</v>
      </c>
      <c r="E4461"/>
      <c r="F4461" t="s">
        <v>29010</v>
      </c>
      <c r="G4461"/>
      <c r="H4461">
        <v>0.6</v>
      </c>
      <c r="I4461">
        <v>20.72</v>
      </c>
      <c r="J4461" t="s">
        <v>1237</v>
      </c>
      <c r="K4461">
        <v>36.500442999999997</v>
      </c>
      <c r="L4461">
        <v>-84.075425999999993</v>
      </c>
      <c r="M4461" s="100" t="s">
        <v>38417</v>
      </c>
      <c r="N4461" t="s">
        <v>26260</v>
      </c>
      <c r="O4461" t="s">
        <v>42929</v>
      </c>
      <c r="P4461">
        <v>4</v>
      </c>
      <c r="Q4461" t="s">
        <v>26899</v>
      </c>
      <c r="R4461" t="s">
        <v>25825</v>
      </c>
      <c r="S4461" t="s">
        <v>26197</v>
      </c>
      <c r="T4461"/>
      <c r="U4461" t="s">
        <v>26198</v>
      </c>
      <c r="V4461" t="s">
        <v>26204</v>
      </c>
      <c r="W4461" s="91" t="s">
        <v>34910</v>
      </c>
      <c r="Y4461" s="97"/>
      <c r="AA4461" s="91" t="str">
        <v>LICK000.6CA</v>
      </c>
    </row>
    <row r="4462" spans="1:27" s="91" customFormat="1" ht="15" customHeight="1" x14ac:dyDescent="0.35">
      <c r="A4462" t="s">
        <v>13275</v>
      </c>
      <c r="B4462" t="s">
        <v>13274</v>
      </c>
      <c r="C4462" t="s">
        <v>13260</v>
      </c>
      <c r="D4462" t="s">
        <v>13276</v>
      </c>
      <c r="E4462"/>
      <c r="F4462" t="s">
        <v>44</v>
      </c>
      <c r="G4462"/>
      <c r="H4462">
        <v>0.7</v>
      </c>
      <c r="I4462">
        <v>5.57</v>
      </c>
      <c r="J4462" t="s">
        <v>766</v>
      </c>
      <c r="K4462">
        <v>35.171939999999999</v>
      </c>
      <c r="L4462">
        <v>-85.206999999999994</v>
      </c>
      <c r="M4462" s="100" t="s">
        <v>38386</v>
      </c>
      <c r="N4462" t="s">
        <v>29084</v>
      </c>
      <c r="O4462" t="s">
        <v>42181</v>
      </c>
      <c r="P4462">
        <v>4</v>
      </c>
      <c r="Q4462" t="s">
        <v>27641</v>
      </c>
      <c r="R4462" t="s">
        <v>25802</v>
      </c>
      <c r="S4462" t="s">
        <v>26197</v>
      </c>
      <c r="T4462"/>
      <c r="U4462" t="s">
        <v>26198</v>
      </c>
      <c r="V4462" t="s">
        <v>26204</v>
      </c>
      <c r="Y4462" s="97"/>
      <c r="AA4462" s="91" t="str">
        <v>LICK000.7HM</v>
      </c>
    </row>
    <row r="4463" spans="1:27" s="91" customFormat="1" ht="15" customHeight="1" x14ac:dyDescent="0.35">
      <c r="A4463" t="s">
        <v>13278</v>
      </c>
      <c r="B4463" t="s">
        <v>13277</v>
      </c>
      <c r="C4463" t="s">
        <v>13279</v>
      </c>
      <c r="D4463" t="s">
        <v>13280</v>
      </c>
      <c r="E4463"/>
      <c r="F4463" t="s">
        <v>324</v>
      </c>
      <c r="G4463"/>
      <c r="H4463">
        <v>0.9</v>
      </c>
      <c r="I4463">
        <v>6.95</v>
      </c>
      <c r="J4463" t="s">
        <v>1237</v>
      </c>
      <c r="K4463">
        <v>36.471969999999999</v>
      </c>
      <c r="L4463">
        <v>-84.286799999999999</v>
      </c>
      <c r="M4463" s="100" t="s">
        <v>38417</v>
      </c>
      <c r="N4463" t="s">
        <v>26260</v>
      </c>
      <c r="O4463" t="s">
        <v>42557</v>
      </c>
      <c r="P4463">
        <v>4</v>
      </c>
      <c r="Q4463" t="s">
        <v>32227</v>
      </c>
      <c r="R4463" t="s">
        <v>25825</v>
      </c>
      <c r="S4463" t="s">
        <v>26197</v>
      </c>
      <c r="T4463"/>
      <c r="U4463" t="s">
        <v>26198</v>
      </c>
      <c r="V4463" t="s">
        <v>26204</v>
      </c>
      <c r="Y4463" s="97"/>
      <c r="AA4463" s="91" t="str">
        <v>LICK000.9CA</v>
      </c>
    </row>
    <row r="4464" spans="1:27" s="91" customFormat="1" ht="15" customHeight="1" x14ac:dyDescent="0.35">
      <c r="A4464" t="s">
        <v>13282</v>
      </c>
      <c r="B4464" t="s">
        <v>13281</v>
      </c>
      <c r="C4464" t="s">
        <v>8633</v>
      </c>
      <c r="D4464" t="s">
        <v>13283</v>
      </c>
      <c r="E4464"/>
      <c r="F4464" t="s">
        <v>28994</v>
      </c>
      <c r="G4464"/>
      <c r="H4464">
        <v>0.9</v>
      </c>
      <c r="I4464">
        <v>7.54</v>
      </c>
      <c r="J4464" t="s">
        <v>442</v>
      </c>
      <c r="K4464">
        <v>36.376399999999997</v>
      </c>
      <c r="L4464">
        <v>-82.2881</v>
      </c>
      <c r="M4464" s="100" t="s">
        <v>38455</v>
      </c>
      <c r="N4464" t="s">
        <v>26332</v>
      </c>
      <c r="O4464" t="s">
        <v>42840</v>
      </c>
      <c r="P4464">
        <v>1</v>
      </c>
      <c r="Q4464" t="s">
        <v>27642</v>
      </c>
      <c r="R4464" t="s">
        <v>25821</v>
      </c>
      <c r="S4464" t="s">
        <v>26197</v>
      </c>
      <c r="T4464"/>
      <c r="U4464" t="s">
        <v>26198</v>
      </c>
      <c r="V4464" t="s">
        <v>26204</v>
      </c>
      <c r="Y4464" s="97"/>
      <c r="AA4464" s="91" t="str">
        <v>LICK000.9CT</v>
      </c>
    </row>
    <row r="4465" spans="1:27" s="91" customFormat="1" ht="15" customHeight="1" x14ac:dyDescent="0.35">
      <c r="A4465" t="s">
        <v>13285</v>
      </c>
      <c r="B4465" t="s">
        <v>13284</v>
      </c>
      <c r="C4465" t="s">
        <v>13260</v>
      </c>
      <c r="D4465" t="s">
        <v>13286</v>
      </c>
      <c r="E4465"/>
      <c r="F4465" t="s">
        <v>28994</v>
      </c>
      <c r="G4465"/>
      <c r="H4465">
        <v>0.9</v>
      </c>
      <c r="I4465">
        <v>1.55</v>
      </c>
      <c r="J4465" t="s">
        <v>64</v>
      </c>
      <c r="K4465">
        <v>36.241500000000002</v>
      </c>
      <c r="L4465">
        <v>-82.974100000000007</v>
      </c>
      <c r="M4465" s="100" t="s">
        <v>38387</v>
      </c>
      <c r="N4465" t="s">
        <v>26214</v>
      </c>
      <c r="O4465" t="s">
        <v>42213</v>
      </c>
      <c r="P4465">
        <v>5</v>
      </c>
      <c r="Q4465" t="s">
        <v>27643</v>
      </c>
      <c r="R4465" t="s">
        <v>25821</v>
      </c>
      <c r="S4465" t="s">
        <v>26197</v>
      </c>
      <c r="T4465"/>
      <c r="U4465" t="s">
        <v>26198</v>
      </c>
      <c r="V4465" t="s">
        <v>26204</v>
      </c>
      <c r="W4465" s="91" t="s">
        <v>13287</v>
      </c>
      <c r="Y4465" s="97"/>
      <c r="AA4465" s="91" t="str">
        <v>LICK000.9GE</v>
      </c>
    </row>
    <row r="4466" spans="1:27" s="91" customFormat="1" ht="15" customHeight="1" x14ac:dyDescent="0.35">
      <c r="A4466" t="s">
        <v>13289</v>
      </c>
      <c r="B4466" t="s">
        <v>13288</v>
      </c>
      <c r="C4466" t="s">
        <v>8633</v>
      </c>
      <c r="D4466" t="s">
        <v>2361</v>
      </c>
      <c r="E4466"/>
      <c r="F4466" t="s">
        <v>9</v>
      </c>
      <c r="G4466"/>
      <c r="H4466">
        <v>1</v>
      </c>
      <c r="I4466">
        <v>6.7</v>
      </c>
      <c r="J4466" t="s">
        <v>121</v>
      </c>
      <c r="K4466">
        <v>36.103700000000003</v>
      </c>
      <c r="L4466">
        <v>-88.201999999999998</v>
      </c>
      <c r="M4466" s="100" t="s">
        <v>38392</v>
      </c>
      <c r="N4466" t="s">
        <v>26221</v>
      </c>
      <c r="O4466" t="s">
        <v>42402</v>
      </c>
      <c r="P4466">
        <v>3</v>
      </c>
      <c r="Q4466" t="s">
        <v>32228</v>
      </c>
      <c r="R4466" t="s">
        <v>25816</v>
      </c>
      <c r="S4466" t="s">
        <v>26197</v>
      </c>
      <c r="T4466"/>
      <c r="U4466" t="s">
        <v>26198</v>
      </c>
      <c r="V4466" t="s">
        <v>26199</v>
      </c>
      <c r="W4466" s="91" t="s">
        <v>35392</v>
      </c>
      <c r="Y4466" s="97"/>
      <c r="AA4466" s="91" t="str">
        <v>LICK001.0BN</v>
      </c>
    </row>
    <row r="4467" spans="1:27" s="91" customFormat="1" ht="15" customHeight="1" x14ac:dyDescent="0.35">
      <c r="A4467" t="s">
        <v>37331</v>
      </c>
      <c r="B4467" t="s">
        <v>36631</v>
      </c>
      <c r="C4467" t="s">
        <v>13260</v>
      </c>
      <c r="D4467" t="s">
        <v>36632</v>
      </c>
      <c r="E4467"/>
      <c r="F4467" t="s">
        <v>44</v>
      </c>
      <c r="G4467"/>
      <c r="H4467">
        <v>1</v>
      </c>
      <c r="I4467">
        <v>1.1599999999999999</v>
      </c>
      <c r="J4467" t="s">
        <v>398</v>
      </c>
      <c r="K4467">
        <v>36.412100000000002</v>
      </c>
      <c r="L4467">
        <v>-83.542199999999994</v>
      </c>
      <c r="M4467" s="100" t="s">
        <v>38424</v>
      </c>
      <c r="N4467" t="s">
        <v>26272</v>
      </c>
      <c r="O4467" t="s">
        <v>43296</v>
      </c>
      <c r="P4467">
        <v>4</v>
      </c>
      <c r="Q4467" t="s">
        <v>30032</v>
      </c>
      <c r="R4467" t="s">
        <v>25825</v>
      </c>
      <c r="S4467" t="s">
        <v>26197</v>
      </c>
      <c r="T4467"/>
      <c r="U4467" t="s">
        <v>26198</v>
      </c>
      <c r="V4467" t="s">
        <v>26204</v>
      </c>
      <c r="W4467" s="91" t="s">
        <v>36630</v>
      </c>
      <c r="Y4467" s="97"/>
      <c r="AA4467" s="91" t="str">
        <v>LICK001.0CL</v>
      </c>
    </row>
    <row r="4468" spans="1:27" s="91" customFormat="1" ht="15" customHeight="1" x14ac:dyDescent="0.35">
      <c r="A4468" t="s">
        <v>13291</v>
      </c>
      <c r="B4468" t="s">
        <v>13290</v>
      </c>
      <c r="C4468" t="s">
        <v>8633</v>
      </c>
      <c r="D4468" t="s">
        <v>13292</v>
      </c>
      <c r="E4468"/>
      <c r="F4468" t="s">
        <v>28994</v>
      </c>
      <c r="G4468"/>
      <c r="H4468">
        <v>1</v>
      </c>
      <c r="I4468">
        <v>263.98</v>
      </c>
      <c r="J4468" t="s">
        <v>64</v>
      </c>
      <c r="K4468">
        <v>36.173859999999998</v>
      </c>
      <c r="L4468">
        <v>-83.159890000000004</v>
      </c>
      <c r="M4468" s="100" t="s">
        <v>38387</v>
      </c>
      <c r="N4468" t="s">
        <v>26214</v>
      </c>
      <c r="O4468" t="s">
        <v>42189</v>
      </c>
      <c r="P4468">
        <v>5</v>
      </c>
      <c r="Q4468" t="s">
        <v>27644</v>
      </c>
      <c r="R4468" t="s">
        <v>25821</v>
      </c>
      <c r="S4468" t="s">
        <v>26197</v>
      </c>
      <c r="T4468"/>
      <c r="U4468" t="s">
        <v>26198</v>
      </c>
      <c r="V4468" t="s">
        <v>26204</v>
      </c>
      <c r="W4468" s="91" t="s">
        <v>13293</v>
      </c>
      <c r="X4468" s="91" t="s">
        <v>41373</v>
      </c>
      <c r="Y4468" s="97"/>
      <c r="AA4468" s="91" t="str">
        <v>LICK001.0GE</v>
      </c>
    </row>
    <row r="4469" spans="1:27" s="91" customFormat="1" ht="15" customHeight="1" x14ac:dyDescent="0.35">
      <c r="A4469" t="s">
        <v>13295</v>
      </c>
      <c r="B4469" t="s">
        <v>13294</v>
      </c>
      <c r="C4469" t="s">
        <v>8633</v>
      </c>
      <c r="D4469" t="s">
        <v>13296</v>
      </c>
      <c r="E4469"/>
      <c r="F4469" t="s">
        <v>29083</v>
      </c>
      <c r="G4469"/>
      <c r="H4469">
        <v>1</v>
      </c>
      <c r="I4469">
        <v>98.9</v>
      </c>
      <c r="J4469" t="s">
        <v>203</v>
      </c>
      <c r="K4469">
        <v>35.796520000000001</v>
      </c>
      <c r="L4469">
        <v>-87.312380000000005</v>
      </c>
      <c r="M4469" s="100" t="s">
        <v>38382</v>
      </c>
      <c r="N4469" t="s">
        <v>26210</v>
      </c>
      <c r="O4469" t="s">
        <v>42841</v>
      </c>
      <c r="P4469">
        <v>3</v>
      </c>
      <c r="Q4469" t="s">
        <v>27645</v>
      </c>
      <c r="R4469" t="s">
        <v>25808</v>
      </c>
      <c r="S4469" t="s">
        <v>26197</v>
      </c>
      <c r="T4469"/>
      <c r="U4469" t="s">
        <v>26198</v>
      </c>
      <c r="V4469" t="s">
        <v>26199</v>
      </c>
      <c r="W4469" s="91" t="s">
        <v>35393</v>
      </c>
      <c r="X4469" s="91" t="s">
        <v>32229</v>
      </c>
      <c r="Y4469" s="97"/>
      <c r="AA4469" s="91" t="str">
        <v>LICK001.0HI</v>
      </c>
    </row>
    <row r="4470" spans="1:27" s="91" customFormat="1" ht="15" customHeight="1" x14ac:dyDescent="0.35">
      <c r="A4470" t="s">
        <v>13298</v>
      </c>
      <c r="B4470" t="s">
        <v>13297</v>
      </c>
      <c r="C4470" t="s">
        <v>13260</v>
      </c>
      <c r="D4470" t="s">
        <v>13299</v>
      </c>
      <c r="E4470"/>
      <c r="F4470" t="s">
        <v>29089</v>
      </c>
      <c r="G4470"/>
      <c r="H4470">
        <v>1</v>
      </c>
      <c r="I4470">
        <v>0.89</v>
      </c>
      <c r="J4470" t="s">
        <v>1181</v>
      </c>
      <c r="K4470">
        <v>35.711944000000003</v>
      </c>
      <c r="L4470">
        <v>-85.484999999999999</v>
      </c>
      <c r="M4470" s="100" t="s">
        <v>38383</v>
      </c>
      <c r="N4470" t="s">
        <v>3589</v>
      </c>
      <c r="O4470" t="s">
        <v>42670</v>
      </c>
      <c r="P4470">
        <v>2</v>
      </c>
      <c r="Q4470" t="s">
        <v>32230</v>
      </c>
      <c r="R4470" t="s">
        <v>25812</v>
      </c>
      <c r="S4470" t="s">
        <v>26197</v>
      </c>
      <c r="T4470"/>
      <c r="U4470" t="s">
        <v>26198</v>
      </c>
      <c r="V4470" t="s">
        <v>26199</v>
      </c>
      <c r="Y4470" s="97"/>
      <c r="AA4470" s="91" t="str">
        <v>LICK001.0VA</v>
      </c>
    </row>
    <row r="4471" spans="1:27" s="91" customFormat="1" ht="15" customHeight="1" x14ac:dyDescent="0.35">
      <c r="A4471" t="s">
        <v>13301</v>
      </c>
      <c r="B4471" t="s">
        <v>13300</v>
      </c>
      <c r="C4471" t="s">
        <v>8633</v>
      </c>
      <c r="D4471" t="s">
        <v>13302</v>
      </c>
      <c r="E4471"/>
      <c r="F4471" t="s">
        <v>29086</v>
      </c>
      <c r="G4471"/>
      <c r="H4471">
        <v>1.2</v>
      </c>
      <c r="I4471">
        <v>8.41</v>
      </c>
      <c r="J4471" t="s">
        <v>13303</v>
      </c>
      <c r="K4471">
        <v>36.600619999999999</v>
      </c>
      <c r="L4471">
        <v>-85.089029999999994</v>
      </c>
      <c r="M4471" s="100" t="s">
        <v>38411</v>
      </c>
      <c r="N4471" t="s">
        <v>26248</v>
      </c>
      <c r="O4471" t="s">
        <v>42842</v>
      </c>
      <c r="P4471">
        <v>4</v>
      </c>
      <c r="Q4471" t="s">
        <v>27646</v>
      </c>
      <c r="R4471" t="s">
        <v>25812</v>
      </c>
      <c r="S4471" t="s">
        <v>26197</v>
      </c>
      <c r="T4471"/>
      <c r="U4471" t="s">
        <v>26198</v>
      </c>
      <c r="V4471" t="s">
        <v>26199</v>
      </c>
      <c r="W4471" s="91" t="s">
        <v>13304</v>
      </c>
      <c r="X4471" s="91" t="s">
        <v>35394</v>
      </c>
      <c r="Y4471" s="97"/>
      <c r="AA4471" s="91" t="str">
        <v>LICK001.2PI</v>
      </c>
    </row>
    <row r="4472" spans="1:27" s="91" customFormat="1" ht="15" customHeight="1" x14ac:dyDescent="0.35">
      <c r="A4472" t="s">
        <v>13306</v>
      </c>
      <c r="B4472" t="s">
        <v>13305</v>
      </c>
      <c r="C4472" t="s">
        <v>8633</v>
      </c>
      <c r="D4472" t="s">
        <v>13307</v>
      </c>
      <c r="E4472"/>
      <c r="F4472" t="s">
        <v>33</v>
      </c>
      <c r="G4472"/>
      <c r="H4472">
        <v>1.3</v>
      </c>
      <c r="I4472">
        <v>6.66</v>
      </c>
      <c r="J4472" t="s">
        <v>253</v>
      </c>
      <c r="K4472">
        <v>36.388890000000004</v>
      </c>
      <c r="L4472">
        <v>-86.327780000000004</v>
      </c>
      <c r="M4472" s="100" t="s">
        <v>38431</v>
      </c>
      <c r="N4472" t="s">
        <v>26295</v>
      </c>
      <c r="O4472" t="s">
        <v>42843</v>
      </c>
      <c r="P4472">
        <v>4</v>
      </c>
      <c r="Q4472" t="s">
        <v>32231</v>
      </c>
      <c r="R4472" t="s">
        <v>25829</v>
      </c>
      <c r="S4472" t="s">
        <v>26197</v>
      </c>
      <c r="T4472"/>
      <c r="U4472" t="s">
        <v>26198</v>
      </c>
      <c r="V4472" t="s">
        <v>26199</v>
      </c>
      <c r="X4472" s="91" t="s">
        <v>32232</v>
      </c>
      <c r="Y4472" s="97"/>
      <c r="AA4472" s="91" t="str">
        <v>LICK001.3SR</v>
      </c>
    </row>
    <row r="4473" spans="1:27" s="91" customFormat="1" ht="15" customHeight="1" x14ac:dyDescent="0.35">
      <c r="A4473" t="s">
        <v>13309</v>
      </c>
      <c r="B4473" t="s">
        <v>13308</v>
      </c>
      <c r="C4473" t="s">
        <v>8633</v>
      </c>
      <c r="D4473" t="s">
        <v>13310</v>
      </c>
      <c r="E4473"/>
      <c r="F4473" t="s">
        <v>27</v>
      </c>
      <c r="G4473"/>
      <c r="H4473">
        <v>1.4</v>
      </c>
      <c r="I4473">
        <v>9.15</v>
      </c>
      <c r="J4473" t="s">
        <v>448</v>
      </c>
      <c r="K4473">
        <v>36.133519999999997</v>
      </c>
      <c r="L4473">
        <v>-88.884219999999999</v>
      </c>
      <c r="M4473" s="100" t="s">
        <v>38404</v>
      </c>
      <c r="N4473" t="s">
        <v>26243</v>
      </c>
      <c r="O4473" t="s">
        <v>42792</v>
      </c>
      <c r="P4473">
        <v>5</v>
      </c>
      <c r="Q4473" t="s">
        <v>32233</v>
      </c>
      <c r="R4473" t="s">
        <v>25816</v>
      </c>
      <c r="S4473" t="s">
        <v>26197</v>
      </c>
      <c r="T4473"/>
      <c r="U4473" t="s">
        <v>26198</v>
      </c>
      <c r="V4473" t="s">
        <v>26199</v>
      </c>
      <c r="W4473" s="91" t="s">
        <v>13311</v>
      </c>
      <c r="X4473" s="91" t="s">
        <v>32234</v>
      </c>
      <c r="Y4473" s="97"/>
      <c r="AA4473" s="91" t="str">
        <v>LICK001.4GI</v>
      </c>
    </row>
    <row r="4474" spans="1:27" s="91" customFormat="1" ht="15" customHeight="1" x14ac:dyDescent="0.35">
      <c r="A4474" t="s">
        <v>13313</v>
      </c>
      <c r="B4474" t="s">
        <v>13312</v>
      </c>
      <c r="C4474" t="s">
        <v>8633</v>
      </c>
      <c r="D4474" t="s">
        <v>13314</v>
      </c>
      <c r="E4474"/>
      <c r="F4474" t="s">
        <v>29089</v>
      </c>
      <c r="G4474"/>
      <c r="H4474">
        <v>1.4</v>
      </c>
      <c r="I4474">
        <v>0.16</v>
      </c>
      <c r="J4474" t="s">
        <v>1181</v>
      </c>
      <c r="K4474">
        <v>35.7059</v>
      </c>
      <c r="L4474">
        <v>-85.486800000000002</v>
      </c>
      <c r="M4474" s="100" t="s">
        <v>38383</v>
      </c>
      <c r="N4474" t="s">
        <v>3589</v>
      </c>
      <c r="O4474" t="s">
        <v>42670</v>
      </c>
      <c r="P4474">
        <v>2</v>
      </c>
      <c r="Q4474" t="s">
        <v>32230</v>
      </c>
      <c r="R4474" t="s">
        <v>25812</v>
      </c>
      <c r="S4474" t="s">
        <v>26197</v>
      </c>
      <c r="T4474"/>
      <c r="U4474" t="s">
        <v>26198</v>
      </c>
      <c r="V4474" t="s">
        <v>26199</v>
      </c>
      <c r="X4474" s="91" t="s">
        <v>32235</v>
      </c>
      <c r="Y4474" s="97"/>
      <c r="AA4474" s="91" t="str">
        <v>LICK001.4VA</v>
      </c>
    </row>
    <row r="4475" spans="1:27" s="91" customFormat="1" ht="15" customHeight="1" x14ac:dyDescent="0.35">
      <c r="A4475" t="s">
        <v>13316</v>
      </c>
      <c r="B4475" t="s">
        <v>13315</v>
      </c>
      <c r="C4475" t="s">
        <v>8633</v>
      </c>
      <c r="D4475" t="s">
        <v>13317</v>
      </c>
      <c r="E4475"/>
      <c r="F4475" t="s">
        <v>27</v>
      </c>
      <c r="G4475"/>
      <c r="H4475">
        <v>1.5</v>
      </c>
      <c r="I4475">
        <v>1.51</v>
      </c>
      <c r="J4475" t="s">
        <v>888</v>
      </c>
      <c r="K4475">
        <v>35.837119999999999</v>
      </c>
      <c r="L4475">
        <v>-89.334000000000003</v>
      </c>
      <c r="M4475" s="100" t="s">
        <v>38381</v>
      </c>
      <c r="N4475" t="s">
        <v>26209</v>
      </c>
      <c r="O4475" t="s">
        <v>42844</v>
      </c>
      <c r="P4475">
        <v>1</v>
      </c>
      <c r="Q4475" t="s">
        <v>27648</v>
      </c>
      <c r="R4475" t="s">
        <v>25816</v>
      </c>
      <c r="S4475" t="s">
        <v>26197</v>
      </c>
      <c r="T4475"/>
      <c r="U4475" t="s">
        <v>26198</v>
      </c>
      <c r="V4475" t="s">
        <v>26199</v>
      </c>
      <c r="W4475" s="91" t="s">
        <v>13318</v>
      </c>
      <c r="X4475" s="91" t="s">
        <v>32236</v>
      </c>
      <c r="Y4475" s="97"/>
      <c r="AA4475" s="91" t="str">
        <v>LICK001.5CK</v>
      </c>
    </row>
    <row r="4476" spans="1:27" s="91" customFormat="1" ht="15" customHeight="1" x14ac:dyDescent="0.35">
      <c r="A4476" t="s">
        <v>29261</v>
      </c>
      <c r="B4476" t="s">
        <v>8631</v>
      </c>
      <c r="C4476" t="s">
        <v>8633</v>
      </c>
      <c r="D4476" t="s">
        <v>8634</v>
      </c>
      <c r="E4476" t="s">
        <v>26424</v>
      </c>
      <c r="F4476" t="s">
        <v>58</v>
      </c>
      <c r="G4476"/>
      <c r="H4476">
        <v>1.5</v>
      </c>
      <c r="I4476">
        <v>1.1399999999999999</v>
      </c>
      <c r="J4476" t="s">
        <v>1480</v>
      </c>
      <c r="K4476">
        <v>35.359789999999997</v>
      </c>
      <c r="L4476">
        <v>-85.571280000000002</v>
      </c>
      <c r="M4476" s="100" t="s">
        <v>38403</v>
      </c>
      <c r="N4476" t="s">
        <v>26290</v>
      </c>
      <c r="O4476" t="s">
        <v>42217</v>
      </c>
      <c r="P4476">
        <v>3</v>
      </c>
      <c r="Q4476" t="s">
        <v>29262</v>
      </c>
      <c r="R4476" t="s">
        <v>25802</v>
      </c>
      <c r="S4476" t="s">
        <v>26197</v>
      </c>
      <c r="T4476"/>
      <c r="U4476" t="s">
        <v>26198</v>
      </c>
      <c r="V4476" t="s">
        <v>26199</v>
      </c>
      <c r="W4476" s="91" t="s">
        <v>8632</v>
      </c>
      <c r="X4476" s="91" t="s">
        <v>35395</v>
      </c>
      <c r="Y4476" s="97"/>
      <c r="AA4476" s="91" t="str">
        <v>LICK001.5GY</v>
      </c>
    </row>
    <row r="4477" spans="1:27" s="91" customFormat="1" ht="15" customHeight="1" x14ac:dyDescent="0.35">
      <c r="A4477" t="s">
        <v>13320</v>
      </c>
      <c r="B4477" t="s">
        <v>13319</v>
      </c>
      <c r="C4477" t="s">
        <v>13260</v>
      </c>
      <c r="D4477" t="s">
        <v>13321</v>
      </c>
      <c r="E4477"/>
      <c r="F4477" t="s">
        <v>44</v>
      </c>
      <c r="G4477"/>
      <c r="H4477">
        <v>1.5</v>
      </c>
      <c r="I4477">
        <v>0.72</v>
      </c>
      <c r="J4477" t="s">
        <v>45</v>
      </c>
      <c r="K4477">
        <v>35.523780000000002</v>
      </c>
      <c r="L4477">
        <v>-84.848380000000006</v>
      </c>
      <c r="M4477" s="100" t="s">
        <v>38386</v>
      </c>
      <c r="N4477" t="s">
        <v>29084</v>
      </c>
      <c r="O4477" t="s">
        <v>42845</v>
      </c>
      <c r="P4477">
        <v>3</v>
      </c>
      <c r="Q4477" t="s">
        <v>32237</v>
      </c>
      <c r="R4477" t="s">
        <v>25802</v>
      </c>
      <c r="S4477" t="s">
        <v>26197</v>
      </c>
      <c r="T4477"/>
      <c r="U4477" t="s">
        <v>26198</v>
      </c>
      <c r="V4477" t="s">
        <v>26204</v>
      </c>
      <c r="X4477" s="91" t="s">
        <v>32238</v>
      </c>
      <c r="Y4477" s="97"/>
      <c r="AA4477" s="91" t="str">
        <v>LICK001.5ME</v>
      </c>
    </row>
    <row r="4478" spans="1:27" s="91" customFormat="1" ht="15" customHeight="1" x14ac:dyDescent="0.35">
      <c r="A4478" t="s">
        <v>13323</v>
      </c>
      <c r="B4478" t="s">
        <v>13322</v>
      </c>
      <c r="C4478" t="s">
        <v>8633</v>
      </c>
      <c r="D4478" t="s">
        <v>13324</v>
      </c>
      <c r="E4478"/>
      <c r="F4478" t="s">
        <v>29089</v>
      </c>
      <c r="G4478"/>
      <c r="H4478">
        <v>1.6</v>
      </c>
      <c r="I4478">
        <v>0.13</v>
      </c>
      <c r="J4478" t="s">
        <v>1181</v>
      </c>
      <c r="K4478">
        <v>35.704500000000003</v>
      </c>
      <c r="L4478">
        <v>-85.487300000000005</v>
      </c>
      <c r="M4478" s="100" t="s">
        <v>38383</v>
      </c>
      <c r="N4478" t="s">
        <v>3589</v>
      </c>
      <c r="O4478" t="s">
        <v>42670</v>
      </c>
      <c r="P4478">
        <v>2</v>
      </c>
      <c r="Q4478" t="s">
        <v>32230</v>
      </c>
      <c r="R4478" t="s">
        <v>25812</v>
      </c>
      <c r="S4478" t="s">
        <v>26197</v>
      </c>
      <c r="T4478"/>
      <c r="U4478" t="s">
        <v>26198</v>
      </c>
      <c r="V4478" t="s">
        <v>26199</v>
      </c>
      <c r="Y4478" s="97"/>
      <c r="AA4478" s="91" t="str">
        <v>LICK001.6VA</v>
      </c>
    </row>
    <row r="4479" spans="1:27" s="91" customFormat="1" ht="15" customHeight="1" x14ac:dyDescent="0.35">
      <c r="A4479" t="s">
        <v>13326</v>
      </c>
      <c r="B4479" t="s">
        <v>13325</v>
      </c>
      <c r="C4479" t="s">
        <v>8633</v>
      </c>
      <c r="D4479" t="s">
        <v>13327</v>
      </c>
      <c r="E4479"/>
      <c r="F4479" t="s">
        <v>75</v>
      </c>
      <c r="G4479"/>
      <c r="H4479">
        <v>1.8</v>
      </c>
      <c r="I4479">
        <v>3.92</v>
      </c>
      <c r="J4479" t="s">
        <v>1391</v>
      </c>
      <c r="K4479">
        <v>35.665278000000001</v>
      </c>
      <c r="L4479">
        <v>-86.667779999999993</v>
      </c>
      <c r="M4479" s="100" t="s">
        <v>38389</v>
      </c>
      <c r="N4479" t="s">
        <v>26217</v>
      </c>
      <c r="O4479" t="s">
        <v>43121</v>
      </c>
      <c r="P4479">
        <v>4</v>
      </c>
      <c r="Q4479" t="s">
        <v>27649</v>
      </c>
      <c r="R4479" t="s">
        <v>25808</v>
      </c>
      <c r="S4479" t="s">
        <v>26197</v>
      </c>
      <c r="T4479"/>
      <c r="U4479" t="s">
        <v>26198</v>
      </c>
      <c r="V4479" t="s">
        <v>26199</v>
      </c>
      <c r="X4479" s="91" t="s">
        <v>32239</v>
      </c>
      <c r="Y4479" s="97"/>
      <c r="AA4479" s="91" t="str">
        <v>LICK001.8ML</v>
      </c>
    </row>
    <row r="4480" spans="1:27" s="91" customFormat="1" ht="15" customHeight="1" x14ac:dyDescent="0.35">
      <c r="A4480" t="s">
        <v>35396</v>
      </c>
      <c r="B4480" t="s">
        <v>35397</v>
      </c>
      <c r="C4480" t="s">
        <v>13279</v>
      </c>
      <c r="D4480" t="s">
        <v>35398</v>
      </c>
      <c r="E4480"/>
      <c r="F4480" t="s">
        <v>324</v>
      </c>
      <c r="G4480"/>
      <c r="H4480">
        <v>1.9</v>
      </c>
      <c r="I4480">
        <v>5.3</v>
      </c>
      <c r="J4480" t="s">
        <v>1237</v>
      </c>
      <c r="K4480">
        <v>36.480919999999998</v>
      </c>
      <c r="L4480">
        <v>-84.291259999999994</v>
      </c>
      <c r="M4480" s="100" t="s">
        <v>38417</v>
      </c>
      <c r="N4480" t="s">
        <v>26260</v>
      </c>
      <c r="O4480" t="s">
        <v>42557</v>
      </c>
      <c r="P4480">
        <v>4</v>
      </c>
      <c r="Q4480" t="s">
        <v>32227</v>
      </c>
      <c r="R4480" t="s">
        <v>25825</v>
      </c>
      <c r="S4480" t="s">
        <v>26197</v>
      </c>
      <c r="T4480"/>
      <c r="U4480" t="s">
        <v>26198</v>
      </c>
      <c r="V4480" t="s">
        <v>26204</v>
      </c>
      <c r="X4480" s="91" t="s">
        <v>35157</v>
      </c>
      <c r="Y4480" s="97"/>
      <c r="AA4480" s="91" t="str">
        <v>LICK001.9CA</v>
      </c>
    </row>
    <row r="4481" spans="1:27" s="91" customFormat="1" ht="15" customHeight="1" x14ac:dyDescent="0.35">
      <c r="A4481" t="s">
        <v>27651</v>
      </c>
      <c r="B4481" t="s">
        <v>27650</v>
      </c>
      <c r="C4481" t="s">
        <v>8633</v>
      </c>
      <c r="D4481" t="s">
        <v>27652</v>
      </c>
      <c r="E4481"/>
      <c r="F4481" t="s">
        <v>9</v>
      </c>
      <c r="G4481"/>
      <c r="H4481">
        <v>1.9</v>
      </c>
      <c r="I4481">
        <v>2.2400000000000002</v>
      </c>
      <c r="J4481" t="s">
        <v>104</v>
      </c>
      <c r="K4481">
        <v>36.020359999999997</v>
      </c>
      <c r="L4481">
        <v>-88.602099999999993</v>
      </c>
      <c r="M4481" s="100" t="s">
        <v>38404</v>
      </c>
      <c r="N4481" t="s">
        <v>26243</v>
      </c>
      <c r="O4481" t="s">
        <v>42455</v>
      </c>
      <c r="P4481">
        <v>5</v>
      </c>
      <c r="Q4481" t="s">
        <v>32240</v>
      </c>
      <c r="R4481" t="s">
        <v>25816</v>
      </c>
      <c r="S4481" t="s">
        <v>26197</v>
      </c>
      <c r="T4481"/>
      <c r="U4481" t="s">
        <v>26198</v>
      </c>
      <c r="V4481" t="s">
        <v>26199</v>
      </c>
      <c r="Y4481" s="97"/>
      <c r="AA4481" s="91" t="str">
        <v>LICK001.9CR</v>
      </c>
    </row>
    <row r="4482" spans="1:27" s="91" customFormat="1" ht="15" customHeight="1" x14ac:dyDescent="0.35">
      <c r="A4482" t="s">
        <v>13329</v>
      </c>
      <c r="B4482" t="s">
        <v>13328</v>
      </c>
      <c r="C4482" t="s">
        <v>8633</v>
      </c>
      <c r="D4482" t="s">
        <v>13330</v>
      </c>
      <c r="E4482"/>
      <c r="F4482" t="s">
        <v>29083</v>
      </c>
      <c r="G4482"/>
      <c r="H4482">
        <v>1.9</v>
      </c>
      <c r="I4482">
        <v>25</v>
      </c>
      <c r="J4482" t="s">
        <v>2522</v>
      </c>
      <c r="K4482">
        <v>35.686999999999998</v>
      </c>
      <c r="L4482">
        <v>-87.988190000000003</v>
      </c>
      <c r="M4482" s="100" t="s">
        <v>38402</v>
      </c>
      <c r="N4482" t="s">
        <v>26242</v>
      </c>
      <c r="O4482" t="s">
        <v>42700</v>
      </c>
      <c r="P4482">
        <v>3</v>
      </c>
      <c r="Q4482" t="s">
        <v>32241</v>
      </c>
      <c r="R4482" t="s">
        <v>25808</v>
      </c>
      <c r="S4482" t="s">
        <v>26197</v>
      </c>
      <c r="T4482"/>
      <c r="U4482" t="s">
        <v>26198</v>
      </c>
      <c r="V4482" t="s">
        <v>26199</v>
      </c>
      <c r="Y4482" s="97"/>
      <c r="AA4482" s="91" t="str">
        <v>LICK001.9PE</v>
      </c>
    </row>
    <row r="4483" spans="1:27" s="91" customFormat="1" ht="15" customHeight="1" x14ac:dyDescent="0.35">
      <c r="A4483" t="s">
        <v>13332</v>
      </c>
      <c r="B4483" t="s">
        <v>13331</v>
      </c>
      <c r="C4483" t="s">
        <v>13333</v>
      </c>
      <c r="D4483" t="s">
        <v>13334</v>
      </c>
      <c r="E4483"/>
      <c r="F4483" t="s">
        <v>28994</v>
      </c>
      <c r="G4483"/>
      <c r="H4483">
        <v>2</v>
      </c>
      <c r="I4483">
        <v>4.91</v>
      </c>
      <c r="J4483" t="s">
        <v>285</v>
      </c>
      <c r="K4483">
        <v>35.32593</v>
      </c>
      <c r="L4483">
        <v>-84.875739999999993</v>
      </c>
      <c r="M4483" s="100" t="s">
        <v>38384</v>
      </c>
      <c r="N4483" t="s">
        <v>26211</v>
      </c>
      <c r="O4483" t="s">
        <v>42419</v>
      </c>
      <c r="P4483">
        <v>2</v>
      </c>
      <c r="Q4483" t="s">
        <v>27653</v>
      </c>
      <c r="R4483" t="s">
        <v>25802</v>
      </c>
      <c r="S4483" t="s">
        <v>26197</v>
      </c>
      <c r="T4483"/>
      <c r="U4483" t="s">
        <v>26198</v>
      </c>
      <c r="V4483" t="s">
        <v>26204</v>
      </c>
      <c r="Y4483" s="97"/>
      <c r="AA4483" s="91" t="str">
        <v>LICK002.0BR</v>
      </c>
    </row>
    <row r="4484" spans="1:27" s="91" customFormat="1" ht="15" customHeight="1" x14ac:dyDescent="0.35">
      <c r="A4484" t="s">
        <v>13336</v>
      </c>
      <c r="B4484" t="s">
        <v>13335</v>
      </c>
      <c r="C4484" t="s">
        <v>8633</v>
      </c>
      <c r="D4484" t="s">
        <v>13337</v>
      </c>
      <c r="E4484"/>
      <c r="F4484" t="s">
        <v>58</v>
      </c>
      <c r="G4484"/>
      <c r="H4484">
        <v>2</v>
      </c>
      <c r="I4484">
        <v>6.27</v>
      </c>
      <c r="J4484" t="s">
        <v>313</v>
      </c>
      <c r="K4484">
        <v>35.821269999999998</v>
      </c>
      <c r="L4484">
        <v>-85.037149999999997</v>
      </c>
      <c r="M4484" s="100" t="s">
        <v>38416</v>
      </c>
      <c r="N4484" t="s">
        <v>26258</v>
      </c>
      <c r="O4484" t="s">
        <v>42674</v>
      </c>
      <c r="P4484">
        <v>1</v>
      </c>
      <c r="Q4484" t="s">
        <v>26310</v>
      </c>
      <c r="R4484" t="s">
        <v>25812</v>
      </c>
      <c r="S4484" t="s">
        <v>26197</v>
      </c>
      <c r="T4484"/>
      <c r="U4484" t="s">
        <v>26198</v>
      </c>
      <c r="V4484" t="s">
        <v>26199</v>
      </c>
      <c r="X4484" s="91" t="s">
        <v>32242</v>
      </c>
      <c r="Y4484" s="97"/>
      <c r="AA4484" s="91" t="str">
        <v>LICK002.0CU</v>
      </c>
    </row>
    <row r="4485" spans="1:27" s="91" customFormat="1" ht="15" customHeight="1" x14ac:dyDescent="0.35">
      <c r="A4485" t="s">
        <v>13339</v>
      </c>
      <c r="B4485" t="s">
        <v>13338</v>
      </c>
      <c r="C4485" t="s">
        <v>8633</v>
      </c>
      <c r="D4485" t="s">
        <v>13340</v>
      </c>
      <c r="E4485"/>
      <c r="F4485" t="s">
        <v>9</v>
      </c>
      <c r="G4485"/>
      <c r="H4485">
        <v>2</v>
      </c>
      <c r="I4485">
        <v>9.14</v>
      </c>
      <c r="J4485" t="s">
        <v>10</v>
      </c>
      <c r="K4485">
        <v>35.263599999999997</v>
      </c>
      <c r="L4485">
        <v>-88.441000000000003</v>
      </c>
      <c r="M4485" s="100" t="s">
        <v>38402</v>
      </c>
      <c r="N4485" t="s">
        <v>26242</v>
      </c>
      <c r="O4485" t="s">
        <v>42160</v>
      </c>
      <c r="P4485">
        <v>3</v>
      </c>
      <c r="Q4485" t="s">
        <v>32243</v>
      </c>
      <c r="R4485" t="s">
        <v>25816</v>
      </c>
      <c r="S4485" t="s">
        <v>26197</v>
      </c>
      <c r="T4485"/>
      <c r="U4485" t="s">
        <v>26198</v>
      </c>
      <c r="V4485" t="s">
        <v>26199</v>
      </c>
      <c r="Y4485" s="97"/>
      <c r="AA4485" s="91" t="str">
        <v>LICK002.0MC</v>
      </c>
    </row>
    <row r="4486" spans="1:27" s="91" customFormat="1" ht="15" customHeight="1" x14ac:dyDescent="0.35">
      <c r="A4486" t="s">
        <v>13342</v>
      </c>
      <c r="B4486" t="s">
        <v>13341</v>
      </c>
      <c r="C4486" t="s">
        <v>8633</v>
      </c>
      <c r="D4486" t="s">
        <v>13343</v>
      </c>
      <c r="E4486"/>
      <c r="F4486" t="s">
        <v>9</v>
      </c>
      <c r="G4486"/>
      <c r="H4486">
        <v>2.1</v>
      </c>
      <c r="I4486">
        <v>37.4</v>
      </c>
      <c r="J4486" t="s">
        <v>354</v>
      </c>
      <c r="K4486">
        <v>35.115200000000002</v>
      </c>
      <c r="L4486">
        <v>-88.316299999999998</v>
      </c>
      <c r="M4486" s="100" t="s">
        <v>38402</v>
      </c>
      <c r="N4486" t="s">
        <v>26242</v>
      </c>
      <c r="O4486" t="s">
        <v>42740</v>
      </c>
      <c r="P4486">
        <v>3</v>
      </c>
      <c r="Q4486" t="s">
        <v>32244</v>
      </c>
      <c r="R4486" t="s">
        <v>25816</v>
      </c>
      <c r="S4486" t="s">
        <v>26197</v>
      </c>
      <c r="T4486"/>
      <c r="U4486" t="s">
        <v>26198</v>
      </c>
      <c r="V4486" t="s">
        <v>26199</v>
      </c>
      <c r="Y4486" s="97"/>
      <c r="AA4486" s="91" t="str">
        <v>LICK002.1HD</v>
      </c>
    </row>
    <row r="4487" spans="1:27" s="91" customFormat="1" ht="15" customHeight="1" x14ac:dyDescent="0.35">
      <c r="A4487" t="s">
        <v>13345</v>
      </c>
      <c r="B4487" t="s">
        <v>13344</v>
      </c>
      <c r="C4487" t="s">
        <v>8633</v>
      </c>
      <c r="D4487" t="s">
        <v>13346</v>
      </c>
      <c r="E4487"/>
      <c r="F4487" t="s">
        <v>29083</v>
      </c>
      <c r="G4487"/>
      <c r="H4487">
        <v>2.2999999999999998</v>
      </c>
      <c r="I4487">
        <v>25</v>
      </c>
      <c r="J4487" t="s">
        <v>2522</v>
      </c>
      <c r="K4487">
        <v>35.685200000000002</v>
      </c>
      <c r="L4487">
        <v>-87.980599999999995</v>
      </c>
      <c r="M4487" s="100" t="s">
        <v>38402</v>
      </c>
      <c r="N4487" t="s">
        <v>26242</v>
      </c>
      <c r="O4487" t="s">
        <v>42700</v>
      </c>
      <c r="P4487">
        <v>3</v>
      </c>
      <c r="Q4487" t="s">
        <v>32241</v>
      </c>
      <c r="R4487" t="s">
        <v>25808</v>
      </c>
      <c r="S4487" t="s">
        <v>26197</v>
      </c>
      <c r="T4487"/>
      <c r="U4487" t="s">
        <v>26198</v>
      </c>
      <c r="V4487" t="s">
        <v>26199</v>
      </c>
      <c r="W4487" s="91" t="s">
        <v>35399</v>
      </c>
      <c r="Y4487" s="97"/>
      <c r="AA4487" s="91" t="str">
        <v>LICK002.3PE</v>
      </c>
    </row>
    <row r="4488" spans="1:27" s="91" customFormat="1" ht="15" customHeight="1" x14ac:dyDescent="0.35">
      <c r="A4488" t="s">
        <v>13348</v>
      </c>
      <c r="B4488" t="s">
        <v>13347</v>
      </c>
      <c r="C4488" t="s">
        <v>8633</v>
      </c>
      <c r="D4488" t="s">
        <v>13349</v>
      </c>
      <c r="E4488"/>
      <c r="F4488" t="s">
        <v>29083</v>
      </c>
      <c r="G4488"/>
      <c r="H4488">
        <v>2.6</v>
      </c>
      <c r="I4488">
        <v>23.18</v>
      </c>
      <c r="J4488" t="s">
        <v>194</v>
      </c>
      <c r="K4488">
        <v>35.744599999999998</v>
      </c>
      <c r="L4488">
        <v>-88.07</v>
      </c>
      <c r="M4488" s="100" t="s">
        <v>38402</v>
      </c>
      <c r="N4488" t="s">
        <v>26242</v>
      </c>
      <c r="O4488" t="s">
        <v>42812</v>
      </c>
      <c r="P4488">
        <v>3</v>
      </c>
      <c r="Q4488" t="s">
        <v>28586</v>
      </c>
      <c r="R4488" t="s">
        <v>25816</v>
      </c>
      <c r="S4488" t="s">
        <v>26197</v>
      </c>
      <c r="T4488" t="s">
        <v>26375</v>
      </c>
      <c r="U4488" t="s">
        <v>26207</v>
      </c>
      <c r="V4488" t="s">
        <v>26199</v>
      </c>
      <c r="Y4488" s="97"/>
      <c r="AA4488" s="91" t="str">
        <v>LICK002.6DE</v>
      </c>
    </row>
    <row r="4489" spans="1:27" s="91" customFormat="1" ht="15" customHeight="1" x14ac:dyDescent="0.35">
      <c r="A4489" t="s">
        <v>13351</v>
      </c>
      <c r="B4489" t="s">
        <v>13350</v>
      </c>
      <c r="C4489" t="s">
        <v>8633</v>
      </c>
      <c r="D4489" t="s">
        <v>13352</v>
      </c>
      <c r="E4489"/>
      <c r="F4489" t="s">
        <v>29083</v>
      </c>
      <c r="G4489"/>
      <c r="H4489">
        <v>2.7</v>
      </c>
      <c r="I4489">
        <v>4.43</v>
      </c>
      <c r="J4489" t="s">
        <v>121</v>
      </c>
      <c r="K4489">
        <v>36.312399999999997</v>
      </c>
      <c r="L4489">
        <v>-88.020499999999998</v>
      </c>
      <c r="M4489" s="100" t="s">
        <v>38392</v>
      </c>
      <c r="N4489" t="s">
        <v>26221</v>
      </c>
      <c r="O4489" t="s">
        <v>42589</v>
      </c>
      <c r="P4489">
        <v>3</v>
      </c>
      <c r="Q4489" t="s">
        <v>32245</v>
      </c>
      <c r="R4489" t="s">
        <v>25816</v>
      </c>
      <c r="S4489" t="s">
        <v>26197</v>
      </c>
      <c r="T4489"/>
      <c r="U4489" t="s">
        <v>26198</v>
      </c>
      <c r="V4489" t="s">
        <v>26199</v>
      </c>
      <c r="W4489" s="91" t="s">
        <v>13353</v>
      </c>
      <c r="X4489" s="91" t="s">
        <v>32246</v>
      </c>
      <c r="Y4489" s="97"/>
      <c r="AA4489" s="91" t="str">
        <v>LICK002.7BN</v>
      </c>
    </row>
    <row r="4490" spans="1:27" s="91" customFormat="1" ht="15" customHeight="1" x14ac:dyDescent="0.35">
      <c r="A4490" s="310" t="s">
        <v>39586</v>
      </c>
      <c r="B4490" s="310" t="s">
        <v>39587</v>
      </c>
      <c r="C4490" s="310" t="s">
        <v>8633</v>
      </c>
      <c r="D4490" s="310" t="s">
        <v>12897</v>
      </c>
      <c r="E4490" s="310"/>
      <c r="F4490" s="310" t="s">
        <v>9</v>
      </c>
      <c r="G4490" s="310"/>
      <c r="H4490" s="314">
        <v>2.8</v>
      </c>
      <c r="I4490" s="314">
        <v>4.33</v>
      </c>
      <c r="J4490" s="310" t="s">
        <v>121</v>
      </c>
      <c r="K4490" s="314">
        <v>36.083939999999998</v>
      </c>
      <c r="L4490" s="314">
        <v>-88.182659999999998</v>
      </c>
      <c r="M4490" s="314" t="s">
        <v>38392</v>
      </c>
      <c r="N4490" s="310" t="s">
        <v>26221</v>
      </c>
      <c r="O4490" s="310" t="s">
        <v>39588</v>
      </c>
      <c r="P4490" s="314">
        <v>3</v>
      </c>
      <c r="Q4490" s="310" t="s">
        <v>32228</v>
      </c>
      <c r="R4490" s="310" t="s">
        <v>25816</v>
      </c>
      <c r="S4490" s="310" t="s">
        <v>26197</v>
      </c>
      <c r="T4490" s="310"/>
      <c r="U4490" s="310" t="s">
        <v>26198</v>
      </c>
      <c r="V4490" s="310" t="s">
        <v>26199</v>
      </c>
      <c r="X4490" s="91" t="s">
        <v>39589</v>
      </c>
      <c r="Y4490" s="97"/>
      <c r="AA4490" s="91" t="str">
        <v>LICK002.8BN</v>
      </c>
    </row>
    <row r="4491" spans="1:27" s="91" customFormat="1" ht="15" customHeight="1" x14ac:dyDescent="0.35">
      <c r="A4491" t="s">
        <v>13355</v>
      </c>
      <c r="B4491" t="s">
        <v>13354</v>
      </c>
      <c r="C4491" t="s">
        <v>8633</v>
      </c>
      <c r="D4491" t="s">
        <v>9007</v>
      </c>
      <c r="E4491"/>
      <c r="F4491" t="s">
        <v>9</v>
      </c>
      <c r="G4491"/>
      <c r="H4491">
        <v>3.4</v>
      </c>
      <c r="I4491">
        <v>2.97</v>
      </c>
      <c r="J4491" t="s">
        <v>448</v>
      </c>
      <c r="K4491">
        <v>36.10622</v>
      </c>
      <c r="L4491">
        <v>-88.883459999999999</v>
      </c>
      <c r="M4491" s="100" t="s">
        <v>38404</v>
      </c>
      <c r="N4491" t="s">
        <v>26243</v>
      </c>
      <c r="O4491" t="s">
        <v>42792</v>
      </c>
      <c r="P4491">
        <v>5</v>
      </c>
      <c r="Q4491" t="s">
        <v>32233</v>
      </c>
      <c r="R4491" t="s">
        <v>25816</v>
      </c>
      <c r="S4491" t="s">
        <v>26197</v>
      </c>
      <c r="T4491"/>
      <c r="U4491" t="s">
        <v>26198</v>
      </c>
      <c r="V4491" t="s">
        <v>26199</v>
      </c>
      <c r="Y4491" s="97"/>
      <c r="AA4491" s="91" t="str">
        <v>LICK003.4GI</v>
      </c>
    </row>
    <row r="4492" spans="1:27" s="91" customFormat="1" ht="15" customHeight="1" x14ac:dyDescent="0.35">
      <c r="A4492" t="s">
        <v>13357</v>
      </c>
      <c r="B4492" t="s">
        <v>13356</v>
      </c>
      <c r="C4492" t="s">
        <v>13279</v>
      </c>
      <c r="D4492" t="s">
        <v>13358</v>
      </c>
      <c r="E4492"/>
      <c r="F4492" t="s">
        <v>324</v>
      </c>
      <c r="G4492"/>
      <c r="H4492">
        <v>3.8</v>
      </c>
      <c r="I4492">
        <v>1.33</v>
      </c>
      <c r="J4492" t="s">
        <v>1237</v>
      </c>
      <c r="K4492">
        <v>36.495559999999998</v>
      </c>
      <c r="L4492">
        <v>-84.318330000000003</v>
      </c>
      <c r="M4492" s="100" t="s">
        <v>38417</v>
      </c>
      <c r="N4492" t="s">
        <v>26260</v>
      </c>
      <c r="O4492" t="s">
        <v>42557</v>
      </c>
      <c r="P4492">
        <v>4</v>
      </c>
      <c r="Q4492" t="s">
        <v>32227</v>
      </c>
      <c r="R4492" t="s">
        <v>25825</v>
      </c>
      <c r="S4492" t="s">
        <v>26197</v>
      </c>
      <c r="T4492"/>
      <c r="U4492" t="s">
        <v>26198</v>
      </c>
      <c r="V4492" t="s">
        <v>26204</v>
      </c>
      <c r="X4492" s="91" t="s">
        <v>35400</v>
      </c>
      <c r="Y4492" s="97"/>
      <c r="AA4492" s="91" t="str">
        <v>LICK003.8CA</v>
      </c>
    </row>
    <row r="4493" spans="1:27" s="91" customFormat="1" ht="15" customHeight="1" x14ac:dyDescent="0.35">
      <c r="A4493" t="s">
        <v>13360</v>
      </c>
      <c r="B4493" t="s">
        <v>13359</v>
      </c>
      <c r="C4493" t="s">
        <v>8633</v>
      </c>
      <c r="D4493" t="s">
        <v>13361</v>
      </c>
      <c r="E4493"/>
      <c r="F4493" t="s">
        <v>28994</v>
      </c>
      <c r="G4493"/>
      <c r="H4493">
        <v>3.8</v>
      </c>
      <c r="I4493">
        <v>263</v>
      </c>
      <c r="J4493" t="s">
        <v>64</v>
      </c>
      <c r="K4493">
        <v>36.151600000000002</v>
      </c>
      <c r="L4493">
        <v>-83.134919999999994</v>
      </c>
      <c r="M4493" s="100" t="s">
        <v>38387</v>
      </c>
      <c r="N4493" t="s">
        <v>26214</v>
      </c>
      <c r="O4493" t="s">
        <v>42189</v>
      </c>
      <c r="P4493">
        <v>5</v>
      </c>
      <c r="Q4493" t="s">
        <v>27654</v>
      </c>
      <c r="R4493" t="s">
        <v>25821</v>
      </c>
      <c r="S4493" t="s">
        <v>26197</v>
      </c>
      <c r="T4493"/>
      <c r="U4493" t="s">
        <v>26198</v>
      </c>
      <c r="V4493" t="s">
        <v>26204</v>
      </c>
      <c r="W4493" s="91" t="s">
        <v>35401</v>
      </c>
      <c r="Y4493" s="97"/>
      <c r="AA4493" s="91" t="str">
        <v>LICK003.8GE</v>
      </c>
    </row>
    <row r="4494" spans="1:27" s="91" customFormat="1" ht="15" customHeight="1" x14ac:dyDescent="0.35">
      <c r="A4494" t="s">
        <v>13363</v>
      </c>
      <c r="B4494" t="s">
        <v>13362</v>
      </c>
      <c r="C4494" t="s">
        <v>8633</v>
      </c>
      <c r="D4494" t="s">
        <v>13364</v>
      </c>
      <c r="E4494"/>
      <c r="F4494" t="s">
        <v>29083</v>
      </c>
      <c r="G4494"/>
      <c r="H4494">
        <v>4.4000000000000004</v>
      </c>
      <c r="I4494">
        <v>8.8800000000000008</v>
      </c>
      <c r="J4494" t="s">
        <v>22</v>
      </c>
      <c r="K4494">
        <v>36.460555999999997</v>
      </c>
      <c r="L4494">
        <v>-87.835278000000002</v>
      </c>
      <c r="M4494" s="100" t="s">
        <v>38380</v>
      </c>
      <c r="N4494" t="s">
        <v>26208</v>
      </c>
      <c r="O4494" t="s">
        <v>42668</v>
      </c>
      <c r="P4494">
        <v>5</v>
      </c>
      <c r="Q4494" t="s">
        <v>27655</v>
      </c>
      <c r="R4494" t="s">
        <v>25829</v>
      </c>
      <c r="S4494" t="s">
        <v>26197</v>
      </c>
      <c r="T4494"/>
      <c r="U4494" t="s">
        <v>26198</v>
      </c>
      <c r="V4494" t="s">
        <v>26199</v>
      </c>
      <c r="Y4494" s="97"/>
      <c r="AA4494" s="91" t="str">
        <v>LICK004.4ST</v>
      </c>
    </row>
    <row r="4495" spans="1:27" s="91" customFormat="1" ht="15" customHeight="1" x14ac:dyDescent="0.35">
      <c r="A4495" t="s">
        <v>13366</v>
      </c>
      <c r="B4495" t="s">
        <v>13365</v>
      </c>
      <c r="C4495" t="s">
        <v>8633</v>
      </c>
      <c r="D4495" t="s">
        <v>13367</v>
      </c>
      <c r="E4495"/>
      <c r="F4495" t="s">
        <v>29083</v>
      </c>
      <c r="G4495"/>
      <c r="H4495">
        <v>4.5999999999999996</v>
      </c>
      <c r="I4495">
        <v>19.350000000000001</v>
      </c>
      <c r="J4495" t="s">
        <v>2522</v>
      </c>
      <c r="K4495">
        <v>35.682777999999999</v>
      </c>
      <c r="L4495">
        <v>-87.945832999999993</v>
      </c>
      <c r="M4495" s="100" t="s">
        <v>38402</v>
      </c>
      <c r="N4495" t="s">
        <v>26242</v>
      </c>
      <c r="O4495" t="s">
        <v>42700</v>
      </c>
      <c r="P4495">
        <v>3</v>
      </c>
      <c r="Q4495" t="s">
        <v>32241</v>
      </c>
      <c r="R4495" t="s">
        <v>25808</v>
      </c>
      <c r="S4495" t="s">
        <v>26197</v>
      </c>
      <c r="T4495"/>
      <c r="U4495" t="s">
        <v>26198</v>
      </c>
      <c r="V4495" t="s">
        <v>26199</v>
      </c>
      <c r="Y4495" s="97"/>
      <c r="AA4495" s="91" t="str">
        <v>LICK004.6PE</v>
      </c>
    </row>
    <row r="4496" spans="1:27" s="91" customFormat="1" ht="15" customHeight="1" x14ac:dyDescent="0.35">
      <c r="A4496" s="310" t="s">
        <v>41374</v>
      </c>
      <c r="B4496" s="310" t="s">
        <v>41375</v>
      </c>
      <c r="C4496" s="310" t="s">
        <v>8633</v>
      </c>
      <c r="D4496" s="310" t="s">
        <v>41376</v>
      </c>
      <c r="E4496" s="310"/>
      <c r="F4496" s="310" t="s">
        <v>9</v>
      </c>
      <c r="G4496" s="310"/>
      <c r="H4496" s="314">
        <v>5.3</v>
      </c>
      <c r="I4496" s="314">
        <v>32.159999999999997</v>
      </c>
      <c r="J4496" s="310" t="s">
        <v>354</v>
      </c>
      <c r="K4496" s="314">
        <v>35.092500000000001</v>
      </c>
      <c r="L4496" s="314">
        <v>-88.339500000000001</v>
      </c>
      <c r="M4496" s="314" t="s">
        <v>38402</v>
      </c>
      <c r="N4496" s="310" t="s">
        <v>26242</v>
      </c>
      <c r="O4496" s="310" t="s">
        <v>42740</v>
      </c>
      <c r="P4496" s="314">
        <v>3</v>
      </c>
      <c r="Q4496" s="310" t="s">
        <v>32244</v>
      </c>
      <c r="R4496" s="310" t="s">
        <v>25816</v>
      </c>
      <c r="S4496" s="310" t="s">
        <v>26197</v>
      </c>
      <c r="T4496" s="310"/>
      <c r="U4496" s="310" t="s">
        <v>26198</v>
      </c>
      <c r="V4496" s="310" t="s">
        <v>26199</v>
      </c>
      <c r="W4496" s="91" t="s">
        <v>41377</v>
      </c>
      <c r="X4496" s="91" t="s">
        <v>41378</v>
      </c>
      <c r="Y4496" s="97"/>
      <c r="AA4496" s="91" t="str">
        <v>LICK005.3HD</v>
      </c>
    </row>
    <row r="4497" spans="1:27" s="91" customFormat="1" ht="15" customHeight="1" x14ac:dyDescent="0.35">
      <c r="A4497" t="s">
        <v>13369</v>
      </c>
      <c r="B4497" t="s">
        <v>13368</v>
      </c>
      <c r="C4497" t="s">
        <v>8633</v>
      </c>
      <c r="D4497" t="s">
        <v>13370</v>
      </c>
      <c r="E4497"/>
      <c r="F4497" t="s">
        <v>28994</v>
      </c>
      <c r="G4497"/>
      <c r="H4497">
        <v>6.5</v>
      </c>
      <c r="I4497">
        <v>253.57</v>
      </c>
      <c r="J4497" t="s">
        <v>64</v>
      </c>
      <c r="K4497">
        <v>36.14302</v>
      </c>
      <c r="L4497">
        <v>-83.106369999999998</v>
      </c>
      <c r="M4497" s="100" t="s">
        <v>38387</v>
      </c>
      <c r="N4497" t="s">
        <v>26214</v>
      </c>
      <c r="O4497" t="s">
        <v>42189</v>
      </c>
      <c r="P4497">
        <v>5</v>
      </c>
      <c r="Q4497" t="s">
        <v>27656</v>
      </c>
      <c r="R4497" t="s">
        <v>25821</v>
      </c>
      <c r="S4497" t="s">
        <v>26197</v>
      </c>
      <c r="T4497"/>
      <c r="U4497" t="s">
        <v>26198</v>
      </c>
      <c r="V4497" t="s">
        <v>26204</v>
      </c>
      <c r="Y4497" s="97"/>
      <c r="AA4497" s="91" t="str">
        <v>LICK006.5GE</v>
      </c>
    </row>
    <row r="4498" spans="1:27" s="91" customFormat="1" ht="15" customHeight="1" x14ac:dyDescent="0.35">
      <c r="A4498" t="s">
        <v>13372</v>
      </c>
      <c r="B4498" t="s">
        <v>13371</v>
      </c>
      <c r="C4498" t="s">
        <v>8633</v>
      </c>
      <c r="D4498" t="s">
        <v>13373</v>
      </c>
      <c r="E4498"/>
      <c r="F4498" t="s">
        <v>29083</v>
      </c>
      <c r="G4498"/>
      <c r="H4498">
        <v>9.5</v>
      </c>
      <c r="I4498">
        <v>62.45</v>
      </c>
      <c r="J4498" t="s">
        <v>203</v>
      </c>
      <c r="K4498">
        <v>35.8371</v>
      </c>
      <c r="L4498">
        <v>-87.261700000000005</v>
      </c>
      <c r="M4498" s="100" t="s">
        <v>38382</v>
      </c>
      <c r="N4498" t="s">
        <v>26210</v>
      </c>
      <c r="O4498" t="s">
        <v>42682</v>
      </c>
      <c r="P4498">
        <v>3</v>
      </c>
      <c r="Q4498" t="s">
        <v>27645</v>
      </c>
      <c r="R4498" t="s">
        <v>25808</v>
      </c>
      <c r="S4498" t="s">
        <v>26197</v>
      </c>
      <c r="T4498"/>
      <c r="U4498" t="s">
        <v>26198</v>
      </c>
      <c r="V4498" t="s">
        <v>26199</v>
      </c>
      <c r="W4498" s="91" t="s">
        <v>35402</v>
      </c>
      <c r="Y4498" s="97"/>
      <c r="AA4498" s="91" t="str">
        <v>LICK009.5HI</v>
      </c>
    </row>
    <row r="4499" spans="1:27" s="91" customFormat="1" ht="15" customHeight="1" x14ac:dyDescent="0.35">
      <c r="A4499" t="s">
        <v>13375</v>
      </c>
      <c r="B4499" t="s">
        <v>13374</v>
      </c>
      <c r="C4499" t="s">
        <v>8633</v>
      </c>
      <c r="D4499" t="s">
        <v>458</v>
      </c>
      <c r="E4499"/>
      <c r="F4499" t="s">
        <v>29083</v>
      </c>
      <c r="G4499"/>
      <c r="H4499">
        <v>11.1</v>
      </c>
      <c r="I4499">
        <v>33.85</v>
      </c>
      <c r="J4499" t="s">
        <v>203</v>
      </c>
      <c r="K4499">
        <v>35.842222</v>
      </c>
      <c r="L4499">
        <v>-87.241665999999995</v>
      </c>
      <c r="M4499" s="100" t="s">
        <v>38382</v>
      </c>
      <c r="N4499" t="s">
        <v>26210</v>
      </c>
      <c r="O4499" t="s">
        <v>42221</v>
      </c>
      <c r="P4499">
        <v>3</v>
      </c>
      <c r="Q4499" t="s">
        <v>32247</v>
      </c>
      <c r="R4499" t="s">
        <v>25808</v>
      </c>
      <c r="S4499" t="s">
        <v>26197</v>
      </c>
      <c r="T4499"/>
      <c r="U4499" t="s">
        <v>26198</v>
      </c>
      <c r="V4499" t="s">
        <v>26199</v>
      </c>
      <c r="Y4499" s="97"/>
      <c r="AA4499" s="91" t="str">
        <v>LICK011.1HI</v>
      </c>
    </row>
    <row r="4500" spans="1:27" s="91" customFormat="1" ht="15" customHeight="1" x14ac:dyDescent="0.35">
      <c r="A4500" t="s">
        <v>13377</v>
      </c>
      <c r="B4500" t="s">
        <v>13376</v>
      </c>
      <c r="C4500" t="s">
        <v>8633</v>
      </c>
      <c r="D4500" t="s">
        <v>13378</v>
      </c>
      <c r="E4500"/>
      <c r="F4500" t="s">
        <v>28994</v>
      </c>
      <c r="G4500"/>
      <c r="H4500">
        <v>11.9</v>
      </c>
      <c r="I4500">
        <v>238.8</v>
      </c>
      <c r="J4500" t="s">
        <v>64</v>
      </c>
      <c r="K4500">
        <v>36.159999999999997</v>
      </c>
      <c r="L4500">
        <v>-83.067499999999995</v>
      </c>
      <c r="M4500" s="100" t="s">
        <v>38387</v>
      </c>
      <c r="N4500" t="s">
        <v>26214</v>
      </c>
      <c r="O4500" t="s">
        <v>42189</v>
      </c>
      <c r="P4500">
        <v>5</v>
      </c>
      <c r="Q4500" t="s">
        <v>27656</v>
      </c>
      <c r="R4500" t="s">
        <v>25821</v>
      </c>
      <c r="S4500" t="s">
        <v>26197</v>
      </c>
      <c r="T4500"/>
      <c r="U4500" t="s">
        <v>26198</v>
      </c>
      <c r="V4500" t="s">
        <v>26204</v>
      </c>
      <c r="Y4500" s="97"/>
      <c r="AA4500" s="91" t="str">
        <v>LICK011.9GE</v>
      </c>
    </row>
    <row r="4501" spans="1:27" s="91" customFormat="1" ht="15" customHeight="1" x14ac:dyDescent="0.35">
      <c r="A4501" t="s">
        <v>13380</v>
      </c>
      <c r="B4501" t="s">
        <v>13379</v>
      </c>
      <c r="C4501" t="s">
        <v>8633</v>
      </c>
      <c r="D4501" t="s">
        <v>13381</v>
      </c>
      <c r="E4501"/>
      <c r="F4501" t="s">
        <v>29083</v>
      </c>
      <c r="G4501"/>
      <c r="H4501">
        <v>14.2</v>
      </c>
      <c r="I4501">
        <v>28.79</v>
      </c>
      <c r="J4501" t="s">
        <v>34</v>
      </c>
      <c r="K4501">
        <v>35.837260000000001</v>
      </c>
      <c r="L4501">
        <v>-87.208200000000005</v>
      </c>
      <c r="M4501" s="100" t="s">
        <v>38382</v>
      </c>
      <c r="N4501" t="s">
        <v>26210</v>
      </c>
      <c r="O4501" t="s">
        <v>42221</v>
      </c>
      <c r="P4501">
        <v>3</v>
      </c>
      <c r="Q4501" t="s">
        <v>32247</v>
      </c>
      <c r="R4501" t="s">
        <v>25808</v>
      </c>
      <c r="S4501" t="s">
        <v>26197</v>
      </c>
      <c r="T4501"/>
      <c r="U4501" t="s">
        <v>26198</v>
      </c>
      <c r="V4501" t="s">
        <v>26199</v>
      </c>
      <c r="X4501" s="91" t="s">
        <v>32248</v>
      </c>
      <c r="Y4501" s="97"/>
      <c r="AA4501" s="91" t="str">
        <v>LICK014.2MY</v>
      </c>
    </row>
    <row r="4502" spans="1:27" s="91" customFormat="1" ht="15" customHeight="1" x14ac:dyDescent="0.35">
      <c r="A4502" t="s">
        <v>13383</v>
      </c>
      <c r="B4502" t="s">
        <v>13382</v>
      </c>
      <c r="C4502" t="s">
        <v>8633</v>
      </c>
      <c r="D4502" t="s">
        <v>13384</v>
      </c>
      <c r="E4502"/>
      <c r="F4502" t="s">
        <v>28994</v>
      </c>
      <c r="G4502"/>
      <c r="H4502">
        <v>15.5</v>
      </c>
      <c r="I4502">
        <v>234.77</v>
      </c>
      <c r="J4502" t="s">
        <v>64</v>
      </c>
      <c r="K4502">
        <v>36.190190000000001</v>
      </c>
      <c r="L4502">
        <v>-83.061599999999999</v>
      </c>
      <c r="M4502" s="100" t="s">
        <v>38387</v>
      </c>
      <c r="N4502" t="s">
        <v>26214</v>
      </c>
      <c r="O4502" t="s">
        <v>42189</v>
      </c>
      <c r="P4502">
        <v>5</v>
      </c>
      <c r="Q4502" t="s">
        <v>27657</v>
      </c>
      <c r="R4502" t="s">
        <v>25821</v>
      </c>
      <c r="S4502" t="s">
        <v>26197</v>
      </c>
      <c r="T4502"/>
      <c r="U4502" t="s">
        <v>26198</v>
      </c>
      <c r="V4502" t="s">
        <v>26204</v>
      </c>
      <c r="W4502" s="91" t="s">
        <v>13385</v>
      </c>
      <c r="X4502" s="91" t="s">
        <v>35403</v>
      </c>
      <c r="Y4502" s="97"/>
      <c r="AA4502" s="91" t="str">
        <v>LICK015.5GE</v>
      </c>
    </row>
    <row r="4503" spans="1:27" s="91" customFormat="1" ht="15" customHeight="1" x14ac:dyDescent="0.35">
      <c r="A4503" t="s">
        <v>13387</v>
      </c>
      <c r="B4503" t="s">
        <v>13386</v>
      </c>
      <c r="C4503" t="s">
        <v>8633</v>
      </c>
      <c r="D4503" t="s">
        <v>13388</v>
      </c>
      <c r="E4503"/>
      <c r="F4503" t="s">
        <v>28994</v>
      </c>
      <c r="G4503"/>
      <c r="H4503">
        <v>20.5</v>
      </c>
      <c r="I4503">
        <v>215.75</v>
      </c>
      <c r="J4503" t="s">
        <v>64</v>
      </c>
      <c r="K4503">
        <v>36.215000000000003</v>
      </c>
      <c r="L4503">
        <v>-83.03</v>
      </c>
      <c r="M4503" s="100" t="s">
        <v>38387</v>
      </c>
      <c r="N4503" t="s">
        <v>26214</v>
      </c>
      <c r="O4503" t="s">
        <v>42189</v>
      </c>
      <c r="P4503">
        <v>5</v>
      </c>
      <c r="Q4503" t="s">
        <v>32249</v>
      </c>
      <c r="R4503" t="s">
        <v>25821</v>
      </c>
      <c r="S4503" t="s">
        <v>26197</v>
      </c>
      <c r="T4503"/>
      <c r="U4503" t="s">
        <v>26198</v>
      </c>
      <c r="V4503" t="s">
        <v>26204</v>
      </c>
      <c r="Y4503" s="97"/>
      <c r="AA4503" s="91" t="str">
        <v>LICK020.5GE</v>
      </c>
    </row>
    <row r="4504" spans="1:27" s="91" customFormat="1" ht="15" customHeight="1" x14ac:dyDescent="0.35">
      <c r="A4504" t="s">
        <v>13390</v>
      </c>
      <c r="B4504" t="s">
        <v>13389</v>
      </c>
      <c r="C4504" t="s">
        <v>8633</v>
      </c>
      <c r="D4504" t="s">
        <v>13391</v>
      </c>
      <c r="E4504"/>
      <c r="F4504" t="s">
        <v>28994</v>
      </c>
      <c r="G4504"/>
      <c r="H4504">
        <v>24.2</v>
      </c>
      <c r="I4504">
        <v>189.19</v>
      </c>
      <c r="J4504" t="s">
        <v>64</v>
      </c>
      <c r="K4504">
        <v>36.201700000000002</v>
      </c>
      <c r="L4504">
        <v>-82.995199999999997</v>
      </c>
      <c r="M4504" s="100" t="s">
        <v>38387</v>
      </c>
      <c r="N4504" t="s">
        <v>26214</v>
      </c>
      <c r="O4504" t="s">
        <v>42189</v>
      </c>
      <c r="P4504">
        <v>5</v>
      </c>
      <c r="Q4504" t="s">
        <v>32249</v>
      </c>
      <c r="R4504" t="s">
        <v>25821</v>
      </c>
      <c r="S4504" t="s">
        <v>26197</v>
      </c>
      <c r="T4504"/>
      <c r="U4504" t="s">
        <v>26198</v>
      </c>
      <c r="V4504" t="s">
        <v>26204</v>
      </c>
      <c r="X4504" s="91" t="s">
        <v>32250</v>
      </c>
      <c r="Y4504" s="97"/>
      <c r="AA4504" s="91" t="str">
        <v>LICK024.2GE</v>
      </c>
    </row>
    <row r="4505" spans="1:27" s="91" customFormat="1" ht="15" customHeight="1" x14ac:dyDescent="0.35">
      <c r="A4505" t="s">
        <v>13393</v>
      </c>
      <c r="B4505" t="s">
        <v>13392</v>
      </c>
      <c r="C4505" t="s">
        <v>8633</v>
      </c>
      <c r="D4505" t="s">
        <v>13394</v>
      </c>
      <c r="E4505"/>
      <c r="F4505" t="s">
        <v>28994</v>
      </c>
      <c r="G4505"/>
      <c r="H4505">
        <v>33.4</v>
      </c>
      <c r="I4505">
        <v>172</v>
      </c>
      <c r="J4505" t="s">
        <v>64</v>
      </c>
      <c r="K4505">
        <v>36.246943999999999</v>
      </c>
      <c r="L4505">
        <v>-82.931111000000001</v>
      </c>
      <c r="M4505" s="100" t="s">
        <v>38387</v>
      </c>
      <c r="N4505" t="s">
        <v>26214</v>
      </c>
      <c r="O4505" t="s">
        <v>42213</v>
      </c>
      <c r="P4505">
        <v>5</v>
      </c>
      <c r="Q4505" t="s">
        <v>41379</v>
      </c>
      <c r="R4505" t="s">
        <v>25821</v>
      </c>
      <c r="S4505" t="s">
        <v>26197</v>
      </c>
      <c r="T4505"/>
      <c r="U4505" t="s">
        <v>26198</v>
      </c>
      <c r="V4505" t="s">
        <v>26204</v>
      </c>
      <c r="W4505" s="91" t="s">
        <v>35404</v>
      </c>
      <c r="X4505" s="91" t="s">
        <v>30203</v>
      </c>
      <c r="Y4505" s="97"/>
      <c r="AA4505" s="91" t="str">
        <v>LICK033.4GE</v>
      </c>
    </row>
    <row r="4506" spans="1:27" s="91" customFormat="1" ht="15" customHeight="1" x14ac:dyDescent="0.35">
      <c r="A4506" t="s">
        <v>13396</v>
      </c>
      <c r="B4506" t="s">
        <v>13395</v>
      </c>
      <c r="C4506" t="s">
        <v>8633</v>
      </c>
      <c r="D4506" t="s">
        <v>13397</v>
      </c>
      <c r="E4506"/>
      <c r="F4506" t="s">
        <v>28994</v>
      </c>
      <c r="G4506"/>
      <c r="H4506">
        <v>33.6</v>
      </c>
      <c r="I4506">
        <v>170.86</v>
      </c>
      <c r="J4506" t="s">
        <v>64</v>
      </c>
      <c r="K4506">
        <v>36.248199999999997</v>
      </c>
      <c r="L4506">
        <v>-82.924899999999994</v>
      </c>
      <c r="M4506" s="100" t="s">
        <v>38387</v>
      </c>
      <c r="N4506" t="s">
        <v>26214</v>
      </c>
      <c r="O4506" t="s">
        <v>42213</v>
      </c>
      <c r="P4506">
        <v>5</v>
      </c>
      <c r="Q4506" t="s">
        <v>32251</v>
      </c>
      <c r="R4506" t="s">
        <v>25821</v>
      </c>
      <c r="S4506" t="s">
        <v>26197</v>
      </c>
      <c r="T4506"/>
      <c r="U4506" t="s">
        <v>26198</v>
      </c>
      <c r="V4506" t="s">
        <v>26204</v>
      </c>
      <c r="X4506" s="91" t="s">
        <v>35405</v>
      </c>
      <c r="Y4506" s="97"/>
      <c r="AA4506" s="91" t="str">
        <v>LICK033.6GE</v>
      </c>
    </row>
    <row r="4507" spans="1:27" s="91" customFormat="1" ht="15" customHeight="1" x14ac:dyDescent="0.35">
      <c r="A4507" t="s">
        <v>13399</v>
      </c>
      <c r="B4507" t="s">
        <v>13398</v>
      </c>
      <c r="C4507" t="s">
        <v>8633</v>
      </c>
      <c r="D4507" t="s">
        <v>13400</v>
      </c>
      <c r="E4507"/>
      <c r="F4507" t="s">
        <v>28994</v>
      </c>
      <c r="G4507"/>
      <c r="H4507">
        <v>40.799999999999997</v>
      </c>
      <c r="I4507">
        <v>102.15</v>
      </c>
      <c r="J4507" t="s">
        <v>64</v>
      </c>
      <c r="K4507">
        <v>36.264449999999997</v>
      </c>
      <c r="L4507">
        <v>-82.861419999999995</v>
      </c>
      <c r="M4507" s="100" t="s">
        <v>38387</v>
      </c>
      <c r="N4507" t="s">
        <v>26214</v>
      </c>
      <c r="O4507" t="s">
        <v>42807</v>
      </c>
      <c r="P4507">
        <v>5</v>
      </c>
      <c r="Q4507" t="s">
        <v>32251</v>
      </c>
      <c r="R4507" t="s">
        <v>25821</v>
      </c>
      <c r="S4507" t="s">
        <v>26197</v>
      </c>
      <c r="T4507"/>
      <c r="U4507" t="s">
        <v>26198</v>
      </c>
      <c r="V4507" t="s">
        <v>26204</v>
      </c>
      <c r="X4507" s="91" t="s">
        <v>35406</v>
      </c>
      <c r="Y4507" s="97"/>
      <c r="AA4507" s="91" t="str">
        <v>LICK040.8GE</v>
      </c>
    </row>
    <row r="4508" spans="1:27" s="91" customFormat="1" ht="15" customHeight="1" x14ac:dyDescent="0.35">
      <c r="A4508" t="s">
        <v>13402</v>
      </c>
      <c r="B4508" t="s">
        <v>13401</v>
      </c>
      <c r="C4508" t="s">
        <v>8633</v>
      </c>
      <c r="D4508" t="s">
        <v>13403</v>
      </c>
      <c r="E4508"/>
      <c r="F4508" t="s">
        <v>28994</v>
      </c>
      <c r="G4508"/>
      <c r="H4508">
        <v>45.2</v>
      </c>
      <c r="I4508">
        <v>91.05</v>
      </c>
      <c r="J4508" t="s">
        <v>64</v>
      </c>
      <c r="K4508">
        <v>36.29074</v>
      </c>
      <c r="L4508">
        <v>-82.848839999999996</v>
      </c>
      <c r="M4508" s="100" t="s">
        <v>38387</v>
      </c>
      <c r="N4508" t="s">
        <v>26214</v>
      </c>
      <c r="O4508" t="s">
        <v>42807</v>
      </c>
      <c r="P4508">
        <v>5</v>
      </c>
      <c r="Q4508" t="s">
        <v>32252</v>
      </c>
      <c r="R4508" t="s">
        <v>25821</v>
      </c>
      <c r="S4508" t="s">
        <v>26197</v>
      </c>
      <c r="T4508"/>
      <c r="U4508" t="s">
        <v>26198</v>
      </c>
      <c r="V4508" t="s">
        <v>26204</v>
      </c>
      <c r="X4508" s="91" t="s">
        <v>35407</v>
      </c>
      <c r="Y4508" s="97"/>
      <c r="AA4508" s="91" t="str">
        <v>LICK045.2GE</v>
      </c>
    </row>
    <row r="4509" spans="1:27" s="91" customFormat="1" ht="15" customHeight="1" x14ac:dyDescent="0.35">
      <c r="A4509" t="s">
        <v>13405</v>
      </c>
      <c r="B4509" t="s">
        <v>13404</v>
      </c>
      <c r="C4509" t="s">
        <v>8633</v>
      </c>
      <c r="D4509" t="s">
        <v>13406</v>
      </c>
      <c r="E4509"/>
      <c r="F4509" t="s">
        <v>28994</v>
      </c>
      <c r="G4509"/>
      <c r="H4509">
        <v>47.2</v>
      </c>
      <c r="I4509">
        <v>83.49</v>
      </c>
      <c r="J4509" t="s">
        <v>64</v>
      </c>
      <c r="K4509">
        <v>36.301400000000001</v>
      </c>
      <c r="L4509">
        <v>-82.837500000000006</v>
      </c>
      <c r="M4509" s="100" t="s">
        <v>38387</v>
      </c>
      <c r="N4509" t="s">
        <v>26214</v>
      </c>
      <c r="O4509" t="s">
        <v>42807</v>
      </c>
      <c r="P4509">
        <v>5</v>
      </c>
      <c r="Q4509" t="s">
        <v>32252</v>
      </c>
      <c r="R4509" t="s">
        <v>25821</v>
      </c>
      <c r="S4509" t="s">
        <v>26197</v>
      </c>
      <c r="T4509"/>
      <c r="U4509" t="s">
        <v>26198</v>
      </c>
      <c r="V4509" t="s">
        <v>26204</v>
      </c>
      <c r="Y4509" s="97"/>
      <c r="AA4509" s="91" t="str">
        <v>LICK047.2GE</v>
      </c>
    </row>
    <row r="4510" spans="1:27" s="91" customFormat="1" ht="15" customHeight="1" x14ac:dyDescent="0.35">
      <c r="A4510" t="s">
        <v>13408</v>
      </c>
      <c r="B4510" t="s">
        <v>13407</v>
      </c>
      <c r="C4510" t="s">
        <v>8633</v>
      </c>
      <c r="D4510" t="s">
        <v>13409</v>
      </c>
      <c r="E4510"/>
      <c r="F4510" t="s">
        <v>28994</v>
      </c>
      <c r="G4510"/>
      <c r="H4510">
        <v>49.8</v>
      </c>
      <c r="I4510">
        <v>76.3</v>
      </c>
      <c r="J4510" t="s">
        <v>64</v>
      </c>
      <c r="K4510">
        <v>36.314300000000003</v>
      </c>
      <c r="L4510">
        <v>-82.812100000000001</v>
      </c>
      <c r="M4510" s="100" t="s">
        <v>38387</v>
      </c>
      <c r="N4510" t="s">
        <v>26214</v>
      </c>
      <c r="O4510" t="s">
        <v>42807</v>
      </c>
      <c r="P4510">
        <v>5</v>
      </c>
      <c r="Q4510" t="s">
        <v>32252</v>
      </c>
      <c r="R4510" t="s">
        <v>25821</v>
      </c>
      <c r="S4510" t="s">
        <v>26197</v>
      </c>
      <c r="T4510"/>
      <c r="U4510" t="s">
        <v>26198</v>
      </c>
      <c r="V4510" t="s">
        <v>26204</v>
      </c>
      <c r="W4510" s="91" t="s">
        <v>35408</v>
      </c>
      <c r="X4510" s="91" t="s">
        <v>30203</v>
      </c>
      <c r="Y4510" s="97"/>
      <c r="AA4510" s="91" t="str">
        <v>LICK049.8GE</v>
      </c>
    </row>
    <row r="4511" spans="1:27" s="91" customFormat="1" ht="15" customHeight="1" x14ac:dyDescent="0.35">
      <c r="A4511" t="s">
        <v>13411</v>
      </c>
      <c r="B4511" t="s">
        <v>13410</v>
      </c>
      <c r="C4511" t="s">
        <v>8633</v>
      </c>
      <c r="D4511" t="s">
        <v>13412</v>
      </c>
      <c r="E4511"/>
      <c r="F4511" t="s">
        <v>28994</v>
      </c>
      <c r="G4511"/>
      <c r="H4511">
        <v>52.3</v>
      </c>
      <c r="I4511">
        <v>51.86</v>
      </c>
      <c r="J4511" t="s">
        <v>64</v>
      </c>
      <c r="K4511">
        <v>36.322600000000001</v>
      </c>
      <c r="L4511">
        <v>-82.787000000000006</v>
      </c>
      <c r="M4511" s="100" t="s">
        <v>38387</v>
      </c>
      <c r="N4511" t="s">
        <v>26214</v>
      </c>
      <c r="O4511" t="s">
        <v>42666</v>
      </c>
      <c r="P4511">
        <v>5</v>
      </c>
      <c r="Q4511" t="s">
        <v>27658</v>
      </c>
      <c r="R4511" t="s">
        <v>25821</v>
      </c>
      <c r="S4511" t="s">
        <v>26197</v>
      </c>
      <c r="T4511"/>
      <c r="U4511" t="s">
        <v>26198</v>
      </c>
      <c r="V4511" t="s">
        <v>26204</v>
      </c>
      <c r="X4511" s="91" t="s">
        <v>35409</v>
      </c>
      <c r="Y4511" s="97"/>
      <c r="AA4511" s="91" t="str">
        <v>LICK052.3GE</v>
      </c>
    </row>
    <row r="4512" spans="1:27" s="91" customFormat="1" ht="15" customHeight="1" x14ac:dyDescent="0.35">
      <c r="A4512" t="s">
        <v>13414</v>
      </c>
      <c r="B4512" t="s">
        <v>13413</v>
      </c>
      <c r="C4512" t="s">
        <v>8633</v>
      </c>
      <c r="D4512" t="s">
        <v>13415</v>
      </c>
      <c r="E4512"/>
      <c r="F4512" t="s">
        <v>28994</v>
      </c>
      <c r="G4512"/>
      <c r="H4512">
        <v>61</v>
      </c>
      <c r="I4512">
        <v>12.4</v>
      </c>
      <c r="J4512" t="s">
        <v>64</v>
      </c>
      <c r="K4512">
        <v>36.366199999999999</v>
      </c>
      <c r="L4512">
        <v>-82.710499999999996</v>
      </c>
      <c r="M4512" s="100" t="s">
        <v>38387</v>
      </c>
      <c r="N4512" t="s">
        <v>26214</v>
      </c>
      <c r="O4512" t="s">
        <v>42666</v>
      </c>
      <c r="P4512">
        <v>5</v>
      </c>
      <c r="Q4512" t="s">
        <v>27659</v>
      </c>
      <c r="R4512" t="s">
        <v>25821</v>
      </c>
      <c r="S4512" t="s">
        <v>26197</v>
      </c>
      <c r="T4512"/>
      <c r="U4512" t="s">
        <v>26198</v>
      </c>
      <c r="V4512" t="s">
        <v>26204</v>
      </c>
      <c r="X4512" s="91" t="s">
        <v>35410</v>
      </c>
      <c r="Y4512" s="97"/>
      <c r="AA4512" s="91" t="str">
        <v>LICK061.0GE</v>
      </c>
    </row>
    <row r="4513" spans="1:27" s="91" customFormat="1" ht="15" customHeight="1" x14ac:dyDescent="0.35">
      <c r="A4513" t="s">
        <v>13417</v>
      </c>
      <c r="B4513" t="s">
        <v>13416</v>
      </c>
      <c r="C4513" t="s">
        <v>13418</v>
      </c>
      <c r="D4513" t="s">
        <v>13419</v>
      </c>
      <c r="E4513"/>
      <c r="F4513" t="s">
        <v>29089</v>
      </c>
      <c r="G4513"/>
      <c r="H4513">
        <v>0.1</v>
      </c>
      <c r="I4513">
        <v>0.46</v>
      </c>
      <c r="J4513" t="s">
        <v>1181</v>
      </c>
      <c r="K4513">
        <v>35.708599999999997</v>
      </c>
      <c r="L4513">
        <v>-85.487200000000001</v>
      </c>
      <c r="M4513" s="100" t="s">
        <v>38383</v>
      </c>
      <c r="N4513" t="s">
        <v>3589</v>
      </c>
      <c r="O4513" t="s">
        <v>42670</v>
      </c>
      <c r="P4513">
        <v>2</v>
      </c>
      <c r="Q4513" t="s">
        <v>32230</v>
      </c>
      <c r="R4513" t="s">
        <v>25812</v>
      </c>
      <c r="S4513" t="s">
        <v>26197</v>
      </c>
      <c r="T4513"/>
      <c r="U4513" t="s">
        <v>26198</v>
      </c>
      <c r="V4513" t="s">
        <v>26199</v>
      </c>
      <c r="W4513" s="91" t="s">
        <v>13420</v>
      </c>
      <c r="X4513" s="91" t="s">
        <v>32253</v>
      </c>
      <c r="Y4513" s="97"/>
      <c r="AA4513" s="91" t="str">
        <v>LICK1.4T0.1VA</v>
      </c>
    </row>
    <row r="4514" spans="1:27" s="91" customFormat="1" ht="15" customHeight="1" x14ac:dyDescent="0.35">
      <c r="A4514" t="s">
        <v>13422</v>
      </c>
      <c r="B4514" t="s">
        <v>13421</v>
      </c>
      <c r="C4514" t="s">
        <v>13423</v>
      </c>
      <c r="D4514" t="s">
        <v>1219</v>
      </c>
      <c r="E4514"/>
      <c r="F4514" t="s">
        <v>29083</v>
      </c>
      <c r="G4514"/>
      <c r="H4514">
        <v>0.2</v>
      </c>
      <c r="I4514">
        <v>0.19</v>
      </c>
      <c r="J4514" t="s">
        <v>203</v>
      </c>
      <c r="K4514">
        <v>35.840800000000002</v>
      </c>
      <c r="L4514">
        <v>-87.220799999999997</v>
      </c>
      <c r="M4514" s="100" t="s">
        <v>38382</v>
      </c>
      <c r="N4514" t="s">
        <v>26210</v>
      </c>
      <c r="O4514" t="s">
        <v>42221</v>
      </c>
      <c r="P4514">
        <v>3</v>
      </c>
      <c r="Q4514" t="s">
        <v>29927</v>
      </c>
      <c r="R4514" t="s">
        <v>25808</v>
      </c>
      <c r="S4514" t="s">
        <v>26197</v>
      </c>
      <c r="T4514"/>
      <c r="U4514" t="s">
        <v>26198</v>
      </c>
      <c r="V4514" t="s">
        <v>26199</v>
      </c>
      <c r="W4514" s="91" t="s">
        <v>13424</v>
      </c>
      <c r="X4514" s="91" t="s">
        <v>31098</v>
      </c>
      <c r="Y4514" s="97"/>
      <c r="AA4514" s="91" t="str">
        <v>LICK12.7T0.2HI</v>
      </c>
    </row>
    <row r="4515" spans="1:27" s="91" customFormat="1" ht="15" customHeight="1" x14ac:dyDescent="0.35">
      <c r="A4515" t="s">
        <v>13426</v>
      </c>
      <c r="B4515" t="s">
        <v>13425</v>
      </c>
      <c r="C4515" t="s">
        <v>13427</v>
      </c>
      <c r="D4515" t="s">
        <v>9007</v>
      </c>
      <c r="E4515"/>
      <c r="F4515" t="s">
        <v>9</v>
      </c>
      <c r="G4515"/>
      <c r="H4515">
        <v>0.2</v>
      </c>
      <c r="I4515">
        <v>0.79</v>
      </c>
      <c r="J4515" t="s">
        <v>448</v>
      </c>
      <c r="K4515">
        <v>36.107999999999997</v>
      </c>
      <c r="L4515">
        <v>-88.896600000000007</v>
      </c>
      <c r="M4515" s="100" t="s">
        <v>38404</v>
      </c>
      <c r="N4515" t="s">
        <v>26243</v>
      </c>
      <c r="O4515" t="s">
        <v>42792</v>
      </c>
      <c r="P4515">
        <v>5</v>
      </c>
      <c r="Q4515" t="s">
        <v>32254</v>
      </c>
      <c r="R4515" t="s">
        <v>25816</v>
      </c>
      <c r="S4515" t="s">
        <v>26197</v>
      </c>
      <c r="T4515"/>
      <c r="U4515" t="s">
        <v>26198</v>
      </c>
      <c r="V4515" t="s">
        <v>26199</v>
      </c>
      <c r="W4515" s="91" t="s">
        <v>13428</v>
      </c>
      <c r="X4515" s="91" t="s">
        <v>31098</v>
      </c>
      <c r="Y4515" s="97"/>
      <c r="AA4515" s="91" t="str">
        <v>LICK2.8T0.8T0.2GI</v>
      </c>
    </row>
    <row r="4516" spans="1:27" s="91" customFormat="1" ht="15" customHeight="1" x14ac:dyDescent="0.35">
      <c r="A4516" t="s">
        <v>13430</v>
      </c>
      <c r="B4516" t="s">
        <v>13429</v>
      </c>
      <c r="C4516" t="s">
        <v>13431</v>
      </c>
      <c r="D4516" t="s">
        <v>9007</v>
      </c>
      <c r="E4516"/>
      <c r="F4516" t="s">
        <v>27</v>
      </c>
      <c r="G4516"/>
      <c r="H4516">
        <v>1.1000000000000001</v>
      </c>
      <c r="I4516">
        <v>2.31</v>
      </c>
      <c r="J4516" t="s">
        <v>448</v>
      </c>
      <c r="K4516">
        <v>36.116329999999998</v>
      </c>
      <c r="L4516">
        <v>-88.883769999999998</v>
      </c>
      <c r="M4516" s="100" t="s">
        <v>38404</v>
      </c>
      <c r="N4516" t="s">
        <v>26243</v>
      </c>
      <c r="O4516" t="s">
        <v>42792</v>
      </c>
      <c r="P4516">
        <v>5</v>
      </c>
      <c r="Q4516" t="s">
        <v>32255</v>
      </c>
      <c r="R4516" t="s">
        <v>25816</v>
      </c>
      <c r="S4516" t="s">
        <v>26197</v>
      </c>
      <c r="T4516"/>
      <c r="U4516" t="s">
        <v>26198</v>
      </c>
      <c r="V4516" t="s">
        <v>26199</v>
      </c>
      <c r="W4516" s="91" t="s">
        <v>13432</v>
      </c>
      <c r="X4516" s="91" t="s">
        <v>31098</v>
      </c>
      <c r="Y4516" s="97"/>
      <c r="AA4516" s="91" t="str">
        <v>LICK2.8T1.1GI</v>
      </c>
    </row>
    <row r="4517" spans="1:27" s="91" customFormat="1" ht="15" customHeight="1" x14ac:dyDescent="0.35">
      <c r="A4517" t="s">
        <v>37332</v>
      </c>
      <c r="B4517" t="s">
        <v>37333</v>
      </c>
      <c r="C4517" t="s">
        <v>37334</v>
      </c>
      <c r="D4517" t="s">
        <v>37335</v>
      </c>
      <c r="E4517"/>
      <c r="F4517" t="s">
        <v>28994</v>
      </c>
      <c r="G4517"/>
      <c r="H4517">
        <v>0.3</v>
      </c>
      <c r="I4517"/>
      <c r="J4517" t="s">
        <v>64</v>
      </c>
      <c r="K4517">
        <v>36.14546</v>
      </c>
      <c r="L4517">
        <v>-83.109250000000003</v>
      </c>
      <c r="M4517" s="100" t="s">
        <v>38387</v>
      </c>
      <c r="N4517" t="s">
        <v>26214</v>
      </c>
      <c r="O4517" t="s">
        <v>42189</v>
      </c>
      <c r="P4517">
        <v>5</v>
      </c>
      <c r="Q4517" t="s">
        <v>27656</v>
      </c>
      <c r="R4517" t="s">
        <v>25821</v>
      </c>
      <c r="S4517" t="s">
        <v>26197</v>
      </c>
      <c r="T4517"/>
      <c r="U4517" t="s">
        <v>26198</v>
      </c>
      <c r="V4517" t="s">
        <v>26204</v>
      </c>
      <c r="X4517" s="91" t="s">
        <v>37336</v>
      </c>
      <c r="Y4517" s="97"/>
      <c r="AA4517" s="91" t="str">
        <v>LICK6.2T0.3GE</v>
      </c>
    </row>
    <row r="4518" spans="1:27" s="91" customFormat="1" ht="15" customHeight="1" x14ac:dyDescent="0.35">
      <c r="A4518" t="s">
        <v>13443</v>
      </c>
      <c r="B4518" t="s">
        <v>13442</v>
      </c>
      <c r="C4518" t="s">
        <v>13444</v>
      </c>
      <c r="D4518" t="s">
        <v>13445</v>
      </c>
      <c r="E4518"/>
      <c r="F4518" t="s">
        <v>33</v>
      </c>
      <c r="G4518"/>
      <c r="H4518">
        <v>0.2</v>
      </c>
      <c r="I4518">
        <v>1.89</v>
      </c>
      <c r="J4518" t="s">
        <v>253</v>
      </c>
      <c r="K4518">
        <v>36.424999999999997</v>
      </c>
      <c r="L4518">
        <v>-86.565832999999998</v>
      </c>
      <c r="M4518" s="100" t="s">
        <v>38431</v>
      </c>
      <c r="N4518" t="s">
        <v>26295</v>
      </c>
      <c r="O4518" t="s">
        <v>42363</v>
      </c>
      <c r="P4518">
        <v>4</v>
      </c>
      <c r="Q4518" t="s">
        <v>27660</v>
      </c>
      <c r="R4518" t="s">
        <v>25829</v>
      </c>
      <c r="S4518" t="s">
        <v>26197</v>
      </c>
      <c r="T4518"/>
      <c r="U4518" t="s">
        <v>26198</v>
      </c>
      <c r="V4518" t="s">
        <v>26199</v>
      </c>
      <c r="Y4518" s="97"/>
      <c r="AA4518" s="91" t="str">
        <v>LIGGE000.2SR</v>
      </c>
    </row>
    <row r="4519" spans="1:27" s="91" customFormat="1" ht="15" customHeight="1" x14ac:dyDescent="0.35">
      <c r="A4519" t="s">
        <v>13447</v>
      </c>
      <c r="B4519" t="s">
        <v>13446</v>
      </c>
      <c r="C4519" t="s">
        <v>13448</v>
      </c>
      <c r="D4519" t="s">
        <v>13449</v>
      </c>
      <c r="E4519"/>
      <c r="F4519" t="s">
        <v>33</v>
      </c>
      <c r="G4519"/>
      <c r="H4519">
        <v>0.1</v>
      </c>
      <c r="I4519">
        <v>0.27</v>
      </c>
      <c r="J4519" t="s">
        <v>253</v>
      </c>
      <c r="K4519">
        <v>36.435000000000002</v>
      </c>
      <c r="L4519">
        <v>-86.585999999999999</v>
      </c>
      <c r="M4519" s="100" t="s">
        <v>38431</v>
      </c>
      <c r="N4519" t="s">
        <v>26295</v>
      </c>
      <c r="O4519" t="s">
        <v>42363</v>
      </c>
      <c r="P4519">
        <v>4</v>
      </c>
      <c r="Q4519" t="s">
        <v>27660</v>
      </c>
      <c r="R4519" t="s">
        <v>25829</v>
      </c>
      <c r="S4519" t="s">
        <v>26197</v>
      </c>
      <c r="T4519"/>
      <c r="U4519" t="s">
        <v>26198</v>
      </c>
      <c r="V4519" t="s">
        <v>26199</v>
      </c>
      <c r="W4519" s="91" t="s">
        <v>13450</v>
      </c>
      <c r="X4519" s="91" t="s">
        <v>31098</v>
      </c>
      <c r="Y4519" s="97"/>
      <c r="AA4519" s="91" t="str">
        <v>LIGGE1.4T0.1SR</v>
      </c>
    </row>
    <row r="4520" spans="1:27" s="91" customFormat="1" ht="15" customHeight="1" x14ac:dyDescent="0.35">
      <c r="A4520" t="s">
        <v>13452</v>
      </c>
      <c r="B4520" t="s">
        <v>13451</v>
      </c>
      <c r="C4520" t="s">
        <v>13453</v>
      </c>
      <c r="D4520" t="s">
        <v>13454</v>
      </c>
      <c r="E4520"/>
      <c r="F4520" t="s">
        <v>27</v>
      </c>
      <c r="G4520"/>
      <c r="H4520">
        <v>2.2000000000000002</v>
      </c>
      <c r="I4520">
        <v>6.9</v>
      </c>
      <c r="J4520" t="s">
        <v>1463</v>
      </c>
      <c r="K4520">
        <v>36.085299999999997</v>
      </c>
      <c r="L4520">
        <v>-89.315399999999997</v>
      </c>
      <c r="M4520" s="100" t="s">
        <v>38429</v>
      </c>
      <c r="N4520" t="s">
        <v>26286</v>
      </c>
      <c r="O4520" t="s">
        <v>42540</v>
      </c>
      <c r="P4520">
        <v>2</v>
      </c>
      <c r="Q4520" t="s">
        <v>27661</v>
      </c>
      <c r="R4520" t="s">
        <v>25816</v>
      </c>
      <c r="S4520" t="s">
        <v>26197</v>
      </c>
      <c r="T4520"/>
      <c r="U4520" t="s">
        <v>26198</v>
      </c>
      <c r="V4520" t="s">
        <v>26199</v>
      </c>
      <c r="X4520" s="91" t="s">
        <v>32256</v>
      </c>
      <c r="Y4520" s="97"/>
      <c r="AA4520" s="91" t="str">
        <v>LIGHT002.2DY</v>
      </c>
    </row>
    <row r="4521" spans="1:27" s="91" customFormat="1" ht="15" customHeight="1" x14ac:dyDescent="0.35">
      <c r="A4521" t="s">
        <v>13456</v>
      </c>
      <c r="B4521" t="s">
        <v>13455</v>
      </c>
      <c r="C4521" t="s">
        <v>13457</v>
      </c>
      <c r="D4521" t="s">
        <v>13454</v>
      </c>
      <c r="E4521"/>
      <c r="F4521" t="s">
        <v>27</v>
      </c>
      <c r="G4521"/>
      <c r="H4521">
        <v>0.5</v>
      </c>
      <c r="I4521">
        <v>0.57999999999999996</v>
      </c>
      <c r="J4521" t="s">
        <v>28</v>
      </c>
      <c r="K4521">
        <v>36.0822</v>
      </c>
      <c r="L4521">
        <v>-89.320800000000006</v>
      </c>
      <c r="M4521" s="100" t="s">
        <v>38429</v>
      </c>
      <c r="N4521" t="s">
        <v>26286</v>
      </c>
      <c r="O4521" t="s">
        <v>42540</v>
      </c>
      <c r="P4521">
        <v>2</v>
      </c>
      <c r="Q4521" t="s">
        <v>27661</v>
      </c>
      <c r="R4521" t="s">
        <v>25816</v>
      </c>
      <c r="S4521" t="s">
        <v>26197</v>
      </c>
      <c r="T4521"/>
      <c r="U4521" t="s">
        <v>26198</v>
      </c>
      <c r="V4521" t="s">
        <v>26199</v>
      </c>
      <c r="W4521" s="91" t="s">
        <v>13458</v>
      </c>
      <c r="X4521" s="91" t="s">
        <v>32257</v>
      </c>
      <c r="Y4521" s="97"/>
      <c r="AA4521" s="91" t="str">
        <v>LIGHT1.4T0.5DY</v>
      </c>
    </row>
    <row r="4522" spans="1:27" s="91" customFormat="1" ht="15" customHeight="1" x14ac:dyDescent="0.35">
      <c r="A4522" t="s">
        <v>13460</v>
      </c>
      <c r="B4522" t="s">
        <v>13459</v>
      </c>
      <c r="C4522" t="s">
        <v>13461</v>
      </c>
      <c r="D4522" t="s">
        <v>13462</v>
      </c>
      <c r="E4522"/>
      <c r="F4522" t="s">
        <v>324</v>
      </c>
      <c r="G4522"/>
      <c r="H4522">
        <v>0.5</v>
      </c>
      <c r="I4522">
        <v>20.100000000000001</v>
      </c>
      <c r="J4522" t="s">
        <v>950</v>
      </c>
      <c r="K4522">
        <v>36.206420000000001</v>
      </c>
      <c r="L4522">
        <v>-84.317279999999997</v>
      </c>
      <c r="M4522" s="100" t="s">
        <v>38426</v>
      </c>
      <c r="N4522" t="s">
        <v>26325</v>
      </c>
      <c r="O4522" t="s">
        <v>42757</v>
      </c>
      <c r="P4522">
        <v>4</v>
      </c>
      <c r="Q4522" t="s">
        <v>27662</v>
      </c>
      <c r="R4522" t="s">
        <v>25825</v>
      </c>
      <c r="S4522" t="s">
        <v>26197</v>
      </c>
      <c r="T4522"/>
      <c r="U4522" t="s">
        <v>26198</v>
      </c>
      <c r="V4522" t="s">
        <v>26204</v>
      </c>
      <c r="W4522" s="91" t="s">
        <v>13463</v>
      </c>
      <c r="X4522" s="91" t="s">
        <v>39590</v>
      </c>
      <c r="Y4522" s="97"/>
      <c r="AA4522" s="91" t="str">
        <v>LIGIA000.5AN</v>
      </c>
    </row>
    <row r="4523" spans="1:27" s="91" customFormat="1" ht="15" customHeight="1" x14ac:dyDescent="0.35">
      <c r="A4523" t="s">
        <v>13465</v>
      </c>
      <c r="B4523" t="s">
        <v>13464</v>
      </c>
      <c r="C4523" t="s">
        <v>13461</v>
      </c>
      <c r="D4523" t="s">
        <v>13466</v>
      </c>
      <c r="E4523"/>
      <c r="F4523" t="s">
        <v>324</v>
      </c>
      <c r="G4523"/>
      <c r="H4523">
        <v>4.2</v>
      </c>
      <c r="I4523">
        <v>8.02</v>
      </c>
      <c r="J4523" t="s">
        <v>950</v>
      </c>
      <c r="K4523">
        <v>36.168470999999997</v>
      </c>
      <c r="L4523">
        <v>-84.286243999999996</v>
      </c>
      <c r="M4523" s="100" t="s">
        <v>38426</v>
      </c>
      <c r="N4523" t="s">
        <v>26325</v>
      </c>
      <c r="O4523" t="s">
        <v>42757</v>
      </c>
      <c r="P4523">
        <v>4</v>
      </c>
      <c r="Q4523" t="s">
        <v>27662</v>
      </c>
      <c r="R4523" t="s">
        <v>25825</v>
      </c>
      <c r="S4523" t="s">
        <v>26197</v>
      </c>
      <c r="T4523"/>
      <c r="U4523" t="s">
        <v>26198</v>
      </c>
      <c r="V4523" t="s">
        <v>26204</v>
      </c>
      <c r="X4523" s="91" t="s">
        <v>38422</v>
      </c>
      <c r="Y4523" s="97"/>
      <c r="AA4523" s="91" t="str">
        <v>LIGIA004.2AN</v>
      </c>
    </row>
    <row r="4524" spans="1:27" s="91" customFormat="1" ht="15" customHeight="1" x14ac:dyDescent="0.35">
      <c r="A4524" t="s">
        <v>13468</v>
      </c>
      <c r="B4524" t="s">
        <v>13467</v>
      </c>
      <c r="C4524" t="s">
        <v>13461</v>
      </c>
      <c r="D4524" t="s">
        <v>13469</v>
      </c>
      <c r="E4524"/>
      <c r="F4524" t="s">
        <v>324</v>
      </c>
      <c r="G4524"/>
      <c r="H4524">
        <v>4.9000000000000004</v>
      </c>
      <c r="I4524">
        <v>2.2400000000000002</v>
      </c>
      <c r="J4524" t="s">
        <v>950</v>
      </c>
      <c r="K4524">
        <v>36.157240000000002</v>
      </c>
      <c r="L4524">
        <v>-84.288309999999996</v>
      </c>
      <c r="M4524" s="100" t="s">
        <v>38426</v>
      </c>
      <c r="N4524" t="s">
        <v>26325</v>
      </c>
      <c r="O4524" t="s">
        <v>42757</v>
      </c>
      <c r="P4524">
        <v>4</v>
      </c>
      <c r="Q4524" t="s">
        <v>27662</v>
      </c>
      <c r="R4524" t="s">
        <v>25825</v>
      </c>
      <c r="S4524" t="s">
        <v>26197</v>
      </c>
      <c r="T4524"/>
      <c r="U4524" t="s">
        <v>26198</v>
      </c>
      <c r="V4524" t="s">
        <v>26204</v>
      </c>
      <c r="X4524" s="91" t="s">
        <v>38422</v>
      </c>
      <c r="Y4524" s="97"/>
      <c r="AA4524" s="91" t="str">
        <v>LIGIA004.9AN</v>
      </c>
    </row>
    <row r="4525" spans="1:27" s="91" customFormat="1" ht="15" customHeight="1" x14ac:dyDescent="0.35">
      <c r="A4525" t="s">
        <v>13471</v>
      </c>
      <c r="B4525" t="s">
        <v>13470</v>
      </c>
      <c r="C4525" t="s">
        <v>13472</v>
      </c>
      <c r="D4525" t="s">
        <v>13473</v>
      </c>
      <c r="E4525"/>
      <c r="F4525" t="s">
        <v>44</v>
      </c>
      <c r="G4525"/>
      <c r="H4525">
        <v>0.8</v>
      </c>
      <c r="I4525">
        <v>3.69</v>
      </c>
      <c r="J4525" t="s">
        <v>301</v>
      </c>
      <c r="K4525">
        <v>35.212269999999997</v>
      </c>
      <c r="L4525">
        <v>-84.60333</v>
      </c>
      <c r="M4525" s="100" t="s">
        <v>38384</v>
      </c>
      <c r="N4525" t="s">
        <v>26211</v>
      </c>
      <c r="O4525" t="s">
        <v>42365</v>
      </c>
      <c r="P4525">
        <v>2</v>
      </c>
      <c r="Q4525" t="s">
        <v>32258</v>
      </c>
      <c r="R4525" t="s">
        <v>25802</v>
      </c>
      <c r="S4525" t="s">
        <v>26197</v>
      </c>
      <c r="T4525"/>
      <c r="U4525" t="s">
        <v>26198</v>
      </c>
      <c r="V4525" t="s">
        <v>26204</v>
      </c>
      <c r="X4525" s="91" t="s">
        <v>35411</v>
      </c>
      <c r="Y4525" s="97"/>
      <c r="AA4525" s="91" t="str">
        <v>LILLA000.8PO</v>
      </c>
    </row>
    <row r="4526" spans="1:27" s="91" customFormat="1" ht="15" customHeight="1" x14ac:dyDescent="0.35">
      <c r="A4526" t="s">
        <v>13475</v>
      </c>
      <c r="B4526" t="s">
        <v>13474</v>
      </c>
      <c r="C4526" t="s">
        <v>13472</v>
      </c>
      <c r="D4526" t="s">
        <v>13476</v>
      </c>
      <c r="E4526"/>
      <c r="F4526" t="s">
        <v>44</v>
      </c>
      <c r="G4526"/>
      <c r="H4526">
        <v>1.2</v>
      </c>
      <c r="I4526">
        <v>3.44</v>
      </c>
      <c r="J4526" t="s">
        <v>301</v>
      </c>
      <c r="K4526">
        <v>35.208199999999998</v>
      </c>
      <c r="L4526">
        <v>-84.599289999999996</v>
      </c>
      <c r="M4526" s="100" t="s">
        <v>38384</v>
      </c>
      <c r="N4526" t="s">
        <v>26211</v>
      </c>
      <c r="O4526" t="s">
        <v>42365</v>
      </c>
      <c r="P4526">
        <v>2</v>
      </c>
      <c r="Q4526" t="s">
        <v>32258</v>
      </c>
      <c r="R4526" t="s">
        <v>25802</v>
      </c>
      <c r="S4526" t="s">
        <v>26197</v>
      </c>
      <c r="T4526"/>
      <c r="U4526" t="s">
        <v>26198</v>
      </c>
      <c r="V4526" t="s">
        <v>26204</v>
      </c>
      <c r="Y4526" s="97"/>
      <c r="AA4526" s="91" t="str">
        <v>LILLA001.2PO</v>
      </c>
    </row>
    <row r="4527" spans="1:27" s="91" customFormat="1" ht="15" customHeight="1" x14ac:dyDescent="0.35">
      <c r="A4527" t="s">
        <v>13478</v>
      </c>
      <c r="B4527" t="s">
        <v>13477</v>
      </c>
      <c r="C4527" t="s">
        <v>13479</v>
      </c>
      <c r="D4527" t="s">
        <v>13480</v>
      </c>
      <c r="E4527"/>
      <c r="F4527" t="s">
        <v>29086</v>
      </c>
      <c r="G4527"/>
      <c r="H4527">
        <v>43.8</v>
      </c>
      <c r="I4527">
        <v>7.89</v>
      </c>
      <c r="J4527" t="s">
        <v>1600</v>
      </c>
      <c r="K4527">
        <v>34.992319999999999</v>
      </c>
      <c r="L4527">
        <v>-86.728989999999996</v>
      </c>
      <c r="M4527" s="100" t="s">
        <v>38525</v>
      </c>
      <c r="N4527" t="s">
        <v>26419</v>
      </c>
      <c r="O4527" t="s">
        <v>42793</v>
      </c>
      <c r="P4527">
        <v>1</v>
      </c>
      <c r="Q4527" t="s">
        <v>32259</v>
      </c>
      <c r="R4527" t="s">
        <v>25808</v>
      </c>
      <c r="S4527" t="s">
        <v>26197</v>
      </c>
      <c r="T4527"/>
      <c r="U4527" t="s">
        <v>26198</v>
      </c>
      <c r="V4527" t="s">
        <v>26199</v>
      </c>
      <c r="W4527" s="91" t="s">
        <v>35412</v>
      </c>
      <c r="X4527" s="91" t="s">
        <v>32260</v>
      </c>
      <c r="Y4527" s="97"/>
      <c r="AA4527" s="91" t="str">
        <v>LIMES043.8LI</v>
      </c>
    </row>
    <row r="4528" spans="1:27" s="91" customFormat="1" ht="15" customHeight="1" x14ac:dyDescent="0.35">
      <c r="A4528" t="s">
        <v>13482</v>
      </c>
      <c r="B4528" t="s">
        <v>13481</v>
      </c>
      <c r="C4528" t="s">
        <v>13483</v>
      </c>
      <c r="D4528" t="s">
        <v>13484</v>
      </c>
      <c r="E4528"/>
      <c r="F4528" t="s">
        <v>33</v>
      </c>
      <c r="G4528"/>
      <c r="H4528">
        <v>0.2</v>
      </c>
      <c r="I4528">
        <v>9.8699999999999992</v>
      </c>
      <c r="J4528" t="s">
        <v>614</v>
      </c>
      <c r="K4528">
        <v>36.138055999999999</v>
      </c>
      <c r="L4528">
        <v>-85.767222000000004</v>
      </c>
      <c r="M4528" s="100" t="s">
        <v>38383</v>
      </c>
      <c r="N4528" t="s">
        <v>3589</v>
      </c>
      <c r="O4528" t="s">
        <v>43132</v>
      </c>
      <c r="P4528">
        <v>2</v>
      </c>
      <c r="Q4528" t="s">
        <v>32261</v>
      </c>
      <c r="R4528" t="s">
        <v>25812</v>
      </c>
      <c r="S4528" t="s">
        <v>26197</v>
      </c>
      <c r="T4528"/>
      <c r="U4528" t="s">
        <v>26198</v>
      </c>
      <c r="V4528" t="s">
        <v>26199</v>
      </c>
      <c r="Y4528" s="97"/>
      <c r="AA4528" s="91" t="str">
        <v>LINDI000.2PU</v>
      </c>
    </row>
    <row r="4529" spans="1:27" s="91" customFormat="1" ht="15" customHeight="1" x14ac:dyDescent="0.35">
      <c r="A4529" t="s">
        <v>13486</v>
      </c>
      <c r="B4529" t="s">
        <v>13485</v>
      </c>
      <c r="C4529" t="s">
        <v>13483</v>
      </c>
      <c r="D4529" t="s">
        <v>13487</v>
      </c>
      <c r="E4529"/>
      <c r="F4529" t="s">
        <v>33</v>
      </c>
      <c r="G4529"/>
      <c r="H4529">
        <v>2</v>
      </c>
      <c r="I4529">
        <v>8.25</v>
      </c>
      <c r="J4529" t="s">
        <v>39</v>
      </c>
      <c r="K4529">
        <v>36.231389</v>
      </c>
      <c r="L4529">
        <v>-85.790555999999995</v>
      </c>
      <c r="M4529" s="100" t="s">
        <v>38458</v>
      </c>
      <c r="N4529" t="s">
        <v>26340</v>
      </c>
      <c r="O4529" t="s">
        <v>42786</v>
      </c>
      <c r="P4529">
        <v>5</v>
      </c>
      <c r="Q4529" t="s">
        <v>32262</v>
      </c>
      <c r="R4529" t="s">
        <v>25812</v>
      </c>
      <c r="S4529" t="s">
        <v>26197</v>
      </c>
      <c r="T4529"/>
      <c r="U4529" t="s">
        <v>26198</v>
      </c>
      <c r="V4529" t="s">
        <v>26199</v>
      </c>
      <c r="Y4529" s="97"/>
      <c r="AA4529" s="91" t="str">
        <v>LINDI002.0SM</v>
      </c>
    </row>
    <row r="4530" spans="1:27" s="91" customFormat="1" ht="15" customHeight="1" x14ac:dyDescent="0.35">
      <c r="A4530" s="310" t="s">
        <v>39591</v>
      </c>
      <c r="B4530" s="310" t="s">
        <v>39592</v>
      </c>
      <c r="C4530" s="310" t="s">
        <v>39593</v>
      </c>
      <c r="D4530" s="310" t="s">
        <v>39594</v>
      </c>
      <c r="E4530" s="310"/>
      <c r="F4530" s="310" t="s">
        <v>58</v>
      </c>
      <c r="G4530" s="310"/>
      <c r="H4530" s="314">
        <v>6.3</v>
      </c>
      <c r="I4530" s="314">
        <v>0.9</v>
      </c>
      <c r="J4530" s="310" t="s">
        <v>583</v>
      </c>
      <c r="K4530" s="314">
        <v>35.24127</v>
      </c>
      <c r="L4530" s="314">
        <v>-85.664919999999995</v>
      </c>
      <c r="M4530" s="314" t="s">
        <v>38393</v>
      </c>
      <c r="N4530" s="310" t="s">
        <v>59</v>
      </c>
      <c r="O4530" s="310" t="s">
        <v>39595</v>
      </c>
      <c r="P4530" s="314">
        <v>5</v>
      </c>
      <c r="Q4530" s="310" t="s">
        <v>39596</v>
      </c>
      <c r="R4530" s="310" t="s">
        <v>25802</v>
      </c>
      <c r="S4530" s="310" t="s">
        <v>26197</v>
      </c>
      <c r="T4530" s="310"/>
      <c r="U4530" s="310" t="s">
        <v>26198</v>
      </c>
      <c r="V4530" s="310" t="s">
        <v>26199</v>
      </c>
      <c r="Y4530" s="97"/>
      <c r="AA4530" s="91" t="str">
        <v>LINDI006.3MI</v>
      </c>
    </row>
    <row r="4531" spans="1:27" s="91" customFormat="1" ht="15" customHeight="1" x14ac:dyDescent="0.35">
      <c r="A4531" t="s">
        <v>13489</v>
      </c>
      <c r="B4531" t="s">
        <v>13488</v>
      </c>
      <c r="C4531" t="s">
        <v>13483</v>
      </c>
      <c r="D4531" t="s">
        <v>3614</v>
      </c>
      <c r="E4531"/>
      <c r="F4531" t="s">
        <v>9</v>
      </c>
      <c r="G4531"/>
      <c r="H4531">
        <v>9</v>
      </c>
      <c r="I4531">
        <v>1.76</v>
      </c>
      <c r="J4531" t="s">
        <v>10</v>
      </c>
      <c r="K4531">
        <v>35.031700000000001</v>
      </c>
      <c r="L4531">
        <v>-88.640199999999993</v>
      </c>
      <c r="M4531" s="100" t="s">
        <v>38377</v>
      </c>
      <c r="N4531" t="s">
        <v>26200</v>
      </c>
      <c r="O4531" t="s">
        <v>42463</v>
      </c>
      <c r="P4531">
        <v>4</v>
      </c>
      <c r="Q4531" t="s">
        <v>32263</v>
      </c>
      <c r="R4531" t="s">
        <v>25816</v>
      </c>
      <c r="S4531" t="s">
        <v>26197</v>
      </c>
      <c r="T4531"/>
      <c r="U4531" t="s">
        <v>26198</v>
      </c>
      <c r="V4531" t="s">
        <v>26199</v>
      </c>
      <c r="W4531" s="91" t="s">
        <v>13490</v>
      </c>
      <c r="X4531" s="91" t="s">
        <v>32264</v>
      </c>
      <c r="Y4531" s="97"/>
      <c r="AA4531" s="91" t="str">
        <v>LINDI009.0MC</v>
      </c>
    </row>
    <row r="4532" spans="1:27" s="91" customFormat="1" ht="15" customHeight="1" x14ac:dyDescent="0.35">
      <c r="A4532" t="s">
        <v>37337</v>
      </c>
      <c r="B4532" t="s">
        <v>37338</v>
      </c>
      <c r="C4532" t="s">
        <v>37339</v>
      </c>
      <c r="D4532" t="s">
        <v>37340</v>
      </c>
      <c r="E4532"/>
      <c r="F4532" t="s">
        <v>33</v>
      </c>
      <c r="G4532"/>
      <c r="H4532">
        <v>0.8</v>
      </c>
      <c r="I4532">
        <v>1.3</v>
      </c>
      <c r="J4532" t="s">
        <v>614</v>
      </c>
      <c r="K4532">
        <v>36.139099999999999</v>
      </c>
      <c r="L4532">
        <v>-85.741699999999994</v>
      </c>
      <c r="M4532" s="100" t="s">
        <v>38383</v>
      </c>
      <c r="N4532" t="s">
        <v>3589</v>
      </c>
      <c r="O4532" t="s">
        <v>43132</v>
      </c>
      <c r="P4532">
        <v>2</v>
      </c>
      <c r="Q4532" t="s">
        <v>32261</v>
      </c>
      <c r="R4532" t="s">
        <v>25812</v>
      </c>
      <c r="S4532" t="s">
        <v>26197</v>
      </c>
      <c r="T4532"/>
      <c r="U4532" t="s">
        <v>26198</v>
      </c>
      <c r="V4532" t="s">
        <v>26199</v>
      </c>
      <c r="X4532" s="91" t="s">
        <v>37341</v>
      </c>
      <c r="Y4532" s="97"/>
      <c r="AA4532" s="91" t="str">
        <v>LINDI1.0T0.8PU</v>
      </c>
    </row>
    <row r="4533" spans="1:27" s="91" customFormat="1" ht="15" customHeight="1" x14ac:dyDescent="0.35">
      <c r="A4533" t="s">
        <v>13492</v>
      </c>
      <c r="B4533" t="s">
        <v>13491</v>
      </c>
      <c r="C4533" t="s">
        <v>13493</v>
      </c>
      <c r="D4533" t="s">
        <v>13494</v>
      </c>
      <c r="E4533"/>
      <c r="F4533" t="s">
        <v>29083</v>
      </c>
      <c r="G4533"/>
      <c r="H4533"/>
      <c r="I4533">
        <v>8.19</v>
      </c>
      <c r="J4533" t="s">
        <v>4</v>
      </c>
      <c r="K4533">
        <v>35.268329999999999</v>
      </c>
      <c r="L4533">
        <v>-87.359440000000006</v>
      </c>
      <c r="M4533" s="100" t="s">
        <v>38376</v>
      </c>
      <c r="N4533" t="s">
        <v>26196</v>
      </c>
      <c r="O4533" t="s">
        <v>42536</v>
      </c>
      <c r="P4533">
        <v>1</v>
      </c>
      <c r="Q4533" t="s">
        <v>32265</v>
      </c>
      <c r="R4533" t="s">
        <v>25808</v>
      </c>
      <c r="S4533" t="s">
        <v>26197</v>
      </c>
      <c r="T4533" t="s">
        <v>27663</v>
      </c>
      <c r="U4533" t="s">
        <v>26207</v>
      </c>
      <c r="V4533" t="s">
        <v>26199</v>
      </c>
      <c r="W4533" s="91" t="s">
        <v>13492</v>
      </c>
      <c r="X4533" s="91" t="s">
        <v>32266</v>
      </c>
      <c r="Y4533" s="97"/>
      <c r="AA4533" s="91" t="str">
        <v>LINDSEYLAKE</v>
      </c>
    </row>
    <row r="4534" spans="1:27" s="91" customFormat="1" ht="15" customHeight="1" x14ac:dyDescent="0.35">
      <c r="A4534" t="s">
        <v>13496</v>
      </c>
      <c r="B4534" t="s">
        <v>13495</v>
      </c>
      <c r="C4534" t="s">
        <v>13497</v>
      </c>
      <c r="D4534" t="s">
        <v>13498</v>
      </c>
      <c r="E4534"/>
      <c r="F4534" t="s">
        <v>29086</v>
      </c>
      <c r="G4534"/>
      <c r="H4534">
        <v>8.3000000000000007</v>
      </c>
      <c r="I4534">
        <v>63.7</v>
      </c>
      <c r="J4534" t="s">
        <v>409</v>
      </c>
      <c r="K4534">
        <v>36.624200000000002</v>
      </c>
      <c r="L4534">
        <v>-85.789699999999996</v>
      </c>
      <c r="M4534" s="100" t="s">
        <v>38456</v>
      </c>
      <c r="N4534" t="s">
        <v>26335</v>
      </c>
      <c r="O4534" t="s">
        <v>42787</v>
      </c>
      <c r="P4534">
        <v>4</v>
      </c>
      <c r="Q4534" t="s">
        <v>27664</v>
      </c>
      <c r="R4534" t="s">
        <v>25812</v>
      </c>
      <c r="S4534" t="s">
        <v>26339</v>
      </c>
      <c r="T4534"/>
      <c r="U4534" t="s">
        <v>26198</v>
      </c>
      <c r="V4534" t="s">
        <v>26204</v>
      </c>
      <c r="X4534" s="91" t="s">
        <v>39597</v>
      </c>
      <c r="Y4534" s="97"/>
      <c r="AA4534" s="91" t="str">
        <v>LINE008.3_KY</v>
      </c>
    </row>
    <row r="4535" spans="1:27" s="91" customFormat="1" ht="15" customHeight="1" x14ac:dyDescent="0.35">
      <c r="A4535" t="s">
        <v>13500</v>
      </c>
      <c r="B4535" t="s">
        <v>13499</v>
      </c>
      <c r="C4535" t="s">
        <v>13497</v>
      </c>
      <c r="D4535" t="s">
        <v>13501</v>
      </c>
      <c r="E4535"/>
      <c r="F4535" t="s">
        <v>29086</v>
      </c>
      <c r="G4535"/>
      <c r="H4535">
        <v>11.7</v>
      </c>
      <c r="I4535">
        <v>24.63</v>
      </c>
      <c r="J4535" t="s">
        <v>235</v>
      </c>
      <c r="K4535">
        <v>36.608888999999998</v>
      </c>
      <c r="L4535">
        <v>-85.769159999999999</v>
      </c>
      <c r="M4535" s="100" t="s">
        <v>38456</v>
      </c>
      <c r="N4535" t="s">
        <v>26335</v>
      </c>
      <c r="O4535" t="s">
        <v>42498</v>
      </c>
      <c r="P4535">
        <v>4</v>
      </c>
      <c r="Q4535" t="s">
        <v>27664</v>
      </c>
      <c r="R4535" t="s">
        <v>25812</v>
      </c>
      <c r="S4535" t="s">
        <v>26197</v>
      </c>
      <c r="T4535"/>
      <c r="U4535" t="s">
        <v>26198</v>
      </c>
      <c r="V4535" t="s">
        <v>26199</v>
      </c>
      <c r="W4535" s="91" t="s">
        <v>13502</v>
      </c>
      <c r="X4535" s="91" t="s">
        <v>35413</v>
      </c>
      <c r="Y4535" s="97"/>
      <c r="AA4535" s="91" t="str">
        <v>LINE011.7CY</v>
      </c>
    </row>
    <row r="4536" spans="1:27" s="91" customFormat="1" ht="15" customHeight="1" x14ac:dyDescent="0.35">
      <c r="A4536" t="s">
        <v>13504</v>
      </c>
      <c r="B4536" t="s">
        <v>13503</v>
      </c>
      <c r="C4536" t="s">
        <v>13497</v>
      </c>
      <c r="D4536" t="s">
        <v>13505</v>
      </c>
      <c r="E4536"/>
      <c r="F4536" t="s">
        <v>29086</v>
      </c>
      <c r="G4536"/>
      <c r="H4536">
        <v>13.9</v>
      </c>
      <c r="I4536">
        <v>21.1</v>
      </c>
      <c r="J4536" t="s">
        <v>235</v>
      </c>
      <c r="K4536">
        <v>36.610599999999998</v>
      </c>
      <c r="L4536">
        <v>-85.725800000000007</v>
      </c>
      <c r="M4536" s="100" t="s">
        <v>38456</v>
      </c>
      <c r="N4536" t="s">
        <v>26335</v>
      </c>
      <c r="O4536" t="s">
        <v>42498</v>
      </c>
      <c r="P4536">
        <v>4</v>
      </c>
      <c r="Q4536" t="s">
        <v>27664</v>
      </c>
      <c r="R4536" t="s">
        <v>25812</v>
      </c>
      <c r="S4536" t="s">
        <v>26197</v>
      </c>
      <c r="T4536"/>
      <c r="U4536" t="s">
        <v>26198</v>
      </c>
      <c r="V4536" t="s">
        <v>26199</v>
      </c>
      <c r="W4536" s="91" t="s">
        <v>13506</v>
      </c>
      <c r="X4536" s="91" t="s">
        <v>35414</v>
      </c>
      <c r="Y4536" s="97"/>
      <c r="AA4536" s="91" t="str">
        <v>LINE013.9CY</v>
      </c>
    </row>
    <row r="4537" spans="1:27" s="91" customFormat="1" ht="15" customHeight="1" x14ac:dyDescent="0.35">
      <c r="A4537" t="s">
        <v>13508</v>
      </c>
      <c r="B4537" t="s">
        <v>13507</v>
      </c>
      <c r="C4537" t="s">
        <v>13509</v>
      </c>
      <c r="D4537" t="s">
        <v>13509</v>
      </c>
      <c r="E4537"/>
      <c r="F4537" t="s">
        <v>29089</v>
      </c>
      <c r="G4537" t="s">
        <v>58</v>
      </c>
      <c r="H4537">
        <v>1.2</v>
      </c>
      <c r="I4537">
        <v>1.33</v>
      </c>
      <c r="J4537" t="s">
        <v>814</v>
      </c>
      <c r="K4537">
        <v>36.320070999999999</v>
      </c>
      <c r="L4537">
        <v>-84.992538999999994</v>
      </c>
      <c r="M4537" s="100" t="s">
        <v>38411</v>
      </c>
      <c r="N4537" t="s">
        <v>26248</v>
      </c>
      <c r="O4537" t="s">
        <v>42739</v>
      </c>
      <c r="P4537">
        <v>4</v>
      </c>
      <c r="Q4537" t="s">
        <v>32267</v>
      </c>
      <c r="R4537" t="s">
        <v>25812</v>
      </c>
      <c r="S4537" t="s">
        <v>26197</v>
      </c>
      <c r="T4537"/>
      <c r="U4537" t="s">
        <v>26198</v>
      </c>
      <c r="V4537" t="s">
        <v>26199</v>
      </c>
      <c r="W4537" s="91" t="s">
        <v>13510</v>
      </c>
      <c r="X4537" s="91" t="s">
        <v>32268</v>
      </c>
      <c r="Y4537" s="97"/>
      <c r="AA4537" s="91" t="str">
        <v>LINTS_G1.2FE</v>
      </c>
    </row>
    <row r="4538" spans="1:27" s="91" customFormat="1" ht="15" customHeight="1" x14ac:dyDescent="0.35">
      <c r="A4538" t="s">
        <v>13512</v>
      </c>
      <c r="B4538" t="s">
        <v>13511</v>
      </c>
      <c r="C4538" t="s">
        <v>13513</v>
      </c>
      <c r="D4538" t="s">
        <v>13514</v>
      </c>
      <c r="E4538"/>
      <c r="F4538" t="s">
        <v>44</v>
      </c>
      <c r="G4538"/>
      <c r="H4538">
        <v>0.3</v>
      </c>
      <c r="I4538">
        <v>8.57</v>
      </c>
      <c r="J4538" t="s">
        <v>270</v>
      </c>
      <c r="K4538">
        <v>36.497779999999999</v>
      </c>
      <c r="L4538">
        <v>-82.30556</v>
      </c>
      <c r="M4538" s="100" t="s">
        <v>38412</v>
      </c>
      <c r="N4538" t="s">
        <v>29031</v>
      </c>
      <c r="O4538" t="s">
        <v>42788</v>
      </c>
      <c r="P4538">
        <v>2</v>
      </c>
      <c r="Q4538" t="s">
        <v>36633</v>
      </c>
      <c r="R4538" t="s">
        <v>25821</v>
      </c>
      <c r="S4538" t="s">
        <v>26197</v>
      </c>
      <c r="T4538"/>
      <c r="U4538" t="s">
        <v>26198</v>
      </c>
      <c r="V4538" t="s">
        <v>26204</v>
      </c>
      <c r="Y4538" s="97"/>
      <c r="AA4538" s="91" t="str">
        <v>LINVI000.3SU</v>
      </c>
    </row>
    <row r="4539" spans="1:27" s="91" customFormat="1" ht="15" customHeight="1" x14ac:dyDescent="0.35">
      <c r="A4539" t="s">
        <v>13516</v>
      </c>
      <c r="B4539" t="s">
        <v>13515</v>
      </c>
      <c r="C4539" t="s">
        <v>13517</v>
      </c>
      <c r="D4539" t="s">
        <v>13518</v>
      </c>
      <c r="E4539"/>
      <c r="F4539" t="s">
        <v>27</v>
      </c>
      <c r="G4539"/>
      <c r="H4539">
        <v>1.6</v>
      </c>
      <c r="I4539">
        <v>1.67</v>
      </c>
      <c r="J4539" t="s">
        <v>207</v>
      </c>
      <c r="K4539">
        <v>36.177849999999999</v>
      </c>
      <c r="L4539">
        <v>-88.831959999999995</v>
      </c>
      <c r="M4539" s="100" t="s">
        <v>38404</v>
      </c>
      <c r="N4539" t="s">
        <v>26243</v>
      </c>
      <c r="O4539" t="s">
        <v>42685</v>
      </c>
      <c r="P4539">
        <v>5</v>
      </c>
      <c r="Q4539" t="s">
        <v>32269</v>
      </c>
      <c r="R4539" t="s">
        <v>25816</v>
      </c>
      <c r="S4539" t="s">
        <v>26197</v>
      </c>
      <c r="T4539"/>
      <c r="U4539" t="s">
        <v>26198</v>
      </c>
      <c r="V4539" t="s">
        <v>26199</v>
      </c>
      <c r="Y4539" s="97"/>
      <c r="AA4539" s="91" t="str">
        <v>LIPSC001.6WY</v>
      </c>
    </row>
    <row r="4540" spans="1:27" s="91" customFormat="1" ht="15" customHeight="1" x14ac:dyDescent="0.35">
      <c r="A4540" t="s">
        <v>13520</v>
      </c>
      <c r="B4540" t="s">
        <v>13519</v>
      </c>
      <c r="C4540" t="s">
        <v>13521</v>
      </c>
      <c r="D4540" t="s">
        <v>13522</v>
      </c>
      <c r="E4540"/>
      <c r="F4540" t="s">
        <v>44</v>
      </c>
      <c r="G4540"/>
      <c r="H4540">
        <v>0.1</v>
      </c>
      <c r="I4540">
        <v>0.86</v>
      </c>
      <c r="J4540" t="s">
        <v>2535</v>
      </c>
      <c r="K4540">
        <v>35.460340000000002</v>
      </c>
      <c r="L4540">
        <v>-85.078980000000001</v>
      </c>
      <c r="M4540" s="100" t="s">
        <v>38386</v>
      </c>
      <c r="N4540" t="s">
        <v>29084</v>
      </c>
      <c r="O4540" t="s">
        <v>42133</v>
      </c>
      <c r="P4540">
        <v>3</v>
      </c>
      <c r="Q4540" t="s">
        <v>27183</v>
      </c>
      <c r="R4540" t="s">
        <v>25802</v>
      </c>
      <c r="S4540" t="s">
        <v>26197</v>
      </c>
      <c r="T4540"/>
      <c r="U4540" t="s">
        <v>26198</v>
      </c>
      <c r="V4540" t="s">
        <v>26204</v>
      </c>
      <c r="Y4540" s="97"/>
      <c r="AA4540" s="91" t="str">
        <v>LITCH000.1RH</v>
      </c>
    </row>
    <row r="4541" spans="1:27" s="91" customFormat="1" ht="15" customHeight="1" x14ac:dyDescent="0.35">
      <c r="A4541" t="s">
        <v>13524</v>
      </c>
      <c r="B4541" t="s">
        <v>13523</v>
      </c>
      <c r="C4541" t="s">
        <v>13525</v>
      </c>
      <c r="D4541" t="s">
        <v>13526</v>
      </c>
      <c r="E4541" t="s">
        <v>26424</v>
      </c>
      <c r="F4541" t="s">
        <v>115</v>
      </c>
      <c r="G4541"/>
      <c r="H4541">
        <v>1.3</v>
      </c>
      <c r="I4541">
        <v>0.11</v>
      </c>
      <c r="J4541" t="s">
        <v>249</v>
      </c>
      <c r="K4541">
        <v>35.690759999999997</v>
      </c>
      <c r="L4541">
        <v>-85.125460000000004</v>
      </c>
      <c r="M4541" s="100" t="s">
        <v>38393</v>
      </c>
      <c r="N4541" t="s">
        <v>59</v>
      </c>
      <c r="O4541" t="s">
        <v>42284</v>
      </c>
      <c r="P4541">
        <v>5</v>
      </c>
      <c r="Q4541" t="s">
        <v>32270</v>
      </c>
      <c r="R4541" t="s">
        <v>25802</v>
      </c>
      <c r="S4541" t="s">
        <v>26197</v>
      </c>
      <c r="T4541"/>
      <c r="U4541" t="s">
        <v>26198</v>
      </c>
      <c r="V4541" t="s">
        <v>26199</v>
      </c>
      <c r="W4541" s="91" t="s">
        <v>13527</v>
      </c>
      <c r="X4541" s="91" t="s">
        <v>35415</v>
      </c>
      <c r="Y4541" s="97"/>
      <c r="AA4541" s="91" t="str">
        <v>LITTL0.5T1.3BL</v>
      </c>
    </row>
    <row r="4542" spans="1:27" s="91" customFormat="1" ht="15" customHeight="1" x14ac:dyDescent="0.35">
      <c r="A4542" t="s">
        <v>13529</v>
      </c>
      <c r="B4542" t="s">
        <v>13528</v>
      </c>
      <c r="C4542" t="s">
        <v>13530</v>
      </c>
      <c r="D4542" t="s">
        <v>36634</v>
      </c>
      <c r="E4542"/>
      <c r="F4542" t="s">
        <v>44</v>
      </c>
      <c r="G4542"/>
      <c r="H4542">
        <v>0.1</v>
      </c>
      <c r="I4542">
        <v>7.33</v>
      </c>
      <c r="J4542" t="s">
        <v>398</v>
      </c>
      <c r="K4542">
        <v>36.55274</v>
      </c>
      <c r="L4542">
        <v>-83.579949999999997</v>
      </c>
      <c r="M4542" s="100" t="s">
        <v>38559</v>
      </c>
      <c r="N4542" t="s">
        <v>26447</v>
      </c>
      <c r="O4542" t="s">
        <v>42775</v>
      </c>
      <c r="P4542">
        <v>4</v>
      </c>
      <c r="Q4542" t="s">
        <v>27665</v>
      </c>
      <c r="R4542" t="s">
        <v>25825</v>
      </c>
      <c r="S4542" t="s">
        <v>26197</v>
      </c>
      <c r="T4542"/>
      <c r="U4542" t="s">
        <v>26198</v>
      </c>
      <c r="V4542" t="s">
        <v>26204</v>
      </c>
      <c r="Y4542" s="97"/>
      <c r="AA4542" s="91" t="str">
        <v>LITTL000.1CL</v>
      </c>
    </row>
    <row r="4543" spans="1:27" s="91" customFormat="1" ht="15" customHeight="1" x14ac:dyDescent="0.35">
      <c r="A4543" t="s">
        <v>13532</v>
      </c>
      <c r="B4543" t="s">
        <v>13531</v>
      </c>
      <c r="C4543" t="s">
        <v>13530</v>
      </c>
      <c r="D4543" t="s">
        <v>13533</v>
      </c>
      <c r="E4543"/>
      <c r="F4543" t="s">
        <v>33</v>
      </c>
      <c r="G4543"/>
      <c r="H4543">
        <v>0.1</v>
      </c>
      <c r="I4543">
        <v>5.2</v>
      </c>
      <c r="J4543" t="s">
        <v>277</v>
      </c>
      <c r="K4543">
        <v>36.272979999999997</v>
      </c>
      <c r="L4543">
        <v>-86.816410000000005</v>
      </c>
      <c r="M4543" s="100" t="s">
        <v>38414</v>
      </c>
      <c r="N4543" t="s">
        <v>26254</v>
      </c>
      <c r="O4543" t="s">
        <v>42733</v>
      </c>
      <c r="P4543">
        <v>5</v>
      </c>
      <c r="Q4543" t="s">
        <v>27147</v>
      </c>
      <c r="R4543" t="s">
        <v>25829</v>
      </c>
      <c r="S4543" t="s">
        <v>26197</v>
      </c>
      <c r="T4543"/>
      <c r="U4543" t="s">
        <v>26198</v>
      </c>
      <c r="V4543" t="s">
        <v>26199</v>
      </c>
      <c r="Y4543" s="97"/>
      <c r="AA4543" s="91" t="str">
        <v>LITTL000.1DA</v>
      </c>
    </row>
    <row r="4544" spans="1:27" s="91" customFormat="1" ht="15" customHeight="1" x14ac:dyDescent="0.35">
      <c r="A4544" t="s">
        <v>13535</v>
      </c>
      <c r="B4544" t="s">
        <v>13534</v>
      </c>
      <c r="C4544" t="s">
        <v>13530</v>
      </c>
      <c r="D4544" t="s">
        <v>13536</v>
      </c>
      <c r="E4544"/>
      <c r="F4544" t="s">
        <v>58</v>
      </c>
      <c r="G4544"/>
      <c r="H4544">
        <v>0.1</v>
      </c>
      <c r="I4544">
        <v>2.25</v>
      </c>
      <c r="J4544" t="s">
        <v>775</v>
      </c>
      <c r="K4544">
        <v>36.352820000000001</v>
      </c>
      <c r="L4544">
        <v>-84.693479999999994</v>
      </c>
      <c r="M4544" s="100" t="s">
        <v>38426</v>
      </c>
      <c r="N4544" t="s">
        <v>26325</v>
      </c>
      <c r="O4544" t="s">
        <v>42184</v>
      </c>
      <c r="P4544">
        <v>4</v>
      </c>
      <c r="Q4544" t="s">
        <v>27667</v>
      </c>
      <c r="R4544" t="s">
        <v>25825</v>
      </c>
      <c r="S4544" t="s">
        <v>26197</v>
      </c>
      <c r="T4544"/>
      <c r="U4544" t="s">
        <v>26198</v>
      </c>
      <c r="V4544" t="s">
        <v>26204</v>
      </c>
      <c r="W4544" s="91" t="s">
        <v>13537</v>
      </c>
      <c r="X4544" s="91" t="s">
        <v>35416</v>
      </c>
      <c r="Y4544" s="97"/>
      <c r="AA4544" s="91" t="str">
        <v>LITTL000.1MG</v>
      </c>
    </row>
    <row r="4545" spans="1:27" s="91" customFormat="1" ht="15" customHeight="1" x14ac:dyDescent="0.35">
      <c r="A4545" t="s">
        <v>13539</v>
      </c>
      <c r="B4545" t="s">
        <v>13538</v>
      </c>
      <c r="C4545" t="s">
        <v>13530</v>
      </c>
      <c r="D4545" t="s">
        <v>13540</v>
      </c>
      <c r="E4545"/>
      <c r="F4545" t="s">
        <v>44</v>
      </c>
      <c r="G4545"/>
      <c r="H4545">
        <v>0.2</v>
      </c>
      <c r="I4545">
        <v>8.8000000000000007</v>
      </c>
      <c r="J4545" t="s">
        <v>270</v>
      </c>
      <c r="K4545">
        <v>36.594799999999999</v>
      </c>
      <c r="L4545">
        <v>-82.189509999999999</v>
      </c>
      <c r="M4545" s="100" t="s">
        <v>38412</v>
      </c>
      <c r="N4545" t="s">
        <v>29031</v>
      </c>
      <c r="O4545" t="s">
        <v>42768</v>
      </c>
      <c r="P4545">
        <v>2</v>
      </c>
      <c r="Q4545" t="s">
        <v>27668</v>
      </c>
      <c r="R4545" t="s">
        <v>25821</v>
      </c>
      <c r="S4545" t="s">
        <v>26197</v>
      </c>
      <c r="T4545"/>
      <c r="U4545" t="s">
        <v>26198</v>
      </c>
      <c r="V4545" t="s">
        <v>26204</v>
      </c>
      <c r="W4545" s="91" t="s">
        <v>35417</v>
      </c>
      <c r="X4545" s="91" t="s">
        <v>35418</v>
      </c>
      <c r="Y4545" s="97"/>
      <c r="AA4545" s="91" t="str">
        <v>LITTL000.2SU</v>
      </c>
    </row>
    <row r="4546" spans="1:27" s="91" customFormat="1" ht="15" customHeight="1" x14ac:dyDescent="0.35">
      <c r="A4546" t="s">
        <v>13542</v>
      </c>
      <c r="B4546" t="s">
        <v>13541</v>
      </c>
      <c r="C4546" t="s">
        <v>13530</v>
      </c>
      <c r="D4546" t="s">
        <v>13543</v>
      </c>
      <c r="E4546"/>
      <c r="F4546" t="s">
        <v>115</v>
      </c>
      <c r="G4546"/>
      <c r="H4546">
        <v>0.6</v>
      </c>
      <c r="I4546">
        <v>9.8800000000000008</v>
      </c>
      <c r="J4546" t="s">
        <v>249</v>
      </c>
      <c r="K4546">
        <v>35.687199999999997</v>
      </c>
      <c r="L4546">
        <v>-85.107500000000002</v>
      </c>
      <c r="M4546" s="100" t="s">
        <v>38393</v>
      </c>
      <c r="N4546" t="s">
        <v>59</v>
      </c>
      <c r="O4546" t="s">
        <v>42284</v>
      </c>
      <c r="P4546">
        <v>5</v>
      </c>
      <c r="Q4546" t="s">
        <v>27669</v>
      </c>
      <c r="R4546" t="s">
        <v>25802</v>
      </c>
      <c r="S4546" t="s">
        <v>26197</v>
      </c>
      <c r="T4546"/>
      <c r="U4546" t="s">
        <v>26198</v>
      </c>
      <c r="V4546" t="s">
        <v>26199</v>
      </c>
      <c r="X4546" s="91" t="s">
        <v>32271</v>
      </c>
      <c r="Y4546" s="97"/>
      <c r="AA4546" s="91" t="str">
        <v>LITTL000.6BL</v>
      </c>
    </row>
    <row r="4547" spans="1:27" s="91" customFormat="1" ht="15" customHeight="1" x14ac:dyDescent="0.35">
      <c r="A4547" t="s">
        <v>13545</v>
      </c>
      <c r="B4547" t="s">
        <v>13544</v>
      </c>
      <c r="C4547" t="s">
        <v>13530</v>
      </c>
      <c r="D4547" t="s">
        <v>1071</v>
      </c>
      <c r="E4547"/>
      <c r="F4547" t="s">
        <v>9</v>
      </c>
      <c r="G4547"/>
      <c r="H4547">
        <v>0.6</v>
      </c>
      <c r="I4547">
        <v>2.09</v>
      </c>
      <c r="J4547" t="s">
        <v>10</v>
      </c>
      <c r="K4547">
        <v>35.08231</v>
      </c>
      <c r="L4547">
        <v>-88.381450000000001</v>
      </c>
      <c r="M4547" s="100" t="s">
        <v>38402</v>
      </c>
      <c r="N4547" t="s">
        <v>26242</v>
      </c>
      <c r="O4547" t="s">
        <v>42740</v>
      </c>
      <c r="P4547">
        <v>3</v>
      </c>
      <c r="Q4547" t="s">
        <v>32272</v>
      </c>
      <c r="R4547" t="s">
        <v>25816</v>
      </c>
      <c r="S4547" t="s">
        <v>26197</v>
      </c>
      <c r="T4547"/>
      <c r="U4547" t="s">
        <v>26198</v>
      </c>
      <c r="V4547" t="s">
        <v>26199</v>
      </c>
      <c r="Y4547" s="97"/>
      <c r="AA4547" s="91" t="str">
        <v>LITTL000.6MC</v>
      </c>
    </row>
    <row r="4548" spans="1:27" s="91" customFormat="1" ht="15" customHeight="1" x14ac:dyDescent="0.35">
      <c r="A4548" t="s">
        <v>13547</v>
      </c>
      <c r="B4548" t="s">
        <v>13546</v>
      </c>
      <c r="C4548" t="s">
        <v>13530</v>
      </c>
      <c r="D4548" t="s">
        <v>13548</v>
      </c>
      <c r="E4548"/>
      <c r="F4548" t="s">
        <v>29086</v>
      </c>
      <c r="G4548"/>
      <c r="H4548">
        <v>0.7</v>
      </c>
      <c r="I4548">
        <v>6.79</v>
      </c>
      <c r="J4548" t="s">
        <v>614</v>
      </c>
      <c r="K4548">
        <v>36.208199999999998</v>
      </c>
      <c r="L4548">
        <v>-85.568600000000004</v>
      </c>
      <c r="M4548" s="100" t="s">
        <v>38458</v>
      </c>
      <c r="N4548" t="s">
        <v>26340</v>
      </c>
      <c r="O4548" t="s">
        <v>42769</v>
      </c>
      <c r="P4548">
        <v>5</v>
      </c>
      <c r="Q4548" t="s">
        <v>32273</v>
      </c>
      <c r="R4548" t="s">
        <v>25812</v>
      </c>
      <c r="S4548" t="s">
        <v>26197</v>
      </c>
      <c r="T4548"/>
      <c r="U4548" t="s">
        <v>26198</v>
      </c>
      <c r="V4548" t="s">
        <v>26199</v>
      </c>
      <c r="X4548" s="91" t="s">
        <v>34418</v>
      </c>
      <c r="Y4548" s="97"/>
      <c r="AA4548" s="91" t="str">
        <v>LITTL000.7PU</v>
      </c>
    </row>
    <row r="4549" spans="1:27" s="91" customFormat="1" ht="15" customHeight="1" x14ac:dyDescent="0.35">
      <c r="A4549" t="s">
        <v>13550</v>
      </c>
      <c r="B4549" t="s">
        <v>13549</v>
      </c>
      <c r="C4549" t="s">
        <v>7400</v>
      </c>
      <c r="D4549" t="s">
        <v>13551</v>
      </c>
      <c r="E4549"/>
      <c r="F4549" t="s">
        <v>44</v>
      </c>
      <c r="G4549"/>
      <c r="H4549">
        <v>1</v>
      </c>
      <c r="I4549">
        <v>11.64</v>
      </c>
      <c r="J4549" t="s">
        <v>15</v>
      </c>
      <c r="K4549">
        <v>35.865699999999997</v>
      </c>
      <c r="L4549">
        <v>-83.977800000000002</v>
      </c>
      <c r="M4549" s="100" t="s">
        <v>38415</v>
      </c>
      <c r="N4549" t="s">
        <v>26602</v>
      </c>
      <c r="O4549" t="s">
        <v>42185</v>
      </c>
      <c r="P4549">
        <v>2</v>
      </c>
      <c r="Q4549" t="s">
        <v>27673</v>
      </c>
      <c r="R4549" t="s">
        <v>25825</v>
      </c>
      <c r="S4549" t="s">
        <v>26197</v>
      </c>
      <c r="T4549" t="s">
        <v>27670</v>
      </c>
      <c r="U4549" t="s">
        <v>26207</v>
      </c>
      <c r="V4549" t="s">
        <v>26204</v>
      </c>
      <c r="X4549" s="91" t="s">
        <v>30106</v>
      </c>
      <c r="Y4549" s="97"/>
      <c r="AA4549" s="91" t="str">
        <v>LITTL001.0BT</v>
      </c>
    </row>
    <row r="4550" spans="1:27" s="91" customFormat="1" ht="15" customHeight="1" x14ac:dyDescent="0.35">
      <c r="A4550" t="s">
        <v>13553</v>
      </c>
      <c r="B4550" t="s">
        <v>13552</v>
      </c>
      <c r="C4550" t="s">
        <v>13530</v>
      </c>
      <c r="D4550" t="s">
        <v>13554</v>
      </c>
      <c r="E4550"/>
      <c r="F4550" t="s">
        <v>33</v>
      </c>
      <c r="G4550"/>
      <c r="H4550">
        <v>1</v>
      </c>
      <c r="I4550">
        <v>4.62</v>
      </c>
      <c r="J4550" t="s">
        <v>277</v>
      </c>
      <c r="K4550">
        <v>36.274445</v>
      </c>
      <c r="L4550">
        <v>-86.799166999999997</v>
      </c>
      <c r="M4550" s="100" t="s">
        <v>38414</v>
      </c>
      <c r="N4550" t="s">
        <v>26254</v>
      </c>
      <c r="O4550" t="s">
        <v>42733</v>
      </c>
      <c r="P4550">
        <v>5</v>
      </c>
      <c r="Q4550" t="s">
        <v>27147</v>
      </c>
      <c r="R4550" t="s">
        <v>25829</v>
      </c>
      <c r="S4550" t="s">
        <v>26197</v>
      </c>
      <c r="T4550"/>
      <c r="U4550" t="s">
        <v>26198</v>
      </c>
      <c r="V4550" t="s">
        <v>26199</v>
      </c>
      <c r="W4550" s="91" t="s">
        <v>13555</v>
      </c>
      <c r="X4550" s="91" t="s">
        <v>32274</v>
      </c>
      <c r="Y4550" s="97"/>
      <c r="AA4550" s="91" t="str">
        <v>LITTL001.0DA</v>
      </c>
    </row>
    <row r="4551" spans="1:27" s="91" customFormat="1" ht="15" customHeight="1" x14ac:dyDescent="0.35">
      <c r="A4551" t="s">
        <v>13557</v>
      </c>
      <c r="B4551" t="s">
        <v>13556</v>
      </c>
      <c r="C4551" t="s">
        <v>13530</v>
      </c>
      <c r="D4551" t="s">
        <v>13558</v>
      </c>
      <c r="E4551"/>
      <c r="F4551" t="s">
        <v>27</v>
      </c>
      <c r="G4551"/>
      <c r="H4551">
        <v>1.3</v>
      </c>
      <c r="I4551">
        <v>9.6</v>
      </c>
      <c r="J4551" t="s">
        <v>80</v>
      </c>
      <c r="K4551">
        <v>35.3703</v>
      </c>
      <c r="L4551">
        <v>-89.203450000000004</v>
      </c>
      <c r="M4551" s="100" t="s">
        <v>38450</v>
      </c>
      <c r="N4551" t="s">
        <v>26319</v>
      </c>
      <c r="O4551" t="s">
        <v>42770</v>
      </c>
      <c r="P4551">
        <v>4</v>
      </c>
      <c r="Q4551" t="s">
        <v>27671</v>
      </c>
      <c r="R4551" t="s">
        <v>25828</v>
      </c>
      <c r="S4551" t="s">
        <v>26197</v>
      </c>
      <c r="T4551"/>
      <c r="U4551" t="s">
        <v>26198</v>
      </c>
      <c r="V4551" t="s">
        <v>26199</v>
      </c>
      <c r="X4551" s="91" t="s">
        <v>32275</v>
      </c>
      <c r="Y4551" s="97"/>
      <c r="AA4551" s="91" t="str">
        <v>LITTL001.3FA</v>
      </c>
    </row>
    <row r="4552" spans="1:27" s="91" customFormat="1" ht="15" customHeight="1" x14ac:dyDescent="0.35">
      <c r="A4552" t="s">
        <v>13560</v>
      </c>
      <c r="B4552" t="s">
        <v>13559</v>
      </c>
      <c r="C4552" t="s">
        <v>13530</v>
      </c>
      <c r="D4552" t="s">
        <v>13561</v>
      </c>
      <c r="E4552"/>
      <c r="F4552" t="s">
        <v>44</v>
      </c>
      <c r="G4552"/>
      <c r="H4552">
        <v>1.5</v>
      </c>
      <c r="I4552">
        <v>2.86</v>
      </c>
      <c r="J4552" t="s">
        <v>3025</v>
      </c>
      <c r="K4552">
        <v>36.214399999999998</v>
      </c>
      <c r="L4552">
        <v>-83.721900000000005</v>
      </c>
      <c r="M4552" s="100" t="s">
        <v>38388</v>
      </c>
      <c r="N4552" t="s">
        <v>18813</v>
      </c>
      <c r="O4552" t="s">
        <v>42505</v>
      </c>
      <c r="P4552">
        <v>4</v>
      </c>
      <c r="Q4552" t="s">
        <v>32276</v>
      </c>
      <c r="R4552" t="s">
        <v>25825</v>
      </c>
      <c r="S4552" t="s">
        <v>26197</v>
      </c>
      <c r="T4552"/>
      <c r="U4552" t="s">
        <v>26198</v>
      </c>
      <c r="V4552" t="s">
        <v>26204</v>
      </c>
      <c r="Y4552" s="97"/>
      <c r="AA4552" s="91" t="str">
        <v>LITTL001.5UN</v>
      </c>
    </row>
    <row r="4553" spans="1:27" s="91" customFormat="1" ht="15" customHeight="1" x14ac:dyDescent="0.35">
      <c r="A4553" t="s">
        <v>13563</v>
      </c>
      <c r="B4553" t="s">
        <v>13562</v>
      </c>
      <c r="C4553" t="s">
        <v>13530</v>
      </c>
      <c r="D4553" t="s">
        <v>13564</v>
      </c>
      <c r="E4553"/>
      <c r="F4553" t="s">
        <v>29086</v>
      </c>
      <c r="G4553"/>
      <c r="H4553">
        <v>1.8</v>
      </c>
      <c r="I4553">
        <v>5.09</v>
      </c>
      <c r="J4553" t="s">
        <v>614</v>
      </c>
      <c r="K4553">
        <v>36.202778000000002</v>
      </c>
      <c r="L4553">
        <v>-85.549722000000003</v>
      </c>
      <c r="M4553" s="100" t="s">
        <v>38458</v>
      </c>
      <c r="N4553" t="s">
        <v>26340</v>
      </c>
      <c r="O4553" t="s">
        <v>42769</v>
      </c>
      <c r="P4553">
        <v>5</v>
      </c>
      <c r="Q4553" t="s">
        <v>32273</v>
      </c>
      <c r="R4553" t="s">
        <v>25812</v>
      </c>
      <c r="S4553" t="s">
        <v>26197</v>
      </c>
      <c r="T4553"/>
      <c r="U4553" t="s">
        <v>26198</v>
      </c>
      <c r="V4553" t="s">
        <v>26199</v>
      </c>
      <c r="Y4553" s="97"/>
      <c r="AA4553" s="91" t="str">
        <v>LITTL001.8PU</v>
      </c>
    </row>
    <row r="4554" spans="1:27" s="91" customFormat="1" ht="15" customHeight="1" x14ac:dyDescent="0.35">
      <c r="A4554" t="s">
        <v>13566</v>
      </c>
      <c r="B4554" t="s">
        <v>13565</v>
      </c>
      <c r="C4554" t="s">
        <v>13530</v>
      </c>
      <c r="D4554" t="s">
        <v>13567</v>
      </c>
      <c r="E4554"/>
      <c r="F4554" t="s">
        <v>75</v>
      </c>
      <c r="G4554"/>
      <c r="H4554">
        <v>2.2000000000000002</v>
      </c>
      <c r="I4554">
        <v>1.5</v>
      </c>
      <c r="J4554" t="s">
        <v>153</v>
      </c>
      <c r="K4554">
        <v>36.252220000000001</v>
      </c>
      <c r="L4554">
        <v>-86.482500000000002</v>
      </c>
      <c r="M4554" s="100" t="s">
        <v>38431</v>
      </c>
      <c r="N4554" t="s">
        <v>26295</v>
      </c>
      <c r="O4554" t="s">
        <v>42232</v>
      </c>
      <c r="P4554">
        <v>4</v>
      </c>
      <c r="Q4554" t="s">
        <v>32277</v>
      </c>
      <c r="R4554" t="s">
        <v>25829</v>
      </c>
      <c r="S4554" t="s">
        <v>26197</v>
      </c>
      <c r="T4554"/>
      <c r="U4554" t="s">
        <v>26198</v>
      </c>
      <c r="V4554" t="s">
        <v>26199</v>
      </c>
      <c r="W4554" s="91" t="s">
        <v>13568</v>
      </c>
      <c r="X4554" s="91" t="s">
        <v>32278</v>
      </c>
      <c r="Y4554" s="97"/>
      <c r="AA4554" s="91" t="str">
        <v>LITTL002.2WS</v>
      </c>
    </row>
    <row r="4555" spans="1:27" s="91" customFormat="1" ht="15" customHeight="1" x14ac:dyDescent="0.35">
      <c r="A4555" t="s">
        <v>13570</v>
      </c>
      <c r="B4555" t="s">
        <v>13569</v>
      </c>
      <c r="C4555" t="s">
        <v>7400</v>
      </c>
      <c r="D4555" t="s">
        <v>38023</v>
      </c>
      <c r="E4555"/>
      <c r="F4555" t="s">
        <v>44</v>
      </c>
      <c r="G4555"/>
      <c r="H4555">
        <v>2.6</v>
      </c>
      <c r="I4555">
        <v>374.58</v>
      </c>
      <c r="J4555" t="s">
        <v>359</v>
      </c>
      <c r="K4555">
        <v>35.873649999999998</v>
      </c>
      <c r="L4555">
        <v>-83.959540000000004</v>
      </c>
      <c r="M4555" s="100" t="s">
        <v>38415</v>
      </c>
      <c r="N4555" t="s">
        <v>26602</v>
      </c>
      <c r="O4555" t="s">
        <v>42185</v>
      </c>
      <c r="P4555">
        <v>2</v>
      </c>
      <c r="Q4555" t="s">
        <v>27673</v>
      </c>
      <c r="R4555" t="s">
        <v>25825</v>
      </c>
      <c r="S4555" t="s">
        <v>26197</v>
      </c>
      <c r="T4555"/>
      <c r="U4555" t="s">
        <v>26198</v>
      </c>
      <c r="V4555" t="s">
        <v>26204</v>
      </c>
      <c r="W4555" s="91" t="s">
        <v>42771</v>
      </c>
      <c r="X4555" s="91" t="s">
        <v>32279</v>
      </c>
      <c r="Y4555" s="97"/>
      <c r="AA4555" s="91" t="str">
        <v>LITTL002.6KN</v>
      </c>
    </row>
    <row r="4556" spans="1:27" s="91" customFormat="1" ht="15" customHeight="1" x14ac:dyDescent="0.35">
      <c r="A4556" t="s">
        <v>13572</v>
      </c>
      <c r="B4556" t="s">
        <v>13571</v>
      </c>
      <c r="C4556" t="s">
        <v>7400</v>
      </c>
      <c r="D4556" t="s">
        <v>13573</v>
      </c>
      <c r="E4556"/>
      <c r="F4556" t="s">
        <v>44</v>
      </c>
      <c r="G4556"/>
      <c r="H4556">
        <v>3.5</v>
      </c>
      <c r="I4556">
        <v>353</v>
      </c>
      <c r="J4556" t="s">
        <v>15</v>
      </c>
      <c r="K4556">
        <v>35.870269999999998</v>
      </c>
      <c r="L4556">
        <v>-83.956379999999996</v>
      </c>
      <c r="M4556" s="100" t="s">
        <v>38415</v>
      </c>
      <c r="N4556" t="s">
        <v>26602</v>
      </c>
      <c r="O4556" t="s">
        <v>42185</v>
      </c>
      <c r="P4556">
        <v>2</v>
      </c>
      <c r="Q4556" t="s">
        <v>27673</v>
      </c>
      <c r="R4556" t="s">
        <v>25825</v>
      </c>
      <c r="S4556" t="s">
        <v>26197</v>
      </c>
      <c r="T4556" t="s">
        <v>27670</v>
      </c>
      <c r="U4556" t="s">
        <v>26207</v>
      </c>
      <c r="V4556" t="s">
        <v>26204</v>
      </c>
      <c r="W4556" s="91" t="s">
        <v>13574</v>
      </c>
      <c r="Y4556" s="97"/>
      <c r="AA4556" s="91" t="str">
        <v>LITTL003.5BT</v>
      </c>
    </row>
    <row r="4557" spans="1:27" s="91" customFormat="1" ht="15" customHeight="1" x14ac:dyDescent="0.35">
      <c r="A4557" t="s">
        <v>13576</v>
      </c>
      <c r="B4557" t="s">
        <v>13575</v>
      </c>
      <c r="C4557" t="s">
        <v>7400</v>
      </c>
      <c r="D4557" t="s">
        <v>13577</v>
      </c>
      <c r="E4557"/>
      <c r="F4557" t="s">
        <v>28994</v>
      </c>
      <c r="G4557"/>
      <c r="H4557">
        <v>7.6</v>
      </c>
      <c r="I4557">
        <v>341.27</v>
      </c>
      <c r="J4557" t="s">
        <v>15</v>
      </c>
      <c r="K4557">
        <v>35.826099999999997</v>
      </c>
      <c r="L4557">
        <v>-83.941400000000002</v>
      </c>
      <c r="M4557" s="100" t="s">
        <v>38415</v>
      </c>
      <c r="N4557" t="s">
        <v>26602</v>
      </c>
      <c r="O4557" t="s">
        <v>42185</v>
      </c>
      <c r="P4557">
        <v>2</v>
      </c>
      <c r="Q4557" t="s">
        <v>27674</v>
      </c>
      <c r="R4557" t="s">
        <v>25825</v>
      </c>
      <c r="S4557" t="s">
        <v>26197</v>
      </c>
      <c r="T4557"/>
      <c r="U4557" t="s">
        <v>26198</v>
      </c>
      <c r="V4557" t="s">
        <v>26204</v>
      </c>
      <c r="W4557" s="91" t="s">
        <v>13578</v>
      </c>
      <c r="Y4557" s="97"/>
      <c r="AA4557" s="91" t="str">
        <v>LITTL007.6BT</v>
      </c>
    </row>
    <row r="4558" spans="1:27" s="91" customFormat="1" ht="15" customHeight="1" x14ac:dyDescent="0.35">
      <c r="A4558" t="s">
        <v>13580</v>
      </c>
      <c r="B4558" t="s">
        <v>13579</v>
      </c>
      <c r="C4558" t="s">
        <v>7400</v>
      </c>
      <c r="D4558" t="s">
        <v>13581</v>
      </c>
      <c r="E4558"/>
      <c r="F4558" t="s">
        <v>44</v>
      </c>
      <c r="G4558"/>
      <c r="H4558">
        <v>8</v>
      </c>
      <c r="I4558">
        <v>341.13</v>
      </c>
      <c r="J4558" t="s">
        <v>15</v>
      </c>
      <c r="K4558">
        <v>35.822099999999999</v>
      </c>
      <c r="L4558">
        <v>-83.942400000000006</v>
      </c>
      <c r="M4558" s="100" t="s">
        <v>38415</v>
      </c>
      <c r="N4558" t="s">
        <v>26602</v>
      </c>
      <c r="O4558" t="s">
        <v>42185</v>
      </c>
      <c r="P4558">
        <v>2</v>
      </c>
      <c r="Q4558" t="s">
        <v>27674</v>
      </c>
      <c r="R4558" t="s">
        <v>25825</v>
      </c>
      <c r="S4558" t="s">
        <v>26197</v>
      </c>
      <c r="T4558"/>
      <c r="U4558" t="s">
        <v>26198</v>
      </c>
      <c r="V4558" t="s">
        <v>26204</v>
      </c>
      <c r="X4558" s="91" t="s">
        <v>32280</v>
      </c>
      <c r="Y4558" s="97"/>
      <c r="AA4558" s="91" t="str">
        <v>LITTL008.0BT</v>
      </c>
    </row>
    <row r="4559" spans="1:27" s="91" customFormat="1" ht="15" customHeight="1" x14ac:dyDescent="0.35">
      <c r="A4559" t="s">
        <v>13583</v>
      </c>
      <c r="B4559" t="s">
        <v>13582</v>
      </c>
      <c r="C4559" t="s">
        <v>7400</v>
      </c>
      <c r="D4559" t="s">
        <v>13584</v>
      </c>
      <c r="E4559"/>
      <c r="F4559" t="s">
        <v>44</v>
      </c>
      <c r="G4559"/>
      <c r="H4559">
        <v>8.9</v>
      </c>
      <c r="I4559">
        <v>302</v>
      </c>
      <c r="J4559" t="s">
        <v>15</v>
      </c>
      <c r="K4559">
        <v>35.818800000000003</v>
      </c>
      <c r="L4559">
        <v>-83.929900000000004</v>
      </c>
      <c r="M4559" s="100" t="s">
        <v>38415</v>
      </c>
      <c r="N4559" t="s">
        <v>26602</v>
      </c>
      <c r="O4559" t="s">
        <v>42185</v>
      </c>
      <c r="P4559">
        <v>2</v>
      </c>
      <c r="Q4559" t="s">
        <v>27674</v>
      </c>
      <c r="R4559" t="s">
        <v>25825</v>
      </c>
      <c r="S4559" t="s">
        <v>26197</v>
      </c>
      <c r="T4559"/>
      <c r="U4559" t="s">
        <v>26198</v>
      </c>
      <c r="V4559" t="s">
        <v>26204</v>
      </c>
      <c r="W4559" s="91" t="s">
        <v>35419</v>
      </c>
      <c r="X4559" s="91" t="s">
        <v>30526</v>
      </c>
      <c r="Y4559" s="97"/>
      <c r="AA4559" s="91" t="str">
        <v>LITTL008.9BT</v>
      </c>
    </row>
    <row r="4560" spans="1:27" s="91" customFormat="1" ht="15" customHeight="1" x14ac:dyDescent="0.35">
      <c r="A4560" t="s">
        <v>13586</v>
      </c>
      <c r="B4560" t="s">
        <v>13585</v>
      </c>
      <c r="C4560" t="s">
        <v>7400</v>
      </c>
      <c r="D4560" t="s">
        <v>36635</v>
      </c>
      <c r="E4560"/>
      <c r="F4560" t="s">
        <v>28994</v>
      </c>
      <c r="G4560"/>
      <c r="H4560">
        <v>9.6</v>
      </c>
      <c r="I4560">
        <v>300.85000000000002</v>
      </c>
      <c r="J4560" t="s">
        <v>15</v>
      </c>
      <c r="K4560">
        <v>35.809399999999997</v>
      </c>
      <c r="L4560">
        <v>-83.929199999999994</v>
      </c>
      <c r="M4560" s="100" t="s">
        <v>38415</v>
      </c>
      <c r="N4560" t="s">
        <v>26602</v>
      </c>
      <c r="O4560" t="s">
        <v>39598</v>
      </c>
      <c r="P4560">
        <v>2</v>
      </c>
      <c r="Q4560" t="s">
        <v>27674</v>
      </c>
      <c r="R4560" t="s">
        <v>25825</v>
      </c>
      <c r="S4560" t="s">
        <v>26197</v>
      </c>
      <c r="T4560"/>
      <c r="U4560" t="s">
        <v>26198</v>
      </c>
      <c r="V4560" t="s">
        <v>26204</v>
      </c>
      <c r="W4560" s="91" t="s">
        <v>39599</v>
      </c>
      <c r="Y4560" s="97"/>
      <c r="AA4560" s="91" t="str">
        <v>LITTL009.6BT</v>
      </c>
    </row>
    <row r="4561" spans="1:27" s="91" customFormat="1" ht="15" customHeight="1" x14ac:dyDescent="0.35">
      <c r="A4561" t="s">
        <v>35420</v>
      </c>
      <c r="B4561" t="s">
        <v>35421</v>
      </c>
      <c r="C4561" t="s">
        <v>7400</v>
      </c>
      <c r="D4561" t="s">
        <v>35422</v>
      </c>
      <c r="E4561"/>
      <c r="F4561" t="s">
        <v>28994</v>
      </c>
      <c r="G4561"/>
      <c r="H4561">
        <v>10.4</v>
      </c>
      <c r="I4561">
        <v>302</v>
      </c>
      <c r="J4561" t="s">
        <v>15</v>
      </c>
      <c r="K4561">
        <v>35.815843999999998</v>
      </c>
      <c r="L4561">
        <v>-83.924486000000002</v>
      </c>
      <c r="M4561" s="100" t="s">
        <v>38415</v>
      </c>
      <c r="N4561" t="s">
        <v>26602</v>
      </c>
      <c r="O4561" t="s">
        <v>42185</v>
      </c>
      <c r="P4561">
        <v>2</v>
      </c>
      <c r="Q4561" t="s">
        <v>27674</v>
      </c>
      <c r="R4561" t="s">
        <v>25825</v>
      </c>
      <c r="S4561" t="s">
        <v>26197</v>
      </c>
      <c r="T4561"/>
      <c r="U4561" t="s">
        <v>26198</v>
      </c>
      <c r="V4561" t="s">
        <v>26199</v>
      </c>
      <c r="Y4561" s="97"/>
      <c r="AA4561" s="91" t="str">
        <v>LITTL010.4BT</v>
      </c>
    </row>
    <row r="4562" spans="1:27" s="91" customFormat="1" ht="15" customHeight="1" x14ac:dyDescent="0.35">
      <c r="A4562" t="s">
        <v>13588</v>
      </c>
      <c r="B4562" t="s">
        <v>13587</v>
      </c>
      <c r="C4562" t="s">
        <v>7400</v>
      </c>
      <c r="D4562" t="s">
        <v>13589</v>
      </c>
      <c r="E4562"/>
      <c r="F4562" t="s">
        <v>44</v>
      </c>
      <c r="G4562"/>
      <c r="H4562">
        <v>17.399999999999999</v>
      </c>
      <c r="I4562">
        <v>269.43</v>
      </c>
      <c r="J4562" t="s">
        <v>15</v>
      </c>
      <c r="K4562">
        <v>35.788350000000001</v>
      </c>
      <c r="L4562">
        <v>-83.881820000000005</v>
      </c>
      <c r="M4562" s="100" t="s">
        <v>38415</v>
      </c>
      <c r="N4562" t="s">
        <v>26602</v>
      </c>
      <c r="O4562" t="s">
        <v>42320</v>
      </c>
      <c r="P4562">
        <v>2</v>
      </c>
      <c r="Q4562" t="s">
        <v>32281</v>
      </c>
      <c r="R4562" t="s">
        <v>25825</v>
      </c>
      <c r="S4562" t="s">
        <v>26197</v>
      </c>
      <c r="T4562"/>
      <c r="U4562" t="s">
        <v>26198</v>
      </c>
      <c r="V4562" t="s">
        <v>26204</v>
      </c>
      <c r="W4562" s="91" t="s">
        <v>13590</v>
      </c>
      <c r="X4562" s="91" t="s">
        <v>35423</v>
      </c>
      <c r="Y4562" s="97"/>
      <c r="AA4562" s="91" t="str">
        <v>LITTL017.4BT</v>
      </c>
    </row>
    <row r="4563" spans="1:27" s="91" customFormat="1" ht="15" customHeight="1" x14ac:dyDescent="0.35">
      <c r="A4563" s="310" t="s">
        <v>39600</v>
      </c>
      <c r="B4563" s="310" t="s">
        <v>39601</v>
      </c>
      <c r="C4563" s="310" t="s">
        <v>7400</v>
      </c>
      <c r="D4563" s="310" t="s">
        <v>39602</v>
      </c>
      <c r="E4563" s="310"/>
      <c r="F4563" s="310" t="s">
        <v>44</v>
      </c>
      <c r="G4563" s="310"/>
      <c r="H4563" s="314">
        <v>17.7</v>
      </c>
      <c r="I4563" s="314">
        <v>269</v>
      </c>
      <c r="J4563" s="310" t="s">
        <v>15</v>
      </c>
      <c r="K4563" s="314">
        <v>35.785620999999999</v>
      </c>
      <c r="L4563" s="314">
        <v>-83.884603999999996</v>
      </c>
      <c r="M4563" s="314" t="s">
        <v>38415</v>
      </c>
      <c r="N4563" s="310" t="s">
        <v>26602</v>
      </c>
      <c r="O4563" s="310" t="s">
        <v>39603</v>
      </c>
      <c r="P4563" s="314">
        <v>2</v>
      </c>
      <c r="Q4563" s="310" t="s">
        <v>32281</v>
      </c>
      <c r="R4563" s="310" t="s">
        <v>25825</v>
      </c>
      <c r="S4563" s="310" t="s">
        <v>26197</v>
      </c>
      <c r="T4563" s="310"/>
      <c r="U4563" s="310" t="s">
        <v>26198</v>
      </c>
      <c r="V4563" s="310" t="s">
        <v>26204</v>
      </c>
      <c r="W4563" s="91" t="s">
        <v>39604</v>
      </c>
      <c r="X4563" s="91" t="s">
        <v>38440</v>
      </c>
      <c r="Y4563" s="97"/>
      <c r="AA4563" s="91" t="str">
        <v>LITTL017.7BT</v>
      </c>
    </row>
    <row r="4564" spans="1:27" s="91" customFormat="1" ht="15" customHeight="1" x14ac:dyDescent="0.35">
      <c r="A4564" t="s">
        <v>13592</v>
      </c>
      <c r="B4564" t="s">
        <v>13591</v>
      </c>
      <c r="C4564" t="s">
        <v>7400</v>
      </c>
      <c r="D4564" t="s">
        <v>13593</v>
      </c>
      <c r="E4564"/>
      <c r="F4564" t="s">
        <v>44</v>
      </c>
      <c r="G4564"/>
      <c r="H4564">
        <v>19.3</v>
      </c>
      <c r="I4564">
        <v>232.34</v>
      </c>
      <c r="J4564" t="s">
        <v>15</v>
      </c>
      <c r="K4564">
        <v>35.777900000000002</v>
      </c>
      <c r="L4564">
        <v>-83.854669999999999</v>
      </c>
      <c r="M4564" s="100" t="s">
        <v>38415</v>
      </c>
      <c r="N4564" t="s">
        <v>26602</v>
      </c>
      <c r="O4564" t="s">
        <v>42233</v>
      </c>
      <c r="P4564">
        <v>2</v>
      </c>
      <c r="Q4564" t="s">
        <v>32281</v>
      </c>
      <c r="R4564" t="s">
        <v>25825</v>
      </c>
      <c r="S4564" t="s">
        <v>26197</v>
      </c>
      <c r="T4564"/>
      <c r="U4564" t="s">
        <v>26198</v>
      </c>
      <c r="V4564" t="s">
        <v>26204</v>
      </c>
      <c r="X4564" s="91" t="s">
        <v>32282</v>
      </c>
      <c r="Y4564" s="97"/>
      <c r="AA4564" s="91" t="str">
        <v>LITTL019.3BT</v>
      </c>
    </row>
    <row r="4565" spans="1:27" s="91" customFormat="1" ht="15" customHeight="1" x14ac:dyDescent="0.35">
      <c r="A4565" t="s">
        <v>13595</v>
      </c>
      <c r="B4565" t="s">
        <v>13594</v>
      </c>
      <c r="C4565" t="s">
        <v>7400</v>
      </c>
      <c r="D4565" t="s">
        <v>13596</v>
      </c>
      <c r="E4565"/>
      <c r="F4565" t="s">
        <v>28981</v>
      </c>
      <c r="G4565"/>
      <c r="H4565">
        <v>20.3</v>
      </c>
      <c r="I4565">
        <v>192.47</v>
      </c>
      <c r="J4565" t="s">
        <v>15</v>
      </c>
      <c r="K4565">
        <v>35.765799999999999</v>
      </c>
      <c r="L4565">
        <v>-83.856700000000004</v>
      </c>
      <c r="M4565" s="100" t="s">
        <v>38415</v>
      </c>
      <c r="N4565" t="s">
        <v>26602</v>
      </c>
      <c r="O4565" t="s">
        <v>42220</v>
      </c>
      <c r="P4565">
        <v>2</v>
      </c>
      <c r="Q4565" t="s">
        <v>32281</v>
      </c>
      <c r="R4565" t="s">
        <v>25825</v>
      </c>
      <c r="S4565" t="s">
        <v>26197</v>
      </c>
      <c r="T4565"/>
      <c r="U4565" t="s">
        <v>26198</v>
      </c>
      <c r="V4565" t="s">
        <v>26204</v>
      </c>
      <c r="W4565" s="91" t="s">
        <v>41380</v>
      </c>
      <c r="X4565" s="91" t="s">
        <v>32283</v>
      </c>
      <c r="Y4565" s="97"/>
      <c r="AA4565" s="91" t="str">
        <v>LITTL020.3BT</v>
      </c>
    </row>
    <row r="4566" spans="1:27" s="91" customFormat="1" ht="15" customHeight="1" x14ac:dyDescent="0.35">
      <c r="A4566" t="s">
        <v>13598</v>
      </c>
      <c r="B4566" t="s">
        <v>13597</v>
      </c>
      <c r="C4566" t="s">
        <v>7400</v>
      </c>
      <c r="D4566" t="s">
        <v>13599</v>
      </c>
      <c r="E4566"/>
      <c r="F4566" t="s">
        <v>28985</v>
      </c>
      <c r="G4566"/>
      <c r="H4566">
        <v>27</v>
      </c>
      <c r="I4566">
        <v>143.5</v>
      </c>
      <c r="J4566" t="s">
        <v>15</v>
      </c>
      <c r="K4566">
        <v>35.702829999999999</v>
      </c>
      <c r="L4566">
        <v>-83.814940000000007</v>
      </c>
      <c r="M4566" s="100" t="s">
        <v>38415</v>
      </c>
      <c r="N4566" t="s">
        <v>26602</v>
      </c>
      <c r="O4566" t="s">
        <v>42729</v>
      </c>
      <c r="P4566">
        <v>2</v>
      </c>
      <c r="Q4566" t="s">
        <v>30025</v>
      </c>
      <c r="R4566" t="s">
        <v>25825</v>
      </c>
      <c r="S4566" t="s">
        <v>26197</v>
      </c>
      <c r="T4566"/>
      <c r="U4566" t="s">
        <v>26198</v>
      </c>
      <c r="V4566" t="s">
        <v>26204</v>
      </c>
      <c r="W4566" s="91" t="s">
        <v>13600</v>
      </c>
      <c r="X4566" s="91" t="s">
        <v>32284</v>
      </c>
      <c r="Y4566" s="97"/>
      <c r="AA4566" s="91" t="str">
        <v>LITTL027.0BT</v>
      </c>
    </row>
    <row r="4567" spans="1:27" s="91" customFormat="1" ht="15" customHeight="1" x14ac:dyDescent="0.35">
      <c r="A4567" t="s">
        <v>13602</v>
      </c>
      <c r="B4567" t="s">
        <v>13601</v>
      </c>
      <c r="C4567" t="s">
        <v>7400</v>
      </c>
      <c r="D4567" t="s">
        <v>13603</v>
      </c>
      <c r="E4567"/>
      <c r="F4567" t="s">
        <v>28985</v>
      </c>
      <c r="G4567"/>
      <c r="H4567">
        <v>29</v>
      </c>
      <c r="I4567">
        <v>138.4</v>
      </c>
      <c r="J4567" t="s">
        <v>15</v>
      </c>
      <c r="K4567">
        <v>35.685540000000003</v>
      </c>
      <c r="L4567">
        <v>-83.79571</v>
      </c>
      <c r="M4567" s="100" t="s">
        <v>38415</v>
      </c>
      <c r="N4567" t="s">
        <v>26602</v>
      </c>
      <c r="O4567" t="s">
        <v>42729</v>
      </c>
      <c r="P4567">
        <v>2</v>
      </c>
      <c r="Q4567" t="s">
        <v>30025</v>
      </c>
      <c r="R4567" t="s">
        <v>25825</v>
      </c>
      <c r="S4567" t="s">
        <v>26197</v>
      </c>
      <c r="T4567"/>
      <c r="U4567" t="s">
        <v>26198</v>
      </c>
      <c r="V4567" t="s">
        <v>26204</v>
      </c>
      <c r="X4567" s="91" t="s">
        <v>32285</v>
      </c>
      <c r="Y4567" s="97"/>
      <c r="AA4567" s="91" t="str">
        <v>LITTL029.0BT</v>
      </c>
    </row>
    <row r="4568" spans="1:27" s="91" customFormat="1" ht="15" customHeight="1" x14ac:dyDescent="0.35">
      <c r="A4568" t="s">
        <v>13605</v>
      </c>
      <c r="B4568" t="s">
        <v>13604</v>
      </c>
      <c r="C4568" t="s">
        <v>7400</v>
      </c>
      <c r="D4568" t="s">
        <v>13606</v>
      </c>
      <c r="E4568"/>
      <c r="F4568" t="s">
        <v>28983</v>
      </c>
      <c r="G4568"/>
      <c r="H4568">
        <v>30</v>
      </c>
      <c r="I4568">
        <v>122.45</v>
      </c>
      <c r="J4568" t="s">
        <v>15</v>
      </c>
      <c r="K4568">
        <v>35.68</v>
      </c>
      <c r="L4568">
        <v>-83.782499999999999</v>
      </c>
      <c r="M4568" s="100" t="s">
        <v>38415</v>
      </c>
      <c r="N4568" t="s">
        <v>26602</v>
      </c>
      <c r="O4568" t="s">
        <v>42744</v>
      </c>
      <c r="P4568">
        <v>2</v>
      </c>
      <c r="Q4568" t="s">
        <v>32286</v>
      </c>
      <c r="R4568" t="s">
        <v>25825</v>
      </c>
      <c r="S4568" t="s">
        <v>26197</v>
      </c>
      <c r="T4568"/>
      <c r="U4568" t="s">
        <v>26198</v>
      </c>
      <c r="V4568" t="s">
        <v>26204</v>
      </c>
      <c r="W4568" s="91" t="s">
        <v>41381</v>
      </c>
      <c r="X4568" s="91" t="s">
        <v>32287</v>
      </c>
      <c r="Y4568" s="97"/>
      <c r="AA4568" s="91" t="str">
        <v>LITTL030.0BT</v>
      </c>
    </row>
    <row r="4569" spans="1:27" s="91" customFormat="1" ht="15" customHeight="1" x14ac:dyDescent="0.35">
      <c r="A4569" t="s">
        <v>13608</v>
      </c>
      <c r="B4569" t="s">
        <v>13607</v>
      </c>
      <c r="C4569" t="s">
        <v>7400</v>
      </c>
      <c r="D4569" t="s">
        <v>13609</v>
      </c>
      <c r="E4569"/>
      <c r="F4569" t="s">
        <v>28983</v>
      </c>
      <c r="G4569"/>
      <c r="H4569">
        <v>30.8</v>
      </c>
      <c r="I4569">
        <v>121.81</v>
      </c>
      <c r="J4569" t="s">
        <v>15</v>
      </c>
      <c r="K4569">
        <v>35.680770000000003</v>
      </c>
      <c r="L4569">
        <v>-83.769199999999998</v>
      </c>
      <c r="M4569" s="100" t="s">
        <v>38415</v>
      </c>
      <c r="N4569" t="s">
        <v>26602</v>
      </c>
      <c r="O4569" t="s">
        <v>42744</v>
      </c>
      <c r="P4569">
        <v>2</v>
      </c>
      <c r="Q4569" t="s">
        <v>32286</v>
      </c>
      <c r="R4569" t="s">
        <v>25825</v>
      </c>
      <c r="S4569" t="s">
        <v>26197</v>
      </c>
      <c r="T4569"/>
      <c r="U4569" t="s">
        <v>26198</v>
      </c>
      <c r="V4569" t="s">
        <v>26204</v>
      </c>
      <c r="W4569" s="91" t="s">
        <v>13610</v>
      </c>
      <c r="X4569" s="91" t="s">
        <v>32288</v>
      </c>
      <c r="Y4569" s="97"/>
      <c r="AA4569" s="91" t="str">
        <v>LITTL030.8BT</v>
      </c>
    </row>
    <row r="4570" spans="1:27" s="91" customFormat="1" ht="15" customHeight="1" x14ac:dyDescent="0.35">
      <c r="A4570" t="s">
        <v>13612</v>
      </c>
      <c r="B4570" t="s">
        <v>13611</v>
      </c>
      <c r="C4570" t="s">
        <v>7400</v>
      </c>
      <c r="D4570" t="s">
        <v>13613</v>
      </c>
      <c r="E4570"/>
      <c r="F4570" t="s">
        <v>28983</v>
      </c>
      <c r="G4570"/>
      <c r="H4570">
        <v>33.4</v>
      </c>
      <c r="I4570">
        <v>114.15</v>
      </c>
      <c r="J4570" t="s">
        <v>15</v>
      </c>
      <c r="K4570">
        <v>35.680790000000002</v>
      </c>
      <c r="L4570">
        <v>-83.732560000000007</v>
      </c>
      <c r="M4570" s="100" t="s">
        <v>38415</v>
      </c>
      <c r="N4570" t="s">
        <v>26602</v>
      </c>
      <c r="O4570" t="s">
        <v>42744</v>
      </c>
      <c r="P4570">
        <v>2</v>
      </c>
      <c r="Q4570" t="s">
        <v>32286</v>
      </c>
      <c r="R4570" t="s">
        <v>25825</v>
      </c>
      <c r="S4570" t="s">
        <v>26197</v>
      </c>
      <c r="T4570"/>
      <c r="U4570" t="s">
        <v>26198</v>
      </c>
      <c r="V4570" t="s">
        <v>26204</v>
      </c>
      <c r="X4570" s="91" t="s">
        <v>32284</v>
      </c>
      <c r="Y4570" s="97"/>
      <c r="AA4570" s="91" t="str">
        <v>LITTL033.4BT</v>
      </c>
    </row>
    <row r="4571" spans="1:27" s="91" customFormat="1" ht="15" customHeight="1" x14ac:dyDescent="0.35">
      <c r="A4571" t="s">
        <v>13615</v>
      </c>
      <c r="B4571" t="s">
        <v>13614</v>
      </c>
      <c r="C4571" t="s">
        <v>7400</v>
      </c>
      <c r="D4571" t="s">
        <v>13616</v>
      </c>
      <c r="E4571"/>
      <c r="F4571" t="s">
        <v>28985</v>
      </c>
      <c r="G4571"/>
      <c r="H4571">
        <v>34.799999999999997</v>
      </c>
      <c r="I4571">
        <v>106.88</v>
      </c>
      <c r="J4571" t="s">
        <v>15</v>
      </c>
      <c r="K4571">
        <v>35.668570000000003</v>
      </c>
      <c r="L4571">
        <v>-83.715450000000004</v>
      </c>
      <c r="M4571" s="100" t="s">
        <v>38415</v>
      </c>
      <c r="N4571" t="s">
        <v>26602</v>
      </c>
      <c r="O4571" t="s">
        <v>42744</v>
      </c>
      <c r="P4571">
        <v>2</v>
      </c>
      <c r="Q4571" t="s">
        <v>32286</v>
      </c>
      <c r="R4571" t="s">
        <v>25825</v>
      </c>
      <c r="S4571" t="s">
        <v>26197</v>
      </c>
      <c r="T4571"/>
      <c r="U4571" t="s">
        <v>26198</v>
      </c>
      <c r="V4571" t="s">
        <v>26204</v>
      </c>
      <c r="X4571" s="91" t="s">
        <v>32284</v>
      </c>
      <c r="Y4571" s="97"/>
      <c r="AA4571" s="91" t="str">
        <v>LITTL034.8BT</v>
      </c>
    </row>
    <row r="4572" spans="1:27" s="91" customFormat="1" ht="15" customHeight="1" x14ac:dyDescent="0.35">
      <c r="A4572" s="310" t="s">
        <v>39605</v>
      </c>
      <c r="B4572" s="310" t="s">
        <v>39606</v>
      </c>
      <c r="C4572" s="310" t="s">
        <v>7400</v>
      </c>
      <c r="D4572" s="310" t="s">
        <v>39607</v>
      </c>
      <c r="E4572" s="310"/>
      <c r="F4572" s="310" t="s">
        <v>28985</v>
      </c>
      <c r="G4572" s="310"/>
      <c r="H4572" s="314">
        <v>35.200000000000003</v>
      </c>
      <c r="I4572" s="314">
        <v>106</v>
      </c>
      <c r="J4572" s="310" t="s">
        <v>15</v>
      </c>
      <c r="K4572" s="314">
        <v>35.664532999999999</v>
      </c>
      <c r="L4572" s="314">
        <v>-83.711281999999997</v>
      </c>
      <c r="M4572" s="314" t="s">
        <v>38415</v>
      </c>
      <c r="N4572" s="310" t="s">
        <v>26602</v>
      </c>
      <c r="O4572" s="310" t="s">
        <v>38738</v>
      </c>
      <c r="P4572" s="314">
        <v>2</v>
      </c>
      <c r="Q4572" s="310" t="s">
        <v>27051</v>
      </c>
      <c r="R4572" s="310" t="s">
        <v>25825</v>
      </c>
      <c r="S4572" s="310" t="s">
        <v>26197</v>
      </c>
      <c r="T4572" s="310"/>
      <c r="U4572" s="310" t="s">
        <v>26198</v>
      </c>
      <c r="V4572" s="310" t="s">
        <v>26204</v>
      </c>
      <c r="W4572" s="91" t="s">
        <v>39608</v>
      </c>
      <c r="X4572" s="91" t="s">
        <v>38440</v>
      </c>
      <c r="Y4572" s="97"/>
      <c r="AA4572" s="91" t="str">
        <v>LITTL035.2BT</v>
      </c>
    </row>
    <row r="4573" spans="1:27" s="91" customFormat="1" ht="15" customHeight="1" x14ac:dyDescent="0.35">
      <c r="A4573" t="s">
        <v>13618</v>
      </c>
      <c r="B4573" t="s">
        <v>13617</v>
      </c>
      <c r="C4573" t="s">
        <v>7400</v>
      </c>
      <c r="D4573" t="s">
        <v>13619</v>
      </c>
      <c r="E4573"/>
      <c r="F4573" t="s">
        <v>28985</v>
      </c>
      <c r="G4573"/>
      <c r="H4573">
        <v>35.6</v>
      </c>
      <c r="I4573">
        <v>105.9</v>
      </c>
      <c r="J4573" t="s">
        <v>15</v>
      </c>
      <c r="K4573">
        <v>35.660299999999999</v>
      </c>
      <c r="L4573">
        <v>-83.708299999999994</v>
      </c>
      <c r="M4573" s="100" t="s">
        <v>38415</v>
      </c>
      <c r="N4573" t="s">
        <v>26602</v>
      </c>
      <c r="O4573" t="s">
        <v>42744</v>
      </c>
      <c r="P4573">
        <v>2</v>
      </c>
      <c r="Q4573" t="s">
        <v>27051</v>
      </c>
      <c r="R4573" t="s">
        <v>25825</v>
      </c>
      <c r="S4573" t="s">
        <v>26197</v>
      </c>
      <c r="T4573"/>
      <c r="U4573" t="s">
        <v>26198</v>
      </c>
      <c r="V4573" t="s">
        <v>26204</v>
      </c>
      <c r="W4573" s="91" t="s">
        <v>13620</v>
      </c>
      <c r="X4573" s="91" t="s">
        <v>32289</v>
      </c>
      <c r="Y4573" s="97"/>
      <c r="AA4573" s="91" t="str">
        <v>LITTL035.6BT</v>
      </c>
    </row>
    <row r="4574" spans="1:27" s="91" customFormat="1" ht="15" customHeight="1" x14ac:dyDescent="0.35">
      <c r="A4574" t="s">
        <v>13622</v>
      </c>
      <c r="B4574" t="s">
        <v>13621</v>
      </c>
      <c r="C4574" t="s">
        <v>13623</v>
      </c>
      <c r="D4574" t="s">
        <v>35424</v>
      </c>
      <c r="E4574"/>
      <c r="F4574" t="s">
        <v>58</v>
      </c>
      <c r="G4574"/>
      <c r="H4574">
        <v>0.2</v>
      </c>
      <c r="I4574">
        <v>1.66</v>
      </c>
      <c r="J4574" t="s">
        <v>325</v>
      </c>
      <c r="K4574">
        <v>36.501899999999999</v>
      </c>
      <c r="L4574">
        <v>-84.520499999999998</v>
      </c>
      <c r="M4574" s="100" t="s">
        <v>38426</v>
      </c>
      <c r="N4574" t="s">
        <v>26325</v>
      </c>
      <c r="O4574" t="s">
        <v>42289</v>
      </c>
      <c r="P4574">
        <v>4</v>
      </c>
      <c r="Q4574" t="s">
        <v>27675</v>
      </c>
      <c r="R4574" t="s">
        <v>25825</v>
      </c>
      <c r="S4574" t="s">
        <v>26197</v>
      </c>
      <c r="T4574"/>
      <c r="U4574" t="s">
        <v>26198</v>
      </c>
      <c r="V4574" t="s">
        <v>26204</v>
      </c>
      <c r="X4574" s="91" t="s">
        <v>32290</v>
      </c>
      <c r="Y4574" s="97"/>
      <c r="AA4574" s="91" t="str">
        <v>LITTO000.2SC</v>
      </c>
    </row>
    <row r="4575" spans="1:27" s="91" customFormat="1" ht="15" customHeight="1" x14ac:dyDescent="0.35">
      <c r="A4575" t="s">
        <v>13625</v>
      </c>
      <c r="B4575" t="s">
        <v>13624</v>
      </c>
      <c r="C4575" t="s">
        <v>13626</v>
      </c>
      <c r="D4575" t="s">
        <v>13627</v>
      </c>
      <c r="E4575"/>
      <c r="F4575" t="s">
        <v>29090</v>
      </c>
      <c r="G4575"/>
      <c r="H4575">
        <v>0.2</v>
      </c>
      <c r="I4575">
        <v>0.43</v>
      </c>
      <c r="J4575" t="s">
        <v>625</v>
      </c>
      <c r="K4575">
        <v>36.042850000000001</v>
      </c>
      <c r="L4575">
        <v>-82.535849999999996</v>
      </c>
      <c r="M4575" s="100" t="s">
        <v>38387</v>
      </c>
      <c r="N4575" t="s">
        <v>26214</v>
      </c>
      <c r="O4575" t="s">
        <v>42096</v>
      </c>
      <c r="P4575">
        <v>5</v>
      </c>
      <c r="Q4575" t="s">
        <v>31808</v>
      </c>
      <c r="R4575" t="s">
        <v>25821</v>
      </c>
      <c r="S4575" t="s">
        <v>26197</v>
      </c>
      <c r="T4575"/>
      <c r="U4575" t="s">
        <v>26198</v>
      </c>
      <c r="V4575" t="s">
        <v>26204</v>
      </c>
      <c r="Y4575" s="97"/>
      <c r="AA4575" s="91" t="str">
        <v>LIZZI000.2UC</v>
      </c>
    </row>
    <row r="4576" spans="1:27" s="91" customFormat="1" ht="15" customHeight="1" x14ac:dyDescent="0.35">
      <c r="A4576" t="s">
        <v>13629</v>
      </c>
      <c r="B4576" t="s">
        <v>13628</v>
      </c>
      <c r="C4576" t="s">
        <v>13630</v>
      </c>
      <c r="D4576" t="s">
        <v>1776</v>
      </c>
      <c r="E4576"/>
      <c r="F4576" t="s">
        <v>28994</v>
      </c>
      <c r="G4576"/>
      <c r="H4576">
        <v>1.5</v>
      </c>
      <c r="I4576">
        <v>3.06</v>
      </c>
      <c r="J4576" t="s">
        <v>270</v>
      </c>
      <c r="K4576">
        <v>36.559800000000003</v>
      </c>
      <c r="L4576">
        <v>-81.997500000000002</v>
      </c>
      <c r="M4576" s="100" t="s">
        <v>38412</v>
      </c>
      <c r="N4576" t="s">
        <v>29031</v>
      </c>
      <c r="O4576" t="s">
        <v>42745</v>
      </c>
      <c r="P4576">
        <v>2</v>
      </c>
      <c r="Q4576" t="s">
        <v>32291</v>
      </c>
      <c r="R4576" t="s">
        <v>25821</v>
      </c>
      <c r="S4576" t="s">
        <v>26197</v>
      </c>
      <c r="T4576"/>
      <c r="U4576" t="s">
        <v>26198</v>
      </c>
      <c r="V4576" t="s">
        <v>26204</v>
      </c>
      <c r="W4576" s="91" t="s">
        <v>13631</v>
      </c>
      <c r="X4576" s="91" t="s">
        <v>35425</v>
      </c>
      <c r="Y4576" s="97"/>
      <c r="AA4576" s="91" t="str">
        <v>LJACO001.5SU</v>
      </c>
    </row>
    <row r="4577" spans="1:27" s="91" customFormat="1" ht="15" customHeight="1" x14ac:dyDescent="0.35">
      <c r="A4577" s="310" t="s">
        <v>41382</v>
      </c>
      <c r="B4577" s="310" t="s">
        <v>41383</v>
      </c>
      <c r="C4577" s="310" t="s">
        <v>13630</v>
      </c>
      <c r="D4577" s="310" t="s">
        <v>41384</v>
      </c>
      <c r="E4577" s="310"/>
      <c r="F4577" s="310" t="s">
        <v>28981</v>
      </c>
      <c r="G4577" s="310"/>
      <c r="H4577" s="314">
        <v>2.5</v>
      </c>
      <c r="I4577" s="314">
        <v>1.84</v>
      </c>
      <c r="J4577" s="310" t="s">
        <v>270</v>
      </c>
      <c r="K4577" s="314">
        <v>36.551045999999999</v>
      </c>
      <c r="L4577" s="314">
        <v>-81.967140000000001</v>
      </c>
      <c r="M4577" s="314" t="s">
        <v>38412</v>
      </c>
      <c r="N4577" s="310" t="s">
        <v>29031</v>
      </c>
      <c r="O4577" s="310" t="s">
        <v>41385</v>
      </c>
      <c r="P4577" s="314">
        <v>2</v>
      </c>
      <c r="Q4577" s="310" t="s">
        <v>32291</v>
      </c>
      <c r="R4577" s="310" t="s">
        <v>25821</v>
      </c>
      <c r="S4577" s="310" t="s">
        <v>26197</v>
      </c>
      <c r="T4577" s="310"/>
      <c r="U4577" s="310" t="s">
        <v>26198</v>
      </c>
      <c r="V4577" s="310" t="s">
        <v>26204</v>
      </c>
      <c r="W4577" s="91" t="s">
        <v>41386</v>
      </c>
      <c r="X4577" s="91" t="s">
        <v>40633</v>
      </c>
      <c r="Y4577" s="97"/>
      <c r="AA4577" s="91" t="str">
        <v>LJACO002.5SU</v>
      </c>
    </row>
    <row r="4578" spans="1:27" s="91" customFormat="1" ht="15" customHeight="1" x14ac:dyDescent="0.35">
      <c r="A4578" t="s">
        <v>13633</v>
      </c>
      <c r="B4578" t="s">
        <v>13632</v>
      </c>
      <c r="C4578" t="s">
        <v>13634</v>
      </c>
      <c r="D4578" t="s">
        <v>13635</v>
      </c>
      <c r="E4578"/>
      <c r="F4578" t="s">
        <v>29083</v>
      </c>
      <c r="G4578"/>
      <c r="H4578">
        <v>0.8</v>
      </c>
      <c r="I4578">
        <v>18.32</v>
      </c>
      <c r="J4578" t="s">
        <v>19</v>
      </c>
      <c r="K4578">
        <v>36.130270000000003</v>
      </c>
      <c r="L4578">
        <v>-87.306212000000002</v>
      </c>
      <c r="M4578" s="100" t="s">
        <v>38379</v>
      </c>
      <c r="N4578" t="s">
        <v>26205</v>
      </c>
      <c r="O4578" t="s">
        <v>42738</v>
      </c>
      <c r="P4578">
        <v>1</v>
      </c>
      <c r="Q4578" t="s">
        <v>27538</v>
      </c>
      <c r="R4578" t="s">
        <v>25829</v>
      </c>
      <c r="S4578" t="s">
        <v>26197</v>
      </c>
      <c r="T4578"/>
      <c r="U4578" t="s">
        <v>26198</v>
      </c>
      <c r="V4578" t="s">
        <v>26199</v>
      </c>
      <c r="X4578" s="91" t="s">
        <v>32292</v>
      </c>
      <c r="Y4578" s="97"/>
      <c r="AA4578" s="91" t="str">
        <v>LJONE000.8DI</v>
      </c>
    </row>
    <row r="4579" spans="1:27" s="91" customFormat="1" ht="15" customHeight="1" x14ac:dyDescent="0.35">
      <c r="A4579" t="s">
        <v>13637</v>
      </c>
      <c r="B4579" t="s">
        <v>13636</v>
      </c>
      <c r="C4579" t="s">
        <v>13634</v>
      </c>
      <c r="D4579" t="s">
        <v>13638</v>
      </c>
      <c r="E4579"/>
      <c r="F4579" t="s">
        <v>29083</v>
      </c>
      <c r="G4579"/>
      <c r="H4579">
        <v>2.4</v>
      </c>
      <c r="I4579">
        <v>16.25</v>
      </c>
      <c r="J4579" t="s">
        <v>19</v>
      </c>
      <c r="K4579">
        <v>36.134166999999998</v>
      </c>
      <c r="L4579">
        <v>-87.325833000000003</v>
      </c>
      <c r="M4579" s="100" t="s">
        <v>38379</v>
      </c>
      <c r="N4579" t="s">
        <v>26205</v>
      </c>
      <c r="O4579" t="s">
        <v>42738</v>
      </c>
      <c r="P4579">
        <v>1</v>
      </c>
      <c r="Q4579" t="s">
        <v>27676</v>
      </c>
      <c r="R4579" t="s">
        <v>25829</v>
      </c>
      <c r="S4579" t="s">
        <v>26197</v>
      </c>
      <c r="T4579"/>
      <c r="U4579" t="s">
        <v>26198</v>
      </c>
      <c r="V4579" t="s">
        <v>26199</v>
      </c>
      <c r="Y4579" s="97"/>
      <c r="AA4579" s="91" t="str">
        <v>LJONE002.4DI</v>
      </c>
    </row>
    <row r="4580" spans="1:27" s="91" customFormat="1" ht="15" customHeight="1" x14ac:dyDescent="0.35">
      <c r="A4580" t="s">
        <v>13640</v>
      </c>
      <c r="B4580" t="s">
        <v>13639</v>
      </c>
      <c r="C4580" t="s">
        <v>13634</v>
      </c>
      <c r="D4580" t="s">
        <v>13641</v>
      </c>
      <c r="E4580"/>
      <c r="F4580" t="s">
        <v>29083</v>
      </c>
      <c r="G4580"/>
      <c r="H4580">
        <v>4.2</v>
      </c>
      <c r="I4580">
        <v>12.2</v>
      </c>
      <c r="J4580" t="s">
        <v>19</v>
      </c>
      <c r="K4580">
        <v>36.129170999999999</v>
      </c>
      <c r="L4580">
        <v>-87.359210000000004</v>
      </c>
      <c r="M4580" s="100" t="s">
        <v>38379</v>
      </c>
      <c r="N4580" t="s">
        <v>26205</v>
      </c>
      <c r="O4580" t="s">
        <v>42738</v>
      </c>
      <c r="P4580">
        <v>1</v>
      </c>
      <c r="Q4580" t="s">
        <v>27676</v>
      </c>
      <c r="R4580" t="s">
        <v>25829</v>
      </c>
      <c r="S4580" t="s">
        <v>26197</v>
      </c>
      <c r="T4580"/>
      <c r="U4580" t="s">
        <v>26198</v>
      </c>
      <c r="V4580" t="s">
        <v>26199</v>
      </c>
      <c r="Y4580" s="97"/>
      <c r="AA4580" s="91" t="str">
        <v>LJONE004.2DI</v>
      </c>
    </row>
    <row r="4581" spans="1:27" s="91" customFormat="1" ht="15" customHeight="1" x14ac:dyDescent="0.35">
      <c r="A4581" t="s">
        <v>13643</v>
      </c>
      <c r="B4581" t="s">
        <v>13642</v>
      </c>
      <c r="C4581" t="s">
        <v>13644</v>
      </c>
      <c r="D4581" t="s">
        <v>13645</v>
      </c>
      <c r="E4581"/>
      <c r="F4581" t="s">
        <v>58</v>
      </c>
      <c r="G4581"/>
      <c r="H4581">
        <v>0.2</v>
      </c>
      <c r="I4581">
        <v>0.75</v>
      </c>
      <c r="J4581" t="s">
        <v>775</v>
      </c>
      <c r="K4581">
        <v>35.994399999999999</v>
      </c>
      <c r="L4581">
        <v>-84.6678</v>
      </c>
      <c r="M4581" s="100" t="s">
        <v>38416</v>
      </c>
      <c r="N4581" t="s">
        <v>26258</v>
      </c>
      <c r="O4581" t="s">
        <v>42239</v>
      </c>
      <c r="P4581">
        <v>1</v>
      </c>
      <c r="Q4581" t="s">
        <v>27677</v>
      </c>
      <c r="R4581" t="s">
        <v>25825</v>
      </c>
      <c r="S4581" t="s">
        <v>26197</v>
      </c>
      <c r="T4581"/>
      <c r="U4581" t="s">
        <v>26198</v>
      </c>
      <c r="V4581" t="s">
        <v>26204</v>
      </c>
      <c r="X4581" s="91" t="s">
        <v>38422</v>
      </c>
      <c r="Y4581" s="97"/>
      <c r="AA4581" s="91" t="str">
        <v>LLAUR000.2MG</v>
      </c>
    </row>
    <row r="4582" spans="1:27" s="91" customFormat="1" ht="15" customHeight="1" x14ac:dyDescent="0.35">
      <c r="A4582" t="s">
        <v>13647</v>
      </c>
      <c r="B4582" t="s">
        <v>13646</v>
      </c>
      <c r="C4582" t="s">
        <v>13644</v>
      </c>
      <c r="D4582" t="s">
        <v>13648</v>
      </c>
      <c r="E4582"/>
      <c r="F4582" t="s">
        <v>58</v>
      </c>
      <c r="G4582"/>
      <c r="H4582">
        <v>0.4</v>
      </c>
      <c r="I4582">
        <v>3.49</v>
      </c>
      <c r="J4582" t="s">
        <v>814</v>
      </c>
      <c r="K4582">
        <v>36.270277999999998</v>
      </c>
      <c r="L4582">
        <v>-85.1</v>
      </c>
      <c r="M4582" s="100" t="s">
        <v>38411</v>
      </c>
      <c r="N4582" t="s">
        <v>26248</v>
      </c>
      <c r="O4582" t="s">
        <v>42739</v>
      </c>
      <c r="P4582">
        <v>4</v>
      </c>
      <c r="Q4582" t="s">
        <v>32293</v>
      </c>
      <c r="R4582" t="s">
        <v>25812</v>
      </c>
      <c r="S4582" t="s">
        <v>26197</v>
      </c>
      <c r="T4582"/>
      <c r="U4582" t="s">
        <v>26198</v>
      </c>
      <c r="V4582" t="s">
        <v>26199</v>
      </c>
      <c r="X4582" s="91" t="s">
        <v>31218</v>
      </c>
      <c r="Y4582" s="97"/>
      <c r="AA4582" s="91" t="str">
        <v>LLAUR000.4FE</v>
      </c>
    </row>
    <row r="4583" spans="1:27" s="91" customFormat="1" ht="15" customHeight="1" x14ac:dyDescent="0.35">
      <c r="A4583" t="s">
        <v>13650</v>
      </c>
      <c r="B4583" t="s">
        <v>13649</v>
      </c>
      <c r="C4583" t="s">
        <v>13644</v>
      </c>
      <c r="D4583" t="s">
        <v>13651</v>
      </c>
      <c r="E4583"/>
      <c r="F4583" t="s">
        <v>58</v>
      </c>
      <c r="G4583"/>
      <c r="H4583">
        <v>2.5</v>
      </c>
      <c r="I4583">
        <v>3.37</v>
      </c>
      <c r="J4583" t="s">
        <v>313</v>
      </c>
      <c r="K4583">
        <v>35.784030000000001</v>
      </c>
      <c r="L4583">
        <v>-85.180199999999999</v>
      </c>
      <c r="M4583" s="100" t="s">
        <v>38383</v>
      </c>
      <c r="N4583" t="s">
        <v>3589</v>
      </c>
      <c r="O4583" t="s">
        <v>42631</v>
      </c>
      <c r="P4583">
        <v>2</v>
      </c>
      <c r="Q4583" t="s">
        <v>32294</v>
      </c>
      <c r="R4583" t="s">
        <v>25812</v>
      </c>
      <c r="S4583" t="s">
        <v>26197</v>
      </c>
      <c r="T4583"/>
      <c r="U4583" t="s">
        <v>26198</v>
      </c>
      <c r="V4583" t="s">
        <v>26199</v>
      </c>
      <c r="Y4583" s="97"/>
      <c r="AA4583" s="91" t="str">
        <v>LLAUR002.5CU</v>
      </c>
    </row>
    <row r="4584" spans="1:27" s="91" customFormat="1" ht="15" customHeight="1" x14ac:dyDescent="0.35">
      <c r="A4584" t="s">
        <v>13653</v>
      </c>
      <c r="B4584" t="s">
        <v>13652</v>
      </c>
      <c r="C4584" t="s">
        <v>13654</v>
      </c>
      <c r="D4584" t="s">
        <v>12897</v>
      </c>
      <c r="E4584"/>
      <c r="F4584" t="s">
        <v>29083</v>
      </c>
      <c r="G4584"/>
      <c r="H4584">
        <v>0.1</v>
      </c>
      <c r="I4584">
        <v>3.46</v>
      </c>
      <c r="J4584" t="s">
        <v>690</v>
      </c>
      <c r="K4584">
        <v>36.148690000000002</v>
      </c>
      <c r="L4584">
        <v>-87.147779999999997</v>
      </c>
      <c r="M4584" s="100" t="s">
        <v>38379</v>
      </c>
      <c r="N4584" t="s">
        <v>26205</v>
      </c>
      <c r="O4584" t="s">
        <v>42490</v>
      </c>
      <c r="P4584">
        <v>1</v>
      </c>
      <c r="Q4584" t="s">
        <v>27608</v>
      </c>
      <c r="R4584" t="s">
        <v>25829</v>
      </c>
      <c r="S4584" t="s">
        <v>26197</v>
      </c>
      <c r="T4584"/>
      <c r="U4584" t="s">
        <v>26198</v>
      </c>
      <c r="V4584" t="s">
        <v>26199</v>
      </c>
      <c r="Y4584" s="97"/>
      <c r="AA4584" s="91" t="str">
        <v>LLEAT000.1CH</v>
      </c>
    </row>
    <row r="4585" spans="1:27" s="91" customFormat="1" ht="15" customHeight="1" x14ac:dyDescent="0.35">
      <c r="A4585" t="s">
        <v>13656</v>
      </c>
      <c r="B4585" t="s">
        <v>13655</v>
      </c>
      <c r="C4585" t="s">
        <v>13657</v>
      </c>
      <c r="D4585" t="s">
        <v>13658</v>
      </c>
      <c r="E4585"/>
      <c r="F4585" t="s">
        <v>9</v>
      </c>
      <c r="G4585"/>
      <c r="H4585">
        <v>0.5</v>
      </c>
      <c r="I4585">
        <v>4.03</v>
      </c>
      <c r="J4585" t="s">
        <v>10</v>
      </c>
      <c r="K4585">
        <v>35.06071</v>
      </c>
      <c r="L4585">
        <v>-88.384309999999999</v>
      </c>
      <c r="M4585" s="100" t="s">
        <v>38402</v>
      </c>
      <c r="N4585" t="s">
        <v>26242</v>
      </c>
      <c r="O4585" t="s">
        <v>42740</v>
      </c>
      <c r="P4585">
        <v>3</v>
      </c>
      <c r="Q4585" t="s">
        <v>32295</v>
      </c>
      <c r="R4585" t="s">
        <v>25816</v>
      </c>
      <c r="S4585" t="s">
        <v>26197</v>
      </c>
      <c r="T4585"/>
      <c r="U4585" t="s">
        <v>26198</v>
      </c>
      <c r="V4585" t="s">
        <v>26199</v>
      </c>
      <c r="Y4585" s="97"/>
      <c r="AA4585" s="91" t="str">
        <v>LLICK000.5MC</v>
      </c>
    </row>
    <row r="4586" spans="1:27" s="91" customFormat="1" ht="15" customHeight="1" x14ac:dyDescent="0.35">
      <c r="A4586" t="s">
        <v>13660</v>
      </c>
      <c r="B4586" t="s">
        <v>13659</v>
      </c>
      <c r="C4586" t="s">
        <v>13661</v>
      </c>
      <c r="D4586" t="s">
        <v>13662</v>
      </c>
      <c r="E4586"/>
      <c r="F4586" t="s">
        <v>44</v>
      </c>
      <c r="G4586"/>
      <c r="H4586">
        <v>0.1</v>
      </c>
      <c r="I4586">
        <v>32.159999999999997</v>
      </c>
      <c r="J4586" t="s">
        <v>230</v>
      </c>
      <c r="K4586">
        <v>36.204149999999998</v>
      </c>
      <c r="L4586">
        <v>-82.607770000000002</v>
      </c>
      <c r="M4586" s="100" t="s">
        <v>38387</v>
      </c>
      <c r="N4586" t="s">
        <v>26214</v>
      </c>
      <c r="O4586" t="s">
        <v>42714</v>
      </c>
      <c r="P4586">
        <v>5</v>
      </c>
      <c r="Q4586" t="s">
        <v>27678</v>
      </c>
      <c r="R4586" t="s">
        <v>25821</v>
      </c>
      <c r="S4586" t="s">
        <v>26197</v>
      </c>
      <c r="T4586"/>
      <c r="U4586" t="s">
        <v>26198</v>
      </c>
      <c r="V4586" t="s">
        <v>26204</v>
      </c>
      <c r="Y4586" s="97"/>
      <c r="AA4586" s="91" t="str">
        <v>LLIME000.1WN</v>
      </c>
    </row>
    <row r="4587" spans="1:27" s="91" customFormat="1" ht="15" customHeight="1" x14ac:dyDescent="0.35">
      <c r="A4587" s="310" t="s">
        <v>41387</v>
      </c>
      <c r="B4587" s="310" t="s">
        <v>41388</v>
      </c>
      <c r="C4587" s="310" t="s">
        <v>13661</v>
      </c>
      <c r="D4587" s="310" t="s">
        <v>41389</v>
      </c>
      <c r="E4587" s="310"/>
      <c r="F4587" s="310" t="s">
        <v>44</v>
      </c>
      <c r="G4587" s="310"/>
      <c r="H4587" s="314">
        <v>0.8</v>
      </c>
      <c r="I4587" s="314">
        <v>31.83</v>
      </c>
      <c r="J4587" s="310" t="s">
        <v>230</v>
      </c>
      <c r="K4587" s="314">
        <v>36.208710000000004</v>
      </c>
      <c r="L4587" s="314">
        <v>-82.605819999999994</v>
      </c>
      <c r="M4587" s="314" t="s">
        <v>38387</v>
      </c>
      <c r="N4587" s="310" t="s">
        <v>26214</v>
      </c>
      <c r="O4587" s="310" t="s">
        <v>41390</v>
      </c>
      <c r="P4587" s="314">
        <v>5</v>
      </c>
      <c r="Q4587" s="310" t="s">
        <v>27678</v>
      </c>
      <c r="R4587" s="310" t="s">
        <v>25821</v>
      </c>
      <c r="S4587" s="310" t="s">
        <v>26197</v>
      </c>
      <c r="T4587" s="310"/>
      <c r="U4587" s="310" t="s">
        <v>26198</v>
      </c>
      <c r="V4587" s="310" t="s">
        <v>26204</v>
      </c>
      <c r="W4587" s="91" t="s">
        <v>41391</v>
      </c>
      <c r="Y4587" s="97"/>
      <c r="AA4587" s="91" t="str">
        <v>LLIME000.8WN</v>
      </c>
    </row>
    <row r="4588" spans="1:27" s="91" customFormat="1" ht="15" customHeight="1" x14ac:dyDescent="0.35">
      <c r="A4588" t="s">
        <v>13664</v>
      </c>
      <c r="B4588" t="s">
        <v>13663</v>
      </c>
      <c r="C4588" t="s">
        <v>13661</v>
      </c>
      <c r="D4588" t="s">
        <v>13665</v>
      </c>
      <c r="E4588"/>
      <c r="F4588" t="s">
        <v>44</v>
      </c>
      <c r="G4588"/>
      <c r="H4588">
        <v>1.2</v>
      </c>
      <c r="I4588">
        <v>29</v>
      </c>
      <c r="J4588" t="s">
        <v>230</v>
      </c>
      <c r="K4588">
        <v>36.213769999999997</v>
      </c>
      <c r="L4588">
        <v>-82.603070000000002</v>
      </c>
      <c r="M4588" s="100" t="s">
        <v>38387</v>
      </c>
      <c r="N4588" t="s">
        <v>26214</v>
      </c>
      <c r="O4588" t="s">
        <v>42714</v>
      </c>
      <c r="P4588">
        <v>5</v>
      </c>
      <c r="Q4588" t="s">
        <v>27678</v>
      </c>
      <c r="R4588" t="s">
        <v>25821</v>
      </c>
      <c r="S4588" t="s">
        <v>26197</v>
      </c>
      <c r="T4588"/>
      <c r="U4588" t="s">
        <v>26198</v>
      </c>
      <c r="V4588" t="s">
        <v>26204</v>
      </c>
      <c r="W4588" s="91" t="s">
        <v>35426</v>
      </c>
      <c r="X4588" s="91" t="s">
        <v>30203</v>
      </c>
      <c r="Y4588" s="97"/>
      <c r="AA4588" s="91" t="str">
        <v>LLIME001.2WN</v>
      </c>
    </row>
    <row r="4589" spans="1:27" s="91" customFormat="1" ht="15" customHeight="1" x14ac:dyDescent="0.35">
      <c r="A4589" t="s">
        <v>13667</v>
      </c>
      <c r="B4589" t="s">
        <v>13666</v>
      </c>
      <c r="C4589" t="s">
        <v>13661</v>
      </c>
      <c r="D4589" t="s">
        <v>13668</v>
      </c>
      <c r="E4589"/>
      <c r="F4589" t="s">
        <v>44</v>
      </c>
      <c r="G4589"/>
      <c r="H4589">
        <v>7</v>
      </c>
      <c r="I4589">
        <v>16.8</v>
      </c>
      <c r="J4589" t="s">
        <v>230</v>
      </c>
      <c r="K4589">
        <v>36.247199999999999</v>
      </c>
      <c r="L4589">
        <v>-82.543099999999995</v>
      </c>
      <c r="M4589" s="100" t="s">
        <v>38387</v>
      </c>
      <c r="N4589" t="s">
        <v>26214</v>
      </c>
      <c r="O4589" t="s">
        <v>42714</v>
      </c>
      <c r="P4589">
        <v>5</v>
      </c>
      <c r="Q4589" t="s">
        <v>27679</v>
      </c>
      <c r="R4589" t="s">
        <v>25821</v>
      </c>
      <c r="S4589" t="s">
        <v>26197</v>
      </c>
      <c r="T4589"/>
      <c r="U4589" t="s">
        <v>26198</v>
      </c>
      <c r="V4589" t="s">
        <v>26204</v>
      </c>
      <c r="W4589" s="91" t="s">
        <v>13669</v>
      </c>
      <c r="X4589" s="91" t="s">
        <v>41392</v>
      </c>
      <c r="Y4589" s="97"/>
      <c r="AA4589" s="91" t="str">
        <v>LLIME007.0WN</v>
      </c>
    </row>
    <row r="4590" spans="1:27" s="91" customFormat="1" ht="15" customHeight="1" x14ac:dyDescent="0.35">
      <c r="A4590" t="s">
        <v>13671</v>
      </c>
      <c r="B4590" t="s">
        <v>13670</v>
      </c>
      <c r="C4590" t="s">
        <v>13661</v>
      </c>
      <c r="D4590" t="s">
        <v>13672</v>
      </c>
      <c r="E4590"/>
      <c r="F4590" t="s">
        <v>44</v>
      </c>
      <c r="G4590"/>
      <c r="H4590">
        <v>8.3000000000000007</v>
      </c>
      <c r="I4590">
        <v>13.85</v>
      </c>
      <c r="J4590" t="s">
        <v>230</v>
      </c>
      <c r="K4590">
        <v>36.249879999999997</v>
      </c>
      <c r="L4590">
        <v>-82.528819999999996</v>
      </c>
      <c r="M4590" s="100" t="s">
        <v>38387</v>
      </c>
      <c r="N4590" t="s">
        <v>26214</v>
      </c>
      <c r="O4590" t="s">
        <v>42714</v>
      </c>
      <c r="P4590">
        <v>5</v>
      </c>
      <c r="Q4590" t="s">
        <v>27679</v>
      </c>
      <c r="R4590" t="s">
        <v>25821</v>
      </c>
      <c r="S4590" t="s">
        <v>26197</v>
      </c>
      <c r="T4590"/>
      <c r="U4590" t="s">
        <v>26198</v>
      </c>
      <c r="V4590" t="s">
        <v>26204</v>
      </c>
      <c r="X4590" s="91" t="s">
        <v>35427</v>
      </c>
      <c r="Y4590" s="97"/>
      <c r="AA4590" s="91" t="str">
        <v>LLIME008.3WN</v>
      </c>
    </row>
    <row r="4591" spans="1:27" s="91" customFormat="1" ht="15" customHeight="1" x14ac:dyDescent="0.35">
      <c r="A4591" t="s">
        <v>13674</v>
      </c>
      <c r="B4591" t="s">
        <v>13673</v>
      </c>
      <c r="C4591" t="s">
        <v>13661</v>
      </c>
      <c r="D4591" t="s">
        <v>13675</v>
      </c>
      <c r="E4591"/>
      <c r="F4591" t="s">
        <v>44</v>
      </c>
      <c r="G4591"/>
      <c r="H4591">
        <v>8.8000000000000007</v>
      </c>
      <c r="I4591">
        <v>13.4</v>
      </c>
      <c r="J4591" t="s">
        <v>230</v>
      </c>
      <c r="K4591">
        <v>36.25311</v>
      </c>
      <c r="L4591">
        <v>-82.522580000000005</v>
      </c>
      <c r="M4591" s="100" t="s">
        <v>38387</v>
      </c>
      <c r="N4591" t="s">
        <v>26214</v>
      </c>
      <c r="O4591" t="s">
        <v>42714</v>
      </c>
      <c r="P4591">
        <v>5</v>
      </c>
      <c r="Q4591" t="s">
        <v>27679</v>
      </c>
      <c r="R4591" t="s">
        <v>25821</v>
      </c>
      <c r="S4591" t="s">
        <v>26197</v>
      </c>
      <c r="T4591"/>
      <c r="U4591" t="s">
        <v>26198</v>
      </c>
      <c r="V4591" t="s">
        <v>26204</v>
      </c>
      <c r="W4591" s="91" t="s">
        <v>13676</v>
      </c>
      <c r="X4591" s="91" t="s">
        <v>32296</v>
      </c>
      <c r="Y4591" s="97"/>
      <c r="AA4591" s="91" t="str">
        <v>LLIME008.8WN</v>
      </c>
    </row>
    <row r="4592" spans="1:27" s="91" customFormat="1" ht="15" customHeight="1" x14ac:dyDescent="0.35">
      <c r="A4592" t="s">
        <v>13678</v>
      </c>
      <c r="B4592" t="s">
        <v>13677</v>
      </c>
      <c r="C4592" t="s">
        <v>13661</v>
      </c>
      <c r="D4592" t="s">
        <v>13679</v>
      </c>
      <c r="E4592"/>
      <c r="F4592" t="s">
        <v>44</v>
      </c>
      <c r="G4592"/>
      <c r="H4592">
        <v>9.6999999999999993</v>
      </c>
      <c r="I4592">
        <v>8.93</v>
      </c>
      <c r="J4592" t="s">
        <v>230</v>
      </c>
      <c r="K4592">
        <v>36.258600000000001</v>
      </c>
      <c r="L4592">
        <v>-82.505520000000004</v>
      </c>
      <c r="M4592" s="100" t="s">
        <v>38387</v>
      </c>
      <c r="N4592" t="s">
        <v>26214</v>
      </c>
      <c r="O4592" t="s">
        <v>42714</v>
      </c>
      <c r="P4592">
        <v>5</v>
      </c>
      <c r="Q4592" t="s">
        <v>27679</v>
      </c>
      <c r="R4592" t="s">
        <v>25821</v>
      </c>
      <c r="S4592" t="s">
        <v>26197</v>
      </c>
      <c r="T4592"/>
      <c r="U4592" t="s">
        <v>26198</v>
      </c>
      <c r="V4592" t="s">
        <v>26204</v>
      </c>
      <c r="X4592" s="91" t="s">
        <v>35428</v>
      </c>
      <c r="Y4592" s="97"/>
      <c r="AA4592" s="91" t="str">
        <v>LLIME009.7WN</v>
      </c>
    </row>
    <row r="4593" spans="1:27" s="91" customFormat="1" ht="15" customHeight="1" x14ac:dyDescent="0.35">
      <c r="A4593" t="s">
        <v>13681</v>
      </c>
      <c r="B4593" t="s">
        <v>13680</v>
      </c>
      <c r="C4593" t="s">
        <v>13661</v>
      </c>
      <c r="D4593" t="s">
        <v>13682</v>
      </c>
      <c r="E4593"/>
      <c r="F4593" t="s">
        <v>44</v>
      </c>
      <c r="G4593"/>
      <c r="H4593">
        <v>10.4</v>
      </c>
      <c r="I4593">
        <v>8.1199999999999992</v>
      </c>
      <c r="J4593" t="s">
        <v>230</v>
      </c>
      <c r="K4593">
        <v>36.264609999999998</v>
      </c>
      <c r="L4593">
        <v>-82.500680000000003</v>
      </c>
      <c r="M4593" s="100" t="s">
        <v>38387</v>
      </c>
      <c r="N4593" t="s">
        <v>26214</v>
      </c>
      <c r="O4593" t="s">
        <v>42714</v>
      </c>
      <c r="P4593">
        <v>5</v>
      </c>
      <c r="Q4593" t="s">
        <v>27679</v>
      </c>
      <c r="R4593" t="s">
        <v>25821</v>
      </c>
      <c r="S4593" t="s">
        <v>26197</v>
      </c>
      <c r="T4593"/>
      <c r="U4593" t="s">
        <v>26198</v>
      </c>
      <c r="V4593" t="s">
        <v>26204</v>
      </c>
      <c r="W4593" s="91" t="s">
        <v>13683</v>
      </c>
      <c r="X4593" s="91" t="s">
        <v>32297</v>
      </c>
      <c r="Y4593" s="97"/>
      <c r="AA4593" s="91" t="str">
        <v>LLIME010.4WN</v>
      </c>
    </row>
    <row r="4594" spans="1:27" s="91" customFormat="1" ht="15" customHeight="1" x14ac:dyDescent="0.35">
      <c r="A4594" t="s">
        <v>13685</v>
      </c>
      <c r="B4594" t="s">
        <v>13684</v>
      </c>
      <c r="C4594" t="s">
        <v>13661</v>
      </c>
      <c r="D4594" t="s">
        <v>13686</v>
      </c>
      <c r="E4594"/>
      <c r="F4594" t="s">
        <v>44</v>
      </c>
      <c r="G4594"/>
      <c r="H4594">
        <v>11.4</v>
      </c>
      <c r="I4594">
        <v>5.5</v>
      </c>
      <c r="J4594" t="s">
        <v>230</v>
      </c>
      <c r="K4594">
        <v>36.276200000000003</v>
      </c>
      <c r="L4594">
        <v>-82.491</v>
      </c>
      <c r="M4594" s="100" t="s">
        <v>38387</v>
      </c>
      <c r="N4594" t="s">
        <v>26214</v>
      </c>
      <c r="O4594" t="s">
        <v>42714</v>
      </c>
      <c r="P4594">
        <v>5</v>
      </c>
      <c r="Q4594" t="s">
        <v>27679</v>
      </c>
      <c r="R4594" t="s">
        <v>25821</v>
      </c>
      <c r="S4594" t="s">
        <v>26197</v>
      </c>
      <c r="T4594"/>
      <c r="U4594" t="s">
        <v>26198</v>
      </c>
      <c r="V4594" t="s">
        <v>26204</v>
      </c>
      <c r="X4594" s="91" t="s">
        <v>35377</v>
      </c>
      <c r="Y4594" s="97"/>
      <c r="AA4594" s="91" t="str">
        <v>LLIME011.4WN</v>
      </c>
    </row>
    <row r="4595" spans="1:27" s="91" customFormat="1" ht="15" customHeight="1" x14ac:dyDescent="0.35">
      <c r="A4595" t="s">
        <v>13688</v>
      </c>
      <c r="B4595" t="s">
        <v>13687</v>
      </c>
      <c r="C4595" t="s">
        <v>13661</v>
      </c>
      <c r="D4595" t="s">
        <v>13689</v>
      </c>
      <c r="E4595"/>
      <c r="F4595" t="s">
        <v>44</v>
      </c>
      <c r="G4595"/>
      <c r="H4595">
        <v>12</v>
      </c>
      <c r="I4595">
        <v>4.24</v>
      </c>
      <c r="J4595" t="s">
        <v>230</v>
      </c>
      <c r="K4595">
        <v>36.280949999999997</v>
      </c>
      <c r="L4595">
        <v>-82.485749999999996</v>
      </c>
      <c r="M4595" s="100" t="s">
        <v>38387</v>
      </c>
      <c r="N4595" t="s">
        <v>26214</v>
      </c>
      <c r="O4595" t="s">
        <v>42714</v>
      </c>
      <c r="P4595">
        <v>5</v>
      </c>
      <c r="Q4595" t="s">
        <v>27679</v>
      </c>
      <c r="R4595" t="s">
        <v>25821</v>
      </c>
      <c r="S4595" t="s">
        <v>26197</v>
      </c>
      <c r="T4595"/>
      <c r="U4595" t="s">
        <v>26198</v>
      </c>
      <c r="V4595" t="s">
        <v>26204</v>
      </c>
      <c r="W4595" s="91" t="s">
        <v>13690</v>
      </c>
      <c r="X4595" s="91" t="s">
        <v>35429</v>
      </c>
      <c r="Y4595" s="97"/>
      <c r="AA4595" s="91" t="str">
        <v>LLIME012.0WN</v>
      </c>
    </row>
    <row r="4596" spans="1:27" s="91" customFormat="1" ht="15" customHeight="1" x14ac:dyDescent="0.35">
      <c r="A4596" t="s">
        <v>13676</v>
      </c>
      <c r="B4596" t="s">
        <v>13691</v>
      </c>
      <c r="C4596" t="s">
        <v>13661</v>
      </c>
      <c r="D4596" t="s">
        <v>13692</v>
      </c>
      <c r="E4596"/>
      <c r="F4596" t="s">
        <v>44</v>
      </c>
      <c r="G4596"/>
      <c r="H4596">
        <v>12.1</v>
      </c>
      <c r="I4596">
        <v>4.22</v>
      </c>
      <c r="J4596" t="s">
        <v>230</v>
      </c>
      <c r="K4596">
        <v>36.283003000000001</v>
      </c>
      <c r="L4596">
        <v>-82.485299999999995</v>
      </c>
      <c r="M4596" s="100" t="s">
        <v>38387</v>
      </c>
      <c r="N4596" t="s">
        <v>26214</v>
      </c>
      <c r="O4596" t="s">
        <v>42714</v>
      </c>
      <c r="P4596">
        <v>5</v>
      </c>
      <c r="Q4596" t="s">
        <v>32298</v>
      </c>
      <c r="R4596" t="s">
        <v>25821</v>
      </c>
      <c r="S4596" t="s">
        <v>26197</v>
      </c>
      <c r="T4596"/>
      <c r="U4596" t="s">
        <v>26198</v>
      </c>
      <c r="V4596" t="s">
        <v>26204</v>
      </c>
      <c r="X4596" s="91" t="s">
        <v>34418</v>
      </c>
      <c r="Y4596" s="97"/>
      <c r="AA4596" s="91" t="str">
        <v>LLIME012.1WN</v>
      </c>
    </row>
    <row r="4597" spans="1:27" s="91" customFormat="1" ht="15" customHeight="1" x14ac:dyDescent="0.35">
      <c r="A4597" t="s">
        <v>13694</v>
      </c>
      <c r="B4597" t="s">
        <v>13693</v>
      </c>
      <c r="C4597" t="s">
        <v>13661</v>
      </c>
      <c r="D4597" t="s">
        <v>13695</v>
      </c>
      <c r="E4597"/>
      <c r="F4597" t="s">
        <v>44</v>
      </c>
      <c r="G4597"/>
      <c r="H4597">
        <v>12.7</v>
      </c>
      <c r="I4597">
        <v>4.1500000000000004</v>
      </c>
      <c r="J4597" t="s">
        <v>230</v>
      </c>
      <c r="K4597">
        <v>36.285240000000002</v>
      </c>
      <c r="L4597">
        <v>-82.482609999999994</v>
      </c>
      <c r="M4597" s="100" t="s">
        <v>38387</v>
      </c>
      <c r="N4597" t="s">
        <v>26214</v>
      </c>
      <c r="O4597" t="s">
        <v>42714</v>
      </c>
      <c r="P4597">
        <v>5</v>
      </c>
      <c r="Q4597" t="s">
        <v>32298</v>
      </c>
      <c r="R4597" t="s">
        <v>25821</v>
      </c>
      <c r="S4597" t="s">
        <v>26197</v>
      </c>
      <c r="T4597"/>
      <c r="U4597" t="s">
        <v>26198</v>
      </c>
      <c r="V4597" t="s">
        <v>26204</v>
      </c>
      <c r="X4597" s="91" t="s">
        <v>34418</v>
      </c>
      <c r="Y4597" s="97"/>
      <c r="AA4597" s="91" t="str">
        <v>LLIME012.7WN</v>
      </c>
    </row>
    <row r="4598" spans="1:27" s="91" customFormat="1" ht="15" customHeight="1" x14ac:dyDescent="0.35">
      <c r="A4598" t="s">
        <v>13697</v>
      </c>
      <c r="B4598" t="s">
        <v>13696</v>
      </c>
      <c r="C4598" t="s">
        <v>13661</v>
      </c>
      <c r="D4598" t="s">
        <v>13698</v>
      </c>
      <c r="E4598"/>
      <c r="F4598" t="s">
        <v>44</v>
      </c>
      <c r="G4598"/>
      <c r="H4598">
        <v>13</v>
      </c>
      <c r="I4598">
        <v>4.0599999999999996</v>
      </c>
      <c r="J4598" t="s">
        <v>230</v>
      </c>
      <c r="K4598">
        <v>36.2883</v>
      </c>
      <c r="L4598">
        <v>-82.481219999999993</v>
      </c>
      <c r="M4598" s="100" t="s">
        <v>38387</v>
      </c>
      <c r="N4598" t="s">
        <v>26214</v>
      </c>
      <c r="O4598" t="s">
        <v>42714</v>
      </c>
      <c r="P4598">
        <v>5</v>
      </c>
      <c r="Q4598" t="s">
        <v>32298</v>
      </c>
      <c r="R4598" t="s">
        <v>25821</v>
      </c>
      <c r="S4598" t="s">
        <v>26197</v>
      </c>
      <c r="T4598"/>
      <c r="U4598" t="s">
        <v>26198</v>
      </c>
      <c r="V4598" t="s">
        <v>26204</v>
      </c>
      <c r="Y4598" s="97"/>
      <c r="AA4598" s="91" t="str">
        <v>LLIME013.0WN</v>
      </c>
    </row>
    <row r="4599" spans="1:27" s="91" customFormat="1" ht="15" customHeight="1" x14ac:dyDescent="0.35">
      <c r="A4599" t="s">
        <v>13700</v>
      </c>
      <c r="B4599" t="s">
        <v>13699</v>
      </c>
      <c r="C4599" t="s">
        <v>13661</v>
      </c>
      <c r="D4599" t="s">
        <v>13701</v>
      </c>
      <c r="E4599"/>
      <c r="F4599" t="s">
        <v>44</v>
      </c>
      <c r="G4599"/>
      <c r="H4599">
        <v>13.8</v>
      </c>
      <c r="I4599">
        <v>1.54</v>
      </c>
      <c r="J4599" t="s">
        <v>230</v>
      </c>
      <c r="K4599">
        <v>36.294029999999999</v>
      </c>
      <c r="L4599">
        <v>-82.470489999999998</v>
      </c>
      <c r="M4599" s="100" t="s">
        <v>38387</v>
      </c>
      <c r="N4599" t="s">
        <v>26214</v>
      </c>
      <c r="O4599" t="s">
        <v>42714</v>
      </c>
      <c r="P4599">
        <v>5</v>
      </c>
      <c r="Q4599" t="s">
        <v>32298</v>
      </c>
      <c r="R4599" t="s">
        <v>25821</v>
      </c>
      <c r="S4599" t="s">
        <v>26197</v>
      </c>
      <c r="T4599"/>
      <c r="U4599" t="s">
        <v>26198</v>
      </c>
      <c r="V4599" t="s">
        <v>26204</v>
      </c>
      <c r="Y4599" s="97"/>
      <c r="AA4599" s="91" t="str">
        <v>LLIME013.8WN</v>
      </c>
    </row>
    <row r="4600" spans="1:27" s="91" customFormat="1" ht="15" customHeight="1" x14ac:dyDescent="0.35">
      <c r="A4600" t="s">
        <v>13703</v>
      </c>
      <c r="B4600" t="s">
        <v>13702</v>
      </c>
      <c r="C4600" t="s">
        <v>13704</v>
      </c>
      <c r="D4600" t="s">
        <v>13705</v>
      </c>
      <c r="E4600"/>
      <c r="F4600" t="s">
        <v>28985</v>
      </c>
      <c r="G4600"/>
      <c r="H4600">
        <v>1.2</v>
      </c>
      <c r="I4600">
        <v>2.44</v>
      </c>
      <c r="J4600" t="s">
        <v>301</v>
      </c>
      <c r="K4600">
        <v>35.160780000000003</v>
      </c>
      <c r="L4600">
        <v>-84.480429999999998</v>
      </c>
      <c r="M4600" s="100" t="s">
        <v>38384</v>
      </c>
      <c r="N4600" t="s">
        <v>26211</v>
      </c>
      <c r="O4600" t="s">
        <v>42715</v>
      </c>
      <c r="P4600">
        <v>2</v>
      </c>
      <c r="Q4600" t="s">
        <v>29957</v>
      </c>
      <c r="R4600" t="s">
        <v>25802</v>
      </c>
      <c r="S4600" t="s">
        <v>26197</v>
      </c>
      <c r="T4600"/>
      <c r="U4600" t="s">
        <v>26198</v>
      </c>
      <c r="V4600" t="s">
        <v>26204</v>
      </c>
      <c r="X4600" s="91" t="s">
        <v>32299</v>
      </c>
      <c r="Y4600" s="97"/>
      <c r="AA4600" s="91" t="str">
        <v>LLOST001.2PO</v>
      </c>
    </row>
    <row r="4601" spans="1:27" s="91" customFormat="1" ht="15" customHeight="1" x14ac:dyDescent="0.35">
      <c r="A4601" t="s">
        <v>13707</v>
      </c>
      <c r="B4601" t="s">
        <v>13706</v>
      </c>
      <c r="C4601" t="s">
        <v>13708</v>
      </c>
      <c r="D4601" t="s">
        <v>13709</v>
      </c>
      <c r="E4601"/>
      <c r="F4601" t="s">
        <v>33</v>
      </c>
      <c r="G4601"/>
      <c r="H4601">
        <v>0.2</v>
      </c>
      <c r="I4601">
        <v>12.41</v>
      </c>
      <c r="J4601" t="s">
        <v>690</v>
      </c>
      <c r="K4601">
        <v>36.241110999999997</v>
      </c>
      <c r="L4601">
        <v>-87.001943999999995</v>
      </c>
      <c r="M4601" s="100" t="s">
        <v>38414</v>
      </c>
      <c r="N4601" t="s">
        <v>26254</v>
      </c>
      <c r="O4601" t="s">
        <v>42703</v>
      </c>
      <c r="P4601">
        <v>5</v>
      </c>
      <c r="Q4601" t="s">
        <v>27680</v>
      </c>
      <c r="R4601" t="s">
        <v>25829</v>
      </c>
      <c r="S4601" t="s">
        <v>26197</v>
      </c>
      <c r="T4601"/>
      <c r="U4601" t="s">
        <v>26198</v>
      </c>
      <c r="V4601" t="s">
        <v>26199</v>
      </c>
      <c r="Y4601" s="97"/>
      <c r="AA4601" s="91" t="str">
        <v>LMARR000.2CH</v>
      </c>
    </row>
    <row r="4602" spans="1:27" s="91" customFormat="1" ht="15" customHeight="1" x14ac:dyDescent="0.35">
      <c r="A4602" t="s">
        <v>13711</v>
      </c>
      <c r="B4602" t="s">
        <v>13710</v>
      </c>
      <c r="C4602" t="s">
        <v>13708</v>
      </c>
      <c r="D4602" t="s">
        <v>13712</v>
      </c>
      <c r="E4602"/>
      <c r="F4602" t="s">
        <v>33</v>
      </c>
      <c r="G4602"/>
      <c r="H4602">
        <v>2.4</v>
      </c>
      <c r="I4602">
        <v>9.9700000000000006</v>
      </c>
      <c r="J4602" t="s">
        <v>277</v>
      </c>
      <c r="K4602">
        <v>36.252830000000003</v>
      </c>
      <c r="L4602">
        <v>-86.968990000000005</v>
      </c>
      <c r="M4602" s="100" t="s">
        <v>38414</v>
      </c>
      <c r="N4602" t="s">
        <v>26254</v>
      </c>
      <c r="O4602" t="s">
        <v>42703</v>
      </c>
      <c r="P4602">
        <v>5</v>
      </c>
      <c r="Q4602" t="s">
        <v>27680</v>
      </c>
      <c r="R4602" t="s">
        <v>25829</v>
      </c>
      <c r="S4602" t="s">
        <v>26197</v>
      </c>
      <c r="T4602"/>
      <c r="U4602" t="s">
        <v>26198</v>
      </c>
      <c r="V4602" t="s">
        <v>26199</v>
      </c>
      <c r="Y4602" s="97"/>
      <c r="AA4602" s="91" t="str">
        <v>LMARR002.4DA</v>
      </c>
    </row>
    <row r="4603" spans="1:27" s="91" customFormat="1" ht="15" customHeight="1" x14ac:dyDescent="0.35">
      <c r="A4603" t="s">
        <v>13714</v>
      </c>
      <c r="B4603" t="s">
        <v>13713</v>
      </c>
      <c r="C4603" t="s">
        <v>13715</v>
      </c>
      <c r="D4603" t="s">
        <v>13716</v>
      </c>
      <c r="E4603"/>
      <c r="F4603" t="s">
        <v>29083</v>
      </c>
      <c r="G4603"/>
      <c r="H4603">
        <v>0.1</v>
      </c>
      <c r="I4603">
        <v>1.1499999999999999</v>
      </c>
      <c r="J4603" t="s">
        <v>277</v>
      </c>
      <c r="K4603">
        <v>36.267221999999997</v>
      </c>
      <c r="L4603">
        <v>-86.936888999999994</v>
      </c>
      <c r="M4603" s="100" t="s">
        <v>38414</v>
      </c>
      <c r="N4603" t="s">
        <v>26254</v>
      </c>
      <c r="O4603" t="s">
        <v>42703</v>
      </c>
      <c r="P4603">
        <v>5</v>
      </c>
      <c r="Q4603" t="s">
        <v>32300</v>
      </c>
      <c r="R4603" t="s">
        <v>25829</v>
      </c>
      <c r="S4603" t="s">
        <v>26197</v>
      </c>
      <c r="T4603"/>
      <c r="U4603" t="s">
        <v>26198</v>
      </c>
      <c r="V4603" t="s">
        <v>26199</v>
      </c>
      <c r="W4603" s="91" t="s">
        <v>13717</v>
      </c>
      <c r="X4603" s="91" t="s">
        <v>32301</v>
      </c>
      <c r="Y4603" s="97"/>
      <c r="AA4603" s="91" t="str">
        <v>LMARR4.5T0.1DA</v>
      </c>
    </row>
    <row r="4604" spans="1:27" s="91" customFormat="1" ht="15" customHeight="1" x14ac:dyDescent="0.35">
      <c r="A4604" t="s">
        <v>29263</v>
      </c>
      <c r="B4604" t="s">
        <v>8703</v>
      </c>
      <c r="C4604" t="s">
        <v>8705</v>
      </c>
      <c r="D4604" t="s">
        <v>8706</v>
      </c>
      <c r="E4604" t="s">
        <v>26424</v>
      </c>
      <c r="F4604" t="s">
        <v>29083</v>
      </c>
      <c r="G4604"/>
      <c r="H4604">
        <v>0.1</v>
      </c>
      <c r="I4604">
        <v>0.53</v>
      </c>
      <c r="J4604" t="s">
        <v>277</v>
      </c>
      <c r="K4604">
        <v>36.272120000000001</v>
      </c>
      <c r="L4604">
        <v>-86.904899999999998</v>
      </c>
      <c r="M4604" s="100" t="s">
        <v>38414</v>
      </c>
      <c r="N4604" t="s">
        <v>26254</v>
      </c>
      <c r="O4604" t="s">
        <v>42703</v>
      </c>
      <c r="P4604">
        <v>5</v>
      </c>
      <c r="Q4604" t="s">
        <v>32302</v>
      </c>
      <c r="R4604" t="s">
        <v>25829</v>
      </c>
      <c r="S4604" t="s">
        <v>26197</v>
      </c>
      <c r="T4604"/>
      <c r="U4604" t="s">
        <v>26198</v>
      </c>
      <c r="V4604" t="s">
        <v>26199</v>
      </c>
      <c r="W4604" s="91" t="s">
        <v>8704</v>
      </c>
      <c r="X4604" s="91" t="s">
        <v>32303</v>
      </c>
      <c r="Y4604" s="97"/>
      <c r="AA4604" s="91" t="str">
        <v>LMARR6.6T0.1DA</v>
      </c>
    </row>
    <row r="4605" spans="1:27" s="91" customFormat="1" ht="15" customHeight="1" x14ac:dyDescent="0.35">
      <c r="A4605" t="s">
        <v>13719</v>
      </c>
      <c r="B4605" t="s">
        <v>13718</v>
      </c>
      <c r="C4605" t="s">
        <v>13720</v>
      </c>
      <c r="D4605" t="s">
        <v>2036</v>
      </c>
      <c r="E4605"/>
      <c r="F4605" t="s">
        <v>29083</v>
      </c>
      <c r="G4605"/>
      <c r="H4605">
        <v>0.3</v>
      </c>
      <c r="I4605">
        <v>11.02</v>
      </c>
      <c r="J4605" t="s">
        <v>166</v>
      </c>
      <c r="K4605">
        <v>36.463099999999997</v>
      </c>
      <c r="L4605">
        <v>-87.259</v>
      </c>
      <c r="M4605" s="100" t="s">
        <v>38380</v>
      </c>
      <c r="N4605" t="s">
        <v>26208</v>
      </c>
      <c r="O4605" t="s">
        <v>42716</v>
      </c>
      <c r="P4605">
        <v>5</v>
      </c>
      <c r="Q4605" t="s">
        <v>27681</v>
      </c>
      <c r="R4605" t="s">
        <v>25829</v>
      </c>
      <c r="S4605" t="s">
        <v>26197</v>
      </c>
      <c r="T4605"/>
      <c r="U4605" t="s">
        <v>26198</v>
      </c>
      <c r="V4605" t="s">
        <v>26199</v>
      </c>
      <c r="W4605" s="91" t="s">
        <v>13721</v>
      </c>
      <c r="X4605" s="91" t="s">
        <v>29972</v>
      </c>
      <c r="Y4605" s="97"/>
      <c r="AA4605" s="91" t="str">
        <v>LMCAD000.3MT</v>
      </c>
    </row>
    <row r="4606" spans="1:27" s="91" customFormat="1" ht="15" customHeight="1" x14ac:dyDescent="0.35">
      <c r="A4606" t="s">
        <v>13723</v>
      </c>
      <c r="B4606" t="s">
        <v>13722</v>
      </c>
      <c r="C4606" t="s">
        <v>13724</v>
      </c>
      <c r="D4606" t="s">
        <v>13725</v>
      </c>
      <c r="E4606"/>
      <c r="F4606" t="s">
        <v>44</v>
      </c>
      <c r="G4606"/>
      <c r="H4606">
        <v>0.1</v>
      </c>
      <c r="I4606">
        <v>6.96</v>
      </c>
      <c r="J4606" t="s">
        <v>64</v>
      </c>
      <c r="K4606">
        <v>36.036290000000001</v>
      </c>
      <c r="L4606">
        <v>-82.924080000000004</v>
      </c>
      <c r="M4606" s="100" t="s">
        <v>38387</v>
      </c>
      <c r="N4606" t="s">
        <v>26214</v>
      </c>
      <c r="O4606" t="s">
        <v>42311</v>
      </c>
      <c r="P4606">
        <v>5</v>
      </c>
      <c r="Q4606" t="s">
        <v>27682</v>
      </c>
      <c r="R4606" t="s">
        <v>25821</v>
      </c>
      <c r="S4606" t="s">
        <v>26197</v>
      </c>
      <c r="T4606"/>
      <c r="U4606" t="s">
        <v>26198</v>
      </c>
      <c r="V4606" t="s">
        <v>26204</v>
      </c>
      <c r="X4606" s="91" t="s">
        <v>32304</v>
      </c>
      <c r="Y4606" s="97"/>
      <c r="AA4606" s="91" t="str">
        <v>LMEAD000.1GE</v>
      </c>
    </row>
    <row r="4607" spans="1:27" s="91" customFormat="1" ht="15" customHeight="1" x14ac:dyDescent="0.35">
      <c r="A4607" t="s">
        <v>13727</v>
      </c>
      <c r="B4607" t="s">
        <v>13726</v>
      </c>
      <c r="C4607" t="s">
        <v>13728</v>
      </c>
      <c r="D4607" t="s">
        <v>13729</v>
      </c>
      <c r="E4607"/>
      <c r="F4607" t="s">
        <v>58</v>
      </c>
      <c r="G4607"/>
      <c r="H4607">
        <v>0.4</v>
      </c>
      <c r="I4607">
        <v>0.6</v>
      </c>
      <c r="J4607" t="s">
        <v>313</v>
      </c>
      <c r="K4607">
        <v>35.998609999999999</v>
      </c>
      <c r="L4607">
        <v>-84.739440000000002</v>
      </c>
      <c r="M4607" s="100" t="s">
        <v>38416</v>
      </c>
      <c r="N4607" t="s">
        <v>26258</v>
      </c>
      <c r="O4607" t="s">
        <v>42717</v>
      </c>
      <c r="P4607">
        <v>1</v>
      </c>
      <c r="Q4607" t="s">
        <v>32305</v>
      </c>
      <c r="R4607" t="s">
        <v>25812</v>
      </c>
      <c r="S4607" t="s">
        <v>26197</v>
      </c>
      <c r="T4607"/>
      <c r="U4607" t="s">
        <v>26198</v>
      </c>
      <c r="V4607" t="s">
        <v>26199</v>
      </c>
      <c r="Y4607" s="97"/>
      <c r="AA4607" s="91" t="str">
        <v>LMEAD000.4CU</v>
      </c>
    </row>
    <row r="4608" spans="1:27" s="91" customFormat="1" ht="15" customHeight="1" x14ac:dyDescent="0.35">
      <c r="A4608" t="s">
        <v>13731</v>
      </c>
      <c r="B4608" t="s">
        <v>13730</v>
      </c>
      <c r="C4608" t="s">
        <v>13724</v>
      </c>
      <c r="D4608" t="s">
        <v>13732</v>
      </c>
      <c r="E4608"/>
      <c r="F4608" t="s">
        <v>44</v>
      </c>
      <c r="G4608"/>
      <c r="H4608">
        <v>0.5</v>
      </c>
      <c r="I4608">
        <v>6.8</v>
      </c>
      <c r="J4608" t="s">
        <v>64</v>
      </c>
      <c r="K4608">
        <v>36.026919999999997</v>
      </c>
      <c r="L4608">
        <v>-82.922910000000002</v>
      </c>
      <c r="M4608" s="100" t="s">
        <v>38387</v>
      </c>
      <c r="N4608" t="s">
        <v>26214</v>
      </c>
      <c r="O4608" t="s">
        <v>42311</v>
      </c>
      <c r="P4608">
        <v>5</v>
      </c>
      <c r="Q4608" t="s">
        <v>27682</v>
      </c>
      <c r="R4608" t="s">
        <v>25821</v>
      </c>
      <c r="S4608" t="s">
        <v>26197</v>
      </c>
      <c r="T4608"/>
      <c r="U4608" t="s">
        <v>26198</v>
      </c>
      <c r="V4608" t="s">
        <v>26204</v>
      </c>
      <c r="Y4608" s="97"/>
      <c r="AA4608" s="91" t="str">
        <v>LMEAD000.5GE</v>
      </c>
    </row>
    <row r="4609" spans="1:27" s="91" customFormat="1" ht="15" customHeight="1" x14ac:dyDescent="0.35">
      <c r="A4609" t="s">
        <v>13734</v>
      </c>
      <c r="B4609" t="s">
        <v>13733</v>
      </c>
      <c r="C4609" t="s">
        <v>13728</v>
      </c>
      <c r="D4609" t="s">
        <v>13735</v>
      </c>
      <c r="E4609"/>
      <c r="F4609" t="s">
        <v>58</v>
      </c>
      <c r="G4609"/>
      <c r="H4609">
        <v>0.9</v>
      </c>
      <c r="I4609">
        <v>0.4</v>
      </c>
      <c r="J4609" t="s">
        <v>313</v>
      </c>
      <c r="K4609">
        <v>35.992199999999997</v>
      </c>
      <c r="L4609">
        <v>-84.736099999999993</v>
      </c>
      <c r="M4609" s="100" t="s">
        <v>38416</v>
      </c>
      <c r="N4609" t="s">
        <v>26258</v>
      </c>
      <c r="O4609" t="s">
        <v>42717</v>
      </c>
      <c r="P4609">
        <v>1</v>
      </c>
      <c r="Q4609" t="s">
        <v>32305</v>
      </c>
      <c r="R4609" t="s">
        <v>25812</v>
      </c>
      <c r="S4609" t="s">
        <v>26197</v>
      </c>
      <c r="T4609"/>
      <c r="U4609" t="s">
        <v>26198</v>
      </c>
      <c r="V4609" t="s">
        <v>26199</v>
      </c>
      <c r="Y4609" s="97"/>
      <c r="AA4609" s="91" t="str">
        <v>LMEAD000.9CU</v>
      </c>
    </row>
    <row r="4610" spans="1:27" s="91" customFormat="1" ht="15" customHeight="1" x14ac:dyDescent="0.35">
      <c r="A4610" t="s">
        <v>13737</v>
      </c>
      <c r="B4610" t="s">
        <v>13736</v>
      </c>
      <c r="C4610" t="s">
        <v>13728</v>
      </c>
      <c r="D4610" t="s">
        <v>13738</v>
      </c>
      <c r="E4610"/>
      <c r="F4610" t="s">
        <v>58</v>
      </c>
      <c r="G4610"/>
      <c r="H4610">
        <v>1</v>
      </c>
      <c r="I4610">
        <v>0.2</v>
      </c>
      <c r="J4610" t="s">
        <v>313</v>
      </c>
      <c r="K4610">
        <v>35.991399999999999</v>
      </c>
      <c r="L4610">
        <v>-84.734999999999999</v>
      </c>
      <c r="M4610" s="100" t="s">
        <v>38416</v>
      </c>
      <c r="N4610" t="s">
        <v>26258</v>
      </c>
      <c r="O4610" t="s">
        <v>42717</v>
      </c>
      <c r="P4610">
        <v>1</v>
      </c>
      <c r="Q4610" t="s">
        <v>32305</v>
      </c>
      <c r="R4610" t="s">
        <v>25812</v>
      </c>
      <c r="S4610" t="s">
        <v>26197</v>
      </c>
      <c r="T4610"/>
      <c r="U4610" t="s">
        <v>26198</v>
      </c>
      <c r="V4610" t="s">
        <v>26199</v>
      </c>
      <c r="Y4610" s="97"/>
      <c r="AA4610" s="91" t="str">
        <v>LMEAD001.0CU</v>
      </c>
    </row>
    <row r="4611" spans="1:27" s="91" customFormat="1" ht="15" customHeight="1" x14ac:dyDescent="0.35">
      <c r="A4611" t="s">
        <v>13740</v>
      </c>
      <c r="B4611" t="s">
        <v>13739</v>
      </c>
      <c r="C4611" t="s">
        <v>13741</v>
      </c>
      <c r="D4611" t="s">
        <v>13742</v>
      </c>
      <c r="E4611"/>
      <c r="F4611" t="s">
        <v>28981</v>
      </c>
      <c r="G4611"/>
      <c r="H4611">
        <v>0.4</v>
      </c>
      <c r="I4611">
        <v>1.3</v>
      </c>
      <c r="J4611" t="s">
        <v>64</v>
      </c>
      <c r="K4611">
        <v>35.992849999999997</v>
      </c>
      <c r="L4611">
        <v>-82.943569999999994</v>
      </c>
      <c r="M4611" s="100" t="s">
        <v>38387</v>
      </c>
      <c r="N4611" t="s">
        <v>26214</v>
      </c>
      <c r="O4611" t="s">
        <v>42311</v>
      </c>
      <c r="P4611">
        <v>5</v>
      </c>
      <c r="Q4611" t="s">
        <v>27682</v>
      </c>
      <c r="R4611" t="s">
        <v>25821</v>
      </c>
      <c r="S4611" t="s">
        <v>26197</v>
      </c>
      <c r="T4611"/>
      <c r="U4611" t="s">
        <v>26198</v>
      </c>
      <c r="V4611" t="s">
        <v>26204</v>
      </c>
      <c r="W4611" s="91" t="s">
        <v>13743</v>
      </c>
      <c r="X4611" s="91" t="s">
        <v>29606</v>
      </c>
      <c r="Y4611" s="97"/>
      <c r="AA4611" s="91" t="str">
        <v>LMEAD3.1T0.4GE</v>
      </c>
    </row>
    <row r="4612" spans="1:27" s="91" customFormat="1" ht="15" customHeight="1" x14ac:dyDescent="0.35">
      <c r="A4612" t="s">
        <v>13745</v>
      </c>
      <c r="B4612" t="s">
        <v>13744</v>
      </c>
      <c r="C4612" t="s">
        <v>13746</v>
      </c>
      <c r="D4612" t="s">
        <v>13747</v>
      </c>
      <c r="E4612"/>
      <c r="F4612" t="s">
        <v>29086</v>
      </c>
      <c r="G4612"/>
      <c r="H4612">
        <v>0.1</v>
      </c>
      <c r="I4612">
        <v>3.62</v>
      </c>
      <c r="J4612" t="s">
        <v>614</v>
      </c>
      <c r="K4612">
        <v>36.294443999999999</v>
      </c>
      <c r="L4612">
        <v>-85.480554999999995</v>
      </c>
      <c r="M4612" s="100" t="s">
        <v>38458</v>
      </c>
      <c r="N4612" t="s">
        <v>26340</v>
      </c>
      <c r="O4612" t="s">
        <v>42116</v>
      </c>
      <c r="P4612">
        <v>5</v>
      </c>
      <c r="Q4612" t="s">
        <v>32306</v>
      </c>
      <c r="R4612" t="s">
        <v>25812</v>
      </c>
      <c r="S4612" t="s">
        <v>26197</v>
      </c>
      <c r="T4612"/>
      <c r="U4612" t="s">
        <v>26198</v>
      </c>
      <c r="V4612" t="s">
        <v>26199</v>
      </c>
      <c r="Y4612" s="97"/>
      <c r="AA4612" s="91" t="str">
        <v>LMILL000.1PU</v>
      </c>
    </row>
    <row r="4613" spans="1:27" s="91" customFormat="1" ht="15" customHeight="1" x14ac:dyDescent="0.35">
      <c r="A4613" t="s">
        <v>13749</v>
      </c>
      <c r="B4613" t="s">
        <v>13748</v>
      </c>
      <c r="C4613" t="s">
        <v>13750</v>
      </c>
      <c r="D4613" t="s">
        <v>13751</v>
      </c>
      <c r="E4613"/>
      <c r="F4613" t="s">
        <v>9</v>
      </c>
      <c r="G4613"/>
      <c r="H4613">
        <v>1.4</v>
      </c>
      <c r="I4613">
        <v>9.0299999999999994</v>
      </c>
      <c r="J4613" t="s">
        <v>10</v>
      </c>
      <c r="K4613">
        <v>35.035699999999999</v>
      </c>
      <c r="L4613">
        <v>-88.561300000000003</v>
      </c>
      <c r="M4613" s="100" t="s">
        <v>38377</v>
      </c>
      <c r="N4613" t="s">
        <v>26200</v>
      </c>
      <c r="O4613" t="s">
        <v>42462</v>
      </c>
      <c r="P4613">
        <v>4</v>
      </c>
      <c r="Q4613" t="s">
        <v>32307</v>
      </c>
      <c r="R4613" t="s">
        <v>25816</v>
      </c>
      <c r="S4613" t="s">
        <v>26197</v>
      </c>
      <c r="T4613"/>
      <c r="U4613" t="s">
        <v>26198</v>
      </c>
      <c r="V4613" t="s">
        <v>26199</v>
      </c>
      <c r="Y4613" s="97"/>
      <c r="AA4613" s="91" t="str">
        <v>LMUDD001.4MC</v>
      </c>
    </row>
    <row r="4614" spans="1:27" s="91" customFormat="1" ht="15" customHeight="1" x14ac:dyDescent="0.35">
      <c r="A4614" t="s">
        <v>13753</v>
      </c>
      <c r="B4614" t="s">
        <v>13752</v>
      </c>
      <c r="C4614" t="s">
        <v>13750</v>
      </c>
      <c r="D4614" t="s">
        <v>13754</v>
      </c>
      <c r="E4614"/>
      <c r="F4614" t="s">
        <v>9</v>
      </c>
      <c r="G4614"/>
      <c r="H4614">
        <v>1.8</v>
      </c>
      <c r="I4614">
        <v>8.1</v>
      </c>
      <c r="J4614" t="s">
        <v>10</v>
      </c>
      <c r="K4614">
        <v>35.030700000000003</v>
      </c>
      <c r="L4614">
        <v>-88.560299999999998</v>
      </c>
      <c r="M4614" s="100" t="s">
        <v>38377</v>
      </c>
      <c r="N4614" t="s">
        <v>26200</v>
      </c>
      <c r="O4614" t="s">
        <v>42462</v>
      </c>
      <c r="P4614">
        <v>4</v>
      </c>
      <c r="Q4614" t="s">
        <v>32307</v>
      </c>
      <c r="R4614" t="s">
        <v>25816</v>
      </c>
      <c r="S4614" t="s">
        <v>26197</v>
      </c>
      <c r="T4614"/>
      <c r="U4614" t="s">
        <v>26198</v>
      </c>
      <c r="V4614" t="s">
        <v>26199</v>
      </c>
      <c r="X4614" s="91" t="s">
        <v>29689</v>
      </c>
      <c r="Y4614" s="97"/>
      <c r="AA4614" s="91" t="str">
        <v>LMUDD001.8MC</v>
      </c>
    </row>
    <row r="4615" spans="1:27" s="91" customFormat="1" ht="15" customHeight="1" x14ac:dyDescent="0.35">
      <c r="A4615" t="s">
        <v>13756</v>
      </c>
      <c r="B4615" t="s">
        <v>13755</v>
      </c>
      <c r="C4615" t="s">
        <v>13750</v>
      </c>
      <c r="D4615" t="s">
        <v>13757</v>
      </c>
      <c r="E4615"/>
      <c r="F4615" t="s">
        <v>27</v>
      </c>
      <c r="G4615"/>
      <c r="H4615">
        <v>6.7</v>
      </c>
      <c r="I4615">
        <v>13.46</v>
      </c>
      <c r="J4615" t="s">
        <v>936</v>
      </c>
      <c r="K4615">
        <v>35.477800000000002</v>
      </c>
      <c r="L4615">
        <v>-89.452799999999996</v>
      </c>
      <c r="M4615" s="100" t="s">
        <v>38450</v>
      </c>
      <c r="N4615" t="s">
        <v>26319</v>
      </c>
      <c r="O4615" t="s">
        <v>42691</v>
      </c>
      <c r="P4615">
        <v>4</v>
      </c>
      <c r="Q4615" t="s">
        <v>27683</v>
      </c>
      <c r="R4615" t="s">
        <v>25816</v>
      </c>
      <c r="S4615" t="s">
        <v>26197</v>
      </c>
      <c r="T4615"/>
      <c r="U4615" t="s">
        <v>26198</v>
      </c>
      <c r="V4615" t="s">
        <v>26199</v>
      </c>
      <c r="W4615" s="91" t="s">
        <v>13758</v>
      </c>
      <c r="X4615" s="91" t="s">
        <v>35430</v>
      </c>
      <c r="Y4615" s="97"/>
      <c r="AA4615" s="91" t="str">
        <v>LMUDD006.7HY</v>
      </c>
    </row>
    <row r="4616" spans="1:27" s="91" customFormat="1" ht="15" customHeight="1" x14ac:dyDescent="0.35">
      <c r="A4616" t="s">
        <v>13760</v>
      </c>
      <c r="B4616" t="s">
        <v>13759</v>
      </c>
      <c r="C4616" t="s">
        <v>13761</v>
      </c>
      <c r="D4616" t="s">
        <v>13762</v>
      </c>
      <c r="E4616"/>
      <c r="F4616" t="s">
        <v>44</v>
      </c>
      <c r="G4616"/>
      <c r="H4616">
        <v>0.3</v>
      </c>
      <c r="I4616">
        <v>4.03</v>
      </c>
      <c r="J4616" t="s">
        <v>1612</v>
      </c>
      <c r="K4616">
        <v>36.537100000000002</v>
      </c>
      <c r="L4616">
        <v>-83.368499999999997</v>
      </c>
      <c r="M4616" s="100" t="s">
        <v>38559</v>
      </c>
      <c r="N4616" t="s">
        <v>26447</v>
      </c>
      <c r="O4616" t="s">
        <v>42692</v>
      </c>
      <c r="P4616">
        <v>4</v>
      </c>
      <c r="Q4616" t="s">
        <v>32308</v>
      </c>
      <c r="R4616" t="s">
        <v>25821</v>
      </c>
      <c r="S4616" t="s">
        <v>26197</v>
      </c>
      <c r="T4616"/>
      <c r="U4616" t="s">
        <v>26198</v>
      </c>
      <c r="V4616" t="s">
        <v>26204</v>
      </c>
      <c r="W4616" s="91" t="s">
        <v>13763</v>
      </c>
      <c r="X4616" s="91" t="s">
        <v>32309</v>
      </c>
      <c r="Y4616" s="97"/>
      <c r="AA4616" s="91" t="str">
        <v>LMULB000.3HK</v>
      </c>
    </row>
    <row r="4617" spans="1:27" s="91" customFormat="1" ht="15" customHeight="1" x14ac:dyDescent="0.35">
      <c r="A4617" t="s">
        <v>13765</v>
      </c>
      <c r="B4617" t="s">
        <v>13764</v>
      </c>
      <c r="C4617" t="s">
        <v>13766</v>
      </c>
      <c r="D4617" t="s">
        <v>13767</v>
      </c>
      <c r="E4617"/>
      <c r="F4617" t="s">
        <v>44</v>
      </c>
      <c r="G4617"/>
      <c r="H4617">
        <v>0.5</v>
      </c>
      <c r="I4617">
        <v>10.02</v>
      </c>
      <c r="J4617" t="s">
        <v>15</v>
      </c>
      <c r="K4617">
        <v>35.639800000000001</v>
      </c>
      <c r="L4617">
        <v>-84.038399999999996</v>
      </c>
      <c r="M4617" s="100" t="s">
        <v>38378</v>
      </c>
      <c r="N4617" t="s">
        <v>26202</v>
      </c>
      <c r="O4617" t="s">
        <v>42293</v>
      </c>
      <c r="P4617">
        <v>3</v>
      </c>
      <c r="Q4617" t="s">
        <v>32310</v>
      </c>
      <c r="R4617" t="s">
        <v>25825</v>
      </c>
      <c r="S4617" t="s">
        <v>26197</v>
      </c>
      <c r="T4617"/>
      <c r="U4617" t="s">
        <v>26198</v>
      </c>
      <c r="V4617" t="s">
        <v>26204</v>
      </c>
      <c r="Y4617" s="97"/>
      <c r="AA4617" s="91" t="str">
        <v>LNINE000.5BT</v>
      </c>
    </row>
    <row r="4618" spans="1:27" s="91" customFormat="1" ht="15" customHeight="1" x14ac:dyDescent="0.35">
      <c r="A4618" t="s">
        <v>13769</v>
      </c>
      <c r="B4618" t="s">
        <v>13768</v>
      </c>
      <c r="C4618" t="s">
        <v>13770</v>
      </c>
      <c r="D4618" t="s">
        <v>13771</v>
      </c>
      <c r="E4618"/>
      <c r="F4618" t="s">
        <v>27</v>
      </c>
      <c r="G4618"/>
      <c r="H4618">
        <v>2.9</v>
      </c>
      <c r="I4618">
        <v>7.7</v>
      </c>
      <c r="J4618" t="s">
        <v>936</v>
      </c>
      <c r="K4618">
        <v>35.628399999999999</v>
      </c>
      <c r="L4618">
        <v>-89.267399999999995</v>
      </c>
      <c r="M4618" s="100" t="s">
        <v>38381</v>
      </c>
      <c r="N4618" t="s">
        <v>26209</v>
      </c>
      <c r="O4618" t="s">
        <v>42656</v>
      </c>
      <c r="P4618">
        <v>1</v>
      </c>
      <c r="Q4618" t="s">
        <v>27684</v>
      </c>
      <c r="R4618" t="s">
        <v>25816</v>
      </c>
      <c r="S4618" t="s">
        <v>26197</v>
      </c>
      <c r="T4618"/>
      <c r="U4618" t="s">
        <v>26198</v>
      </c>
      <c r="V4618" t="s">
        <v>26199</v>
      </c>
      <c r="W4618" s="91" t="s">
        <v>13772</v>
      </c>
      <c r="Y4618" s="97"/>
      <c r="AA4618" s="91" t="str">
        <v>LNIXO002.9HY</v>
      </c>
    </row>
    <row r="4619" spans="1:27" s="91" customFormat="1" ht="15" customHeight="1" x14ac:dyDescent="0.35">
      <c r="A4619" t="s">
        <v>13774</v>
      </c>
      <c r="B4619" t="s">
        <v>13773</v>
      </c>
      <c r="C4619" t="s">
        <v>13775</v>
      </c>
      <c r="D4619" t="s">
        <v>13776</v>
      </c>
      <c r="E4619"/>
      <c r="F4619" t="s">
        <v>44</v>
      </c>
      <c r="G4619"/>
      <c r="H4619">
        <v>0.1</v>
      </c>
      <c r="I4619">
        <v>26.69</v>
      </c>
      <c r="J4619" t="s">
        <v>1514</v>
      </c>
      <c r="K4619">
        <v>35.488610000000001</v>
      </c>
      <c r="L4619">
        <v>-84.611760000000004</v>
      </c>
      <c r="M4619" s="100" t="s">
        <v>38384</v>
      </c>
      <c r="N4619" t="s">
        <v>26211</v>
      </c>
      <c r="O4619" t="s">
        <v>42537</v>
      </c>
      <c r="P4619">
        <v>2</v>
      </c>
      <c r="Q4619" t="s">
        <v>27685</v>
      </c>
      <c r="R4619" t="s">
        <v>25802</v>
      </c>
      <c r="S4619" t="s">
        <v>26197</v>
      </c>
      <c r="T4619"/>
      <c r="U4619" t="s">
        <v>26198</v>
      </c>
      <c r="V4619" t="s">
        <v>26204</v>
      </c>
      <c r="X4619" s="91" t="s">
        <v>35431</v>
      </c>
      <c r="Y4619" s="97"/>
      <c r="AA4619" s="91" t="str">
        <v>LNMOU000.1MM</v>
      </c>
    </row>
    <row r="4620" spans="1:27" s="91" customFormat="1" ht="15" customHeight="1" x14ac:dyDescent="0.35">
      <c r="A4620" t="s">
        <v>13778</v>
      </c>
      <c r="B4620" t="s">
        <v>13777</v>
      </c>
      <c r="C4620" t="s">
        <v>13775</v>
      </c>
      <c r="D4620" t="s">
        <v>13779</v>
      </c>
      <c r="E4620"/>
      <c r="F4620" t="s">
        <v>28994</v>
      </c>
      <c r="G4620"/>
      <c r="H4620">
        <v>2.4</v>
      </c>
      <c r="I4620">
        <v>5.53</v>
      </c>
      <c r="J4620" t="s">
        <v>1514</v>
      </c>
      <c r="K4620">
        <v>35.493549999999999</v>
      </c>
      <c r="L4620">
        <v>-84.575839999999999</v>
      </c>
      <c r="M4620" s="100" t="s">
        <v>38384</v>
      </c>
      <c r="N4620" t="s">
        <v>26211</v>
      </c>
      <c r="O4620" t="s">
        <v>42537</v>
      </c>
      <c r="P4620">
        <v>2</v>
      </c>
      <c r="Q4620" t="s">
        <v>27685</v>
      </c>
      <c r="R4620" t="s">
        <v>25802</v>
      </c>
      <c r="S4620" t="s">
        <v>26197</v>
      </c>
      <c r="T4620"/>
      <c r="U4620" t="s">
        <v>26198</v>
      </c>
      <c r="V4620" t="s">
        <v>26204</v>
      </c>
      <c r="X4620" s="91" t="s">
        <v>35432</v>
      </c>
      <c r="Y4620" s="97"/>
      <c r="AA4620" s="91" t="str">
        <v>LNMOU002.4MM</v>
      </c>
    </row>
    <row r="4621" spans="1:27" s="91" customFormat="1" ht="15" customHeight="1" x14ac:dyDescent="0.35">
      <c r="A4621" t="s">
        <v>13781</v>
      </c>
      <c r="B4621" t="s">
        <v>13780</v>
      </c>
      <c r="C4621" t="s">
        <v>13775</v>
      </c>
      <c r="D4621" t="s">
        <v>13782</v>
      </c>
      <c r="E4621"/>
      <c r="F4621" t="s">
        <v>28994</v>
      </c>
      <c r="G4621"/>
      <c r="H4621">
        <v>3.6</v>
      </c>
      <c r="I4621">
        <v>4.37</v>
      </c>
      <c r="J4621" t="s">
        <v>1514</v>
      </c>
      <c r="K4621">
        <v>35.504199999999997</v>
      </c>
      <c r="L4621">
        <v>-84.566699999999997</v>
      </c>
      <c r="M4621" s="100" t="s">
        <v>38384</v>
      </c>
      <c r="N4621" t="s">
        <v>26211</v>
      </c>
      <c r="O4621" t="s">
        <v>42537</v>
      </c>
      <c r="P4621">
        <v>2</v>
      </c>
      <c r="Q4621" t="s">
        <v>27685</v>
      </c>
      <c r="R4621" t="s">
        <v>25802</v>
      </c>
      <c r="S4621" t="s">
        <v>26197</v>
      </c>
      <c r="T4621"/>
      <c r="U4621" t="s">
        <v>26198</v>
      </c>
      <c r="V4621" t="s">
        <v>26204</v>
      </c>
      <c r="W4621" s="91" t="s">
        <v>13783</v>
      </c>
      <c r="Y4621" s="97"/>
      <c r="AA4621" s="91" t="str">
        <v>LNMOU003.6MM</v>
      </c>
    </row>
    <row r="4622" spans="1:27" s="91" customFormat="1" ht="15" customHeight="1" x14ac:dyDescent="0.35">
      <c r="A4622" t="s">
        <v>13786</v>
      </c>
      <c r="B4622" t="s">
        <v>13785</v>
      </c>
      <c r="C4622" t="s">
        <v>13787</v>
      </c>
      <c r="D4622" t="s">
        <v>13788</v>
      </c>
      <c r="E4622"/>
      <c r="F4622" t="s">
        <v>33</v>
      </c>
      <c r="G4622"/>
      <c r="H4622">
        <v>0.1</v>
      </c>
      <c r="I4622">
        <v>15.32</v>
      </c>
      <c r="J4622" t="s">
        <v>1600</v>
      </c>
      <c r="K4622">
        <v>35.1828</v>
      </c>
      <c r="L4622">
        <v>-86.5428</v>
      </c>
      <c r="M4622" s="100" t="s">
        <v>38457</v>
      </c>
      <c r="N4622" t="s">
        <v>26336</v>
      </c>
      <c r="O4622" t="s">
        <v>42576</v>
      </c>
      <c r="P4622">
        <v>2</v>
      </c>
      <c r="Q4622" t="s">
        <v>32311</v>
      </c>
      <c r="R4622" t="s">
        <v>25808</v>
      </c>
      <c r="S4622" t="s">
        <v>26197</v>
      </c>
      <c r="T4622"/>
      <c r="U4622" t="s">
        <v>26198</v>
      </c>
      <c r="V4622" t="s">
        <v>26199</v>
      </c>
      <c r="Y4622" s="97"/>
      <c r="AA4622" s="91" t="str">
        <v>LNORR000.1LI</v>
      </c>
    </row>
    <row r="4623" spans="1:27" s="91" customFormat="1" ht="15" customHeight="1" x14ac:dyDescent="0.35">
      <c r="A4623" t="s">
        <v>13790</v>
      </c>
      <c r="B4623" t="s">
        <v>13789</v>
      </c>
      <c r="C4623" t="s">
        <v>13791</v>
      </c>
      <c r="D4623" t="s">
        <v>13792</v>
      </c>
      <c r="E4623"/>
      <c r="F4623" t="s">
        <v>58</v>
      </c>
      <c r="G4623"/>
      <c r="H4623">
        <v>0.7</v>
      </c>
      <c r="I4623">
        <v>4.5999999999999996</v>
      </c>
      <c r="J4623" t="s">
        <v>313</v>
      </c>
      <c r="K4623">
        <v>35.97625</v>
      </c>
      <c r="L4623">
        <v>-85.03783</v>
      </c>
      <c r="M4623" s="100" t="s">
        <v>38416</v>
      </c>
      <c r="N4623" t="s">
        <v>26258</v>
      </c>
      <c r="O4623" t="s">
        <v>42112</v>
      </c>
      <c r="P4623">
        <v>1</v>
      </c>
      <c r="Q4623" t="s">
        <v>27686</v>
      </c>
      <c r="R4623" t="s">
        <v>25812</v>
      </c>
      <c r="S4623" t="s">
        <v>26197</v>
      </c>
      <c r="T4623"/>
      <c r="U4623" t="s">
        <v>26198</v>
      </c>
      <c r="V4623" t="s">
        <v>26199</v>
      </c>
      <c r="Y4623" s="97"/>
      <c r="AA4623" s="91" t="str">
        <v>LOBED000.7CU</v>
      </c>
    </row>
    <row r="4624" spans="1:27" s="91" customFormat="1" ht="15" customHeight="1" x14ac:dyDescent="0.35">
      <c r="A4624" t="s">
        <v>13794</v>
      </c>
      <c r="B4624" t="s">
        <v>13793</v>
      </c>
      <c r="C4624" t="s">
        <v>13791</v>
      </c>
      <c r="D4624" t="s">
        <v>13795</v>
      </c>
      <c r="E4624"/>
      <c r="F4624" t="s">
        <v>58</v>
      </c>
      <c r="G4624"/>
      <c r="H4624">
        <v>1.1000000000000001</v>
      </c>
      <c r="I4624">
        <v>4.55</v>
      </c>
      <c r="J4624" t="s">
        <v>313</v>
      </c>
      <c r="K4624">
        <v>35.975340000000003</v>
      </c>
      <c r="L4624">
        <v>-85.035219999999995</v>
      </c>
      <c r="M4624" s="100" t="s">
        <v>38416</v>
      </c>
      <c r="N4624" t="s">
        <v>26258</v>
      </c>
      <c r="O4624" t="s">
        <v>42112</v>
      </c>
      <c r="P4624">
        <v>1</v>
      </c>
      <c r="Q4624" t="s">
        <v>27686</v>
      </c>
      <c r="R4624" t="s">
        <v>25812</v>
      </c>
      <c r="S4624" t="s">
        <v>26197</v>
      </c>
      <c r="T4624"/>
      <c r="U4624" t="s">
        <v>26198</v>
      </c>
      <c r="V4624" t="s">
        <v>26199</v>
      </c>
      <c r="Y4624" s="97"/>
      <c r="AA4624" s="91" t="str">
        <v>LOBED001.1CU</v>
      </c>
    </row>
    <row r="4625" spans="1:27" s="91" customFormat="1" ht="15" customHeight="1" x14ac:dyDescent="0.35">
      <c r="A4625" t="s">
        <v>13797</v>
      </c>
      <c r="B4625" t="s">
        <v>13796</v>
      </c>
      <c r="C4625" t="s">
        <v>13798</v>
      </c>
      <c r="D4625" t="s">
        <v>13799</v>
      </c>
      <c r="E4625"/>
      <c r="F4625" t="s">
        <v>29083</v>
      </c>
      <c r="G4625"/>
      <c r="H4625">
        <v>0.1</v>
      </c>
      <c r="I4625">
        <v>2.02</v>
      </c>
      <c r="J4625" t="s">
        <v>95</v>
      </c>
      <c r="K4625">
        <v>35.864443999999999</v>
      </c>
      <c r="L4625">
        <v>-87.117500000000007</v>
      </c>
      <c r="M4625" s="100" t="s">
        <v>38382</v>
      </c>
      <c r="N4625" t="s">
        <v>26210</v>
      </c>
      <c r="O4625" t="s">
        <v>42221</v>
      </c>
      <c r="P4625">
        <v>3</v>
      </c>
      <c r="Q4625" t="s">
        <v>32312</v>
      </c>
      <c r="R4625" t="s">
        <v>25829</v>
      </c>
      <c r="S4625" t="s">
        <v>26197</v>
      </c>
      <c r="T4625"/>
      <c r="U4625" t="s">
        <v>26198</v>
      </c>
      <c r="V4625" t="s">
        <v>26199</v>
      </c>
      <c r="Y4625" s="97"/>
      <c r="AA4625" s="91" t="str">
        <v>LOCKE000.1WI</v>
      </c>
    </row>
    <row r="4626" spans="1:27" s="91" customFormat="1" ht="15" customHeight="1" x14ac:dyDescent="0.35">
      <c r="A4626" t="s">
        <v>13801</v>
      </c>
      <c r="B4626" t="s">
        <v>13800</v>
      </c>
      <c r="C4626" t="s">
        <v>13798</v>
      </c>
      <c r="D4626" t="s">
        <v>13802</v>
      </c>
      <c r="E4626"/>
      <c r="F4626" t="s">
        <v>29086</v>
      </c>
      <c r="G4626"/>
      <c r="H4626">
        <v>0.3</v>
      </c>
      <c r="I4626">
        <v>3.46</v>
      </c>
      <c r="J4626" t="s">
        <v>470</v>
      </c>
      <c r="K4626">
        <v>35.628900000000002</v>
      </c>
      <c r="L4626">
        <v>-85.812700000000007</v>
      </c>
      <c r="M4626" s="100" t="s">
        <v>38403</v>
      </c>
      <c r="N4626" t="s">
        <v>26290</v>
      </c>
      <c r="O4626" t="s">
        <v>42693</v>
      </c>
      <c r="P4626">
        <v>3</v>
      </c>
      <c r="Q4626" t="s">
        <v>27687</v>
      </c>
      <c r="R4626" t="s">
        <v>25812</v>
      </c>
      <c r="S4626" t="s">
        <v>26197</v>
      </c>
      <c r="T4626"/>
      <c r="U4626" t="s">
        <v>26198</v>
      </c>
      <c r="V4626" t="s">
        <v>26199</v>
      </c>
      <c r="Y4626" s="97"/>
      <c r="AA4626" s="91" t="str">
        <v>LOCKE000.3WA</v>
      </c>
    </row>
    <row r="4627" spans="1:27" s="91" customFormat="1" ht="15" customHeight="1" x14ac:dyDescent="0.35">
      <c r="A4627" t="s">
        <v>13804</v>
      </c>
      <c r="B4627" t="s">
        <v>13803</v>
      </c>
      <c r="C4627" t="s">
        <v>13805</v>
      </c>
      <c r="D4627" t="s">
        <v>13806</v>
      </c>
      <c r="E4627"/>
      <c r="F4627" t="s">
        <v>75</v>
      </c>
      <c r="G4627" t="s">
        <v>33</v>
      </c>
      <c r="H4627">
        <v>0.7</v>
      </c>
      <c r="I4627">
        <v>5.25</v>
      </c>
      <c r="J4627" t="s">
        <v>2030</v>
      </c>
      <c r="K4627">
        <v>35.826219999999999</v>
      </c>
      <c r="L4627">
        <v>-86.141059999999996</v>
      </c>
      <c r="M4627" s="100" t="s">
        <v>38401</v>
      </c>
      <c r="N4627" t="s">
        <v>26226</v>
      </c>
      <c r="O4627" t="s">
        <v>42093</v>
      </c>
      <c r="P4627">
        <v>2</v>
      </c>
      <c r="Q4627" t="s">
        <v>32313</v>
      </c>
      <c r="R4627" t="s">
        <v>25812</v>
      </c>
      <c r="S4627" t="s">
        <v>26197</v>
      </c>
      <c r="T4627"/>
      <c r="U4627" t="s">
        <v>26198</v>
      </c>
      <c r="V4627" t="s">
        <v>26199</v>
      </c>
      <c r="Y4627" s="97"/>
      <c r="AA4627" s="91" t="str">
        <v>LOCKE000.7CN</v>
      </c>
    </row>
    <row r="4628" spans="1:27" s="91" customFormat="1" ht="15" customHeight="1" x14ac:dyDescent="0.35">
      <c r="A4628" t="s">
        <v>13808</v>
      </c>
      <c r="B4628" t="s">
        <v>13807</v>
      </c>
      <c r="C4628" t="s">
        <v>13798</v>
      </c>
      <c r="D4628" t="s">
        <v>13809</v>
      </c>
      <c r="E4628"/>
      <c r="F4628" t="s">
        <v>29083</v>
      </c>
      <c r="G4628"/>
      <c r="H4628">
        <v>1.8</v>
      </c>
      <c r="I4628">
        <v>0.26</v>
      </c>
      <c r="J4628" t="s">
        <v>95</v>
      </c>
      <c r="K4628">
        <v>35.870800000000003</v>
      </c>
      <c r="L4628">
        <v>-87.0929</v>
      </c>
      <c r="M4628" s="100" t="s">
        <v>38382</v>
      </c>
      <c r="N4628" t="s">
        <v>26210</v>
      </c>
      <c r="O4628" t="s">
        <v>42221</v>
      </c>
      <c r="P4628">
        <v>3</v>
      </c>
      <c r="Q4628" t="s">
        <v>32312</v>
      </c>
      <c r="R4628" t="s">
        <v>25829</v>
      </c>
      <c r="S4628" t="s">
        <v>26197</v>
      </c>
      <c r="T4628"/>
      <c r="U4628" t="s">
        <v>26198</v>
      </c>
      <c r="V4628" t="s">
        <v>26199</v>
      </c>
      <c r="X4628" s="91" t="s">
        <v>31317</v>
      </c>
      <c r="Y4628" s="97"/>
      <c r="AA4628" s="91" t="str">
        <v>LOCKE001.8WI</v>
      </c>
    </row>
    <row r="4629" spans="1:27" s="91" customFormat="1" ht="15" customHeight="1" x14ac:dyDescent="0.35">
      <c r="A4629" t="s">
        <v>13811</v>
      </c>
      <c r="B4629" t="s">
        <v>13810</v>
      </c>
      <c r="C4629" t="s">
        <v>13812</v>
      </c>
      <c r="D4629" t="s">
        <v>13813</v>
      </c>
      <c r="E4629"/>
      <c r="F4629" t="s">
        <v>29083</v>
      </c>
      <c r="G4629"/>
      <c r="H4629">
        <v>0.1</v>
      </c>
      <c r="I4629">
        <v>0.08</v>
      </c>
      <c r="J4629" t="s">
        <v>95</v>
      </c>
      <c r="K4629">
        <v>35.8733</v>
      </c>
      <c r="L4629">
        <v>-87.096599999999995</v>
      </c>
      <c r="M4629" s="100" t="s">
        <v>38382</v>
      </c>
      <c r="N4629" t="s">
        <v>26210</v>
      </c>
      <c r="O4629" t="s">
        <v>42221</v>
      </c>
      <c r="P4629">
        <v>3</v>
      </c>
      <c r="Q4629" t="s">
        <v>32312</v>
      </c>
      <c r="R4629" t="s">
        <v>25829</v>
      </c>
      <c r="S4629" t="s">
        <v>26197</v>
      </c>
      <c r="T4629"/>
      <c r="U4629" t="s">
        <v>26198</v>
      </c>
      <c r="V4629" t="s">
        <v>26199</v>
      </c>
      <c r="W4629" s="91" t="s">
        <v>13814</v>
      </c>
      <c r="X4629" s="91" t="s">
        <v>32314</v>
      </c>
      <c r="Y4629" s="97"/>
      <c r="AA4629" s="91" t="str">
        <v>LOCKE1.6T0.1WI</v>
      </c>
    </row>
    <row r="4630" spans="1:27" s="91" customFormat="1" ht="15" customHeight="1" x14ac:dyDescent="0.35">
      <c r="A4630" t="s">
        <v>13816</v>
      </c>
      <c r="B4630" t="s">
        <v>13815</v>
      </c>
      <c r="C4630" t="s">
        <v>13812</v>
      </c>
      <c r="D4630" t="s">
        <v>13817</v>
      </c>
      <c r="E4630"/>
      <c r="F4630" t="s">
        <v>29083</v>
      </c>
      <c r="G4630"/>
      <c r="H4630">
        <v>0.1</v>
      </c>
      <c r="I4630">
        <v>0.13</v>
      </c>
      <c r="J4630" t="s">
        <v>95</v>
      </c>
      <c r="K4630">
        <v>35.871200000000002</v>
      </c>
      <c r="L4630">
        <v>-87.092699999999994</v>
      </c>
      <c r="M4630" s="100" t="s">
        <v>38382</v>
      </c>
      <c r="N4630" t="s">
        <v>26210</v>
      </c>
      <c r="O4630" t="s">
        <v>42221</v>
      </c>
      <c r="P4630">
        <v>3</v>
      </c>
      <c r="Q4630" t="s">
        <v>32312</v>
      </c>
      <c r="R4630" t="s">
        <v>25829</v>
      </c>
      <c r="S4630" t="s">
        <v>26197</v>
      </c>
      <c r="T4630"/>
      <c r="U4630" t="s">
        <v>26198</v>
      </c>
      <c r="V4630" t="s">
        <v>26199</v>
      </c>
      <c r="W4630" s="91" t="s">
        <v>13818</v>
      </c>
      <c r="X4630" s="91" t="s">
        <v>32315</v>
      </c>
      <c r="Y4630" s="97"/>
      <c r="AA4630" s="91" t="str">
        <v>LOCKE1.8T0.1WI</v>
      </c>
    </row>
    <row r="4631" spans="1:27" s="91" customFormat="1" ht="15" customHeight="1" x14ac:dyDescent="0.35">
      <c r="A4631" t="s">
        <v>13820</v>
      </c>
      <c r="B4631" t="s">
        <v>13819</v>
      </c>
      <c r="C4631" t="s">
        <v>13821</v>
      </c>
      <c r="D4631" t="s">
        <v>13822</v>
      </c>
      <c r="E4631"/>
      <c r="F4631" t="s">
        <v>29083</v>
      </c>
      <c r="G4631"/>
      <c r="H4631">
        <v>1</v>
      </c>
      <c r="I4631">
        <v>16.34</v>
      </c>
      <c r="J4631" t="s">
        <v>203</v>
      </c>
      <c r="K4631">
        <v>35.871229999999997</v>
      </c>
      <c r="L4631">
        <v>-87.229380000000006</v>
      </c>
      <c r="M4631" s="100" t="s">
        <v>38382</v>
      </c>
      <c r="N4631" t="s">
        <v>26210</v>
      </c>
      <c r="O4631" t="s">
        <v>42682</v>
      </c>
      <c r="P4631">
        <v>3</v>
      </c>
      <c r="Q4631" t="s">
        <v>32316</v>
      </c>
      <c r="R4631" t="s">
        <v>25808</v>
      </c>
      <c r="S4631" t="s">
        <v>26197</v>
      </c>
      <c r="T4631"/>
      <c r="U4631" t="s">
        <v>26198</v>
      </c>
      <c r="V4631" t="s">
        <v>26199</v>
      </c>
      <c r="X4631" s="91" t="s">
        <v>32317</v>
      </c>
      <c r="Y4631" s="97"/>
      <c r="AA4631" s="91" t="str">
        <v>LOCUS001.0HI</v>
      </c>
    </row>
    <row r="4632" spans="1:27" s="91" customFormat="1" ht="15" customHeight="1" x14ac:dyDescent="0.35">
      <c r="A4632" t="s">
        <v>13824</v>
      </c>
      <c r="B4632" t="s">
        <v>13823</v>
      </c>
      <c r="C4632" t="s">
        <v>13825</v>
      </c>
      <c r="D4632" t="s">
        <v>13826</v>
      </c>
      <c r="E4632"/>
      <c r="F4632" t="s">
        <v>28996</v>
      </c>
      <c r="G4632"/>
      <c r="H4632">
        <v>0.1</v>
      </c>
      <c r="I4632">
        <v>0.23</v>
      </c>
      <c r="J4632" t="s">
        <v>64</v>
      </c>
      <c r="K4632">
        <v>36.257109999999997</v>
      </c>
      <c r="L4632">
        <v>-83.047269999999997</v>
      </c>
      <c r="M4632" s="100" t="s">
        <v>38387</v>
      </c>
      <c r="N4632" t="s">
        <v>26214</v>
      </c>
      <c r="O4632" t="s">
        <v>42189</v>
      </c>
      <c r="P4632">
        <v>5</v>
      </c>
      <c r="Q4632" t="s">
        <v>32318</v>
      </c>
      <c r="R4632" t="s">
        <v>25821</v>
      </c>
      <c r="S4632" t="s">
        <v>26197</v>
      </c>
      <c r="T4632"/>
      <c r="U4632" t="s">
        <v>26198</v>
      </c>
      <c r="V4632" t="s">
        <v>26204</v>
      </c>
      <c r="Y4632" s="97"/>
      <c r="AA4632" s="91" t="str">
        <v>LOLLA000.1GE</v>
      </c>
    </row>
    <row r="4633" spans="1:27" s="91" customFormat="1" ht="15" customHeight="1" x14ac:dyDescent="0.35">
      <c r="A4633" t="s">
        <v>13828</v>
      </c>
      <c r="B4633" t="s">
        <v>13827</v>
      </c>
      <c r="C4633" t="s">
        <v>13829</v>
      </c>
      <c r="D4633" t="s">
        <v>13830</v>
      </c>
      <c r="E4633"/>
      <c r="F4633" t="s">
        <v>27</v>
      </c>
      <c r="G4633"/>
      <c r="H4633">
        <v>0.7</v>
      </c>
      <c r="I4633">
        <v>1.7</v>
      </c>
      <c r="J4633" t="s">
        <v>936</v>
      </c>
      <c r="K4633">
        <v>35.398980000000002</v>
      </c>
      <c r="L4633">
        <v>-89.262469999999993</v>
      </c>
      <c r="M4633" s="100" t="s">
        <v>38450</v>
      </c>
      <c r="N4633" t="s">
        <v>26319</v>
      </c>
      <c r="O4633" t="s">
        <v>42097</v>
      </c>
      <c r="P4633">
        <v>4</v>
      </c>
      <c r="Q4633" t="s">
        <v>27689</v>
      </c>
      <c r="R4633" t="s">
        <v>25816</v>
      </c>
      <c r="S4633" t="s">
        <v>26197</v>
      </c>
      <c r="T4633"/>
      <c r="U4633" t="s">
        <v>26198</v>
      </c>
      <c r="V4633" t="s">
        <v>26199</v>
      </c>
      <c r="Y4633" s="97"/>
      <c r="AA4633" s="91" t="str">
        <v>LONDO000.7HY</v>
      </c>
    </row>
    <row r="4634" spans="1:27" s="91" customFormat="1" ht="15" customHeight="1" x14ac:dyDescent="0.35">
      <c r="A4634" s="310" t="s">
        <v>39609</v>
      </c>
      <c r="B4634" s="310" t="s">
        <v>39610</v>
      </c>
      <c r="C4634" s="310" t="s">
        <v>13833</v>
      </c>
      <c r="D4634" s="310" t="s">
        <v>39611</v>
      </c>
      <c r="E4634" s="310"/>
      <c r="F4634" s="310" t="s">
        <v>28994</v>
      </c>
      <c r="G4634" s="310" t="s">
        <v>44</v>
      </c>
      <c r="H4634" s="314">
        <v>0.8</v>
      </c>
      <c r="I4634" s="314">
        <v>2.97</v>
      </c>
      <c r="J4634" s="310" t="s">
        <v>285</v>
      </c>
      <c r="K4634" s="314">
        <v>35.133569999999999</v>
      </c>
      <c r="L4634" s="314">
        <v>-84.749440000000007</v>
      </c>
      <c r="M4634" s="314" t="s">
        <v>38384</v>
      </c>
      <c r="N4634" s="310" t="s">
        <v>26211</v>
      </c>
      <c r="O4634" s="310" t="s">
        <v>38789</v>
      </c>
      <c r="P4634" s="314">
        <v>2</v>
      </c>
      <c r="Q4634" s="310" t="s">
        <v>29267</v>
      </c>
      <c r="R4634" s="310" t="s">
        <v>25802</v>
      </c>
      <c r="S4634" s="310" t="s">
        <v>26197</v>
      </c>
      <c r="T4634" s="310"/>
      <c r="U4634" s="310" t="s">
        <v>26198</v>
      </c>
      <c r="V4634" s="310" t="s">
        <v>26204</v>
      </c>
      <c r="X4634" s="91" t="s">
        <v>39612</v>
      </c>
      <c r="Y4634" s="97"/>
      <c r="AA4634" s="91" t="str">
        <v>LONDO000.8BR</v>
      </c>
    </row>
    <row r="4635" spans="1:27" s="91" customFormat="1" ht="15" customHeight="1" x14ac:dyDescent="0.35">
      <c r="A4635" t="s">
        <v>13832</v>
      </c>
      <c r="B4635" t="s">
        <v>13831</v>
      </c>
      <c r="C4635" t="s">
        <v>13833</v>
      </c>
      <c r="D4635" t="s">
        <v>13834</v>
      </c>
      <c r="E4635"/>
      <c r="F4635" t="s">
        <v>44</v>
      </c>
      <c r="G4635"/>
      <c r="H4635">
        <v>1.7</v>
      </c>
      <c r="I4635">
        <v>2.58</v>
      </c>
      <c r="J4635" t="s">
        <v>285</v>
      </c>
      <c r="K4635">
        <v>35.14058</v>
      </c>
      <c r="L4635">
        <v>-84.758579999999995</v>
      </c>
      <c r="M4635" s="100" t="s">
        <v>38384</v>
      </c>
      <c r="N4635" t="s">
        <v>26211</v>
      </c>
      <c r="O4635" t="s">
        <v>42107</v>
      </c>
      <c r="P4635">
        <v>2</v>
      </c>
      <c r="Q4635" t="s">
        <v>29267</v>
      </c>
      <c r="R4635" t="s">
        <v>25802</v>
      </c>
      <c r="S4635" t="s">
        <v>26197</v>
      </c>
      <c r="T4635"/>
      <c r="U4635" t="s">
        <v>26198</v>
      </c>
      <c r="V4635" t="s">
        <v>26204</v>
      </c>
      <c r="W4635" s="91" t="s">
        <v>35433</v>
      </c>
      <c r="X4635" s="91" t="s">
        <v>35434</v>
      </c>
      <c r="Y4635" s="97"/>
      <c r="AA4635" s="91" t="str">
        <v>LONDO001.7BR</v>
      </c>
    </row>
    <row r="4636" spans="1:27" s="91" customFormat="1" ht="15" customHeight="1" x14ac:dyDescent="0.35">
      <c r="A4636" s="310" t="s">
        <v>39613</v>
      </c>
      <c r="B4636" s="310" t="s">
        <v>39614</v>
      </c>
      <c r="C4636" s="310" t="s">
        <v>13833</v>
      </c>
      <c r="D4636" s="310" t="s">
        <v>39615</v>
      </c>
      <c r="E4636" s="310"/>
      <c r="F4636" s="310" t="s">
        <v>28994</v>
      </c>
      <c r="G4636" s="310" t="s">
        <v>44</v>
      </c>
      <c r="H4636" s="314">
        <v>2</v>
      </c>
      <c r="I4636" s="314">
        <v>2.2000000000000002</v>
      </c>
      <c r="J4636" s="310" t="s">
        <v>285</v>
      </c>
      <c r="K4636" s="314">
        <v>35.14293</v>
      </c>
      <c r="L4636" s="314">
        <v>-84.764240000000001</v>
      </c>
      <c r="M4636" s="314" t="s">
        <v>38384</v>
      </c>
      <c r="N4636" s="310" t="s">
        <v>26211</v>
      </c>
      <c r="O4636" s="310" t="s">
        <v>38789</v>
      </c>
      <c r="P4636" s="314">
        <v>2</v>
      </c>
      <c r="Q4636" s="310" t="s">
        <v>29267</v>
      </c>
      <c r="R4636" s="310" t="s">
        <v>25802</v>
      </c>
      <c r="S4636" s="310" t="s">
        <v>26197</v>
      </c>
      <c r="T4636" s="310"/>
      <c r="U4636" s="310" t="s">
        <v>26198</v>
      </c>
      <c r="V4636" s="310" t="s">
        <v>26204</v>
      </c>
      <c r="X4636" s="91" t="s">
        <v>39616</v>
      </c>
      <c r="Y4636" s="97"/>
      <c r="AA4636" s="91" t="str">
        <v>LONDO002.0BR</v>
      </c>
    </row>
    <row r="4637" spans="1:27" s="91" customFormat="1" ht="15" customHeight="1" x14ac:dyDescent="0.35">
      <c r="A4637" t="s">
        <v>29264</v>
      </c>
      <c r="B4637" t="s">
        <v>29265</v>
      </c>
      <c r="C4637" t="s">
        <v>13833</v>
      </c>
      <c r="D4637" t="s">
        <v>29266</v>
      </c>
      <c r="E4637"/>
      <c r="F4637" t="s">
        <v>28994</v>
      </c>
      <c r="G4637" t="s">
        <v>44</v>
      </c>
      <c r="H4637">
        <v>2.2000000000000002</v>
      </c>
      <c r="I4637">
        <v>2</v>
      </c>
      <c r="J4637" t="s">
        <v>285</v>
      </c>
      <c r="K4637">
        <v>35.143633000000001</v>
      </c>
      <c r="L4637">
        <v>-84.765500000000003</v>
      </c>
      <c r="M4637" s="100" t="s">
        <v>38384</v>
      </c>
      <c r="N4637" t="s">
        <v>26211</v>
      </c>
      <c r="O4637" t="s">
        <v>42107</v>
      </c>
      <c r="P4637">
        <v>2</v>
      </c>
      <c r="Q4637" t="s">
        <v>29267</v>
      </c>
      <c r="R4637" t="s">
        <v>25802</v>
      </c>
      <c r="S4637" t="s">
        <v>26197</v>
      </c>
      <c r="T4637"/>
      <c r="U4637" t="s">
        <v>26198</v>
      </c>
      <c r="V4637" t="s">
        <v>26204</v>
      </c>
      <c r="X4637" s="91" t="s">
        <v>32319</v>
      </c>
      <c r="Y4637" s="97"/>
      <c r="AA4637" s="91" t="str">
        <v>LONDO002.2BR</v>
      </c>
    </row>
    <row r="4638" spans="1:27" s="91" customFormat="1" ht="15" customHeight="1" x14ac:dyDescent="0.35">
      <c r="A4638" s="310" t="s">
        <v>39617</v>
      </c>
      <c r="B4638" s="310" t="s">
        <v>39618</v>
      </c>
      <c r="C4638" s="310" t="s">
        <v>13833</v>
      </c>
      <c r="D4638" s="310" t="s">
        <v>39619</v>
      </c>
      <c r="E4638" s="310"/>
      <c r="F4638" s="310" t="s">
        <v>28994</v>
      </c>
      <c r="G4638" s="310" t="s">
        <v>44</v>
      </c>
      <c r="H4638" s="314">
        <v>2.4</v>
      </c>
      <c r="I4638" s="314">
        <v>1.35</v>
      </c>
      <c r="J4638" s="310" t="s">
        <v>285</v>
      </c>
      <c r="K4638" s="314">
        <v>35.145530000000001</v>
      </c>
      <c r="L4638" s="314">
        <v>-84.769419999999997</v>
      </c>
      <c r="M4638" s="314" t="s">
        <v>38384</v>
      </c>
      <c r="N4638" s="310" t="s">
        <v>26211</v>
      </c>
      <c r="O4638" s="310" t="s">
        <v>38789</v>
      </c>
      <c r="P4638" s="314">
        <v>2</v>
      </c>
      <c r="Q4638" s="310" t="s">
        <v>29267</v>
      </c>
      <c r="R4638" s="310" t="s">
        <v>25802</v>
      </c>
      <c r="S4638" s="310" t="s">
        <v>26197</v>
      </c>
      <c r="T4638" s="310"/>
      <c r="U4638" s="310" t="s">
        <v>26198</v>
      </c>
      <c r="V4638" s="310" t="s">
        <v>26204</v>
      </c>
      <c r="X4638" s="91" t="s">
        <v>39620</v>
      </c>
      <c r="Y4638" s="97"/>
      <c r="AA4638" s="91" t="str">
        <v>LONDO002.4BR</v>
      </c>
    </row>
    <row r="4639" spans="1:27" s="91" customFormat="1" ht="15" customHeight="1" x14ac:dyDescent="0.35">
      <c r="A4639" t="s">
        <v>13836</v>
      </c>
      <c r="B4639" t="s">
        <v>13835</v>
      </c>
      <c r="C4639" t="s">
        <v>13837</v>
      </c>
      <c r="D4639" t="s">
        <v>13838</v>
      </c>
      <c r="E4639"/>
      <c r="F4639" t="s">
        <v>58</v>
      </c>
      <c r="G4639"/>
      <c r="H4639"/>
      <c r="I4639">
        <v>0.35</v>
      </c>
      <c r="J4639" t="s">
        <v>1480</v>
      </c>
      <c r="K4639">
        <v>35.272500000000001</v>
      </c>
      <c r="L4639">
        <v>-85.718329999999995</v>
      </c>
      <c r="M4639" s="100" t="s">
        <v>38430</v>
      </c>
      <c r="N4639" t="s">
        <v>26288</v>
      </c>
      <c r="O4639" t="s">
        <v>42110</v>
      </c>
      <c r="P4639">
        <v>5</v>
      </c>
      <c r="Q4639" t="s">
        <v>32180</v>
      </c>
      <c r="R4639" t="s">
        <v>25802</v>
      </c>
      <c r="S4639" t="s">
        <v>26197</v>
      </c>
      <c r="T4639" t="s">
        <v>27690</v>
      </c>
      <c r="U4639" t="s">
        <v>26207</v>
      </c>
      <c r="V4639" t="s">
        <v>26199</v>
      </c>
      <c r="W4639" s="91" t="s">
        <v>13836</v>
      </c>
      <c r="X4639" s="91" t="s">
        <v>32320</v>
      </c>
      <c r="Y4639" s="97"/>
      <c r="AA4639" s="91" t="str">
        <v>LONEROCK</v>
      </c>
    </row>
    <row r="4640" spans="1:27" s="91" customFormat="1" ht="15" customHeight="1" x14ac:dyDescent="0.35">
      <c r="A4640" t="s">
        <v>13934</v>
      </c>
      <c r="B4640" t="s">
        <v>13933</v>
      </c>
      <c r="C4640" t="s">
        <v>1704</v>
      </c>
      <c r="D4640" t="s">
        <v>13935</v>
      </c>
      <c r="E4640"/>
      <c r="F4640" t="s">
        <v>44</v>
      </c>
      <c r="G4640"/>
      <c r="H4640">
        <v>0.1</v>
      </c>
      <c r="I4640">
        <v>0.87</v>
      </c>
      <c r="J4640" t="s">
        <v>68</v>
      </c>
      <c r="K4640">
        <v>36.525289999999998</v>
      </c>
      <c r="L4640">
        <v>-82.898269999999997</v>
      </c>
      <c r="M4640" s="100" t="s">
        <v>38388</v>
      </c>
      <c r="N4640" t="s">
        <v>18813</v>
      </c>
      <c r="O4640" t="s">
        <v>42673</v>
      </c>
      <c r="P4640">
        <v>4</v>
      </c>
      <c r="Q4640" t="s">
        <v>32321</v>
      </c>
      <c r="R4640" t="s">
        <v>25821</v>
      </c>
      <c r="S4640" t="s">
        <v>26197</v>
      </c>
      <c r="T4640"/>
      <c r="U4640" t="s">
        <v>26198</v>
      </c>
      <c r="V4640" t="s">
        <v>26204</v>
      </c>
      <c r="W4640" s="91" t="s">
        <v>13936</v>
      </c>
      <c r="X4640" s="91" t="s">
        <v>32322</v>
      </c>
      <c r="Y4640" s="97"/>
      <c r="AA4640" s="91" t="str">
        <v>LONG_G0.1HS</v>
      </c>
    </row>
    <row r="4641" spans="1:27" s="91" customFormat="1" ht="15" customHeight="1" x14ac:dyDescent="0.35">
      <c r="A4641" t="s">
        <v>13840</v>
      </c>
      <c r="B4641" t="s">
        <v>13839</v>
      </c>
      <c r="C4641" t="s">
        <v>13841</v>
      </c>
      <c r="D4641" t="s">
        <v>13842</v>
      </c>
      <c r="E4641"/>
      <c r="F4641" t="s">
        <v>58</v>
      </c>
      <c r="G4641"/>
      <c r="H4641">
        <v>0.1</v>
      </c>
      <c r="I4641">
        <v>1.1000000000000001</v>
      </c>
      <c r="J4641" t="s">
        <v>313</v>
      </c>
      <c r="K4641">
        <v>35.820599999999999</v>
      </c>
      <c r="L4641">
        <v>-85.035799999999995</v>
      </c>
      <c r="M4641" s="100" t="s">
        <v>38416</v>
      </c>
      <c r="N4641" t="s">
        <v>26258</v>
      </c>
      <c r="O4641" t="s">
        <v>42674</v>
      </c>
      <c r="P4641">
        <v>1</v>
      </c>
      <c r="Q4641" t="s">
        <v>32323</v>
      </c>
      <c r="R4641" t="s">
        <v>25812</v>
      </c>
      <c r="S4641" t="s">
        <v>26197</v>
      </c>
      <c r="T4641"/>
      <c r="U4641" t="s">
        <v>26198</v>
      </c>
      <c r="V4641" t="s">
        <v>26199</v>
      </c>
      <c r="W4641" s="91" t="s">
        <v>13843</v>
      </c>
      <c r="X4641" s="91" t="s">
        <v>32324</v>
      </c>
      <c r="Y4641" s="97"/>
      <c r="AA4641" s="91" t="str">
        <v>LONG000.1CU</v>
      </c>
    </row>
    <row r="4642" spans="1:27" s="91" customFormat="1" ht="15" customHeight="1" x14ac:dyDescent="0.35">
      <c r="A4642" t="s">
        <v>13845</v>
      </c>
      <c r="B4642" t="s">
        <v>13844</v>
      </c>
      <c r="C4642" t="s">
        <v>13846</v>
      </c>
      <c r="D4642" t="s">
        <v>13847</v>
      </c>
      <c r="E4642"/>
      <c r="F4642" t="s">
        <v>29083</v>
      </c>
      <c r="G4642"/>
      <c r="H4642">
        <v>0.1</v>
      </c>
      <c r="I4642">
        <v>11.22</v>
      </c>
      <c r="J4642" t="s">
        <v>277</v>
      </c>
      <c r="K4642">
        <v>36.3825</v>
      </c>
      <c r="L4642">
        <v>-86.913332999999994</v>
      </c>
      <c r="M4642" s="100" t="s">
        <v>38414</v>
      </c>
      <c r="N4642" t="s">
        <v>26254</v>
      </c>
      <c r="O4642" t="s">
        <v>42418</v>
      </c>
      <c r="P4642">
        <v>5</v>
      </c>
      <c r="Q4642" t="s">
        <v>27691</v>
      </c>
      <c r="R4642" t="s">
        <v>25829</v>
      </c>
      <c r="S4642" t="s">
        <v>26197</v>
      </c>
      <c r="T4642"/>
      <c r="U4642" t="s">
        <v>26198</v>
      </c>
      <c r="V4642" t="s">
        <v>26199</v>
      </c>
      <c r="X4642" s="91" t="s">
        <v>32325</v>
      </c>
      <c r="Y4642" s="97"/>
      <c r="AA4642" s="91" t="str">
        <v>LONG000.1DA</v>
      </c>
    </row>
    <row r="4643" spans="1:27" s="91" customFormat="1" ht="15" customHeight="1" x14ac:dyDescent="0.35">
      <c r="A4643" t="s">
        <v>13849</v>
      </c>
      <c r="B4643" t="s">
        <v>13848</v>
      </c>
      <c r="C4643" t="s">
        <v>13841</v>
      </c>
      <c r="D4643" t="s">
        <v>13850</v>
      </c>
      <c r="E4643"/>
      <c r="F4643" t="s">
        <v>29088</v>
      </c>
      <c r="G4643"/>
      <c r="H4643">
        <v>0.1</v>
      </c>
      <c r="I4643">
        <v>9.65</v>
      </c>
      <c r="J4643" t="s">
        <v>793</v>
      </c>
      <c r="K4643">
        <v>36.466667000000001</v>
      </c>
      <c r="L4643">
        <v>-86.770832999999996</v>
      </c>
      <c r="M4643" s="100" t="s">
        <v>38413</v>
      </c>
      <c r="N4643" t="s">
        <v>26250</v>
      </c>
      <c r="O4643" t="s">
        <v>42322</v>
      </c>
      <c r="P4643">
        <v>4</v>
      </c>
      <c r="Q4643" t="s">
        <v>27692</v>
      </c>
      <c r="R4643" t="s">
        <v>25829</v>
      </c>
      <c r="S4643" t="s">
        <v>26197</v>
      </c>
      <c r="T4643"/>
      <c r="U4643" t="s">
        <v>26198</v>
      </c>
      <c r="V4643" t="s">
        <v>26199</v>
      </c>
      <c r="Y4643" s="97"/>
      <c r="AA4643" s="91" t="str">
        <v>LONG000.1RN</v>
      </c>
    </row>
    <row r="4644" spans="1:27" s="91" customFormat="1" ht="15" customHeight="1" x14ac:dyDescent="0.35">
      <c r="A4644" t="s">
        <v>13852</v>
      </c>
      <c r="B4644" t="s">
        <v>13851</v>
      </c>
      <c r="C4644" t="s">
        <v>13853</v>
      </c>
      <c r="D4644" t="s">
        <v>13854</v>
      </c>
      <c r="E4644"/>
      <c r="F4644" t="s">
        <v>58</v>
      </c>
      <c r="G4644"/>
      <c r="H4644">
        <v>0.1</v>
      </c>
      <c r="I4644">
        <v>6.46</v>
      </c>
      <c r="J4644" t="s">
        <v>59</v>
      </c>
      <c r="K4644">
        <v>35.500300000000003</v>
      </c>
      <c r="L4644">
        <v>-85.407200000000003</v>
      </c>
      <c r="M4644" s="100" t="s">
        <v>38393</v>
      </c>
      <c r="N4644" t="s">
        <v>59</v>
      </c>
      <c r="O4644" t="s">
        <v>42628</v>
      </c>
      <c r="P4644">
        <v>5</v>
      </c>
      <c r="Q4644" t="s">
        <v>32326</v>
      </c>
      <c r="R4644" t="s">
        <v>25802</v>
      </c>
      <c r="S4644" t="s">
        <v>26197</v>
      </c>
      <c r="T4644"/>
      <c r="U4644" t="s">
        <v>26198</v>
      </c>
      <c r="V4644" t="s">
        <v>26199</v>
      </c>
      <c r="Y4644" s="97"/>
      <c r="AA4644" s="91" t="str">
        <v>LONG000.1SE</v>
      </c>
    </row>
    <row r="4645" spans="1:27" s="91" customFormat="1" ht="15" customHeight="1" x14ac:dyDescent="0.35">
      <c r="A4645" s="310" t="s">
        <v>39621</v>
      </c>
      <c r="B4645" s="310" t="s">
        <v>39622</v>
      </c>
      <c r="C4645" s="310" t="s">
        <v>13841</v>
      </c>
      <c r="D4645" s="310" t="s">
        <v>39623</v>
      </c>
      <c r="E4645" s="310"/>
      <c r="F4645" s="310" t="s">
        <v>28985</v>
      </c>
      <c r="G4645" s="310"/>
      <c r="H4645" s="314">
        <v>0.1</v>
      </c>
      <c r="I4645" s="314">
        <v>0.64</v>
      </c>
      <c r="J4645" s="310" t="s">
        <v>553</v>
      </c>
      <c r="K4645" s="314">
        <v>35.72439</v>
      </c>
      <c r="L4645" s="314">
        <v>-83.507549999999995</v>
      </c>
      <c r="M4645" s="314" t="s">
        <v>38394</v>
      </c>
      <c r="N4645" s="310" t="s">
        <v>26308</v>
      </c>
      <c r="O4645" s="310" t="s">
        <v>39624</v>
      </c>
      <c r="P4645" s="314">
        <v>5</v>
      </c>
      <c r="Q4645" s="310" t="s">
        <v>27004</v>
      </c>
      <c r="R4645" s="310" t="s">
        <v>25825</v>
      </c>
      <c r="S4645" s="310" t="s">
        <v>26197</v>
      </c>
      <c r="T4645" s="310"/>
      <c r="U4645" s="310" t="s">
        <v>26198</v>
      </c>
      <c r="V4645" s="310" t="s">
        <v>26204</v>
      </c>
      <c r="X4645" s="91" t="s">
        <v>39625</v>
      </c>
      <c r="Y4645" s="97"/>
      <c r="AA4645" s="91" t="str">
        <v>LONG000.1SV</v>
      </c>
    </row>
    <row r="4646" spans="1:27" s="91" customFormat="1" ht="15" customHeight="1" x14ac:dyDescent="0.35">
      <c r="A4646" t="s">
        <v>13856</v>
      </c>
      <c r="B4646" t="s">
        <v>13855</v>
      </c>
      <c r="C4646" t="s">
        <v>13841</v>
      </c>
      <c r="D4646" t="s">
        <v>13857</v>
      </c>
      <c r="E4646"/>
      <c r="F4646" t="s">
        <v>29083</v>
      </c>
      <c r="G4646"/>
      <c r="H4646">
        <v>0.3</v>
      </c>
      <c r="I4646">
        <v>6.09</v>
      </c>
      <c r="J4646" t="s">
        <v>4</v>
      </c>
      <c r="K4646">
        <v>35.152299999999997</v>
      </c>
      <c r="L4646">
        <v>-87.426100000000005</v>
      </c>
      <c r="M4646" s="100" t="s">
        <v>38376</v>
      </c>
      <c r="N4646" t="s">
        <v>26196</v>
      </c>
      <c r="O4646" t="s">
        <v>42190</v>
      </c>
      <c r="P4646">
        <v>1</v>
      </c>
      <c r="Q4646" t="s">
        <v>32327</v>
      </c>
      <c r="R4646" t="s">
        <v>25808</v>
      </c>
      <c r="S4646" t="s">
        <v>26197</v>
      </c>
      <c r="T4646"/>
      <c r="U4646" t="s">
        <v>26198</v>
      </c>
      <c r="V4646" t="s">
        <v>26199</v>
      </c>
      <c r="Y4646" s="97"/>
      <c r="AA4646" s="91" t="str">
        <v>LONG000.3LW</v>
      </c>
    </row>
    <row r="4647" spans="1:27" s="91" customFormat="1" ht="15" customHeight="1" x14ac:dyDescent="0.35">
      <c r="A4647" t="s">
        <v>13859</v>
      </c>
      <c r="B4647" t="s">
        <v>13858</v>
      </c>
      <c r="C4647" t="s">
        <v>13846</v>
      </c>
      <c r="D4647" t="s">
        <v>13860</v>
      </c>
      <c r="E4647"/>
      <c r="F4647" t="s">
        <v>28994</v>
      </c>
      <c r="G4647" t="s">
        <v>44</v>
      </c>
      <c r="H4647">
        <v>0.6</v>
      </c>
      <c r="I4647">
        <v>33.85</v>
      </c>
      <c r="J4647" t="s">
        <v>319</v>
      </c>
      <c r="K4647">
        <v>36.132510000000003</v>
      </c>
      <c r="L4647">
        <v>-83.235470000000007</v>
      </c>
      <c r="M4647" s="100" t="s">
        <v>38387</v>
      </c>
      <c r="N4647" t="s">
        <v>26214</v>
      </c>
      <c r="O4647" t="s">
        <v>42374</v>
      </c>
      <c r="P4647">
        <v>5</v>
      </c>
      <c r="Q4647" t="s">
        <v>27693</v>
      </c>
      <c r="R4647" t="s">
        <v>25825</v>
      </c>
      <c r="S4647" t="s">
        <v>26197</v>
      </c>
      <c r="T4647"/>
      <c r="U4647" t="s">
        <v>26198</v>
      </c>
      <c r="V4647" t="s">
        <v>26204</v>
      </c>
      <c r="W4647" s="91" t="s">
        <v>13861</v>
      </c>
      <c r="X4647" s="91" t="s">
        <v>32328</v>
      </c>
      <c r="Y4647" s="97"/>
      <c r="AA4647" s="91" t="str">
        <v>LONG000.6HA</v>
      </c>
    </row>
    <row r="4648" spans="1:27" s="91" customFormat="1" ht="15" customHeight="1" x14ac:dyDescent="0.35">
      <c r="A4648" t="s">
        <v>13863</v>
      </c>
      <c r="B4648" t="s">
        <v>13862</v>
      </c>
      <c r="C4648" t="s">
        <v>13846</v>
      </c>
      <c r="D4648" t="s">
        <v>36636</v>
      </c>
      <c r="E4648"/>
      <c r="F4648" t="s">
        <v>28985</v>
      </c>
      <c r="G4648"/>
      <c r="H4648">
        <v>0.7</v>
      </c>
      <c r="I4648">
        <v>11.26</v>
      </c>
      <c r="J4648" t="s">
        <v>346</v>
      </c>
      <c r="K4648">
        <v>35.9529</v>
      </c>
      <c r="L4648">
        <v>-83.051500000000004</v>
      </c>
      <c r="M4648" s="100" t="s">
        <v>38421</v>
      </c>
      <c r="N4648" t="s">
        <v>26264</v>
      </c>
      <c r="O4648" t="s">
        <v>42664</v>
      </c>
      <c r="P4648">
        <v>5</v>
      </c>
      <c r="Q4648" t="s">
        <v>27694</v>
      </c>
      <c r="R4648" t="s">
        <v>25825</v>
      </c>
      <c r="S4648" t="s">
        <v>26197</v>
      </c>
      <c r="T4648"/>
      <c r="U4648" t="s">
        <v>26198</v>
      </c>
      <c r="V4648" t="s">
        <v>26204</v>
      </c>
      <c r="X4648" s="91" t="s">
        <v>34818</v>
      </c>
      <c r="Y4648" s="97"/>
      <c r="AA4648" s="91" t="str">
        <v>LONG000.7CO</v>
      </c>
    </row>
    <row r="4649" spans="1:27" s="91" customFormat="1" ht="15" customHeight="1" x14ac:dyDescent="0.35">
      <c r="A4649" t="s">
        <v>13865</v>
      </c>
      <c r="B4649" t="s">
        <v>13864</v>
      </c>
      <c r="C4649" t="s">
        <v>13841</v>
      </c>
      <c r="D4649" t="s">
        <v>13866</v>
      </c>
      <c r="E4649"/>
      <c r="F4649" t="s">
        <v>29083</v>
      </c>
      <c r="G4649"/>
      <c r="H4649">
        <v>0.7</v>
      </c>
      <c r="I4649">
        <v>7.95</v>
      </c>
      <c r="J4649" t="s">
        <v>793</v>
      </c>
      <c r="K4649">
        <v>36.457140000000003</v>
      </c>
      <c r="L4649">
        <v>-86.77028</v>
      </c>
      <c r="M4649" s="100" t="s">
        <v>38413</v>
      </c>
      <c r="N4649" t="s">
        <v>26250</v>
      </c>
      <c r="O4649" t="s">
        <v>42322</v>
      </c>
      <c r="P4649">
        <v>4</v>
      </c>
      <c r="Q4649" t="s">
        <v>27692</v>
      </c>
      <c r="R4649" t="s">
        <v>25829</v>
      </c>
      <c r="S4649" t="s">
        <v>26197</v>
      </c>
      <c r="T4649"/>
      <c r="U4649" t="s">
        <v>26198</v>
      </c>
      <c r="V4649" t="s">
        <v>26199</v>
      </c>
      <c r="X4649" s="91" t="s">
        <v>34418</v>
      </c>
      <c r="Y4649" s="97"/>
      <c r="AA4649" s="91" t="str">
        <v>LONG000.7RN</v>
      </c>
    </row>
    <row r="4650" spans="1:27" s="91" customFormat="1" ht="15" customHeight="1" x14ac:dyDescent="0.35">
      <c r="A4650" t="s">
        <v>13868</v>
      </c>
      <c r="B4650" t="s">
        <v>13867</v>
      </c>
      <c r="C4650" t="s">
        <v>13846</v>
      </c>
      <c r="D4650" t="s">
        <v>13869</v>
      </c>
      <c r="E4650"/>
      <c r="F4650" t="s">
        <v>75</v>
      </c>
      <c r="G4650"/>
      <c r="H4650">
        <v>1.3</v>
      </c>
      <c r="I4650">
        <v>11.34</v>
      </c>
      <c r="J4650" t="s">
        <v>148</v>
      </c>
      <c r="K4650">
        <v>35.750709999999998</v>
      </c>
      <c r="L4650">
        <v>-86.370220000000003</v>
      </c>
      <c r="M4650" s="100" t="s">
        <v>38401</v>
      </c>
      <c r="N4650" t="s">
        <v>26226</v>
      </c>
      <c r="O4650" t="s">
        <v>42665</v>
      </c>
      <c r="P4650">
        <v>2</v>
      </c>
      <c r="Q4650" t="s">
        <v>27695</v>
      </c>
      <c r="R4650" t="s">
        <v>25829</v>
      </c>
      <c r="S4650" t="s">
        <v>26197</v>
      </c>
      <c r="T4650"/>
      <c r="U4650" t="s">
        <v>26198</v>
      </c>
      <c r="V4650" t="s">
        <v>26199</v>
      </c>
      <c r="X4650" s="91" t="s">
        <v>35435</v>
      </c>
      <c r="Y4650" s="97"/>
      <c r="AA4650" s="91" t="str">
        <v>LONG000.7RU</v>
      </c>
    </row>
    <row r="4651" spans="1:27" s="91" customFormat="1" ht="15" customHeight="1" x14ac:dyDescent="0.35">
      <c r="A4651" t="s">
        <v>13871</v>
      </c>
      <c r="B4651" t="s">
        <v>13870</v>
      </c>
      <c r="C4651" t="s">
        <v>13853</v>
      </c>
      <c r="D4651" t="s">
        <v>13872</v>
      </c>
      <c r="E4651"/>
      <c r="F4651" t="s">
        <v>28994</v>
      </c>
      <c r="G4651" t="s">
        <v>44</v>
      </c>
      <c r="H4651">
        <v>1</v>
      </c>
      <c r="I4651">
        <v>6.09</v>
      </c>
      <c r="J4651" t="s">
        <v>64</v>
      </c>
      <c r="K4651">
        <v>36.331290000000003</v>
      </c>
      <c r="L4651">
        <v>-82.749889999999994</v>
      </c>
      <c r="M4651" s="100" t="s">
        <v>38387</v>
      </c>
      <c r="N4651" t="s">
        <v>26214</v>
      </c>
      <c r="O4651" t="s">
        <v>42666</v>
      </c>
      <c r="P4651">
        <v>5</v>
      </c>
      <c r="Q4651" t="s">
        <v>32329</v>
      </c>
      <c r="R4651" t="s">
        <v>25821</v>
      </c>
      <c r="S4651" t="s">
        <v>26197</v>
      </c>
      <c r="T4651"/>
      <c r="U4651" t="s">
        <v>26198</v>
      </c>
      <c r="V4651" t="s">
        <v>26204</v>
      </c>
      <c r="W4651" s="91" t="s">
        <v>13873</v>
      </c>
      <c r="X4651" s="91" t="s">
        <v>35436</v>
      </c>
      <c r="Y4651" s="97"/>
      <c r="AA4651" s="91" t="str">
        <v>LONG001.0GE</v>
      </c>
    </row>
    <row r="4652" spans="1:27" s="91" customFormat="1" ht="15" customHeight="1" x14ac:dyDescent="0.35">
      <c r="A4652" t="s">
        <v>13875</v>
      </c>
      <c r="B4652" t="s">
        <v>13874</v>
      </c>
      <c r="C4652" t="s">
        <v>13841</v>
      </c>
      <c r="D4652" t="s">
        <v>13876</v>
      </c>
      <c r="E4652"/>
      <c r="F4652" t="s">
        <v>29083</v>
      </c>
      <c r="G4652"/>
      <c r="H4652">
        <v>1</v>
      </c>
      <c r="I4652">
        <v>9.51</v>
      </c>
      <c r="J4652" t="s">
        <v>868</v>
      </c>
      <c r="K4652">
        <v>36.255555999999999</v>
      </c>
      <c r="L4652">
        <v>-87.786111000000005</v>
      </c>
      <c r="M4652" s="100" t="s">
        <v>38392</v>
      </c>
      <c r="N4652" t="s">
        <v>26221</v>
      </c>
      <c r="O4652" t="s">
        <v>42541</v>
      </c>
      <c r="P4652">
        <v>3</v>
      </c>
      <c r="Q4652" t="s">
        <v>32330</v>
      </c>
      <c r="R4652" t="s">
        <v>25829</v>
      </c>
      <c r="S4652" t="s">
        <v>26197</v>
      </c>
      <c r="T4652"/>
      <c r="U4652" t="s">
        <v>26198</v>
      </c>
      <c r="V4652" t="s">
        <v>26199</v>
      </c>
      <c r="Y4652" s="97"/>
      <c r="AA4652" s="91" t="str">
        <v>LONG001.0HO</v>
      </c>
    </row>
    <row r="4653" spans="1:27" s="91" customFormat="1" ht="15" customHeight="1" x14ac:dyDescent="0.35">
      <c r="A4653" t="s">
        <v>13878</v>
      </c>
      <c r="B4653" t="s">
        <v>13877</v>
      </c>
      <c r="C4653" t="s">
        <v>13846</v>
      </c>
      <c r="D4653" t="s">
        <v>13879</v>
      </c>
      <c r="E4653"/>
      <c r="F4653" t="s">
        <v>75</v>
      </c>
      <c r="G4653"/>
      <c r="H4653">
        <v>1.3</v>
      </c>
      <c r="I4653">
        <v>10.9</v>
      </c>
      <c r="J4653" t="s">
        <v>148</v>
      </c>
      <c r="K4653">
        <v>35.742660000000001</v>
      </c>
      <c r="L4653">
        <v>-86.367270000000005</v>
      </c>
      <c r="M4653" s="100" t="s">
        <v>38401</v>
      </c>
      <c r="N4653" t="s">
        <v>26226</v>
      </c>
      <c r="O4653" t="s">
        <v>42665</v>
      </c>
      <c r="P4653">
        <v>2</v>
      </c>
      <c r="Q4653" t="s">
        <v>27695</v>
      </c>
      <c r="R4653" t="s">
        <v>25829</v>
      </c>
      <c r="S4653" t="s">
        <v>26197</v>
      </c>
      <c r="T4653"/>
      <c r="U4653" t="s">
        <v>26198</v>
      </c>
      <c r="V4653" t="s">
        <v>26199</v>
      </c>
      <c r="X4653" s="91" t="s">
        <v>35437</v>
      </c>
      <c r="Y4653" s="97"/>
      <c r="AA4653" s="91" t="str">
        <v>LONG001.3RU</v>
      </c>
    </row>
    <row r="4654" spans="1:27" s="91" customFormat="1" ht="15" customHeight="1" x14ac:dyDescent="0.35">
      <c r="A4654" t="s">
        <v>13881</v>
      </c>
      <c r="B4654" t="s">
        <v>13880</v>
      </c>
      <c r="C4654" t="s">
        <v>13853</v>
      </c>
      <c r="D4654" t="s">
        <v>13882</v>
      </c>
      <c r="E4654"/>
      <c r="F4654" t="s">
        <v>28994</v>
      </c>
      <c r="G4654"/>
      <c r="H4654">
        <v>1.5</v>
      </c>
      <c r="I4654">
        <v>4.8499999999999996</v>
      </c>
      <c r="J4654" t="s">
        <v>64</v>
      </c>
      <c r="K4654">
        <v>36.328299999999999</v>
      </c>
      <c r="L4654">
        <v>-82.738900000000001</v>
      </c>
      <c r="M4654" s="100" t="s">
        <v>38387</v>
      </c>
      <c r="N4654" t="s">
        <v>26214</v>
      </c>
      <c r="O4654" t="s">
        <v>42666</v>
      </c>
      <c r="P4654">
        <v>5</v>
      </c>
      <c r="Q4654" t="s">
        <v>32329</v>
      </c>
      <c r="R4654" t="s">
        <v>25821</v>
      </c>
      <c r="S4654" t="s">
        <v>26197</v>
      </c>
      <c r="T4654"/>
      <c r="U4654" t="s">
        <v>26198</v>
      </c>
      <c r="V4654" t="s">
        <v>26204</v>
      </c>
      <c r="X4654" s="91" t="s">
        <v>32331</v>
      </c>
      <c r="Y4654" s="97"/>
      <c r="AA4654" s="91" t="str">
        <v>LONG001.5GE</v>
      </c>
    </row>
    <row r="4655" spans="1:27" s="91" customFormat="1" ht="15" customHeight="1" x14ac:dyDescent="0.35">
      <c r="A4655" t="s">
        <v>13884</v>
      </c>
      <c r="B4655" t="s">
        <v>13883</v>
      </c>
      <c r="C4655" t="s">
        <v>13841</v>
      </c>
      <c r="D4655" t="s">
        <v>13885</v>
      </c>
      <c r="E4655"/>
      <c r="F4655" t="s">
        <v>29083</v>
      </c>
      <c r="G4655"/>
      <c r="H4655">
        <v>1.6</v>
      </c>
      <c r="I4655">
        <v>4.05</v>
      </c>
      <c r="J4655" t="s">
        <v>4</v>
      </c>
      <c r="K4655">
        <v>35.169400000000003</v>
      </c>
      <c r="L4655">
        <v>-87.420550000000006</v>
      </c>
      <c r="M4655" s="100" t="s">
        <v>38376</v>
      </c>
      <c r="N4655" t="s">
        <v>26196</v>
      </c>
      <c r="O4655" t="s">
        <v>42190</v>
      </c>
      <c r="P4655">
        <v>1</v>
      </c>
      <c r="Q4655" t="s">
        <v>32327</v>
      </c>
      <c r="R4655" t="s">
        <v>25808</v>
      </c>
      <c r="S4655" t="s">
        <v>26197</v>
      </c>
      <c r="T4655"/>
      <c r="U4655" t="s">
        <v>26198</v>
      </c>
      <c r="V4655" t="s">
        <v>26199</v>
      </c>
      <c r="Y4655" s="97"/>
      <c r="AA4655" s="91" t="str">
        <v>LONG001.6LW</v>
      </c>
    </row>
    <row r="4656" spans="1:27" s="91" customFormat="1" ht="15" customHeight="1" x14ac:dyDescent="0.35">
      <c r="A4656" t="s">
        <v>13887</v>
      </c>
      <c r="B4656" t="s">
        <v>13886</v>
      </c>
      <c r="C4656" t="s">
        <v>13846</v>
      </c>
      <c r="D4656" t="s">
        <v>13888</v>
      </c>
      <c r="E4656"/>
      <c r="F4656" t="s">
        <v>44</v>
      </c>
      <c r="G4656"/>
      <c r="H4656">
        <v>1.8</v>
      </c>
      <c r="I4656">
        <v>32</v>
      </c>
      <c r="J4656" t="s">
        <v>319</v>
      </c>
      <c r="K4656">
        <v>36.138212000000003</v>
      </c>
      <c r="L4656">
        <v>-83.246899999999997</v>
      </c>
      <c r="M4656" s="100" t="s">
        <v>38387</v>
      </c>
      <c r="N4656" t="s">
        <v>26214</v>
      </c>
      <c r="O4656" t="s">
        <v>42374</v>
      </c>
      <c r="P4656">
        <v>5</v>
      </c>
      <c r="Q4656" t="s">
        <v>27693</v>
      </c>
      <c r="R4656" t="s">
        <v>25825</v>
      </c>
      <c r="S4656" t="s">
        <v>26197</v>
      </c>
      <c r="T4656"/>
      <c r="U4656" t="s">
        <v>26198</v>
      </c>
      <c r="V4656" t="s">
        <v>26204</v>
      </c>
      <c r="W4656" s="91" t="s">
        <v>41393</v>
      </c>
      <c r="X4656" s="91" t="s">
        <v>30203</v>
      </c>
      <c r="Y4656" s="97"/>
      <c r="AA4656" s="91" t="str">
        <v>LONG001.8HA</v>
      </c>
    </row>
    <row r="4657" spans="1:27" s="91" customFormat="1" ht="15" customHeight="1" x14ac:dyDescent="0.35">
      <c r="A4657" t="s">
        <v>13890</v>
      </c>
      <c r="B4657" t="s">
        <v>13889</v>
      </c>
      <c r="C4657" t="s">
        <v>13846</v>
      </c>
      <c r="D4657" t="s">
        <v>13891</v>
      </c>
      <c r="E4657"/>
      <c r="F4657" t="s">
        <v>29083</v>
      </c>
      <c r="G4657"/>
      <c r="H4657">
        <v>2</v>
      </c>
      <c r="I4657">
        <v>8.17</v>
      </c>
      <c r="J4657" t="s">
        <v>690</v>
      </c>
      <c r="K4657">
        <v>36.361040000000003</v>
      </c>
      <c r="L4657">
        <v>-86.910259999999994</v>
      </c>
      <c r="M4657" s="100" t="s">
        <v>38414</v>
      </c>
      <c r="N4657" t="s">
        <v>26254</v>
      </c>
      <c r="O4657" t="s">
        <v>42418</v>
      </c>
      <c r="P4657">
        <v>5</v>
      </c>
      <c r="Q4657" t="s">
        <v>27691</v>
      </c>
      <c r="R4657" t="s">
        <v>25829</v>
      </c>
      <c r="S4657" t="s">
        <v>26197</v>
      </c>
      <c r="T4657"/>
      <c r="U4657" t="s">
        <v>26198</v>
      </c>
      <c r="V4657" t="s">
        <v>26199</v>
      </c>
      <c r="Y4657" s="97"/>
      <c r="AA4657" s="91" t="str">
        <v>LONG002.0CH</v>
      </c>
    </row>
    <row r="4658" spans="1:27" s="91" customFormat="1" ht="15" customHeight="1" x14ac:dyDescent="0.35">
      <c r="A4658" t="s">
        <v>13893</v>
      </c>
      <c r="B4658" t="s">
        <v>13892</v>
      </c>
      <c r="C4658" t="s">
        <v>13894</v>
      </c>
      <c r="D4658" t="s">
        <v>13895</v>
      </c>
      <c r="E4658"/>
      <c r="F4658" t="s">
        <v>29083</v>
      </c>
      <c r="G4658"/>
      <c r="H4658">
        <v>2.7</v>
      </c>
      <c r="I4658">
        <v>5.41</v>
      </c>
      <c r="J4658" t="s">
        <v>793</v>
      </c>
      <c r="K4658">
        <v>36.433579999999999</v>
      </c>
      <c r="L4658">
        <v>-86.783240000000006</v>
      </c>
      <c r="M4658" s="100" t="s">
        <v>38413</v>
      </c>
      <c r="N4658" t="s">
        <v>26250</v>
      </c>
      <c r="O4658" t="s">
        <v>42322</v>
      </c>
      <c r="P4658">
        <v>4</v>
      </c>
      <c r="Q4658" t="s">
        <v>27692</v>
      </c>
      <c r="R4658" t="s">
        <v>25829</v>
      </c>
      <c r="S4658" t="s">
        <v>26197</v>
      </c>
      <c r="T4658" t="s">
        <v>41394</v>
      </c>
      <c r="U4658" t="s">
        <v>26207</v>
      </c>
      <c r="V4658" t="s">
        <v>26199</v>
      </c>
      <c r="X4658" s="91" t="s">
        <v>32332</v>
      </c>
      <c r="Y4658" s="97"/>
      <c r="AA4658" s="91" t="str">
        <v>LONG002.7RN</v>
      </c>
    </row>
    <row r="4659" spans="1:27" s="91" customFormat="1" ht="15" customHeight="1" x14ac:dyDescent="0.35">
      <c r="A4659" t="s">
        <v>13897</v>
      </c>
      <c r="B4659" t="s">
        <v>13896</v>
      </c>
      <c r="C4659" t="s">
        <v>13853</v>
      </c>
      <c r="D4659" t="s">
        <v>13898</v>
      </c>
      <c r="E4659"/>
      <c r="F4659" t="s">
        <v>29086</v>
      </c>
      <c r="G4659"/>
      <c r="H4659">
        <v>3.3</v>
      </c>
      <c r="I4659">
        <v>31.04</v>
      </c>
      <c r="J4659" t="s">
        <v>2764</v>
      </c>
      <c r="K4659">
        <v>36.615278000000004</v>
      </c>
      <c r="L4659">
        <v>-85.929159999999996</v>
      </c>
      <c r="M4659" s="100" t="s">
        <v>38456</v>
      </c>
      <c r="N4659" t="s">
        <v>26335</v>
      </c>
      <c r="O4659" t="s">
        <v>42667</v>
      </c>
      <c r="P4659">
        <v>4</v>
      </c>
      <c r="Q4659" t="s">
        <v>32333</v>
      </c>
      <c r="R4659" t="s">
        <v>25812</v>
      </c>
      <c r="S4659" t="s">
        <v>26197</v>
      </c>
      <c r="T4659"/>
      <c r="U4659" t="s">
        <v>26198</v>
      </c>
      <c r="V4659" t="s">
        <v>26199</v>
      </c>
      <c r="W4659" s="91" t="s">
        <v>13899</v>
      </c>
      <c r="X4659" s="91" t="s">
        <v>35438</v>
      </c>
      <c r="Y4659" s="97"/>
      <c r="AA4659" s="91" t="str">
        <v>LONG003.3MA</v>
      </c>
    </row>
    <row r="4660" spans="1:27" s="91" customFormat="1" ht="15" customHeight="1" x14ac:dyDescent="0.35">
      <c r="A4660" t="s">
        <v>13901</v>
      </c>
      <c r="B4660" t="s">
        <v>13900</v>
      </c>
      <c r="C4660" t="s">
        <v>13846</v>
      </c>
      <c r="D4660" t="s">
        <v>13902</v>
      </c>
      <c r="E4660"/>
      <c r="F4660" t="s">
        <v>29083</v>
      </c>
      <c r="G4660"/>
      <c r="H4660">
        <v>4.4000000000000004</v>
      </c>
      <c r="I4660">
        <v>14.39</v>
      </c>
      <c r="J4660" t="s">
        <v>22</v>
      </c>
      <c r="K4660">
        <v>36.472777999999998</v>
      </c>
      <c r="L4660">
        <v>-87.798060000000007</v>
      </c>
      <c r="M4660" s="100" t="s">
        <v>38380</v>
      </c>
      <c r="N4660" t="s">
        <v>26208</v>
      </c>
      <c r="O4660" t="s">
        <v>42668</v>
      </c>
      <c r="P4660">
        <v>5</v>
      </c>
      <c r="Q4660" t="s">
        <v>27696</v>
      </c>
      <c r="R4660" t="s">
        <v>25829</v>
      </c>
      <c r="S4660" t="s">
        <v>26197</v>
      </c>
      <c r="T4660"/>
      <c r="U4660" t="s">
        <v>26198</v>
      </c>
      <c r="V4660" t="s">
        <v>26199</v>
      </c>
      <c r="W4660" s="91" t="s">
        <v>13903</v>
      </c>
      <c r="X4660" s="91" t="s">
        <v>32334</v>
      </c>
      <c r="Y4660" s="97"/>
      <c r="AA4660" s="91" t="str">
        <v>LONG004.4ST</v>
      </c>
    </row>
    <row r="4661" spans="1:27" s="91" customFormat="1" ht="15" customHeight="1" x14ac:dyDescent="0.35">
      <c r="A4661" t="s">
        <v>13905</v>
      </c>
      <c r="B4661" t="s">
        <v>13904</v>
      </c>
      <c r="C4661" t="s">
        <v>13853</v>
      </c>
      <c r="D4661" t="s">
        <v>41395</v>
      </c>
      <c r="E4661"/>
      <c r="F4661" t="s">
        <v>29086</v>
      </c>
      <c r="G4661"/>
      <c r="H4661">
        <v>4.9000000000000004</v>
      </c>
      <c r="I4661">
        <v>29.21</v>
      </c>
      <c r="J4661" t="s">
        <v>2764</v>
      </c>
      <c r="K4661">
        <v>36.598799999999997</v>
      </c>
      <c r="L4661">
        <v>-85.922979999999995</v>
      </c>
      <c r="M4661" s="100" t="s">
        <v>38456</v>
      </c>
      <c r="N4661" t="s">
        <v>26335</v>
      </c>
      <c r="O4661" t="s">
        <v>42667</v>
      </c>
      <c r="P4661">
        <v>4</v>
      </c>
      <c r="Q4661" t="s">
        <v>32333</v>
      </c>
      <c r="R4661" t="s">
        <v>25812</v>
      </c>
      <c r="S4661" t="s">
        <v>26197</v>
      </c>
      <c r="T4661"/>
      <c r="U4661" t="s">
        <v>26198</v>
      </c>
      <c r="V4661" t="s">
        <v>26199</v>
      </c>
      <c r="W4661" s="91" t="s">
        <v>35439</v>
      </c>
      <c r="Y4661" s="97"/>
      <c r="AA4661" s="91" t="str">
        <v>LONG004.9MA</v>
      </c>
    </row>
    <row r="4662" spans="1:27" s="91" customFormat="1" ht="15" customHeight="1" x14ac:dyDescent="0.35">
      <c r="A4662" t="s">
        <v>13907</v>
      </c>
      <c r="B4662" t="s">
        <v>13906</v>
      </c>
      <c r="C4662" t="s">
        <v>13846</v>
      </c>
      <c r="D4662" t="s">
        <v>13908</v>
      </c>
      <c r="E4662"/>
      <c r="F4662" t="s">
        <v>29083</v>
      </c>
      <c r="G4662"/>
      <c r="H4662">
        <v>5.7</v>
      </c>
      <c r="I4662">
        <v>11.71</v>
      </c>
      <c r="J4662" t="s">
        <v>22</v>
      </c>
      <c r="K4662">
        <v>36.458888999999999</v>
      </c>
      <c r="L4662">
        <v>-87.798056000000003</v>
      </c>
      <c r="M4662" s="100" t="s">
        <v>38380</v>
      </c>
      <c r="N4662" t="s">
        <v>26208</v>
      </c>
      <c r="O4662" t="s">
        <v>42668</v>
      </c>
      <c r="P4662">
        <v>5</v>
      </c>
      <c r="Q4662" t="s">
        <v>27696</v>
      </c>
      <c r="R4662" t="s">
        <v>25829</v>
      </c>
      <c r="S4662" t="s">
        <v>26197</v>
      </c>
      <c r="T4662"/>
      <c r="U4662" t="s">
        <v>26198</v>
      </c>
      <c r="V4662" t="s">
        <v>26199</v>
      </c>
      <c r="W4662" s="91" t="s">
        <v>13909</v>
      </c>
      <c r="X4662" s="91" t="s">
        <v>35440</v>
      </c>
      <c r="Y4662" s="97"/>
      <c r="AA4662" s="91" t="str">
        <v>LONG005.7ST</v>
      </c>
    </row>
    <row r="4663" spans="1:27" s="91" customFormat="1" ht="15" customHeight="1" x14ac:dyDescent="0.35">
      <c r="A4663" t="s">
        <v>13911</v>
      </c>
      <c r="B4663" t="s">
        <v>13910</v>
      </c>
      <c r="C4663" t="s">
        <v>13853</v>
      </c>
      <c r="D4663" t="s">
        <v>13912</v>
      </c>
      <c r="E4663"/>
      <c r="F4663" t="s">
        <v>29086</v>
      </c>
      <c r="G4663"/>
      <c r="H4663">
        <v>12</v>
      </c>
      <c r="I4663">
        <v>10.94</v>
      </c>
      <c r="J4663" t="s">
        <v>2764</v>
      </c>
      <c r="K4663">
        <v>36.523611000000002</v>
      </c>
      <c r="L4663">
        <v>-85.938056000000003</v>
      </c>
      <c r="M4663" s="100" t="s">
        <v>38456</v>
      </c>
      <c r="N4663" t="s">
        <v>26335</v>
      </c>
      <c r="O4663" t="s">
        <v>42667</v>
      </c>
      <c r="P4663">
        <v>4</v>
      </c>
      <c r="Q4663" t="s">
        <v>32333</v>
      </c>
      <c r="R4663" t="s">
        <v>25812</v>
      </c>
      <c r="S4663" t="s">
        <v>26197</v>
      </c>
      <c r="T4663"/>
      <c r="U4663" t="s">
        <v>26198</v>
      </c>
      <c r="V4663" t="s">
        <v>26199</v>
      </c>
      <c r="Y4663" s="97"/>
      <c r="AA4663" s="91" t="str">
        <v>LONG012.0MA</v>
      </c>
    </row>
    <row r="4664" spans="1:27" s="91" customFormat="1" ht="15" customHeight="1" x14ac:dyDescent="0.35">
      <c r="A4664" t="s">
        <v>13914</v>
      </c>
      <c r="B4664" t="s">
        <v>13913</v>
      </c>
      <c r="C4664" t="s">
        <v>13846</v>
      </c>
      <c r="D4664" t="s">
        <v>13915</v>
      </c>
      <c r="E4664"/>
      <c r="F4664" t="s">
        <v>29086</v>
      </c>
      <c r="G4664"/>
      <c r="H4664">
        <v>14.4</v>
      </c>
      <c r="I4664">
        <v>45.2</v>
      </c>
      <c r="J4664" t="s">
        <v>2764</v>
      </c>
      <c r="K4664">
        <v>36.623610999999997</v>
      </c>
      <c r="L4664">
        <v>-86.111666999999997</v>
      </c>
      <c r="M4664" s="100" t="s">
        <v>38456</v>
      </c>
      <c r="N4664" t="s">
        <v>26335</v>
      </c>
      <c r="O4664" t="s">
        <v>42647</v>
      </c>
      <c r="P4664">
        <v>4</v>
      </c>
      <c r="Q4664" t="s">
        <v>27697</v>
      </c>
      <c r="R4664" t="s">
        <v>25812</v>
      </c>
      <c r="S4664" t="s">
        <v>26197</v>
      </c>
      <c r="T4664"/>
      <c r="U4664" t="s">
        <v>26198</v>
      </c>
      <c r="V4664" t="s">
        <v>26199</v>
      </c>
      <c r="X4664" s="91" t="s">
        <v>35441</v>
      </c>
      <c r="Y4664" s="97"/>
      <c r="AA4664" s="91" t="str">
        <v>LONG014.4MA</v>
      </c>
    </row>
    <row r="4665" spans="1:27" s="91" customFormat="1" ht="15" customHeight="1" x14ac:dyDescent="0.35">
      <c r="A4665" t="s">
        <v>13917</v>
      </c>
      <c r="B4665" t="s">
        <v>13916</v>
      </c>
      <c r="C4665" t="s">
        <v>13846</v>
      </c>
      <c r="D4665" t="s">
        <v>13918</v>
      </c>
      <c r="E4665"/>
      <c r="F4665" t="s">
        <v>29086</v>
      </c>
      <c r="G4665"/>
      <c r="H4665">
        <v>14.7</v>
      </c>
      <c r="I4665">
        <v>42.1</v>
      </c>
      <c r="J4665" t="s">
        <v>2764</v>
      </c>
      <c r="K4665">
        <v>36.607680000000002</v>
      </c>
      <c r="L4665">
        <v>-86.119060000000005</v>
      </c>
      <c r="M4665" s="100" t="s">
        <v>38456</v>
      </c>
      <c r="N4665" t="s">
        <v>26335</v>
      </c>
      <c r="O4665" t="s">
        <v>42647</v>
      </c>
      <c r="P4665">
        <v>4</v>
      </c>
      <c r="Q4665" t="s">
        <v>27697</v>
      </c>
      <c r="R4665" t="s">
        <v>25812</v>
      </c>
      <c r="S4665" t="s">
        <v>26197</v>
      </c>
      <c r="T4665"/>
      <c r="U4665" t="s">
        <v>26198</v>
      </c>
      <c r="V4665" t="s">
        <v>26199</v>
      </c>
      <c r="X4665" s="91" t="s">
        <v>32335</v>
      </c>
      <c r="Y4665" s="97"/>
      <c r="AA4665" s="91" t="str">
        <v>LONG014.7MA</v>
      </c>
    </row>
    <row r="4666" spans="1:27" s="91" customFormat="1" ht="15" customHeight="1" x14ac:dyDescent="0.35">
      <c r="A4666" t="s">
        <v>13920</v>
      </c>
      <c r="B4666" t="s">
        <v>13919</v>
      </c>
      <c r="C4666" t="s">
        <v>13846</v>
      </c>
      <c r="D4666" t="s">
        <v>13921</v>
      </c>
      <c r="E4666"/>
      <c r="F4666" t="s">
        <v>29086</v>
      </c>
      <c r="G4666"/>
      <c r="H4666">
        <v>15.3</v>
      </c>
      <c r="I4666">
        <v>42.42</v>
      </c>
      <c r="J4666" t="s">
        <v>2764</v>
      </c>
      <c r="K4666">
        <v>36.612222000000003</v>
      </c>
      <c r="L4666">
        <v>-86.115269999999995</v>
      </c>
      <c r="M4666" s="100" t="s">
        <v>38456</v>
      </c>
      <c r="N4666" t="s">
        <v>26335</v>
      </c>
      <c r="O4666" t="s">
        <v>42647</v>
      </c>
      <c r="P4666">
        <v>4</v>
      </c>
      <c r="Q4666" t="s">
        <v>27697</v>
      </c>
      <c r="R4666" t="s">
        <v>25812</v>
      </c>
      <c r="S4666" t="s">
        <v>26197</v>
      </c>
      <c r="T4666"/>
      <c r="U4666" t="s">
        <v>26198</v>
      </c>
      <c r="V4666" t="s">
        <v>26199</v>
      </c>
      <c r="X4666" s="91" t="s">
        <v>32336</v>
      </c>
      <c r="Y4666" s="97"/>
      <c r="AA4666" s="91" t="str">
        <v>LONG015.3MA</v>
      </c>
    </row>
    <row r="4667" spans="1:27" s="91" customFormat="1" ht="15" customHeight="1" x14ac:dyDescent="0.35">
      <c r="A4667" t="s">
        <v>13923</v>
      </c>
      <c r="B4667" t="s">
        <v>13922</v>
      </c>
      <c r="C4667" t="s">
        <v>13846</v>
      </c>
      <c r="D4667" t="s">
        <v>13924</v>
      </c>
      <c r="E4667"/>
      <c r="F4667" t="s">
        <v>29086</v>
      </c>
      <c r="G4667"/>
      <c r="H4667">
        <v>16.600000000000001</v>
      </c>
      <c r="I4667">
        <v>27.81</v>
      </c>
      <c r="J4667" t="s">
        <v>2764</v>
      </c>
      <c r="K4667">
        <v>36.60689</v>
      </c>
      <c r="L4667">
        <v>-86.118799999999993</v>
      </c>
      <c r="M4667" s="100" t="s">
        <v>38456</v>
      </c>
      <c r="N4667" t="s">
        <v>26335</v>
      </c>
      <c r="O4667" t="s">
        <v>42647</v>
      </c>
      <c r="P4667">
        <v>4</v>
      </c>
      <c r="Q4667" t="s">
        <v>27697</v>
      </c>
      <c r="R4667" t="s">
        <v>25812</v>
      </c>
      <c r="S4667" t="s">
        <v>26197</v>
      </c>
      <c r="T4667"/>
      <c r="U4667" t="s">
        <v>26198</v>
      </c>
      <c r="V4667" t="s">
        <v>26199</v>
      </c>
      <c r="W4667" s="91" t="s">
        <v>13925</v>
      </c>
      <c r="X4667" s="91" t="s">
        <v>35442</v>
      </c>
      <c r="Y4667" s="97"/>
      <c r="AA4667" s="91" t="str">
        <v>LONG016.6MA</v>
      </c>
    </row>
    <row r="4668" spans="1:27" s="91" customFormat="1" ht="15" customHeight="1" x14ac:dyDescent="0.35">
      <c r="A4668" t="s">
        <v>13927</v>
      </c>
      <c r="B4668" t="s">
        <v>13926</v>
      </c>
      <c r="C4668" t="s">
        <v>13846</v>
      </c>
      <c r="D4668" t="s">
        <v>13928</v>
      </c>
      <c r="E4668"/>
      <c r="F4668" t="s">
        <v>29086</v>
      </c>
      <c r="G4668"/>
      <c r="H4668">
        <v>19.600000000000001</v>
      </c>
      <c r="I4668">
        <v>16.27</v>
      </c>
      <c r="J4668" t="s">
        <v>2764</v>
      </c>
      <c r="K4668">
        <v>36.56503</v>
      </c>
      <c r="L4668">
        <v>-86.091669999999993</v>
      </c>
      <c r="M4668" s="100" t="s">
        <v>38456</v>
      </c>
      <c r="N4668" t="s">
        <v>26335</v>
      </c>
      <c r="O4668" t="s">
        <v>42647</v>
      </c>
      <c r="P4668">
        <v>4</v>
      </c>
      <c r="Q4668" t="s">
        <v>27697</v>
      </c>
      <c r="R4668" t="s">
        <v>25812</v>
      </c>
      <c r="S4668" t="s">
        <v>26197</v>
      </c>
      <c r="T4668"/>
      <c r="U4668" t="s">
        <v>26198</v>
      </c>
      <c r="V4668" t="s">
        <v>26199</v>
      </c>
      <c r="Y4668" s="97"/>
      <c r="AA4668" s="91" t="str">
        <v>LONG019.6MA</v>
      </c>
    </row>
    <row r="4669" spans="1:27" s="91" customFormat="1" ht="15" customHeight="1" x14ac:dyDescent="0.35">
      <c r="A4669" t="s">
        <v>13930</v>
      </c>
      <c r="B4669" t="s">
        <v>13929</v>
      </c>
      <c r="C4669" t="s">
        <v>13931</v>
      </c>
      <c r="D4669" t="s">
        <v>13932</v>
      </c>
      <c r="E4669"/>
      <c r="F4669" t="s">
        <v>28998</v>
      </c>
      <c r="G4669"/>
      <c r="H4669">
        <v>0.4</v>
      </c>
      <c r="I4669">
        <v>0.15</v>
      </c>
      <c r="J4669" t="s">
        <v>301</v>
      </c>
      <c r="K4669">
        <v>35.113480000000003</v>
      </c>
      <c r="L4669">
        <v>-84.692939999999993</v>
      </c>
      <c r="M4669" s="100" t="s">
        <v>38423</v>
      </c>
      <c r="N4669" t="s">
        <v>26269</v>
      </c>
      <c r="O4669" t="s">
        <v>42395</v>
      </c>
      <c r="P4669">
        <v>1</v>
      </c>
      <c r="Q4669" t="s">
        <v>26782</v>
      </c>
      <c r="R4669" t="s">
        <v>25802</v>
      </c>
      <c r="S4669" t="s">
        <v>26197</v>
      </c>
      <c r="T4669"/>
      <c r="U4669" t="s">
        <v>26198</v>
      </c>
      <c r="V4669" t="s">
        <v>26204</v>
      </c>
      <c r="W4669" s="91" t="s">
        <v>13930</v>
      </c>
      <c r="X4669" s="91" t="s">
        <v>32337</v>
      </c>
      <c r="Y4669" s="97"/>
      <c r="AA4669" s="91" t="str">
        <v>LONGL000.4PO</v>
      </c>
    </row>
    <row r="4670" spans="1:27" s="91" customFormat="1" ht="15" customHeight="1" x14ac:dyDescent="0.35">
      <c r="A4670" t="s">
        <v>13938</v>
      </c>
      <c r="B4670" t="s">
        <v>13937</v>
      </c>
      <c r="C4670" t="s">
        <v>13939</v>
      </c>
      <c r="D4670" t="s">
        <v>13940</v>
      </c>
      <c r="E4670"/>
      <c r="F4670" t="s">
        <v>29089</v>
      </c>
      <c r="G4670"/>
      <c r="H4670">
        <v>0.1</v>
      </c>
      <c r="I4670">
        <v>186.33</v>
      </c>
      <c r="J4670" t="s">
        <v>766</v>
      </c>
      <c r="K4670">
        <v>35.023879999999998</v>
      </c>
      <c r="L4670">
        <v>-85.350939999999994</v>
      </c>
      <c r="M4670" s="100" t="s">
        <v>38386</v>
      </c>
      <c r="N4670" t="s">
        <v>29084</v>
      </c>
      <c r="O4670" t="s">
        <v>42648</v>
      </c>
      <c r="P4670">
        <v>4</v>
      </c>
      <c r="Q4670" t="s">
        <v>32338</v>
      </c>
      <c r="R4670" t="s">
        <v>25802</v>
      </c>
      <c r="S4670" t="s">
        <v>26197</v>
      </c>
      <c r="T4670"/>
      <c r="U4670" t="s">
        <v>26198</v>
      </c>
      <c r="V4670" t="s">
        <v>26204</v>
      </c>
      <c r="X4670" s="91" t="s">
        <v>32339</v>
      </c>
      <c r="Y4670" s="97"/>
      <c r="AA4670" s="91" t="str">
        <v>LOOKO000.1HM</v>
      </c>
    </row>
    <row r="4671" spans="1:27" s="91" customFormat="1" ht="15" customHeight="1" x14ac:dyDescent="0.35">
      <c r="A4671" t="s">
        <v>13942</v>
      </c>
      <c r="B4671" t="s">
        <v>13941</v>
      </c>
      <c r="C4671" t="s">
        <v>13939</v>
      </c>
      <c r="D4671" t="s">
        <v>13943</v>
      </c>
      <c r="E4671"/>
      <c r="F4671" t="s">
        <v>29089</v>
      </c>
      <c r="G4671"/>
      <c r="H4671">
        <v>2.2000000000000002</v>
      </c>
      <c r="I4671">
        <v>182.68</v>
      </c>
      <c r="J4671" t="s">
        <v>766</v>
      </c>
      <c r="K4671">
        <v>35.011710000000001</v>
      </c>
      <c r="L4671">
        <v>-85.365660000000005</v>
      </c>
      <c r="M4671" s="100" t="s">
        <v>38386</v>
      </c>
      <c r="N4671" t="s">
        <v>29084</v>
      </c>
      <c r="O4671" t="s">
        <v>42648</v>
      </c>
      <c r="P4671">
        <v>4</v>
      </c>
      <c r="Q4671" t="s">
        <v>32338</v>
      </c>
      <c r="R4671" t="s">
        <v>25802</v>
      </c>
      <c r="S4671" t="s">
        <v>26197</v>
      </c>
      <c r="T4671"/>
      <c r="U4671" t="s">
        <v>26198</v>
      </c>
      <c r="V4671" t="s">
        <v>26204</v>
      </c>
      <c r="W4671" s="91" t="s">
        <v>13944</v>
      </c>
      <c r="X4671" s="91" t="s">
        <v>32340</v>
      </c>
      <c r="Y4671" s="97"/>
      <c r="AA4671" s="91" t="str">
        <v>LOOKO002.2HM</v>
      </c>
    </row>
    <row r="4672" spans="1:27" s="91" customFormat="1" ht="15" customHeight="1" x14ac:dyDescent="0.35">
      <c r="A4672" t="s">
        <v>13946</v>
      </c>
      <c r="B4672" t="s">
        <v>13945</v>
      </c>
      <c r="C4672" t="s">
        <v>13939</v>
      </c>
      <c r="D4672" t="s">
        <v>13947</v>
      </c>
      <c r="E4672"/>
      <c r="F4672" t="s">
        <v>44</v>
      </c>
      <c r="G4672" t="s">
        <v>29089</v>
      </c>
      <c r="H4672">
        <v>10.8</v>
      </c>
      <c r="I4672">
        <v>161.80000000000001</v>
      </c>
      <c r="J4672" t="s">
        <v>13948</v>
      </c>
      <c r="K4672">
        <v>34.937252999999998</v>
      </c>
      <c r="L4672">
        <v>-85.417405000000002</v>
      </c>
      <c r="M4672" s="100" t="s">
        <v>38386</v>
      </c>
      <c r="N4672" t="s">
        <v>29084</v>
      </c>
      <c r="O4672" t="s">
        <v>42648</v>
      </c>
      <c r="P4672">
        <v>4</v>
      </c>
      <c r="Q4672" t="s">
        <v>32338</v>
      </c>
      <c r="R4672" t="s">
        <v>25802</v>
      </c>
      <c r="S4672" t="s">
        <v>27200</v>
      </c>
      <c r="T4672"/>
      <c r="U4672" t="s">
        <v>26198</v>
      </c>
      <c r="V4672" t="s">
        <v>26204</v>
      </c>
      <c r="Y4672" s="97"/>
      <c r="AA4672" s="91" t="str">
        <v>LOOKO010.8_GA</v>
      </c>
    </row>
    <row r="4673" spans="1:27" s="91" customFormat="1" ht="15" customHeight="1" x14ac:dyDescent="0.35">
      <c r="A4673" t="s">
        <v>13950</v>
      </c>
      <c r="B4673" t="s">
        <v>13949</v>
      </c>
      <c r="C4673" t="s">
        <v>13951</v>
      </c>
      <c r="D4673" t="s">
        <v>13952</v>
      </c>
      <c r="E4673"/>
      <c r="F4673" t="s">
        <v>44</v>
      </c>
      <c r="G4673"/>
      <c r="H4673">
        <v>0.8</v>
      </c>
      <c r="I4673">
        <v>0.48</v>
      </c>
      <c r="J4673" t="s">
        <v>766</v>
      </c>
      <c r="K4673">
        <v>34.989809999999999</v>
      </c>
      <c r="L4673">
        <v>-85.389399999999995</v>
      </c>
      <c r="M4673" s="100" t="s">
        <v>38386</v>
      </c>
      <c r="N4673" t="s">
        <v>29084</v>
      </c>
      <c r="O4673" t="s">
        <v>42648</v>
      </c>
      <c r="P4673">
        <v>4</v>
      </c>
      <c r="Q4673" t="s">
        <v>26438</v>
      </c>
      <c r="R4673" t="s">
        <v>25802</v>
      </c>
      <c r="S4673" t="s">
        <v>26197</v>
      </c>
      <c r="T4673"/>
      <c r="U4673" t="s">
        <v>26198</v>
      </c>
      <c r="V4673" t="s">
        <v>26204</v>
      </c>
      <c r="W4673" s="91" t="s">
        <v>13953</v>
      </c>
      <c r="X4673" s="91" t="s">
        <v>29606</v>
      </c>
      <c r="Y4673" s="97"/>
      <c r="AA4673" s="91" t="str">
        <v>LOOKO4.3T0.8HM</v>
      </c>
    </row>
    <row r="4674" spans="1:27" s="91" customFormat="1" ht="15" customHeight="1" x14ac:dyDescent="0.35">
      <c r="A4674" t="s">
        <v>13955</v>
      </c>
      <c r="B4674" t="s">
        <v>13954</v>
      </c>
      <c r="C4674" t="s">
        <v>13956</v>
      </c>
      <c r="D4674" t="s">
        <v>13957</v>
      </c>
      <c r="E4674"/>
      <c r="F4674" t="s">
        <v>28994</v>
      </c>
      <c r="G4674"/>
      <c r="H4674">
        <v>0.4</v>
      </c>
      <c r="I4674">
        <v>4.1500000000000004</v>
      </c>
      <c r="J4674" t="s">
        <v>766</v>
      </c>
      <c r="K4674">
        <v>35.089950000000002</v>
      </c>
      <c r="L4674">
        <v>-85.0167</v>
      </c>
      <c r="M4674" s="100" t="s">
        <v>38386</v>
      </c>
      <c r="N4674" t="s">
        <v>29084</v>
      </c>
      <c r="O4674" t="s">
        <v>42478</v>
      </c>
      <c r="P4674">
        <v>3</v>
      </c>
      <c r="Q4674" t="s">
        <v>27698</v>
      </c>
      <c r="R4674" t="s">
        <v>25802</v>
      </c>
      <c r="S4674" t="s">
        <v>26197</v>
      </c>
      <c r="T4674"/>
      <c r="U4674" t="s">
        <v>26198</v>
      </c>
      <c r="V4674" t="s">
        <v>26204</v>
      </c>
      <c r="Y4674" s="97"/>
      <c r="AA4674" s="91" t="str">
        <v>LOOLT000.4HM</v>
      </c>
    </row>
    <row r="4675" spans="1:27" s="91" customFormat="1" ht="15" customHeight="1" x14ac:dyDescent="0.35">
      <c r="A4675" t="s">
        <v>13959</v>
      </c>
      <c r="B4675" t="s">
        <v>13958</v>
      </c>
      <c r="C4675" t="s">
        <v>13956</v>
      </c>
      <c r="D4675" t="s">
        <v>13960</v>
      </c>
      <c r="E4675"/>
      <c r="F4675" t="s">
        <v>28996</v>
      </c>
      <c r="G4675"/>
      <c r="H4675">
        <v>2.2000000000000002</v>
      </c>
      <c r="I4675">
        <v>2.16</v>
      </c>
      <c r="J4675" t="s">
        <v>285</v>
      </c>
      <c r="K4675">
        <v>35.115099999999998</v>
      </c>
      <c r="L4675">
        <v>-85.012299999999996</v>
      </c>
      <c r="M4675" s="100" t="s">
        <v>38386</v>
      </c>
      <c r="N4675" t="s">
        <v>29084</v>
      </c>
      <c r="O4675" t="s">
        <v>42478</v>
      </c>
      <c r="P4675">
        <v>3</v>
      </c>
      <c r="Q4675" t="s">
        <v>27698</v>
      </c>
      <c r="R4675" t="s">
        <v>25802</v>
      </c>
      <c r="S4675" t="s">
        <v>26197</v>
      </c>
      <c r="T4675"/>
      <c r="U4675" t="s">
        <v>26198</v>
      </c>
      <c r="V4675" t="s">
        <v>26204</v>
      </c>
      <c r="W4675" s="91" t="s">
        <v>13961</v>
      </c>
      <c r="X4675" s="91" t="s">
        <v>35443</v>
      </c>
      <c r="Y4675" s="97"/>
      <c r="AA4675" s="91" t="str">
        <v>LOOLT002.2BR</v>
      </c>
    </row>
    <row r="4676" spans="1:27" s="91" customFormat="1" ht="15" customHeight="1" x14ac:dyDescent="0.35">
      <c r="A4676" t="s">
        <v>13963</v>
      </c>
      <c r="B4676" t="s">
        <v>13962</v>
      </c>
      <c r="C4676" t="s">
        <v>13964</v>
      </c>
      <c r="D4676" t="s">
        <v>13965</v>
      </c>
      <c r="E4676"/>
      <c r="F4676" t="s">
        <v>115</v>
      </c>
      <c r="G4676"/>
      <c r="H4676">
        <v>1</v>
      </c>
      <c r="I4676">
        <v>3.53</v>
      </c>
      <c r="J4676" t="s">
        <v>583</v>
      </c>
      <c r="K4676">
        <v>35.197099999999999</v>
      </c>
      <c r="L4676">
        <v>-85.480999999999995</v>
      </c>
      <c r="M4676" s="100" t="s">
        <v>38393</v>
      </c>
      <c r="N4676" t="s">
        <v>59</v>
      </c>
      <c r="O4676" t="s">
        <v>42300</v>
      </c>
      <c r="P4676">
        <v>5</v>
      </c>
      <c r="Q4676" t="s">
        <v>32341</v>
      </c>
      <c r="R4676" t="s">
        <v>25802</v>
      </c>
      <c r="S4676" t="s">
        <v>26197</v>
      </c>
      <c r="T4676"/>
      <c r="U4676" t="s">
        <v>26198</v>
      </c>
      <c r="V4676" t="s">
        <v>26199</v>
      </c>
      <c r="X4676" s="91" t="s">
        <v>32342</v>
      </c>
      <c r="Y4676" s="97"/>
      <c r="AA4676" s="91" t="str">
        <v>LOONE001.0MI</v>
      </c>
    </row>
    <row r="4677" spans="1:27" s="91" customFormat="1" ht="15" customHeight="1" x14ac:dyDescent="0.35">
      <c r="A4677" t="s">
        <v>13967</v>
      </c>
      <c r="B4677" t="s">
        <v>13966</v>
      </c>
      <c r="C4677" t="s">
        <v>13968</v>
      </c>
      <c r="D4677" t="s">
        <v>13969</v>
      </c>
      <c r="E4677"/>
      <c r="F4677" t="s">
        <v>29089</v>
      </c>
      <c r="G4677"/>
      <c r="H4677">
        <v>0.1</v>
      </c>
      <c r="I4677">
        <v>0.39</v>
      </c>
      <c r="J4677" t="s">
        <v>583</v>
      </c>
      <c r="K4677">
        <v>35.193888999999999</v>
      </c>
      <c r="L4677">
        <v>-85.458330000000004</v>
      </c>
      <c r="M4677" s="100" t="s">
        <v>38393</v>
      </c>
      <c r="N4677" t="s">
        <v>59</v>
      </c>
      <c r="O4677" t="s">
        <v>42300</v>
      </c>
      <c r="P4677">
        <v>5</v>
      </c>
      <c r="Q4677" t="s">
        <v>32343</v>
      </c>
      <c r="R4677" t="s">
        <v>25802</v>
      </c>
      <c r="S4677" t="s">
        <v>26197</v>
      </c>
      <c r="T4677"/>
      <c r="U4677" t="s">
        <v>26198</v>
      </c>
      <c r="V4677" t="s">
        <v>26199</v>
      </c>
      <c r="W4677" s="91" t="s">
        <v>13970</v>
      </c>
      <c r="X4677" s="91" t="s">
        <v>32344</v>
      </c>
      <c r="Y4677" s="97"/>
      <c r="AA4677" s="91" t="str">
        <v>LOONE2.9T0.1MI</v>
      </c>
    </row>
    <row r="4678" spans="1:27" s="91" customFormat="1" ht="15" customHeight="1" x14ac:dyDescent="0.35">
      <c r="A4678" t="s">
        <v>13972</v>
      </c>
      <c r="B4678" t="s">
        <v>13971</v>
      </c>
      <c r="C4678" t="s">
        <v>13973</v>
      </c>
      <c r="D4678" t="s">
        <v>13974</v>
      </c>
      <c r="E4678"/>
      <c r="F4678" t="s">
        <v>58</v>
      </c>
      <c r="G4678"/>
      <c r="H4678">
        <v>1</v>
      </c>
      <c r="I4678">
        <v>1.64</v>
      </c>
      <c r="J4678" t="s">
        <v>826</v>
      </c>
      <c r="K4678">
        <v>36.179119999999998</v>
      </c>
      <c r="L4678">
        <v>-85.119780000000006</v>
      </c>
      <c r="M4678" s="100" t="s">
        <v>38411</v>
      </c>
      <c r="N4678" t="s">
        <v>26248</v>
      </c>
      <c r="O4678" t="s">
        <v>42475</v>
      </c>
      <c r="P4678">
        <v>4</v>
      </c>
      <c r="Q4678" t="s">
        <v>27700</v>
      </c>
      <c r="R4678" t="s">
        <v>25812</v>
      </c>
      <c r="S4678" t="s">
        <v>26197</v>
      </c>
      <c r="T4678"/>
      <c r="U4678" t="s">
        <v>26198</v>
      </c>
      <c r="V4678" t="s">
        <v>26199</v>
      </c>
      <c r="X4678" s="91" t="s">
        <v>32345</v>
      </c>
      <c r="Y4678" s="97"/>
      <c r="AA4678" s="91" t="str">
        <v>LOOPE001.0OV</v>
      </c>
    </row>
    <row r="4679" spans="1:27" s="91" customFormat="1" ht="15" customHeight="1" x14ac:dyDescent="0.35">
      <c r="A4679" s="310" t="s">
        <v>39626</v>
      </c>
      <c r="B4679" s="310" t="s">
        <v>39627</v>
      </c>
      <c r="C4679" s="310" t="s">
        <v>13977</v>
      </c>
      <c r="D4679" s="310" t="s">
        <v>39628</v>
      </c>
      <c r="E4679" s="310"/>
      <c r="F4679" s="310" t="s">
        <v>403</v>
      </c>
      <c r="G4679" s="310" t="s">
        <v>27</v>
      </c>
      <c r="H4679" s="314">
        <v>1.3</v>
      </c>
      <c r="I4679" s="314">
        <v>740</v>
      </c>
      <c r="J4679" s="310" t="s">
        <v>919</v>
      </c>
      <c r="K4679" s="314">
        <v>35.225729999999999</v>
      </c>
      <c r="L4679" s="314">
        <v>-90.051119999999997</v>
      </c>
      <c r="M4679" s="314" t="s">
        <v>38427</v>
      </c>
      <c r="N4679" s="310" t="s">
        <v>26281</v>
      </c>
      <c r="O4679" s="310" t="s">
        <v>39629</v>
      </c>
      <c r="P4679" s="314">
        <v>2</v>
      </c>
      <c r="Q4679" s="310" t="s">
        <v>27701</v>
      </c>
      <c r="R4679" s="310" t="s">
        <v>25828</v>
      </c>
      <c r="S4679" s="310" t="s">
        <v>26197</v>
      </c>
      <c r="T4679" s="310"/>
      <c r="U4679" s="310" t="s">
        <v>26198</v>
      </c>
      <c r="V4679" s="310" t="s">
        <v>26199</v>
      </c>
      <c r="Y4679" s="97"/>
      <c r="AA4679" s="91" t="str">
        <v>LOOSA001.3SH</v>
      </c>
    </row>
    <row r="4680" spans="1:27" s="91" customFormat="1" ht="15" customHeight="1" x14ac:dyDescent="0.35">
      <c r="A4680" t="s">
        <v>13976</v>
      </c>
      <c r="B4680" t="s">
        <v>13975</v>
      </c>
      <c r="C4680" t="s">
        <v>13977</v>
      </c>
      <c r="D4680" t="s">
        <v>13978</v>
      </c>
      <c r="E4680"/>
      <c r="F4680" t="s">
        <v>27</v>
      </c>
      <c r="G4680"/>
      <c r="H4680">
        <v>1.5</v>
      </c>
      <c r="I4680">
        <v>739.62</v>
      </c>
      <c r="J4680" t="s">
        <v>919</v>
      </c>
      <c r="K4680">
        <v>35.227800000000002</v>
      </c>
      <c r="L4680">
        <v>-90.053799999999995</v>
      </c>
      <c r="M4680" s="100" t="s">
        <v>38427</v>
      </c>
      <c r="N4680" t="s">
        <v>26281</v>
      </c>
      <c r="O4680" t="s">
        <v>42617</v>
      </c>
      <c r="P4680">
        <v>2</v>
      </c>
      <c r="Q4680" t="s">
        <v>27701</v>
      </c>
      <c r="R4680" t="s">
        <v>25828</v>
      </c>
      <c r="S4680" t="s">
        <v>26197</v>
      </c>
      <c r="T4680"/>
      <c r="U4680" t="s">
        <v>26198</v>
      </c>
      <c r="V4680" t="s">
        <v>26199</v>
      </c>
      <c r="X4680" s="91" t="s">
        <v>37342</v>
      </c>
      <c r="Y4680" s="97"/>
      <c r="AA4680" s="91" t="str">
        <v>LOOSA001.5SH</v>
      </c>
    </row>
    <row r="4681" spans="1:27" s="91" customFormat="1" ht="15" customHeight="1" x14ac:dyDescent="0.35">
      <c r="A4681" t="s">
        <v>13980</v>
      </c>
      <c r="B4681" t="s">
        <v>13979</v>
      </c>
      <c r="C4681" t="s">
        <v>13977</v>
      </c>
      <c r="D4681" t="s">
        <v>13981</v>
      </c>
      <c r="E4681"/>
      <c r="F4681" t="s">
        <v>27</v>
      </c>
      <c r="G4681"/>
      <c r="H4681">
        <v>5</v>
      </c>
      <c r="I4681">
        <v>727.93</v>
      </c>
      <c r="J4681" t="s">
        <v>919</v>
      </c>
      <c r="K4681">
        <v>35.254280000000001</v>
      </c>
      <c r="L4681">
        <v>-90.026049999999998</v>
      </c>
      <c r="M4681" s="100" t="s">
        <v>38427</v>
      </c>
      <c r="N4681" t="s">
        <v>26281</v>
      </c>
      <c r="O4681" t="s">
        <v>42617</v>
      </c>
      <c r="P4681">
        <v>2</v>
      </c>
      <c r="Q4681" t="s">
        <v>27701</v>
      </c>
      <c r="R4681" t="s">
        <v>25828</v>
      </c>
      <c r="S4681" t="s">
        <v>26197</v>
      </c>
      <c r="T4681"/>
      <c r="U4681" t="s">
        <v>26198</v>
      </c>
      <c r="V4681" t="s">
        <v>26199</v>
      </c>
      <c r="W4681" s="91" t="s">
        <v>42636</v>
      </c>
      <c r="X4681" s="91" t="s">
        <v>35444</v>
      </c>
      <c r="Y4681" s="97"/>
      <c r="AA4681" s="91" t="str">
        <v>LOOSA005.0SH</v>
      </c>
    </row>
    <row r="4682" spans="1:27" s="91" customFormat="1" ht="15" customHeight="1" x14ac:dyDescent="0.35">
      <c r="A4682" t="s">
        <v>27703</v>
      </c>
      <c r="B4682" t="s">
        <v>27702</v>
      </c>
      <c r="C4682" t="s">
        <v>13977</v>
      </c>
      <c r="D4682" t="s">
        <v>27704</v>
      </c>
      <c r="E4682"/>
      <c r="F4682" t="s">
        <v>27</v>
      </c>
      <c r="G4682"/>
      <c r="H4682">
        <v>8.1</v>
      </c>
      <c r="I4682">
        <v>568</v>
      </c>
      <c r="J4682" t="s">
        <v>919</v>
      </c>
      <c r="K4682">
        <v>35.259149999999998</v>
      </c>
      <c r="L4682">
        <v>-89.992189999999994</v>
      </c>
      <c r="M4682" s="100" t="s">
        <v>38427</v>
      </c>
      <c r="N4682" t="s">
        <v>26281</v>
      </c>
      <c r="O4682" t="s">
        <v>42617</v>
      </c>
      <c r="P4682">
        <v>2</v>
      </c>
      <c r="Q4682" t="s">
        <v>27721</v>
      </c>
      <c r="R4682" t="s">
        <v>25828</v>
      </c>
      <c r="S4682" t="s">
        <v>26197</v>
      </c>
      <c r="T4682"/>
      <c r="U4682" t="s">
        <v>26198</v>
      </c>
      <c r="V4682" t="s">
        <v>26199</v>
      </c>
      <c r="X4682" s="91" t="s">
        <v>32346</v>
      </c>
      <c r="Y4682" s="97"/>
      <c r="AA4682" s="91" t="str">
        <v>LOOSA008.1SH</v>
      </c>
    </row>
    <row r="4683" spans="1:27" s="91" customFormat="1" ht="15" customHeight="1" x14ac:dyDescent="0.35">
      <c r="A4683" t="s">
        <v>13983</v>
      </c>
      <c r="B4683" t="s">
        <v>13982</v>
      </c>
      <c r="C4683" t="s">
        <v>13977</v>
      </c>
      <c r="D4683" t="s">
        <v>6566</v>
      </c>
      <c r="E4683"/>
      <c r="F4683" t="s">
        <v>27</v>
      </c>
      <c r="G4683"/>
      <c r="H4683">
        <v>8.1999999999999993</v>
      </c>
      <c r="I4683">
        <v>568</v>
      </c>
      <c r="J4683" t="s">
        <v>919</v>
      </c>
      <c r="K4683">
        <v>35.259920000000001</v>
      </c>
      <c r="L4683">
        <v>-89.994460000000004</v>
      </c>
      <c r="M4683" s="100" t="s">
        <v>38427</v>
      </c>
      <c r="N4683" t="s">
        <v>26281</v>
      </c>
      <c r="O4683" t="s">
        <v>42617</v>
      </c>
      <c r="P4683">
        <v>2</v>
      </c>
      <c r="Q4683" t="s">
        <v>27721</v>
      </c>
      <c r="R4683" t="s">
        <v>25828</v>
      </c>
      <c r="S4683" t="s">
        <v>26197</v>
      </c>
      <c r="T4683"/>
      <c r="U4683" t="s">
        <v>26198</v>
      </c>
      <c r="V4683" t="s">
        <v>26199</v>
      </c>
      <c r="W4683" s="91" t="s">
        <v>13984</v>
      </c>
      <c r="X4683" s="91" t="s">
        <v>32347</v>
      </c>
      <c r="Y4683" s="97"/>
      <c r="AA4683" s="91" t="str">
        <v>LOOSA008.2SH</v>
      </c>
    </row>
    <row r="4684" spans="1:27" s="91" customFormat="1" ht="15" customHeight="1" x14ac:dyDescent="0.35">
      <c r="A4684" t="s">
        <v>27706</v>
      </c>
      <c r="B4684" t="s">
        <v>27705</v>
      </c>
      <c r="C4684" t="s">
        <v>13977</v>
      </c>
      <c r="D4684" t="s">
        <v>27707</v>
      </c>
      <c r="E4684"/>
      <c r="F4684" t="s">
        <v>27</v>
      </c>
      <c r="G4684"/>
      <c r="H4684">
        <v>8.4</v>
      </c>
      <c r="I4684">
        <v>568</v>
      </c>
      <c r="J4684" t="s">
        <v>919</v>
      </c>
      <c r="K4684">
        <v>35.260109999999997</v>
      </c>
      <c r="L4684">
        <v>-89.995310000000003</v>
      </c>
      <c r="M4684" s="100" t="s">
        <v>38427</v>
      </c>
      <c r="N4684" t="s">
        <v>26281</v>
      </c>
      <c r="O4684" t="s">
        <v>42617</v>
      </c>
      <c r="P4684">
        <v>2</v>
      </c>
      <c r="Q4684" t="s">
        <v>27721</v>
      </c>
      <c r="R4684" t="s">
        <v>25828</v>
      </c>
      <c r="S4684" t="s">
        <v>26197</v>
      </c>
      <c r="T4684"/>
      <c r="U4684" t="s">
        <v>26198</v>
      </c>
      <c r="V4684" t="s">
        <v>26199</v>
      </c>
      <c r="X4684" s="91" t="s">
        <v>32346</v>
      </c>
      <c r="Y4684" s="97"/>
      <c r="AA4684" s="91" t="str">
        <v>LOOSA008.4SH</v>
      </c>
    </row>
    <row r="4685" spans="1:27" s="91" customFormat="1" ht="15" customHeight="1" x14ac:dyDescent="0.35">
      <c r="A4685" t="s">
        <v>27709</v>
      </c>
      <c r="B4685" t="s">
        <v>27708</v>
      </c>
      <c r="C4685" t="s">
        <v>13977</v>
      </c>
      <c r="D4685" t="s">
        <v>27710</v>
      </c>
      <c r="E4685"/>
      <c r="F4685" t="s">
        <v>27</v>
      </c>
      <c r="G4685"/>
      <c r="H4685">
        <v>9.1</v>
      </c>
      <c r="I4685">
        <v>568</v>
      </c>
      <c r="J4685" t="s">
        <v>919</v>
      </c>
      <c r="K4685">
        <v>35.261769999999999</v>
      </c>
      <c r="L4685">
        <v>-89.980109999999996</v>
      </c>
      <c r="M4685" s="100" t="s">
        <v>38427</v>
      </c>
      <c r="N4685" t="s">
        <v>26281</v>
      </c>
      <c r="O4685" t="s">
        <v>42617</v>
      </c>
      <c r="P4685">
        <v>2</v>
      </c>
      <c r="Q4685" t="s">
        <v>27721</v>
      </c>
      <c r="R4685" t="s">
        <v>25828</v>
      </c>
      <c r="S4685" t="s">
        <v>26197</v>
      </c>
      <c r="T4685"/>
      <c r="U4685" t="s">
        <v>26198</v>
      </c>
      <c r="V4685" t="s">
        <v>26199</v>
      </c>
      <c r="X4685" s="91" t="s">
        <v>32346</v>
      </c>
      <c r="Y4685" s="97"/>
      <c r="AA4685" s="91" t="str">
        <v>LOOSA009.1SH</v>
      </c>
    </row>
    <row r="4686" spans="1:27" s="91" customFormat="1" ht="15" customHeight="1" x14ac:dyDescent="0.35">
      <c r="A4686" t="s">
        <v>27712</v>
      </c>
      <c r="B4686" t="s">
        <v>27711</v>
      </c>
      <c r="C4686" t="s">
        <v>13977</v>
      </c>
      <c r="D4686" t="s">
        <v>27713</v>
      </c>
      <c r="E4686"/>
      <c r="F4686" t="s">
        <v>27</v>
      </c>
      <c r="G4686"/>
      <c r="H4686">
        <v>9.4</v>
      </c>
      <c r="I4686">
        <v>568</v>
      </c>
      <c r="J4686" t="s">
        <v>919</v>
      </c>
      <c r="K4686">
        <v>35.259210000000003</v>
      </c>
      <c r="L4686">
        <v>-89.977270000000004</v>
      </c>
      <c r="M4686" s="100" t="s">
        <v>38427</v>
      </c>
      <c r="N4686" t="s">
        <v>26281</v>
      </c>
      <c r="O4686" t="s">
        <v>42617</v>
      </c>
      <c r="P4686">
        <v>2</v>
      </c>
      <c r="Q4686" t="s">
        <v>27721</v>
      </c>
      <c r="R4686" t="s">
        <v>25828</v>
      </c>
      <c r="S4686" t="s">
        <v>26197</v>
      </c>
      <c r="T4686"/>
      <c r="U4686" t="s">
        <v>26198</v>
      </c>
      <c r="V4686" t="s">
        <v>26199</v>
      </c>
      <c r="X4686" s="91" t="s">
        <v>32346</v>
      </c>
      <c r="Y4686" s="97"/>
      <c r="AA4686" s="91" t="str">
        <v>LOOSA009.4SH-LDB</v>
      </c>
    </row>
    <row r="4687" spans="1:27" s="91" customFormat="1" ht="15" customHeight="1" x14ac:dyDescent="0.35">
      <c r="A4687" t="s">
        <v>27715</v>
      </c>
      <c r="B4687" t="s">
        <v>27714</v>
      </c>
      <c r="C4687" t="s">
        <v>13977</v>
      </c>
      <c r="D4687" t="s">
        <v>27716</v>
      </c>
      <c r="E4687"/>
      <c r="F4687" t="s">
        <v>27</v>
      </c>
      <c r="G4687"/>
      <c r="H4687">
        <v>9.4</v>
      </c>
      <c r="I4687">
        <v>568</v>
      </c>
      <c r="J4687" t="s">
        <v>919</v>
      </c>
      <c r="K4687">
        <v>35.25929</v>
      </c>
      <c r="L4687">
        <v>-89.977069999999998</v>
      </c>
      <c r="M4687" s="100" t="s">
        <v>38427</v>
      </c>
      <c r="N4687" t="s">
        <v>26281</v>
      </c>
      <c r="O4687" t="s">
        <v>42617</v>
      </c>
      <c r="P4687">
        <v>2</v>
      </c>
      <c r="Q4687" t="s">
        <v>27721</v>
      </c>
      <c r="R4687" t="s">
        <v>25828</v>
      </c>
      <c r="S4687" t="s">
        <v>26197</v>
      </c>
      <c r="T4687"/>
      <c r="U4687" t="s">
        <v>26198</v>
      </c>
      <c r="V4687" t="s">
        <v>26199</v>
      </c>
      <c r="X4687" s="91" t="s">
        <v>32346</v>
      </c>
      <c r="Y4687" s="97"/>
      <c r="AA4687" s="91" t="str">
        <v>LOOSA009.4SH-RDB</v>
      </c>
    </row>
    <row r="4688" spans="1:27" s="91" customFormat="1" ht="15" customHeight="1" x14ac:dyDescent="0.35">
      <c r="A4688" t="s">
        <v>27718</v>
      </c>
      <c r="B4688" t="s">
        <v>27717</v>
      </c>
      <c r="C4688" t="s">
        <v>13977</v>
      </c>
      <c r="D4688" t="s">
        <v>27719</v>
      </c>
      <c r="E4688"/>
      <c r="F4688" t="s">
        <v>27</v>
      </c>
      <c r="G4688"/>
      <c r="H4688">
        <v>10.1</v>
      </c>
      <c r="I4688">
        <v>568</v>
      </c>
      <c r="J4688" t="s">
        <v>919</v>
      </c>
      <c r="K4688">
        <v>35.255040000000001</v>
      </c>
      <c r="L4688">
        <v>-89.968230000000005</v>
      </c>
      <c r="M4688" s="100" t="s">
        <v>38427</v>
      </c>
      <c r="N4688" t="s">
        <v>26281</v>
      </c>
      <c r="O4688" t="s">
        <v>42617</v>
      </c>
      <c r="P4688">
        <v>2</v>
      </c>
      <c r="Q4688" t="s">
        <v>27721</v>
      </c>
      <c r="R4688" t="s">
        <v>25828</v>
      </c>
      <c r="S4688" t="s">
        <v>26197</v>
      </c>
      <c r="T4688"/>
      <c r="U4688" t="s">
        <v>26198</v>
      </c>
      <c r="V4688" t="s">
        <v>26199</v>
      </c>
      <c r="X4688" s="91" t="s">
        <v>32346</v>
      </c>
      <c r="Y4688" s="97"/>
      <c r="AA4688" s="91" t="str">
        <v>LOOSA010.1SH</v>
      </c>
    </row>
    <row r="4689" spans="1:27" s="91" customFormat="1" ht="15" customHeight="1" x14ac:dyDescent="0.35">
      <c r="A4689" t="s">
        <v>29268</v>
      </c>
      <c r="B4689" t="s">
        <v>13985</v>
      </c>
      <c r="C4689" t="s">
        <v>13977</v>
      </c>
      <c r="D4689" t="s">
        <v>13986</v>
      </c>
      <c r="E4689"/>
      <c r="F4689" t="s">
        <v>27</v>
      </c>
      <c r="G4689"/>
      <c r="H4689">
        <v>17</v>
      </c>
      <c r="I4689">
        <v>530</v>
      </c>
      <c r="J4689" t="s">
        <v>919</v>
      </c>
      <c r="K4689">
        <v>35.276299999999999</v>
      </c>
      <c r="L4689">
        <v>-89.854299999999995</v>
      </c>
      <c r="M4689" s="100" t="s">
        <v>38427</v>
      </c>
      <c r="N4689" t="s">
        <v>26281</v>
      </c>
      <c r="O4689" t="s">
        <v>42617</v>
      </c>
      <c r="P4689">
        <v>2</v>
      </c>
      <c r="Q4689" t="s">
        <v>27721</v>
      </c>
      <c r="R4689" t="s">
        <v>25828</v>
      </c>
      <c r="S4689" t="s">
        <v>26197</v>
      </c>
      <c r="T4689"/>
      <c r="U4689" t="s">
        <v>26198</v>
      </c>
      <c r="V4689" t="s">
        <v>26199</v>
      </c>
      <c r="Y4689" s="97"/>
      <c r="AA4689" s="91" t="str">
        <v>LOOSA017.0SH</v>
      </c>
    </row>
    <row r="4690" spans="1:27" s="91" customFormat="1" ht="15" customHeight="1" x14ac:dyDescent="0.35">
      <c r="A4690" t="s">
        <v>13988</v>
      </c>
      <c r="B4690" t="s">
        <v>13987</v>
      </c>
      <c r="C4690" t="s">
        <v>29269</v>
      </c>
      <c r="D4690" t="s">
        <v>29270</v>
      </c>
      <c r="E4690"/>
      <c r="F4690" t="s">
        <v>27</v>
      </c>
      <c r="G4690"/>
      <c r="H4690">
        <v>1.3</v>
      </c>
      <c r="I4690">
        <v>1.38</v>
      </c>
      <c r="J4690" t="s">
        <v>919</v>
      </c>
      <c r="K4690">
        <v>35.276179999999997</v>
      </c>
      <c r="L4690">
        <v>-89.959789999999998</v>
      </c>
      <c r="M4690" s="100" t="s">
        <v>38427</v>
      </c>
      <c r="N4690" t="s">
        <v>26281</v>
      </c>
      <c r="O4690" t="s">
        <v>42617</v>
      </c>
      <c r="P4690">
        <v>2</v>
      </c>
      <c r="Q4690" t="s">
        <v>27720</v>
      </c>
      <c r="R4690" t="s">
        <v>25828</v>
      </c>
      <c r="S4690" t="s">
        <v>26197</v>
      </c>
      <c r="T4690"/>
      <c r="U4690" t="s">
        <v>26198</v>
      </c>
      <c r="V4690" t="s">
        <v>26199</v>
      </c>
      <c r="W4690" s="91" t="s">
        <v>13989</v>
      </c>
      <c r="X4690" s="91" t="s">
        <v>35445</v>
      </c>
      <c r="Y4690" s="97"/>
      <c r="AA4690" s="91" t="str">
        <v>LOOSA10.8T1.3SH</v>
      </c>
    </row>
    <row r="4691" spans="1:27" s="91" customFormat="1" ht="15" customHeight="1" x14ac:dyDescent="0.35">
      <c r="A4691" t="s">
        <v>13991</v>
      </c>
      <c r="B4691" t="s">
        <v>13990</v>
      </c>
      <c r="C4691" t="s">
        <v>13992</v>
      </c>
      <c r="D4691" t="s">
        <v>13993</v>
      </c>
      <c r="E4691"/>
      <c r="F4691" t="s">
        <v>27</v>
      </c>
      <c r="G4691"/>
      <c r="H4691">
        <v>0.3</v>
      </c>
      <c r="I4691">
        <v>2.5</v>
      </c>
      <c r="J4691" t="s">
        <v>919</v>
      </c>
      <c r="K4691">
        <v>35.268630000000002</v>
      </c>
      <c r="L4691">
        <v>-89.924400000000006</v>
      </c>
      <c r="M4691" s="100" t="s">
        <v>38427</v>
      </c>
      <c r="N4691" t="s">
        <v>26281</v>
      </c>
      <c r="O4691" t="s">
        <v>42617</v>
      </c>
      <c r="P4691">
        <v>2</v>
      </c>
      <c r="Q4691" t="s">
        <v>32348</v>
      </c>
      <c r="R4691" t="s">
        <v>25828</v>
      </c>
      <c r="S4691" t="s">
        <v>26197</v>
      </c>
      <c r="T4691"/>
      <c r="U4691" t="s">
        <v>26198</v>
      </c>
      <c r="V4691" t="s">
        <v>26199</v>
      </c>
      <c r="W4691" s="91" t="s">
        <v>13994</v>
      </c>
      <c r="X4691" s="91" t="s">
        <v>31860</v>
      </c>
      <c r="Y4691" s="97"/>
      <c r="AA4691" s="91" t="str">
        <v>LOOSA12.8T0.4T0.3SH</v>
      </c>
    </row>
    <row r="4692" spans="1:27" s="91" customFormat="1" ht="15" customHeight="1" x14ac:dyDescent="0.35">
      <c r="A4692" t="s">
        <v>13996</v>
      </c>
      <c r="B4692" t="s">
        <v>13995</v>
      </c>
      <c r="C4692" t="s">
        <v>13992</v>
      </c>
      <c r="D4692" t="s">
        <v>13997</v>
      </c>
      <c r="E4692"/>
      <c r="F4692" t="s">
        <v>27</v>
      </c>
      <c r="G4692"/>
      <c r="H4692">
        <v>0</v>
      </c>
      <c r="I4692">
        <v>0.85</v>
      </c>
      <c r="J4692" t="s">
        <v>919</v>
      </c>
      <c r="K4692">
        <v>35.270569999999999</v>
      </c>
      <c r="L4692">
        <v>-89.927260000000004</v>
      </c>
      <c r="M4692" s="100" t="s">
        <v>38427</v>
      </c>
      <c r="N4692" t="s">
        <v>26281</v>
      </c>
      <c r="O4692" t="s">
        <v>42617</v>
      </c>
      <c r="P4692">
        <v>2</v>
      </c>
      <c r="Q4692" t="s">
        <v>32348</v>
      </c>
      <c r="R4692" t="s">
        <v>25828</v>
      </c>
      <c r="S4692" t="s">
        <v>26197</v>
      </c>
      <c r="T4692"/>
      <c r="U4692" t="s">
        <v>26198</v>
      </c>
      <c r="V4692" t="s">
        <v>26199</v>
      </c>
      <c r="W4692" s="91" t="s">
        <v>13998</v>
      </c>
      <c r="X4692" s="91" t="s">
        <v>31098</v>
      </c>
      <c r="Y4692" s="97"/>
      <c r="AA4692" s="91" t="str">
        <v>LOOSA12.8T0.6T0.0SH</v>
      </c>
    </row>
    <row r="4693" spans="1:27" s="91" customFormat="1" ht="15" customHeight="1" x14ac:dyDescent="0.35">
      <c r="A4693" t="s">
        <v>14000</v>
      </c>
      <c r="B4693" t="s">
        <v>13999</v>
      </c>
      <c r="C4693" t="s">
        <v>14001</v>
      </c>
      <c r="D4693" t="s">
        <v>14002</v>
      </c>
      <c r="E4693"/>
      <c r="F4693" t="s">
        <v>27</v>
      </c>
      <c r="G4693"/>
      <c r="H4693">
        <v>15.8</v>
      </c>
      <c r="I4693">
        <v>534.38</v>
      </c>
      <c r="J4693" t="s">
        <v>919</v>
      </c>
      <c r="K4693">
        <v>35.275199999999998</v>
      </c>
      <c r="L4693">
        <v>-89.887299999999996</v>
      </c>
      <c r="M4693" s="100" t="s">
        <v>38427</v>
      </c>
      <c r="N4693" t="s">
        <v>26281</v>
      </c>
      <c r="O4693" t="s">
        <v>42617</v>
      </c>
      <c r="P4693">
        <v>2</v>
      </c>
      <c r="Q4693" t="s">
        <v>27721</v>
      </c>
      <c r="R4693" t="s">
        <v>25828</v>
      </c>
      <c r="S4693" t="s">
        <v>26197</v>
      </c>
      <c r="T4693"/>
      <c r="U4693" t="s">
        <v>26198</v>
      </c>
      <c r="V4693" t="s">
        <v>26199</v>
      </c>
      <c r="W4693" s="91" t="s">
        <v>14003</v>
      </c>
      <c r="X4693" s="91" t="s">
        <v>32349</v>
      </c>
      <c r="Y4693" s="97"/>
      <c r="AA4693" s="91" t="str">
        <v>LOOSA1C15.8SH</v>
      </c>
    </row>
    <row r="4694" spans="1:27" s="91" customFormat="1" ht="15" customHeight="1" x14ac:dyDescent="0.35">
      <c r="A4694" t="s">
        <v>14005</v>
      </c>
      <c r="B4694" t="s">
        <v>14004</v>
      </c>
      <c r="C4694" t="s">
        <v>14001</v>
      </c>
      <c r="D4694" t="s">
        <v>2878</v>
      </c>
      <c r="E4694"/>
      <c r="F4694" t="s">
        <v>27</v>
      </c>
      <c r="G4694"/>
      <c r="H4694">
        <v>22.7</v>
      </c>
      <c r="I4694">
        <v>504.86</v>
      </c>
      <c r="J4694" t="s">
        <v>919</v>
      </c>
      <c r="K4694">
        <v>35.280799999999999</v>
      </c>
      <c r="L4694">
        <v>-89.765799999999999</v>
      </c>
      <c r="M4694" s="100" t="s">
        <v>38427</v>
      </c>
      <c r="N4694" t="s">
        <v>26281</v>
      </c>
      <c r="O4694" t="s">
        <v>42336</v>
      </c>
      <c r="P4694">
        <v>2</v>
      </c>
      <c r="Q4694" t="s">
        <v>27722</v>
      </c>
      <c r="R4694" t="s">
        <v>25828</v>
      </c>
      <c r="S4694" t="s">
        <v>26197</v>
      </c>
      <c r="T4694"/>
      <c r="U4694" t="s">
        <v>26198</v>
      </c>
      <c r="V4694" t="s">
        <v>26199</v>
      </c>
      <c r="W4694" s="91" t="s">
        <v>14006</v>
      </c>
      <c r="X4694" s="91" t="s">
        <v>32350</v>
      </c>
      <c r="Y4694" s="97"/>
      <c r="AA4694" s="91" t="str">
        <v>LOOSA1C22.7SH</v>
      </c>
    </row>
    <row r="4695" spans="1:27" s="91" customFormat="1" ht="15" customHeight="1" x14ac:dyDescent="0.35">
      <c r="A4695" t="s">
        <v>14008</v>
      </c>
      <c r="B4695" t="s">
        <v>14007</v>
      </c>
      <c r="C4695" t="s">
        <v>29269</v>
      </c>
      <c r="D4695" t="s">
        <v>14009</v>
      </c>
      <c r="E4695"/>
      <c r="F4695" t="s">
        <v>27</v>
      </c>
      <c r="G4695"/>
      <c r="H4695">
        <v>2.2000000000000002</v>
      </c>
      <c r="I4695">
        <v>0.55000000000000004</v>
      </c>
      <c r="J4695" t="s">
        <v>919</v>
      </c>
      <c r="K4695">
        <v>35.318300000000001</v>
      </c>
      <c r="L4695">
        <v>-89.711399999999998</v>
      </c>
      <c r="M4695" s="100" t="s">
        <v>38427</v>
      </c>
      <c r="N4695" t="s">
        <v>26281</v>
      </c>
      <c r="O4695" t="s">
        <v>42336</v>
      </c>
      <c r="P4695">
        <v>2</v>
      </c>
      <c r="Q4695" t="s">
        <v>32351</v>
      </c>
      <c r="R4695" t="s">
        <v>25828</v>
      </c>
      <c r="S4695" t="s">
        <v>26197</v>
      </c>
      <c r="T4695"/>
      <c r="U4695" t="s">
        <v>26198</v>
      </c>
      <c r="V4695" t="s">
        <v>26199</v>
      </c>
      <c r="W4695" s="91" t="s">
        <v>29271</v>
      </c>
      <c r="X4695" s="91" t="s">
        <v>32352</v>
      </c>
      <c r="Y4695" s="97"/>
      <c r="AA4695" s="91" t="str">
        <v>LOOSA1C27.0T2.2SH</v>
      </c>
    </row>
    <row r="4696" spans="1:27" s="91" customFormat="1" ht="15" customHeight="1" x14ac:dyDescent="0.35">
      <c r="A4696" t="s">
        <v>39630</v>
      </c>
      <c r="B4696" t="s">
        <v>14014</v>
      </c>
      <c r="C4696" t="s">
        <v>14001</v>
      </c>
      <c r="D4696" t="s">
        <v>14016</v>
      </c>
      <c r="E4696"/>
      <c r="F4696" t="s">
        <v>27</v>
      </c>
      <c r="G4696"/>
      <c r="H4696">
        <v>29.6</v>
      </c>
      <c r="I4696">
        <v>415.17</v>
      </c>
      <c r="J4696" t="s">
        <v>919</v>
      </c>
      <c r="K4696">
        <v>35.301079999999999</v>
      </c>
      <c r="L4696">
        <v>-89.685400000000001</v>
      </c>
      <c r="M4696" s="100" t="s">
        <v>38427</v>
      </c>
      <c r="N4696" t="s">
        <v>26281</v>
      </c>
      <c r="O4696" t="s">
        <v>42336</v>
      </c>
      <c r="P4696">
        <v>2</v>
      </c>
      <c r="Q4696" t="s">
        <v>27723</v>
      </c>
      <c r="R4696" t="s">
        <v>25828</v>
      </c>
      <c r="S4696" t="s">
        <v>26197</v>
      </c>
      <c r="T4696"/>
      <c r="U4696" t="s">
        <v>26198</v>
      </c>
      <c r="V4696" t="s">
        <v>26199</v>
      </c>
      <c r="W4696" s="91" t="s">
        <v>14015</v>
      </c>
      <c r="Y4696" s="97"/>
      <c r="AA4696" s="91" t="str">
        <v>LOOSA1C27.6SH</v>
      </c>
    </row>
    <row r="4697" spans="1:27" s="91" customFormat="1" ht="15" customHeight="1" x14ac:dyDescent="0.35">
      <c r="A4697" t="s">
        <v>14011</v>
      </c>
      <c r="B4697" t="s">
        <v>14010</v>
      </c>
      <c r="C4697" t="s">
        <v>14001</v>
      </c>
      <c r="D4697" t="s">
        <v>14012</v>
      </c>
      <c r="E4697"/>
      <c r="F4697" t="s">
        <v>27</v>
      </c>
      <c r="G4697"/>
      <c r="H4697">
        <v>28.6</v>
      </c>
      <c r="I4697">
        <v>413.64</v>
      </c>
      <c r="J4697" t="s">
        <v>919</v>
      </c>
      <c r="K4697">
        <v>35.307139999999997</v>
      </c>
      <c r="L4697">
        <v>-89.667959999999994</v>
      </c>
      <c r="M4697" s="100" t="s">
        <v>38427</v>
      </c>
      <c r="N4697" t="s">
        <v>26281</v>
      </c>
      <c r="O4697" t="s">
        <v>42336</v>
      </c>
      <c r="P4697">
        <v>2</v>
      </c>
      <c r="Q4697" t="s">
        <v>27723</v>
      </c>
      <c r="R4697" t="s">
        <v>25828</v>
      </c>
      <c r="S4697" t="s">
        <v>26197</v>
      </c>
      <c r="T4697"/>
      <c r="U4697" t="s">
        <v>26198</v>
      </c>
      <c r="V4697" t="s">
        <v>26199</v>
      </c>
      <c r="W4697" s="91" t="s">
        <v>14013</v>
      </c>
      <c r="X4697" s="91" t="s">
        <v>35446</v>
      </c>
      <c r="Y4697" s="97"/>
      <c r="AA4697" s="91" t="str">
        <v>LOOSA1C28.6SH</v>
      </c>
    </row>
    <row r="4698" spans="1:27" s="91" customFormat="1" ht="15" customHeight="1" x14ac:dyDescent="0.35">
      <c r="A4698" t="s">
        <v>14018</v>
      </c>
      <c r="B4698" t="s">
        <v>14017</v>
      </c>
      <c r="C4698" t="s">
        <v>14001</v>
      </c>
      <c r="D4698" t="s">
        <v>14019</v>
      </c>
      <c r="E4698"/>
      <c r="F4698" t="s">
        <v>27</v>
      </c>
      <c r="G4698"/>
      <c r="H4698">
        <v>30.2</v>
      </c>
      <c r="I4698">
        <v>211.74</v>
      </c>
      <c r="J4698" t="s">
        <v>919</v>
      </c>
      <c r="K4698">
        <v>35.31127</v>
      </c>
      <c r="L4698">
        <v>-89.639169999999993</v>
      </c>
      <c r="M4698" s="100" t="s">
        <v>38427</v>
      </c>
      <c r="N4698" t="s">
        <v>26281</v>
      </c>
      <c r="O4698" t="s">
        <v>39631</v>
      </c>
      <c r="P4698">
        <v>2</v>
      </c>
      <c r="Q4698" t="s">
        <v>27723</v>
      </c>
      <c r="R4698" t="s">
        <v>25828</v>
      </c>
      <c r="S4698" t="s">
        <v>26197</v>
      </c>
      <c r="T4698"/>
      <c r="U4698" t="s">
        <v>26198</v>
      </c>
      <c r="V4698" t="s">
        <v>26199</v>
      </c>
      <c r="W4698" s="91" t="s">
        <v>39632</v>
      </c>
      <c r="X4698" s="91" t="s">
        <v>32353</v>
      </c>
      <c r="Y4698" s="97"/>
      <c r="AA4698" s="91" t="str">
        <v>LOOSA1C30.2SH</v>
      </c>
    </row>
    <row r="4699" spans="1:27" s="91" customFormat="1" ht="15" customHeight="1" x14ac:dyDescent="0.35">
      <c r="A4699" t="s">
        <v>14021</v>
      </c>
      <c r="B4699" t="s">
        <v>14020</v>
      </c>
      <c r="C4699" t="s">
        <v>14001</v>
      </c>
      <c r="D4699" t="s">
        <v>14022</v>
      </c>
      <c r="E4699"/>
      <c r="F4699" t="s">
        <v>27</v>
      </c>
      <c r="G4699"/>
      <c r="H4699">
        <v>34</v>
      </c>
      <c r="I4699">
        <v>199.26</v>
      </c>
      <c r="J4699" t="s">
        <v>80</v>
      </c>
      <c r="K4699">
        <v>35.292990000000003</v>
      </c>
      <c r="L4699">
        <v>-89.578140000000005</v>
      </c>
      <c r="M4699" s="100" t="s">
        <v>38427</v>
      </c>
      <c r="N4699" t="s">
        <v>26281</v>
      </c>
      <c r="O4699" t="s">
        <v>42613</v>
      </c>
      <c r="P4699">
        <v>2</v>
      </c>
      <c r="Q4699" t="s">
        <v>27723</v>
      </c>
      <c r="R4699" t="s">
        <v>25828</v>
      </c>
      <c r="S4699" t="s">
        <v>26197</v>
      </c>
      <c r="T4699"/>
      <c r="U4699" t="s">
        <v>26198</v>
      </c>
      <c r="V4699" t="s">
        <v>26199</v>
      </c>
      <c r="X4699" s="91" t="s">
        <v>32354</v>
      </c>
      <c r="Y4699" s="97"/>
      <c r="AA4699" s="91" t="str">
        <v>LOOSA1C34.0FA</v>
      </c>
    </row>
    <row r="4700" spans="1:27" s="91" customFormat="1" ht="15" customHeight="1" x14ac:dyDescent="0.35">
      <c r="A4700" t="s">
        <v>14024</v>
      </c>
      <c r="B4700" t="s">
        <v>14023</v>
      </c>
      <c r="C4700" t="s">
        <v>14025</v>
      </c>
      <c r="D4700" t="s">
        <v>14026</v>
      </c>
      <c r="E4700"/>
      <c r="F4700" t="s">
        <v>27</v>
      </c>
      <c r="G4700"/>
      <c r="H4700">
        <v>1.9</v>
      </c>
      <c r="I4700">
        <v>19.809999999999999</v>
      </c>
      <c r="J4700" t="s">
        <v>80</v>
      </c>
      <c r="K4700">
        <v>35.275289999999998</v>
      </c>
      <c r="L4700">
        <v>-89.476209999999995</v>
      </c>
      <c r="M4700" s="100" t="s">
        <v>38427</v>
      </c>
      <c r="N4700" t="s">
        <v>26281</v>
      </c>
      <c r="O4700" t="s">
        <v>42616</v>
      </c>
      <c r="P4700">
        <v>2</v>
      </c>
      <c r="Q4700" t="s">
        <v>27724</v>
      </c>
      <c r="R4700" t="s">
        <v>25828</v>
      </c>
      <c r="S4700" t="s">
        <v>26197</v>
      </c>
      <c r="T4700"/>
      <c r="U4700" t="s">
        <v>26198</v>
      </c>
      <c r="V4700" t="s">
        <v>26199</v>
      </c>
      <c r="W4700" s="91" t="s">
        <v>29272</v>
      </c>
      <c r="X4700" s="91" t="s">
        <v>35447</v>
      </c>
      <c r="Y4700" s="97"/>
      <c r="AA4700" s="91" t="str">
        <v>LOOSA1C38.3T1.9FA</v>
      </c>
    </row>
    <row r="4701" spans="1:27" s="91" customFormat="1" ht="15" customHeight="1" x14ac:dyDescent="0.35">
      <c r="A4701" t="s">
        <v>14028</v>
      </c>
      <c r="B4701" t="s">
        <v>14027</v>
      </c>
      <c r="C4701" t="s">
        <v>14001</v>
      </c>
      <c r="D4701" t="s">
        <v>14029</v>
      </c>
      <c r="E4701"/>
      <c r="F4701" t="s">
        <v>27</v>
      </c>
      <c r="G4701"/>
      <c r="H4701">
        <v>40.5</v>
      </c>
      <c r="I4701">
        <v>156.97999999999999</v>
      </c>
      <c r="J4701" t="s">
        <v>80</v>
      </c>
      <c r="K4701">
        <v>35.293700000000001</v>
      </c>
      <c r="L4701">
        <v>-89.507800000000003</v>
      </c>
      <c r="M4701" s="100" t="s">
        <v>38427</v>
      </c>
      <c r="N4701" t="s">
        <v>26281</v>
      </c>
      <c r="O4701" t="s">
        <v>42613</v>
      </c>
      <c r="P4701">
        <v>2</v>
      </c>
      <c r="Q4701" t="s">
        <v>26283</v>
      </c>
      <c r="R4701" t="s">
        <v>25828</v>
      </c>
      <c r="S4701" t="s">
        <v>26197</v>
      </c>
      <c r="T4701"/>
      <c r="U4701" t="s">
        <v>26198</v>
      </c>
      <c r="V4701" t="s">
        <v>26199</v>
      </c>
      <c r="Y4701" s="97"/>
      <c r="AA4701" s="91" t="str">
        <v>LOOSA1C40.5FA</v>
      </c>
    </row>
    <row r="4702" spans="1:27" s="91" customFormat="1" ht="15" customHeight="1" x14ac:dyDescent="0.35">
      <c r="A4702" t="s">
        <v>14031</v>
      </c>
      <c r="B4702" t="s">
        <v>14030</v>
      </c>
      <c r="C4702" t="s">
        <v>14001</v>
      </c>
      <c r="D4702" t="s">
        <v>39633</v>
      </c>
      <c r="E4702"/>
      <c r="F4702" t="s">
        <v>27</v>
      </c>
      <c r="G4702"/>
      <c r="H4702">
        <v>42.5</v>
      </c>
      <c r="I4702">
        <v>115.46</v>
      </c>
      <c r="J4702" t="s">
        <v>80</v>
      </c>
      <c r="K4702">
        <v>35.2911</v>
      </c>
      <c r="L4702">
        <v>-89.429400000000001</v>
      </c>
      <c r="M4702" s="100" t="s">
        <v>38427</v>
      </c>
      <c r="N4702" t="s">
        <v>26281</v>
      </c>
      <c r="O4702" t="s">
        <v>42614</v>
      </c>
      <c r="P4702">
        <v>2</v>
      </c>
      <c r="Q4702" t="s">
        <v>26283</v>
      </c>
      <c r="R4702" t="s">
        <v>25828</v>
      </c>
      <c r="S4702" t="s">
        <v>26197</v>
      </c>
      <c r="T4702"/>
      <c r="U4702" t="s">
        <v>26198</v>
      </c>
      <c r="V4702" t="s">
        <v>26199</v>
      </c>
      <c r="W4702" s="91" t="s">
        <v>14032</v>
      </c>
      <c r="X4702" s="91" t="s">
        <v>39634</v>
      </c>
      <c r="Y4702" s="97"/>
      <c r="AA4702" s="91" t="str">
        <v>LOOSA1C42.5FA</v>
      </c>
    </row>
    <row r="4703" spans="1:27" s="91" customFormat="1" ht="15" customHeight="1" x14ac:dyDescent="0.35">
      <c r="A4703" t="s">
        <v>14034</v>
      </c>
      <c r="B4703" t="s">
        <v>14033</v>
      </c>
      <c r="C4703" t="s">
        <v>14001</v>
      </c>
      <c r="D4703" t="s">
        <v>41396</v>
      </c>
      <c r="E4703"/>
      <c r="F4703" t="s">
        <v>27</v>
      </c>
      <c r="G4703"/>
      <c r="H4703">
        <v>45.5</v>
      </c>
      <c r="I4703">
        <v>24.83</v>
      </c>
      <c r="J4703" t="s">
        <v>80</v>
      </c>
      <c r="K4703">
        <v>35.269300000000001</v>
      </c>
      <c r="L4703">
        <v>-89.252300000000005</v>
      </c>
      <c r="M4703" s="100" t="s">
        <v>38427</v>
      </c>
      <c r="N4703" t="s">
        <v>26281</v>
      </c>
      <c r="O4703" t="s">
        <v>42615</v>
      </c>
      <c r="P4703">
        <v>2</v>
      </c>
      <c r="Q4703" t="s">
        <v>27725</v>
      </c>
      <c r="R4703" t="s">
        <v>25828</v>
      </c>
      <c r="S4703" t="s">
        <v>26197</v>
      </c>
      <c r="T4703"/>
      <c r="U4703" t="s">
        <v>26198</v>
      </c>
      <c r="V4703" t="s">
        <v>26199</v>
      </c>
      <c r="X4703" s="91" t="s">
        <v>29737</v>
      </c>
      <c r="Y4703" s="97"/>
      <c r="AA4703" s="91" t="str">
        <v>LOOSA1C45.5FA</v>
      </c>
    </row>
    <row r="4704" spans="1:27" s="91" customFormat="1" ht="15" customHeight="1" x14ac:dyDescent="0.35">
      <c r="A4704" t="s">
        <v>38024</v>
      </c>
      <c r="B4704" t="s">
        <v>38025</v>
      </c>
      <c r="C4704" t="s">
        <v>13977</v>
      </c>
      <c r="D4704" t="s">
        <v>41397</v>
      </c>
      <c r="E4704"/>
      <c r="F4704" t="s">
        <v>27</v>
      </c>
      <c r="G4704" t="s">
        <v>9</v>
      </c>
      <c r="H4704">
        <v>48.3</v>
      </c>
      <c r="I4704">
        <v>79.599999999999994</v>
      </c>
      <c r="J4704" t="s">
        <v>80</v>
      </c>
      <c r="K4704">
        <v>35.250410000000002</v>
      </c>
      <c r="L4704">
        <v>-89.343699999999998</v>
      </c>
      <c r="M4704" s="100" t="s">
        <v>38427</v>
      </c>
      <c r="N4704" t="s">
        <v>26281</v>
      </c>
      <c r="O4704" t="s">
        <v>39635</v>
      </c>
      <c r="P4704">
        <v>2</v>
      </c>
      <c r="Q4704" t="s">
        <v>38026</v>
      </c>
      <c r="R4704" t="s">
        <v>25828</v>
      </c>
      <c r="S4704" t="s">
        <v>26197</v>
      </c>
      <c r="T4704"/>
      <c r="U4704" t="s">
        <v>26198</v>
      </c>
      <c r="V4704" t="s">
        <v>26199</v>
      </c>
      <c r="Y4704" s="97"/>
      <c r="AA4704" s="91" t="str">
        <v>LOOSA1C48.3FA</v>
      </c>
    </row>
    <row r="4705" spans="1:27" s="91" customFormat="1" ht="15" customHeight="1" x14ac:dyDescent="0.35">
      <c r="A4705" t="s">
        <v>14036</v>
      </c>
      <c r="B4705" t="s">
        <v>14035</v>
      </c>
      <c r="C4705" t="s">
        <v>14001</v>
      </c>
      <c r="D4705" t="s">
        <v>32355</v>
      </c>
      <c r="E4705"/>
      <c r="F4705" t="s">
        <v>9</v>
      </c>
      <c r="G4705"/>
      <c r="H4705">
        <v>53.6</v>
      </c>
      <c r="I4705">
        <v>26.04</v>
      </c>
      <c r="J4705" t="s">
        <v>80</v>
      </c>
      <c r="K4705">
        <v>35.2684</v>
      </c>
      <c r="L4705">
        <v>-89.262299999999996</v>
      </c>
      <c r="M4705" s="100" t="s">
        <v>38427</v>
      </c>
      <c r="N4705" t="s">
        <v>26281</v>
      </c>
      <c r="O4705" t="s">
        <v>42615</v>
      </c>
      <c r="P4705">
        <v>2</v>
      </c>
      <c r="Q4705" t="s">
        <v>27725</v>
      </c>
      <c r="R4705" t="s">
        <v>25828</v>
      </c>
      <c r="S4705" t="s">
        <v>26197</v>
      </c>
      <c r="T4705"/>
      <c r="U4705" t="s">
        <v>26198</v>
      </c>
      <c r="V4705" t="s">
        <v>26199</v>
      </c>
      <c r="W4705" s="91" t="s">
        <v>14037</v>
      </c>
      <c r="X4705" s="91" t="s">
        <v>35448</v>
      </c>
      <c r="Y4705" s="97"/>
      <c r="AA4705" s="91" t="str">
        <v>LOOSA1C53.6FA</v>
      </c>
    </row>
    <row r="4706" spans="1:27" s="91" customFormat="1" ht="15" customHeight="1" x14ac:dyDescent="0.35">
      <c r="A4706" t="s">
        <v>14039</v>
      </c>
      <c r="B4706" t="s">
        <v>14038</v>
      </c>
      <c r="C4706" t="s">
        <v>14040</v>
      </c>
      <c r="D4706" t="s">
        <v>14041</v>
      </c>
      <c r="E4706"/>
      <c r="F4706" t="s">
        <v>27</v>
      </c>
      <c r="G4706"/>
      <c r="H4706">
        <v>0</v>
      </c>
      <c r="I4706">
        <v>568</v>
      </c>
      <c r="J4706" t="s">
        <v>919</v>
      </c>
      <c r="K4706">
        <v>35.262799999999999</v>
      </c>
      <c r="L4706">
        <v>-89.993099999999998</v>
      </c>
      <c r="M4706" s="100" t="s">
        <v>38427</v>
      </c>
      <c r="N4706" t="s">
        <v>26281</v>
      </c>
      <c r="O4706" t="s">
        <v>42617</v>
      </c>
      <c r="P4706">
        <v>2</v>
      </c>
      <c r="Q4706" t="s">
        <v>32348</v>
      </c>
      <c r="R4706" t="s">
        <v>25828</v>
      </c>
      <c r="S4706" t="s">
        <v>26197</v>
      </c>
      <c r="T4706" t="s">
        <v>27726</v>
      </c>
      <c r="U4706" t="s">
        <v>26207</v>
      </c>
      <c r="V4706" t="s">
        <v>26199</v>
      </c>
      <c r="Y4706" s="97"/>
      <c r="AA4706" s="91" t="str">
        <v>LOOSABORROW1SH</v>
      </c>
    </row>
    <row r="4707" spans="1:27" s="91" customFormat="1" ht="15" customHeight="1" x14ac:dyDescent="0.35">
      <c r="A4707" t="s">
        <v>14043</v>
      </c>
      <c r="B4707" t="s">
        <v>14042</v>
      </c>
      <c r="C4707" t="s">
        <v>14044</v>
      </c>
      <c r="D4707" t="s">
        <v>14045</v>
      </c>
      <c r="E4707"/>
      <c r="F4707" t="s">
        <v>29083</v>
      </c>
      <c r="G4707"/>
      <c r="H4707">
        <v>0.1</v>
      </c>
      <c r="I4707">
        <v>3.76</v>
      </c>
      <c r="J4707" t="s">
        <v>2522</v>
      </c>
      <c r="K4707">
        <v>35.487499999999997</v>
      </c>
      <c r="L4707">
        <v>-87.831666999999996</v>
      </c>
      <c r="M4707" s="100" t="s">
        <v>38391</v>
      </c>
      <c r="N4707" t="s">
        <v>26220</v>
      </c>
      <c r="O4707" t="s">
        <v>42304</v>
      </c>
      <c r="P4707">
        <v>5</v>
      </c>
      <c r="Q4707" t="s">
        <v>32356</v>
      </c>
      <c r="R4707" t="s">
        <v>25808</v>
      </c>
      <c r="S4707" t="s">
        <v>26197</v>
      </c>
      <c r="T4707"/>
      <c r="U4707" t="s">
        <v>26198</v>
      </c>
      <c r="V4707" t="s">
        <v>26199</v>
      </c>
      <c r="Y4707" s="97"/>
      <c r="AA4707" s="91" t="str">
        <v>LOPOS000.1PE</v>
      </c>
    </row>
    <row r="4708" spans="1:27" s="91" customFormat="1" ht="15" customHeight="1" x14ac:dyDescent="0.35">
      <c r="A4708" t="s">
        <v>14047</v>
      </c>
      <c r="B4708" t="s">
        <v>14046</v>
      </c>
      <c r="C4708" t="s">
        <v>14048</v>
      </c>
      <c r="D4708" t="s">
        <v>14049</v>
      </c>
      <c r="E4708"/>
      <c r="F4708" t="s">
        <v>28985</v>
      </c>
      <c r="G4708"/>
      <c r="H4708">
        <v>3.6</v>
      </c>
      <c r="I4708">
        <v>5.8</v>
      </c>
      <c r="J4708" t="s">
        <v>301</v>
      </c>
      <c r="K4708">
        <v>35.205860000000001</v>
      </c>
      <c r="L4708">
        <v>-84.402770000000004</v>
      </c>
      <c r="M4708" s="100" t="s">
        <v>38384</v>
      </c>
      <c r="N4708" t="s">
        <v>26211</v>
      </c>
      <c r="O4708" t="s">
        <v>42223</v>
      </c>
      <c r="P4708">
        <v>2</v>
      </c>
      <c r="Q4708" t="s">
        <v>27727</v>
      </c>
      <c r="R4708" t="s">
        <v>25802</v>
      </c>
      <c r="S4708" t="s">
        <v>26197</v>
      </c>
      <c r="T4708"/>
      <c r="U4708" t="s">
        <v>26198</v>
      </c>
      <c r="V4708" t="s">
        <v>26204</v>
      </c>
      <c r="X4708" s="91" t="s">
        <v>32357</v>
      </c>
      <c r="Y4708" s="97"/>
      <c r="AA4708" s="91" t="str">
        <v>LOSS003.6PO</v>
      </c>
    </row>
    <row r="4709" spans="1:27" s="91" customFormat="1" ht="15" customHeight="1" x14ac:dyDescent="0.35">
      <c r="A4709" t="s">
        <v>14051</v>
      </c>
      <c r="B4709" t="s">
        <v>14050</v>
      </c>
      <c r="C4709" t="s">
        <v>14052</v>
      </c>
      <c r="D4709" t="s">
        <v>14053</v>
      </c>
      <c r="E4709"/>
      <c r="F4709" t="s">
        <v>29083</v>
      </c>
      <c r="G4709"/>
      <c r="H4709">
        <v>0.2</v>
      </c>
      <c r="I4709">
        <v>4.78</v>
      </c>
      <c r="J4709" t="s">
        <v>2522</v>
      </c>
      <c r="K4709">
        <v>35.806060000000002</v>
      </c>
      <c r="L4709">
        <v>-87.767930000000007</v>
      </c>
      <c r="M4709" s="100" t="s">
        <v>38391</v>
      </c>
      <c r="N4709" t="s">
        <v>26220</v>
      </c>
      <c r="O4709" t="s">
        <v>42618</v>
      </c>
      <c r="P4709">
        <v>5</v>
      </c>
      <c r="Q4709" t="s">
        <v>32358</v>
      </c>
      <c r="R4709" t="s">
        <v>25808</v>
      </c>
      <c r="S4709" t="s">
        <v>26197</v>
      </c>
      <c r="T4709"/>
      <c r="U4709" t="s">
        <v>26198</v>
      </c>
      <c r="V4709" t="s">
        <v>26199</v>
      </c>
      <c r="Y4709" s="97"/>
      <c r="AA4709" s="91" t="str">
        <v>LOST000.2PE</v>
      </c>
    </row>
    <row r="4710" spans="1:27" s="91" customFormat="1" ht="15" customHeight="1" x14ac:dyDescent="0.35">
      <c r="A4710" t="s">
        <v>14055</v>
      </c>
      <c r="B4710" t="s">
        <v>14054</v>
      </c>
      <c r="C4710" t="s">
        <v>14052</v>
      </c>
      <c r="D4710" t="s">
        <v>14056</v>
      </c>
      <c r="E4710"/>
      <c r="F4710" t="s">
        <v>44</v>
      </c>
      <c r="G4710"/>
      <c r="H4710">
        <v>0.7</v>
      </c>
      <c r="I4710">
        <v>17.760000000000002</v>
      </c>
      <c r="J4710" t="s">
        <v>1015</v>
      </c>
      <c r="K4710">
        <v>36.100700000000003</v>
      </c>
      <c r="L4710">
        <v>-83.611500000000007</v>
      </c>
      <c r="M4710" s="100" t="s">
        <v>38388</v>
      </c>
      <c r="N4710" t="s">
        <v>18813</v>
      </c>
      <c r="O4710" t="s">
        <v>42590</v>
      </c>
      <c r="P4710">
        <v>4</v>
      </c>
      <c r="Q4710" t="s">
        <v>27728</v>
      </c>
      <c r="R4710" t="s">
        <v>25825</v>
      </c>
      <c r="S4710" t="s">
        <v>26197</v>
      </c>
      <c r="T4710"/>
      <c r="U4710" t="s">
        <v>26198</v>
      </c>
      <c r="V4710" t="s">
        <v>26204</v>
      </c>
      <c r="W4710" s="91" t="s">
        <v>14057</v>
      </c>
      <c r="X4710" s="91" t="s">
        <v>32359</v>
      </c>
      <c r="Y4710" s="97"/>
      <c r="AA4710" s="91" t="str">
        <v>LOST000.7JE</v>
      </c>
    </row>
    <row r="4711" spans="1:27" s="91" customFormat="1" ht="15" customHeight="1" x14ac:dyDescent="0.35">
      <c r="A4711" t="s">
        <v>14059</v>
      </c>
      <c r="B4711" t="s">
        <v>14058</v>
      </c>
      <c r="C4711" t="s">
        <v>14052</v>
      </c>
      <c r="D4711" t="s">
        <v>14060</v>
      </c>
      <c r="E4711"/>
      <c r="F4711" t="s">
        <v>29086</v>
      </c>
      <c r="G4711"/>
      <c r="H4711">
        <v>0.8</v>
      </c>
      <c r="I4711">
        <v>18.23</v>
      </c>
      <c r="J4711" t="s">
        <v>2322</v>
      </c>
      <c r="K4711">
        <v>35.859166999999999</v>
      </c>
      <c r="L4711">
        <v>-85.361943999999994</v>
      </c>
      <c r="M4711" s="100" t="s">
        <v>38383</v>
      </c>
      <c r="N4711" t="s">
        <v>3589</v>
      </c>
      <c r="O4711" t="s">
        <v>42619</v>
      </c>
      <c r="P4711">
        <v>2</v>
      </c>
      <c r="Q4711" t="s">
        <v>32360</v>
      </c>
      <c r="R4711" t="s">
        <v>25812</v>
      </c>
      <c r="S4711" t="s">
        <v>26197</v>
      </c>
      <c r="T4711"/>
      <c r="U4711" t="s">
        <v>26198</v>
      </c>
      <c r="V4711" t="s">
        <v>26199</v>
      </c>
      <c r="Y4711" s="97"/>
      <c r="AA4711" s="91" t="str">
        <v>LOST000.8WH</v>
      </c>
    </row>
    <row r="4712" spans="1:27" s="91" customFormat="1" ht="15" customHeight="1" x14ac:dyDescent="0.35">
      <c r="A4712" t="s">
        <v>14062</v>
      </c>
      <c r="B4712" t="s">
        <v>14061</v>
      </c>
      <c r="C4712" t="s">
        <v>14063</v>
      </c>
      <c r="D4712" t="s">
        <v>14064</v>
      </c>
      <c r="E4712"/>
      <c r="F4712" t="s">
        <v>28985</v>
      </c>
      <c r="G4712"/>
      <c r="H4712">
        <v>0.9</v>
      </c>
      <c r="I4712">
        <v>0.7</v>
      </c>
      <c r="J4712" t="s">
        <v>553</v>
      </c>
      <c r="K4712">
        <v>35.780990000000003</v>
      </c>
      <c r="L4712">
        <v>-83.606170000000006</v>
      </c>
      <c r="M4712" s="100" t="s">
        <v>38394</v>
      </c>
      <c r="N4712" t="s">
        <v>26308</v>
      </c>
      <c r="O4712" t="s">
        <v>42620</v>
      </c>
      <c r="P4712">
        <v>5</v>
      </c>
      <c r="Q4712" t="s">
        <v>26804</v>
      </c>
      <c r="R4712" t="s">
        <v>25825</v>
      </c>
      <c r="S4712" t="s">
        <v>26197</v>
      </c>
      <c r="T4712"/>
      <c r="U4712" t="s">
        <v>26198</v>
      </c>
      <c r="V4712" t="s">
        <v>26204</v>
      </c>
      <c r="X4712" s="91" t="s">
        <v>32361</v>
      </c>
      <c r="Y4712" s="97"/>
      <c r="AA4712" s="91" t="str">
        <v>LOST000.9SV</v>
      </c>
    </row>
    <row r="4713" spans="1:27" s="91" customFormat="1" ht="15" customHeight="1" x14ac:dyDescent="0.35">
      <c r="A4713" t="s">
        <v>14066</v>
      </c>
      <c r="B4713" t="s">
        <v>14065</v>
      </c>
      <c r="C4713" t="s">
        <v>14052</v>
      </c>
      <c r="D4713" t="s">
        <v>14067</v>
      </c>
      <c r="E4713"/>
      <c r="F4713" t="s">
        <v>29083</v>
      </c>
      <c r="G4713"/>
      <c r="H4713">
        <v>1.3</v>
      </c>
      <c r="I4713">
        <v>6.77</v>
      </c>
      <c r="J4713" t="s">
        <v>194</v>
      </c>
      <c r="K4713">
        <v>35.581600000000002</v>
      </c>
      <c r="L4713">
        <v>-88.071299999999994</v>
      </c>
      <c r="M4713" s="100" t="s">
        <v>38402</v>
      </c>
      <c r="N4713" t="s">
        <v>26242</v>
      </c>
      <c r="O4713" t="s">
        <v>42588</v>
      </c>
      <c r="P4713">
        <v>3</v>
      </c>
      <c r="Q4713" t="s">
        <v>32362</v>
      </c>
      <c r="R4713" t="s">
        <v>25816</v>
      </c>
      <c r="S4713" t="s">
        <v>26197</v>
      </c>
      <c r="T4713"/>
      <c r="U4713" t="s">
        <v>26198</v>
      </c>
      <c r="V4713" t="s">
        <v>26199</v>
      </c>
      <c r="Y4713" s="97"/>
      <c r="AA4713" s="91" t="str">
        <v>LOST001.3DE</v>
      </c>
    </row>
    <row r="4714" spans="1:27" s="91" customFormat="1" ht="15" customHeight="1" x14ac:dyDescent="0.35">
      <c r="A4714" t="s">
        <v>36637</v>
      </c>
      <c r="B4714" t="s">
        <v>36638</v>
      </c>
      <c r="C4714" t="s">
        <v>14052</v>
      </c>
      <c r="D4714" t="s">
        <v>36639</v>
      </c>
      <c r="E4714"/>
      <c r="F4714" t="s">
        <v>44</v>
      </c>
      <c r="G4714"/>
      <c r="H4714">
        <v>1.3</v>
      </c>
      <c r="I4714">
        <v>17.5</v>
      </c>
      <c r="J4714" t="s">
        <v>1015</v>
      </c>
      <c r="K4714">
        <v>36.093800000000002</v>
      </c>
      <c r="L4714">
        <v>-83.605900000000005</v>
      </c>
      <c r="M4714" s="100" t="s">
        <v>38388</v>
      </c>
      <c r="N4714" t="s">
        <v>18813</v>
      </c>
      <c r="O4714" t="s">
        <v>42590</v>
      </c>
      <c r="P4714">
        <v>4</v>
      </c>
      <c r="Q4714" t="s">
        <v>27728</v>
      </c>
      <c r="R4714" t="s">
        <v>25825</v>
      </c>
      <c r="S4714" t="s">
        <v>26197</v>
      </c>
      <c r="T4714"/>
      <c r="U4714" t="s">
        <v>26198</v>
      </c>
      <c r="V4714" t="s">
        <v>26204</v>
      </c>
      <c r="X4714" s="91" t="s">
        <v>36640</v>
      </c>
      <c r="Y4714" s="97"/>
      <c r="AA4714" s="91" t="str">
        <v>LOST001.3JE</v>
      </c>
    </row>
    <row r="4715" spans="1:27" s="91" customFormat="1" ht="15" customHeight="1" x14ac:dyDescent="0.35">
      <c r="A4715" t="s">
        <v>14069</v>
      </c>
      <c r="B4715" t="s">
        <v>14068</v>
      </c>
      <c r="C4715" t="s">
        <v>14052</v>
      </c>
      <c r="D4715" t="s">
        <v>14070</v>
      </c>
      <c r="E4715"/>
      <c r="F4715" t="s">
        <v>29083</v>
      </c>
      <c r="G4715"/>
      <c r="H4715">
        <v>1.5</v>
      </c>
      <c r="I4715">
        <v>4.5999999999999996</v>
      </c>
      <c r="J4715" t="s">
        <v>22</v>
      </c>
      <c r="K4715">
        <v>36.471499999999999</v>
      </c>
      <c r="L4715">
        <v>-88.026600000000002</v>
      </c>
      <c r="M4715" s="100" t="s">
        <v>38392</v>
      </c>
      <c r="N4715" t="s">
        <v>26221</v>
      </c>
      <c r="O4715" t="s">
        <v>42589</v>
      </c>
      <c r="P4715">
        <v>3</v>
      </c>
      <c r="Q4715" t="s">
        <v>32363</v>
      </c>
      <c r="R4715" t="s">
        <v>25829</v>
      </c>
      <c r="S4715" t="s">
        <v>26197</v>
      </c>
      <c r="T4715"/>
      <c r="U4715" t="s">
        <v>26198</v>
      </c>
      <c r="V4715" t="s">
        <v>26199</v>
      </c>
      <c r="W4715" s="91" t="s">
        <v>35449</v>
      </c>
      <c r="Y4715" s="97"/>
      <c r="AA4715" s="91" t="str">
        <v>LOST001.5ST</v>
      </c>
    </row>
    <row r="4716" spans="1:27" s="91" customFormat="1" ht="15" customHeight="1" x14ac:dyDescent="0.35">
      <c r="A4716" t="s">
        <v>14072</v>
      </c>
      <c r="B4716" t="s">
        <v>14071</v>
      </c>
      <c r="C4716" t="s">
        <v>14052</v>
      </c>
      <c r="D4716" t="s">
        <v>14073</v>
      </c>
      <c r="E4716"/>
      <c r="F4716" t="s">
        <v>27</v>
      </c>
      <c r="G4716"/>
      <c r="H4716">
        <v>2.1</v>
      </c>
      <c r="I4716">
        <v>8.19</v>
      </c>
      <c r="J4716" t="s">
        <v>936</v>
      </c>
      <c r="K4716">
        <v>35.759770000000003</v>
      </c>
      <c r="L4716">
        <v>-89.356499999999997</v>
      </c>
      <c r="M4716" s="100" t="s">
        <v>38381</v>
      </c>
      <c r="N4716" t="s">
        <v>26209</v>
      </c>
      <c r="O4716" t="s">
        <v>42139</v>
      </c>
      <c r="P4716">
        <v>1</v>
      </c>
      <c r="Q4716" t="s">
        <v>27729</v>
      </c>
      <c r="R4716" t="s">
        <v>25816</v>
      </c>
      <c r="S4716" t="s">
        <v>26197</v>
      </c>
      <c r="T4716"/>
      <c r="U4716" t="s">
        <v>26198</v>
      </c>
      <c r="V4716" t="s">
        <v>26199</v>
      </c>
      <c r="W4716" s="91" t="s">
        <v>14074</v>
      </c>
      <c r="X4716" s="91" t="s">
        <v>32364</v>
      </c>
      <c r="Y4716" s="97"/>
      <c r="AA4716" s="91" t="str">
        <v>LOST002.1HY</v>
      </c>
    </row>
    <row r="4717" spans="1:27" s="91" customFormat="1" ht="15" customHeight="1" x14ac:dyDescent="0.35">
      <c r="A4717" t="s">
        <v>14076</v>
      </c>
      <c r="B4717" t="s">
        <v>14075</v>
      </c>
      <c r="C4717" t="s">
        <v>14052</v>
      </c>
      <c r="D4717" t="s">
        <v>14077</v>
      </c>
      <c r="E4717"/>
      <c r="F4717" t="s">
        <v>44</v>
      </c>
      <c r="G4717"/>
      <c r="H4717">
        <v>2.1</v>
      </c>
      <c r="I4717">
        <v>15.3</v>
      </c>
      <c r="J4717" t="s">
        <v>1015</v>
      </c>
      <c r="K4717">
        <v>36.095700000000001</v>
      </c>
      <c r="L4717">
        <v>-83.594099999999997</v>
      </c>
      <c r="M4717" s="100" t="s">
        <v>38388</v>
      </c>
      <c r="N4717" t="s">
        <v>18813</v>
      </c>
      <c r="O4717" t="s">
        <v>42590</v>
      </c>
      <c r="P4717">
        <v>4</v>
      </c>
      <c r="Q4717" t="s">
        <v>27728</v>
      </c>
      <c r="R4717" t="s">
        <v>25825</v>
      </c>
      <c r="S4717" t="s">
        <v>26197</v>
      </c>
      <c r="T4717"/>
      <c r="U4717" t="s">
        <v>26198</v>
      </c>
      <c r="V4717" t="s">
        <v>26204</v>
      </c>
      <c r="Y4717" s="97"/>
      <c r="AA4717" s="91" t="str">
        <v>LOST002.1JE</v>
      </c>
    </row>
    <row r="4718" spans="1:27" s="91" customFormat="1" ht="15" customHeight="1" x14ac:dyDescent="0.35">
      <c r="A4718" t="s">
        <v>14079</v>
      </c>
      <c r="B4718" t="s">
        <v>14078</v>
      </c>
      <c r="C4718" t="s">
        <v>14052</v>
      </c>
      <c r="D4718" t="s">
        <v>14080</v>
      </c>
      <c r="E4718"/>
      <c r="F4718" t="s">
        <v>44</v>
      </c>
      <c r="G4718"/>
      <c r="H4718">
        <v>4.2</v>
      </c>
      <c r="I4718">
        <v>11.86</v>
      </c>
      <c r="J4718" t="s">
        <v>1015</v>
      </c>
      <c r="K4718">
        <v>36.097700000000003</v>
      </c>
      <c r="L4718">
        <v>-83.564400000000006</v>
      </c>
      <c r="M4718" s="100" t="s">
        <v>38388</v>
      </c>
      <c r="N4718" t="s">
        <v>18813</v>
      </c>
      <c r="O4718" t="s">
        <v>42590</v>
      </c>
      <c r="P4718">
        <v>4</v>
      </c>
      <c r="Q4718" t="s">
        <v>27728</v>
      </c>
      <c r="R4718" t="s">
        <v>25825</v>
      </c>
      <c r="S4718" t="s">
        <v>26197</v>
      </c>
      <c r="T4718"/>
      <c r="U4718" t="s">
        <v>26198</v>
      </c>
      <c r="V4718" t="s">
        <v>26204</v>
      </c>
      <c r="Y4718" s="97"/>
      <c r="AA4718" s="91" t="str">
        <v>LOST004.2JE</v>
      </c>
    </row>
    <row r="4719" spans="1:27" s="91" customFormat="1" ht="15" customHeight="1" x14ac:dyDescent="0.35">
      <c r="A4719" s="310" t="s">
        <v>41398</v>
      </c>
      <c r="B4719" s="310" t="s">
        <v>41399</v>
      </c>
      <c r="C4719" s="310" t="s">
        <v>41400</v>
      </c>
      <c r="D4719" s="310" t="s">
        <v>41401</v>
      </c>
      <c r="E4719" s="310"/>
      <c r="F4719" s="310" t="s">
        <v>33</v>
      </c>
      <c r="G4719" s="310"/>
      <c r="H4719" s="314">
        <v>4.5999999999999996</v>
      </c>
      <c r="I4719" s="314">
        <v>1.7</v>
      </c>
      <c r="J4719" s="310" t="s">
        <v>6513</v>
      </c>
      <c r="K4719" s="314">
        <v>35.266680000000001</v>
      </c>
      <c r="L4719" s="314">
        <v>-86.315629999999999</v>
      </c>
      <c r="M4719" s="314" t="s">
        <v>38457</v>
      </c>
      <c r="N4719" s="310" t="s">
        <v>26336</v>
      </c>
      <c r="O4719" s="310" t="s">
        <v>41402</v>
      </c>
      <c r="P4719" s="314">
        <v>2</v>
      </c>
      <c r="Q4719" s="310" t="s">
        <v>26404</v>
      </c>
      <c r="R4719" s="310" t="s">
        <v>25808</v>
      </c>
      <c r="S4719" s="310" t="s">
        <v>26197</v>
      </c>
      <c r="T4719" s="310" t="s">
        <v>26405</v>
      </c>
      <c r="U4719" s="310" t="s">
        <v>26207</v>
      </c>
      <c r="V4719" s="310" t="s">
        <v>26199</v>
      </c>
      <c r="W4719" s="91" t="s">
        <v>41403</v>
      </c>
      <c r="X4719" s="91" t="s">
        <v>41404</v>
      </c>
      <c r="Y4719" s="97"/>
      <c r="AA4719" s="91" t="str">
        <v>LOST004.6MR</v>
      </c>
    </row>
    <row r="4720" spans="1:27" s="91" customFormat="1" ht="15" customHeight="1" x14ac:dyDescent="0.35">
      <c r="A4720" s="310" t="s">
        <v>41405</v>
      </c>
      <c r="B4720" s="310" t="s">
        <v>41406</v>
      </c>
      <c r="C4720" s="310" t="s">
        <v>14052</v>
      </c>
      <c r="D4720" s="310" t="s">
        <v>41407</v>
      </c>
      <c r="E4720" s="310"/>
      <c r="F4720" s="310" t="s">
        <v>33</v>
      </c>
      <c r="G4720" s="310"/>
      <c r="H4720" s="314">
        <v>4.8</v>
      </c>
      <c r="I4720" s="314">
        <v>1.3</v>
      </c>
      <c r="J4720" s="310" t="s">
        <v>6513</v>
      </c>
      <c r="K4720" s="314">
        <v>35.266970000000001</v>
      </c>
      <c r="L4720" s="314">
        <v>-86.318349999999995</v>
      </c>
      <c r="M4720" s="314" t="s">
        <v>38457</v>
      </c>
      <c r="N4720" s="310" t="s">
        <v>26336</v>
      </c>
      <c r="O4720" s="310" t="s">
        <v>41402</v>
      </c>
      <c r="P4720" s="314">
        <v>2</v>
      </c>
      <c r="Q4720" s="310" t="s">
        <v>41408</v>
      </c>
      <c r="R4720" s="310" t="s">
        <v>25808</v>
      </c>
      <c r="S4720" s="310" t="s">
        <v>26197</v>
      </c>
      <c r="T4720" s="310"/>
      <c r="U4720" s="310" t="s">
        <v>26198</v>
      </c>
      <c r="V4720" s="310" t="s">
        <v>26199</v>
      </c>
      <c r="W4720" s="91" t="s">
        <v>41409</v>
      </c>
      <c r="X4720" s="91" t="s">
        <v>41410</v>
      </c>
      <c r="Y4720" s="97"/>
      <c r="AA4720" s="91" t="str">
        <v>LOST004.8MR</v>
      </c>
    </row>
    <row r="4721" spans="1:27" s="91" customFormat="1" ht="15" customHeight="1" x14ac:dyDescent="0.35">
      <c r="A4721" t="s">
        <v>14082</v>
      </c>
      <c r="B4721" t="s">
        <v>14081</v>
      </c>
      <c r="C4721" t="s">
        <v>14052</v>
      </c>
      <c r="D4721" t="s">
        <v>14083</v>
      </c>
      <c r="E4721"/>
      <c r="F4721" t="s">
        <v>44</v>
      </c>
      <c r="G4721"/>
      <c r="H4721">
        <v>8.6</v>
      </c>
      <c r="I4721">
        <v>3.92</v>
      </c>
      <c r="J4721" t="s">
        <v>1015</v>
      </c>
      <c r="K4721">
        <v>36.08</v>
      </c>
      <c r="L4721">
        <v>-83.521900000000002</v>
      </c>
      <c r="M4721" s="100" t="s">
        <v>38388</v>
      </c>
      <c r="N4721" t="s">
        <v>18813</v>
      </c>
      <c r="O4721" t="s">
        <v>42590</v>
      </c>
      <c r="P4721">
        <v>4</v>
      </c>
      <c r="Q4721" t="s">
        <v>27728</v>
      </c>
      <c r="R4721" t="s">
        <v>25825</v>
      </c>
      <c r="S4721" t="s">
        <v>26197</v>
      </c>
      <c r="T4721"/>
      <c r="U4721" t="s">
        <v>26198</v>
      </c>
      <c r="V4721" t="s">
        <v>26204</v>
      </c>
      <c r="Y4721" s="97"/>
      <c r="AA4721" s="91" t="str">
        <v>LOST008.6JE</v>
      </c>
    </row>
    <row r="4722" spans="1:27" s="91" customFormat="1" ht="15" customHeight="1" x14ac:dyDescent="0.35">
      <c r="A4722" t="s">
        <v>14085</v>
      </c>
      <c r="B4722" t="s">
        <v>14084</v>
      </c>
      <c r="C4722" t="s">
        <v>14086</v>
      </c>
      <c r="D4722" t="s">
        <v>6462</v>
      </c>
      <c r="E4722"/>
      <c r="F4722" t="s">
        <v>28994</v>
      </c>
      <c r="G4722"/>
      <c r="H4722">
        <v>0.6</v>
      </c>
      <c r="I4722">
        <v>7.37</v>
      </c>
      <c r="J4722" t="s">
        <v>68</v>
      </c>
      <c r="K4722">
        <v>36.335799999999999</v>
      </c>
      <c r="L4722">
        <v>-82.9786</v>
      </c>
      <c r="M4722" s="100" t="s">
        <v>38388</v>
      </c>
      <c r="N4722" t="s">
        <v>18813</v>
      </c>
      <c r="O4722" t="s">
        <v>42591</v>
      </c>
      <c r="P4722">
        <v>4</v>
      </c>
      <c r="Q4722" t="s">
        <v>32365</v>
      </c>
      <c r="R4722" t="s">
        <v>25821</v>
      </c>
      <c r="S4722" t="s">
        <v>26197</v>
      </c>
      <c r="T4722"/>
      <c r="U4722" t="s">
        <v>26198</v>
      </c>
      <c r="V4722" t="s">
        <v>26204</v>
      </c>
      <c r="Y4722" s="97"/>
      <c r="AA4722" s="91" t="str">
        <v>LOUDE000.6HS</v>
      </c>
    </row>
    <row r="4723" spans="1:27" s="91" customFormat="1" ht="15" customHeight="1" x14ac:dyDescent="0.35">
      <c r="A4723" t="s">
        <v>14088</v>
      </c>
      <c r="B4723" t="s">
        <v>14087</v>
      </c>
      <c r="C4723" t="s">
        <v>14089</v>
      </c>
      <c r="D4723" t="s">
        <v>14090</v>
      </c>
      <c r="E4723"/>
      <c r="F4723" t="s">
        <v>29083</v>
      </c>
      <c r="G4723"/>
      <c r="H4723">
        <v>1.8</v>
      </c>
      <c r="I4723">
        <v>16.64</v>
      </c>
      <c r="J4723" t="s">
        <v>166</v>
      </c>
      <c r="K4723">
        <v>36.359166999999999</v>
      </c>
      <c r="L4723">
        <v>-87.306111000000001</v>
      </c>
      <c r="M4723" s="100" t="s">
        <v>38380</v>
      </c>
      <c r="N4723" t="s">
        <v>26208</v>
      </c>
      <c r="O4723" t="s">
        <v>42592</v>
      </c>
      <c r="P4723">
        <v>5</v>
      </c>
      <c r="Q4723" t="s">
        <v>27730</v>
      </c>
      <c r="R4723" t="s">
        <v>25829</v>
      </c>
      <c r="S4723" t="s">
        <v>26197</v>
      </c>
      <c r="T4723"/>
      <c r="U4723" t="s">
        <v>26198</v>
      </c>
      <c r="V4723" t="s">
        <v>26199</v>
      </c>
      <c r="Y4723" s="97"/>
      <c r="AA4723" s="91" t="str">
        <v>LOUIS001.8MT</v>
      </c>
    </row>
    <row r="4724" spans="1:27" s="91" customFormat="1" ht="15" customHeight="1" x14ac:dyDescent="0.35">
      <c r="A4724" t="s">
        <v>14092</v>
      </c>
      <c r="B4724" t="s">
        <v>14091</v>
      </c>
      <c r="C4724" t="s">
        <v>14093</v>
      </c>
      <c r="D4724" t="s">
        <v>14094</v>
      </c>
      <c r="E4724"/>
      <c r="F4724" t="s">
        <v>29010</v>
      </c>
      <c r="G4724"/>
      <c r="H4724">
        <v>0.2</v>
      </c>
      <c r="I4724">
        <v>6.77</v>
      </c>
      <c r="J4724" t="s">
        <v>1237</v>
      </c>
      <c r="K4724">
        <v>36.467990999999998</v>
      </c>
      <c r="L4724">
        <v>-84.146054000000007</v>
      </c>
      <c r="M4724" s="100" t="s">
        <v>38417</v>
      </c>
      <c r="N4724" t="s">
        <v>26260</v>
      </c>
      <c r="O4724" t="s">
        <v>42131</v>
      </c>
      <c r="P4724">
        <v>4</v>
      </c>
      <c r="Q4724" t="s">
        <v>32366</v>
      </c>
      <c r="R4724" t="s">
        <v>25825</v>
      </c>
      <c r="S4724" t="s">
        <v>26197</v>
      </c>
      <c r="T4724"/>
      <c r="U4724" t="s">
        <v>26198</v>
      </c>
      <c r="V4724" t="s">
        <v>26204</v>
      </c>
      <c r="W4724" s="91" t="s">
        <v>14092</v>
      </c>
      <c r="X4724" s="91" t="s">
        <v>39636</v>
      </c>
      <c r="Y4724" s="97"/>
      <c r="AA4724" s="91" t="str">
        <v>LOUSE000.2CA</v>
      </c>
    </row>
    <row r="4725" spans="1:27" s="91" customFormat="1" ht="15" customHeight="1" x14ac:dyDescent="0.35">
      <c r="A4725" t="s">
        <v>14096</v>
      </c>
      <c r="B4725" t="s">
        <v>14095</v>
      </c>
      <c r="C4725" t="s">
        <v>14097</v>
      </c>
      <c r="D4725" t="s">
        <v>14098</v>
      </c>
      <c r="E4725"/>
      <c r="F4725" t="s">
        <v>44</v>
      </c>
      <c r="G4725"/>
      <c r="H4725">
        <v>2.2000000000000002</v>
      </c>
      <c r="I4725">
        <v>6.31</v>
      </c>
      <c r="J4725" t="s">
        <v>359</v>
      </c>
      <c r="K4725">
        <v>36.015700000000002</v>
      </c>
      <c r="L4725">
        <v>-83.854900000000001</v>
      </c>
      <c r="M4725" s="100" t="s">
        <v>38388</v>
      </c>
      <c r="N4725" t="s">
        <v>18813</v>
      </c>
      <c r="O4725" t="s">
        <v>42593</v>
      </c>
      <c r="P4725">
        <v>4</v>
      </c>
      <c r="Q4725" t="s">
        <v>27731</v>
      </c>
      <c r="R4725" t="s">
        <v>25825</v>
      </c>
      <c r="S4725" t="s">
        <v>26197</v>
      </c>
      <c r="T4725"/>
      <c r="U4725" t="s">
        <v>26198</v>
      </c>
      <c r="V4725" t="s">
        <v>26204</v>
      </c>
      <c r="W4725" s="91" t="s">
        <v>14099</v>
      </c>
      <c r="X4725" s="91" t="s">
        <v>32367</v>
      </c>
      <c r="Y4725" s="97"/>
      <c r="AA4725" s="91" t="str">
        <v>LOVE002.2KN</v>
      </c>
    </row>
    <row r="4726" spans="1:27" s="91" customFormat="1" ht="15" customHeight="1" x14ac:dyDescent="0.35">
      <c r="A4726" s="310" t="s">
        <v>43516</v>
      </c>
      <c r="B4726" s="310" t="s">
        <v>43517</v>
      </c>
      <c r="C4726" s="310" t="s">
        <v>14097</v>
      </c>
      <c r="D4726" s="310" t="s">
        <v>43518</v>
      </c>
      <c r="E4726" s="310"/>
      <c r="F4726" s="310" t="s">
        <v>28998</v>
      </c>
      <c r="G4726" s="310" t="s">
        <v>44</v>
      </c>
      <c r="H4726" s="314">
        <v>4.3</v>
      </c>
      <c r="I4726" s="314">
        <v>1.29</v>
      </c>
      <c r="J4726" s="310" t="s">
        <v>359</v>
      </c>
      <c r="K4726" s="314">
        <v>36.039459999999998</v>
      </c>
      <c r="L4726" s="314">
        <v>-83.872470000000007</v>
      </c>
      <c r="M4726" s="314" t="s">
        <v>43514</v>
      </c>
      <c r="N4726" s="310" t="s">
        <v>18813</v>
      </c>
      <c r="O4726" s="310" t="s">
        <v>42593</v>
      </c>
      <c r="P4726" s="314">
        <v>4</v>
      </c>
      <c r="Q4726" s="310" t="s">
        <v>27731</v>
      </c>
      <c r="R4726" s="310" t="s">
        <v>25825</v>
      </c>
      <c r="S4726" s="310" t="s">
        <v>26197</v>
      </c>
      <c r="T4726" s="310"/>
      <c r="U4726" s="310" t="s">
        <v>26198</v>
      </c>
      <c r="V4726" s="310" t="s">
        <v>26204</v>
      </c>
      <c r="X4726" s="91" t="s">
        <v>43515</v>
      </c>
      <c r="Y4726" s="97"/>
      <c r="AA4726" s="91" t="str">
        <v>LOVE004.3KN</v>
      </c>
    </row>
    <row r="4727" spans="1:27" s="91" customFormat="1" ht="15" customHeight="1" x14ac:dyDescent="0.35">
      <c r="A4727" t="s">
        <v>14101</v>
      </c>
      <c r="B4727" t="s">
        <v>14100</v>
      </c>
      <c r="C4727" t="s">
        <v>14102</v>
      </c>
      <c r="D4727" t="s">
        <v>14103</v>
      </c>
      <c r="E4727"/>
      <c r="F4727" t="s">
        <v>33</v>
      </c>
      <c r="G4727"/>
      <c r="H4727">
        <v>0.1</v>
      </c>
      <c r="I4727">
        <v>2.71</v>
      </c>
      <c r="J4727" t="s">
        <v>34</v>
      </c>
      <c r="K4727">
        <v>35.635556000000001</v>
      </c>
      <c r="L4727">
        <v>-87.275000000000006</v>
      </c>
      <c r="M4727" s="100" t="s">
        <v>38382</v>
      </c>
      <c r="N4727" t="s">
        <v>26210</v>
      </c>
      <c r="O4727" t="s">
        <v>42594</v>
      </c>
      <c r="P4727">
        <v>3</v>
      </c>
      <c r="Q4727" t="s">
        <v>32368</v>
      </c>
      <c r="R4727" t="s">
        <v>25808</v>
      </c>
      <c r="S4727" t="s">
        <v>26197</v>
      </c>
      <c r="T4727"/>
      <c r="U4727" t="s">
        <v>26198</v>
      </c>
      <c r="V4727" t="s">
        <v>26199</v>
      </c>
      <c r="Y4727" s="97"/>
      <c r="AA4727" s="91" t="str">
        <v>LOVES000.1MY</v>
      </c>
    </row>
    <row r="4728" spans="1:27" s="91" customFormat="1" ht="15" customHeight="1" x14ac:dyDescent="0.35">
      <c r="A4728" t="s">
        <v>32369</v>
      </c>
      <c r="B4728" t="s">
        <v>32370</v>
      </c>
      <c r="C4728" t="s">
        <v>14102</v>
      </c>
      <c r="D4728" t="s">
        <v>32371</v>
      </c>
      <c r="E4728"/>
      <c r="F4728" t="s">
        <v>33</v>
      </c>
      <c r="G4728"/>
      <c r="H4728">
        <v>0.4</v>
      </c>
      <c r="I4728">
        <v>1.46</v>
      </c>
      <c r="J4728" t="s">
        <v>277</v>
      </c>
      <c r="K4728">
        <v>36.235999999999997</v>
      </c>
      <c r="L4728">
        <v>-86.716899999999995</v>
      </c>
      <c r="M4728" s="100" t="s">
        <v>38414</v>
      </c>
      <c r="N4728" t="s">
        <v>26254</v>
      </c>
      <c r="O4728" t="s">
        <v>43193</v>
      </c>
      <c r="P4728">
        <v>5</v>
      </c>
      <c r="Q4728" t="s">
        <v>32372</v>
      </c>
      <c r="R4728" t="s">
        <v>25829</v>
      </c>
      <c r="S4728" t="s">
        <v>26197</v>
      </c>
      <c r="T4728"/>
      <c r="U4728" t="s">
        <v>26198</v>
      </c>
      <c r="V4728" t="s">
        <v>26199</v>
      </c>
      <c r="X4728" s="91" t="s">
        <v>31525</v>
      </c>
      <c r="Y4728" s="97"/>
      <c r="AA4728" s="91" t="str">
        <v>LOVES000.4DA</v>
      </c>
    </row>
    <row r="4729" spans="1:27" s="91" customFormat="1" ht="15" customHeight="1" x14ac:dyDescent="0.35">
      <c r="A4729" t="s">
        <v>14105</v>
      </c>
      <c r="B4729" t="s">
        <v>14104</v>
      </c>
      <c r="C4729" t="s">
        <v>14106</v>
      </c>
      <c r="D4729" t="s">
        <v>14107</v>
      </c>
      <c r="E4729"/>
      <c r="F4729" t="s">
        <v>28969</v>
      </c>
      <c r="G4729"/>
      <c r="H4729">
        <v>0.1</v>
      </c>
      <c r="I4729">
        <v>0.82</v>
      </c>
      <c r="J4729" t="s">
        <v>10</v>
      </c>
      <c r="K4729">
        <v>35.115200000000002</v>
      </c>
      <c r="L4729">
        <v>-88.423280000000005</v>
      </c>
      <c r="M4729" s="100" t="s">
        <v>38402</v>
      </c>
      <c r="N4729" t="s">
        <v>26242</v>
      </c>
      <c r="O4729" t="s">
        <v>42595</v>
      </c>
      <c r="P4729">
        <v>3</v>
      </c>
      <c r="Q4729" t="s">
        <v>32373</v>
      </c>
      <c r="R4729" t="s">
        <v>25816</v>
      </c>
      <c r="S4729" t="s">
        <v>26197</v>
      </c>
      <c r="T4729"/>
      <c r="U4729" t="s">
        <v>26198</v>
      </c>
      <c r="V4729" t="s">
        <v>26199</v>
      </c>
      <c r="W4729" s="91" t="s">
        <v>14108</v>
      </c>
      <c r="X4729" s="91" t="s">
        <v>32374</v>
      </c>
      <c r="Y4729" s="97"/>
      <c r="AA4729" s="91" t="str">
        <v>LOWL7.4T0.1MC</v>
      </c>
    </row>
    <row r="4730" spans="1:27" s="91" customFormat="1" ht="15" customHeight="1" x14ac:dyDescent="0.35">
      <c r="A4730" t="s">
        <v>14110</v>
      </c>
      <c r="B4730" t="s">
        <v>14109</v>
      </c>
      <c r="C4730" t="s">
        <v>14111</v>
      </c>
      <c r="D4730" t="s">
        <v>10673</v>
      </c>
      <c r="E4730"/>
      <c r="F4730" t="s">
        <v>58</v>
      </c>
      <c r="G4730"/>
      <c r="H4730">
        <v>1.3</v>
      </c>
      <c r="I4730">
        <v>4.75</v>
      </c>
      <c r="J4730" t="s">
        <v>249</v>
      </c>
      <c r="K4730">
        <v>35.602130000000002</v>
      </c>
      <c r="L4730">
        <v>-85.078659999999999</v>
      </c>
      <c r="M4730" s="100" t="s">
        <v>38386</v>
      </c>
      <c r="N4730" t="s">
        <v>29084</v>
      </c>
      <c r="O4730" t="s">
        <v>42183</v>
      </c>
      <c r="P4730">
        <v>3</v>
      </c>
      <c r="Q4730" t="s">
        <v>30591</v>
      </c>
      <c r="R4730" t="s">
        <v>25802</v>
      </c>
      <c r="S4730" t="s">
        <v>26197</v>
      </c>
      <c r="T4730"/>
      <c r="U4730" t="s">
        <v>26198</v>
      </c>
      <c r="V4730" t="s">
        <v>26199</v>
      </c>
      <c r="Y4730" s="97"/>
      <c r="AA4730" s="91" t="str">
        <v>LOWRY001.3BL</v>
      </c>
    </row>
    <row r="4731" spans="1:27" s="91" customFormat="1" ht="15" customHeight="1" x14ac:dyDescent="0.35">
      <c r="A4731" t="s">
        <v>14117</v>
      </c>
      <c r="B4731" t="s">
        <v>14116</v>
      </c>
      <c r="C4731" t="s">
        <v>14118</v>
      </c>
      <c r="D4731" t="s">
        <v>2203</v>
      </c>
      <c r="E4731"/>
      <c r="F4731" t="s">
        <v>115</v>
      </c>
      <c r="G4731"/>
      <c r="H4731">
        <v>0.5</v>
      </c>
      <c r="I4731">
        <v>1.19</v>
      </c>
      <c r="J4731" t="s">
        <v>249</v>
      </c>
      <c r="K4731">
        <v>35.548400000000001</v>
      </c>
      <c r="L4731">
        <v>-85.208200000000005</v>
      </c>
      <c r="M4731" s="100" t="s">
        <v>38393</v>
      </c>
      <c r="N4731" t="s">
        <v>59</v>
      </c>
      <c r="O4731" t="s">
        <v>42282</v>
      </c>
      <c r="P4731">
        <v>5</v>
      </c>
      <c r="Q4731" t="s">
        <v>27063</v>
      </c>
      <c r="R4731" t="s">
        <v>25802</v>
      </c>
      <c r="S4731" t="s">
        <v>26197</v>
      </c>
      <c r="T4731"/>
      <c r="U4731" t="s">
        <v>26198</v>
      </c>
      <c r="V4731" t="s">
        <v>26199</v>
      </c>
      <c r="W4731" s="91" t="s">
        <v>14119</v>
      </c>
      <c r="X4731" s="91" t="s">
        <v>32375</v>
      </c>
      <c r="Y4731" s="97"/>
      <c r="AA4731" s="91" t="str">
        <v>LOYD_G0.5BL</v>
      </c>
    </row>
    <row r="4732" spans="1:27" s="91" customFormat="1" ht="15" customHeight="1" x14ac:dyDescent="0.35">
      <c r="A4732" t="s">
        <v>14113</v>
      </c>
      <c r="B4732" t="s">
        <v>14112</v>
      </c>
      <c r="C4732" t="s">
        <v>14114</v>
      </c>
      <c r="D4732" t="s">
        <v>14115</v>
      </c>
      <c r="E4732"/>
      <c r="F4732" t="s">
        <v>44</v>
      </c>
      <c r="G4732"/>
      <c r="H4732">
        <v>0.5</v>
      </c>
      <c r="I4732">
        <v>1.07</v>
      </c>
      <c r="J4732" t="s">
        <v>230</v>
      </c>
      <c r="K4732">
        <v>36.212020000000003</v>
      </c>
      <c r="L4732">
        <v>-82.494100000000003</v>
      </c>
      <c r="M4732" s="100" t="s">
        <v>38387</v>
      </c>
      <c r="N4732" t="s">
        <v>26214</v>
      </c>
      <c r="O4732" t="s">
        <v>42596</v>
      </c>
      <c r="P4732">
        <v>5</v>
      </c>
      <c r="Q4732" t="s">
        <v>27732</v>
      </c>
      <c r="R4732" t="s">
        <v>25821</v>
      </c>
      <c r="S4732" t="s">
        <v>26197</v>
      </c>
      <c r="T4732"/>
      <c r="U4732" t="s">
        <v>26198</v>
      </c>
      <c r="V4732" t="s">
        <v>26204</v>
      </c>
      <c r="Y4732" s="97"/>
      <c r="AA4732" s="91" t="str">
        <v>LOYD000.5WN</v>
      </c>
    </row>
    <row r="4733" spans="1:27" s="91" customFormat="1" ht="15" customHeight="1" x14ac:dyDescent="0.35">
      <c r="A4733" t="s">
        <v>14121</v>
      </c>
      <c r="B4733" t="s">
        <v>14120</v>
      </c>
      <c r="C4733" t="s">
        <v>14122</v>
      </c>
      <c r="D4733" t="s">
        <v>14123</v>
      </c>
      <c r="E4733"/>
      <c r="F4733" t="s">
        <v>28985</v>
      </c>
      <c r="G4733"/>
      <c r="H4733">
        <v>0.1</v>
      </c>
      <c r="I4733">
        <v>0.88</v>
      </c>
      <c r="J4733" t="s">
        <v>301</v>
      </c>
      <c r="K4733">
        <v>35.102030999999997</v>
      </c>
      <c r="L4733">
        <v>-84.537142000000003</v>
      </c>
      <c r="M4733" s="100" t="s">
        <v>38423</v>
      </c>
      <c r="N4733" t="s">
        <v>26269</v>
      </c>
      <c r="O4733" t="s">
        <v>42368</v>
      </c>
      <c r="P4733">
        <v>1</v>
      </c>
      <c r="Q4733" t="s">
        <v>30299</v>
      </c>
      <c r="R4733" t="s">
        <v>25802</v>
      </c>
      <c r="S4733" t="s">
        <v>26197</v>
      </c>
      <c r="T4733"/>
      <c r="U4733" t="s">
        <v>26198</v>
      </c>
      <c r="V4733" t="s">
        <v>26204</v>
      </c>
      <c r="X4733" s="91" t="s">
        <v>32376</v>
      </c>
      <c r="Y4733" s="97"/>
      <c r="AA4733" s="91" t="str">
        <v>LPCAN000.1PO</v>
      </c>
    </row>
    <row r="4734" spans="1:27" s="91" customFormat="1" ht="15" customHeight="1" x14ac:dyDescent="0.35">
      <c r="A4734" s="310" t="s">
        <v>41411</v>
      </c>
      <c r="B4734" s="310" t="s">
        <v>41412</v>
      </c>
      <c r="C4734" s="310" t="s">
        <v>41413</v>
      </c>
      <c r="D4734" s="310" t="s">
        <v>41414</v>
      </c>
      <c r="E4734" s="310"/>
      <c r="F4734" s="310" t="s">
        <v>29090</v>
      </c>
      <c r="G4734" s="310"/>
      <c r="H4734" s="314">
        <v>0.8</v>
      </c>
      <c r="I4734" s="314">
        <v>1.31</v>
      </c>
      <c r="J4734" s="310" t="s">
        <v>442</v>
      </c>
      <c r="K4734" s="314">
        <v>36.146342500000003</v>
      </c>
      <c r="L4734" s="314">
        <v>-82.049005800000003</v>
      </c>
      <c r="M4734" s="314" t="s">
        <v>38455</v>
      </c>
      <c r="N4734" s="310" t="s">
        <v>26332</v>
      </c>
      <c r="O4734" s="310" t="s">
        <v>41415</v>
      </c>
      <c r="P4734" s="314">
        <v>1</v>
      </c>
      <c r="Q4734" s="310" t="s">
        <v>41416</v>
      </c>
      <c r="R4734" s="310" t="s">
        <v>25821</v>
      </c>
      <c r="S4734" s="310" t="s">
        <v>26197</v>
      </c>
      <c r="T4734" s="310"/>
      <c r="U4734" s="310" t="s">
        <v>26198</v>
      </c>
      <c r="V4734" s="310" t="s">
        <v>26204</v>
      </c>
      <c r="W4734" s="91" t="s">
        <v>41417</v>
      </c>
      <c r="X4734" s="91" t="s">
        <v>40633</v>
      </c>
      <c r="Y4734" s="97"/>
      <c r="AA4734" s="91" t="str">
        <v>LPHAM000.8CT</v>
      </c>
    </row>
    <row r="4735" spans="1:27" s="91" customFormat="1" ht="15" customHeight="1" x14ac:dyDescent="0.35">
      <c r="A4735" t="s">
        <v>14125</v>
      </c>
      <c r="B4735" t="s">
        <v>14124</v>
      </c>
      <c r="C4735" t="s">
        <v>14126</v>
      </c>
      <c r="D4735" t="s">
        <v>14127</v>
      </c>
      <c r="E4735"/>
      <c r="F4735" t="s">
        <v>28994</v>
      </c>
      <c r="G4735"/>
      <c r="H4735">
        <v>0.7</v>
      </c>
      <c r="I4735">
        <v>380.17</v>
      </c>
      <c r="J4735" t="s">
        <v>553</v>
      </c>
      <c r="K4735">
        <v>35.928699999999999</v>
      </c>
      <c r="L4735">
        <v>-83.584999999999994</v>
      </c>
      <c r="M4735" s="100" t="s">
        <v>38394</v>
      </c>
      <c r="N4735" t="s">
        <v>26308</v>
      </c>
      <c r="O4735" t="s">
        <v>42577</v>
      </c>
      <c r="P4735">
        <v>5</v>
      </c>
      <c r="Q4735" t="s">
        <v>32377</v>
      </c>
      <c r="R4735" t="s">
        <v>25825</v>
      </c>
      <c r="S4735" t="s">
        <v>26197</v>
      </c>
      <c r="T4735"/>
      <c r="U4735" t="s">
        <v>26198</v>
      </c>
      <c r="V4735" t="s">
        <v>26204</v>
      </c>
      <c r="X4735" s="91" t="s">
        <v>32378</v>
      </c>
      <c r="Y4735" s="97"/>
      <c r="AA4735" s="91" t="str">
        <v>LPIGE000.7SV</v>
      </c>
    </row>
    <row r="4736" spans="1:27" s="91" customFormat="1" ht="15" customHeight="1" x14ac:dyDescent="0.35">
      <c r="A4736" t="s">
        <v>14129</v>
      </c>
      <c r="B4736" t="s">
        <v>14128</v>
      </c>
      <c r="C4736" t="s">
        <v>14126</v>
      </c>
      <c r="D4736" t="s">
        <v>14130</v>
      </c>
      <c r="E4736"/>
      <c r="F4736" t="s">
        <v>28994</v>
      </c>
      <c r="G4736"/>
      <c r="H4736">
        <v>2</v>
      </c>
      <c r="I4736">
        <v>358</v>
      </c>
      <c r="J4736" t="s">
        <v>553</v>
      </c>
      <c r="K4736">
        <v>35.911299999999997</v>
      </c>
      <c r="L4736">
        <v>-83.583799999999997</v>
      </c>
      <c r="M4736" s="100" t="s">
        <v>38394</v>
      </c>
      <c r="N4736" t="s">
        <v>26308</v>
      </c>
      <c r="O4736" t="s">
        <v>42577</v>
      </c>
      <c r="P4736">
        <v>5</v>
      </c>
      <c r="Q4736" t="s">
        <v>32377</v>
      </c>
      <c r="R4736" t="s">
        <v>25825</v>
      </c>
      <c r="S4736" t="s">
        <v>26197</v>
      </c>
      <c r="T4736"/>
      <c r="U4736" t="s">
        <v>26198</v>
      </c>
      <c r="V4736" t="s">
        <v>26204</v>
      </c>
      <c r="W4736" s="91" t="s">
        <v>41418</v>
      </c>
      <c r="X4736" s="91" t="s">
        <v>30203</v>
      </c>
      <c r="Y4736" s="97"/>
      <c r="AA4736" s="91" t="str">
        <v>LPIGE002.0SV</v>
      </c>
    </row>
    <row r="4737" spans="1:27" s="91" customFormat="1" ht="15" customHeight="1" x14ac:dyDescent="0.35">
      <c r="A4737" t="s">
        <v>14132</v>
      </c>
      <c r="B4737" t="s">
        <v>14131</v>
      </c>
      <c r="C4737" t="s">
        <v>14126</v>
      </c>
      <c r="D4737" t="s">
        <v>14133</v>
      </c>
      <c r="E4737"/>
      <c r="F4737" t="s">
        <v>28994</v>
      </c>
      <c r="G4737"/>
      <c r="H4737">
        <v>2.2000000000000002</v>
      </c>
      <c r="I4737">
        <v>358.59</v>
      </c>
      <c r="J4737" t="s">
        <v>553</v>
      </c>
      <c r="K4737">
        <v>35.909199999999998</v>
      </c>
      <c r="L4737">
        <v>-83.583600000000004</v>
      </c>
      <c r="M4737" s="100" t="s">
        <v>38394</v>
      </c>
      <c r="N4737" t="s">
        <v>26308</v>
      </c>
      <c r="O4737" t="s">
        <v>42577</v>
      </c>
      <c r="P4737">
        <v>5</v>
      </c>
      <c r="Q4737" t="s">
        <v>32377</v>
      </c>
      <c r="R4737" t="s">
        <v>25825</v>
      </c>
      <c r="S4737" t="s">
        <v>26197</v>
      </c>
      <c r="T4737"/>
      <c r="U4737" t="s">
        <v>26198</v>
      </c>
      <c r="V4737" t="s">
        <v>26204</v>
      </c>
      <c r="Y4737" s="97"/>
      <c r="AA4737" s="91" t="str">
        <v>LPIGE002.2SV</v>
      </c>
    </row>
    <row r="4738" spans="1:27" s="91" customFormat="1" ht="15" customHeight="1" x14ac:dyDescent="0.35">
      <c r="A4738" t="s">
        <v>14135</v>
      </c>
      <c r="B4738" t="s">
        <v>14134</v>
      </c>
      <c r="C4738" t="s">
        <v>14126</v>
      </c>
      <c r="D4738" t="s">
        <v>14136</v>
      </c>
      <c r="E4738"/>
      <c r="F4738" t="s">
        <v>28994</v>
      </c>
      <c r="G4738"/>
      <c r="H4738">
        <v>4.5</v>
      </c>
      <c r="I4738">
        <v>351.98</v>
      </c>
      <c r="J4738" t="s">
        <v>553</v>
      </c>
      <c r="K4738">
        <v>35.876444999999997</v>
      </c>
      <c r="L4738">
        <v>-83.576661000000001</v>
      </c>
      <c r="M4738" s="100" t="s">
        <v>38394</v>
      </c>
      <c r="N4738" t="s">
        <v>26308</v>
      </c>
      <c r="O4738" t="s">
        <v>39637</v>
      </c>
      <c r="P4738">
        <v>5</v>
      </c>
      <c r="Q4738" t="s">
        <v>27733</v>
      </c>
      <c r="R4738" t="s">
        <v>25825</v>
      </c>
      <c r="S4738" t="s">
        <v>26197</v>
      </c>
      <c r="T4738"/>
      <c r="U4738" t="s">
        <v>26198</v>
      </c>
      <c r="V4738" t="s">
        <v>26204</v>
      </c>
      <c r="W4738" s="91" t="s">
        <v>39638</v>
      </c>
      <c r="X4738" s="91" t="s">
        <v>39639</v>
      </c>
      <c r="Y4738" s="97"/>
      <c r="AA4738" s="91" t="str">
        <v>LPIGE004.5SV</v>
      </c>
    </row>
    <row r="4739" spans="1:27" s="91" customFormat="1" ht="15" customHeight="1" x14ac:dyDescent="0.35">
      <c r="A4739" t="s">
        <v>14138</v>
      </c>
      <c r="B4739" t="s">
        <v>14137</v>
      </c>
      <c r="C4739" t="s">
        <v>14126</v>
      </c>
      <c r="D4739" t="s">
        <v>14139</v>
      </c>
      <c r="E4739"/>
      <c r="F4739" t="s">
        <v>28994</v>
      </c>
      <c r="G4739"/>
      <c r="H4739">
        <v>6.6</v>
      </c>
      <c r="I4739">
        <v>184.73</v>
      </c>
      <c r="J4739" t="s">
        <v>553</v>
      </c>
      <c r="K4739">
        <v>35.868200000000002</v>
      </c>
      <c r="L4739">
        <v>-83.546610000000001</v>
      </c>
      <c r="M4739" s="100" t="s">
        <v>38394</v>
      </c>
      <c r="N4739" t="s">
        <v>26308</v>
      </c>
      <c r="O4739" t="s">
        <v>42577</v>
      </c>
      <c r="P4739">
        <v>5</v>
      </c>
      <c r="Q4739" t="s">
        <v>27734</v>
      </c>
      <c r="R4739" t="s">
        <v>25825</v>
      </c>
      <c r="S4739" t="s">
        <v>26197</v>
      </c>
      <c r="T4739"/>
      <c r="U4739" t="s">
        <v>26198</v>
      </c>
      <c r="V4739" t="s">
        <v>26204</v>
      </c>
      <c r="X4739" s="91" t="s">
        <v>32379</v>
      </c>
      <c r="Y4739" s="97"/>
      <c r="AA4739" s="91" t="str">
        <v>LPIGE006.6SV</v>
      </c>
    </row>
    <row r="4740" spans="1:27" s="91" customFormat="1" ht="15" customHeight="1" x14ac:dyDescent="0.35">
      <c r="A4740" t="s">
        <v>14141</v>
      </c>
      <c r="B4740" t="s">
        <v>14140</v>
      </c>
      <c r="C4740" t="s">
        <v>14126</v>
      </c>
      <c r="D4740" t="s">
        <v>14142</v>
      </c>
      <c r="E4740"/>
      <c r="F4740" t="s">
        <v>28994</v>
      </c>
      <c r="G4740"/>
      <c r="H4740">
        <v>10</v>
      </c>
      <c r="I4740">
        <v>108.8</v>
      </c>
      <c r="J4740" t="s">
        <v>553</v>
      </c>
      <c r="K4740">
        <v>35.86</v>
      </c>
      <c r="L4740">
        <v>-83.503600000000006</v>
      </c>
      <c r="M4740" s="100" t="s">
        <v>38394</v>
      </c>
      <c r="N4740" t="s">
        <v>26308</v>
      </c>
      <c r="O4740" t="s">
        <v>42578</v>
      </c>
      <c r="P4740">
        <v>5</v>
      </c>
      <c r="Q4740" t="s">
        <v>27734</v>
      </c>
      <c r="R4740" t="s">
        <v>25825</v>
      </c>
      <c r="S4740" t="s">
        <v>26197</v>
      </c>
      <c r="T4740"/>
      <c r="U4740" t="s">
        <v>26198</v>
      </c>
      <c r="V4740" t="s">
        <v>26204</v>
      </c>
      <c r="X4740" s="91" t="s">
        <v>32380</v>
      </c>
      <c r="Y4740" s="97"/>
      <c r="AA4740" s="91" t="str">
        <v>LPIGE010.0SV</v>
      </c>
    </row>
    <row r="4741" spans="1:27" s="91" customFormat="1" ht="15" customHeight="1" x14ac:dyDescent="0.35">
      <c r="A4741" t="s">
        <v>35450</v>
      </c>
      <c r="B4741" t="s">
        <v>35451</v>
      </c>
      <c r="C4741" t="s">
        <v>14126</v>
      </c>
      <c r="D4741" t="s">
        <v>35452</v>
      </c>
      <c r="E4741"/>
      <c r="F4741" t="s">
        <v>44</v>
      </c>
      <c r="G4741"/>
      <c r="H4741">
        <v>11.8</v>
      </c>
      <c r="I4741">
        <v>107</v>
      </c>
      <c r="J4741" t="s">
        <v>553</v>
      </c>
      <c r="K4741">
        <v>35.838839</v>
      </c>
      <c r="L4741">
        <v>-83.486917000000005</v>
      </c>
      <c r="M4741" s="100" t="s">
        <v>38394</v>
      </c>
      <c r="N4741" t="s">
        <v>26308</v>
      </c>
      <c r="O4741" t="s">
        <v>42578</v>
      </c>
      <c r="P4741">
        <v>5</v>
      </c>
      <c r="Q4741" t="s">
        <v>27734</v>
      </c>
      <c r="R4741" t="s">
        <v>25825</v>
      </c>
      <c r="S4741" t="s">
        <v>26197</v>
      </c>
      <c r="T4741"/>
      <c r="U4741" t="s">
        <v>26198</v>
      </c>
      <c r="V4741" t="s">
        <v>26204</v>
      </c>
      <c r="W4741" s="91" t="s">
        <v>14143</v>
      </c>
      <c r="Y4741" s="97"/>
      <c r="AA4741" s="91" t="str">
        <v>LPIGE011.8SV</v>
      </c>
    </row>
    <row r="4742" spans="1:27" s="91" customFormat="1" ht="15" customHeight="1" x14ac:dyDescent="0.35">
      <c r="A4742" t="s">
        <v>14145</v>
      </c>
      <c r="B4742" t="s">
        <v>14144</v>
      </c>
      <c r="C4742" t="s">
        <v>14126</v>
      </c>
      <c r="D4742" t="s">
        <v>14146</v>
      </c>
      <c r="E4742"/>
      <c r="F4742" t="s">
        <v>28985</v>
      </c>
      <c r="G4742"/>
      <c r="H4742">
        <v>16</v>
      </c>
      <c r="I4742">
        <v>81.17</v>
      </c>
      <c r="J4742" t="s">
        <v>553</v>
      </c>
      <c r="K4742">
        <v>35.815620000000003</v>
      </c>
      <c r="L4742">
        <v>-83.438119999999998</v>
      </c>
      <c r="M4742" s="100" t="s">
        <v>38394</v>
      </c>
      <c r="N4742" t="s">
        <v>26308</v>
      </c>
      <c r="O4742" t="s">
        <v>42578</v>
      </c>
      <c r="P4742">
        <v>5</v>
      </c>
      <c r="Q4742" t="s">
        <v>27735</v>
      </c>
      <c r="R4742" t="s">
        <v>25825</v>
      </c>
      <c r="S4742" t="s">
        <v>26197</v>
      </c>
      <c r="T4742"/>
      <c r="U4742" t="s">
        <v>26198</v>
      </c>
      <c r="V4742" t="s">
        <v>26204</v>
      </c>
      <c r="W4742" s="91" t="s">
        <v>14147</v>
      </c>
      <c r="X4742" s="91" t="s">
        <v>35453</v>
      </c>
      <c r="Y4742" s="97"/>
      <c r="AA4742" s="91" t="str">
        <v>LPIGE016.0SV</v>
      </c>
    </row>
    <row r="4743" spans="1:27" s="91" customFormat="1" ht="15" customHeight="1" x14ac:dyDescent="0.35">
      <c r="A4743" t="s">
        <v>14149</v>
      </c>
      <c r="B4743" t="s">
        <v>14148</v>
      </c>
      <c r="C4743" t="s">
        <v>14126</v>
      </c>
      <c r="D4743" t="s">
        <v>14150</v>
      </c>
      <c r="E4743"/>
      <c r="F4743" t="s">
        <v>28985</v>
      </c>
      <c r="G4743"/>
      <c r="H4743">
        <v>18.7</v>
      </c>
      <c r="I4743">
        <v>77.319999999999993</v>
      </c>
      <c r="J4743" t="s">
        <v>553</v>
      </c>
      <c r="K4743">
        <v>35.795639999999999</v>
      </c>
      <c r="L4743">
        <v>-83.420609999999996</v>
      </c>
      <c r="M4743" s="100" t="s">
        <v>38394</v>
      </c>
      <c r="N4743" t="s">
        <v>26308</v>
      </c>
      <c r="O4743" t="s">
        <v>42578</v>
      </c>
      <c r="P4743">
        <v>5</v>
      </c>
      <c r="Q4743" t="s">
        <v>27735</v>
      </c>
      <c r="R4743" t="s">
        <v>25825</v>
      </c>
      <c r="S4743" t="s">
        <v>26197</v>
      </c>
      <c r="T4743"/>
      <c r="U4743" t="s">
        <v>26198</v>
      </c>
      <c r="V4743" t="s">
        <v>26204</v>
      </c>
      <c r="X4743" s="91" t="s">
        <v>32381</v>
      </c>
      <c r="Y4743" s="97"/>
      <c r="AA4743" s="91" t="str">
        <v>LPIGE018.7SV</v>
      </c>
    </row>
    <row r="4744" spans="1:27" s="91" customFormat="1" ht="15" customHeight="1" x14ac:dyDescent="0.35">
      <c r="A4744" t="s">
        <v>36641</v>
      </c>
      <c r="B4744" t="s">
        <v>36642</v>
      </c>
      <c r="C4744" t="s">
        <v>14126</v>
      </c>
      <c r="D4744" t="s">
        <v>36643</v>
      </c>
      <c r="E4744"/>
      <c r="F4744" t="s">
        <v>28985</v>
      </c>
      <c r="G4744"/>
      <c r="H4744">
        <v>21.3</v>
      </c>
      <c r="I4744">
        <v>72.7</v>
      </c>
      <c r="J4744" t="s">
        <v>553</v>
      </c>
      <c r="K4744">
        <v>35.77664</v>
      </c>
      <c r="L4744">
        <v>-83.405559999999994</v>
      </c>
      <c r="M4744" s="100" t="s">
        <v>38394</v>
      </c>
      <c r="N4744" t="s">
        <v>26308</v>
      </c>
      <c r="O4744" t="s">
        <v>42578</v>
      </c>
      <c r="P4744">
        <v>5</v>
      </c>
      <c r="Q4744" t="s">
        <v>27735</v>
      </c>
      <c r="R4744" t="s">
        <v>25825</v>
      </c>
      <c r="S4744" t="s">
        <v>26197</v>
      </c>
      <c r="T4744"/>
      <c r="U4744" t="s">
        <v>26198</v>
      </c>
      <c r="V4744" t="s">
        <v>26204</v>
      </c>
      <c r="Y4744" s="97"/>
      <c r="AA4744" s="91" t="str">
        <v>LPIGE021.3SV</v>
      </c>
    </row>
    <row r="4745" spans="1:27" s="91" customFormat="1" ht="15" customHeight="1" x14ac:dyDescent="0.35">
      <c r="A4745" t="s">
        <v>14152</v>
      </c>
      <c r="B4745" t="s">
        <v>14151</v>
      </c>
      <c r="C4745" t="s">
        <v>14126</v>
      </c>
      <c r="D4745" t="s">
        <v>14153</v>
      </c>
      <c r="E4745"/>
      <c r="F4745" t="s">
        <v>28985</v>
      </c>
      <c r="G4745"/>
      <c r="H4745">
        <v>25.5</v>
      </c>
      <c r="I4745">
        <v>45.3</v>
      </c>
      <c r="J4745" t="s">
        <v>553</v>
      </c>
      <c r="K4745">
        <v>35.736899999999999</v>
      </c>
      <c r="L4745">
        <v>-83.414400000000001</v>
      </c>
      <c r="M4745" s="100" t="s">
        <v>38394</v>
      </c>
      <c r="N4745" t="s">
        <v>26308</v>
      </c>
      <c r="O4745" t="s">
        <v>42578</v>
      </c>
      <c r="P4745">
        <v>5</v>
      </c>
      <c r="Q4745" t="s">
        <v>32382</v>
      </c>
      <c r="R4745" t="s">
        <v>25825</v>
      </c>
      <c r="S4745" t="s">
        <v>26197</v>
      </c>
      <c r="T4745"/>
      <c r="U4745" t="s">
        <v>26198</v>
      </c>
      <c r="V4745" t="s">
        <v>26204</v>
      </c>
      <c r="W4745" s="91" t="s">
        <v>14154</v>
      </c>
      <c r="X4745" s="91" t="s">
        <v>35454</v>
      </c>
      <c r="Y4745" s="97"/>
      <c r="AA4745" s="91" t="str">
        <v>LPIGE025.5SV</v>
      </c>
    </row>
    <row r="4746" spans="1:27" s="91" customFormat="1" ht="15" customHeight="1" x14ac:dyDescent="0.35">
      <c r="A4746" t="s">
        <v>14156</v>
      </c>
      <c r="B4746" t="s">
        <v>14155</v>
      </c>
      <c r="C4746" t="s">
        <v>8490</v>
      </c>
      <c r="D4746" t="s">
        <v>14157</v>
      </c>
      <c r="E4746"/>
      <c r="F4746" t="s">
        <v>29083</v>
      </c>
      <c r="G4746"/>
      <c r="H4746">
        <v>0.2</v>
      </c>
      <c r="I4746">
        <v>2.69</v>
      </c>
      <c r="J4746" t="s">
        <v>203</v>
      </c>
      <c r="K4746">
        <v>35.758150999999998</v>
      </c>
      <c r="L4746">
        <v>-87.482339999999994</v>
      </c>
      <c r="M4746" s="100" t="s">
        <v>38382</v>
      </c>
      <c r="N4746" t="s">
        <v>26210</v>
      </c>
      <c r="O4746" t="s">
        <v>42559</v>
      </c>
      <c r="P4746">
        <v>3</v>
      </c>
      <c r="Q4746" t="s">
        <v>32383</v>
      </c>
      <c r="R4746" t="s">
        <v>25808</v>
      </c>
      <c r="S4746" t="s">
        <v>26197</v>
      </c>
      <c r="T4746"/>
      <c r="U4746" t="s">
        <v>26198</v>
      </c>
      <c r="V4746" t="s">
        <v>26199</v>
      </c>
      <c r="X4746" s="91" t="s">
        <v>35455</v>
      </c>
      <c r="Y4746" s="97"/>
      <c r="AA4746" s="91" t="str">
        <v>LPINE00.2aHI</v>
      </c>
    </row>
    <row r="4747" spans="1:27" s="91" customFormat="1" ht="15" customHeight="1" x14ac:dyDescent="0.35">
      <c r="A4747" t="s">
        <v>14159</v>
      </c>
      <c r="B4747" t="s">
        <v>14158</v>
      </c>
      <c r="C4747" t="s">
        <v>8490</v>
      </c>
      <c r="D4747" t="s">
        <v>3392</v>
      </c>
      <c r="E4747"/>
      <c r="F4747" t="s">
        <v>9</v>
      </c>
      <c r="G4747"/>
      <c r="H4747">
        <v>0.2</v>
      </c>
      <c r="I4747">
        <v>4.07</v>
      </c>
      <c r="J4747" t="s">
        <v>4536</v>
      </c>
      <c r="K4747">
        <v>35.347099999999998</v>
      </c>
      <c r="L4747">
        <v>-88.803520000000006</v>
      </c>
      <c r="M4747" s="100" t="s">
        <v>38450</v>
      </c>
      <c r="N4747" t="s">
        <v>26319</v>
      </c>
      <c r="O4747" t="s">
        <v>42253</v>
      </c>
      <c r="P4747">
        <v>4</v>
      </c>
      <c r="Q4747" t="s">
        <v>32384</v>
      </c>
      <c r="R4747" t="s">
        <v>25816</v>
      </c>
      <c r="S4747" t="s">
        <v>26197</v>
      </c>
      <c r="T4747"/>
      <c r="U4747" t="s">
        <v>26198</v>
      </c>
      <c r="V4747" t="s">
        <v>26199</v>
      </c>
      <c r="X4747" s="91" t="s">
        <v>35456</v>
      </c>
      <c r="Y4747" s="97"/>
      <c r="AA4747" s="91" t="str">
        <v>LPINE000.2CS</v>
      </c>
    </row>
    <row r="4748" spans="1:27" s="91" customFormat="1" ht="15" customHeight="1" x14ac:dyDescent="0.35">
      <c r="A4748" t="s">
        <v>14161</v>
      </c>
      <c r="B4748" t="s">
        <v>14160</v>
      </c>
      <c r="C4748" t="s">
        <v>8490</v>
      </c>
      <c r="D4748" t="s">
        <v>14162</v>
      </c>
      <c r="E4748"/>
      <c r="F4748" t="s">
        <v>29083</v>
      </c>
      <c r="G4748"/>
      <c r="H4748">
        <v>0.2</v>
      </c>
      <c r="I4748">
        <v>3.97</v>
      </c>
      <c r="J4748" t="s">
        <v>203</v>
      </c>
      <c r="K4748">
        <v>35.826110999999997</v>
      </c>
      <c r="L4748">
        <v>-87.631944000000004</v>
      </c>
      <c r="M4748" s="100" t="s">
        <v>38382</v>
      </c>
      <c r="N4748" t="s">
        <v>26210</v>
      </c>
      <c r="O4748" t="s">
        <v>42560</v>
      </c>
      <c r="P4748">
        <v>3</v>
      </c>
      <c r="Q4748" t="s">
        <v>27737</v>
      </c>
      <c r="R4748" t="s">
        <v>25808</v>
      </c>
      <c r="S4748" t="s">
        <v>26197</v>
      </c>
      <c r="T4748"/>
      <c r="U4748" t="s">
        <v>26198</v>
      </c>
      <c r="V4748" t="s">
        <v>26199</v>
      </c>
      <c r="X4748" s="91" t="s">
        <v>35457</v>
      </c>
      <c r="Y4748" s="97"/>
      <c r="AA4748" s="91" t="str">
        <v>LPINE000.2HI</v>
      </c>
    </row>
    <row r="4749" spans="1:27" s="91" customFormat="1" ht="15" customHeight="1" x14ac:dyDescent="0.35">
      <c r="A4749" t="s">
        <v>14164</v>
      </c>
      <c r="B4749" t="s">
        <v>14163</v>
      </c>
      <c r="C4749" t="s">
        <v>8490</v>
      </c>
      <c r="D4749" t="s">
        <v>14165</v>
      </c>
      <c r="E4749"/>
      <c r="F4749" t="s">
        <v>58</v>
      </c>
      <c r="G4749"/>
      <c r="H4749">
        <v>1.2</v>
      </c>
      <c r="I4749">
        <v>1.27</v>
      </c>
      <c r="J4749" t="s">
        <v>614</v>
      </c>
      <c r="K4749">
        <v>36.135100000000001</v>
      </c>
      <c r="L4749">
        <v>-85.125029999999995</v>
      </c>
      <c r="M4749" s="100" t="s">
        <v>38411</v>
      </c>
      <c r="N4749" t="s">
        <v>26248</v>
      </c>
      <c r="O4749" t="s">
        <v>42475</v>
      </c>
      <c r="P4749">
        <v>4</v>
      </c>
      <c r="Q4749" t="s">
        <v>27738</v>
      </c>
      <c r="R4749" t="s">
        <v>25812</v>
      </c>
      <c r="S4749" t="s">
        <v>26197</v>
      </c>
      <c r="T4749"/>
      <c r="U4749" t="s">
        <v>26198</v>
      </c>
      <c r="V4749" t="s">
        <v>26199</v>
      </c>
      <c r="Y4749" s="97"/>
      <c r="AA4749" s="91" t="str">
        <v>LPINE001.2PU</v>
      </c>
    </row>
    <row r="4750" spans="1:27" s="91" customFormat="1" ht="15" customHeight="1" x14ac:dyDescent="0.35">
      <c r="A4750" t="s">
        <v>29273</v>
      </c>
      <c r="B4750" t="s">
        <v>8488</v>
      </c>
      <c r="C4750" t="s">
        <v>8490</v>
      </c>
      <c r="D4750" t="s">
        <v>8491</v>
      </c>
      <c r="E4750" t="s">
        <v>26424</v>
      </c>
      <c r="F4750" t="s">
        <v>9</v>
      </c>
      <c r="G4750"/>
      <c r="H4750">
        <v>2.7</v>
      </c>
      <c r="I4750">
        <v>0.75</v>
      </c>
      <c r="J4750" t="s">
        <v>4536</v>
      </c>
      <c r="K4750">
        <v>35.365538000000001</v>
      </c>
      <c r="L4750">
        <v>-88.776302000000001</v>
      </c>
      <c r="M4750" s="100" t="s">
        <v>38450</v>
      </c>
      <c r="N4750" t="s">
        <v>26319</v>
      </c>
      <c r="O4750" t="s">
        <v>42253</v>
      </c>
      <c r="P4750">
        <v>4</v>
      </c>
      <c r="Q4750" t="s">
        <v>32384</v>
      </c>
      <c r="R4750" t="s">
        <v>25816</v>
      </c>
      <c r="S4750" t="s">
        <v>26197</v>
      </c>
      <c r="T4750"/>
      <c r="U4750" t="s">
        <v>26198</v>
      </c>
      <c r="V4750" t="s">
        <v>26199</v>
      </c>
      <c r="W4750" s="91" t="s">
        <v>8489</v>
      </c>
      <c r="X4750" s="91" t="s">
        <v>32385</v>
      </c>
      <c r="Y4750" s="97"/>
      <c r="AA4750" s="91" t="str">
        <v>LPINE002.7CS</v>
      </c>
    </row>
    <row r="4751" spans="1:27" s="91" customFormat="1" ht="15" customHeight="1" x14ac:dyDescent="0.35">
      <c r="A4751" t="s">
        <v>27740</v>
      </c>
      <c r="B4751" t="s">
        <v>27739</v>
      </c>
      <c r="C4751" t="s">
        <v>8490</v>
      </c>
      <c r="D4751" t="s">
        <v>27741</v>
      </c>
      <c r="E4751"/>
      <c r="F4751" t="s">
        <v>58</v>
      </c>
      <c r="G4751"/>
      <c r="H4751">
        <v>3.7</v>
      </c>
      <c r="I4751">
        <v>1.94</v>
      </c>
      <c r="J4751" t="s">
        <v>2535</v>
      </c>
      <c r="K4751">
        <v>35.744827000000001</v>
      </c>
      <c r="L4751">
        <v>-84.840407999999996</v>
      </c>
      <c r="M4751" s="100" t="s">
        <v>38415</v>
      </c>
      <c r="N4751" t="s">
        <v>26602</v>
      </c>
      <c r="O4751" t="s">
        <v>42166</v>
      </c>
      <c r="P4751">
        <v>1</v>
      </c>
      <c r="Q4751" t="s">
        <v>32386</v>
      </c>
      <c r="R4751" t="s">
        <v>25802</v>
      </c>
      <c r="S4751" t="s">
        <v>26197</v>
      </c>
      <c r="T4751"/>
      <c r="U4751" t="s">
        <v>26198</v>
      </c>
      <c r="V4751" t="s">
        <v>26199</v>
      </c>
      <c r="Y4751" s="97"/>
      <c r="AA4751" s="91" t="str">
        <v>LPINE003.7RH</v>
      </c>
    </row>
    <row r="4752" spans="1:27" s="91" customFormat="1" ht="15" customHeight="1" x14ac:dyDescent="0.35">
      <c r="A4752" t="s">
        <v>14167</v>
      </c>
      <c r="B4752" t="s">
        <v>14166</v>
      </c>
      <c r="C4752" t="s">
        <v>14168</v>
      </c>
      <c r="D4752" t="s">
        <v>14169</v>
      </c>
      <c r="E4752"/>
      <c r="F4752" t="s">
        <v>27</v>
      </c>
      <c r="G4752"/>
      <c r="H4752">
        <v>1</v>
      </c>
      <c r="I4752">
        <v>5.08</v>
      </c>
      <c r="J4752" t="s">
        <v>888</v>
      </c>
      <c r="K4752">
        <v>35.877090000000003</v>
      </c>
      <c r="L4752">
        <v>-89.225639999999999</v>
      </c>
      <c r="M4752" s="100" t="s">
        <v>38429</v>
      </c>
      <c r="N4752" t="s">
        <v>26286</v>
      </c>
      <c r="O4752" t="s">
        <v>42156</v>
      </c>
      <c r="P4752">
        <v>2</v>
      </c>
      <c r="Q4752" t="s">
        <v>27742</v>
      </c>
      <c r="R4752" t="s">
        <v>25816</v>
      </c>
      <c r="S4752" t="s">
        <v>26197</v>
      </c>
      <c r="T4752"/>
      <c r="U4752" t="s">
        <v>26198</v>
      </c>
      <c r="V4752" t="s">
        <v>26199</v>
      </c>
      <c r="Y4752" s="97"/>
      <c r="AA4752" s="91" t="str">
        <v>LPOND001.0CK</v>
      </c>
    </row>
    <row r="4753" spans="1:27" s="91" customFormat="1" ht="15" customHeight="1" x14ac:dyDescent="0.35">
      <c r="A4753" t="s">
        <v>14171</v>
      </c>
      <c r="B4753" t="s">
        <v>14170</v>
      </c>
      <c r="C4753" t="s">
        <v>14172</v>
      </c>
      <c r="D4753" t="s">
        <v>14173</v>
      </c>
      <c r="E4753"/>
      <c r="F4753" t="s">
        <v>29089</v>
      </c>
      <c r="G4753"/>
      <c r="H4753">
        <v>0.1</v>
      </c>
      <c r="I4753">
        <v>6.2</v>
      </c>
      <c r="J4753" t="s">
        <v>766</v>
      </c>
      <c r="K4753">
        <v>35.351500000000001</v>
      </c>
      <c r="L4753">
        <v>-85.155929999999998</v>
      </c>
      <c r="M4753" s="100" t="s">
        <v>38386</v>
      </c>
      <c r="N4753" t="s">
        <v>29084</v>
      </c>
      <c r="O4753" t="s">
        <v>42561</v>
      </c>
      <c r="P4753">
        <v>3</v>
      </c>
      <c r="Q4753" t="s">
        <v>27743</v>
      </c>
      <c r="R4753" t="s">
        <v>25802</v>
      </c>
      <c r="S4753" t="s">
        <v>26197</v>
      </c>
      <c r="T4753"/>
      <c r="U4753" t="s">
        <v>26198</v>
      </c>
      <c r="V4753" t="s">
        <v>26204</v>
      </c>
      <c r="X4753" s="91" t="s">
        <v>30011</v>
      </c>
      <c r="Y4753" s="97"/>
      <c r="AA4753" s="91" t="str">
        <v>LPOSS000.1HM</v>
      </c>
    </row>
    <row r="4754" spans="1:27" s="91" customFormat="1" ht="15" customHeight="1" x14ac:dyDescent="0.35">
      <c r="A4754" t="s">
        <v>14175</v>
      </c>
      <c r="B4754" t="s">
        <v>14174</v>
      </c>
      <c r="C4754" t="s">
        <v>14176</v>
      </c>
      <c r="D4754" t="s">
        <v>14177</v>
      </c>
      <c r="E4754"/>
      <c r="F4754" t="s">
        <v>29086</v>
      </c>
      <c r="G4754"/>
      <c r="H4754">
        <v>0.1</v>
      </c>
      <c r="I4754">
        <v>4.45</v>
      </c>
      <c r="J4754" t="s">
        <v>2764</v>
      </c>
      <c r="K4754">
        <v>36.619999999999997</v>
      </c>
      <c r="L4754">
        <v>-86.012500000000003</v>
      </c>
      <c r="M4754" s="100" t="s">
        <v>38456</v>
      </c>
      <c r="N4754" t="s">
        <v>26335</v>
      </c>
      <c r="O4754" t="s">
        <v>42121</v>
      </c>
      <c r="P4754">
        <v>4</v>
      </c>
      <c r="Q4754" t="s">
        <v>32387</v>
      </c>
      <c r="R4754" t="s">
        <v>25812</v>
      </c>
      <c r="S4754" t="s">
        <v>26197</v>
      </c>
      <c r="T4754"/>
      <c r="U4754" t="s">
        <v>26198</v>
      </c>
      <c r="V4754" t="s">
        <v>26199</v>
      </c>
      <c r="W4754" s="91" t="s">
        <v>14178</v>
      </c>
      <c r="Y4754" s="97"/>
      <c r="AA4754" s="91" t="str">
        <v>LPUNC000.1MA</v>
      </c>
    </row>
    <row r="4755" spans="1:27" s="91" customFormat="1" ht="15" customHeight="1" x14ac:dyDescent="0.35">
      <c r="A4755" t="s">
        <v>14180</v>
      </c>
      <c r="B4755" t="s">
        <v>14179</v>
      </c>
      <c r="C4755" t="s">
        <v>14181</v>
      </c>
      <c r="D4755" t="s">
        <v>14182</v>
      </c>
      <c r="E4755"/>
      <c r="F4755" t="s">
        <v>44</v>
      </c>
      <c r="G4755"/>
      <c r="H4755">
        <v>0.9</v>
      </c>
      <c r="I4755">
        <v>6.19</v>
      </c>
      <c r="J4755" t="s">
        <v>68</v>
      </c>
      <c r="K4755">
        <v>36.428600000000003</v>
      </c>
      <c r="L4755">
        <v>-83.113</v>
      </c>
      <c r="M4755" s="100" t="s">
        <v>38388</v>
      </c>
      <c r="N4755" t="s">
        <v>18813</v>
      </c>
      <c r="O4755" t="s">
        <v>42555</v>
      </c>
      <c r="P4755">
        <v>4</v>
      </c>
      <c r="Q4755" t="s">
        <v>32388</v>
      </c>
      <c r="R4755" t="s">
        <v>25821</v>
      </c>
      <c r="S4755" t="s">
        <v>26197</v>
      </c>
      <c r="T4755"/>
      <c r="U4755" t="s">
        <v>26198</v>
      </c>
      <c r="V4755" t="s">
        <v>26204</v>
      </c>
      <c r="X4755" s="91" t="s">
        <v>32389</v>
      </c>
      <c r="Y4755" s="97"/>
      <c r="AA4755" s="91" t="str">
        <v>LPVAL000.9HS</v>
      </c>
    </row>
    <row r="4756" spans="1:27" s="91" customFormat="1" ht="15" customHeight="1" x14ac:dyDescent="0.35">
      <c r="A4756" t="s">
        <v>14184</v>
      </c>
      <c r="B4756" t="s">
        <v>14183</v>
      </c>
      <c r="C4756" t="s">
        <v>14185</v>
      </c>
      <c r="D4756" t="s">
        <v>14186</v>
      </c>
      <c r="E4756"/>
      <c r="F4756" t="s">
        <v>9</v>
      </c>
      <c r="G4756"/>
      <c r="H4756">
        <v>0.4</v>
      </c>
      <c r="I4756">
        <v>1.86</v>
      </c>
      <c r="J4756" t="s">
        <v>104</v>
      </c>
      <c r="K4756">
        <v>35.944690000000001</v>
      </c>
      <c r="L4756">
        <v>-88.502690000000001</v>
      </c>
      <c r="M4756" s="100" t="s">
        <v>38404</v>
      </c>
      <c r="N4756" t="s">
        <v>26243</v>
      </c>
      <c r="O4756" t="s">
        <v>42455</v>
      </c>
      <c r="P4756">
        <v>5</v>
      </c>
      <c r="Q4756" t="s">
        <v>32390</v>
      </c>
      <c r="R4756" t="s">
        <v>25816</v>
      </c>
      <c r="S4756" t="s">
        <v>26197</v>
      </c>
      <c r="T4756"/>
      <c r="U4756" t="s">
        <v>26198</v>
      </c>
      <c r="V4756" t="s">
        <v>26199</v>
      </c>
      <c r="Y4756" s="97"/>
      <c r="AA4756" s="91" t="str">
        <v>LREED000.4CR</v>
      </c>
    </row>
    <row r="4757" spans="1:27" s="91" customFormat="1" ht="15" customHeight="1" x14ac:dyDescent="0.35">
      <c r="A4757" t="s">
        <v>39640</v>
      </c>
      <c r="B4757" t="s">
        <v>18957</v>
      </c>
      <c r="C4757" t="s">
        <v>14188</v>
      </c>
      <c r="D4757" t="s">
        <v>18958</v>
      </c>
      <c r="E4757"/>
      <c r="F4757" t="s">
        <v>44</v>
      </c>
      <c r="G4757"/>
      <c r="H4757">
        <v>20.3</v>
      </c>
      <c r="I4757">
        <v>58.06</v>
      </c>
      <c r="J4757" t="s">
        <v>2535</v>
      </c>
      <c r="K4757">
        <v>35.493049999999997</v>
      </c>
      <c r="L4757">
        <v>-85.007220000000004</v>
      </c>
      <c r="M4757" s="100" t="s">
        <v>38386</v>
      </c>
      <c r="N4757" t="s">
        <v>29084</v>
      </c>
      <c r="O4757" t="s">
        <v>42309</v>
      </c>
      <c r="P4757">
        <v>3</v>
      </c>
      <c r="Q4757" t="s">
        <v>29366</v>
      </c>
      <c r="R4757" t="s">
        <v>25802</v>
      </c>
      <c r="S4757" t="s">
        <v>26197</v>
      </c>
      <c r="T4757" t="s">
        <v>26607</v>
      </c>
      <c r="U4757" t="s">
        <v>26207</v>
      </c>
      <c r="V4757" t="s">
        <v>26204</v>
      </c>
      <c r="W4757" s="91" t="s">
        <v>39641</v>
      </c>
      <c r="X4757" s="91" t="s">
        <v>39642</v>
      </c>
      <c r="Y4757" s="97"/>
      <c r="AA4757" s="91" t="str">
        <v>LRICH000.3RH</v>
      </c>
    </row>
    <row r="4758" spans="1:27" s="91" customFormat="1" ht="15" customHeight="1" x14ac:dyDescent="0.35">
      <c r="A4758" s="310" t="s">
        <v>43658</v>
      </c>
      <c r="B4758" s="310" t="s">
        <v>43659</v>
      </c>
      <c r="C4758" s="310" t="s">
        <v>14188</v>
      </c>
      <c r="D4758" s="310" t="s">
        <v>43660</v>
      </c>
      <c r="E4758" s="310"/>
      <c r="F4758" s="310" t="s">
        <v>44</v>
      </c>
      <c r="G4758" s="310"/>
      <c r="H4758" s="314">
        <v>1.5</v>
      </c>
      <c r="I4758" s="314">
        <v>17.5</v>
      </c>
      <c r="J4758" s="310" t="s">
        <v>2535</v>
      </c>
      <c r="K4758" s="314">
        <v>35.507480000000001</v>
      </c>
      <c r="L4758" s="314">
        <v>-85.000929999999997</v>
      </c>
      <c r="M4758" s="314" t="s">
        <v>38386</v>
      </c>
      <c r="N4758" s="310" t="s">
        <v>29084</v>
      </c>
      <c r="O4758" s="310" t="s">
        <v>39651</v>
      </c>
      <c r="P4758" s="314">
        <v>3</v>
      </c>
      <c r="Q4758" s="310" t="s">
        <v>27744</v>
      </c>
      <c r="R4758" s="310" t="s">
        <v>25825</v>
      </c>
      <c r="S4758" s="310" t="s">
        <v>26197</v>
      </c>
      <c r="T4758" s="310"/>
      <c r="U4758" s="310" t="s">
        <v>26198</v>
      </c>
      <c r="V4758" s="310" t="s">
        <v>26204</v>
      </c>
      <c r="W4758" s="91" t="s">
        <v>43661</v>
      </c>
      <c r="X4758" s="91" t="s">
        <v>43662</v>
      </c>
      <c r="Y4758" s="97"/>
      <c r="AA4758" s="91" t="str">
        <v>LRICH001.5RH</v>
      </c>
    </row>
    <row r="4759" spans="1:27" s="91" customFormat="1" ht="15" customHeight="1" x14ac:dyDescent="0.35">
      <c r="A4759" t="s">
        <v>39643</v>
      </c>
      <c r="B4759" t="s">
        <v>14187</v>
      </c>
      <c r="C4759" t="s">
        <v>14188</v>
      </c>
      <c r="D4759" t="s">
        <v>14189</v>
      </c>
      <c r="E4759"/>
      <c r="F4759" t="s">
        <v>44</v>
      </c>
      <c r="G4759"/>
      <c r="H4759">
        <v>2.2000000000000002</v>
      </c>
      <c r="I4759">
        <v>18.399999999999999</v>
      </c>
      <c r="J4759" t="s">
        <v>2535</v>
      </c>
      <c r="K4759">
        <v>35.516359999999999</v>
      </c>
      <c r="L4759">
        <v>-84.999830000000003</v>
      </c>
      <c r="M4759" s="100" t="s">
        <v>38386</v>
      </c>
      <c r="N4759" t="s">
        <v>29084</v>
      </c>
      <c r="O4759" t="s">
        <v>42309</v>
      </c>
      <c r="P4759">
        <v>3</v>
      </c>
      <c r="Q4759" t="s">
        <v>27744</v>
      </c>
      <c r="R4759" t="s">
        <v>25802</v>
      </c>
      <c r="S4759" t="s">
        <v>26197</v>
      </c>
      <c r="T4759"/>
      <c r="U4759" t="s">
        <v>26198</v>
      </c>
      <c r="V4759" t="s">
        <v>26204</v>
      </c>
      <c r="W4759" s="91" t="s">
        <v>39644</v>
      </c>
      <c r="X4759" s="91" t="s">
        <v>39645</v>
      </c>
      <c r="Y4759" s="97"/>
      <c r="AA4759" s="91" t="str">
        <v>LRICH002.2RH</v>
      </c>
    </row>
    <row r="4760" spans="1:27" s="91" customFormat="1" ht="15" customHeight="1" x14ac:dyDescent="0.35">
      <c r="A4760" t="s">
        <v>14193</v>
      </c>
      <c r="B4760" t="s">
        <v>14192</v>
      </c>
      <c r="C4760" t="s">
        <v>14188</v>
      </c>
      <c r="D4760" t="s">
        <v>14194</v>
      </c>
      <c r="E4760"/>
      <c r="F4760" t="s">
        <v>29083</v>
      </c>
      <c r="G4760"/>
      <c r="H4760">
        <v>2.2999999999999998</v>
      </c>
      <c r="I4760">
        <v>17.88</v>
      </c>
      <c r="J4760" t="s">
        <v>423</v>
      </c>
      <c r="K4760">
        <v>36.146070000000002</v>
      </c>
      <c r="L4760">
        <v>-87.869609999999994</v>
      </c>
      <c r="M4760" s="100" t="s">
        <v>38392</v>
      </c>
      <c r="N4760" t="s">
        <v>26221</v>
      </c>
      <c r="O4760" t="s">
        <v>42556</v>
      </c>
      <c r="P4760">
        <v>3</v>
      </c>
      <c r="Q4760" t="s">
        <v>32391</v>
      </c>
      <c r="R4760" t="s">
        <v>25829</v>
      </c>
      <c r="S4760" t="s">
        <v>26197</v>
      </c>
      <c r="T4760"/>
      <c r="U4760" t="s">
        <v>26198</v>
      </c>
      <c r="V4760" t="s">
        <v>26199</v>
      </c>
      <c r="X4760" s="91" t="s">
        <v>35458</v>
      </c>
      <c r="Y4760" s="97"/>
      <c r="AA4760" s="91" t="str">
        <v>LRICH002.3HU</v>
      </c>
    </row>
    <row r="4761" spans="1:27" s="91" customFormat="1" ht="15" customHeight="1" x14ac:dyDescent="0.35">
      <c r="A4761" t="s">
        <v>39646</v>
      </c>
      <c r="B4761" t="s">
        <v>14190</v>
      </c>
      <c r="C4761" t="s">
        <v>14188</v>
      </c>
      <c r="D4761" t="s">
        <v>37343</v>
      </c>
      <c r="E4761"/>
      <c r="F4761" t="s">
        <v>44</v>
      </c>
      <c r="G4761"/>
      <c r="H4761">
        <v>2.2999999999999998</v>
      </c>
      <c r="I4761">
        <v>15.5</v>
      </c>
      <c r="J4761" t="s">
        <v>2535</v>
      </c>
      <c r="K4761">
        <v>35.517800000000001</v>
      </c>
      <c r="L4761">
        <v>-84.999300000000005</v>
      </c>
      <c r="M4761" s="100" t="s">
        <v>38386</v>
      </c>
      <c r="N4761" t="s">
        <v>29084</v>
      </c>
      <c r="O4761" t="s">
        <v>42309</v>
      </c>
      <c r="P4761">
        <v>3</v>
      </c>
      <c r="Q4761" t="s">
        <v>27744</v>
      </c>
      <c r="R4761" t="s">
        <v>25802</v>
      </c>
      <c r="S4761" t="s">
        <v>26197</v>
      </c>
      <c r="T4761"/>
      <c r="U4761" t="s">
        <v>26198</v>
      </c>
      <c r="V4761" t="s">
        <v>26204</v>
      </c>
      <c r="W4761" s="91" t="s">
        <v>14191</v>
      </c>
      <c r="X4761" s="91" t="s">
        <v>39647</v>
      </c>
      <c r="Y4761" s="97"/>
      <c r="AA4761" s="91" t="str">
        <v>LRICH002.3RH</v>
      </c>
    </row>
    <row r="4762" spans="1:27" s="91" customFormat="1" ht="15" customHeight="1" x14ac:dyDescent="0.35">
      <c r="A4762" t="s">
        <v>14196</v>
      </c>
      <c r="B4762" t="s">
        <v>14195</v>
      </c>
      <c r="C4762" t="s">
        <v>14188</v>
      </c>
      <c r="D4762" t="s">
        <v>14197</v>
      </c>
      <c r="E4762"/>
      <c r="F4762" t="s">
        <v>29083</v>
      </c>
      <c r="G4762"/>
      <c r="H4762">
        <v>2.6</v>
      </c>
      <c r="I4762">
        <v>17.850000000000001</v>
      </c>
      <c r="J4762" t="s">
        <v>423</v>
      </c>
      <c r="K4762">
        <v>36.146509999999999</v>
      </c>
      <c r="L4762">
        <v>-87.867360000000005</v>
      </c>
      <c r="M4762" s="100" t="s">
        <v>38392</v>
      </c>
      <c r="N4762" t="s">
        <v>26221</v>
      </c>
      <c r="O4762" t="s">
        <v>42556</v>
      </c>
      <c r="P4762">
        <v>3</v>
      </c>
      <c r="Q4762" t="s">
        <v>32391</v>
      </c>
      <c r="R4762" t="s">
        <v>25829</v>
      </c>
      <c r="S4762" t="s">
        <v>26197</v>
      </c>
      <c r="T4762"/>
      <c r="U4762" t="s">
        <v>26198</v>
      </c>
      <c r="V4762" t="s">
        <v>26199</v>
      </c>
      <c r="Y4762" s="97"/>
      <c r="AA4762" s="91" t="str">
        <v>LRICH002.6HU</v>
      </c>
    </row>
    <row r="4763" spans="1:27" s="91" customFormat="1" ht="15" customHeight="1" x14ac:dyDescent="0.35">
      <c r="A4763" t="s">
        <v>14199</v>
      </c>
      <c r="B4763" t="s">
        <v>14198</v>
      </c>
      <c r="C4763" t="s">
        <v>14188</v>
      </c>
      <c r="D4763" t="s">
        <v>14200</v>
      </c>
      <c r="E4763"/>
      <c r="F4763" t="s">
        <v>27</v>
      </c>
      <c r="G4763"/>
      <c r="H4763">
        <v>2.6</v>
      </c>
      <c r="I4763">
        <v>3.55</v>
      </c>
      <c r="J4763" t="s">
        <v>619</v>
      </c>
      <c r="K4763">
        <v>36.291530000000002</v>
      </c>
      <c r="L4763">
        <v>-89.216269999999994</v>
      </c>
      <c r="M4763" s="100" t="s">
        <v>38448</v>
      </c>
      <c r="N4763" t="s">
        <v>619</v>
      </c>
      <c r="O4763" t="s">
        <v>42308</v>
      </c>
      <c r="P4763">
        <v>5</v>
      </c>
      <c r="Q4763" t="s">
        <v>32392</v>
      </c>
      <c r="R4763" t="s">
        <v>25816</v>
      </c>
      <c r="S4763" t="s">
        <v>26197</v>
      </c>
      <c r="T4763"/>
      <c r="U4763" t="s">
        <v>26198</v>
      </c>
      <c r="V4763" t="s">
        <v>26199</v>
      </c>
      <c r="X4763" s="91" t="s">
        <v>35459</v>
      </c>
      <c r="Y4763" s="97"/>
      <c r="AA4763" s="91" t="str">
        <v>LRICH002.6OB</v>
      </c>
    </row>
    <row r="4764" spans="1:27" s="91" customFormat="1" ht="15" customHeight="1" x14ac:dyDescent="0.35">
      <c r="A4764" s="310" t="s">
        <v>39648</v>
      </c>
      <c r="B4764" s="310" t="s">
        <v>39649</v>
      </c>
      <c r="C4764" s="310" t="s">
        <v>14188</v>
      </c>
      <c r="D4764" s="310" t="s">
        <v>39650</v>
      </c>
      <c r="E4764" s="310"/>
      <c r="F4764" s="310" t="s">
        <v>44</v>
      </c>
      <c r="G4764" s="310" t="s">
        <v>58</v>
      </c>
      <c r="H4764" s="314">
        <v>2.7</v>
      </c>
      <c r="I4764" s="314">
        <v>14.9</v>
      </c>
      <c r="J4764" s="310" t="s">
        <v>2535</v>
      </c>
      <c r="K4764" s="314">
        <v>35.52216</v>
      </c>
      <c r="L4764" s="314">
        <v>-84.996420000000001</v>
      </c>
      <c r="M4764" s="314" t="s">
        <v>38386</v>
      </c>
      <c r="N4764" s="310" t="s">
        <v>29084</v>
      </c>
      <c r="O4764" s="310" t="s">
        <v>39651</v>
      </c>
      <c r="P4764" s="314">
        <v>3</v>
      </c>
      <c r="Q4764" s="310" t="s">
        <v>27744</v>
      </c>
      <c r="R4764" s="310" t="s">
        <v>25802</v>
      </c>
      <c r="S4764" s="310" t="s">
        <v>26197</v>
      </c>
      <c r="T4764" s="310"/>
      <c r="U4764" s="310" t="s">
        <v>26198</v>
      </c>
      <c r="V4764" s="310" t="s">
        <v>26204</v>
      </c>
      <c r="W4764" s="91" t="s">
        <v>39652</v>
      </c>
      <c r="X4764" s="91" t="s">
        <v>39653</v>
      </c>
      <c r="Y4764" s="97"/>
      <c r="AA4764" s="91" t="str">
        <v>LRICH002.7RH</v>
      </c>
    </row>
    <row r="4765" spans="1:27" s="91" customFormat="1" ht="15" customHeight="1" x14ac:dyDescent="0.35">
      <c r="A4765" t="s">
        <v>14202</v>
      </c>
      <c r="B4765" t="s">
        <v>14201</v>
      </c>
      <c r="C4765" t="s">
        <v>14188</v>
      </c>
      <c r="D4765" t="s">
        <v>14203</v>
      </c>
      <c r="E4765"/>
      <c r="F4765" t="s">
        <v>29083</v>
      </c>
      <c r="G4765"/>
      <c r="H4765">
        <v>3.1</v>
      </c>
      <c r="I4765">
        <v>20</v>
      </c>
      <c r="J4765" t="s">
        <v>423</v>
      </c>
      <c r="K4765">
        <v>36.145099999999999</v>
      </c>
      <c r="L4765">
        <v>-87.865300000000005</v>
      </c>
      <c r="M4765" s="100" t="s">
        <v>38392</v>
      </c>
      <c r="N4765" t="s">
        <v>26221</v>
      </c>
      <c r="O4765" t="s">
        <v>42556</v>
      </c>
      <c r="P4765">
        <v>3</v>
      </c>
      <c r="Q4765" t="s">
        <v>32391</v>
      </c>
      <c r="R4765" t="s">
        <v>25829</v>
      </c>
      <c r="S4765" t="s">
        <v>26197</v>
      </c>
      <c r="T4765"/>
      <c r="U4765" t="s">
        <v>26198</v>
      </c>
      <c r="V4765" t="s">
        <v>26199</v>
      </c>
      <c r="W4765" s="91" t="s">
        <v>35460</v>
      </c>
      <c r="Y4765" s="97"/>
      <c r="AA4765" s="91" t="str">
        <v>LRICH003.1HU</v>
      </c>
    </row>
    <row r="4766" spans="1:27" s="91" customFormat="1" ht="15" customHeight="1" x14ac:dyDescent="0.35">
      <c r="A4766" t="s">
        <v>14205</v>
      </c>
      <c r="B4766" t="s">
        <v>14204</v>
      </c>
      <c r="C4766" t="s">
        <v>14188</v>
      </c>
      <c r="D4766" t="s">
        <v>14206</v>
      </c>
      <c r="E4766"/>
      <c r="F4766" t="s">
        <v>29083</v>
      </c>
      <c r="G4766"/>
      <c r="H4766">
        <v>3.6</v>
      </c>
      <c r="I4766">
        <v>15.63</v>
      </c>
      <c r="J4766" t="s">
        <v>423</v>
      </c>
      <c r="K4766">
        <v>36.144599999999997</v>
      </c>
      <c r="L4766">
        <v>-87.852469999999997</v>
      </c>
      <c r="M4766" s="100" t="s">
        <v>38392</v>
      </c>
      <c r="N4766" t="s">
        <v>26221</v>
      </c>
      <c r="O4766" t="s">
        <v>42556</v>
      </c>
      <c r="P4766">
        <v>3</v>
      </c>
      <c r="Q4766" t="s">
        <v>32391</v>
      </c>
      <c r="R4766" t="s">
        <v>25829</v>
      </c>
      <c r="S4766" t="s">
        <v>26197</v>
      </c>
      <c r="T4766"/>
      <c r="U4766" t="s">
        <v>26198</v>
      </c>
      <c r="V4766" t="s">
        <v>26199</v>
      </c>
      <c r="X4766" s="91" t="s">
        <v>35461</v>
      </c>
      <c r="Y4766" s="97"/>
      <c r="AA4766" s="91" t="str">
        <v>LRICH003.6HU</v>
      </c>
    </row>
    <row r="4767" spans="1:27" s="91" customFormat="1" ht="15" customHeight="1" x14ac:dyDescent="0.35">
      <c r="A4767" t="s">
        <v>14208</v>
      </c>
      <c r="B4767" t="s">
        <v>14207</v>
      </c>
      <c r="C4767" t="s">
        <v>14209</v>
      </c>
      <c r="D4767" t="s">
        <v>14210</v>
      </c>
      <c r="E4767"/>
      <c r="F4767" t="s">
        <v>929</v>
      </c>
      <c r="G4767"/>
      <c r="H4767">
        <v>0.3</v>
      </c>
      <c r="I4767">
        <v>0.84</v>
      </c>
      <c r="J4767" t="s">
        <v>619</v>
      </c>
      <c r="K4767">
        <v>36.312420000000003</v>
      </c>
      <c r="L4767">
        <v>-89.226519999999994</v>
      </c>
      <c r="M4767" s="100" t="s">
        <v>38448</v>
      </c>
      <c r="N4767" t="s">
        <v>619</v>
      </c>
      <c r="O4767" t="s">
        <v>42308</v>
      </c>
      <c r="P4767">
        <v>5</v>
      </c>
      <c r="Q4767" t="s">
        <v>32392</v>
      </c>
      <c r="R4767" t="s">
        <v>25816</v>
      </c>
      <c r="S4767" t="s">
        <v>26197</v>
      </c>
      <c r="T4767"/>
      <c r="U4767" t="s">
        <v>26198</v>
      </c>
      <c r="V4767" t="s">
        <v>26199</v>
      </c>
      <c r="W4767" s="91" t="s">
        <v>14211</v>
      </c>
      <c r="Y4767" s="97"/>
      <c r="AA4767" s="91" t="str">
        <v>LRICH3.2T0.3OB</v>
      </c>
    </row>
    <row r="4768" spans="1:27" s="91" customFormat="1" ht="15" customHeight="1" x14ac:dyDescent="0.35">
      <c r="A4768" t="s">
        <v>14213</v>
      </c>
      <c r="B4768" t="s">
        <v>14212</v>
      </c>
      <c r="C4768" t="s">
        <v>14214</v>
      </c>
      <c r="D4768" t="s">
        <v>14215</v>
      </c>
      <c r="E4768"/>
      <c r="F4768" t="s">
        <v>44</v>
      </c>
      <c r="G4768"/>
      <c r="H4768">
        <v>0.4</v>
      </c>
      <c r="I4768">
        <v>7.0000000000000007E-2</v>
      </c>
      <c r="J4768" t="s">
        <v>2535</v>
      </c>
      <c r="K4768">
        <v>35.587699999999998</v>
      </c>
      <c r="L4768">
        <v>-84.934299999999993</v>
      </c>
      <c r="M4768" s="100" t="s">
        <v>38386</v>
      </c>
      <c r="N4768" t="s">
        <v>29084</v>
      </c>
      <c r="O4768" t="s">
        <v>42309</v>
      </c>
      <c r="P4768">
        <v>3</v>
      </c>
      <c r="Q4768" t="s">
        <v>27744</v>
      </c>
      <c r="R4768" t="s">
        <v>25802</v>
      </c>
      <c r="S4768" t="s">
        <v>26197</v>
      </c>
      <c r="T4768"/>
      <c r="U4768" t="s">
        <v>26198</v>
      </c>
      <c r="V4768" t="s">
        <v>26204</v>
      </c>
      <c r="W4768" s="91" t="s">
        <v>14216</v>
      </c>
      <c r="X4768" s="91" t="s">
        <v>32393</v>
      </c>
      <c r="Y4768" s="97"/>
      <c r="AA4768" s="91" t="str">
        <v>LRICH8.3T0.4RH</v>
      </c>
    </row>
    <row r="4769" spans="1:27" s="91" customFormat="1" ht="15" customHeight="1" x14ac:dyDescent="0.35">
      <c r="A4769" s="310" t="s">
        <v>39654</v>
      </c>
      <c r="B4769" s="310" t="s">
        <v>39655</v>
      </c>
      <c r="C4769" s="310" t="s">
        <v>39656</v>
      </c>
      <c r="D4769" s="310" t="s">
        <v>39657</v>
      </c>
      <c r="E4769" s="310"/>
      <c r="F4769" s="310" t="s">
        <v>58</v>
      </c>
      <c r="G4769" s="310"/>
      <c r="H4769" s="314">
        <v>0.5</v>
      </c>
      <c r="I4769" s="314">
        <v>0.04</v>
      </c>
      <c r="J4769" s="310" t="s">
        <v>1181</v>
      </c>
      <c r="K4769" s="314">
        <v>35.579774999999998</v>
      </c>
      <c r="L4769" s="314">
        <v>-85.536874999999995</v>
      </c>
      <c r="M4769" s="314" t="s">
        <v>38383</v>
      </c>
      <c r="N4769" s="310" t="s">
        <v>3589</v>
      </c>
      <c r="O4769" s="310" t="s">
        <v>38639</v>
      </c>
      <c r="P4769" s="314">
        <v>2</v>
      </c>
      <c r="Q4769" s="310" t="s">
        <v>28305</v>
      </c>
      <c r="R4769" s="310" t="s">
        <v>25812</v>
      </c>
      <c r="S4769" s="310" t="s">
        <v>26197</v>
      </c>
      <c r="T4769" s="310"/>
      <c r="U4769" s="310" t="s">
        <v>26198</v>
      </c>
      <c r="V4769" s="310" t="s">
        <v>26199</v>
      </c>
      <c r="X4769" s="91" t="s">
        <v>39658</v>
      </c>
      <c r="Y4769" s="97"/>
      <c r="AA4769" s="91" t="str">
        <v>LSAND0.1T0.5VA</v>
      </c>
    </row>
    <row r="4770" spans="1:27" s="91" customFormat="1" ht="15" customHeight="1" x14ac:dyDescent="0.35">
      <c r="A4770" s="310" t="s">
        <v>39659</v>
      </c>
      <c r="B4770" s="310" t="s">
        <v>39660</v>
      </c>
      <c r="C4770" s="310" t="s">
        <v>39661</v>
      </c>
      <c r="D4770" s="310" t="s">
        <v>39662</v>
      </c>
      <c r="E4770" s="310"/>
      <c r="F4770" s="310" t="s">
        <v>58</v>
      </c>
      <c r="G4770" s="310"/>
      <c r="H4770" s="314">
        <v>0.3</v>
      </c>
      <c r="I4770" s="314">
        <v>0.2</v>
      </c>
      <c r="J4770" s="310" t="s">
        <v>1181</v>
      </c>
      <c r="K4770" s="314">
        <v>35.575510999999999</v>
      </c>
      <c r="L4770" s="314">
        <v>-85.548449000000005</v>
      </c>
      <c r="M4770" s="314" t="s">
        <v>38383</v>
      </c>
      <c r="N4770" s="310" t="s">
        <v>3589</v>
      </c>
      <c r="O4770" s="310" t="s">
        <v>38639</v>
      </c>
      <c r="P4770" s="314">
        <v>2</v>
      </c>
      <c r="Q4770" s="310" t="s">
        <v>28305</v>
      </c>
      <c r="R4770" s="310" t="s">
        <v>25812</v>
      </c>
      <c r="S4770" s="310" t="s">
        <v>26197</v>
      </c>
      <c r="T4770" s="310"/>
      <c r="U4770" s="310" t="s">
        <v>26198</v>
      </c>
      <c r="V4770" s="310" t="s">
        <v>26199</v>
      </c>
      <c r="Y4770" s="97"/>
      <c r="AA4770" s="91" t="str">
        <v>LSAND0.8T0.3VA</v>
      </c>
    </row>
    <row r="4771" spans="1:27" s="91" customFormat="1" ht="15" customHeight="1" x14ac:dyDescent="0.35">
      <c r="A4771" s="310" t="s">
        <v>39663</v>
      </c>
      <c r="B4771" s="310" t="s">
        <v>39664</v>
      </c>
      <c r="C4771" s="310" t="s">
        <v>39661</v>
      </c>
      <c r="D4771" s="310" t="s">
        <v>39665</v>
      </c>
      <c r="E4771" s="310"/>
      <c r="F4771" s="310" t="s">
        <v>58</v>
      </c>
      <c r="G4771" s="310"/>
      <c r="H4771" s="314">
        <v>0.5</v>
      </c>
      <c r="I4771" s="314">
        <v>0.2</v>
      </c>
      <c r="J4771" s="310" t="s">
        <v>1181</v>
      </c>
      <c r="K4771" s="314">
        <v>35.573259999999998</v>
      </c>
      <c r="L4771" s="314">
        <v>-85.550444999999996</v>
      </c>
      <c r="M4771" s="314" t="s">
        <v>38383</v>
      </c>
      <c r="N4771" s="310" t="s">
        <v>3589</v>
      </c>
      <c r="O4771" s="310" t="s">
        <v>38639</v>
      </c>
      <c r="P4771" s="314">
        <v>2</v>
      </c>
      <c r="Q4771" s="310" t="s">
        <v>28305</v>
      </c>
      <c r="R4771" s="310" t="s">
        <v>25812</v>
      </c>
      <c r="S4771" s="310" t="s">
        <v>26197</v>
      </c>
      <c r="T4771" s="310"/>
      <c r="U4771" s="310" t="s">
        <v>26198</v>
      </c>
      <c r="V4771" s="310" t="s">
        <v>26199</v>
      </c>
      <c r="Y4771" s="97"/>
      <c r="AA4771" s="91" t="str">
        <v>LSAND0.8T0.5VA</v>
      </c>
    </row>
    <row r="4772" spans="1:27" s="91" customFormat="1" ht="15" customHeight="1" x14ac:dyDescent="0.35">
      <c r="A4772" s="310" t="s">
        <v>39666</v>
      </c>
      <c r="B4772" s="310" t="s">
        <v>39667</v>
      </c>
      <c r="C4772" s="310" t="s">
        <v>39668</v>
      </c>
      <c r="D4772" s="310" t="s">
        <v>39669</v>
      </c>
      <c r="E4772" s="310"/>
      <c r="F4772" s="310" t="s">
        <v>58</v>
      </c>
      <c r="G4772" s="310"/>
      <c r="H4772" s="314">
        <v>0.9</v>
      </c>
      <c r="I4772" s="314">
        <v>0.3</v>
      </c>
      <c r="J4772" s="310" t="s">
        <v>1181</v>
      </c>
      <c r="K4772" s="314">
        <v>35.575488999999997</v>
      </c>
      <c r="L4772" s="314">
        <v>-85.543808999999996</v>
      </c>
      <c r="M4772" s="314" t="s">
        <v>38383</v>
      </c>
      <c r="N4772" s="310" t="s">
        <v>3589</v>
      </c>
      <c r="O4772" s="310" t="s">
        <v>38639</v>
      </c>
      <c r="P4772" s="314">
        <v>2</v>
      </c>
      <c r="Q4772" s="310" t="s">
        <v>28305</v>
      </c>
      <c r="R4772" s="310" t="s">
        <v>25812</v>
      </c>
      <c r="S4772" s="310" t="s">
        <v>26197</v>
      </c>
      <c r="T4772" s="310"/>
      <c r="U4772" s="310" t="s">
        <v>26198</v>
      </c>
      <c r="V4772" s="310" t="s">
        <v>26199</v>
      </c>
      <c r="Y4772" s="97"/>
      <c r="AA4772" s="91" t="str">
        <v>LSAND000.9VA</v>
      </c>
    </row>
    <row r="4773" spans="1:27" s="91" customFormat="1" ht="15" customHeight="1" x14ac:dyDescent="0.35">
      <c r="A4773" t="s">
        <v>14218</v>
      </c>
      <c r="B4773" t="s">
        <v>14217</v>
      </c>
      <c r="C4773" t="s">
        <v>14219</v>
      </c>
      <c r="D4773" t="s">
        <v>14220</v>
      </c>
      <c r="E4773"/>
      <c r="F4773" t="s">
        <v>28994</v>
      </c>
      <c r="G4773"/>
      <c r="H4773">
        <v>0.7</v>
      </c>
      <c r="I4773">
        <v>8.4499999999999993</v>
      </c>
      <c r="J4773" t="s">
        <v>285</v>
      </c>
      <c r="K4773">
        <v>35.118899999999996</v>
      </c>
      <c r="L4773">
        <v>-84.727419999999995</v>
      </c>
      <c r="M4773" s="100" t="s">
        <v>38384</v>
      </c>
      <c r="N4773" t="s">
        <v>26211</v>
      </c>
      <c r="O4773" t="s">
        <v>42107</v>
      </c>
      <c r="P4773">
        <v>2</v>
      </c>
      <c r="Q4773" t="s">
        <v>27745</v>
      </c>
      <c r="R4773" t="s">
        <v>25802</v>
      </c>
      <c r="S4773" t="s">
        <v>26197</v>
      </c>
      <c r="T4773"/>
      <c r="U4773" t="s">
        <v>26198</v>
      </c>
      <c r="V4773" t="s">
        <v>26204</v>
      </c>
      <c r="X4773" s="91" t="s">
        <v>32394</v>
      </c>
      <c r="Y4773" s="97"/>
      <c r="AA4773" s="91" t="str">
        <v>LSCHE000.7BR</v>
      </c>
    </row>
    <row r="4774" spans="1:27" s="91" customFormat="1" ht="15" customHeight="1" x14ac:dyDescent="0.35">
      <c r="A4774" t="s">
        <v>14222</v>
      </c>
      <c r="B4774" t="s">
        <v>14221</v>
      </c>
      <c r="C4774" t="s">
        <v>14223</v>
      </c>
      <c r="D4774" t="s">
        <v>14224</v>
      </c>
      <c r="E4774"/>
      <c r="F4774" t="s">
        <v>115</v>
      </c>
      <c r="G4774"/>
      <c r="H4774">
        <v>0.5</v>
      </c>
      <c r="I4774">
        <v>131.41</v>
      </c>
      <c r="J4774" t="s">
        <v>583</v>
      </c>
      <c r="K4774">
        <v>35.0946</v>
      </c>
      <c r="L4774">
        <v>-85.573599999999999</v>
      </c>
      <c r="M4774" s="100" t="s">
        <v>38393</v>
      </c>
      <c r="N4774" t="s">
        <v>59</v>
      </c>
      <c r="O4774" t="s">
        <v>42453</v>
      </c>
      <c r="P4774">
        <v>5</v>
      </c>
      <c r="Q4774" t="s">
        <v>27746</v>
      </c>
      <c r="R4774" t="s">
        <v>25802</v>
      </c>
      <c r="S4774" t="s">
        <v>26197</v>
      </c>
      <c r="T4774"/>
      <c r="U4774" t="s">
        <v>26198</v>
      </c>
      <c r="V4774" t="s">
        <v>26199</v>
      </c>
      <c r="X4774" s="91" t="s">
        <v>35462</v>
      </c>
      <c r="Y4774" s="97"/>
      <c r="AA4774" s="91" t="str">
        <v>LSEQU000.5MI</v>
      </c>
    </row>
    <row r="4775" spans="1:27" s="91" customFormat="1" ht="15" customHeight="1" x14ac:dyDescent="0.35">
      <c r="A4775" t="s">
        <v>14226</v>
      </c>
      <c r="B4775" t="s">
        <v>14225</v>
      </c>
      <c r="C4775" t="s">
        <v>14223</v>
      </c>
      <c r="D4775" t="s">
        <v>14227</v>
      </c>
      <c r="E4775"/>
      <c r="F4775" t="s">
        <v>115</v>
      </c>
      <c r="G4775"/>
      <c r="H4775">
        <v>1.3</v>
      </c>
      <c r="I4775">
        <v>130.96</v>
      </c>
      <c r="J4775" t="s">
        <v>583</v>
      </c>
      <c r="K4775">
        <v>35.103969999999997</v>
      </c>
      <c r="L4775">
        <v>-85.576319999999996</v>
      </c>
      <c r="M4775" s="100" t="s">
        <v>38393</v>
      </c>
      <c r="N4775" t="s">
        <v>59</v>
      </c>
      <c r="O4775" t="s">
        <v>42453</v>
      </c>
      <c r="P4775">
        <v>5</v>
      </c>
      <c r="Q4775" t="s">
        <v>27746</v>
      </c>
      <c r="R4775" t="s">
        <v>25802</v>
      </c>
      <c r="S4775" t="s">
        <v>26197</v>
      </c>
      <c r="T4775"/>
      <c r="U4775" t="s">
        <v>26198</v>
      </c>
      <c r="V4775" t="s">
        <v>26199</v>
      </c>
      <c r="W4775" s="91" t="s">
        <v>35463</v>
      </c>
      <c r="X4775" s="91" t="s">
        <v>32395</v>
      </c>
      <c r="Y4775" s="97"/>
      <c r="AA4775" s="91" t="str">
        <v>LSEQU001.3MI</v>
      </c>
    </row>
    <row r="4776" spans="1:27" s="91" customFormat="1" ht="15" customHeight="1" x14ac:dyDescent="0.35">
      <c r="A4776" t="s">
        <v>14229</v>
      </c>
      <c r="B4776" t="s">
        <v>14228</v>
      </c>
      <c r="C4776" t="s">
        <v>14223</v>
      </c>
      <c r="D4776" t="s">
        <v>14230</v>
      </c>
      <c r="E4776"/>
      <c r="F4776" t="s">
        <v>115</v>
      </c>
      <c r="G4776"/>
      <c r="H4776">
        <v>6.2</v>
      </c>
      <c r="I4776">
        <v>114.66</v>
      </c>
      <c r="J4776" t="s">
        <v>583</v>
      </c>
      <c r="K4776">
        <v>35.138829999999999</v>
      </c>
      <c r="L4776">
        <v>-85.598550000000003</v>
      </c>
      <c r="M4776" s="100" t="s">
        <v>38393</v>
      </c>
      <c r="N4776" t="s">
        <v>59</v>
      </c>
      <c r="O4776" t="s">
        <v>42453</v>
      </c>
      <c r="P4776">
        <v>5</v>
      </c>
      <c r="Q4776" t="s">
        <v>27746</v>
      </c>
      <c r="R4776" t="s">
        <v>25802</v>
      </c>
      <c r="S4776" t="s">
        <v>26197</v>
      </c>
      <c r="T4776"/>
      <c r="U4776" t="s">
        <v>26198</v>
      </c>
      <c r="V4776" t="s">
        <v>26199</v>
      </c>
      <c r="X4776" s="91" t="s">
        <v>32396</v>
      </c>
      <c r="Y4776" s="97"/>
      <c r="AA4776" s="91" t="str">
        <v>LSEQU006.2MI</v>
      </c>
    </row>
    <row r="4777" spans="1:27" s="91" customFormat="1" ht="15" customHeight="1" x14ac:dyDescent="0.35">
      <c r="A4777" t="s">
        <v>41419</v>
      </c>
      <c r="B4777" t="s">
        <v>14234</v>
      </c>
      <c r="C4777" t="s">
        <v>14223</v>
      </c>
      <c r="D4777" t="s">
        <v>41420</v>
      </c>
      <c r="E4777"/>
      <c r="F4777" t="s">
        <v>115</v>
      </c>
      <c r="G4777" t="s">
        <v>29089</v>
      </c>
      <c r="H4777">
        <v>7.6</v>
      </c>
      <c r="I4777">
        <v>98.5</v>
      </c>
      <c r="J4777" t="s">
        <v>583</v>
      </c>
      <c r="K4777">
        <v>35.156359999999999</v>
      </c>
      <c r="L4777">
        <v>-85.600909999999999</v>
      </c>
      <c r="M4777" s="100" t="s">
        <v>38393</v>
      </c>
      <c r="N4777" t="s">
        <v>59</v>
      </c>
      <c r="O4777" t="s">
        <v>39595</v>
      </c>
      <c r="P4777">
        <v>5</v>
      </c>
      <c r="Q4777" t="s">
        <v>27746</v>
      </c>
      <c r="R4777" t="s">
        <v>25802</v>
      </c>
      <c r="S4777" t="s">
        <v>26197</v>
      </c>
      <c r="T4777"/>
      <c r="U4777" t="s">
        <v>26198</v>
      </c>
      <c r="V4777" t="s">
        <v>26199</v>
      </c>
      <c r="W4777" s="91" t="s">
        <v>41421</v>
      </c>
      <c r="X4777" s="91" t="s">
        <v>41422</v>
      </c>
      <c r="Y4777" s="97"/>
      <c r="AA4777" s="91" t="str">
        <v>LSEQU007.6MI</v>
      </c>
    </row>
    <row r="4778" spans="1:27" s="91" customFormat="1" ht="15" customHeight="1" x14ac:dyDescent="0.35">
      <c r="A4778" t="s">
        <v>14232</v>
      </c>
      <c r="B4778" t="s">
        <v>14231</v>
      </c>
      <c r="C4778" t="s">
        <v>14223</v>
      </c>
      <c r="D4778" t="s">
        <v>14233</v>
      </c>
      <c r="E4778"/>
      <c r="F4778" t="s">
        <v>29089</v>
      </c>
      <c r="G4778"/>
      <c r="H4778">
        <v>9</v>
      </c>
      <c r="I4778">
        <v>96.7</v>
      </c>
      <c r="J4778" t="s">
        <v>583</v>
      </c>
      <c r="K4778">
        <v>35.176470000000002</v>
      </c>
      <c r="L4778">
        <v>-85.602500000000006</v>
      </c>
      <c r="M4778" s="100" t="s">
        <v>38393</v>
      </c>
      <c r="N4778" t="s">
        <v>59</v>
      </c>
      <c r="O4778" t="s">
        <v>42453</v>
      </c>
      <c r="P4778">
        <v>5</v>
      </c>
      <c r="Q4778" t="s">
        <v>27746</v>
      </c>
      <c r="R4778" t="s">
        <v>25802</v>
      </c>
      <c r="S4778" t="s">
        <v>26197</v>
      </c>
      <c r="T4778"/>
      <c r="U4778" t="s">
        <v>26198</v>
      </c>
      <c r="V4778" t="s">
        <v>26199</v>
      </c>
      <c r="Y4778" s="97"/>
      <c r="AA4778" s="91" t="str">
        <v>LSEQU009.0MI</v>
      </c>
    </row>
    <row r="4779" spans="1:27" s="91" customFormat="1" ht="15" customHeight="1" x14ac:dyDescent="0.35">
      <c r="A4779" t="s">
        <v>14236</v>
      </c>
      <c r="B4779" t="s">
        <v>14235</v>
      </c>
      <c r="C4779" t="s">
        <v>14237</v>
      </c>
      <c r="D4779" t="s">
        <v>14238</v>
      </c>
      <c r="E4779"/>
      <c r="F4779" t="s">
        <v>115</v>
      </c>
      <c r="G4779"/>
      <c r="H4779">
        <v>0.5</v>
      </c>
      <c r="I4779">
        <v>0.04</v>
      </c>
      <c r="J4779" t="s">
        <v>583</v>
      </c>
      <c r="K4779">
        <v>35.152410000000003</v>
      </c>
      <c r="L4779">
        <v>-85.603710000000007</v>
      </c>
      <c r="M4779" s="100" t="s">
        <v>38393</v>
      </c>
      <c r="N4779" t="s">
        <v>59</v>
      </c>
      <c r="O4779" t="s">
        <v>42453</v>
      </c>
      <c r="P4779">
        <v>5</v>
      </c>
      <c r="Q4779" t="s">
        <v>27746</v>
      </c>
      <c r="R4779" t="s">
        <v>25802</v>
      </c>
      <c r="S4779" t="s">
        <v>26197</v>
      </c>
      <c r="T4779"/>
      <c r="U4779" t="s">
        <v>26198</v>
      </c>
      <c r="V4779" t="s">
        <v>26199</v>
      </c>
      <c r="W4779" s="91" t="s">
        <v>14239</v>
      </c>
      <c r="X4779" s="91" t="s">
        <v>32397</v>
      </c>
      <c r="Y4779" s="97"/>
      <c r="AA4779" s="91" t="str">
        <v>LSEQU6.9T0.5MI</v>
      </c>
    </row>
    <row r="4780" spans="1:27" s="91" customFormat="1" ht="15" customHeight="1" x14ac:dyDescent="0.35">
      <c r="A4780" t="s">
        <v>14241</v>
      </c>
      <c r="B4780" t="s">
        <v>14240</v>
      </c>
      <c r="C4780" t="s">
        <v>14242</v>
      </c>
      <c r="D4780" t="s">
        <v>14243</v>
      </c>
      <c r="E4780"/>
      <c r="F4780" t="s">
        <v>44</v>
      </c>
      <c r="G4780"/>
      <c r="H4780">
        <v>0.8</v>
      </c>
      <c r="I4780">
        <v>32.270000000000003</v>
      </c>
      <c r="J4780" t="s">
        <v>45</v>
      </c>
      <c r="K4780">
        <v>35.598799999999997</v>
      </c>
      <c r="L4780">
        <v>-84.703400000000002</v>
      </c>
      <c r="M4780" s="100" t="s">
        <v>38386</v>
      </c>
      <c r="N4780" t="s">
        <v>29084</v>
      </c>
      <c r="O4780" t="s">
        <v>42534</v>
      </c>
      <c r="P4780">
        <v>3</v>
      </c>
      <c r="Q4780" t="s">
        <v>26280</v>
      </c>
      <c r="R4780" t="s">
        <v>25802</v>
      </c>
      <c r="S4780" t="s">
        <v>26197</v>
      </c>
      <c r="T4780"/>
      <c r="U4780" t="s">
        <v>26198</v>
      </c>
      <c r="V4780" t="s">
        <v>26204</v>
      </c>
      <c r="W4780" s="91" t="s">
        <v>35464</v>
      </c>
      <c r="X4780" s="91" t="s">
        <v>32398</v>
      </c>
      <c r="Y4780" s="97"/>
      <c r="AA4780" s="91" t="str">
        <v>LSEWE000.8ME</v>
      </c>
    </row>
    <row r="4781" spans="1:27" s="91" customFormat="1" ht="15" customHeight="1" x14ac:dyDescent="0.35">
      <c r="A4781" t="s">
        <v>14245</v>
      </c>
      <c r="B4781" t="s">
        <v>14244</v>
      </c>
      <c r="C4781" t="s">
        <v>14246</v>
      </c>
      <c r="D4781" t="s">
        <v>14247</v>
      </c>
      <c r="E4781"/>
      <c r="F4781" t="s">
        <v>29083</v>
      </c>
      <c r="G4781"/>
      <c r="H4781">
        <v>0.1</v>
      </c>
      <c r="I4781">
        <v>4.75</v>
      </c>
      <c r="J4781" t="s">
        <v>942</v>
      </c>
      <c r="K4781">
        <v>35.183999999999997</v>
      </c>
      <c r="L4781">
        <v>-87.673299999999998</v>
      </c>
      <c r="M4781" s="100" t="s">
        <v>38376</v>
      </c>
      <c r="N4781" t="s">
        <v>26196</v>
      </c>
      <c r="O4781" t="s">
        <v>42535</v>
      </c>
      <c r="P4781">
        <v>1</v>
      </c>
      <c r="Q4781" t="s">
        <v>28411</v>
      </c>
      <c r="R4781" t="s">
        <v>25808</v>
      </c>
      <c r="S4781" t="s">
        <v>26197</v>
      </c>
      <c r="T4781"/>
      <c r="U4781" t="s">
        <v>26198</v>
      </c>
      <c r="V4781" t="s">
        <v>26199</v>
      </c>
      <c r="Y4781" s="97"/>
      <c r="AA4781" s="91" t="str">
        <v>LSHAW000.1WE</v>
      </c>
    </row>
    <row r="4782" spans="1:27" s="91" customFormat="1" ht="15" customHeight="1" x14ac:dyDescent="0.35">
      <c r="A4782" t="s">
        <v>14249</v>
      </c>
      <c r="B4782" t="s">
        <v>14248</v>
      </c>
      <c r="C4782" t="s">
        <v>14250</v>
      </c>
      <c r="D4782" t="s">
        <v>35465</v>
      </c>
      <c r="E4782"/>
      <c r="F4782" t="s">
        <v>29083</v>
      </c>
      <c r="G4782"/>
      <c r="H4782">
        <v>1.5</v>
      </c>
      <c r="I4782">
        <v>24.94</v>
      </c>
      <c r="J4782" t="s">
        <v>4</v>
      </c>
      <c r="K4782">
        <v>35.263300000000001</v>
      </c>
      <c r="L4782">
        <v>-87.357399999999998</v>
      </c>
      <c r="M4782" s="100" t="s">
        <v>38376</v>
      </c>
      <c r="N4782" t="s">
        <v>26196</v>
      </c>
      <c r="O4782" t="s">
        <v>42536</v>
      </c>
      <c r="P4782">
        <v>1</v>
      </c>
      <c r="Q4782" t="s">
        <v>32399</v>
      </c>
      <c r="R4782" t="s">
        <v>25808</v>
      </c>
      <c r="S4782" t="s">
        <v>26197</v>
      </c>
      <c r="T4782"/>
      <c r="U4782" t="s">
        <v>26198</v>
      </c>
      <c r="V4782" t="s">
        <v>26199</v>
      </c>
      <c r="Y4782" s="97"/>
      <c r="AA4782" s="91" t="str">
        <v>LSHOA001.5LW</v>
      </c>
    </row>
    <row r="4783" spans="1:27" s="91" customFormat="1" ht="15" customHeight="1" x14ac:dyDescent="0.35">
      <c r="A4783" t="s">
        <v>14252</v>
      </c>
      <c r="B4783" t="s">
        <v>14251</v>
      </c>
      <c r="C4783" t="s">
        <v>14250</v>
      </c>
      <c r="D4783" t="s">
        <v>14253</v>
      </c>
      <c r="E4783"/>
      <c r="F4783" t="s">
        <v>29083</v>
      </c>
      <c r="G4783"/>
      <c r="H4783">
        <v>4</v>
      </c>
      <c r="I4783">
        <v>14.34</v>
      </c>
      <c r="J4783" t="s">
        <v>4</v>
      </c>
      <c r="K4783">
        <v>35.27375</v>
      </c>
      <c r="L4783">
        <v>-87.337440000000001</v>
      </c>
      <c r="M4783" s="100" t="s">
        <v>38376</v>
      </c>
      <c r="N4783" t="s">
        <v>26196</v>
      </c>
      <c r="O4783" t="s">
        <v>42536</v>
      </c>
      <c r="P4783">
        <v>1</v>
      </c>
      <c r="Q4783" t="s">
        <v>32399</v>
      </c>
      <c r="R4783" t="s">
        <v>25808</v>
      </c>
      <c r="S4783" t="s">
        <v>26197</v>
      </c>
      <c r="T4783"/>
      <c r="U4783" t="s">
        <v>26198</v>
      </c>
      <c r="V4783" t="s">
        <v>26199</v>
      </c>
      <c r="X4783" s="91" t="s">
        <v>35466</v>
      </c>
      <c r="Y4783" s="97"/>
      <c r="AA4783" s="91" t="str">
        <v>LSHOA004.0LW</v>
      </c>
    </row>
    <row r="4784" spans="1:27" s="91" customFormat="1" ht="15" customHeight="1" x14ac:dyDescent="0.35">
      <c r="A4784" t="s">
        <v>14255</v>
      </c>
      <c r="B4784" t="s">
        <v>14254</v>
      </c>
      <c r="C4784" t="s">
        <v>14256</v>
      </c>
      <c r="D4784" t="s">
        <v>14257</v>
      </c>
      <c r="E4784"/>
      <c r="F4784" t="s">
        <v>44</v>
      </c>
      <c r="G4784"/>
      <c r="H4784">
        <v>0.1</v>
      </c>
      <c r="I4784">
        <v>0.21</v>
      </c>
      <c r="J4784" t="s">
        <v>270</v>
      </c>
      <c r="K4784">
        <v>36.536700000000003</v>
      </c>
      <c r="L4784">
        <v>-82.130300000000005</v>
      </c>
      <c r="M4784" s="100" t="s">
        <v>38412</v>
      </c>
      <c r="N4784" t="s">
        <v>29031</v>
      </c>
      <c r="O4784" t="s">
        <v>42375</v>
      </c>
      <c r="P4784">
        <v>2</v>
      </c>
      <c r="Q4784" t="s">
        <v>26391</v>
      </c>
      <c r="R4784" t="s">
        <v>25821</v>
      </c>
      <c r="S4784" t="s">
        <v>26197</v>
      </c>
      <c r="T4784"/>
      <c r="U4784" t="s">
        <v>26198</v>
      </c>
      <c r="V4784" t="s">
        <v>26204</v>
      </c>
      <c r="Y4784" s="97"/>
      <c r="AA4784" s="91" t="str">
        <v>LSINK000.1SU</v>
      </c>
    </row>
    <row r="4785" spans="1:27" s="91" customFormat="1" ht="15" customHeight="1" x14ac:dyDescent="0.35">
      <c r="A4785" t="s">
        <v>14259</v>
      </c>
      <c r="B4785" t="s">
        <v>14258</v>
      </c>
      <c r="C4785" t="s">
        <v>14256</v>
      </c>
      <c r="D4785" t="s">
        <v>14260</v>
      </c>
      <c r="E4785"/>
      <c r="F4785" t="s">
        <v>75</v>
      </c>
      <c r="G4785"/>
      <c r="H4785">
        <v>1</v>
      </c>
      <c r="I4785">
        <v>4.74</v>
      </c>
      <c r="J4785" t="s">
        <v>76</v>
      </c>
      <c r="K4785">
        <v>35.48556</v>
      </c>
      <c r="L4785">
        <v>-86.581869999999995</v>
      </c>
      <c r="M4785" s="100" t="s">
        <v>38389</v>
      </c>
      <c r="N4785" t="s">
        <v>26217</v>
      </c>
      <c r="O4785" t="s">
        <v>42305</v>
      </c>
      <c r="P4785">
        <v>4</v>
      </c>
      <c r="Q4785" t="s">
        <v>32400</v>
      </c>
      <c r="R4785" t="s">
        <v>25808</v>
      </c>
      <c r="S4785" t="s">
        <v>26197</v>
      </c>
      <c r="T4785"/>
      <c r="U4785" t="s">
        <v>26198</v>
      </c>
      <c r="V4785" t="s">
        <v>26199</v>
      </c>
      <c r="X4785" s="91" t="s">
        <v>35467</v>
      </c>
      <c r="Y4785" s="97"/>
      <c r="AA4785" s="91" t="str">
        <v>LSINK001.0BE</v>
      </c>
    </row>
    <row r="4786" spans="1:27" s="91" customFormat="1" ht="15" customHeight="1" x14ac:dyDescent="0.35">
      <c r="A4786" t="s">
        <v>14262</v>
      </c>
      <c r="B4786" t="s">
        <v>14261</v>
      </c>
      <c r="C4786" t="s">
        <v>14263</v>
      </c>
      <c r="D4786" t="s">
        <v>14264</v>
      </c>
      <c r="E4786"/>
      <c r="F4786" t="s">
        <v>75</v>
      </c>
      <c r="G4786"/>
      <c r="H4786">
        <v>1.1000000000000001</v>
      </c>
      <c r="I4786">
        <v>3.71</v>
      </c>
      <c r="J4786" t="s">
        <v>76</v>
      </c>
      <c r="K4786">
        <v>35.481920000000002</v>
      </c>
      <c r="L4786">
        <v>-86.58381</v>
      </c>
      <c r="M4786" s="100" t="s">
        <v>38389</v>
      </c>
      <c r="N4786" t="s">
        <v>26217</v>
      </c>
      <c r="O4786" t="s">
        <v>42305</v>
      </c>
      <c r="P4786">
        <v>4</v>
      </c>
      <c r="Q4786" t="s">
        <v>32400</v>
      </c>
      <c r="R4786" t="s">
        <v>25808</v>
      </c>
      <c r="S4786" t="s">
        <v>26197</v>
      </c>
      <c r="T4786"/>
      <c r="U4786" t="s">
        <v>26198</v>
      </c>
      <c r="V4786" t="s">
        <v>26199</v>
      </c>
      <c r="X4786" s="91" t="s">
        <v>32401</v>
      </c>
      <c r="Y4786" s="97"/>
      <c r="AA4786" s="91" t="str">
        <v>LSINK001.1BE</v>
      </c>
    </row>
    <row r="4787" spans="1:27" s="91" customFormat="1" ht="15" customHeight="1" x14ac:dyDescent="0.35">
      <c r="A4787" t="s">
        <v>32402</v>
      </c>
      <c r="B4787" t="s">
        <v>7584</v>
      </c>
      <c r="C4787" t="s">
        <v>7585</v>
      </c>
      <c r="D4787" t="s">
        <v>7586</v>
      </c>
      <c r="E4787" t="s">
        <v>26424</v>
      </c>
      <c r="F4787" t="s">
        <v>29086</v>
      </c>
      <c r="G4787"/>
      <c r="H4787">
        <v>1.5</v>
      </c>
      <c r="I4787">
        <v>6.74</v>
      </c>
      <c r="J4787" t="s">
        <v>2764</v>
      </c>
      <c r="K4787">
        <v>36.580556000000001</v>
      </c>
      <c r="L4787">
        <v>-85.854159999999993</v>
      </c>
      <c r="M4787" s="100" t="s">
        <v>38456</v>
      </c>
      <c r="N4787" t="s">
        <v>26335</v>
      </c>
      <c r="O4787" t="s">
        <v>42278</v>
      </c>
      <c r="P4787">
        <v>4</v>
      </c>
      <c r="Q4787" t="s">
        <v>32403</v>
      </c>
      <c r="R4787" t="s">
        <v>25812</v>
      </c>
      <c r="S4787" t="s">
        <v>26197</v>
      </c>
      <c r="T4787"/>
      <c r="U4787" t="s">
        <v>26198</v>
      </c>
      <c r="V4787" t="s">
        <v>26199</v>
      </c>
      <c r="W4787" s="91" t="s">
        <v>27748</v>
      </c>
      <c r="X4787" s="91" t="s">
        <v>35468</v>
      </c>
      <c r="Y4787" s="97"/>
      <c r="AA4787" s="91" t="str">
        <v>LSLIC001.5MA</v>
      </c>
    </row>
    <row r="4788" spans="1:27" s="91" customFormat="1" ht="15" customHeight="1" x14ac:dyDescent="0.35">
      <c r="A4788" t="s">
        <v>14266</v>
      </c>
      <c r="B4788" t="s">
        <v>14265</v>
      </c>
      <c r="C4788" t="s">
        <v>7585</v>
      </c>
      <c r="D4788" t="s">
        <v>14267</v>
      </c>
      <c r="E4788"/>
      <c r="F4788" t="s">
        <v>29086</v>
      </c>
      <c r="G4788"/>
      <c r="H4788">
        <v>2.9</v>
      </c>
      <c r="I4788">
        <v>4.46</v>
      </c>
      <c r="J4788" t="s">
        <v>2764</v>
      </c>
      <c r="K4788">
        <v>36.576310999999997</v>
      </c>
      <c r="L4788">
        <v>-85.829166999999998</v>
      </c>
      <c r="M4788" s="100" t="s">
        <v>38456</v>
      </c>
      <c r="N4788" t="s">
        <v>26335</v>
      </c>
      <c r="O4788" t="s">
        <v>42278</v>
      </c>
      <c r="P4788">
        <v>4</v>
      </c>
      <c r="Q4788" t="s">
        <v>32403</v>
      </c>
      <c r="R4788" t="s">
        <v>25812</v>
      </c>
      <c r="S4788" t="s">
        <v>26197</v>
      </c>
      <c r="T4788"/>
      <c r="U4788" t="s">
        <v>26198</v>
      </c>
      <c r="V4788" t="s">
        <v>26199</v>
      </c>
      <c r="Y4788" s="97"/>
      <c r="AA4788" s="91" t="str">
        <v>LSLIC002.9MA</v>
      </c>
    </row>
    <row r="4789" spans="1:27" s="91" customFormat="1" ht="15" customHeight="1" x14ac:dyDescent="0.35">
      <c r="A4789" t="s">
        <v>36644</v>
      </c>
      <c r="B4789" t="s">
        <v>36645</v>
      </c>
      <c r="C4789" t="s">
        <v>14270</v>
      </c>
      <c r="D4789" t="s">
        <v>36646</v>
      </c>
      <c r="E4789"/>
      <c r="F4789" t="s">
        <v>28994</v>
      </c>
      <c r="G4789"/>
      <c r="H4789">
        <v>0.1</v>
      </c>
      <c r="I4789">
        <v>5.77</v>
      </c>
      <c r="J4789" t="s">
        <v>285</v>
      </c>
      <c r="K4789">
        <v>35.272519000000003</v>
      </c>
      <c r="L4789">
        <v>-84.787704000000005</v>
      </c>
      <c r="M4789" s="100" t="s">
        <v>38384</v>
      </c>
      <c r="N4789" t="s">
        <v>26211</v>
      </c>
      <c r="O4789" t="s">
        <v>42195</v>
      </c>
      <c r="P4789">
        <v>2</v>
      </c>
      <c r="Q4789" t="s">
        <v>27749</v>
      </c>
      <c r="R4789" t="s">
        <v>25802</v>
      </c>
      <c r="S4789" t="s">
        <v>26197</v>
      </c>
      <c r="T4789"/>
      <c r="U4789" t="s">
        <v>26198</v>
      </c>
      <c r="V4789" t="s">
        <v>26204</v>
      </c>
      <c r="X4789" s="91" t="s">
        <v>36647</v>
      </c>
      <c r="Y4789" s="97"/>
      <c r="AA4789" s="91" t="str">
        <v>LSMOU000.1BR</v>
      </c>
    </row>
    <row r="4790" spans="1:27" s="91" customFormat="1" ht="15" customHeight="1" x14ac:dyDescent="0.35">
      <c r="A4790" t="s">
        <v>14269</v>
      </c>
      <c r="B4790" t="s">
        <v>14268</v>
      </c>
      <c r="C4790" t="s">
        <v>14270</v>
      </c>
      <c r="D4790" t="s">
        <v>14271</v>
      </c>
      <c r="E4790"/>
      <c r="F4790" t="s">
        <v>44</v>
      </c>
      <c r="G4790"/>
      <c r="H4790">
        <v>0.6</v>
      </c>
      <c r="I4790">
        <v>5.14</v>
      </c>
      <c r="J4790" t="s">
        <v>285</v>
      </c>
      <c r="K4790">
        <v>35.270249999999997</v>
      </c>
      <c r="L4790">
        <v>-84.781949999999995</v>
      </c>
      <c r="M4790" s="100" t="s">
        <v>38384</v>
      </c>
      <c r="N4790" t="s">
        <v>26211</v>
      </c>
      <c r="O4790" t="s">
        <v>42195</v>
      </c>
      <c r="P4790">
        <v>2</v>
      </c>
      <c r="Q4790" t="s">
        <v>27749</v>
      </c>
      <c r="R4790" t="s">
        <v>25802</v>
      </c>
      <c r="S4790" t="s">
        <v>26197</v>
      </c>
      <c r="T4790"/>
      <c r="U4790" t="s">
        <v>26198</v>
      </c>
      <c r="V4790" t="s">
        <v>26204</v>
      </c>
      <c r="Y4790" s="97"/>
      <c r="AA4790" s="91" t="str">
        <v>LSMOU000.6BR</v>
      </c>
    </row>
    <row r="4791" spans="1:27" s="91" customFormat="1" ht="15" customHeight="1" x14ac:dyDescent="0.35">
      <c r="A4791" t="s">
        <v>37344</v>
      </c>
      <c r="B4791" t="s">
        <v>37345</v>
      </c>
      <c r="C4791" t="s">
        <v>14270</v>
      </c>
      <c r="D4791" t="s">
        <v>37346</v>
      </c>
      <c r="E4791"/>
      <c r="F4791" t="s">
        <v>28994</v>
      </c>
      <c r="G4791"/>
      <c r="H4791">
        <v>1.6</v>
      </c>
      <c r="I4791">
        <v>4.3</v>
      </c>
      <c r="J4791" t="s">
        <v>285</v>
      </c>
      <c r="K4791">
        <v>35.256999999999998</v>
      </c>
      <c r="L4791">
        <v>-84.791399999999996</v>
      </c>
      <c r="M4791" s="100" t="s">
        <v>38384</v>
      </c>
      <c r="N4791" t="s">
        <v>26211</v>
      </c>
      <c r="O4791" t="s">
        <v>39670</v>
      </c>
      <c r="P4791">
        <v>2</v>
      </c>
      <c r="Q4791" t="s">
        <v>27749</v>
      </c>
      <c r="R4791" t="s">
        <v>25802</v>
      </c>
      <c r="S4791" t="s">
        <v>26197</v>
      </c>
      <c r="T4791"/>
      <c r="U4791" t="s">
        <v>26198</v>
      </c>
      <c r="V4791" t="s">
        <v>26204</v>
      </c>
      <c r="Y4791" s="97"/>
      <c r="AA4791" s="91" t="str">
        <v>LSMOU001.6BR</v>
      </c>
    </row>
    <row r="4792" spans="1:27" s="91" customFormat="1" ht="15" customHeight="1" x14ac:dyDescent="0.35">
      <c r="A4792" t="s">
        <v>14273</v>
      </c>
      <c r="B4792" t="s">
        <v>14272</v>
      </c>
      <c r="C4792" t="s">
        <v>14274</v>
      </c>
      <c r="D4792" t="s">
        <v>14275</v>
      </c>
      <c r="E4792"/>
      <c r="F4792" t="s">
        <v>44</v>
      </c>
      <c r="G4792"/>
      <c r="H4792">
        <v>0.7</v>
      </c>
      <c r="I4792">
        <v>3.31</v>
      </c>
      <c r="J4792" t="s">
        <v>766</v>
      </c>
      <c r="K4792">
        <v>35.287500000000001</v>
      </c>
      <c r="L4792">
        <v>-85.157899999999998</v>
      </c>
      <c r="M4792" s="100" t="s">
        <v>38386</v>
      </c>
      <c r="N4792" t="s">
        <v>29084</v>
      </c>
      <c r="O4792" t="s">
        <v>42167</v>
      </c>
      <c r="P4792">
        <v>3</v>
      </c>
      <c r="Q4792" t="s">
        <v>27750</v>
      </c>
      <c r="R4792" t="s">
        <v>25802</v>
      </c>
      <c r="S4792" t="s">
        <v>26197</v>
      </c>
      <c r="T4792"/>
      <c r="U4792" t="s">
        <v>26198</v>
      </c>
      <c r="V4792" t="s">
        <v>26204</v>
      </c>
      <c r="W4792" s="91" t="s">
        <v>14276</v>
      </c>
      <c r="Y4792" s="97"/>
      <c r="AA4792" s="91" t="str">
        <v>LSODD000.7HM</v>
      </c>
    </row>
    <row r="4793" spans="1:27" s="91" customFormat="1" ht="15" customHeight="1" x14ac:dyDescent="0.35">
      <c r="A4793" t="s">
        <v>14278</v>
      </c>
      <c r="B4793" t="s">
        <v>14277</v>
      </c>
      <c r="C4793" t="s">
        <v>14274</v>
      </c>
      <c r="D4793" t="s">
        <v>14279</v>
      </c>
      <c r="E4793"/>
      <c r="F4793" t="s">
        <v>44</v>
      </c>
      <c r="G4793" t="s">
        <v>29089</v>
      </c>
      <c r="H4793">
        <v>1.3</v>
      </c>
      <c r="I4793">
        <v>2.34</v>
      </c>
      <c r="J4793" t="s">
        <v>766</v>
      </c>
      <c r="K4793">
        <v>35.290599999999998</v>
      </c>
      <c r="L4793">
        <v>-85.168199999999999</v>
      </c>
      <c r="M4793" s="100" t="s">
        <v>38386</v>
      </c>
      <c r="N4793" t="s">
        <v>29084</v>
      </c>
      <c r="O4793" t="s">
        <v>42167</v>
      </c>
      <c r="P4793">
        <v>3</v>
      </c>
      <c r="Q4793" t="s">
        <v>27750</v>
      </c>
      <c r="R4793" t="s">
        <v>25802</v>
      </c>
      <c r="S4793" t="s">
        <v>26197</v>
      </c>
      <c r="T4793"/>
      <c r="U4793" t="s">
        <v>26198</v>
      </c>
      <c r="V4793" t="s">
        <v>26204</v>
      </c>
      <c r="W4793" s="91" t="s">
        <v>14280</v>
      </c>
      <c r="X4793" s="91" t="s">
        <v>30907</v>
      </c>
      <c r="Y4793" s="97"/>
      <c r="AA4793" s="91" t="str">
        <v>LSODD001.3HM</v>
      </c>
    </row>
    <row r="4794" spans="1:27" s="91" customFormat="1" ht="15" customHeight="1" x14ac:dyDescent="0.35">
      <c r="A4794" t="s">
        <v>14282</v>
      </c>
      <c r="B4794" t="s">
        <v>14281</v>
      </c>
      <c r="C4794" t="s">
        <v>14283</v>
      </c>
      <c r="D4794" t="s">
        <v>14284</v>
      </c>
      <c r="E4794"/>
      <c r="F4794" t="s">
        <v>28994</v>
      </c>
      <c r="G4794"/>
      <c r="H4794">
        <v>0.4</v>
      </c>
      <c r="I4794">
        <v>5.05</v>
      </c>
      <c r="J4794" t="s">
        <v>1514</v>
      </c>
      <c r="K4794">
        <v>35.511740000000003</v>
      </c>
      <c r="L4794">
        <v>-84.604230000000001</v>
      </c>
      <c r="M4794" s="100" t="s">
        <v>38384</v>
      </c>
      <c r="N4794" t="s">
        <v>26211</v>
      </c>
      <c r="O4794" t="s">
        <v>42537</v>
      </c>
      <c r="P4794">
        <v>2</v>
      </c>
      <c r="Q4794" t="s">
        <v>27751</v>
      </c>
      <c r="R4794" t="s">
        <v>25802</v>
      </c>
      <c r="S4794" t="s">
        <v>26197</v>
      </c>
      <c r="T4794"/>
      <c r="U4794" t="s">
        <v>26198</v>
      </c>
      <c r="V4794" t="s">
        <v>26204</v>
      </c>
      <c r="X4794" s="91" t="s">
        <v>34418</v>
      </c>
      <c r="Y4794" s="97"/>
      <c r="AA4794" s="91" t="str">
        <v>LSPRI000.4MM</v>
      </c>
    </row>
    <row r="4795" spans="1:27" s="91" customFormat="1" ht="15" customHeight="1" x14ac:dyDescent="0.35">
      <c r="A4795" t="s">
        <v>14286</v>
      </c>
      <c r="B4795" t="s">
        <v>14285</v>
      </c>
      <c r="C4795" t="s">
        <v>14287</v>
      </c>
      <c r="D4795" t="s">
        <v>14288</v>
      </c>
      <c r="E4795"/>
      <c r="F4795" t="s">
        <v>29083</v>
      </c>
      <c r="G4795"/>
      <c r="H4795">
        <v>0.8</v>
      </c>
      <c r="I4795">
        <v>150.69999999999999</v>
      </c>
      <c r="J4795" t="s">
        <v>203</v>
      </c>
      <c r="K4795">
        <v>35.910359999999997</v>
      </c>
      <c r="L4795">
        <v>-87.467569999999995</v>
      </c>
      <c r="M4795" s="100" t="s">
        <v>38382</v>
      </c>
      <c r="N4795" t="s">
        <v>26210</v>
      </c>
      <c r="O4795" t="s">
        <v>42266</v>
      </c>
      <c r="P4795">
        <v>3</v>
      </c>
      <c r="Q4795" t="s">
        <v>32404</v>
      </c>
      <c r="R4795" t="s">
        <v>25808</v>
      </c>
      <c r="S4795" t="s">
        <v>26197</v>
      </c>
      <c r="T4795"/>
      <c r="U4795" t="s">
        <v>26198</v>
      </c>
      <c r="V4795" t="s">
        <v>26199</v>
      </c>
      <c r="Y4795" s="97"/>
      <c r="AA4795" s="91" t="str">
        <v>LSPRI000.8HI</v>
      </c>
    </row>
    <row r="4796" spans="1:27" s="91" customFormat="1" ht="15" customHeight="1" x14ac:dyDescent="0.35">
      <c r="A4796" t="s">
        <v>14290</v>
      </c>
      <c r="B4796" t="s">
        <v>14289</v>
      </c>
      <c r="C4796" t="s">
        <v>14291</v>
      </c>
      <c r="D4796" t="s">
        <v>14292</v>
      </c>
      <c r="E4796"/>
      <c r="F4796" t="s">
        <v>75</v>
      </c>
      <c r="G4796"/>
      <c r="H4796">
        <v>0.8</v>
      </c>
      <c r="I4796">
        <v>2.69</v>
      </c>
      <c r="J4796" t="s">
        <v>148</v>
      </c>
      <c r="K4796">
        <v>35.790278000000001</v>
      </c>
      <c r="L4796">
        <v>-86.348055000000002</v>
      </c>
      <c r="M4796" s="100" t="s">
        <v>38401</v>
      </c>
      <c r="N4796" t="s">
        <v>26226</v>
      </c>
      <c r="O4796" t="s">
        <v>42466</v>
      </c>
      <c r="P4796">
        <v>2</v>
      </c>
      <c r="Q4796" t="s">
        <v>27752</v>
      </c>
      <c r="R4796" t="s">
        <v>25829</v>
      </c>
      <c r="S4796" t="s">
        <v>26197</v>
      </c>
      <c r="T4796"/>
      <c r="U4796" t="s">
        <v>26198</v>
      </c>
      <c r="V4796" t="s">
        <v>26199</v>
      </c>
      <c r="Y4796" s="97"/>
      <c r="AA4796" s="91" t="str">
        <v>LSPRI000.8RU</v>
      </c>
    </row>
    <row r="4797" spans="1:27" s="91" customFormat="1" ht="15" customHeight="1" x14ac:dyDescent="0.35">
      <c r="A4797" t="s">
        <v>14294</v>
      </c>
      <c r="B4797" t="s">
        <v>14293</v>
      </c>
      <c r="C4797" t="s">
        <v>14295</v>
      </c>
      <c r="D4797" t="s">
        <v>14296</v>
      </c>
      <c r="E4797"/>
      <c r="F4797" t="s">
        <v>28981</v>
      </c>
      <c r="G4797"/>
      <c r="H4797">
        <v>1.2</v>
      </c>
      <c r="I4797">
        <v>4.6500000000000004</v>
      </c>
      <c r="J4797" t="s">
        <v>442</v>
      </c>
      <c r="K4797">
        <v>36.308100000000003</v>
      </c>
      <c r="L4797">
        <v>-82.071899999999999</v>
      </c>
      <c r="M4797" s="100" t="s">
        <v>38455</v>
      </c>
      <c r="N4797" t="s">
        <v>26332</v>
      </c>
      <c r="O4797" t="s">
        <v>42440</v>
      </c>
      <c r="P4797">
        <v>1</v>
      </c>
      <c r="Q4797" t="s">
        <v>27171</v>
      </c>
      <c r="R4797" t="s">
        <v>25821</v>
      </c>
      <c r="S4797" t="s">
        <v>26197</v>
      </c>
      <c r="T4797"/>
      <c r="U4797" t="s">
        <v>26198</v>
      </c>
      <c r="V4797" t="s">
        <v>26204</v>
      </c>
      <c r="Y4797" s="97"/>
      <c r="AA4797" s="91" t="str">
        <v>LSTON001.2CT</v>
      </c>
    </row>
    <row r="4798" spans="1:27" s="91" customFormat="1" ht="15" customHeight="1" x14ac:dyDescent="0.35">
      <c r="A4798" s="310" t="s">
        <v>41423</v>
      </c>
      <c r="B4798" s="310" t="s">
        <v>41424</v>
      </c>
      <c r="C4798" s="310" t="s">
        <v>8515</v>
      </c>
      <c r="D4798" s="310" t="s">
        <v>41425</v>
      </c>
      <c r="E4798" s="310"/>
      <c r="F4798" s="310" t="s">
        <v>29090</v>
      </c>
      <c r="G4798" s="310"/>
      <c r="H4798" s="314">
        <v>2.4</v>
      </c>
      <c r="I4798" s="314">
        <v>2.91</v>
      </c>
      <c r="J4798" s="310" t="s">
        <v>442</v>
      </c>
      <c r="K4798" s="314">
        <v>36.291398000000001</v>
      </c>
      <c r="L4798" s="314">
        <v>-82.067307</v>
      </c>
      <c r="M4798" s="314" t="s">
        <v>38455</v>
      </c>
      <c r="N4798" s="310" t="s">
        <v>26332</v>
      </c>
      <c r="O4798" s="310" t="s">
        <v>41426</v>
      </c>
      <c r="P4798" s="314">
        <v>1</v>
      </c>
      <c r="Q4798" s="310" t="s">
        <v>27171</v>
      </c>
      <c r="R4798" s="310" t="s">
        <v>25821</v>
      </c>
      <c r="S4798" s="310" t="s">
        <v>26197</v>
      </c>
      <c r="T4798" s="310"/>
      <c r="U4798" s="310" t="s">
        <v>26198</v>
      </c>
      <c r="V4798" s="310" t="s">
        <v>26204</v>
      </c>
      <c r="W4798" s="91" t="s">
        <v>41427</v>
      </c>
      <c r="X4798" s="91" t="s">
        <v>40633</v>
      </c>
      <c r="Y4798" s="97"/>
      <c r="AA4798" s="91" t="str">
        <v>LSTON002.4CT</v>
      </c>
    </row>
    <row r="4799" spans="1:27" s="91" customFormat="1" ht="15" customHeight="1" x14ac:dyDescent="0.35">
      <c r="A4799" t="s">
        <v>32405</v>
      </c>
      <c r="B4799" t="s">
        <v>32406</v>
      </c>
      <c r="C4799" t="s">
        <v>14295</v>
      </c>
      <c r="D4799" t="s">
        <v>32407</v>
      </c>
      <c r="E4799"/>
      <c r="F4799" t="s">
        <v>29090</v>
      </c>
      <c r="G4799"/>
      <c r="H4799">
        <v>3.2</v>
      </c>
      <c r="I4799">
        <v>1.6</v>
      </c>
      <c r="J4799" t="s">
        <v>442</v>
      </c>
      <c r="K4799">
        <v>36.283842999999997</v>
      </c>
      <c r="L4799">
        <v>-82.067919000000003</v>
      </c>
      <c r="M4799" s="100" t="s">
        <v>38455</v>
      </c>
      <c r="N4799" t="s">
        <v>26332</v>
      </c>
      <c r="O4799" t="s">
        <v>42440</v>
      </c>
      <c r="P4799">
        <v>1</v>
      </c>
      <c r="Q4799" t="s">
        <v>27171</v>
      </c>
      <c r="R4799" t="s">
        <v>25821</v>
      </c>
      <c r="S4799" t="s">
        <v>26197</v>
      </c>
      <c r="T4799"/>
      <c r="U4799" t="s">
        <v>26198</v>
      </c>
      <c r="V4799" t="s">
        <v>26204</v>
      </c>
      <c r="Y4799" s="97"/>
      <c r="AA4799" s="91" t="str">
        <v>LSTON003.2CT</v>
      </c>
    </row>
    <row r="4800" spans="1:27" s="91" customFormat="1" ht="15" customHeight="1" x14ac:dyDescent="0.35">
      <c r="A4800" t="s">
        <v>14298</v>
      </c>
      <c r="B4800" t="s">
        <v>14297</v>
      </c>
      <c r="C4800" t="s">
        <v>14299</v>
      </c>
      <c r="D4800" t="s">
        <v>14300</v>
      </c>
      <c r="E4800"/>
      <c r="F4800" t="s">
        <v>9</v>
      </c>
      <c r="G4800"/>
      <c r="H4800">
        <v>0.2</v>
      </c>
      <c r="I4800">
        <v>4.21</v>
      </c>
      <c r="J4800" t="s">
        <v>4536</v>
      </c>
      <c r="K4800">
        <v>35.35275</v>
      </c>
      <c r="L4800">
        <v>-88.733999999999995</v>
      </c>
      <c r="M4800" s="100" t="s">
        <v>38381</v>
      </c>
      <c r="N4800" t="s">
        <v>26209</v>
      </c>
      <c r="O4800" t="s">
        <v>42538</v>
      </c>
      <c r="P4800">
        <v>1</v>
      </c>
      <c r="Q4800" t="s">
        <v>32408</v>
      </c>
      <c r="R4800" t="s">
        <v>25816</v>
      </c>
      <c r="S4800" t="s">
        <v>26197</v>
      </c>
      <c r="T4800"/>
      <c r="U4800" t="s">
        <v>26198</v>
      </c>
      <c r="V4800" t="s">
        <v>26199</v>
      </c>
      <c r="Y4800" s="97"/>
      <c r="AA4800" s="91" t="str">
        <v>LSUGA000.2CS</v>
      </c>
    </row>
    <row r="4801" spans="1:27" s="91" customFormat="1" ht="15" customHeight="1" x14ac:dyDescent="0.35">
      <c r="A4801" t="s">
        <v>29274</v>
      </c>
      <c r="B4801" t="s">
        <v>8484</v>
      </c>
      <c r="C4801" t="s">
        <v>8486</v>
      </c>
      <c r="D4801" t="s">
        <v>8487</v>
      </c>
      <c r="E4801" t="s">
        <v>26424</v>
      </c>
      <c r="F4801" t="s">
        <v>9</v>
      </c>
      <c r="G4801"/>
      <c r="H4801">
        <v>0.8</v>
      </c>
      <c r="I4801">
        <v>0.3</v>
      </c>
      <c r="J4801" t="s">
        <v>4536</v>
      </c>
      <c r="K4801">
        <v>35.376268000000003</v>
      </c>
      <c r="L4801">
        <v>-88.747103999999993</v>
      </c>
      <c r="M4801" s="100" t="s">
        <v>38381</v>
      </c>
      <c r="N4801" t="s">
        <v>26209</v>
      </c>
      <c r="O4801" t="s">
        <v>42538</v>
      </c>
      <c r="P4801">
        <v>1</v>
      </c>
      <c r="Q4801" t="s">
        <v>32409</v>
      </c>
      <c r="R4801" t="s">
        <v>25816</v>
      </c>
      <c r="S4801" t="s">
        <v>26197</v>
      </c>
      <c r="T4801"/>
      <c r="U4801" t="s">
        <v>26198</v>
      </c>
      <c r="V4801" t="s">
        <v>26199</v>
      </c>
      <c r="W4801" s="91" t="s">
        <v>8485</v>
      </c>
      <c r="X4801" s="91" t="s">
        <v>32410</v>
      </c>
      <c r="Y4801" s="97"/>
      <c r="AA4801" s="91" t="str">
        <v>LSUGA1.9T0.8CS</v>
      </c>
    </row>
    <row r="4802" spans="1:27" s="91" customFormat="1" ht="15" customHeight="1" x14ac:dyDescent="0.35">
      <c r="A4802" t="s">
        <v>14302</v>
      </c>
      <c r="B4802" t="s">
        <v>14301</v>
      </c>
      <c r="C4802" t="s">
        <v>14303</v>
      </c>
      <c r="D4802" t="s">
        <v>14304</v>
      </c>
      <c r="E4802"/>
      <c r="F4802" t="s">
        <v>29083</v>
      </c>
      <c r="G4802"/>
      <c r="H4802">
        <v>0.4</v>
      </c>
      <c r="I4802">
        <v>3.69</v>
      </c>
      <c r="J4802" t="s">
        <v>121</v>
      </c>
      <c r="K4802">
        <v>36.186968</v>
      </c>
      <c r="L4802">
        <v>-87.985288999999995</v>
      </c>
      <c r="M4802" s="100" t="s">
        <v>38392</v>
      </c>
      <c r="N4802" t="s">
        <v>26221</v>
      </c>
      <c r="O4802" t="s">
        <v>42399</v>
      </c>
      <c r="P4802">
        <v>3</v>
      </c>
      <c r="Q4802" t="s">
        <v>32411</v>
      </c>
      <c r="R4802" t="s">
        <v>25816</v>
      </c>
      <c r="S4802" t="s">
        <v>26197</v>
      </c>
      <c r="T4802"/>
      <c r="U4802" t="s">
        <v>26198</v>
      </c>
      <c r="V4802" t="s">
        <v>26199</v>
      </c>
      <c r="Y4802" s="97"/>
      <c r="AA4802" s="91" t="str">
        <v>LSULP000.4BN</v>
      </c>
    </row>
    <row r="4803" spans="1:27" s="91" customFormat="1" ht="15" customHeight="1" x14ac:dyDescent="0.35">
      <c r="A4803" t="s">
        <v>14306</v>
      </c>
      <c r="B4803" t="s">
        <v>14305</v>
      </c>
      <c r="C4803" t="s">
        <v>7565</v>
      </c>
      <c r="D4803" t="s">
        <v>14307</v>
      </c>
      <c r="E4803"/>
      <c r="F4803" t="s">
        <v>29083</v>
      </c>
      <c r="G4803"/>
      <c r="H4803">
        <v>0.1</v>
      </c>
      <c r="I4803">
        <v>25.56</v>
      </c>
      <c r="J4803" t="s">
        <v>100</v>
      </c>
      <c r="K4803">
        <v>35.590800000000002</v>
      </c>
      <c r="L4803">
        <v>-87.448400000000007</v>
      </c>
      <c r="M4803" s="100" t="s">
        <v>38382</v>
      </c>
      <c r="N4803" t="s">
        <v>26210</v>
      </c>
      <c r="O4803" t="s">
        <v>42526</v>
      </c>
      <c r="P4803">
        <v>3</v>
      </c>
      <c r="Q4803" t="s">
        <v>31133</v>
      </c>
      <c r="R4803" t="s">
        <v>25808</v>
      </c>
      <c r="S4803" t="s">
        <v>26197</v>
      </c>
      <c r="T4803"/>
      <c r="U4803" t="s">
        <v>26198</v>
      </c>
      <c r="V4803" t="s">
        <v>26199</v>
      </c>
      <c r="Y4803" s="97"/>
      <c r="AA4803" s="91" t="str">
        <v>LSWAN000.1LS</v>
      </c>
    </row>
    <row r="4804" spans="1:27" s="91" customFormat="1" ht="15" customHeight="1" x14ac:dyDescent="0.35">
      <c r="A4804" t="s">
        <v>14309</v>
      </c>
      <c r="B4804" t="s">
        <v>14308</v>
      </c>
      <c r="C4804" t="s">
        <v>7565</v>
      </c>
      <c r="D4804" t="s">
        <v>14310</v>
      </c>
      <c r="E4804"/>
      <c r="F4804" t="s">
        <v>33</v>
      </c>
      <c r="G4804"/>
      <c r="H4804">
        <v>1.5</v>
      </c>
      <c r="I4804">
        <v>6.86</v>
      </c>
      <c r="J4804" t="s">
        <v>1600</v>
      </c>
      <c r="K4804">
        <v>35.192222000000001</v>
      </c>
      <c r="L4804">
        <v>-86.717777999999996</v>
      </c>
      <c r="M4804" s="100" t="s">
        <v>38457</v>
      </c>
      <c r="N4804" t="s">
        <v>26336</v>
      </c>
      <c r="O4804" t="s">
        <v>42527</v>
      </c>
      <c r="P4804">
        <v>2</v>
      </c>
      <c r="Q4804" t="s">
        <v>32412</v>
      </c>
      <c r="R4804" t="s">
        <v>25808</v>
      </c>
      <c r="S4804" t="s">
        <v>26197</v>
      </c>
      <c r="T4804"/>
      <c r="U4804" t="s">
        <v>26198</v>
      </c>
      <c r="V4804" t="s">
        <v>26199</v>
      </c>
      <c r="Y4804" s="97"/>
      <c r="AA4804" s="91" t="str">
        <v>LSWAN001.5LI</v>
      </c>
    </row>
    <row r="4805" spans="1:27" s="91" customFormat="1" ht="15" customHeight="1" x14ac:dyDescent="0.35">
      <c r="A4805" t="s">
        <v>14312</v>
      </c>
      <c r="B4805" t="s">
        <v>14311</v>
      </c>
      <c r="C4805" t="s">
        <v>7565</v>
      </c>
      <c r="D4805" t="s">
        <v>14313</v>
      </c>
      <c r="E4805"/>
      <c r="F4805" t="s">
        <v>29083</v>
      </c>
      <c r="G4805"/>
      <c r="H4805">
        <v>1.9</v>
      </c>
      <c r="I4805">
        <v>23.4</v>
      </c>
      <c r="J4805" t="s">
        <v>100</v>
      </c>
      <c r="K4805">
        <v>35.5717</v>
      </c>
      <c r="L4805">
        <v>-87.458500000000001</v>
      </c>
      <c r="M4805" s="100" t="s">
        <v>38382</v>
      </c>
      <c r="N4805" t="s">
        <v>26210</v>
      </c>
      <c r="O4805" t="s">
        <v>42526</v>
      </c>
      <c r="P4805">
        <v>3</v>
      </c>
      <c r="Q4805" t="s">
        <v>31133</v>
      </c>
      <c r="R4805" t="s">
        <v>25808</v>
      </c>
      <c r="S4805" t="s">
        <v>26197</v>
      </c>
      <c r="T4805"/>
      <c r="U4805" t="s">
        <v>26198</v>
      </c>
      <c r="V4805" t="s">
        <v>26199</v>
      </c>
      <c r="W4805" s="91" t="s">
        <v>35469</v>
      </c>
      <c r="Y4805" s="97"/>
      <c r="AA4805" s="91" t="str">
        <v>LSWAN001.9LS</v>
      </c>
    </row>
    <row r="4806" spans="1:27" s="91" customFormat="1" ht="15" customHeight="1" x14ac:dyDescent="0.35">
      <c r="A4806" t="s">
        <v>27754</v>
      </c>
      <c r="B4806" t="s">
        <v>27753</v>
      </c>
      <c r="C4806" t="s">
        <v>29275</v>
      </c>
      <c r="D4806" t="s">
        <v>27025</v>
      </c>
      <c r="E4806"/>
      <c r="F4806" t="s">
        <v>29083</v>
      </c>
      <c r="G4806"/>
      <c r="H4806">
        <v>0.6</v>
      </c>
      <c r="I4806">
        <v>0.06</v>
      </c>
      <c r="J4806" t="s">
        <v>100</v>
      </c>
      <c r="K4806">
        <v>35.513962999999997</v>
      </c>
      <c r="L4806">
        <v>-87.455845999999994</v>
      </c>
      <c r="M4806" s="100" t="s">
        <v>38382</v>
      </c>
      <c r="N4806" t="s">
        <v>26210</v>
      </c>
      <c r="O4806" t="s">
        <v>42526</v>
      </c>
      <c r="P4806">
        <v>3</v>
      </c>
      <c r="Q4806" t="s">
        <v>31133</v>
      </c>
      <c r="R4806" t="s">
        <v>25808</v>
      </c>
      <c r="S4806" t="s">
        <v>26197</v>
      </c>
      <c r="T4806"/>
      <c r="U4806" t="s">
        <v>26198</v>
      </c>
      <c r="V4806" t="s">
        <v>26199</v>
      </c>
      <c r="W4806" s="91" t="s">
        <v>43335</v>
      </c>
      <c r="X4806" s="91" t="s">
        <v>29611</v>
      </c>
      <c r="Y4806" s="97"/>
      <c r="AA4806" s="91" t="str">
        <v>LSWAN6.4T0.6LS</v>
      </c>
    </row>
    <row r="4807" spans="1:27" s="91" customFormat="1" ht="15" customHeight="1" x14ac:dyDescent="0.35">
      <c r="A4807" t="s">
        <v>14315</v>
      </c>
      <c r="B4807" t="s">
        <v>14314</v>
      </c>
      <c r="C4807" t="s">
        <v>14316</v>
      </c>
      <c r="D4807" t="s">
        <v>14317</v>
      </c>
      <c r="E4807"/>
      <c r="F4807" t="s">
        <v>44</v>
      </c>
      <c r="G4807"/>
      <c r="H4807">
        <v>1.6</v>
      </c>
      <c r="I4807">
        <v>16.03</v>
      </c>
      <c r="J4807" t="s">
        <v>398</v>
      </c>
      <c r="K4807">
        <v>36.423870000000001</v>
      </c>
      <c r="L4807">
        <v>-83.523560000000003</v>
      </c>
      <c r="M4807" s="100" t="s">
        <v>38424</v>
      </c>
      <c r="N4807" t="s">
        <v>26272</v>
      </c>
      <c r="O4807" t="s">
        <v>42528</v>
      </c>
      <c r="P4807">
        <v>4</v>
      </c>
      <c r="Q4807" t="s">
        <v>27755</v>
      </c>
      <c r="R4807" t="s">
        <v>25825</v>
      </c>
      <c r="S4807" t="s">
        <v>26197</v>
      </c>
      <c r="T4807"/>
      <c r="U4807" t="s">
        <v>26198</v>
      </c>
      <c r="V4807" t="s">
        <v>26204</v>
      </c>
      <c r="X4807" s="91" t="s">
        <v>29949</v>
      </c>
      <c r="Y4807" s="97"/>
      <c r="AA4807" s="91" t="str">
        <v>LSYCA001.6CL</v>
      </c>
    </row>
    <row r="4808" spans="1:27" s="91" customFormat="1" ht="15" customHeight="1" x14ac:dyDescent="0.35">
      <c r="A4808" t="s">
        <v>14319</v>
      </c>
      <c r="B4808" t="s">
        <v>14318</v>
      </c>
      <c r="C4808" t="s">
        <v>14316</v>
      </c>
      <c r="D4808" t="s">
        <v>36648</v>
      </c>
      <c r="E4808"/>
      <c r="F4808" t="s">
        <v>44</v>
      </c>
      <c r="G4808"/>
      <c r="H4808">
        <v>2.6</v>
      </c>
      <c r="I4808">
        <v>13.75</v>
      </c>
      <c r="J4808" t="s">
        <v>398</v>
      </c>
      <c r="K4808">
        <v>36.435389999999998</v>
      </c>
      <c r="L4808">
        <v>-83.521799999999999</v>
      </c>
      <c r="M4808" s="100" t="s">
        <v>38424</v>
      </c>
      <c r="N4808" t="s">
        <v>26272</v>
      </c>
      <c r="O4808" t="s">
        <v>42528</v>
      </c>
      <c r="P4808">
        <v>4</v>
      </c>
      <c r="Q4808" t="s">
        <v>27755</v>
      </c>
      <c r="R4808" t="s">
        <v>25825</v>
      </c>
      <c r="S4808" t="s">
        <v>26197</v>
      </c>
      <c r="T4808"/>
      <c r="U4808" t="s">
        <v>26198</v>
      </c>
      <c r="V4808" t="s">
        <v>26204</v>
      </c>
      <c r="W4808" s="91" t="s">
        <v>14320</v>
      </c>
      <c r="X4808" s="91" t="s">
        <v>35470</v>
      </c>
      <c r="Y4808" s="97"/>
      <c r="AA4808" s="91" t="str">
        <v>LSYCA002.6CL</v>
      </c>
    </row>
    <row r="4809" spans="1:27" s="91" customFormat="1" ht="15" customHeight="1" x14ac:dyDescent="0.35">
      <c r="A4809" t="s">
        <v>14322</v>
      </c>
      <c r="B4809" t="s">
        <v>14321</v>
      </c>
      <c r="C4809" t="s">
        <v>14316</v>
      </c>
      <c r="D4809" t="s">
        <v>14323</v>
      </c>
      <c r="E4809"/>
      <c r="F4809" t="s">
        <v>44</v>
      </c>
      <c r="G4809"/>
      <c r="H4809">
        <v>3.9</v>
      </c>
      <c r="I4809">
        <v>13</v>
      </c>
      <c r="J4809" t="s">
        <v>398</v>
      </c>
      <c r="K4809">
        <v>36.442799999999998</v>
      </c>
      <c r="L4809">
        <v>-83.518900000000002</v>
      </c>
      <c r="M4809" s="100" t="s">
        <v>38424</v>
      </c>
      <c r="N4809" t="s">
        <v>26272</v>
      </c>
      <c r="O4809" t="s">
        <v>42528</v>
      </c>
      <c r="P4809">
        <v>4</v>
      </c>
      <c r="Q4809" t="s">
        <v>27755</v>
      </c>
      <c r="R4809" t="s">
        <v>25825</v>
      </c>
      <c r="S4809" t="s">
        <v>26197</v>
      </c>
      <c r="T4809"/>
      <c r="U4809" t="s">
        <v>26198</v>
      </c>
      <c r="V4809" t="s">
        <v>26204</v>
      </c>
      <c r="Y4809" s="97"/>
      <c r="AA4809" s="91" t="str">
        <v>LSYCA003.9CL</v>
      </c>
    </row>
    <row r="4810" spans="1:27" s="91" customFormat="1" ht="15" customHeight="1" x14ac:dyDescent="0.35">
      <c r="A4810" s="310" t="s">
        <v>41428</v>
      </c>
      <c r="B4810" s="310" t="s">
        <v>41429</v>
      </c>
      <c r="C4810" s="310" t="s">
        <v>41430</v>
      </c>
      <c r="D4810" s="310" t="s">
        <v>41431</v>
      </c>
      <c r="E4810" s="310"/>
      <c r="F4810" s="310" t="s">
        <v>28985</v>
      </c>
      <c r="G4810" s="310"/>
      <c r="H4810" s="314">
        <v>0</v>
      </c>
      <c r="I4810" s="314">
        <v>7.15</v>
      </c>
      <c r="J4810" s="310" t="s">
        <v>301</v>
      </c>
      <c r="K4810" s="314">
        <v>35.003884999999997</v>
      </c>
      <c r="L4810" s="314">
        <v>-84.616190000000003</v>
      </c>
      <c r="M4810" s="314" t="s">
        <v>38558</v>
      </c>
      <c r="N4810" s="310" t="s">
        <v>26436</v>
      </c>
      <c r="O4810" s="310" t="s">
        <v>41432</v>
      </c>
      <c r="P4810" s="314">
        <v>1</v>
      </c>
      <c r="Q4810" s="310" t="s">
        <v>31162</v>
      </c>
      <c r="R4810" s="310" t="s">
        <v>25802</v>
      </c>
      <c r="S4810" s="310" t="s">
        <v>26197</v>
      </c>
      <c r="T4810" s="310"/>
      <c r="U4810" s="310" t="s">
        <v>26198</v>
      </c>
      <c r="V4810" s="310" t="s">
        <v>26204</v>
      </c>
      <c r="W4810" s="91" t="s">
        <v>41433</v>
      </c>
      <c r="X4810" s="91" t="s">
        <v>40633</v>
      </c>
      <c r="Y4810" s="97"/>
      <c r="AA4810" s="91" t="str">
        <v>LSYLC000.0PO</v>
      </c>
    </row>
    <row r="4811" spans="1:27" s="91" customFormat="1" ht="15" customHeight="1" x14ac:dyDescent="0.35">
      <c r="A4811" t="s">
        <v>14325</v>
      </c>
      <c r="B4811" t="s">
        <v>14324</v>
      </c>
      <c r="C4811" t="s">
        <v>14326</v>
      </c>
      <c r="D4811" t="s">
        <v>14327</v>
      </c>
      <c r="E4811"/>
      <c r="F4811" t="s">
        <v>29010</v>
      </c>
      <c r="G4811"/>
      <c r="H4811">
        <v>0.2</v>
      </c>
      <c r="I4811">
        <v>4.01</v>
      </c>
      <c r="J4811" t="s">
        <v>398</v>
      </c>
      <c r="K4811">
        <v>36.501640000000002</v>
      </c>
      <c r="L4811">
        <v>-83.954610000000002</v>
      </c>
      <c r="M4811" s="100" t="s">
        <v>38417</v>
      </c>
      <c r="N4811" t="s">
        <v>26260</v>
      </c>
      <c r="O4811" t="s">
        <v>42275</v>
      </c>
      <c r="P4811">
        <v>4</v>
      </c>
      <c r="Q4811" t="s">
        <v>32413</v>
      </c>
      <c r="R4811" t="s">
        <v>25825</v>
      </c>
      <c r="S4811" t="s">
        <v>26197</v>
      </c>
      <c r="T4811"/>
      <c r="U4811" t="s">
        <v>26198</v>
      </c>
      <c r="V4811" t="s">
        <v>26204</v>
      </c>
      <c r="W4811" s="91" t="s">
        <v>35471</v>
      </c>
      <c r="X4811" s="91" t="s">
        <v>39671</v>
      </c>
      <c r="Y4811" s="97"/>
      <c r="AA4811" s="91" t="str">
        <v>LTACK000.2CL</v>
      </c>
    </row>
    <row r="4812" spans="1:27" s="91" customFormat="1" ht="15" customHeight="1" x14ac:dyDescent="0.35">
      <c r="A4812" t="s">
        <v>14329</v>
      </c>
      <c r="B4812" t="s">
        <v>14328</v>
      </c>
      <c r="C4812" t="s">
        <v>14326</v>
      </c>
      <c r="D4812" t="s">
        <v>14330</v>
      </c>
      <c r="E4812"/>
      <c r="F4812" t="s">
        <v>29010</v>
      </c>
      <c r="G4812"/>
      <c r="H4812">
        <v>0.5</v>
      </c>
      <c r="I4812">
        <v>2.15</v>
      </c>
      <c r="J4812" t="s">
        <v>398</v>
      </c>
      <c r="K4812">
        <v>36.498600000000003</v>
      </c>
      <c r="L4812">
        <v>-83.955479999999994</v>
      </c>
      <c r="M4812" s="100" t="s">
        <v>38417</v>
      </c>
      <c r="N4812" t="s">
        <v>26260</v>
      </c>
      <c r="O4812" t="s">
        <v>42275</v>
      </c>
      <c r="P4812">
        <v>4</v>
      </c>
      <c r="Q4812" t="s">
        <v>32413</v>
      </c>
      <c r="R4812" t="s">
        <v>25825</v>
      </c>
      <c r="S4812" t="s">
        <v>26197</v>
      </c>
      <c r="T4812"/>
      <c r="U4812" t="s">
        <v>26198</v>
      </c>
      <c r="V4812" t="s">
        <v>26204</v>
      </c>
      <c r="W4812" s="91" t="s">
        <v>35472</v>
      </c>
      <c r="X4812" s="91" t="s">
        <v>39672</v>
      </c>
      <c r="Y4812" s="97"/>
      <c r="AA4812" s="91" t="str">
        <v>LTACK000.5CL</v>
      </c>
    </row>
    <row r="4813" spans="1:27" s="91" customFormat="1" ht="15" customHeight="1" x14ac:dyDescent="0.35">
      <c r="A4813" t="s">
        <v>14332</v>
      </c>
      <c r="B4813" t="s">
        <v>14331</v>
      </c>
      <c r="C4813" t="s">
        <v>14333</v>
      </c>
      <c r="D4813" t="s">
        <v>14334</v>
      </c>
      <c r="E4813"/>
      <c r="F4813" t="s">
        <v>44</v>
      </c>
      <c r="G4813"/>
      <c r="H4813">
        <v>1</v>
      </c>
      <c r="I4813">
        <v>2630</v>
      </c>
      <c r="J4813" t="s">
        <v>290</v>
      </c>
      <c r="K4813">
        <v>35.7712</v>
      </c>
      <c r="L4813">
        <v>-84.250900000000001</v>
      </c>
      <c r="M4813" s="100" t="s">
        <v>38378</v>
      </c>
      <c r="N4813" t="s">
        <v>26202</v>
      </c>
      <c r="O4813" t="s">
        <v>42328</v>
      </c>
      <c r="P4813">
        <v>3</v>
      </c>
      <c r="Q4813" t="s">
        <v>32414</v>
      </c>
      <c r="R4813" t="s">
        <v>25825</v>
      </c>
      <c r="S4813" t="s">
        <v>26197</v>
      </c>
      <c r="T4813" t="s">
        <v>27756</v>
      </c>
      <c r="U4813" t="s">
        <v>26207</v>
      </c>
      <c r="V4813" t="s">
        <v>26204</v>
      </c>
      <c r="X4813" s="91" t="s">
        <v>29721</v>
      </c>
      <c r="Y4813" s="97"/>
      <c r="AA4813" s="91" t="str">
        <v>LTENN001.0LO</v>
      </c>
    </row>
    <row r="4814" spans="1:27" s="91" customFormat="1" ht="15" customHeight="1" x14ac:dyDescent="0.35">
      <c r="A4814" t="s">
        <v>32415</v>
      </c>
      <c r="B4814" t="s">
        <v>32416</v>
      </c>
      <c r="C4814" t="s">
        <v>14333</v>
      </c>
      <c r="D4814" t="s">
        <v>35473</v>
      </c>
      <c r="E4814"/>
      <c r="F4814" t="s">
        <v>44</v>
      </c>
      <c r="G4814"/>
      <c r="H4814">
        <v>6</v>
      </c>
      <c r="I4814">
        <v>2600</v>
      </c>
      <c r="J4814" t="s">
        <v>290</v>
      </c>
      <c r="K4814">
        <v>35.726000900000003</v>
      </c>
      <c r="L4814">
        <v>-84.245814999999993</v>
      </c>
      <c r="M4814" s="100" t="s">
        <v>38378</v>
      </c>
      <c r="N4814" t="s">
        <v>26202</v>
      </c>
      <c r="O4814" t="s">
        <v>42328</v>
      </c>
      <c r="P4814">
        <v>3</v>
      </c>
      <c r="Q4814" t="s">
        <v>32414</v>
      </c>
      <c r="R4814" t="s">
        <v>25825</v>
      </c>
      <c r="S4814" t="s">
        <v>26197</v>
      </c>
      <c r="T4814" t="s">
        <v>27756</v>
      </c>
      <c r="U4814" t="s">
        <v>26207</v>
      </c>
      <c r="V4814" t="s">
        <v>26204</v>
      </c>
      <c r="X4814" s="91" t="s">
        <v>35474</v>
      </c>
      <c r="Y4814" s="97"/>
      <c r="AA4814" s="91" t="str">
        <v>LTENN006.0LO</v>
      </c>
    </row>
    <row r="4815" spans="1:27" s="91" customFormat="1" ht="15" customHeight="1" x14ac:dyDescent="0.35">
      <c r="A4815" t="s">
        <v>32418</v>
      </c>
      <c r="B4815" t="s">
        <v>32419</v>
      </c>
      <c r="C4815" t="s">
        <v>14333</v>
      </c>
      <c r="D4815" t="s">
        <v>32420</v>
      </c>
      <c r="E4815"/>
      <c r="F4815" t="s">
        <v>44</v>
      </c>
      <c r="G4815"/>
      <c r="H4815">
        <v>9</v>
      </c>
      <c r="I4815">
        <v>2500</v>
      </c>
      <c r="J4815" t="s">
        <v>290</v>
      </c>
      <c r="K4815">
        <v>35.683723000000001</v>
      </c>
      <c r="L4815">
        <v>-84.244686999999999</v>
      </c>
      <c r="M4815" s="100" t="s">
        <v>38378</v>
      </c>
      <c r="N4815" t="s">
        <v>26202</v>
      </c>
      <c r="O4815" t="s">
        <v>42328</v>
      </c>
      <c r="P4815">
        <v>3</v>
      </c>
      <c r="Q4815" t="s">
        <v>32414</v>
      </c>
      <c r="R4815" t="s">
        <v>25825</v>
      </c>
      <c r="S4815" t="s">
        <v>26197</v>
      </c>
      <c r="T4815" t="s">
        <v>27756</v>
      </c>
      <c r="U4815" t="s">
        <v>26207</v>
      </c>
      <c r="V4815" t="s">
        <v>26204</v>
      </c>
      <c r="X4815" s="91" t="s">
        <v>32417</v>
      </c>
      <c r="Y4815" s="97"/>
      <c r="AA4815" s="91" t="str">
        <v>LTENN009.0LO</v>
      </c>
    </row>
    <row r="4816" spans="1:27" s="91" customFormat="1" ht="15" customHeight="1" x14ac:dyDescent="0.35">
      <c r="A4816" t="s">
        <v>14336</v>
      </c>
      <c r="B4816" t="s">
        <v>14335</v>
      </c>
      <c r="C4816" t="s">
        <v>14337</v>
      </c>
      <c r="D4816" t="s">
        <v>14338</v>
      </c>
      <c r="E4816"/>
      <c r="F4816" t="s">
        <v>44</v>
      </c>
      <c r="G4816"/>
      <c r="H4816">
        <v>11</v>
      </c>
      <c r="I4816">
        <v>2540</v>
      </c>
      <c r="J4816" t="s">
        <v>290</v>
      </c>
      <c r="K4816">
        <v>35.667340000000003</v>
      </c>
      <c r="L4816">
        <v>-84.261660000000006</v>
      </c>
      <c r="M4816" s="100" t="s">
        <v>38378</v>
      </c>
      <c r="N4816" t="s">
        <v>26202</v>
      </c>
      <c r="O4816" t="s">
        <v>42328</v>
      </c>
      <c r="P4816">
        <v>3</v>
      </c>
      <c r="Q4816" t="s">
        <v>32414</v>
      </c>
      <c r="R4816" t="s">
        <v>25825</v>
      </c>
      <c r="S4816" t="s">
        <v>26197</v>
      </c>
      <c r="T4816" t="s">
        <v>27756</v>
      </c>
      <c r="U4816" t="s">
        <v>26207</v>
      </c>
      <c r="V4816" t="s">
        <v>26204</v>
      </c>
      <c r="X4816" s="91" t="s">
        <v>35475</v>
      </c>
      <c r="Y4816" s="97"/>
      <c r="AA4816" s="91" t="str">
        <v>LTENN011.0LO</v>
      </c>
    </row>
    <row r="4817" spans="1:27" s="91" customFormat="1" ht="15" customHeight="1" x14ac:dyDescent="0.35">
      <c r="A4817" t="s">
        <v>14340</v>
      </c>
      <c r="B4817" t="s">
        <v>14339</v>
      </c>
      <c r="C4817" t="s">
        <v>14333</v>
      </c>
      <c r="D4817" t="s">
        <v>14341</v>
      </c>
      <c r="E4817"/>
      <c r="F4817" t="s">
        <v>44</v>
      </c>
      <c r="G4817"/>
      <c r="H4817">
        <v>15</v>
      </c>
      <c r="I4817">
        <v>2470</v>
      </c>
      <c r="J4817" t="s">
        <v>290</v>
      </c>
      <c r="K4817">
        <v>35.633899999999997</v>
      </c>
      <c r="L4817">
        <v>-84.249300000000005</v>
      </c>
      <c r="M4817" s="100" t="s">
        <v>38378</v>
      </c>
      <c r="N4817" t="s">
        <v>26202</v>
      </c>
      <c r="O4817" t="s">
        <v>42509</v>
      </c>
      <c r="P4817">
        <v>3</v>
      </c>
      <c r="Q4817" t="s">
        <v>32414</v>
      </c>
      <c r="R4817" t="s">
        <v>25825</v>
      </c>
      <c r="S4817" t="s">
        <v>26197</v>
      </c>
      <c r="T4817" t="s">
        <v>27756</v>
      </c>
      <c r="U4817" t="s">
        <v>26207</v>
      </c>
      <c r="V4817" t="s">
        <v>26204</v>
      </c>
      <c r="X4817" s="91" t="s">
        <v>29721</v>
      </c>
      <c r="Y4817" s="97"/>
      <c r="AA4817" s="91" t="str">
        <v>LTENN015.0LO</v>
      </c>
    </row>
    <row r="4818" spans="1:27" s="91" customFormat="1" ht="15" customHeight="1" x14ac:dyDescent="0.35">
      <c r="A4818" t="s">
        <v>32421</v>
      </c>
      <c r="B4818" t="s">
        <v>32422</v>
      </c>
      <c r="C4818" t="s">
        <v>14333</v>
      </c>
      <c r="D4818" t="s">
        <v>32423</v>
      </c>
      <c r="E4818"/>
      <c r="F4818" t="s">
        <v>44</v>
      </c>
      <c r="G4818"/>
      <c r="H4818">
        <v>22</v>
      </c>
      <c r="I4818">
        <v>2230</v>
      </c>
      <c r="J4818" t="s">
        <v>409</v>
      </c>
      <c r="K4818">
        <v>35.571914</v>
      </c>
      <c r="L4818">
        <v>-84.183497000000003</v>
      </c>
      <c r="M4818" s="100" t="s">
        <v>38378</v>
      </c>
      <c r="N4818" t="s">
        <v>26202</v>
      </c>
      <c r="O4818" t="s">
        <v>42496</v>
      </c>
      <c r="P4818">
        <v>3</v>
      </c>
      <c r="Q4818" t="s">
        <v>32414</v>
      </c>
      <c r="R4818" t="s">
        <v>25825</v>
      </c>
      <c r="S4818" t="s">
        <v>26197</v>
      </c>
      <c r="T4818" t="s">
        <v>27756</v>
      </c>
      <c r="U4818" t="s">
        <v>26207</v>
      </c>
      <c r="V4818" t="s">
        <v>26204</v>
      </c>
      <c r="X4818" s="91" t="s">
        <v>32424</v>
      </c>
      <c r="Y4818" s="97"/>
      <c r="AA4818" s="91" t="str">
        <v>LTENN022.0MO</v>
      </c>
    </row>
    <row r="4819" spans="1:27" s="91" customFormat="1" ht="15" customHeight="1" x14ac:dyDescent="0.35">
      <c r="A4819" t="s">
        <v>14343</v>
      </c>
      <c r="B4819" t="s">
        <v>14342</v>
      </c>
      <c r="C4819" t="s">
        <v>14333</v>
      </c>
      <c r="D4819" t="s">
        <v>14344</v>
      </c>
      <c r="E4819"/>
      <c r="F4819" t="s">
        <v>28985</v>
      </c>
      <c r="G4819"/>
      <c r="H4819">
        <v>32</v>
      </c>
      <c r="I4819">
        <v>1990</v>
      </c>
      <c r="J4819" t="s">
        <v>15</v>
      </c>
      <c r="K4819">
        <v>35.544179999999997</v>
      </c>
      <c r="L4819">
        <v>-84.074309999999997</v>
      </c>
      <c r="M4819" s="100" t="s">
        <v>38378</v>
      </c>
      <c r="N4819" t="s">
        <v>26202</v>
      </c>
      <c r="O4819" t="s">
        <v>42496</v>
      </c>
      <c r="P4819">
        <v>3</v>
      </c>
      <c r="Q4819" t="s">
        <v>32414</v>
      </c>
      <c r="R4819" t="s">
        <v>25825</v>
      </c>
      <c r="S4819" t="s">
        <v>26197</v>
      </c>
      <c r="T4819"/>
      <c r="U4819" t="s">
        <v>26198</v>
      </c>
      <c r="V4819" t="s">
        <v>26204</v>
      </c>
      <c r="X4819" s="91" t="s">
        <v>32425</v>
      </c>
      <c r="Y4819" s="97"/>
      <c r="AA4819" s="91" t="str">
        <v>LTENN032.0BT</v>
      </c>
    </row>
    <row r="4820" spans="1:27" s="91" customFormat="1" ht="15" customHeight="1" x14ac:dyDescent="0.35">
      <c r="A4820" t="s">
        <v>14346</v>
      </c>
      <c r="B4820" t="s">
        <v>14345</v>
      </c>
      <c r="C4820" t="s">
        <v>14333</v>
      </c>
      <c r="D4820" t="s">
        <v>14347</v>
      </c>
      <c r="E4820"/>
      <c r="F4820" t="s">
        <v>28985</v>
      </c>
      <c r="G4820"/>
      <c r="H4820">
        <v>32.799999999999997</v>
      </c>
      <c r="I4820">
        <v>1980</v>
      </c>
      <c r="J4820" t="s">
        <v>15</v>
      </c>
      <c r="K4820">
        <v>35.546900000000001</v>
      </c>
      <c r="L4820">
        <v>-84.063100000000006</v>
      </c>
      <c r="M4820" s="100" t="s">
        <v>38378</v>
      </c>
      <c r="N4820" t="s">
        <v>26202</v>
      </c>
      <c r="O4820" t="s">
        <v>42496</v>
      </c>
      <c r="P4820">
        <v>3</v>
      </c>
      <c r="Q4820" t="s">
        <v>30465</v>
      </c>
      <c r="R4820" t="s">
        <v>25825</v>
      </c>
      <c r="S4820" t="s">
        <v>26197</v>
      </c>
      <c r="T4820"/>
      <c r="U4820" t="s">
        <v>26198</v>
      </c>
      <c r="V4820" t="s">
        <v>26204</v>
      </c>
      <c r="W4820" s="91" t="s">
        <v>42497</v>
      </c>
      <c r="X4820" s="91" t="s">
        <v>32426</v>
      </c>
      <c r="Y4820" s="97"/>
      <c r="AA4820" s="91" t="str">
        <v>LTENN032.8BT</v>
      </c>
    </row>
    <row r="4821" spans="1:27" s="91" customFormat="1" ht="15" customHeight="1" x14ac:dyDescent="0.35">
      <c r="A4821" t="s">
        <v>14349</v>
      </c>
      <c r="B4821" t="s">
        <v>14348</v>
      </c>
      <c r="C4821" t="s">
        <v>14333</v>
      </c>
      <c r="D4821" t="s">
        <v>14350</v>
      </c>
      <c r="E4821"/>
      <c r="F4821" t="s">
        <v>28985</v>
      </c>
      <c r="G4821"/>
      <c r="H4821">
        <v>33.4</v>
      </c>
      <c r="I4821">
        <v>1980</v>
      </c>
      <c r="J4821" t="s">
        <v>15</v>
      </c>
      <c r="K4821">
        <v>35.546239999999997</v>
      </c>
      <c r="L4821">
        <v>-84.052090000000007</v>
      </c>
      <c r="M4821" s="100" t="s">
        <v>38378</v>
      </c>
      <c r="N4821" t="s">
        <v>26202</v>
      </c>
      <c r="O4821" t="s">
        <v>42496</v>
      </c>
      <c r="P4821">
        <v>3</v>
      </c>
      <c r="Q4821" t="s">
        <v>30465</v>
      </c>
      <c r="R4821" t="s">
        <v>25825</v>
      </c>
      <c r="S4821" t="s">
        <v>26197</v>
      </c>
      <c r="T4821"/>
      <c r="U4821" t="s">
        <v>26198</v>
      </c>
      <c r="V4821" t="s">
        <v>26204</v>
      </c>
      <c r="X4821" s="91" t="s">
        <v>32425</v>
      </c>
      <c r="Y4821" s="97"/>
      <c r="AA4821" s="91" t="str">
        <v>LTENN033.4BT</v>
      </c>
    </row>
    <row r="4822" spans="1:27" s="91" customFormat="1" ht="15" customHeight="1" x14ac:dyDescent="0.35">
      <c r="A4822" t="s">
        <v>35476</v>
      </c>
      <c r="B4822" t="s">
        <v>4359</v>
      </c>
      <c r="C4822" t="s">
        <v>35477</v>
      </c>
      <c r="D4822" t="s">
        <v>4361</v>
      </c>
      <c r="E4822"/>
      <c r="F4822" t="s">
        <v>28985</v>
      </c>
      <c r="G4822"/>
      <c r="H4822">
        <v>33.6</v>
      </c>
      <c r="I4822"/>
      <c r="J4822" t="s">
        <v>15</v>
      </c>
      <c r="K4822">
        <v>35.544440000000002</v>
      </c>
      <c r="L4822">
        <v>-84.049719999999994</v>
      </c>
      <c r="M4822" s="100" t="s">
        <v>38378</v>
      </c>
      <c r="N4822" t="s">
        <v>26202</v>
      </c>
      <c r="O4822" t="s">
        <v>43254</v>
      </c>
      <c r="P4822">
        <v>3</v>
      </c>
      <c r="Q4822" t="s">
        <v>30465</v>
      </c>
      <c r="R4822" t="s">
        <v>25825</v>
      </c>
      <c r="S4822" t="s">
        <v>26197</v>
      </c>
      <c r="T4822" t="s">
        <v>26722</v>
      </c>
      <c r="U4822" t="s">
        <v>26207</v>
      </c>
      <c r="V4822" t="s">
        <v>26204</v>
      </c>
      <c r="W4822" s="91" t="s">
        <v>4360</v>
      </c>
      <c r="X4822" s="91" t="s">
        <v>35478</v>
      </c>
      <c r="Y4822" s="97"/>
      <c r="AA4822" s="91" t="str">
        <v>LTENN033.6BT</v>
      </c>
    </row>
    <row r="4823" spans="1:27" s="91" customFormat="1" ht="15" customHeight="1" x14ac:dyDescent="0.35">
      <c r="A4823" t="s">
        <v>35479</v>
      </c>
      <c r="B4823" t="s">
        <v>4362</v>
      </c>
      <c r="C4823" t="s">
        <v>14333</v>
      </c>
      <c r="D4823" t="s">
        <v>36649</v>
      </c>
      <c r="E4823"/>
      <c r="F4823" t="s">
        <v>28985</v>
      </c>
      <c r="G4823"/>
      <c r="H4823">
        <v>37</v>
      </c>
      <c r="I4823"/>
      <c r="J4823" t="s">
        <v>15</v>
      </c>
      <c r="K4823">
        <v>35.553049999999999</v>
      </c>
      <c r="L4823">
        <v>-83.999160000000003</v>
      </c>
      <c r="M4823" s="100" t="s">
        <v>38378</v>
      </c>
      <c r="N4823" t="s">
        <v>26202</v>
      </c>
      <c r="O4823" t="s">
        <v>43254</v>
      </c>
      <c r="P4823">
        <v>3</v>
      </c>
      <c r="Q4823" t="s">
        <v>30465</v>
      </c>
      <c r="R4823" t="s">
        <v>25825</v>
      </c>
      <c r="S4823" t="s">
        <v>26197</v>
      </c>
      <c r="T4823" t="s">
        <v>26722</v>
      </c>
      <c r="U4823" t="s">
        <v>26207</v>
      </c>
      <c r="V4823" t="s">
        <v>26204</v>
      </c>
      <c r="W4823" s="91" t="s">
        <v>4363</v>
      </c>
      <c r="X4823" s="91" t="s">
        <v>30466</v>
      </c>
      <c r="Y4823" s="97"/>
      <c r="AA4823" s="91" t="str">
        <v>LTENN037.0BT</v>
      </c>
    </row>
    <row r="4824" spans="1:27" s="91" customFormat="1" ht="15" customHeight="1" x14ac:dyDescent="0.35">
      <c r="A4824" t="s">
        <v>14352</v>
      </c>
      <c r="B4824" t="s">
        <v>14351</v>
      </c>
      <c r="C4824" t="s">
        <v>14353</v>
      </c>
      <c r="D4824" t="s">
        <v>14354</v>
      </c>
      <c r="E4824"/>
      <c r="F4824" t="s">
        <v>33</v>
      </c>
      <c r="G4824"/>
      <c r="H4824">
        <v>0.4</v>
      </c>
      <c r="I4824">
        <v>2.61</v>
      </c>
      <c r="J4824" t="s">
        <v>34</v>
      </c>
      <c r="K4824">
        <v>35.50468</v>
      </c>
      <c r="L4824">
        <v>-86.956559999999996</v>
      </c>
      <c r="M4824" s="100" t="s">
        <v>38389</v>
      </c>
      <c r="N4824" t="s">
        <v>26217</v>
      </c>
      <c r="O4824" t="s">
        <v>42454</v>
      </c>
      <c r="P4824">
        <v>4</v>
      </c>
      <c r="Q4824" t="s">
        <v>32427</v>
      </c>
      <c r="R4824" t="s">
        <v>25808</v>
      </c>
      <c r="S4824" t="s">
        <v>26197</v>
      </c>
      <c r="T4824"/>
      <c r="U4824" t="s">
        <v>26198</v>
      </c>
      <c r="V4824" t="s">
        <v>26199</v>
      </c>
      <c r="X4824" s="91" t="s">
        <v>30725</v>
      </c>
      <c r="Y4824" s="97"/>
      <c r="AA4824" s="91" t="str">
        <v>LTOM000.4MY</v>
      </c>
    </row>
    <row r="4825" spans="1:27" s="91" customFormat="1" ht="15" customHeight="1" x14ac:dyDescent="0.35">
      <c r="A4825" t="s">
        <v>14356</v>
      </c>
      <c r="B4825" t="s">
        <v>14355</v>
      </c>
      <c r="C4825" t="s">
        <v>14357</v>
      </c>
      <c r="D4825" t="s">
        <v>14358</v>
      </c>
      <c r="E4825"/>
      <c r="F4825" t="s">
        <v>29086</v>
      </c>
      <c r="G4825"/>
      <c r="H4825">
        <v>0.1</v>
      </c>
      <c r="I4825">
        <v>13.02</v>
      </c>
      <c r="J4825" t="s">
        <v>235</v>
      </c>
      <c r="K4825">
        <v>36.606110999999999</v>
      </c>
      <c r="L4825">
        <v>-85.771379999999994</v>
      </c>
      <c r="M4825" s="100" t="s">
        <v>38456</v>
      </c>
      <c r="N4825" t="s">
        <v>26335</v>
      </c>
      <c r="O4825" t="s">
        <v>42498</v>
      </c>
      <c r="P4825">
        <v>4</v>
      </c>
      <c r="Q4825" t="s">
        <v>32428</v>
      </c>
      <c r="R4825" t="s">
        <v>25812</v>
      </c>
      <c r="S4825" t="s">
        <v>26197</v>
      </c>
      <c r="T4825"/>
      <c r="U4825" t="s">
        <v>26198</v>
      </c>
      <c r="V4825" t="s">
        <v>26199</v>
      </c>
      <c r="Y4825" s="97"/>
      <c r="AA4825" s="91" t="str">
        <v>LTRAC000.1CY</v>
      </c>
    </row>
    <row r="4826" spans="1:27" s="91" customFormat="1" ht="15" customHeight="1" x14ac:dyDescent="0.35">
      <c r="A4826" t="s">
        <v>14360</v>
      </c>
      <c r="B4826" t="s">
        <v>14359</v>
      </c>
      <c r="C4826" t="s">
        <v>14357</v>
      </c>
      <c r="D4826" t="s">
        <v>14361</v>
      </c>
      <c r="E4826"/>
      <c r="F4826" t="s">
        <v>29086</v>
      </c>
      <c r="G4826"/>
      <c r="H4826">
        <v>2.2999999999999998</v>
      </c>
      <c r="I4826">
        <v>9.69</v>
      </c>
      <c r="J4826" t="s">
        <v>235</v>
      </c>
      <c r="K4826">
        <v>36.591790000000003</v>
      </c>
      <c r="L4826">
        <v>-85.744339999999994</v>
      </c>
      <c r="M4826" s="100" t="s">
        <v>38456</v>
      </c>
      <c r="N4826" t="s">
        <v>26335</v>
      </c>
      <c r="O4826" t="s">
        <v>42498</v>
      </c>
      <c r="P4826">
        <v>4</v>
      </c>
      <c r="Q4826" t="s">
        <v>32428</v>
      </c>
      <c r="R4826" t="s">
        <v>25812</v>
      </c>
      <c r="S4826" t="s">
        <v>26197</v>
      </c>
      <c r="T4826"/>
      <c r="U4826" t="s">
        <v>26198</v>
      </c>
      <c r="V4826" t="s">
        <v>26199</v>
      </c>
      <c r="X4826" s="91" t="s">
        <v>32429</v>
      </c>
      <c r="Y4826" s="97"/>
      <c r="AA4826" s="91" t="str">
        <v>LTRAC002.3CY</v>
      </c>
    </row>
    <row r="4827" spans="1:27" s="91" customFormat="1" ht="15" customHeight="1" x14ac:dyDescent="0.35">
      <c r="A4827" t="s">
        <v>14363</v>
      </c>
      <c r="B4827" t="s">
        <v>14362</v>
      </c>
      <c r="C4827" t="s">
        <v>14357</v>
      </c>
      <c r="D4827" t="s">
        <v>14364</v>
      </c>
      <c r="E4827"/>
      <c r="F4827" t="s">
        <v>29086</v>
      </c>
      <c r="G4827"/>
      <c r="H4827">
        <v>5</v>
      </c>
      <c r="I4827">
        <v>4.53</v>
      </c>
      <c r="J4827" t="s">
        <v>235</v>
      </c>
      <c r="K4827">
        <v>36.570749999999997</v>
      </c>
      <c r="L4827">
        <v>-85.713899999999995</v>
      </c>
      <c r="M4827" s="100" t="s">
        <v>38456</v>
      </c>
      <c r="N4827" t="s">
        <v>26335</v>
      </c>
      <c r="O4827" t="s">
        <v>42498</v>
      </c>
      <c r="P4827">
        <v>4</v>
      </c>
      <c r="Q4827" t="s">
        <v>27757</v>
      </c>
      <c r="R4827" t="s">
        <v>25812</v>
      </c>
      <c r="S4827" t="s">
        <v>26197</v>
      </c>
      <c r="T4827"/>
      <c r="U4827" t="s">
        <v>26198</v>
      </c>
      <c r="V4827" t="s">
        <v>26199</v>
      </c>
      <c r="X4827" s="91" t="s">
        <v>32345</v>
      </c>
      <c r="Y4827" s="97"/>
      <c r="AA4827" s="91" t="str">
        <v>LTRAC005.0CY</v>
      </c>
    </row>
    <row r="4828" spans="1:27" s="91" customFormat="1" ht="15" customHeight="1" x14ac:dyDescent="0.35">
      <c r="A4828" t="s">
        <v>14366</v>
      </c>
      <c r="B4828" t="s">
        <v>14365</v>
      </c>
      <c r="C4828" t="s">
        <v>14367</v>
      </c>
      <c r="D4828" t="s">
        <v>14368</v>
      </c>
      <c r="E4828"/>
      <c r="F4828" t="s">
        <v>29086</v>
      </c>
      <c r="G4828"/>
      <c r="H4828">
        <v>6</v>
      </c>
      <c r="I4828">
        <v>7</v>
      </c>
      <c r="J4828" t="s">
        <v>253</v>
      </c>
      <c r="K4828">
        <v>36.624167</v>
      </c>
      <c r="L4828">
        <v>-86.267780000000002</v>
      </c>
      <c r="M4828" s="100" t="s">
        <v>38456</v>
      </c>
      <c r="N4828" t="s">
        <v>26335</v>
      </c>
      <c r="O4828" t="s">
        <v>42499</v>
      </c>
      <c r="P4828">
        <v>4</v>
      </c>
      <c r="Q4828" t="s">
        <v>27758</v>
      </c>
      <c r="R4828" t="s">
        <v>25829</v>
      </c>
      <c r="S4828" t="s">
        <v>26197</v>
      </c>
      <c r="T4828"/>
      <c r="U4828" t="s">
        <v>26198</v>
      </c>
      <c r="V4828" t="s">
        <v>26199</v>
      </c>
      <c r="W4828" s="91" t="s">
        <v>14369</v>
      </c>
      <c r="X4828" s="91" t="s">
        <v>35480</v>
      </c>
      <c r="Y4828" s="97"/>
      <c r="AA4828" s="91" t="str">
        <v>LTRAM006.0SR</v>
      </c>
    </row>
    <row r="4829" spans="1:27" s="91" customFormat="1" ht="15" customHeight="1" x14ac:dyDescent="0.35">
      <c r="A4829" t="s">
        <v>14371</v>
      </c>
      <c r="B4829" t="s">
        <v>14370</v>
      </c>
      <c r="C4829" t="s">
        <v>14367</v>
      </c>
      <c r="D4829" t="s">
        <v>14372</v>
      </c>
      <c r="E4829"/>
      <c r="F4829" t="s">
        <v>29086</v>
      </c>
      <c r="G4829"/>
      <c r="H4829">
        <v>8.5</v>
      </c>
      <c r="I4829">
        <v>1.86</v>
      </c>
      <c r="J4829" t="s">
        <v>253</v>
      </c>
      <c r="K4829">
        <v>36.587299999999999</v>
      </c>
      <c r="L4829">
        <v>-86.263400000000004</v>
      </c>
      <c r="M4829" s="100" t="s">
        <v>38456</v>
      </c>
      <c r="N4829" t="s">
        <v>26335</v>
      </c>
      <c r="O4829" t="s">
        <v>42499</v>
      </c>
      <c r="P4829">
        <v>4</v>
      </c>
      <c r="Q4829" t="s">
        <v>27759</v>
      </c>
      <c r="R4829" t="s">
        <v>25829</v>
      </c>
      <c r="S4829" t="s">
        <v>26197</v>
      </c>
      <c r="T4829"/>
      <c r="U4829" t="s">
        <v>26198</v>
      </c>
      <c r="V4829" t="s">
        <v>26199</v>
      </c>
      <c r="W4829" s="91" t="s">
        <v>14373</v>
      </c>
      <c r="X4829" s="91" t="s">
        <v>35481</v>
      </c>
      <c r="Y4829" s="97"/>
      <c r="AA4829" s="91" t="str">
        <v>LTRAM008.7SR</v>
      </c>
    </row>
    <row r="4830" spans="1:27" s="91" customFormat="1" ht="15" customHeight="1" x14ac:dyDescent="0.35">
      <c r="A4830" t="s">
        <v>14375</v>
      </c>
      <c r="B4830" t="s">
        <v>14374</v>
      </c>
      <c r="C4830" t="s">
        <v>14367</v>
      </c>
      <c r="D4830" t="s">
        <v>14376</v>
      </c>
      <c r="E4830"/>
      <c r="F4830" t="s">
        <v>29086</v>
      </c>
      <c r="G4830"/>
      <c r="H4830">
        <v>9.9</v>
      </c>
      <c r="I4830">
        <v>0.32</v>
      </c>
      <c r="J4830" t="s">
        <v>253</v>
      </c>
      <c r="K4830">
        <v>36.575000000000003</v>
      </c>
      <c r="L4830">
        <v>-86.247219999999999</v>
      </c>
      <c r="M4830" s="100" t="s">
        <v>38456</v>
      </c>
      <c r="N4830" t="s">
        <v>26335</v>
      </c>
      <c r="O4830" t="s">
        <v>42499</v>
      </c>
      <c r="P4830">
        <v>4</v>
      </c>
      <c r="Q4830" t="s">
        <v>27759</v>
      </c>
      <c r="R4830" t="s">
        <v>25829</v>
      </c>
      <c r="S4830" t="s">
        <v>26197</v>
      </c>
      <c r="T4830"/>
      <c r="U4830" t="s">
        <v>26198</v>
      </c>
      <c r="V4830" t="s">
        <v>26199</v>
      </c>
      <c r="Y4830" s="97"/>
      <c r="AA4830" s="91" t="str">
        <v>LTRAM009.9SR</v>
      </c>
    </row>
    <row r="4831" spans="1:27" s="91" customFormat="1" ht="15" customHeight="1" x14ac:dyDescent="0.35">
      <c r="A4831" t="s">
        <v>38027</v>
      </c>
      <c r="B4831" t="s">
        <v>38028</v>
      </c>
      <c r="C4831" t="s">
        <v>38029</v>
      </c>
      <c r="D4831" t="s">
        <v>38030</v>
      </c>
      <c r="E4831"/>
      <c r="F4831" t="s">
        <v>29086</v>
      </c>
      <c r="G4831"/>
      <c r="H4831">
        <v>0.1</v>
      </c>
      <c r="I4831">
        <v>0.8</v>
      </c>
      <c r="J4831" t="s">
        <v>253</v>
      </c>
      <c r="K4831">
        <v>36.639530000000001</v>
      </c>
      <c r="L4831">
        <v>-86.264380000000003</v>
      </c>
      <c r="M4831" s="100" t="s">
        <v>38456</v>
      </c>
      <c r="N4831" t="s">
        <v>26335</v>
      </c>
      <c r="O4831" t="s">
        <v>42499</v>
      </c>
      <c r="P4831">
        <v>4</v>
      </c>
      <c r="Q4831" t="s">
        <v>27758</v>
      </c>
      <c r="R4831" t="s">
        <v>25829</v>
      </c>
      <c r="S4831" t="s">
        <v>26197</v>
      </c>
      <c r="T4831"/>
      <c r="U4831" t="s">
        <v>26198</v>
      </c>
      <c r="V4831" t="s">
        <v>26199</v>
      </c>
      <c r="Y4831" s="97"/>
      <c r="AA4831" s="91" t="str">
        <v>LTRAM4.9T0.1SR</v>
      </c>
    </row>
    <row r="4832" spans="1:27" s="91" customFormat="1" ht="15" customHeight="1" x14ac:dyDescent="0.35">
      <c r="A4832" t="s">
        <v>39673</v>
      </c>
      <c r="B4832" t="s">
        <v>39674</v>
      </c>
      <c r="C4832" t="s">
        <v>39675</v>
      </c>
      <c r="D4832" t="s">
        <v>39676</v>
      </c>
      <c r="E4832"/>
      <c r="F4832" t="s">
        <v>29086</v>
      </c>
      <c r="G4832"/>
      <c r="H4832">
        <v>0.3</v>
      </c>
      <c r="I4832">
        <v>0.41</v>
      </c>
      <c r="J4832" t="s">
        <v>253</v>
      </c>
      <c r="K4832">
        <v>36.602879999999999</v>
      </c>
      <c r="L4832">
        <v>-86.265519999999995</v>
      </c>
      <c r="M4832" s="100" t="s">
        <v>38456</v>
      </c>
      <c r="N4832" t="s">
        <v>26335</v>
      </c>
      <c r="O4832" t="s">
        <v>39677</v>
      </c>
      <c r="P4832">
        <v>4</v>
      </c>
      <c r="Q4832" t="s">
        <v>27758</v>
      </c>
      <c r="R4832" t="s">
        <v>25829</v>
      </c>
      <c r="S4832" t="s">
        <v>26197</v>
      </c>
      <c r="T4832"/>
      <c r="U4832" t="s">
        <v>26198</v>
      </c>
      <c r="V4832" t="s">
        <v>26199</v>
      </c>
      <c r="X4832" s="91" t="s">
        <v>39678</v>
      </c>
      <c r="Y4832" s="97"/>
      <c r="AA4832" s="91" t="str">
        <v>LTRAM7.3T0.3SR</v>
      </c>
    </row>
    <row r="4833" spans="1:27" s="91" customFormat="1" ht="15" customHeight="1" x14ac:dyDescent="0.35">
      <c r="A4833" s="310" t="s">
        <v>41434</v>
      </c>
      <c r="B4833" s="310" t="s">
        <v>41435</v>
      </c>
      <c r="C4833" s="310" t="s">
        <v>38029</v>
      </c>
      <c r="D4833" s="310" t="s">
        <v>41436</v>
      </c>
      <c r="E4833" s="310"/>
      <c r="F4833" s="310" t="s">
        <v>29086</v>
      </c>
      <c r="G4833" s="310"/>
      <c r="H4833" s="314">
        <v>0.3</v>
      </c>
      <c r="I4833" s="314">
        <v>0.4</v>
      </c>
      <c r="J4833" s="310" t="s">
        <v>253</v>
      </c>
      <c r="K4833" s="314">
        <v>36.602879999999999</v>
      </c>
      <c r="L4833" s="314">
        <v>-86.265519999999995</v>
      </c>
      <c r="M4833" s="314" t="s">
        <v>38456</v>
      </c>
      <c r="N4833" s="310" t="s">
        <v>26335</v>
      </c>
      <c r="O4833" s="310" t="s">
        <v>39677</v>
      </c>
      <c r="P4833" s="314">
        <v>4</v>
      </c>
      <c r="Q4833" s="310" t="s">
        <v>27758</v>
      </c>
      <c r="R4833" s="310" t="s">
        <v>25829</v>
      </c>
      <c r="S4833" s="310" t="s">
        <v>26197</v>
      </c>
      <c r="T4833" s="310"/>
      <c r="U4833" s="310" t="s">
        <v>26198</v>
      </c>
      <c r="V4833" s="310" t="s">
        <v>26199</v>
      </c>
      <c r="X4833" s="91" t="s">
        <v>41437</v>
      </c>
      <c r="Y4833" s="97"/>
      <c r="AA4833" s="91" t="str">
        <v>LTRAM7.4T0.3SR</v>
      </c>
    </row>
    <row r="4834" spans="1:27" s="91" customFormat="1" ht="15" customHeight="1" x14ac:dyDescent="0.35">
      <c r="A4834" s="310" t="s">
        <v>41438</v>
      </c>
      <c r="B4834" s="310" t="s">
        <v>41439</v>
      </c>
      <c r="C4834" s="310" t="s">
        <v>38029</v>
      </c>
      <c r="D4834" s="310" t="s">
        <v>41440</v>
      </c>
      <c r="E4834" s="310"/>
      <c r="F4834" s="310" t="s">
        <v>29086</v>
      </c>
      <c r="G4834" s="310"/>
      <c r="H4834" s="314">
        <v>0.1</v>
      </c>
      <c r="I4834" s="314">
        <v>0.4</v>
      </c>
      <c r="J4834" s="310" t="s">
        <v>253</v>
      </c>
      <c r="K4834" s="314">
        <v>36.592770000000002</v>
      </c>
      <c r="L4834" s="314">
        <v>-86.265010000000004</v>
      </c>
      <c r="M4834" s="314" t="s">
        <v>38456</v>
      </c>
      <c r="N4834" s="310" t="s">
        <v>26335</v>
      </c>
      <c r="O4834" s="310" t="s">
        <v>39677</v>
      </c>
      <c r="P4834" s="314">
        <v>4</v>
      </c>
      <c r="Q4834" s="310" t="s">
        <v>27759</v>
      </c>
      <c r="R4834" s="310" t="s">
        <v>25829</v>
      </c>
      <c r="S4834" s="310" t="s">
        <v>26197</v>
      </c>
      <c r="T4834" s="310"/>
      <c r="U4834" s="310" t="s">
        <v>26198</v>
      </c>
      <c r="V4834" s="310" t="s">
        <v>26199</v>
      </c>
      <c r="X4834" s="91" t="s">
        <v>41441</v>
      </c>
      <c r="Y4834" s="97"/>
      <c r="AA4834" s="91" t="str">
        <v>LTRAM8.4T0.1SR</v>
      </c>
    </row>
    <row r="4835" spans="1:27" s="91" customFormat="1" ht="15" customHeight="1" x14ac:dyDescent="0.35">
      <c r="A4835" t="s">
        <v>14378</v>
      </c>
      <c r="B4835" t="s">
        <v>14377</v>
      </c>
      <c r="C4835" t="s">
        <v>14379</v>
      </c>
      <c r="D4835" t="s">
        <v>14380</v>
      </c>
      <c r="E4835"/>
      <c r="F4835" t="s">
        <v>29083</v>
      </c>
      <c r="G4835"/>
      <c r="H4835">
        <v>0.4</v>
      </c>
      <c r="I4835">
        <v>2.0099999999999998</v>
      </c>
      <c r="J4835" t="s">
        <v>423</v>
      </c>
      <c r="K4835">
        <v>36.198841000000002</v>
      </c>
      <c r="L4835">
        <v>-87.9024</v>
      </c>
      <c r="M4835" s="100" t="s">
        <v>38392</v>
      </c>
      <c r="N4835" t="s">
        <v>26221</v>
      </c>
      <c r="O4835" t="s">
        <v>42500</v>
      </c>
      <c r="P4835">
        <v>3</v>
      </c>
      <c r="Q4835" t="s">
        <v>32430</v>
      </c>
      <c r="R4835" t="s">
        <v>25829</v>
      </c>
      <c r="S4835" t="s">
        <v>26197</v>
      </c>
      <c r="T4835"/>
      <c r="U4835" t="s">
        <v>26198</v>
      </c>
      <c r="V4835" t="s">
        <v>26199</v>
      </c>
      <c r="Y4835" s="97"/>
      <c r="AA4835" s="91" t="str">
        <v>LTURK000.4HU</v>
      </c>
    </row>
    <row r="4836" spans="1:27" s="91" customFormat="1" ht="15" customHeight="1" x14ac:dyDescent="0.35">
      <c r="A4836" t="s">
        <v>14382</v>
      </c>
      <c r="B4836" t="s">
        <v>14381</v>
      </c>
      <c r="C4836" t="s">
        <v>14379</v>
      </c>
      <c r="D4836" t="s">
        <v>14383</v>
      </c>
      <c r="E4836"/>
      <c r="F4836" t="s">
        <v>44</v>
      </c>
      <c r="G4836"/>
      <c r="H4836">
        <v>2.1</v>
      </c>
      <c r="I4836">
        <v>6.69</v>
      </c>
      <c r="J4836" t="s">
        <v>359</v>
      </c>
      <c r="K4836">
        <v>35.85651</v>
      </c>
      <c r="L4836">
        <v>-84.178375000000003</v>
      </c>
      <c r="M4836" s="100" t="s">
        <v>38415</v>
      </c>
      <c r="N4836" t="s">
        <v>26602</v>
      </c>
      <c r="O4836" t="s">
        <v>42501</v>
      </c>
      <c r="P4836">
        <v>2</v>
      </c>
      <c r="Q4836" t="s">
        <v>32431</v>
      </c>
      <c r="R4836" t="s">
        <v>25825</v>
      </c>
      <c r="S4836" t="s">
        <v>26197</v>
      </c>
      <c r="T4836"/>
      <c r="U4836" t="s">
        <v>26198</v>
      </c>
      <c r="V4836" t="s">
        <v>26204</v>
      </c>
      <c r="W4836" s="91" t="s">
        <v>14384</v>
      </c>
      <c r="X4836" s="91" t="s">
        <v>32432</v>
      </c>
      <c r="Y4836" s="97"/>
      <c r="AA4836" s="91" t="str">
        <v>LTURK002.1KN</v>
      </c>
    </row>
    <row r="4837" spans="1:27" s="91" customFormat="1" ht="15" customHeight="1" x14ac:dyDescent="0.35">
      <c r="A4837" t="s">
        <v>27761</v>
      </c>
      <c r="B4837" t="s">
        <v>27760</v>
      </c>
      <c r="C4837" t="s">
        <v>14379</v>
      </c>
      <c r="D4837" t="s">
        <v>27762</v>
      </c>
      <c r="E4837"/>
      <c r="F4837" t="s">
        <v>44</v>
      </c>
      <c r="G4837"/>
      <c r="H4837">
        <v>2.4</v>
      </c>
      <c r="I4837">
        <v>6.45</v>
      </c>
      <c r="J4837" t="s">
        <v>359</v>
      </c>
      <c r="K4837">
        <v>35.859290000000001</v>
      </c>
      <c r="L4837">
        <v>-84.181420000000003</v>
      </c>
      <c r="M4837" s="100" t="s">
        <v>38415</v>
      </c>
      <c r="N4837" t="s">
        <v>26602</v>
      </c>
      <c r="O4837" t="s">
        <v>42501</v>
      </c>
      <c r="P4837">
        <v>2</v>
      </c>
      <c r="Q4837" t="s">
        <v>32431</v>
      </c>
      <c r="R4837" t="s">
        <v>25825</v>
      </c>
      <c r="S4837" t="s">
        <v>26197</v>
      </c>
      <c r="T4837"/>
      <c r="U4837" t="s">
        <v>26198</v>
      </c>
      <c r="V4837" t="s">
        <v>26199</v>
      </c>
      <c r="Y4837" s="97"/>
      <c r="AA4837" s="91" t="str">
        <v>LTURK002.4KN</v>
      </c>
    </row>
    <row r="4838" spans="1:27" s="91" customFormat="1" ht="15" customHeight="1" x14ac:dyDescent="0.35">
      <c r="A4838" t="s">
        <v>14386</v>
      </c>
      <c r="B4838" t="s">
        <v>14385</v>
      </c>
      <c r="C4838" t="s">
        <v>14379</v>
      </c>
      <c r="D4838" t="s">
        <v>14387</v>
      </c>
      <c r="E4838"/>
      <c r="F4838" t="s">
        <v>44</v>
      </c>
      <c r="G4838"/>
      <c r="H4838">
        <v>4.5999999999999996</v>
      </c>
      <c r="I4838">
        <v>2.56</v>
      </c>
      <c r="J4838" t="s">
        <v>359</v>
      </c>
      <c r="K4838">
        <v>35.87144</v>
      </c>
      <c r="L4838">
        <v>-84.207030000000003</v>
      </c>
      <c r="M4838" s="100" t="s">
        <v>38415</v>
      </c>
      <c r="N4838" t="s">
        <v>26602</v>
      </c>
      <c r="O4838" t="s">
        <v>42501</v>
      </c>
      <c r="P4838">
        <v>2</v>
      </c>
      <c r="Q4838" t="s">
        <v>32431</v>
      </c>
      <c r="R4838" t="s">
        <v>25825</v>
      </c>
      <c r="S4838" t="s">
        <v>26197</v>
      </c>
      <c r="T4838"/>
      <c r="U4838" t="s">
        <v>26198</v>
      </c>
      <c r="V4838" t="s">
        <v>26204</v>
      </c>
      <c r="X4838" s="91" t="s">
        <v>32433</v>
      </c>
      <c r="Y4838" s="97"/>
      <c r="AA4838" s="91" t="str">
        <v>LTURK004.6KN</v>
      </c>
    </row>
    <row r="4839" spans="1:27" s="91" customFormat="1" ht="15" customHeight="1" x14ac:dyDescent="0.35">
      <c r="A4839" t="s">
        <v>14389</v>
      </c>
      <c r="B4839" t="s">
        <v>14388</v>
      </c>
      <c r="C4839" t="s">
        <v>14390</v>
      </c>
      <c r="D4839" t="s">
        <v>14391</v>
      </c>
      <c r="E4839" t="s">
        <v>26424</v>
      </c>
      <c r="F4839" t="s">
        <v>29083</v>
      </c>
      <c r="G4839"/>
      <c r="H4839">
        <v>0.6</v>
      </c>
      <c r="I4839">
        <v>11.4</v>
      </c>
      <c r="J4839" t="s">
        <v>19</v>
      </c>
      <c r="K4839">
        <v>36.014034000000002</v>
      </c>
      <c r="L4839">
        <v>-87.197540000000004</v>
      </c>
      <c r="M4839" s="100" t="s">
        <v>38379</v>
      </c>
      <c r="N4839" t="s">
        <v>26205</v>
      </c>
      <c r="O4839" t="s">
        <v>42354</v>
      </c>
      <c r="P4839">
        <v>1</v>
      </c>
      <c r="Q4839" t="s">
        <v>32434</v>
      </c>
      <c r="R4839" t="s">
        <v>25829</v>
      </c>
      <c r="S4839" t="s">
        <v>26197</v>
      </c>
      <c r="T4839"/>
      <c r="U4839" t="s">
        <v>26198</v>
      </c>
      <c r="V4839" t="s">
        <v>26199</v>
      </c>
      <c r="W4839" s="91" t="s">
        <v>14392</v>
      </c>
      <c r="X4839" s="91" t="s">
        <v>35482</v>
      </c>
      <c r="Y4839" s="97"/>
      <c r="AA4839" s="91" t="str">
        <v>LTURN000.6DI</v>
      </c>
    </row>
    <row r="4840" spans="1:27" s="91" customFormat="1" ht="15" customHeight="1" x14ac:dyDescent="0.35">
      <c r="A4840" t="s">
        <v>14394</v>
      </c>
      <c r="B4840" t="s">
        <v>14393</v>
      </c>
      <c r="C4840" t="s">
        <v>14390</v>
      </c>
      <c r="D4840" t="s">
        <v>2788</v>
      </c>
      <c r="E4840"/>
      <c r="F4840" t="s">
        <v>29083</v>
      </c>
      <c r="G4840"/>
      <c r="H4840">
        <v>3.4</v>
      </c>
      <c r="I4840">
        <v>5.09</v>
      </c>
      <c r="J4840" t="s">
        <v>95</v>
      </c>
      <c r="K4840">
        <v>35.988056</v>
      </c>
      <c r="L4840">
        <v>-87.172222000000005</v>
      </c>
      <c r="M4840" s="100" t="s">
        <v>38379</v>
      </c>
      <c r="N4840" t="s">
        <v>26205</v>
      </c>
      <c r="O4840" t="s">
        <v>42354</v>
      </c>
      <c r="P4840">
        <v>1</v>
      </c>
      <c r="Q4840" t="s">
        <v>32434</v>
      </c>
      <c r="R4840" t="s">
        <v>25829</v>
      </c>
      <c r="S4840" t="s">
        <v>26197</v>
      </c>
      <c r="T4840"/>
      <c r="U4840" t="s">
        <v>26198</v>
      </c>
      <c r="V4840" t="s">
        <v>26199</v>
      </c>
      <c r="Y4840" s="97"/>
      <c r="AA4840" s="91" t="str">
        <v>LTURN003.4WI</v>
      </c>
    </row>
    <row r="4841" spans="1:27" s="91" customFormat="1" ht="15" customHeight="1" x14ac:dyDescent="0.35">
      <c r="A4841" t="s">
        <v>14396</v>
      </c>
      <c r="B4841" t="s">
        <v>14395</v>
      </c>
      <c r="C4841" t="s">
        <v>14397</v>
      </c>
      <c r="D4841" t="s">
        <v>14398</v>
      </c>
      <c r="E4841"/>
      <c r="F4841" t="s">
        <v>33</v>
      </c>
      <c r="G4841"/>
      <c r="H4841">
        <v>0.1</v>
      </c>
      <c r="I4841">
        <v>3.29</v>
      </c>
      <c r="J4841" t="s">
        <v>277</v>
      </c>
      <c r="K4841">
        <v>36.339444</v>
      </c>
      <c r="L4841">
        <v>-86.72</v>
      </c>
      <c r="M4841" s="100" t="s">
        <v>38414</v>
      </c>
      <c r="N4841" t="s">
        <v>26254</v>
      </c>
      <c r="O4841" t="s">
        <v>41442</v>
      </c>
      <c r="P4841">
        <v>5</v>
      </c>
      <c r="Q4841" t="s">
        <v>27763</v>
      </c>
      <c r="R4841" t="s">
        <v>25829</v>
      </c>
      <c r="S4841" t="s">
        <v>26197</v>
      </c>
      <c r="T4841"/>
      <c r="U4841" t="s">
        <v>26198</v>
      </c>
      <c r="V4841" t="s">
        <v>26199</v>
      </c>
      <c r="X4841" s="91" t="s">
        <v>32435</v>
      </c>
      <c r="Y4841" s="97"/>
      <c r="AA4841" s="91" t="str">
        <v>LUMSL000.1DA</v>
      </c>
    </row>
    <row r="4842" spans="1:27" s="91" customFormat="1" ht="15" customHeight="1" x14ac:dyDescent="0.35">
      <c r="A4842" s="310" t="s">
        <v>41443</v>
      </c>
      <c r="B4842" s="310" t="s">
        <v>41444</v>
      </c>
      <c r="C4842" s="310" t="s">
        <v>14397</v>
      </c>
      <c r="D4842" s="310" t="s">
        <v>41445</v>
      </c>
      <c r="E4842" s="310"/>
      <c r="F4842" s="310" t="s">
        <v>33</v>
      </c>
      <c r="G4842" s="310"/>
      <c r="H4842" s="314">
        <v>0.3</v>
      </c>
      <c r="I4842" s="314">
        <v>3.18</v>
      </c>
      <c r="J4842" s="310" t="s">
        <v>277</v>
      </c>
      <c r="K4842" s="314">
        <v>36.337305999999998</v>
      </c>
      <c r="L4842" s="314">
        <v>-86.721703000000005</v>
      </c>
      <c r="M4842" s="314" t="s">
        <v>38414</v>
      </c>
      <c r="N4842" s="310" t="s">
        <v>690</v>
      </c>
      <c r="O4842" s="310" t="s">
        <v>41442</v>
      </c>
      <c r="P4842" s="314">
        <v>5</v>
      </c>
      <c r="Q4842" s="310" t="s">
        <v>27763</v>
      </c>
      <c r="R4842" s="310" t="s">
        <v>25829</v>
      </c>
      <c r="S4842" s="310" t="s">
        <v>26197</v>
      </c>
      <c r="T4842" s="310"/>
      <c r="U4842" s="310" t="s">
        <v>26198</v>
      </c>
      <c r="V4842" s="310" t="s">
        <v>26199</v>
      </c>
      <c r="X4842" s="91" t="s">
        <v>41446</v>
      </c>
      <c r="Y4842" s="97"/>
      <c r="AA4842" s="91" t="str">
        <v>LUMSL000.3DA</v>
      </c>
    </row>
    <row r="4843" spans="1:27" s="91" customFormat="1" ht="15" customHeight="1" x14ac:dyDescent="0.35">
      <c r="A4843" t="s">
        <v>14400</v>
      </c>
      <c r="B4843" t="s">
        <v>14399</v>
      </c>
      <c r="C4843" t="s">
        <v>14401</v>
      </c>
      <c r="D4843" t="s">
        <v>14402</v>
      </c>
      <c r="E4843"/>
      <c r="F4843" t="s">
        <v>29083</v>
      </c>
      <c r="G4843"/>
      <c r="H4843">
        <v>0.2</v>
      </c>
      <c r="I4843">
        <v>1.97</v>
      </c>
      <c r="J4843" t="s">
        <v>203</v>
      </c>
      <c r="K4843">
        <v>35.836060000000003</v>
      </c>
      <c r="L4843">
        <v>-87.223420000000004</v>
      </c>
      <c r="M4843" s="100" t="s">
        <v>38382</v>
      </c>
      <c r="N4843" t="s">
        <v>26210</v>
      </c>
      <c r="O4843" t="s">
        <v>42221</v>
      </c>
      <c r="P4843">
        <v>3</v>
      </c>
      <c r="Q4843" t="s">
        <v>32436</v>
      </c>
      <c r="R4843" t="s">
        <v>25808</v>
      </c>
      <c r="S4843" t="s">
        <v>26197</v>
      </c>
      <c r="T4843"/>
      <c r="U4843" t="s">
        <v>26198</v>
      </c>
      <c r="V4843" t="s">
        <v>26199</v>
      </c>
      <c r="X4843" s="91" t="s">
        <v>32437</v>
      </c>
      <c r="Y4843" s="97"/>
      <c r="AA4843" s="91" t="str">
        <v>LUNNS000.2HI</v>
      </c>
    </row>
    <row r="4844" spans="1:27" s="91" customFormat="1" ht="15" customHeight="1" x14ac:dyDescent="0.35">
      <c r="A4844" t="s">
        <v>14404</v>
      </c>
      <c r="B4844" t="s">
        <v>14403</v>
      </c>
      <c r="C4844" t="s">
        <v>14401</v>
      </c>
      <c r="D4844" t="s">
        <v>14405</v>
      </c>
      <c r="E4844"/>
      <c r="F4844" t="s">
        <v>29083</v>
      </c>
      <c r="G4844"/>
      <c r="H4844">
        <v>1.3</v>
      </c>
      <c r="I4844">
        <v>1.25</v>
      </c>
      <c r="J4844" t="s">
        <v>34</v>
      </c>
      <c r="K4844">
        <v>35.8245</v>
      </c>
      <c r="L4844">
        <v>-87.212159999999997</v>
      </c>
      <c r="M4844" s="100" t="s">
        <v>38382</v>
      </c>
      <c r="N4844" t="s">
        <v>26210</v>
      </c>
      <c r="O4844" t="s">
        <v>42221</v>
      </c>
      <c r="P4844">
        <v>3</v>
      </c>
      <c r="Q4844" t="s">
        <v>32436</v>
      </c>
      <c r="R4844" t="s">
        <v>25808</v>
      </c>
      <c r="S4844" t="s">
        <v>26197</v>
      </c>
      <c r="T4844"/>
      <c r="U4844" t="s">
        <v>26198</v>
      </c>
      <c r="V4844" t="s">
        <v>26199</v>
      </c>
      <c r="X4844" s="91" t="s">
        <v>35483</v>
      </c>
      <c r="Y4844" s="97"/>
      <c r="AA4844" s="91" t="str">
        <v>LUNNS001.3MY</v>
      </c>
    </row>
    <row r="4845" spans="1:27" s="91" customFormat="1" ht="15" customHeight="1" x14ac:dyDescent="0.35">
      <c r="A4845" t="s">
        <v>14407</v>
      </c>
      <c r="B4845" t="s">
        <v>14406</v>
      </c>
      <c r="C4845" t="s">
        <v>14408</v>
      </c>
      <c r="D4845" t="s">
        <v>1988</v>
      </c>
      <c r="E4845"/>
      <c r="F4845" t="s">
        <v>29083</v>
      </c>
      <c r="G4845"/>
      <c r="H4845">
        <v>1.2</v>
      </c>
      <c r="I4845">
        <v>2.57</v>
      </c>
      <c r="J4845" t="s">
        <v>423</v>
      </c>
      <c r="K4845">
        <v>36.005000000000003</v>
      </c>
      <c r="L4845">
        <v>-87.829722000000004</v>
      </c>
      <c r="M4845" s="100" t="s">
        <v>38382</v>
      </c>
      <c r="N4845" t="s">
        <v>26210</v>
      </c>
      <c r="O4845" t="s">
        <v>42502</v>
      </c>
      <c r="P4845">
        <v>3</v>
      </c>
      <c r="Q4845" t="s">
        <v>32438</v>
      </c>
      <c r="R4845" t="s">
        <v>25829</v>
      </c>
      <c r="S4845" t="s">
        <v>26197</v>
      </c>
      <c r="T4845"/>
      <c r="U4845" t="s">
        <v>26198</v>
      </c>
      <c r="V4845" t="s">
        <v>26199</v>
      </c>
      <c r="Y4845" s="97"/>
      <c r="AA4845" s="91" t="str">
        <v>LUTEN001.2HU</v>
      </c>
    </row>
    <row r="4846" spans="1:27" s="91" customFormat="1" ht="15" customHeight="1" x14ac:dyDescent="0.35">
      <c r="A4846" t="s">
        <v>27765</v>
      </c>
      <c r="B4846" t="s">
        <v>27764</v>
      </c>
      <c r="C4846" t="s">
        <v>27766</v>
      </c>
      <c r="D4846" t="s">
        <v>27767</v>
      </c>
      <c r="E4846"/>
      <c r="F4846" t="s">
        <v>29083</v>
      </c>
      <c r="G4846"/>
      <c r="H4846">
        <v>0.4</v>
      </c>
      <c r="I4846">
        <v>0.66</v>
      </c>
      <c r="J4846" t="s">
        <v>19</v>
      </c>
      <c r="K4846">
        <v>36.081145999999997</v>
      </c>
      <c r="L4846">
        <v>-87.294230999999996</v>
      </c>
      <c r="M4846" s="100" t="s">
        <v>38379</v>
      </c>
      <c r="N4846" t="s">
        <v>26205</v>
      </c>
      <c r="O4846" t="s">
        <v>42111</v>
      </c>
      <c r="P4846">
        <v>1</v>
      </c>
      <c r="Q4846" t="s">
        <v>27768</v>
      </c>
      <c r="R4846" t="s">
        <v>25829</v>
      </c>
      <c r="S4846" t="s">
        <v>26197</v>
      </c>
      <c r="T4846"/>
      <c r="U4846" t="s">
        <v>26198</v>
      </c>
      <c r="V4846" t="s">
        <v>26199</v>
      </c>
      <c r="W4846" s="91" t="s">
        <v>43332</v>
      </c>
      <c r="X4846" s="91" t="s">
        <v>29611</v>
      </c>
      <c r="Y4846" s="97"/>
      <c r="AA4846" s="91" t="str">
        <v>LUTHE_G0.4DI</v>
      </c>
    </row>
    <row r="4847" spans="1:27" s="91" customFormat="1" ht="15" customHeight="1" x14ac:dyDescent="0.35">
      <c r="A4847" t="s">
        <v>14410</v>
      </c>
      <c r="B4847" t="s">
        <v>14409</v>
      </c>
      <c r="C4847" t="s">
        <v>14411</v>
      </c>
      <c r="D4847" t="s">
        <v>14412</v>
      </c>
      <c r="E4847"/>
      <c r="F4847" t="s">
        <v>44</v>
      </c>
      <c r="G4847"/>
      <c r="H4847">
        <v>0.1</v>
      </c>
      <c r="I4847">
        <v>0.43</v>
      </c>
      <c r="J4847" t="s">
        <v>64</v>
      </c>
      <c r="K4847">
        <v>36.072119999999998</v>
      </c>
      <c r="L4847">
        <v>-82.953879999999998</v>
      </c>
      <c r="M4847" s="100" t="s">
        <v>38387</v>
      </c>
      <c r="N4847" t="s">
        <v>26214</v>
      </c>
      <c r="O4847" t="s">
        <v>42311</v>
      </c>
      <c r="P4847">
        <v>5</v>
      </c>
      <c r="Q4847" t="s">
        <v>32439</v>
      </c>
      <c r="R4847" t="s">
        <v>25821</v>
      </c>
      <c r="S4847" t="s">
        <v>26197</v>
      </c>
      <c r="T4847"/>
      <c r="U4847" t="s">
        <v>26198</v>
      </c>
      <c r="V4847" t="s">
        <v>26204</v>
      </c>
      <c r="Y4847" s="97"/>
      <c r="AA4847" s="91" t="str">
        <v>LUTTR000.1GE</v>
      </c>
    </row>
    <row r="4848" spans="1:27" s="91" customFormat="1" ht="15" customHeight="1" x14ac:dyDescent="0.35">
      <c r="A4848" t="s">
        <v>14414</v>
      </c>
      <c r="B4848" t="s">
        <v>14413</v>
      </c>
      <c r="C4848" t="s">
        <v>14415</v>
      </c>
      <c r="D4848" t="s">
        <v>14416</v>
      </c>
      <c r="E4848"/>
      <c r="F4848" t="s">
        <v>44</v>
      </c>
      <c r="G4848"/>
      <c r="H4848">
        <v>0.1</v>
      </c>
      <c r="I4848">
        <v>11.57</v>
      </c>
      <c r="J4848" t="s">
        <v>398</v>
      </c>
      <c r="K4848">
        <v>36.477519999999998</v>
      </c>
      <c r="L4848">
        <v>-83.67398</v>
      </c>
      <c r="M4848" s="100" t="s">
        <v>38559</v>
      </c>
      <c r="N4848" t="s">
        <v>26447</v>
      </c>
      <c r="O4848" t="s">
        <v>42503</v>
      </c>
      <c r="P4848">
        <v>4</v>
      </c>
      <c r="Q4848" t="s">
        <v>27769</v>
      </c>
      <c r="R4848" t="s">
        <v>25825</v>
      </c>
      <c r="S4848" t="s">
        <v>26197</v>
      </c>
      <c r="T4848"/>
      <c r="U4848" t="s">
        <v>26198</v>
      </c>
      <c r="V4848" t="s">
        <v>26204</v>
      </c>
      <c r="X4848" s="91" t="s">
        <v>30340</v>
      </c>
      <c r="Y4848" s="97"/>
      <c r="AA4848" s="91" t="str">
        <v>LVALL000.1CL</v>
      </c>
    </row>
    <row r="4849" spans="1:27" s="91" customFormat="1" ht="15" customHeight="1" x14ac:dyDescent="0.35">
      <c r="A4849" t="s">
        <v>14418</v>
      </c>
      <c r="B4849" t="s">
        <v>14417</v>
      </c>
      <c r="C4849" t="s">
        <v>14419</v>
      </c>
      <c r="D4849" t="s">
        <v>14420</v>
      </c>
      <c r="E4849"/>
      <c r="F4849" t="s">
        <v>44</v>
      </c>
      <c r="G4849"/>
      <c r="H4849">
        <v>0.1</v>
      </c>
      <c r="I4849">
        <v>37.57</v>
      </c>
      <c r="J4849" t="s">
        <v>1612</v>
      </c>
      <c r="K4849">
        <v>36.425130000000003</v>
      </c>
      <c r="L4849">
        <v>-83.284739999999999</v>
      </c>
      <c r="M4849" s="100" t="s">
        <v>38424</v>
      </c>
      <c r="N4849" t="s">
        <v>26272</v>
      </c>
      <c r="O4849" t="s">
        <v>42259</v>
      </c>
      <c r="P4849">
        <v>4</v>
      </c>
      <c r="Q4849" t="s">
        <v>32440</v>
      </c>
      <c r="R4849" t="s">
        <v>25821</v>
      </c>
      <c r="S4849" t="s">
        <v>26197</v>
      </c>
      <c r="T4849"/>
      <c r="U4849" t="s">
        <v>26198</v>
      </c>
      <c r="V4849" t="s">
        <v>26204</v>
      </c>
      <c r="X4849" s="91" t="s">
        <v>35484</v>
      </c>
      <c r="Y4849" s="97"/>
      <c r="AA4849" s="91" t="str">
        <v>LWAR000.1HK</v>
      </c>
    </row>
    <row r="4850" spans="1:27" s="91" customFormat="1" ht="15" customHeight="1" x14ac:dyDescent="0.35">
      <c r="A4850" t="s">
        <v>14422</v>
      </c>
      <c r="B4850" t="s">
        <v>14421</v>
      </c>
      <c r="C4850" t="s">
        <v>14423</v>
      </c>
      <c r="D4850" t="s">
        <v>14424</v>
      </c>
      <c r="E4850"/>
      <c r="F4850" t="s">
        <v>29088</v>
      </c>
      <c r="G4850"/>
      <c r="H4850">
        <v>2.5</v>
      </c>
      <c r="I4850">
        <v>178.38</v>
      </c>
      <c r="J4850" t="s">
        <v>166</v>
      </c>
      <c r="K4850">
        <v>36.591160000000002</v>
      </c>
      <c r="L4850">
        <v>-87.384550000000004</v>
      </c>
      <c r="M4850" s="100" t="s">
        <v>38413</v>
      </c>
      <c r="N4850" t="s">
        <v>26250</v>
      </c>
      <c r="O4850" t="s">
        <v>42476</v>
      </c>
      <c r="P4850">
        <v>4</v>
      </c>
      <c r="Q4850" t="s">
        <v>27770</v>
      </c>
      <c r="R4850" t="s">
        <v>25829</v>
      </c>
      <c r="S4850" t="s">
        <v>26197</v>
      </c>
      <c r="T4850"/>
      <c r="U4850" t="s">
        <v>26198</v>
      </c>
      <c r="V4850" t="s">
        <v>26199</v>
      </c>
      <c r="W4850" s="91" t="s">
        <v>14425</v>
      </c>
      <c r="X4850" s="91" t="s">
        <v>35485</v>
      </c>
      <c r="Y4850" s="97"/>
      <c r="AA4850" s="91" t="str">
        <v>LWEST002.5MT</v>
      </c>
    </row>
    <row r="4851" spans="1:27" s="91" customFormat="1" ht="15" customHeight="1" x14ac:dyDescent="0.35">
      <c r="A4851" t="s">
        <v>14427</v>
      </c>
      <c r="B4851" t="s">
        <v>14426</v>
      </c>
      <c r="C4851" t="s">
        <v>14423</v>
      </c>
      <c r="D4851" t="s">
        <v>14428</v>
      </c>
      <c r="E4851"/>
      <c r="F4851" t="s">
        <v>29088</v>
      </c>
      <c r="G4851"/>
      <c r="H4851">
        <v>2.8</v>
      </c>
      <c r="I4851">
        <v>178.03</v>
      </c>
      <c r="J4851" t="s">
        <v>166</v>
      </c>
      <c r="K4851">
        <v>36.591659999999997</v>
      </c>
      <c r="L4851">
        <v>-87.389719999999997</v>
      </c>
      <c r="M4851" s="100" t="s">
        <v>38413</v>
      </c>
      <c r="N4851" t="s">
        <v>26250</v>
      </c>
      <c r="O4851" t="s">
        <v>42476</v>
      </c>
      <c r="P4851">
        <v>4</v>
      </c>
      <c r="Q4851" t="s">
        <v>27770</v>
      </c>
      <c r="R4851" t="s">
        <v>25829</v>
      </c>
      <c r="S4851" t="s">
        <v>26197</v>
      </c>
      <c r="T4851"/>
      <c r="U4851" t="s">
        <v>26198</v>
      </c>
      <c r="V4851" t="s">
        <v>26199</v>
      </c>
      <c r="W4851" s="91" t="s">
        <v>14429</v>
      </c>
      <c r="X4851" s="91" t="s">
        <v>32441</v>
      </c>
      <c r="Y4851" s="97"/>
      <c r="AA4851" s="91" t="str">
        <v>LWEST002.8MT</v>
      </c>
    </row>
    <row r="4852" spans="1:27" s="91" customFormat="1" ht="15" customHeight="1" x14ac:dyDescent="0.35">
      <c r="A4852" t="s">
        <v>14431</v>
      </c>
      <c r="B4852" t="s">
        <v>14430</v>
      </c>
      <c r="C4852" t="s">
        <v>14423</v>
      </c>
      <c r="D4852" t="s">
        <v>37347</v>
      </c>
      <c r="E4852"/>
      <c r="F4852" t="s">
        <v>29088</v>
      </c>
      <c r="G4852"/>
      <c r="H4852">
        <v>9.4</v>
      </c>
      <c r="I4852">
        <v>136.26</v>
      </c>
      <c r="J4852" t="s">
        <v>166</v>
      </c>
      <c r="K4852">
        <v>36.606630000000003</v>
      </c>
      <c r="L4852">
        <v>-87.447550000000007</v>
      </c>
      <c r="M4852" s="100" t="s">
        <v>38413</v>
      </c>
      <c r="N4852" t="s">
        <v>26250</v>
      </c>
      <c r="O4852" t="s">
        <v>42477</v>
      </c>
      <c r="P4852">
        <v>4</v>
      </c>
      <c r="Q4852" t="s">
        <v>27770</v>
      </c>
      <c r="R4852" t="s">
        <v>25829</v>
      </c>
      <c r="S4852" t="s">
        <v>26197</v>
      </c>
      <c r="T4852"/>
      <c r="U4852" t="s">
        <v>26198</v>
      </c>
      <c r="V4852" t="s">
        <v>26199</v>
      </c>
      <c r="W4852" s="91" t="s">
        <v>35486</v>
      </c>
      <c r="X4852" s="91" t="s">
        <v>35487</v>
      </c>
      <c r="Y4852" s="97"/>
      <c r="AA4852" s="91" t="str">
        <v>LWEST009.6MT</v>
      </c>
    </row>
    <row r="4853" spans="1:27" s="91" customFormat="1" ht="15" customHeight="1" x14ac:dyDescent="0.35">
      <c r="A4853" t="s">
        <v>14433</v>
      </c>
      <c r="B4853" t="s">
        <v>14432</v>
      </c>
      <c r="C4853" t="s">
        <v>14423</v>
      </c>
      <c r="D4853" t="s">
        <v>37348</v>
      </c>
      <c r="E4853"/>
      <c r="F4853" t="s">
        <v>29088</v>
      </c>
      <c r="G4853"/>
      <c r="H4853">
        <v>10.199999999999999</v>
      </c>
      <c r="I4853">
        <v>135.5</v>
      </c>
      <c r="J4853" t="s">
        <v>166</v>
      </c>
      <c r="K4853">
        <v>36.610421000000002</v>
      </c>
      <c r="L4853">
        <v>-87.460909999999998</v>
      </c>
      <c r="M4853" s="100" t="s">
        <v>38413</v>
      </c>
      <c r="N4853" t="s">
        <v>26250</v>
      </c>
      <c r="O4853" t="s">
        <v>42477</v>
      </c>
      <c r="P4853">
        <v>4</v>
      </c>
      <c r="Q4853" t="s">
        <v>27770</v>
      </c>
      <c r="R4853" t="s">
        <v>25829</v>
      </c>
      <c r="S4853" t="s">
        <v>26197</v>
      </c>
      <c r="T4853"/>
      <c r="U4853" t="s">
        <v>26198</v>
      </c>
      <c r="V4853" t="s">
        <v>26199</v>
      </c>
      <c r="W4853" s="91" t="s">
        <v>14434</v>
      </c>
      <c r="X4853" s="91" t="s">
        <v>34418</v>
      </c>
      <c r="Y4853" s="97"/>
      <c r="AA4853" s="91" t="str">
        <v>LWEST010.2MT</v>
      </c>
    </row>
    <row r="4854" spans="1:27" s="91" customFormat="1" ht="15" customHeight="1" x14ac:dyDescent="0.35">
      <c r="A4854" t="s">
        <v>14436</v>
      </c>
      <c r="B4854" t="s">
        <v>14435</v>
      </c>
      <c r="C4854" t="s">
        <v>14423</v>
      </c>
      <c r="D4854" t="s">
        <v>37349</v>
      </c>
      <c r="E4854"/>
      <c r="F4854" t="s">
        <v>29088</v>
      </c>
      <c r="G4854"/>
      <c r="H4854">
        <v>10.55</v>
      </c>
      <c r="I4854">
        <v>127.45</v>
      </c>
      <c r="J4854" t="s">
        <v>166</v>
      </c>
      <c r="K4854">
        <v>36.610599999999998</v>
      </c>
      <c r="L4854">
        <v>-87.466099999999997</v>
      </c>
      <c r="M4854" s="100" t="s">
        <v>38413</v>
      </c>
      <c r="N4854" t="s">
        <v>26250</v>
      </c>
      <c r="O4854" t="s">
        <v>42477</v>
      </c>
      <c r="P4854">
        <v>4</v>
      </c>
      <c r="Q4854" t="s">
        <v>27771</v>
      </c>
      <c r="R4854" t="s">
        <v>25829</v>
      </c>
      <c r="S4854" t="s">
        <v>26197</v>
      </c>
      <c r="T4854"/>
      <c r="U4854" t="s">
        <v>26198</v>
      </c>
      <c r="V4854" t="s">
        <v>26199</v>
      </c>
      <c r="W4854" s="91" t="s">
        <v>14437</v>
      </c>
      <c r="X4854" s="91" t="s">
        <v>35488</v>
      </c>
      <c r="Y4854" s="97"/>
      <c r="AA4854" s="91" t="str">
        <v>LWEST010.5MT</v>
      </c>
    </row>
    <row r="4855" spans="1:27" s="91" customFormat="1" ht="15" customHeight="1" x14ac:dyDescent="0.35">
      <c r="A4855" s="310" t="s">
        <v>39679</v>
      </c>
      <c r="B4855" s="310" t="s">
        <v>39680</v>
      </c>
      <c r="C4855" s="310" t="s">
        <v>14423</v>
      </c>
      <c r="D4855" s="310" t="s">
        <v>39681</v>
      </c>
      <c r="E4855" s="310"/>
      <c r="F4855" s="310" t="s">
        <v>29088</v>
      </c>
      <c r="G4855" s="310"/>
      <c r="H4855" s="314">
        <v>10.7</v>
      </c>
      <c r="I4855" s="314">
        <v>127.4</v>
      </c>
      <c r="J4855" s="310" t="s">
        <v>166</v>
      </c>
      <c r="K4855" s="314">
        <v>36.610419999999998</v>
      </c>
      <c r="L4855" s="314">
        <v>-87.46969</v>
      </c>
      <c r="M4855" s="314" t="s">
        <v>38413</v>
      </c>
      <c r="N4855" s="310" t="s">
        <v>26250</v>
      </c>
      <c r="O4855" s="310" t="s">
        <v>39682</v>
      </c>
      <c r="P4855" s="314">
        <v>4</v>
      </c>
      <c r="Q4855" s="310" t="s">
        <v>27771</v>
      </c>
      <c r="R4855" s="310" t="s">
        <v>25829</v>
      </c>
      <c r="S4855" s="310" t="s">
        <v>26197</v>
      </c>
      <c r="T4855" s="310"/>
      <c r="U4855" s="310" t="s">
        <v>26198</v>
      </c>
      <c r="V4855" s="310" t="s">
        <v>26199</v>
      </c>
      <c r="Y4855" s="97"/>
      <c r="AA4855" s="91" t="str">
        <v>LWEST010.7MT</v>
      </c>
    </row>
    <row r="4856" spans="1:27" s="91" customFormat="1" ht="15" customHeight="1" x14ac:dyDescent="0.35">
      <c r="A4856" t="s">
        <v>32442</v>
      </c>
      <c r="B4856" t="s">
        <v>32443</v>
      </c>
      <c r="C4856" t="s">
        <v>32444</v>
      </c>
      <c r="D4856" t="s">
        <v>32445</v>
      </c>
      <c r="E4856"/>
      <c r="F4856" t="s">
        <v>9</v>
      </c>
      <c r="G4856"/>
      <c r="H4856">
        <v>0.1</v>
      </c>
      <c r="I4856">
        <v>5.2</v>
      </c>
      <c r="J4856" t="s">
        <v>641</v>
      </c>
      <c r="K4856">
        <v>35.629820000000002</v>
      </c>
      <c r="L4856">
        <v>-88.420069999999996</v>
      </c>
      <c r="M4856" s="100" t="s">
        <v>38402</v>
      </c>
      <c r="N4856" t="s">
        <v>26242</v>
      </c>
      <c r="O4856" t="s">
        <v>42820</v>
      </c>
      <c r="P4856">
        <v>3</v>
      </c>
      <c r="Q4856" t="s">
        <v>32446</v>
      </c>
      <c r="R4856" t="s">
        <v>25816</v>
      </c>
      <c r="S4856" t="s">
        <v>26197</v>
      </c>
      <c r="T4856"/>
      <c r="U4856" t="s">
        <v>26198</v>
      </c>
      <c r="V4856" t="s">
        <v>26199</v>
      </c>
      <c r="Y4856" s="97"/>
      <c r="AA4856" s="91" t="str">
        <v>LWOLF000.1HE</v>
      </c>
    </row>
    <row r="4857" spans="1:27" s="91" customFormat="1" ht="15" customHeight="1" x14ac:dyDescent="0.35">
      <c r="A4857" t="s">
        <v>14439</v>
      </c>
      <c r="B4857" t="s">
        <v>14438</v>
      </c>
      <c r="C4857" t="s">
        <v>14440</v>
      </c>
      <c r="D4857" t="s">
        <v>14441</v>
      </c>
      <c r="E4857"/>
      <c r="F4857" t="s">
        <v>44</v>
      </c>
      <c r="G4857"/>
      <c r="H4857">
        <v>0.5</v>
      </c>
      <c r="I4857">
        <v>10.1</v>
      </c>
      <c r="J4857" t="s">
        <v>766</v>
      </c>
      <c r="K4857">
        <v>35.078429999999997</v>
      </c>
      <c r="L4857">
        <v>-85.055899999999994</v>
      </c>
      <c r="M4857" s="100" t="s">
        <v>38386</v>
      </c>
      <c r="N4857" t="s">
        <v>29084</v>
      </c>
      <c r="O4857" t="s">
        <v>42478</v>
      </c>
      <c r="P4857">
        <v>3</v>
      </c>
      <c r="Q4857" t="s">
        <v>27772</v>
      </c>
      <c r="R4857" t="s">
        <v>25802</v>
      </c>
      <c r="S4857" t="s">
        <v>26197</v>
      </c>
      <c r="T4857"/>
      <c r="U4857" t="s">
        <v>26198</v>
      </c>
      <c r="V4857" t="s">
        <v>26204</v>
      </c>
      <c r="X4857" s="91" t="s">
        <v>32447</v>
      </c>
      <c r="Y4857" s="97"/>
      <c r="AA4857" s="91" t="str">
        <v>LWOLF000.5HM</v>
      </c>
    </row>
    <row r="4858" spans="1:27" s="91" customFormat="1" ht="15" customHeight="1" x14ac:dyDescent="0.35">
      <c r="A4858" t="s">
        <v>14443</v>
      </c>
      <c r="B4858" t="s">
        <v>14442</v>
      </c>
      <c r="C4858" t="s">
        <v>14440</v>
      </c>
      <c r="D4858" t="s">
        <v>14444</v>
      </c>
      <c r="E4858"/>
      <c r="F4858" t="s">
        <v>28996</v>
      </c>
      <c r="G4858"/>
      <c r="H4858">
        <v>1.4</v>
      </c>
      <c r="I4858">
        <v>10</v>
      </c>
      <c r="J4858" t="s">
        <v>766</v>
      </c>
      <c r="K4858">
        <v>35.075099999999999</v>
      </c>
      <c r="L4858">
        <v>-85.043899999999994</v>
      </c>
      <c r="M4858" s="100" t="s">
        <v>38386</v>
      </c>
      <c r="N4858" t="s">
        <v>29084</v>
      </c>
      <c r="O4858" t="s">
        <v>42478</v>
      </c>
      <c r="P4858">
        <v>3</v>
      </c>
      <c r="Q4858" t="s">
        <v>27772</v>
      </c>
      <c r="R4858" t="s">
        <v>25802</v>
      </c>
      <c r="S4858" t="s">
        <v>26197</v>
      </c>
      <c r="T4858"/>
      <c r="U4858" t="s">
        <v>26198</v>
      </c>
      <c r="V4858" t="s">
        <v>26204</v>
      </c>
      <c r="X4858" s="91" t="s">
        <v>32448</v>
      </c>
      <c r="Y4858" s="97"/>
      <c r="AA4858" s="91" t="str">
        <v>LWOLF001.4HM</v>
      </c>
    </row>
    <row r="4859" spans="1:27" s="91" customFormat="1" ht="15" customHeight="1" x14ac:dyDescent="0.35">
      <c r="A4859" t="s">
        <v>14446</v>
      </c>
      <c r="B4859" t="s">
        <v>14445</v>
      </c>
      <c r="C4859" t="s">
        <v>14440</v>
      </c>
      <c r="D4859" t="s">
        <v>14447</v>
      </c>
      <c r="E4859"/>
      <c r="F4859" t="s">
        <v>44</v>
      </c>
      <c r="G4859"/>
      <c r="H4859">
        <v>2.9</v>
      </c>
      <c r="I4859"/>
      <c r="J4859" t="s">
        <v>766</v>
      </c>
      <c r="K4859">
        <v>35.084000000000003</v>
      </c>
      <c r="L4859">
        <v>-85.024000000000001</v>
      </c>
      <c r="M4859" s="100" t="s">
        <v>38386</v>
      </c>
      <c r="N4859" t="s">
        <v>29084</v>
      </c>
      <c r="O4859" t="s">
        <v>42478</v>
      </c>
      <c r="P4859">
        <v>3</v>
      </c>
      <c r="Q4859" t="s">
        <v>27772</v>
      </c>
      <c r="R4859" t="s">
        <v>25802</v>
      </c>
      <c r="S4859" t="s">
        <v>26197</v>
      </c>
      <c r="T4859"/>
      <c r="U4859" t="s">
        <v>26198</v>
      </c>
      <c r="V4859" t="s">
        <v>26204</v>
      </c>
      <c r="X4859" s="91" t="s">
        <v>29477</v>
      </c>
      <c r="Y4859" s="97"/>
      <c r="AA4859" s="91" t="str">
        <v>LWOLF002.9HM</v>
      </c>
    </row>
    <row r="4860" spans="1:27" s="91" customFormat="1" ht="15" customHeight="1" x14ac:dyDescent="0.35">
      <c r="A4860" t="s">
        <v>14449</v>
      </c>
      <c r="B4860" t="s">
        <v>14448</v>
      </c>
      <c r="C4860" t="s">
        <v>14450</v>
      </c>
      <c r="D4860" t="s">
        <v>14451</v>
      </c>
      <c r="E4860"/>
      <c r="F4860" t="s">
        <v>28994</v>
      </c>
      <c r="G4860"/>
      <c r="H4860">
        <v>0.2</v>
      </c>
      <c r="I4860">
        <v>1.2</v>
      </c>
      <c r="J4860" t="s">
        <v>270</v>
      </c>
      <c r="K4860">
        <v>36.449440000000003</v>
      </c>
      <c r="L4860">
        <v>-82.628889999999998</v>
      </c>
      <c r="M4860" s="100" t="s">
        <v>38412</v>
      </c>
      <c r="N4860" t="s">
        <v>29031</v>
      </c>
      <c r="O4860" t="s">
        <v>42479</v>
      </c>
      <c r="P4860">
        <v>3</v>
      </c>
      <c r="Q4860" t="s">
        <v>27773</v>
      </c>
      <c r="R4860" t="s">
        <v>25821</v>
      </c>
      <c r="S4860" t="s">
        <v>26197</v>
      </c>
      <c r="T4860"/>
      <c r="U4860" t="s">
        <v>26198</v>
      </c>
      <c r="V4860" t="s">
        <v>26204</v>
      </c>
      <c r="X4860" s="91" t="s">
        <v>32449</v>
      </c>
      <c r="Y4860" s="97"/>
      <c r="AA4860" s="91" t="str">
        <v>LYNCH000.2SU</v>
      </c>
    </row>
    <row r="4861" spans="1:27" s="91" customFormat="1" ht="15" customHeight="1" x14ac:dyDescent="0.35">
      <c r="A4861" t="s">
        <v>14453</v>
      </c>
      <c r="B4861" t="s">
        <v>14452</v>
      </c>
      <c r="C4861" t="s">
        <v>14454</v>
      </c>
      <c r="D4861" t="s">
        <v>14455</v>
      </c>
      <c r="E4861"/>
      <c r="F4861" t="s">
        <v>33</v>
      </c>
      <c r="G4861"/>
      <c r="H4861">
        <v>0.6</v>
      </c>
      <c r="I4861">
        <v>16.39</v>
      </c>
      <c r="J4861" t="s">
        <v>53</v>
      </c>
      <c r="K4861">
        <v>35.3673</v>
      </c>
      <c r="L4861">
        <v>-87.033199999999994</v>
      </c>
      <c r="M4861" s="100" t="s">
        <v>38385</v>
      </c>
      <c r="N4861" t="s">
        <v>26213</v>
      </c>
      <c r="O4861" t="s">
        <v>42351</v>
      </c>
      <c r="P4861">
        <v>2</v>
      </c>
      <c r="Q4861" t="s">
        <v>32450</v>
      </c>
      <c r="R4861" t="s">
        <v>25808</v>
      </c>
      <c r="S4861" t="s">
        <v>26197</v>
      </c>
      <c r="T4861"/>
      <c r="U4861" t="s">
        <v>26198</v>
      </c>
      <c r="V4861" t="s">
        <v>26199</v>
      </c>
      <c r="Y4861" s="97"/>
      <c r="AA4861" s="91" t="str">
        <v>LYNN000.6GS</v>
      </c>
    </row>
    <row r="4862" spans="1:27" s="91" customFormat="1" ht="15" customHeight="1" x14ac:dyDescent="0.35">
      <c r="A4862" t="s">
        <v>14457</v>
      </c>
      <c r="B4862" t="s">
        <v>14456</v>
      </c>
      <c r="C4862" t="s">
        <v>14458</v>
      </c>
      <c r="D4862" t="s">
        <v>14459</v>
      </c>
      <c r="E4862"/>
      <c r="F4862" t="s">
        <v>33</v>
      </c>
      <c r="G4862"/>
      <c r="H4862">
        <v>0.7</v>
      </c>
      <c r="I4862">
        <v>4.12</v>
      </c>
      <c r="J4862" t="s">
        <v>95</v>
      </c>
      <c r="K4862">
        <v>35.972777999999998</v>
      </c>
      <c r="L4862">
        <v>-86.893330000000006</v>
      </c>
      <c r="M4862" s="100" t="s">
        <v>38379</v>
      </c>
      <c r="N4862" t="s">
        <v>26205</v>
      </c>
      <c r="O4862" t="s">
        <v>42128</v>
      </c>
      <c r="P4862">
        <v>1</v>
      </c>
      <c r="Q4862" t="s">
        <v>27774</v>
      </c>
      <c r="R4862" t="s">
        <v>25829</v>
      </c>
      <c r="S4862" t="s">
        <v>26197</v>
      </c>
      <c r="T4862"/>
      <c r="U4862" t="s">
        <v>26198</v>
      </c>
      <c r="V4862" t="s">
        <v>26199</v>
      </c>
      <c r="Y4862" s="97"/>
      <c r="AA4862" s="91" t="str">
        <v>LYNNW000.7WI</v>
      </c>
    </row>
    <row r="4863" spans="1:27" s="91" customFormat="1" ht="15" customHeight="1" x14ac:dyDescent="0.35">
      <c r="A4863" t="s">
        <v>27776</v>
      </c>
      <c r="B4863" t="s">
        <v>27775</v>
      </c>
      <c r="C4863" t="s">
        <v>14458</v>
      </c>
      <c r="D4863" t="s">
        <v>27777</v>
      </c>
      <c r="E4863"/>
      <c r="F4863" t="s">
        <v>33</v>
      </c>
      <c r="G4863"/>
      <c r="H4863">
        <v>1</v>
      </c>
      <c r="I4863">
        <v>4.12</v>
      </c>
      <c r="J4863" t="s">
        <v>95</v>
      </c>
      <c r="K4863">
        <v>35.9741</v>
      </c>
      <c r="L4863">
        <v>-86.888120000000001</v>
      </c>
      <c r="M4863" s="100" t="s">
        <v>38379</v>
      </c>
      <c r="N4863" t="s">
        <v>26205</v>
      </c>
      <c r="O4863" t="s">
        <v>42128</v>
      </c>
      <c r="P4863">
        <v>1</v>
      </c>
      <c r="Q4863" t="s">
        <v>27774</v>
      </c>
      <c r="R4863" t="s">
        <v>25829</v>
      </c>
      <c r="S4863" t="s">
        <v>26197</v>
      </c>
      <c r="T4863"/>
      <c r="U4863" t="s">
        <v>26198</v>
      </c>
      <c r="V4863" t="s">
        <v>26199</v>
      </c>
      <c r="Y4863" s="97"/>
      <c r="AA4863" s="91" t="str">
        <v>LYNNW001.0WI</v>
      </c>
    </row>
    <row r="4864" spans="1:27" s="91" customFormat="1" ht="15" customHeight="1" x14ac:dyDescent="0.35">
      <c r="A4864" t="s">
        <v>36650</v>
      </c>
      <c r="B4864" t="s">
        <v>36651</v>
      </c>
      <c r="C4864" t="s">
        <v>36652</v>
      </c>
      <c r="D4864" t="s">
        <v>36653</v>
      </c>
      <c r="E4864"/>
      <c r="F4864" t="s">
        <v>44</v>
      </c>
      <c r="G4864" t="s">
        <v>28994</v>
      </c>
      <c r="H4864">
        <v>0.1</v>
      </c>
      <c r="I4864">
        <v>6.9</v>
      </c>
      <c r="J4864" t="s">
        <v>359</v>
      </c>
      <c r="K4864">
        <v>36.049700000000001</v>
      </c>
      <c r="L4864">
        <v>-83.7239</v>
      </c>
      <c r="M4864" s="100" t="s">
        <v>38388</v>
      </c>
      <c r="N4864" t="s">
        <v>18813</v>
      </c>
      <c r="O4864" t="s">
        <v>43391</v>
      </c>
      <c r="P4864">
        <v>4</v>
      </c>
      <c r="Q4864" t="s">
        <v>36654</v>
      </c>
      <c r="R4864" t="s">
        <v>25825</v>
      </c>
      <c r="S4864" t="s">
        <v>26197</v>
      </c>
      <c r="T4864"/>
      <c r="U4864" t="s">
        <v>26198</v>
      </c>
      <c r="V4864" t="s">
        <v>26204</v>
      </c>
      <c r="Y4864" s="97"/>
      <c r="AA4864" s="91" t="str">
        <v>LYON000.1KN</v>
      </c>
    </row>
    <row r="4865" spans="1:27" s="91" customFormat="1" ht="15" customHeight="1" x14ac:dyDescent="0.35">
      <c r="A4865" t="s">
        <v>14461</v>
      </c>
      <c r="B4865" t="s">
        <v>14460</v>
      </c>
      <c r="C4865" t="s">
        <v>14462</v>
      </c>
      <c r="D4865" t="s">
        <v>14463</v>
      </c>
      <c r="E4865"/>
      <c r="F4865" t="s">
        <v>28994</v>
      </c>
      <c r="G4865" t="s">
        <v>44</v>
      </c>
      <c r="H4865">
        <v>0.6</v>
      </c>
      <c r="I4865">
        <v>2.2999999999999998</v>
      </c>
      <c r="J4865" t="s">
        <v>319</v>
      </c>
      <c r="K4865">
        <v>36.233499999999999</v>
      </c>
      <c r="L4865">
        <v>-83.125299999999996</v>
      </c>
      <c r="M4865" s="100" t="s">
        <v>38387</v>
      </c>
      <c r="N4865" t="s">
        <v>26214</v>
      </c>
      <c r="O4865" t="s">
        <v>42264</v>
      </c>
      <c r="P4865">
        <v>5</v>
      </c>
      <c r="Q4865" t="s">
        <v>32451</v>
      </c>
      <c r="R4865" t="s">
        <v>25825</v>
      </c>
      <c r="S4865" t="s">
        <v>26197</v>
      </c>
      <c r="T4865"/>
      <c r="U4865" t="s">
        <v>26198</v>
      </c>
      <c r="V4865" t="s">
        <v>26204</v>
      </c>
      <c r="W4865" s="91" t="s">
        <v>14464</v>
      </c>
      <c r="Y4865" s="97"/>
      <c r="AA4865" s="91" t="str">
        <v>LYONS000.6HA</v>
      </c>
    </row>
    <row r="4866" spans="1:27" s="91" customFormat="1" ht="15" customHeight="1" x14ac:dyDescent="0.35">
      <c r="A4866" s="310" t="s">
        <v>39683</v>
      </c>
      <c r="B4866" s="310" t="s">
        <v>39684</v>
      </c>
      <c r="C4866" s="310" t="s">
        <v>14493</v>
      </c>
      <c r="D4866" s="310" t="s">
        <v>39685</v>
      </c>
      <c r="E4866" s="310"/>
      <c r="F4866" s="310" t="s">
        <v>75</v>
      </c>
      <c r="G4866" s="310"/>
      <c r="H4866" s="314">
        <v>0.4</v>
      </c>
      <c r="I4866" s="314">
        <v>2.9</v>
      </c>
      <c r="J4866" s="310" t="s">
        <v>153</v>
      </c>
      <c r="K4866" s="314">
        <v>35.742939999999997</v>
      </c>
      <c r="L4866" s="314">
        <v>-86.422129999999996</v>
      </c>
      <c r="M4866" s="314" t="s">
        <v>38401</v>
      </c>
      <c r="N4866" s="310" t="s">
        <v>26226</v>
      </c>
      <c r="O4866" s="310" t="s">
        <v>38758</v>
      </c>
      <c r="P4866" s="314">
        <v>2</v>
      </c>
      <c r="Q4866" s="310" t="s">
        <v>39686</v>
      </c>
      <c r="R4866" s="310" t="s">
        <v>25829</v>
      </c>
      <c r="S4866" s="310" t="s">
        <v>26197</v>
      </c>
      <c r="T4866" s="310"/>
      <c r="U4866" s="310" t="s">
        <v>26198</v>
      </c>
      <c r="V4866" s="310" t="s">
        <v>26199</v>
      </c>
      <c r="Y4866" s="97"/>
      <c r="AA4866" s="91" t="str">
        <v>LYTLE0.1T0.4RU</v>
      </c>
    </row>
    <row r="4867" spans="1:27" s="91" customFormat="1" ht="15" customHeight="1" x14ac:dyDescent="0.35">
      <c r="A4867" t="s">
        <v>14466</v>
      </c>
      <c r="B4867" t="s">
        <v>14465</v>
      </c>
      <c r="C4867" t="s">
        <v>14467</v>
      </c>
      <c r="D4867" t="s">
        <v>14468</v>
      </c>
      <c r="E4867"/>
      <c r="F4867" t="s">
        <v>33</v>
      </c>
      <c r="G4867"/>
      <c r="H4867">
        <v>0.6</v>
      </c>
      <c r="I4867">
        <v>10.48</v>
      </c>
      <c r="J4867" t="s">
        <v>34</v>
      </c>
      <c r="K4867">
        <v>35.621388000000003</v>
      </c>
      <c r="L4867">
        <v>-87.017222000000004</v>
      </c>
      <c r="M4867" s="100" t="s">
        <v>38382</v>
      </c>
      <c r="N4867" t="s">
        <v>26210</v>
      </c>
      <c r="O4867" t="s">
        <v>42465</v>
      </c>
      <c r="P4867">
        <v>3</v>
      </c>
      <c r="Q4867" t="s">
        <v>27778</v>
      </c>
      <c r="R4867" t="s">
        <v>25808</v>
      </c>
      <c r="S4867" t="s">
        <v>26197</v>
      </c>
      <c r="T4867"/>
      <c r="U4867" t="s">
        <v>26198</v>
      </c>
      <c r="V4867" t="s">
        <v>26199</v>
      </c>
      <c r="Y4867" s="97"/>
      <c r="AA4867" s="91" t="str">
        <v>LYTLE000.6MY</v>
      </c>
    </row>
    <row r="4868" spans="1:27" s="91" customFormat="1" ht="15" customHeight="1" x14ac:dyDescent="0.35">
      <c r="A4868" t="s">
        <v>14470</v>
      </c>
      <c r="B4868" t="s">
        <v>14469</v>
      </c>
      <c r="C4868" t="s">
        <v>14467</v>
      </c>
      <c r="D4868" t="s">
        <v>14471</v>
      </c>
      <c r="E4868"/>
      <c r="F4868" t="s">
        <v>75</v>
      </c>
      <c r="G4868"/>
      <c r="H4868">
        <v>0.6</v>
      </c>
      <c r="I4868">
        <v>25.37</v>
      </c>
      <c r="J4868" t="s">
        <v>148</v>
      </c>
      <c r="K4868">
        <v>35.85033</v>
      </c>
      <c r="L4868">
        <v>-86.406329999999997</v>
      </c>
      <c r="M4868" s="100" t="s">
        <v>38401</v>
      </c>
      <c r="N4868" t="s">
        <v>26226</v>
      </c>
      <c r="O4868" t="s">
        <v>42466</v>
      </c>
      <c r="P4868">
        <v>2</v>
      </c>
      <c r="Q4868" t="s">
        <v>27779</v>
      </c>
      <c r="R4868" t="s">
        <v>25829</v>
      </c>
      <c r="S4868" t="s">
        <v>26197</v>
      </c>
      <c r="T4868"/>
      <c r="U4868" t="s">
        <v>26198</v>
      </c>
      <c r="V4868" t="s">
        <v>26199</v>
      </c>
      <c r="Y4868" s="97"/>
      <c r="AA4868" s="91" t="str">
        <v>LYTLE000.6RU</v>
      </c>
    </row>
    <row r="4869" spans="1:27" s="91" customFormat="1" ht="15" customHeight="1" x14ac:dyDescent="0.35">
      <c r="A4869" t="s">
        <v>14473</v>
      </c>
      <c r="B4869" t="s">
        <v>14472</v>
      </c>
      <c r="C4869" t="s">
        <v>14467</v>
      </c>
      <c r="D4869" t="s">
        <v>14474</v>
      </c>
      <c r="E4869"/>
      <c r="F4869" t="s">
        <v>75</v>
      </c>
      <c r="G4869"/>
      <c r="H4869">
        <v>1.1000000000000001</v>
      </c>
      <c r="I4869">
        <v>25.04</v>
      </c>
      <c r="J4869" t="s">
        <v>148</v>
      </c>
      <c r="K4869">
        <v>35.845750000000002</v>
      </c>
      <c r="L4869">
        <v>-86.397009999999995</v>
      </c>
      <c r="M4869" s="100" t="s">
        <v>38401</v>
      </c>
      <c r="N4869" t="s">
        <v>26226</v>
      </c>
      <c r="O4869" t="s">
        <v>42466</v>
      </c>
      <c r="P4869">
        <v>2</v>
      </c>
      <c r="Q4869" t="s">
        <v>27779</v>
      </c>
      <c r="R4869" t="s">
        <v>25829</v>
      </c>
      <c r="S4869" t="s">
        <v>26197</v>
      </c>
      <c r="T4869"/>
      <c r="U4869" t="s">
        <v>26198</v>
      </c>
      <c r="V4869" t="s">
        <v>26199</v>
      </c>
      <c r="W4869" s="91" t="s">
        <v>14475</v>
      </c>
      <c r="X4869" s="91" t="s">
        <v>35489</v>
      </c>
      <c r="Y4869" s="97"/>
      <c r="AA4869" s="91" t="str">
        <v>LYTLE001.1RU</v>
      </c>
    </row>
    <row r="4870" spans="1:27" s="91" customFormat="1" ht="15" customHeight="1" x14ac:dyDescent="0.35">
      <c r="A4870" t="s">
        <v>14477</v>
      </c>
      <c r="B4870" t="s">
        <v>14476</v>
      </c>
      <c r="C4870" t="s">
        <v>14467</v>
      </c>
      <c r="D4870" t="s">
        <v>14478</v>
      </c>
      <c r="E4870"/>
      <c r="F4870" t="s">
        <v>33</v>
      </c>
      <c r="G4870"/>
      <c r="H4870">
        <v>2.1</v>
      </c>
      <c r="I4870">
        <v>8.32</v>
      </c>
      <c r="J4870" t="s">
        <v>34</v>
      </c>
      <c r="K4870">
        <v>35.602200000000003</v>
      </c>
      <c r="L4870">
        <v>-87.013300000000001</v>
      </c>
      <c r="M4870" s="100" t="s">
        <v>38382</v>
      </c>
      <c r="N4870" t="s">
        <v>26210</v>
      </c>
      <c r="O4870" t="s">
        <v>42465</v>
      </c>
      <c r="P4870">
        <v>3</v>
      </c>
      <c r="Q4870" t="s">
        <v>27778</v>
      </c>
      <c r="R4870" t="s">
        <v>25808</v>
      </c>
      <c r="S4870" t="s">
        <v>26197</v>
      </c>
      <c r="T4870"/>
      <c r="U4870" t="s">
        <v>26198</v>
      </c>
      <c r="V4870" t="s">
        <v>26199</v>
      </c>
      <c r="Y4870" s="97"/>
      <c r="AA4870" s="91" t="str">
        <v>LYTLE002.1MY</v>
      </c>
    </row>
    <row r="4871" spans="1:27" s="91" customFormat="1" ht="15" customHeight="1" x14ac:dyDescent="0.35">
      <c r="A4871" t="s">
        <v>14480</v>
      </c>
      <c r="B4871" t="s">
        <v>14479</v>
      </c>
      <c r="C4871" t="s">
        <v>14467</v>
      </c>
      <c r="D4871" t="s">
        <v>2729</v>
      </c>
      <c r="E4871"/>
      <c r="F4871" t="s">
        <v>33</v>
      </c>
      <c r="G4871"/>
      <c r="H4871">
        <v>2.2999999999999998</v>
      </c>
      <c r="I4871">
        <v>7.66</v>
      </c>
      <c r="J4871" t="s">
        <v>34</v>
      </c>
      <c r="K4871">
        <v>35.588419999999999</v>
      </c>
      <c r="L4871">
        <v>-87.013810000000007</v>
      </c>
      <c r="M4871" s="100" t="s">
        <v>38382</v>
      </c>
      <c r="N4871" t="s">
        <v>26210</v>
      </c>
      <c r="O4871" t="s">
        <v>42465</v>
      </c>
      <c r="P4871">
        <v>3</v>
      </c>
      <c r="Q4871" t="s">
        <v>32452</v>
      </c>
      <c r="R4871" t="s">
        <v>25808</v>
      </c>
      <c r="S4871" t="s">
        <v>26197</v>
      </c>
      <c r="T4871"/>
      <c r="U4871" t="s">
        <v>26198</v>
      </c>
      <c r="V4871" t="s">
        <v>26199</v>
      </c>
      <c r="Y4871" s="97"/>
      <c r="AA4871" s="91" t="str">
        <v>LYTLE002.3MY</v>
      </c>
    </row>
    <row r="4872" spans="1:27" s="91" customFormat="1" ht="15" customHeight="1" x14ac:dyDescent="0.35">
      <c r="A4872" t="s">
        <v>37350</v>
      </c>
      <c r="B4872" t="s">
        <v>37351</v>
      </c>
      <c r="C4872" t="s">
        <v>14467</v>
      </c>
      <c r="D4872" t="s">
        <v>37352</v>
      </c>
      <c r="E4872"/>
      <c r="F4872" t="s">
        <v>75</v>
      </c>
      <c r="G4872"/>
      <c r="H4872">
        <v>2.9</v>
      </c>
      <c r="I4872">
        <v>17.7</v>
      </c>
      <c r="J4872" t="s">
        <v>148</v>
      </c>
      <c r="K4872">
        <v>35.827480000000001</v>
      </c>
      <c r="L4872">
        <v>-86.391059999999996</v>
      </c>
      <c r="M4872" s="100" t="s">
        <v>38401</v>
      </c>
      <c r="N4872" t="s">
        <v>26226</v>
      </c>
      <c r="O4872" t="s">
        <v>42466</v>
      </c>
      <c r="P4872">
        <v>2</v>
      </c>
      <c r="Q4872" t="s">
        <v>27779</v>
      </c>
      <c r="R4872" t="s">
        <v>25829</v>
      </c>
      <c r="S4872" t="s">
        <v>26197</v>
      </c>
      <c r="T4872"/>
      <c r="U4872" t="s">
        <v>26198</v>
      </c>
      <c r="V4872" t="s">
        <v>26199</v>
      </c>
      <c r="X4872" s="91" t="s">
        <v>36889</v>
      </c>
      <c r="Y4872" s="97"/>
      <c r="AA4872" s="91" t="str">
        <v>LYTLE002.9RU</v>
      </c>
    </row>
    <row r="4873" spans="1:27" s="91" customFormat="1" ht="15" customHeight="1" x14ac:dyDescent="0.35">
      <c r="A4873" s="310" t="s">
        <v>39687</v>
      </c>
      <c r="B4873" s="310" t="s">
        <v>39688</v>
      </c>
      <c r="C4873" s="310" t="s">
        <v>14467</v>
      </c>
      <c r="D4873" s="310" t="s">
        <v>39689</v>
      </c>
      <c r="E4873" s="310"/>
      <c r="F4873" s="310" t="s">
        <v>75</v>
      </c>
      <c r="G4873" s="310"/>
      <c r="H4873" s="314">
        <v>3.8</v>
      </c>
      <c r="I4873" s="314">
        <v>16.7</v>
      </c>
      <c r="J4873" s="310" t="s">
        <v>148</v>
      </c>
      <c r="K4873" s="314">
        <v>35.824340999999997</v>
      </c>
      <c r="L4873" s="314">
        <v>-86.382594999999995</v>
      </c>
      <c r="M4873" s="314" t="s">
        <v>38401</v>
      </c>
      <c r="N4873" s="310" t="s">
        <v>26226</v>
      </c>
      <c r="O4873" s="310" t="s">
        <v>39690</v>
      </c>
      <c r="P4873" s="314">
        <v>2</v>
      </c>
      <c r="Q4873" s="310" t="s">
        <v>27779</v>
      </c>
      <c r="R4873" s="310" t="s">
        <v>25829</v>
      </c>
      <c r="S4873" s="310" t="s">
        <v>26197</v>
      </c>
      <c r="T4873" s="310"/>
      <c r="U4873" s="310" t="s">
        <v>26198</v>
      </c>
      <c r="V4873" s="310" t="s">
        <v>26199</v>
      </c>
      <c r="W4873" s="91" t="s">
        <v>39691</v>
      </c>
      <c r="X4873" s="91" t="s">
        <v>38464</v>
      </c>
      <c r="Y4873" s="97"/>
      <c r="AA4873" s="91" t="str">
        <v>LYTLE003.8RU</v>
      </c>
    </row>
    <row r="4874" spans="1:27" s="91" customFormat="1" ht="15" customHeight="1" x14ac:dyDescent="0.35">
      <c r="A4874" t="s">
        <v>14482</v>
      </c>
      <c r="B4874" t="s">
        <v>14481</v>
      </c>
      <c r="C4874" t="s">
        <v>14467</v>
      </c>
      <c r="D4874" t="s">
        <v>14483</v>
      </c>
      <c r="E4874"/>
      <c r="F4874" t="s">
        <v>33</v>
      </c>
      <c r="G4874"/>
      <c r="H4874">
        <v>5</v>
      </c>
      <c r="I4874">
        <v>6.01</v>
      </c>
      <c r="J4874" t="s">
        <v>34</v>
      </c>
      <c r="K4874">
        <v>35.577500000000001</v>
      </c>
      <c r="L4874">
        <v>-87.021944000000005</v>
      </c>
      <c r="M4874" s="100" t="s">
        <v>38382</v>
      </c>
      <c r="N4874" t="s">
        <v>26210</v>
      </c>
      <c r="O4874" t="s">
        <v>42465</v>
      </c>
      <c r="P4874">
        <v>3</v>
      </c>
      <c r="Q4874" t="s">
        <v>32452</v>
      </c>
      <c r="R4874" t="s">
        <v>25808</v>
      </c>
      <c r="S4874" t="s">
        <v>26197</v>
      </c>
      <c r="T4874"/>
      <c r="U4874" t="s">
        <v>26198</v>
      </c>
      <c r="V4874" t="s">
        <v>26199</v>
      </c>
      <c r="X4874" s="91" t="s">
        <v>34418</v>
      </c>
      <c r="Y4874" s="97"/>
      <c r="AA4874" s="91" t="str">
        <v>LYTLE005.0MY</v>
      </c>
    </row>
    <row r="4875" spans="1:27" s="91" customFormat="1" ht="15" customHeight="1" x14ac:dyDescent="0.35">
      <c r="A4875" t="s">
        <v>14485</v>
      </c>
      <c r="B4875" t="s">
        <v>14484</v>
      </c>
      <c r="C4875" t="s">
        <v>14467</v>
      </c>
      <c r="D4875" t="s">
        <v>14486</v>
      </c>
      <c r="E4875"/>
      <c r="F4875" t="s">
        <v>33</v>
      </c>
      <c r="G4875"/>
      <c r="H4875">
        <v>5.4</v>
      </c>
      <c r="I4875">
        <v>5.87</v>
      </c>
      <c r="J4875" t="s">
        <v>34</v>
      </c>
      <c r="K4875">
        <v>35.575000000000003</v>
      </c>
      <c r="L4875">
        <v>-87.023611000000002</v>
      </c>
      <c r="M4875" s="100" t="s">
        <v>38382</v>
      </c>
      <c r="N4875" t="s">
        <v>26210</v>
      </c>
      <c r="O4875" t="s">
        <v>42465</v>
      </c>
      <c r="P4875">
        <v>3</v>
      </c>
      <c r="Q4875" t="s">
        <v>32452</v>
      </c>
      <c r="R4875" t="s">
        <v>25808</v>
      </c>
      <c r="S4875" t="s">
        <v>26197</v>
      </c>
      <c r="T4875"/>
      <c r="U4875" t="s">
        <v>26198</v>
      </c>
      <c r="V4875" t="s">
        <v>26199</v>
      </c>
      <c r="X4875" s="91" t="s">
        <v>34418</v>
      </c>
      <c r="Y4875" s="97"/>
      <c r="AA4875" s="91" t="str">
        <v>LYTLE005.4MY</v>
      </c>
    </row>
    <row r="4876" spans="1:27" s="91" customFormat="1" ht="15" customHeight="1" x14ac:dyDescent="0.35">
      <c r="A4876" s="310" t="s">
        <v>39692</v>
      </c>
      <c r="B4876" s="310" t="s">
        <v>39693</v>
      </c>
      <c r="C4876" s="310" t="s">
        <v>14467</v>
      </c>
      <c r="D4876" s="310" t="s">
        <v>39694</v>
      </c>
      <c r="E4876" s="310"/>
      <c r="F4876" s="310" t="s">
        <v>75</v>
      </c>
      <c r="G4876" s="310"/>
      <c r="H4876" s="314">
        <v>8.6</v>
      </c>
      <c r="I4876" s="314">
        <v>6.7</v>
      </c>
      <c r="J4876" s="310" t="s">
        <v>148</v>
      </c>
      <c r="K4876" s="314">
        <v>35.788876000000002</v>
      </c>
      <c r="L4876" s="314">
        <v>-86.326831999999996</v>
      </c>
      <c r="M4876" s="314" t="s">
        <v>38401</v>
      </c>
      <c r="N4876" s="310" t="s">
        <v>26226</v>
      </c>
      <c r="O4876" s="310" t="s">
        <v>39690</v>
      </c>
      <c r="P4876" s="314">
        <v>2</v>
      </c>
      <c r="Q4876" s="310" t="s">
        <v>27780</v>
      </c>
      <c r="R4876" s="310" t="s">
        <v>25829</v>
      </c>
      <c r="S4876" s="310" t="s">
        <v>26197</v>
      </c>
      <c r="T4876" s="310"/>
      <c r="U4876" s="310" t="s">
        <v>26198</v>
      </c>
      <c r="V4876" s="310" t="s">
        <v>26199</v>
      </c>
      <c r="X4876" s="91" t="s">
        <v>38464</v>
      </c>
      <c r="Y4876" s="97"/>
      <c r="AA4876" s="91" t="str">
        <v>LYTLE008.6RU</v>
      </c>
    </row>
    <row r="4877" spans="1:27" s="91" customFormat="1" ht="15" customHeight="1" x14ac:dyDescent="0.35">
      <c r="A4877" t="s">
        <v>14488</v>
      </c>
      <c r="B4877" t="s">
        <v>14487</v>
      </c>
      <c r="C4877" t="s">
        <v>14467</v>
      </c>
      <c r="D4877" t="s">
        <v>14489</v>
      </c>
      <c r="E4877"/>
      <c r="F4877" t="s">
        <v>75</v>
      </c>
      <c r="G4877"/>
      <c r="H4877">
        <v>8.6999999999999993</v>
      </c>
      <c r="I4877">
        <v>6.68</v>
      </c>
      <c r="J4877" t="s">
        <v>148</v>
      </c>
      <c r="K4877">
        <v>35.788249999999998</v>
      </c>
      <c r="L4877">
        <v>-86.326740000000001</v>
      </c>
      <c r="M4877" s="100" t="s">
        <v>38401</v>
      </c>
      <c r="N4877" t="s">
        <v>26226</v>
      </c>
      <c r="O4877" t="s">
        <v>42466</v>
      </c>
      <c r="P4877">
        <v>2</v>
      </c>
      <c r="Q4877" t="s">
        <v>27780</v>
      </c>
      <c r="R4877" t="s">
        <v>25829</v>
      </c>
      <c r="S4877" t="s">
        <v>26197</v>
      </c>
      <c r="T4877"/>
      <c r="U4877" t="s">
        <v>26198</v>
      </c>
      <c r="V4877" t="s">
        <v>26199</v>
      </c>
      <c r="W4877" s="91" t="s">
        <v>14490</v>
      </c>
      <c r="X4877" s="91" t="s">
        <v>32453</v>
      </c>
      <c r="Y4877" s="97"/>
      <c r="AA4877" s="91" t="str">
        <v>LYTLE008.7RU</v>
      </c>
    </row>
    <row r="4878" spans="1:27" s="91" customFormat="1" ht="15" customHeight="1" x14ac:dyDescent="0.35">
      <c r="A4878" t="s">
        <v>14492</v>
      </c>
      <c r="B4878" t="s">
        <v>14491</v>
      </c>
      <c r="C4878" t="s">
        <v>14493</v>
      </c>
      <c r="D4878" t="s">
        <v>14494</v>
      </c>
      <c r="E4878"/>
      <c r="F4878" t="s">
        <v>33</v>
      </c>
      <c r="G4878"/>
      <c r="H4878">
        <v>0.1</v>
      </c>
      <c r="I4878">
        <v>9.5500000000000007</v>
      </c>
      <c r="J4878" t="s">
        <v>34</v>
      </c>
      <c r="K4878">
        <v>35.60277</v>
      </c>
      <c r="L4878">
        <v>-87.01361</v>
      </c>
      <c r="M4878" s="100" t="s">
        <v>38382</v>
      </c>
      <c r="N4878" t="s">
        <v>26210</v>
      </c>
      <c r="O4878" t="s">
        <v>42465</v>
      </c>
      <c r="P4878">
        <v>3</v>
      </c>
      <c r="Q4878" t="s">
        <v>27781</v>
      </c>
      <c r="R4878" t="s">
        <v>25808</v>
      </c>
      <c r="S4878" t="s">
        <v>26197</v>
      </c>
      <c r="T4878"/>
      <c r="U4878" t="s">
        <v>26198</v>
      </c>
      <c r="V4878" t="s">
        <v>26199</v>
      </c>
      <c r="W4878" s="91" t="s">
        <v>14495</v>
      </c>
      <c r="X4878" s="91" t="s">
        <v>31098</v>
      </c>
      <c r="Y4878" s="97"/>
      <c r="AA4878" s="91" t="str">
        <v>LYTLE2.5T0.1MY</v>
      </c>
    </row>
    <row r="4879" spans="1:27" s="91" customFormat="1" ht="15" customHeight="1" x14ac:dyDescent="0.35">
      <c r="A4879" t="s">
        <v>14497</v>
      </c>
      <c r="B4879" t="s">
        <v>14496</v>
      </c>
      <c r="C4879" t="s">
        <v>14493</v>
      </c>
      <c r="D4879" t="s">
        <v>14498</v>
      </c>
      <c r="E4879"/>
      <c r="F4879" t="s">
        <v>33</v>
      </c>
      <c r="G4879"/>
      <c r="H4879">
        <v>0.8</v>
      </c>
      <c r="I4879">
        <v>0.56999999999999995</v>
      </c>
      <c r="J4879" t="s">
        <v>34</v>
      </c>
      <c r="K4879">
        <v>35.596829999999997</v>
      </c>
      <c r="L4879">
        <v>-87.027659999999997</v>
      </c>
      <c r="M4879" s="100" t="s">
        <v>38382</v>
      </c>
      <c r="N4879" t="s">
        <v>26210</v>
      </c>
      <c r="O4879" t="s">
        <v>42465</v>
      </c>
      <c r="P4879">
        <v>3</v>
      </c>
      <c r="Q4879" t="s">
        <v>27781</v>
      </c>
      <c r="R4879" t="s">
        <v>25808</v>
      </c>
      <c r="S4879" t="s">
        <v>26197</v>
      </c>
      <c r="T4879"/>
      <c r="U4879" t="s">
        <v>26198</v>
      </c>
      <c r="V4879" t="s">
        <v>26199</v>
      </c>
      <c r="W4879" s="91" t="s">
        <v>14499</v>
      </c>
      <c r="X4879" s="91" t="s">
        <v>31098</v>
      </c>
      <c r="Y4879" s="97"/>
      <c r="AA4879" s="91" t="str">
        <v>LYTLE2.5T0.8MY</v>
      </c>
    </row>
    <row r="4880" spans="1:27" s="91" customFormat="1" ht="15" customHeight="1" x14ac:dyDescent="0.35">
      <c r="A4880" t="s">
        <v>14501</v>
      </c>
      <c r="B4880" t="s">
        <v>14500</v>
      </c>
      <c r="C4880" t="s">
        <v>14493</v>
      </c>
      <c r="D4880" t="s">
        <v>14502</v>
      </c>
      <c r="E4880"/>
      <c r="F4880" t="s">
        <v>33</v>
      </c>
      <c r="G4880"/>
      <c r="H4880">
        <v>1.2</v>
      </c>
      <c r="I4880">
        <v>0.43</v>
      </c>
      <c r="J4880" t="s">
        <v>34</v>
      </c>
      <c r="K4880">
        <v>35.595640000000003</v>
      </c>
      <c r="L4880">
        <v>-87.033479999999997</v>
      </c>
      <c r="M4880" s="100" t="s">
        <v>38382</v>
      </c>
      <c r="N4880" t="s">
        <v>26210</v>
      </c>
      <c r="O4880" t="s">
        <v>42465</v>
      </c>
      <c r="P4880">
        <v>3</v>
      </c>
      <c r="Q4880" t="s">
        <v>27781</v>
      </c>
      <c r="R4880" t="s">
        <v>25808</v>
      </c>
      <c r="S4880" t="s">
        <v>26197</v>
      </c>
      <c r="T4880"/>
      <c r="U4880" t="s">
        <v>26198</v>
      </c>
      <c r="V4880" t="s">
        <v>26199</v>
      </c>
      <c r="W4880" s="91" t="s">
        <v>14503</v>
      </c>
      <c r="X4880" s="91" t="s">
        <v>31098</v>
      </c>
      <c r="Y4880" s="97"/>
      <c r="AA4880" s="91" t="str">
        <v>LYTLE2.5T1.2MY</v>
      </c>
    </row>
    <row r="4881" spans="1:27" s="91" customFormat="1" ht="15" customHeight="1" x14ac:dyDescent="0.35">
      <c r="A4881" t="s">
        <v>14505</v>
      </c>
      <c r="B4881" t="s">
        <v>14504</v>
      </c>
      <c r="C4881" t="s">
        <v>14493</v>
      </c>
      <c r="D4881" t="s">
        <v>14455</v>
      </c>
      <c r="E4881"/>
      <c r="F4881" t="s">
        <v>33</v>
      </c>
      <c r="G4881"/>
      <c r="H4881">
        <v>1.6</v>
      </c>
      <c r="I4881">
        <v>0.17</v>
      </c>
      <c r="J4881" t="s">
        <v>34</v>
      </c>
      <c r="K4881">
        <v>35.594889999999999</v>
      </c>
      <c r="L4881">
        <v>-87.038330000000002</v>
      </c>
      <c r="M4881" s="100" t="s">
        <v>38382</v>
      </c>
      <c r="N4881" t="s">
        <v>26210</v>
      </c>
      <c r="O4881" t="s">
        <v>42465</v>
      </c>
      <c r="P4881">
        <v>3</v>
      </c>
      <c r="Q4881" t="s">
        <v>27781</v>
      </c>
      <c r="R4881" t="s">
        <v>25808</v>
      </c>
      <c r="S4881" t="s">
        <v>26197</v>
      </c>
      <c r="T4881"/>
      <c r="U4881" t="s">
        <v>26198</v>
      </c>
      <c r="V4881" t="s">
        <v>26199</v>
      </c>
      <c r="W4881" s="91" t="s">
        <v>14506</v>
      </c>
      <c r="X4881" s="91" t="s">
        <v>31098</v>
      </c>
      <c r="Y4881" s="97"/>
      <c r="AA4881" s="91" t="str">
        <v>LYTLE2.5T1.6MY</v>
      </c>
    </row>
    <row r="4882" spans="1:27" s="91" customFormat="1" ht="15" customHeight="1" x14ac:dyDescent="0.35">
      <c r="A4882" t="s">
        <v>14508</v>
      </c>
      <c r="B4882" t="s">
        <v>14507</v>
      </c>
      <c r="C4882" t="s">
        <v>14493</v>
      </c>
      <c r="D4882" t="s">
        <v>14509</v>
      </c>
      <c r="E4882"/>
      <c r="F4882" t="s">
        <v>33</v>
      </c>
      <c r="G4882"/>
      <c r="H4882">
        <v>1.7</v>
      </c>
      <c r="I4882">
        <v>0.18</v>
      </c>
      <c r="J4882" t="s">
        <v>34</v>
      </c>
      <c r="K4882">
        <v>35.59496</v>
      </c>
      <c r="L4882">
        <v>-87.039060000000006</v>
      </c>
      <c r="M4882" s="100" t="s">
        <v>38382</v>
      </c>
      <c r="N4882" t="s">
        <v>26210</v>
      </c>
      <c r="O4882" t="s">
        <v>42465</v>
      </c>
      <c r="P4882">
        <v>3</v>
      </c>
      <c r="Q4882" t="s">
        <v>27781</v>
      </c>
      <c r="R4882" t="s">
        <v>25808</v>
      </c>
      <c r="S4882" t="s">
        <v>26197</v>
      </c>
      <c r="T4882"/>
      <c r="U4882" t="s">
        <v>26198</v>
      </c>
      <c r="V4882" t="s">
        <v>26199</v>
      </c>
      <c r="W4882" s="91" t="s">
        <v>14510</v>
      </c>
      <c r="X4882" s="91" t="s">
        <v>31098</v>
      </c>
      <c r="Y4882" s="97"/>
      <c r="AA4882" s="91" t="str">
        <v>LYTLE2.5T1.7MY</v>
      </c>
    </row>
    <row r="4883" spans="1:27" s="91" customFormat="1" ht="15" customHeight="1" x14ac:dyDescent="0.35">
      <c r="A4883" t="s">
        <v>14512</v>
      </c>
      <c r="B4883" t="s">
        <v>14511</v>
      </c>
      <c r="C4883" t="s">
        <v>14493</v>
      </c>
      <c r="D4883" t="s">
        <v>14513</v>
      </c>
      <c r="E4883"/>
      <c r="F4883" t="s">
        <v>33</v>
      </c>
      <c r="G4883"/>
      <c r="H4883">
        <v>1.8</v>
      </c>
      <c r="I4883">
        <v>0.14000000000000001</v>
      </c>
      <c r="J4883" t="s">
        <v>34</v>
      </c>
      <c r="K4883">
        <v>35.594580000000001</v>
      </c>
      <c r="L4883">
        <v>-87.039289999999994</v>
      </c>
      <c r="M4883" s="100" t="s">
        <v>38382</v>
      </c>
      <c r="N4883" t="s">
        <v>26210</v>
      </c>
      <c r="O4883" t="s">
        <v>42465</v>
      </c>
      <c r="P4883">
        <v>3</v>
      </c>
      <c r="Q4883" t="s">
        <v>27781</v>
      </c>
      <c r="R4883" t="s">
        <v>25808</v>
      </c>
      <c r="S4883" t="s">
        <v>26197</v>
      </c>
      <c r="T4883"/>
      <c r="U4883" t="s">
        <v>26198</v>
      </c>
      <c r="V4883" t="s">
        <v>26199</v>
      </c>
      <c r="W4883" s="91" t="s">
        <v>14514</v>
      </c>
      <c r="X4883" s="91" t="s">
        <v>35490</v>
      </c>
      <c r="Y4883" s="97"/>
      <c r="AA4883" s="91" t="str">
        <v>LYTLE2.5T1.8MY</v>
      </c>
    </row>
    <row r="4884" spans="1:27" s="91" customFormat="1" ht="15" customHeight="1" x14ac:dyDescent="0.35">
      <c r="A4884" t="s">
        <v>14516</v>
      </c>
      <c r="B4884" t="s">
        <v>14515</v>
      </c>
      <c r="C4884" t="s">
        <v>14517</v>
      </c>
      <c r="D4884" t="s">
        <v>14518</v>
      </c>
      <c r="E4884"/>
      <c r="F4884" t="s">
        <v>33</v>
      </c>
      <c r="G4884"/>
      <c r="H4884">
        <v>0.2</v>
      </c>
      <c r="I4884">
        <v>4.29</v>
      </c>
      <c r="J4884" t="s">
        <v>53</v>
      </c>
      <c r="K4884">
        <v>35.387</v>
      </c>
      <c r="L4884">
        <v>-87.122600000000006</v>
      </c>
      <c r="M4884" s="100" t="s">
        <v>38385</v>
      </c>
      <c r="N4884" t="s">
        <v>26213</v>
      </c>
      <c r="O4884" t="s">
        <v>42533</v>
      </c>
      <c r="P4884">
        <v>2</v>
      </c>
      <c r="Q4884" t="s">
        <v>26425</v>
      </c>
      <c r="R4884" t="s">
        <v>25808</v>
      </c>
      <c r="S4884" t="s">
        <v>26197</v>
      </c>
      <c r="T4884"/>
      <c r="U4884" t="s">
        <v>26198</v>
      </c>
      <c r="V4884" t="s">
        <v>26199</v>
      </c>
      <c r="Y4884" s="97"/>
      <c r="AA4884" s="91" t="str">
        <v>MACK000.2GS</v>
      </c>
    </row>
    <row r="4885" spans="1:27" s="91" customFormat="1" ht="15" customHeight="1" x14ac:dyDescent="0.35">
      <c r="A4885" t="s">
        <v>14520</v>
      </c>
      <c r="B4885" t="s">
        <v>14519</v>
      </c>
      <c r="C4885" t="s">
        <v>14521</v>
      </c>
      <c r="D4885" t="s">
        <v>2539</v>
      </c>
      <c r="E4885"/>
      <c r="F4885" t="s">
        <v>44</v>
      </c>
      <c r="G4885"/>
      <c r="H4885">
        <v>0.6</v>
      </c>
      <c r="I4885">
        <v>10.71</v>
      </c>
      <c r="J4885" t="s">
        <v>766</v>
      </c>
      <c r="K4885">
        <v>35.003740000000001</v>
      </c>
      <c r="L4885">
        <v>-85.170310000000001</v>
      </c>
      <c r="M4885" s="100" t="s">
        <v>38386</v>
      </c>
      <c r="N4885" t="s">
        <v>29084</v>
      </c>
      <c r="O4885" t="s">
        <v>42182</v>
      </c>
      <c r="P4885">
        <v>4</v>
      </c>
      <c r="Q4885" t="s">
        <v>27782</v>
      </c>
      <c r="R4885" t="s">
        <v>25802</v>
      </c>
      <c r="S4885" t="s">
        <v>26197</v>
      </c>
      <c r="T4885"/>
      <c r="U4885" t="s">
        <v>26198</v>
      </c>
      <c r="V4885" t="s">
        <v>26204</v>
      </c>
      <c r="X4885" s="91" t="s">
        <v>32454</v>
      </c>
      <c r="Y4885" s="97"/>
      <c r="AA4885" s="91" t="str">
        <v>MACKE000.6HM</v>
      </c>
    </row>
    <row r="4886" spans="1:27" s="91" customFormat="1" ht="15" customHeight="1" x14ac:dyDescent="0.35">
      <c r="A4886" t="s">
        <v>14523</v>
      </c>
      <c r="B4886" t="s">
        <v>14522</v>
      </c>
      <c r="C4886" t="s">
        <v>14521</v>
      </c>
      <c r="D4886" t="s">
        <v>14524</v>
      </c>
      <c r="E4886"/>
      <c r="F4886" t="s">
        <v>44</v>
      </c>
      <c r="G4886"/>
      <c r="H4886">
        <v>2.1</v>
      </c>
      <c r="I4886">
        <v>3.52</v>
      </c>
      <c r="J4886" t="s">
        <v>766</v>
      </c>
      <c r="K4886">
        <v>35.012424000000003</v>
      </c>
      <c r="L4886">
        <v>-85.149321999999998</v>
      </c>
      <c r="M4886" s="100" t="s">
        <v>38386</v>
      </c>
      <c r="N4886" t="s">
        <v>29084</v>
      </c>
      <c r="O4886" t="s">
        <v>42182</v>
      </c>
      <c r="P4886">
        <v>4</v>
      </c>
      <c r="Q4886" t="s">
        <v>27782</v>
      </c>
      <c r="R4886" t="s">
        <v>25802</v>
      </c>
      <c r="S4886" t="s">
        <v>26197</v>
      </c>
      <c r="T4886"/>
      <c r="U4886" t="s">
        <v>26198</v>
      </c>
      <c r="V4886" t="s">
        <v>26204</v>
      </c>
      <c r="W4886" s="91" t="s">
        <v>14525</v>
      </c>
      <c r="Y4886" s="97"/>
      <c r="AA4886" s="91" t="str">
        <v>MACKE002.1HM</v>
      </c>
    </row>
    <row r="4887" spans="1:27" s="91" customFormat="1" ht="15" customHeight="1" x14ac:dyDescent="0.35">
      <c r="A4887" t="s">
        <v>14527</v>
      </c>
      <c r="B4887" t="s">
        <v>14526</v>
      </c>
      <c r="C4887" t="s">
        <v>14521</v>
      </c>
      <c r="D4887" t="s">
        <v>14528</v>
      </c>
      <c r="E4887"/>
      <c r="F4887" t="s">
        <v>44</v>
      </c>
      <c r="G4887"/>
      <c r="H4887">
        <v>3</v>
      </c>
      <c r="I4887">
        <v>2.95</v>
      </c>
      <c r="J4887" t="s">
        <v>766</v>
      </c>
      <c r="K4887">
        <v>35.022053999999997</v>
      </c>
      <c r="L4887">
        <v>-85.142411999999993</v>
      </c>
      <c r="M4887" s="100" t="s">
        <v>38386</v>
      </c>
      <c r="N4887" t="s">
        <v>29084</v>
      </c>
      <c r="O4887" t="s">
        <v>42182</v>
      </c>
      <c r="P4887">
        <v>4</v>
      </c>
      <c r="Q4887" t="s">
        <v>27782</v>
      </c>
      <c r="R4887" t="s">
        <v>25802</v>
      </c>
      <c r="S4887" t="s">
        <v>26197</v>
      </c>
      <c r="T4887"/>
      <c r="U4887" t="s">
        <v>26198</v>
      </c>
      <c r="V4887" t="s">
        <v>26204</v>
      </c>
      <c r="Y4887" s="97"/>
      <c r="AA4887" s="91" t="str">
        <v>MACKE003.0HM</v>
      </c>
    </row>
    <row r="4888" spans="1:27" s="91" customFormat="1" ht="15" customHeight="1" x14ac:dyDescent="0.35">
      <c r="A4888" t="s">
        <v>14530</v>
      </c>
      <c r="B4888" t="s">
        <v>14529</v>
      </c>
      <c r="C4888" t="s">
        <v>14521</v>
      </c>
      <c r="D4888" t="s">
        <v>14531</v>
      </c>
      <c r="E4888"/>
      <c r="F4888" t="s">
        <v>44</v>
      </c>
      <c r="G4888"/>
      <c r="H4888">
        <v>3.7</v>
      </c>
      <c r="I4888">
        <v>2.77</v>
      </c>
      <c r="J4888" t="s">
        <v>766</v>
      </c>
      <c r="K4888">
        <v>35.028449999999999</v>
      </c>
      <c r="L4888">
        <v>-85.135373999999999</v>
      </c>
      <c r="M4888" s="100" t="s">
        <v>38386</v>
      </c>
      <c r="N4888" t="s">
        <v>29084</v>
      </c>
      <c r="O4888" t="s">
        <v>42182</v>
      </c>
      <c r="P4888">
        <v>4</v>
      </c>
      <c r="Q4888" t="s">
        <v>27782</v>
      </c>
      <c r="R4888" t="s">
        <v>25802</v>
      </c>
      <c r="S4888" t="s">
        <v>26197</v>
      </c>
      <c r="T4888"/>
      <c r="U4888" t="s">
        <v>26198</v>
      </c>
      <c r="V4888" t="s">
        <v>26204</v>
      </c>
      <c r="Y4888" s="97"/>
      <c r="AA4888" s="91" t="str">
        <v>MACKE003.7HM</v>
      </c>
    </row>
    <row r="4889" spans="1:27" s="91" customFormat="1" ht="15" customHeight="1" x14ac:dyDescent="0.35">
      <c r="A4889" t="s">
        <v>14533</v>
      </c>
      <c r="B4889" t="s">
        <v>14532</v>
      </c>
      <c r="C4889" t="s">
        <v>14521</v>
      </c>
      <c r="D4889" t="s">
        <v>14534</v>
      </c>
      <c r="E4889"/>
      <c r="F4889" t="s">
        <v>44</v>
      </c>
      <c r="G4889"/>
      <c r="H4889">
        <v>4.5999999999999996</v>
      </c>
      <c r="I4889"/>
      <c r="J4889" t="s">
        <v>766</v>
      </c>
      <c r="K4889">
        <v>35.039000000000001</v>
      </c>
      <c r="L4889">
        <v>-85.129000000000005</v>
      </c>
      <c r="M4889" s="100" t="s">
        <v>38386</v>
      </c>
      <c r="N4889" t="s">
        <v>29084</v>
      </c>
      <c r="O4889" t="s">
        <v>42182</v>
      </c>
      <c r="P4889">
        <v>4</v>
      </c>
      <c r="Q4889" t="s">
        <v>27782</v>
      </c>
      <c r="R4889" t="s">
        <v>25802</v>
      </c>
      <c r="S4889" t="s">
        <v>26197</v>
      </c>
      <c r="T4889"/>
      <c r="U4889" t="s">
        <v>26198</v>
      </c>
      <c r="V4889" t="s">
        <v>26204</v>
      </c>
      <c r="X4889" s="91" t="s">
        <v>29477</v>
      </c>
      <c r="Y4889" s="97"/>
      <c r="AA4889" s="91" t="str">
        <v>MACKE004.6HM</v>
      </c>
    </row>
    <row r="4890" spans="1:27" s="91" customFormat="1" ht="15" customHeight="1" x14ac:dyDescent="0.35">
      <c r="A4890" t="s">
        <v>14536</v>
      </c>
      <c r="B4890" t="s">
        <v>14535</v>
      </c>
      <c r="C4890" t="s">
        <v>14521</v>
      </c>
      <c r="D4890" t="s">
        <v>14537</v>
      </c>
      <c r="E4890"/>
      <c r="F4890" t="s">
        <v>44</v>
      </c>
      <c r="G4890"/>
      <c r="H4890">
        <v>4.8</v>
      </c>
      <c r="I4890">
        <v>2.2200000000000002</v>
      </c>
      <c r="J4890" t="s">
        <v>766</v>
      </c>
      <c r="K4890">
        <v>35.03989</v>
      </c>
      <c r="L4890">
        <v>-85.126503999999997</v>
      </c>
      <c r="M4890" s="100" t="s">
        <v>38386</v>
      </c>
      <c r="N4890" t="s">
        <v>29084</v>
      </c>
      <c r="O4890" t="s">
        <v>42182</v>
      </c>
      <c r="P4890">
        <v>4</v>
      </c>
      <c r="Q4890" t="s">
        <v>27782</v>
      </c>
      <c r="R4890" t="s">
        <v>25802</v>
      </c>
      <c r="S4890" t="s">
        <v>26197</v>
      </c>
      <c r="T4890"/>
      <c r="U4890" t="s">
        <v>26198</v>
      </c>
      <c r="V4890" t="s">
        <v>26204</v>
      </c>
      <c r="Y4890" s="97"/>
      <c r="AA4890" s="91" t="str">
        <v>MACKE004.8HM</v>
      </c>
    </row>
    <row r="4891" spans="1:27" s="91" customFormat="1" ht="15" customHeight="1" x14ac:dyDescent="0.35">
      <c r="A4891" t="s">
        <v>14539</v>
      </c>
      <c r="B4891" t="s">
        <v>14538</v>
      </c>
      <c r="C4891" t="s">
        <v>14540</v>
      </c>
      <c r="D4891" t="s">
        <v>14541</v>
      </c>
      <c r="E4891"/>
      <c r="F4891" t="s">
        <v>28994</v>
      </c>
      <c r="G4891"/>
      <c r="H4891">
        <v>0.5</v>
      </c>
      <c r="I4891">
        <v>1.1100000000000001</v>
      </c>
      <c r="J4891" t="s">
        <v>270</v>
      </c>
      <c r="K4891">
        <v>36.536099999999998</v>
      </c>
      <c r="L4891">
        <v>-82.548900000000003</v>
      </c>
      <c r="M4891" s="100" t="s">
        <v>38412</v>
      </c>
      <c r="N4891" t="s">
        <v>29031</v>
      </c>
      <c r="O4891" t="s">
        <v>42203</v>
      </c>
      <c r="P4891">
        <v>3</v>
      </c>
      <c r="Q4891" t="s">
        <v>27783</v>
      </c>
      <c r="R4891" t="s">
        <v>25821</v>
      </c>
      <c r="S4891" t="s">
        <v>26197</v>
      </c>
      <c r="T4891"/>
      <c r="U4891" t="s">
        <v>26198</v>
      </c>
      <c r="V4891" t="s">
        <v>26204</v>
      </c>
      <c r="W4891" s="91" t="s">
        <v>14542</v>
      </c>
      <c r="X4891" s="91" t="s">
        <v>35491</v>
      </c>
      <c r="Y4891" s="97"/>
      <c r="AA4891" s="91" t="str">
        <v>MADD000.5SU</v>
      </c>
    </row>
    <row r="4892" spans="1:27" s="91" customFormat="1" ht="15" customHeight="1" x14ac:dyDescent="0.35">
      <c r="A4892" t="s">
        <v>14544</v>
      </c>
      <c r="B4892" t="s">
        <v>14543</v>
      </c>
      <c r="C4892" t="s">
        <v>14540</v>
      </c>
      <c r="D4892" t="s">
        <v>14545</v>
      </c>
      <c r="E4892"/>
      <c r="F4892" t="s">
        <v>28994</v>
      </c>
      <c r="G4892"/>
      <c r="H4892">
        <v>1.2</v>
      </c>
      <c r="I4892">
        <v>1.04</v>
      </c>
      <c r="J4892" t="s">
        <v>270</v>
      </c>
      <c r="K4892">
        <v>36.539521999999998</v>
      </c>
      <c r="L4892">
        <v>-82.547381999999999</v>
      </c>
      <c r="M4892" s="100" t="s">
        <v>38412</v>
      </c>
      <c r="N4892" t="s">
        <v>29031</v>
      </c>
      <c r="O4892" t="s">
        <v>42203</v>
      </c>
      <c r="P4892">
        <v>3</v>
      </c>
      <c r="Q4892" t="s">
        <v>27783</v>
      </c>
      <c r="R4892" t="s">
        <v>25821</v>
      </c>
      <c r="S4892" t="s">
        <v>26197</v>
      </c>
      <c r="T4892"/>
      <c r="U4892" t="s">
        <v>26198</v>
      </c>
      <c r="V4892" t="s">
        <v>26204</v>
      </c>
      <c r="W4892" s="91" t="s">
        <v>14546</v>
      </c>
      <c r="X4892" s="91" t="s">
        <v>39695</v>
      </c>
      <c r="Y4892" s="97"/>
      <c r="AA4892" s="91" t="str">
        <v>MADD001.2SU</v>
      </c>
    </row>
    <row r="4893" spans="1:27" s="91" customFormat="1" ht="15" customHeight="1" x14ac:dyDescent="0.35">
      <c r="A4893" t="s">
        <v>14548</v>
      </c>
      <c r="B4893" t="s">
        <v>14547</v>
      </c>
      <c r="C4893" t="s">
        <v>14549</v>
      </c>
      <c r="D4893" t="s">
        <v>14550</v>
      </c>
      <c r="E4893"/>
      <c r="F4893" t="s">
        <v>28985</v>
      </c>
      <c r="G4893"/>
      <c r="H4893">
        <v>0.2</v>
      </c>
      <c r="I4893">
        <v>1.44</v>
      </c>
      <c r="J4893" t="s">
        <v>301</v>
      </c>
      <c r="K4893">
        <v>35.111199999999997</v>
      </c>
      <c r="L4893">
        <v>-84.556870000000004</v>
      </c>
      <c r="M4893" s="100" t="s">
        <v>38423</v>
      </c>
      <c r="N4893" t="s">
        <v>26269</v>
      </c>
      <c r="O4893" t="s">
        <v>42147</v>
      </c>
      <c r="P4893">
        <v>1</v>
      </c>
      <c r="Q4893" t="s">
        <v>32455</v>
      </c>
      <c r="R4893" t="s">
        <v>25802</v>
      </c>
      <c r="S4893" t="s">
        <v>26197</v>
      </c>
      <c r="T4893"/>
      <c r="U4893" t="s">
        <v>26198</v>
      </c>
      <c r="V4893" t="s">
        <v>26204</v>
      </c>
      <c r="X4893" s="91" t="s">
        <v>32456</v>
      </c>
      <c r="Y4893" s="97"/>
      <c r="AA4893" s="91" t="str">
        <v>MADDE000.2PO</v>
      </c>
    </row>
    <row r="4894" spans="1:27" s="91" customFormat="1" ht="15" customHeight="1" x14ac:dyDescent="0.35">
      <c r="A4894" t="s">
        <v>14552</v>
      </c>
      <c r="B4894" t="s">
        <v>14551</v>
      </c>
      <c r="C4894" t="s">
        <v>14553</v>
      </c>
      <c r="D4894" t="s">
        <v>14554</v>
      </c>
      <c r="E4894"/>
      <c r="F4894" t="s">
        <v>33</v>
      </c>
      <c r="G4894"/>
      <c r="H4894">
        <v>0.5</v>
      </c>
      <c r="I4894">
        <v>9.36</v>
      </c>
      <c r="J4894" t="s">
        <v>253</v>
      </c>
      <c r="K4894">
        <v>36.322778</v>
      </c>
      <c r="L4894">
        <v>-86.679169999999999</v>
      </c>
      <c r="M4894" s="100" t="s">
        <v>38414</v>
      </c>
      <c r="N4894" t="s">
        <v>26254</v>
      </c>
      <c r="O4894" t="s">
        <v>42274</v>
      </c>
      <c r="P4894">
        <v>5</v>
      </c>
      <c r="Q4894" t="s">
        <v>27784</v>
      </c>
      <c r="R4894" t="s">
        <v>25829</v>
      </c>
      <c r="S4894" t="s">
        <v>26197</v>
      </c>
      <c r="T4894"/>
      <c r="U4894" t="s">
        <v>26198</v>
      </c>
      <c r="V4894" t="s">
        <v>26199</v>
      </c>
      <c r="W4894" s="91" t="s">
        <v>14555</v>
      </c>
      <c r="Y4894" s="97"/>
      <c r="AA4894" s="91" t="str">
        <v>MADIS000.5SR</v>
      </c>
    </row>
    <row r="4895" spans="1:27" s="91" customFormat="1" ht="15" customHeight="1" x14ac:dyDescent="0.35">
      <c r="A4895" t="s">
        <v>14557</v>
      </c>
      <c r="B4895" t="s">
        <v>14556</v>
      </c>
      <c r="C4895" t="s">
        <v>14558</v>
      </c>
      <c r="D4895" t="s">
        <v>14559</v>
      </c>
      <c r="E4895"/>
      <c r="F4895" t="s">
        <v>28971</v>
      </c>
      <c r="G4895"/>
      <c r="H4895">
        <v>1.8</v>
      </c>
      <c r="I4895">
        <v>4.08</v>
      </c>
      <c r="J4895" t="s">
        <v>3832</v>
      </c>
      <c r="K4895">
        <v>35.152500000000003</v>
      </c>
      <c r="L4895">
        <v>-88.848609999999994</v>
      </c>
      <c r="M4895" s="100" t="s">
        <v>38377</v>
      </c>
      <c r="N4895" t="s">
        <v>26200</v>
      </c>
      <c r="O4895" t="s">
        <v>42294</v>
      </c>
      <c r="P4895">
        <v>4</v>
      </c>
      <c r="Q4895" t="s">
        <v>32457</v>
      </c>
      <c r="R4895" t="s">
        <v>25828</v>
      </c>
      <c r="S4895" t="s">
        <v>26197</v>
      </c>
      <c r="T4895"/>
      <c r="U4895" t="s">
        <v>26198</v>
      </c>
      <c r="V4895" t="s">
        <v>26199</v>
      </c>
      <c r="W4895" s="91" t="s">
        <v>14560</v>
      </c>
      <c r="X4895" s="91" t="s">
        <v>32458</v>
      </c>
      <c r="Y4895" s="97"/>
      <c r="AA4895" s="91" t="str">
        <v>MAGBE001.8HR</v>
      </c>
    </row>
    <row r="4896" spans="1:27" s="91" customFormat="1" ht="15" customHeight="1" x14ac:dyDescent="0.35">
      <c r="A4896" t="s">
        <v>14562</v>
      </c>
      <c r="B4896" t="s">
        <v>14561</v>
      </c>
      <c r="C4896" t="s">
        <v>14563</v>
      </c>
      <c r="D4896" t="s">
        <v>14564</v>
      </c>
      <c r="E4896"/>
      <c r="F4896" t="s">
        <v>115</v>
      </c>
      <c r="G4896"/>
      <c r="H4896">
        <v>0.7</v>
      </c>
      <c r="I4896">
        <v>2.99</v>
      </c>
      <c r="J4896" t="s">
        <v>249</v>
      </c>
      <c r="K4896">
        <v>35.510300000000001</v>
      </c>
      <c r="L4896">
        <v>-85.283000000000001</v>
      </c>
      <c r="M4896" s="100" t="s">
        <v>38393</v>
      </c>
      <c r="N4896" t="s">
        <v>59</v>
      </c>
      <c r="O4896" t="s">
        <v>42281</v>
      </c>
      <c r="P4896">
        <v>5</v>
      </c>
      <c r="Q4896" t="s">
        <v>27785</v>
      </c>
      <c r="R4896" t="s">
        <v>25802</v>
      </c>
      <c r="S4896" t="s">
        <v>26197</v>
      </c>
      <c r="T4896"/>
      <c r="U4896" t="s">
        <v>26198</v>
      </c>
      <c r="V4896" t="s">
        <v>26199</v>
      </c>
      <c r="X4896" s="91" t="s">
        <v>32459</v>
      </c>
      <c r="Y4896" s="97"/>
      <c r="AA4896" s="91" t="str">
        <v>MAISE000.7BL</v>
      </c>
    </row>
    <row r="4897" spans="1:27" s="91" customFormat="1" ht="15" customHeight="1" x14ac:dyDescent="0.35">
      <c r="A4897" t="s">
        <v>14566</v>
      </c>
      <c r="B4897" t="s">
        <v>14565</v>
      </c>
      <c r="C4897" t="s">
        <v>14567</v>
      </c>
      <c r="D4897" t="s">
        <v>14568</v>
      </c>
      <c r="E4897"/>
      <c r="F4897" t="s">
        <v>29086</v>
      </c>
      <c r="G4897"/>
      <c r="H4897">
        <v>0.1</v>
      </c>
      <c r="I4897">
        <v>42.1</v>
      </c>
      <c r="J4897" t="s">
        <v>2764</v>
      </c>
      <c r="K4897">
        <v>36.607778000000003</v>
      </c>
      <c r="L4897">
        <v>-86.117778000000001</v>
      </c>
      <c r="M4897" s="100" t="s">
        <v>38456</v>
      </c>
      <c r="N4897" t="s">
        <v>26335</v>
      </c>
      <c r="O4897" t="s">
        <v>42647</v>
      </c>
      <c r="P4897">
        <v>4</v>
      </c>
      <c r="Q4897" t="s">
        <v>32460</v>
      </c>
      <c r="R4897" t="s">
        <v>25812</v>
      </c>
      <c r="S4897" t="s">
        <v>26197</v>
      </c>
      <c r="T4897"/>
      <c r="U4897" t="s">
        <v>26198</v>
      </c>
      <c r="V4897" t="s">
        <v>26199</v>
      </c>
      <c r="Y4897" s="97"/>
      <c r="AA4897" s="91" t="str">
        <v>MALDE000.1MA</v>
      </c>
    </row>
    <row r="4898" spans="1:27" s="91" customFormat="1" ht="15" customHeight="1" x14ac:dyDescent="0.35">
      <c r="A4898" t="s">
        <v>14570</v>
      </c>
      <c r="B4898" t="s">
        <v>14569</v>
      </c>
      <c r="C4898" t="s">
        <v>14571</v>
      </c>
      <c r="D4898" t="s">
        <v>14572</v>
      </c>
      <c r="E4898"/>
      <c r="F4898" t="s">
        <v>28994</v>
      </c>
      <c r="G4898"/>
      <c r="H4898">
        <v>0.1</v>
      </c>
      <c r="I4898">
        <v>1.96</v>
      </c>
      <c r="J4898" t="s">
        <v>15</v>
      </c>
      <c r="K4898">
        <v>35.709769999999999</v>
      </c>
      <c r="L4898">
        <v>-83.933440000000004</v>
      </c>
      <c r="M4898" s="100" t="s">
        <v>38415</v>
      </c>
      <c r="N4898" t="s">
        <v>26602</v>
      </c>
      <c r="O4898" t="s">
        <v>42233</v>
      </c>
      <c r="P4898">
        <v>2</v>
      </c>
      <c r="Q4898" t="s">
        <v>32461</v>
      </c>
      <c r="R4898" t="s">
        <v>25825</v>
      </c>
      <c r="S4898" t="s">
        <v>26197</v>
      </c>
      <c r="T4898"/>
      <c r="U4898" t="s">
        <v>26198</v>
      </c>
      <c r="V4898" t="s">
        <v>26204</v>
      </c>
      <c r="Y4898" s="97"/>
      <c r="AA4898" s="91" t="str">
        <v>MALTY000.1BT</v>
      </c>
    </row>
    <row r="4899" spans="1:27" s="91" customFormat="1" ht="15" customHeight="1" x14ac:dyDescent="0.35">
      <c r="A4899" t="s">
        <v>14574</v>
      </c>
      <c r="B4899" t="s">
        <v>14573</v>
      </c>
      <c r="C4899" t="s">
        <v>14575</v>
      </c>
      <c r="D4899" t="s">
        <v>14576</v>
      </c>
      <c r="E4899"/>
      <c r="F4899" t="s">
        <v>58</v>
      </c>
      <c r="G4899"/>
      <c r="H4899">
        <v>0.1</v>
      </c>
      <c r="I4899">
        <v>14.19</v>
      </c>
      <c r="J4899" t="s">
        <v>313</v>
      </c>
      <c r="K4899">
        <v>35.826599999999999</v>
      </c>
      <c r="L4899">
        <v>-84.781700000000001</v>
      </c>
      <c r="M4899" s="100" t="s">
        <v>38415</v>
      </c>
      <c r="N4899" t="s">
        <v>26602</v>
      </c>
      <c r="O4899" t="s">
        <v>42272</v>
      </c>
      <c r="P4899">
        <v>1</v>
      </c>
      <c r="Q4899" t="s">
        <v>27786</v>
      </c>
      <c r="R4899" t="s">
        <v>25812</v>
      </c>
      <c r="S4899" t="s">
        <v>26197</v>
      </c>
      <c r="T4899"/>
      <c r="U4899" t="s">
        <v>26198</v>
      </c>
      <c r="V4899" t="s">
        <v>26199</v>
      </c>
      <c r="X4899" s="91" t="s">
        <v>32462</v>
      </c>
      <c r="Y4899" s="97"/>
      <c r="AA4899" s="91" t="str">
        <v>MAMMY000.1CU</v>
      </c>
    </row>
    <row r="4900" spans="1:27" s="91" customFormat="1" ht="15" customHeight="1" x14ac:dyDescent="0.35">
      <c r="A4900" t="s">
        <v>14578</v>
      </c>
      <c r="B4900" t="s">
        <v>14577</v>
      </c>
      <c r="C4900" t="s">
        <v>14575</v>
      </c>
      <c r="D4900" t="s">
        <v>14579</v>
      </c>
      <c r="E4900"/>
      <c r="F4900" t="s">
        <v>58</v>
      </c>
      <c r="G4900"/>
      <c r="H4900">
        <v>4.5999999999999996</v>
      </c>
      <c r="I4900">
        <v>10.039999999999999</v>
      </c>
      <c r="J4900" t="s">
        <v>313</v>
      </c>
      <c r="K4900">
        <v>35.868400000000001</v>
      </c>
      <c r="L4900">
        <v>-84.771100000000004</v>
      </c>
      <c r="M4900" s="100" t="s">
        <v>38415</v>
      </c>
      <c r="N4900" t="s">
        <v>26602</v>
      </c>
      <c r="O4900" t="s">
        <v>42272</v>
      </c>
      <c r="P4900">
        <v>1</v>
      </c>
      <c r="Q4900" t="s">
        <v>27786</v>
      </c>
      <c r="R4900" t="s">
        <v>25812</v>
      </c>
      <c r="S4900" t="s">
        <v>26197</v>
      </c>
      <c r="T4900"/>
      <c r="U4900" t="s">
        <v>26198</v>
      </c>
      <c r="V4900" t="s">
        <v>26199</v>
      </c>
      <c r="Y4900" s="97"/>
      <c r="AA4900" s="91" t="str">
        <v>MAMMY004.6CU</v>
      </c>
    </row>
    <row r="4901" spans="1:27" s="91" customFormat="1" ht="15" customHeight="1" x14ac:dyDescent="0.35">
      <c r="A4901" s="310" t="s">
        <v>38031</v>
      </c>
      <c r="B4901" s="310" t="s">
        <v>38032</v>
      </c>
      <c r="C4901" s="310" t="s">
        <v>14575</v>
      </c>
      <c r="D4901" s="310" t="s">
        <v>14579</v>
      </c>
      <c r="E4901" s="310"/>
      <c r="F4901" s="310" t="s">
        <v>58</v>
      </c>
      <c r="G4901" s="310"/>
      <c r="H4901" s="314">
        <v>5.6</v>
      </c>
      <c r="I4901" s="314">
        <v>9.6</v>
      </c>
      <c r="J4901" s="310" t="s">
        <v>313</v>
      </c>
      <c r="K4901" s="314">
        <v>35.873199999999997</v>
      </c>
      <c r="L4901" s="314">
        <v>-84.785300000000007</v>
      </c>
      <c r="M4901" s="314" t="s">
        <v>38415</v>
      </c>
      <c r="N4901" s="310" t="s">
        <v>26602</v>
      </c>
      <c r="O4901" s="310" t="s">
        <v>39696</v>
      </c>
      <c r="P4901" s="314">
        <v>1</v>
      </c>
      <c r="Q4901" s="310" t="s">
        <v>27786</v>
      </c>
      <c r="R4901" s="310" t="s">
        <v>25812</v>
      </c>
      <c r="S4901" s="310" t="s">
        <v>26197</v>
      </c>
      <c r="T4901" s="310"/>
      <c r="U4901" s="310" t="s">
        <v>26198</v>
      </c>
      <c r="V4901" s="310" t="s">
        <v>26199</v>
      </c>
      <c r="Y4901" s="97"/>
      <c r="AA4901" s="91" t="str">
        <v>MAMMY005.6CU</v>
      </c>
    </row>
    <row r="4902" spans="1:27" s="91" customFormat="1" ht="15" customHeight="1" x14ac:dyDescent="0.35">
      <c r="A4902" t="s">
        <v>14581</v>
      </c>
      <c r="B4902" t="s">
        <v>14580</v>
      </c>
      <c r="C4902" t="s">
        <v>14582</v>
      </c>
      <c r="D4902" t="s">
        <v>14583</v>
      </c>
      <c r="E4902"/>
      <c r="F4902" t="s">
        <v>58</v>
      </c>
      <c r="G4902"/>
      <c r="H4902">
        <v>10.1</v>
      </c>
      <c r="I4902">
        <v>2.13</v>
      </c>
      <c r="J4902" t="s">
        <v>313</v>
      </c>
      <c r="K4902">
        <v>35.912089999999999</v>
      </c>
      <c r="L4902">
        <v>-84.778189999999995</v>
      </c>
      <c r="M4902" s="100" t="s">
        <v>38415</v>
      </c>
      <c r="N4902" t="s">
        <v>26602</v>
      </c>
      <c r="O4902" t="s">
        <v>42272</v>
      </c>
      <c r="P4902">
        <v>1</v>
      </c>
      <c r="Q4902" t="s">
        <v>27786</v>
      </c>
      <c r="R4902" t="s">
        <v>25812</v>
      </c>
      <c r="S4902" t="s">
        <v>26197</v>
      </c>
      <c r="T4902"/>
      <c r="U4902" t="s">
        <v>26198</v>
      </c>
      <c r="V4902" t="s">
        <v>26199</v>
      </c>
      <c r="X4902" s="91" t="s">
        <v>32345</v>
      </c>
      <c r="Y4902" s="97"/>
      <c r="AA4902" s="91" t="str">
        <v>MAMMY010.1CU</v>
      </c>
    </row>
    <row r="4903" spans="1:27" s="91" customFormat="1" ht="15" customHeight="1" x14ac:dyDescent="0.35">
      <c r="A4903" t="s">
        <v>14585</v>
      </c>
      <c r="B4903" t="s">
        <v>14584</v>
      </c>
      <c r="C4903" t="s">
        <v>14586</v>
      </c>
      <c r="D4903" t="s">
        <v>14587</v>
      </c>
      <c r="E4903"/>
      <c r="F4903" t="s">
        <v>115</v>
      </c>
      <c r="G4903"/>
      <c r="H4903">
        <v>0.2</v>
      </c>
      <c r="I4903">
        <v>0.5</v>
      </c>
      <c r="J4903" t="s">
        <v>313</v>
      </c>
      <c r="K4903">
        <v>35.756999999999998</v>
      </c>
      <c r="L4903">
        <v>-85.014099999999999</v>
      </c>
      <c r="M4903" s="100" t="s">
        <v>38393</v>
      </c>
      <c r="N4903" t="s">
        <v>59</v>
      </c>
      <c r="O4903" t="s">
        <v>42284</v>
      </c>
      <c r="P4903">
        <v>5</v>
      </c>
      <c r="Q4903" t="s">
        <v>27787</v>
      </c>
      <c r="R4903" t="s">
        <v>25812</v>
      </c>
      <c r="S4903" t="s">
        <v>26197</v>
      </c>
      <c r="T4903"/>
      <c r="U4903" t="s">
        <v>26198</v>
      </c>
      <c r="V4903" t="s">
        <v>26199</v>
      </c>
      <c r="W4903" s="91" t="s">
        <v>14588</v>
      </c>
      <c r="X4903" s="91" t="s">
        <v>41447</v>
      </c>
      <c r="Y4903" s="97"/>
      <c r="AA4903" s="91" t="str">
        <v>MANNI000.2CU</v>
      </c>
    </row>
    <row r="4904" spans="1:27" s="91" customFormat="1" ht="15" customHeight="1" x14ac:dyDescent="0.35">
      <c r="A4904" t="s">
        <v>38033</v>
      </c>
      <c r="B4904" t="s">
        <v>38034</v>
      </c>
      <c r="C4904" t="s">
        <v>14591</v>
      </c>
      <c r="D4904" t="s">
        <v>38035</v>
      </c>
      <c r="E4904"/>
      <c r="F4904" t="s">
        <v>33</v>
      </c>
      <c r="G4904"/>
      <c r="H4904">
        <v>1.3</v>
      </c>
      <c r="I4904">
        <v>42.8</v>
      </c>
      <c r="J4904" t="s">
        <v>253</v>
      </c>
      <c r="K4904">
        <v>36.315550000000002</v>
      </c>
      <c r="L4904">
        <v>-86.674589999999995</v>
      </c>
      <c r="M4904" s="100" t="s">
        <v>38414</v>
      </c>
      <c r="N4904" t="s">
        <v>26254</v>
      </c>
      <c r="O4904" t="s">
        <v>42274</v>
      </c>
      <c r="P4904">
        <v>5</v>
      </c>
      <c r="Q4904" t="s">
        <v>27788</v>
      </c>
      <c r="R4904" t="s">
        <v>25829</v>
      </c>
      <c r="S4904" t="s">
        <v>26197</v>
      </c>
      <c r="T4904"/>
      <c r="U4904" t="s">
        <v>26198</v>
      </c>
      <c r="V4904" t="s">
        <v>26199</v>
      </c>
      <c r="X4904" s="91" t="s">
        <v>38036</v>
      </c>
      <c r="Y4904" s="97"/>
      <c r="AA4904" s="91" t="str">
        <v>MANSK001.3SR</v>
      </c>
    </row>
    <row r="4905" spans="1:27" s="91" customFormat="1" ht="15" customHeight="1" x14ac:dyDescent="0.35">
      <c r="A4905" t="s">
        <v>14590</v>
      </c>
      <c r="B4905" t="s">
        <v>14589</v>
      </c>
      <c r="C4905" t="s">
        <v>14591</v>
      </c>
      <c r="D4905" t="s">
        <v>14592</v>
      </c>
      <c r="E4905"/>
      <c r="F4905" t="s">
        <v>33</v>
      </c>
      <c r="G4905"/>
      <c r="H4905">
        <v>2.8</v>
      </c>
      <c r="I4905">
        <v>31.56</v>
      </c>
      <c r="J4905" t="s">
        <v>253</v>
      </c>
      <c r="K4905">
        <v>36.324444</v>
      </c>
      <c r="L4905">
        <v>-86.696939999999998</v>
      </c>
      <c r="M4905" s="100" t="s">
        <v>38414</v>
      </c>
      <c r="N4905" t="s">
        <v>26254</v>
      </c>
      <c r="O4905" t="s">
        <v>42274</v>
      </c>
      <c r="P4905">
        <v>5</v>
      </c>
      <c r="Q4905" t="s">
        <v>27788</v>
      </c>
      <c r="R4905" t="s">
        <v>25829</v>
      </c>
      <c r="S4905" t="s">
        <v>26197</v>
      </c>
      <c r="T4905"/>
      <c r="U4905" t="s">
        <v>26198</v>
      </c>
      <c r="V4905" t="s">
        <v>26199</v>
      </c>
      <c r="X4905" s="91" t="s">
        <v>30341</v>
      </c>
      <c r="Y4905" s="97"/>
      <c r="AA4905" s="91" t="str">
        <v>MANSK002.8SR</v>
      </c>
    </row>
    <row r="4906" spans="1:27" s="91" customFormat="1" ht="15" customHeight="1" x14ac:dyDescent="0.35">
      <c r="A4906" t="s">
        <v>14594</v>
      </c>
      <c r="B4906" t="s">
        <v>14593</v>
      </c>
      <c r="C4906" t="s">
        <v>14591</v>
      </c>
      <c r="D4906" t="s">
        <v>14595</v>
      </c>
      <c r="E4906"/>
      <c r="F4906" t="s">
        <v>33</v>
      </c>
      <c r="G4906"/>
      <c r="H4906">
        <v>3.4</v>
      </c>
      <c r="I4906">
        <v>31.1</v>
      </c>
      <c r="J4906" t="s">
        <v>277</v>
      </c>
      <c r="K4906">
        <v>36.326945000000002</v>
      </c>
      <c r="L4906">
        <v>-86.703610999999995</v>
      </c>
      <c r="M4906" s="100" t="s">
        <v>38414</v>
      </c>
      <c r="N4906" t="s">
        <v>26254</v>
      </c>
      <c r="O4906" t="s">
        <v>42274</v>
      </c>
      <c r="P4906">
        <v>5</v>
      </c>
      <c r="Q4906" t="s">
        <v>27788</v>
      </c>
      <c r="R4906" t="s">
        <v>25829</v>
      </c>
      <c r="S4906" t="s">
        <v>26197</v>
      </c>
      <c r="T4906"/>
      <c r="U4906" t="s">
        <v>26198</v>
      </c>
      <c r="V4906" t="s">
        <v>26199</v>
      </c>
      <c r="Y4906" s="97"/>
      <c r="AA4906" s="91" t="str">
        <v>MANSK003.4DA</v>
      </c>
    </row>
    <row r="4907" spans="1:27" s="91" customFormat="1" ht="15" customHeight="1" x14ac:dyDescent="0.35">
      <c r="A4907" t="s">
        <v>32463</v>
      </c>
      <c r="B4907" t="s">
        <v>32464</v>
      </c>
      <c r="C4907" t="s">
        <v>32465</v>
      </c>
      <c r="D4907" t="s">
        <v>32466</v>
      </c>
      <c r="E4907"/>
      <c r="F4907" t="s">
        <v>33</v>
      </c>
      <c r="G4907"/>
      <c r="H4907">
        <v>5.8</v>
      </c>
      <c r="I4907">
        <v>5.14</v>
      </c>
      <c r="J4907" t="s">
        <v>277</v>
      </c>
      <c r="K4907">
        <v>36.351599999999998</v>
      </c>
      <c r="L4907">
        <v>-86.722899999999996</v>
      </c>
      <c r="M4907" s="100" t="s">
        <v>38414</v>
      </c>
      <c r="N4907" t="s">
        <v>26254</v>
      </c>
      <c r="O4907" t="s">
        <v>42274</v>
      </c>
      <c r="P4907">
        <v>5</v>
      </c>
      <c r="Q4907" t="s">
        <v>27789</v>
      </c>
      <c r="R4907" t="s">
        <v>25829</v>
      </c>
      <c r="S4907" t="s">
        <v>26197</v>
      </c>
      <c r="T4907"/>
      <c r="U4907" t="s">
        <v>26198</v>
      </c>
      <c r="V4907" t="s">
        <v>26199</v>
      </c>
      <c r="X4907" s="91" t="s">
        <v>31525</v>
      </c>
      <c r="Y4907" s="97"/>
      <c r="AA4907" s="91" t="str">
        <v>MANSK005.8SR</v>
      </c>
    </row>
    <row r="4908" spans="1:27" s="91" customFormat="1" ht="15" customHeight="1" x14ac:dyDescent="0.35">
      <c r="A4908" t="s">
        <v>14597</v>
      </c>
      <c r="B4908" t="s">
        <v>14596</v>
      </c>
      <c r="C4908" t="s">
        <v>14591</v>
      </c>
      <c r="D4908" t="s">
        <v>14598</v>
      </c>
      <c r="E4908"/>
      <c r="F4908" t="s">
        <v>33</v>
      </c>
      <c r="G4908"/>
      <c r="H4908">
        <v>6.2</v>
      </c>
      <c r="I4908">
        <v>7.84</v>
      </c>
      <c r="J4908" t="s">
        <v>253</v>
      </c>
      <c r="K4908">
        <v>36.360278000000001</v>
      </c>
      <c r="L4908">
        <v>-86.726939999999999</v>
      </c>
      <c r="M4908" s="100" t="s">
        <v>38414</v>
      </c>
      <c r="N4908" t="s">
        <v>26254</v>
      </c>
      <c r="O4908" t="s">
        <v>42274</v>
      </c>
      <c r="P4908">
        <v>5</v>
      </c>
      <c r="Q4908" t="s">
        <v>27789</v>
      </c>
      <c r="R4908" t="s">
        <v>25829</v>
      </c>
      <c r="S4908" t="s">
        <v>26197</v>
      </c>
      <c r="T4908"/>
      <c r="U4908" t="s">
        <v>26198</v>
      </c>
      <c r="V4908" t="s">
        <v>26199</v>
      </c>
      <c r="Y4908" s="97"/>
      <c r="AA4908" s="91" t="str">
        <v>MANSK006.2SR</v>
      </c>
    </row>
    <row r="4909" spans="1:27" s="91" customFormat="1" ht="15" customHeight="1" x14ac:dyDescent="0.35">
      <c r="A4909" s="310" t="s">
        <v>41448</v>
      </c>
      <c r="B4909" s="310" t="s">
        <v>41449</v>
      </c>
      <c r="C4909" s="310" t="s">
        <v>14591</v>
      </c>
      <c r="D4909" s="310" t="s">
        <v>41450</v>
      </c>
      <c r="E4909" s="310"/>
      <c r="F4909" s="310" t="s">
        <v>33</v>
      </c>
      <c r="G4909" s="310"/>
      <c r="H4909" s="314">
        <v>6.5</v>
      </c>
      <c r="I4909" s="314">
        <v>4.9800000000000004</v>
      </c>
      <c r="J4909" s="310" t="s">
        <v>277</v>
      </c>
      <c r="K4909" s="314">
        <v>36.357246000000004</v>
      </c>
      <c r="L4909" s="314">
        <v>-86.724971999999994</v>
      </c>
      <c r="M4909" s="314" t="s">
        <v>38414</v>
      </c>
      <c r="N4909" s="310" t="s">
        <v>690</v>
      </c>
      <c r="O4909" s="310" t="s">
        <v>41442</v>
      </c>
      <c r="P4909" s="314">
        <v>5</v>
      </c>
      <c r="Q4909" s="310" t="s">
        <v>27789</v>
      </c>
      <c r="R4909" s="310" t="s">
        <v>25829</v>
      </c>
      <c r="S4909" s="310" t="s">
        <v>26197</v>
      </c>
      <c r="T4909" s="310"/>
      <c r="U4909" s="310" t="s">
        <v>26198</v>
      </c>
      <c r="V4909" s="310" t="s">
        <v>26199</v>
      </c>
      <c r="X4909" s="91" t="s">
        <v>41451</v>
      </c>
      <c r="Y4909" s="97"/>
      <c r="AA4909" s="91" t="str">
        <v>MANSK006.5DA</v>
      </c>
    </row>
    <row r="4910" spans="1:27" s="91" customFormat="1" ht="15" customHeight="1" x14ac:dyDescent="0.35">
      <c r="A4910" t="s">
        <v>14600</v>
      </c>
      <c r="B4910" t="s">
        <v>14599</v>
      </c>
      <c r="C4910" t="s">
        <v>14601</v>
      </c>
      <c r="D4910" t="s">
        <v>14602</v>
      </c>
      <c r="E4910"/>
      <c r="F4910" t="s">
        <v>58</v>
      </c>
      <c r="G4910"/>
      <c r="H4910">
        <v>0.1</v>
      </c>
      <c r="I4910">
        <v>1.72</v>
      </c>
      <c r="J4910" t="s">
        <v>1480</v>
      </c>
      <c r="K4910">
        <v>35.304819999999999</v>
      </c>
      <c r="L4910">
        <v>-85.75112</v>
      </c>
      <c r="M4910" s="100" t="s">
        <v>38457</v>
      </c>
      <c r="N4910" t="s">
        <v>26336</v>
      </c>
      <c r="O4910" t="s">
        <v>42867</v>
      </c>
      <c r="P4910">
        <v>2</v>
      </c>
      <c r="Q4910" t="s">
        <v>32467</v>
      </c>
      <c r="R4910" t="s">
        <v>25802</v>
      </c>
      <c r="S4910" t="s">
        <v>26197</v>
      </c>
      <c r="T4910"/>
      <c r="U4910" t="s">
        <v>26198</v>
      </c>
      <c r="V4910" t="s">
        <v>26199</v>
      </c>
      <c r="Y4910" s="97"/>
      <c r="AA4910" s="91" t="str">
        <v>MAPLE000.1GY</v>
      </c>
    </row>
    <row r="4911" spans="1:27" s="91" customFormat="1" ht="15" customHeight="1" x14ac:dyDescent="0.35">
      <c r="A4911" t="s">
        <v>14604</v>
      </c>
      <c r="B4911" t="s">
        <v>14603</v>
      </c>
      <c r="C4911" t="s">
        <v>14605</v>
      </c>
      <c r="D4911" t="s">
        <v>2620</v>
      </c>
      <c r="E4911"/>
      <c r="F4911" t="s">
        <v>9</v>
      </c>
      <c r="G4911"/>
      <c r="H4911">
        <v>0.6</v>
      </c>
      <c r="I4911">
        <v>11.6</v>
      </c>
      <c r="J4911" t="s">
        <v>104</v>
      </c>
      <c r="K4911">
        <v>35.923099999999998</v>
      </c>
      <c r="L4911">
        <v>-88.298599999999993</v>
      </c>
      <c r="M4911" s="100" t="s">
        <v>38392</v>
      </c>
      <c r="N4911" t="s">
        <v>26221</v>
      </c>
      <c r="O4911" t="s">
        <v>42531</v>
      </c>
      <c r="P4911">
        <v>3</v>
      </c>
      <c r="Q4911" t="s">
        <v>32468</v>
      </c>
      <c r="R4911" t="s">
        <v>25816</v>
      </c>
      <c r="S4911" t="s">
        <v>26197</v>
      </c>
      <c r="T4911"/>
      <c r="U4911" t="s">
        <v>26198</v>
      </c>
      <c r="V4911" t="s">
        <v>26199</v>
      </c>
      <c r="W4911" s="91" t="s">
        <v>35492</v>
      </c>
      <c r="X4911" s="91" t="s">
        <v>35493</v>
      </c>
      <c r="Y4911" s="97"/>
      <c r="AA4911" s="91" t="str">
        <v>MAPLE000.6CR</v>
      </c>
    </row>
    <row r="4912" spans="1:27" s="91" customFormat="1" ht="15" customHeight="1" x14ac:dyDescent="0.35">
      <c r="A4912" t="s">
        <v>14607</v>
      </c>
      <c r="B4912" t="s">
        <v>14606</v>
      </c>
      <c r="C4912" t="s">
        <v>14605</v>
      </c>
      <c r="D4912" t="s">
        <v>14608</v>
      </c>
      <c r="E4912"/>
      <c r="F4912" t="s">
        <v>9</v>
      </c>
      <c r="G4912"/>
      <c r="H4912">
        <v>3.8</v>
      </c>
      <c r="I4912">
        <v>4.3499999999999996</v>
      </c>
      <c r="J4912" t="s">
        <v>104</v>
      </c>
      <c r="K4912">
        <v>35.876069999999999</v>
      </c>
      <c r="L4912">
        <v>-88.270759999999996</v>
      </c>
      <c r="M4912" s="100" t="s">
        <v>38392</v>
      </c>
      <c r="N4912" t="s">
        <v>26221</v>
      </c>
      <c r="O4912" t="s">
        <v>42531</v>
      </c>
      <c r="P4912">
        <v>3</v>
      </c>
      <c r="Q4912" t="s">
        <v>27790</v>
      </c>
      <c r="R4912" t="s">
        <v>25816</v>
      </c>
      <c r="S4912" t="s">
        <v>26197</v>
      </c>
      <c r="T4912"/>
      <c r="U4912" t="s">
        <v>26198</v>
      </c>
      <c r="V4912" t="s">
        <v>26199</v>
      </c>
      <c r="Y4912" s="97"/>
      <c r="AA4912" s="91" t="str">
        <v>MAPLE003.8CR</v>
      </c>
    </row>
    <row r="4913" spans="1:27" s="91" customFormat="1" ht="15" customHeight="1" x14ac:dyDescent="0.35">
      <c r="A4913" t="s">
        <v>14610</v>
      </c>
      <c r="B4913" t="s">
        <v>14609</v>
      </c>
      <c r="C4913" t="s">
        <v>14605</v>
      </c>
      <c r="D4913" t="s">
        <v>14611</v>
      </c>
      <c r="E4913"/>
      <c r="F4913" t="s">
        <v>9</v>
      </c>
      <c r="G4913"/>
      <c r="H4913">
        <v>5.7</v>
      </c>
      <c r="I4913">
        <v>2.7</v>
      </c>
      <c r="J4913" t="s">
        <v>104</v>
      </c>
      <c r="K4913">
        <v>35.865699999999997</v>
      </c>
      <c r="L4913">
        <v>-88.256100000000004</v>
      </c>
      <c r="M4913" s="100" t="s">
        <v>38392</v>
      </c>
      <c r="N4913" t="s">
        <v>26221</v>
      </c>
      <c r="O4913" t="s">
        <v>42531</v>
      </c>
      <c r="P4913">
        <v>3</v>
      </c>
      <c r="Q4913" t="s">
        <v>27790</v>
      </c>
      <c r="R4913" t="s">
        <v>25816</v>
      </c>
      <c r="S4913" t="s">
        <v>26197</v>
      </c>
      <c r="T4913"/>
      <c r="U4913" t="s">
        <v>26198</v>
      </c>
      <c r="V4913" t="s">
        <v>26199</v>
      </c>
      <c r="W4913" s="91" t="s">
        <v>14612</v>
      </c>
      <c r="X4913" s="91" t="s">
        <v>32469</v>
      </c>
      <c r="Y4913" s="97"/>
      <c r="AA4913" s="91" t="str">
        <v>MAPLE005.7CR</v>
      </c>
    </row>
    <row r="4914" spans="1:27" s="91" customFormat="1" ht="15" customHeight="1" x14ac:dyDescent="0.35">
      <c r="A4914" t="s">
        <v>14614</v>
      </c>
      <c r="B4914" t="s">
        <v>14613</v>
      </c>
      <c r="C4914" t="s">
        <v>14615</v>
      </c>
      <c r="D4914" t="s">
        <v>14616</v>
      </c>
      <c r="E4914"/>
      <c r="F4914" t="s">
        <v>9</v>
      </c>
      <c r="G4914"/>
      <c r="H4914"/>
      <c r="I4914">
        <v>2.42</v>
      </c>
      <c r="J4914" t="s">
        <v>104</v>
      </c>
      <c r="K4914">
        <v>35.865000000000002</v>
      </c>
      <c r="L4914">
        <v>-88.255269999999996</v>
      </c>
      <c r="M4914" s="100" t="s">
        <v>38392</v>
      </c>
      <c r="N4914" t="s">
        <v>26221</v>
      </c>
      <c r="O4914" t="s">
        <v>42531</v>
      </c>
      <c r="P4914">
        <v>3</v>
      </c>
      <c r="Q4914" t="s">
        <v>27790</v>
      </c>
      <c r="R4914" t="s">
        <v>25816</v>
      </c>
      <c r="S4914" t="s">
        <v>26197</v>
      </c>
      <c r="T4914" t="s">
        <v>14605</v>
      </c>
      <c r="U4914" t="s">
        <v>26207</v>
      </c>
      <c r="V4914" t="s">
        <v>26199</v>
      </c>
      <c r="W4914" s="91" t="s">
        <v>14614</v>
      </c>
      <c r="X4914" s="91" t="s">
        <v>30466</v>
      </c>
      <c r="Y4914" s="97"/>
      <c r="AA4914" s="91" t="str">
        <v>MAPLELAKE</v>
      </c>
    </row>
    <row r="4915" spans="1:27" s="91" customFormat="1" ht="15" customHeight="1" x14ac:dyDescent="0.35">
      <c r="A4915" t="s">
        <v>14618</v>
      </c>
      <c r="B4915" t="s">
        <v>14617</v>
      </c>
      <c r="C4915" t="s">
        <v>14619</v>
      </c>
      <c r="D4915" t="s">
        <v>14620</v>
      </c>
      <c r="E4915"/>
      <c r="F4915" t="s">
        <v>29083</v>
      </c>
      <c r="G4915"/>
      <c r="H4915">
        <v>0.6</v>
      </c>
      <c r="I4915">
        <v>3.05</v>
      </c>
      <c r="J4915" t="s">
        <v>423</v>
      </c>
      <c r="K4915">
        <v>36.018329999999999</v>
      </c>
      <c r="L4915">
        <v>-87.683333000000005</v>
      </c>
      <c r="M4915" s="100" t="s">
        <v>38382</v>
      </c>
      <c r="N4915" t="s">
        <v>26210</v>
      </c>
      <c r="O4915" t="s">
        <v>42800</v>
      </c>
      <c r="P4915">
        <v>3</v>
      </c>
      <c r="Q4915" t="s">
        <v>32470</v>
      </c>
      <c r="R4915" t="s">
        <v>25829</v>
      </c>
      <c r="S4915" t="s">
        <v>26197</v>
      </c>
      <c r="T4915"/>
      <c r="U4915" t="s">
        <v>26198</v>
      </c>
      <c r="V4915" t="s">
        <v>26199</v>
      </c>
      <c r="Y4915" s="97"/>
      <c r="AA4915" s="91" t="str">
        <v>MARKE000.6HU</v>
      </c>
    </row>
    <row r="4916" spans="1:27" s="91" customFormat="1" ht="15" customHeight="1" x14ac:dyDescent="0.35">
      <c r="A4916" t="s">
        <v>14622</v>
      </c>
      <c r="B4916" t="s">
        <v>14621</v>
      </c>
      <c r="C4916" t="s">
        <v>14619</v>
      </c>
      <c r="D4916" t="s">
        <v>14623</v>
      </c>
      <c r="E4916"/>
      <c r="F4916" t="s">
        <v>29083</v>
      </c>
      <c r="G4916"/>
      <c r="H4916">
        <v>0.9</v>
      </c>
      <c r="I4916">
        <v>2.5499999999999998</v>
      </c>
      <c r="J4916" t="s">
        <v>423</v>
      </c>
      <c r="K4916">
        <v>36.015520000000002</v>
      </c>
      <c r="L4916">
        <v>-87.678389999999993</v>
      </c>
      <c r="M4916" s="100" t="s">
        <v>38382</v>
      </c>
      <c r="N4916" t="s">
        <v>26210</v>
      </c>
      <c r="O4916" t="s">
        <v>42800</v>
      </c>
      <c r="P4916">
        <v>3</v>
      </c>
      <c r="Q4916" t="s">
        <v>32470</v>
      </c>
      <c r="R4916" t="s">
        <v>25829</v>
      </c>
      <c r="S4916" t="s">
        <v>26197</v>
      </c>
      <c r="T4916"/>
      <c r="U4916" t="s">
        <v>26198</v>
      </c>
      <c r="V4916" t="s">
        <v>26199</v>
      </c>
      <c r="Y4916" s="97"/>
      <c r="AA4916" s="91" t="str">
        <v>MARKE000.9HU</v>
      </c>
    </row>
    <row r="4917" spans="1:27" s="91" customFormat="1" ht="15" customHeight="1" x14ac:dyDescent="0.35">
      <c r="A4917" t="s">
        <v>8715</v>
      </c>
      <c r="B4917" t="s">
        <v>14624</v>
      </c>
      <c r="C4917" t="s">
        <v>8713</v>
      </c>
      <c r="D4917" t="s">
        <v>14625</v>
      </c>
      <c r="E4917"/>
      <c r="F4917" t="s">
        <v>29083</v>
      </c>
      <c r="G4917"/>
      <c r="H4917">
        <v>1.6</v>
      </c>
      <c r="I4917">
        <v>1.97</v>
      </c>
      <c r="J4917" t="s">
        <v>690</v>
      </c>
      <c r="K4917">
        <v>36.28689</v>
      </c>
      <c r="L4917">
        <v>-87.076040000000006</v>
      </c>
      <c r="M4917" s="100" t="s">
        <v>38414</v>
      </c>
      <c r="N4917" t="s">
        <v>26254</v>
      </c>
      <c r="O4917" t="s">
        <v>42801</v>
      </c>
      <c r="P4917">
        <v>5</v>
      </c>
      <c r="Q4917" t="s">
        <v>27188</v>
      </c>
      <c r="R4917" t="s">
        <v>25829</v>
      </c>
      <c r="S4917" t="s">
        <v>26197</v>
      </c>
      <c r="T4917"/>
      <c r="U4917" t="s">
        <v>26198</v>
      </c>
      <c r="V4917" t="s">
        <v>26199</v>
      </c>
      <c r="Y4917" s="97"/>
      <c r="AA4917" s="91" t="str">
        <v>MARKS001.6CH</v>
      </c>
    </row>
    <row r="4918" spans="1:27" s="91" customFormat="1" ht="15" customHeight="1" x14ac:dyDescent="0.35">
      <c r="A4918" t="s">
        <v>14627</v>
      </c>
      <c r="B4918" t="s">
        <v>14626</v>
      </c>
      <c r="C4918" t="s">
        <v>14628</v>
      </c>
      <c r="D4918" t="s">
        <v>14629</v>
      </c>
      <c r="E4918"/>
      <c r="F4918" t="s">
        <v>9</v>
      </c>
      <c r="G4918"/>
      <c r="H4918">
        <v>2.1</v>
      </c>
      <c r="I4918">
        <v>5.67</v>
      </c>
      <c r="J4918" t="s">
        <v>28</v>
      </c>
      <c r="K4918">
        <v>35.583880000000001</v>
      </c>
      <c r="L4918">
        <v>-88.707130000000006</v>
      </c>
      <c r="M4918" s="100" t="s">
        <v>38381</v>
      </c>
      <c r="N4918" t="s">
        <v>26209</v>
      </c>
      <c r="O4918" t="s">
        <v>42734</v>
      </c>
      <c r="P4918">
        <v>1</v>
      </c>
      <c r="Q4918" t="s">
        <v>32471</v>
      </c>
      <c r="R4918" t="s">
        <v>25816</v>
      </c>
      <c r="S4918" t="s">
        <v>26197</v>
      </c>
      <c r="T4918"/>
      <c r="U4918" t="s">
        <v>26198</v>
      </c>
      <c r="V4918" t="s">
        <v>26199</v>
      </c>
      <c r="Y4918" s="97"/>
      <c r="AA4918" s="91" t="str">
        <v>MARLI002.1MN</v>
      </c>
    </row>
    <row r="4919" spans="1:27" s="91" customFormat="1" ht="15" customHeight="1" x14ac:dyDescent="0.35">
      <c r="A4919" t="s">
        <v>27792</v>
      </c>
      <c r="B4919" t="s">
        <v>27791</v>
      </c>
      <c r="C4919" t="s">
        <v>14632</v>
      </c>
      <c r="D4919" t="s">
        <v>27793</v>
      </c>
      <c r="E4919"/>
      <c r="F4919" t="s">
        <v>44</v>
      </c>
      <c r="G4919"/>
      <c r="H4919">
        <v>1.3</v>
      </c>
      <c r="I4919">
        <v>2.42</v>
      </c>
      <c r="J4919" t="s">
        <v>285</v>
      </c>
      <c r="K4919">
        <v>35.020409999999998</v>
      </c>
      <c r="L4919">
        <v>-84.939420999999996</v>
      </c>
      <c r="M4919" s="100" t="s">
        <v>38558</v>
      </c>
      <c r="N4919" t="s">
        <v>26436</v>
      </c>
      <c r="O4919" t="s">
        <v>42581</v>
      </c>
      <c r="P4919">
        <v>1</v>
      </c>
      <c r="Q4919" t="s">
        <v>32472</v>
      </c>
      <c r="R4919" t="s">
        <v>25802</v>
      </c>
      <c r="S4919" t="s">
        <v>26197</v>
      </c>
      <c r="T4919"/>
      <c r="U4919" t="s">
        <v>26198</v>
      </c>
      <c r="V4919" t="s">
        <v>26204</v>
      </c>
      <c r="X4919" s="91" t="s">
        <v>32473</v>
      </c>
      <c r="Y4919" s="97"/>
      <c r="AA4919" s="91" t="str">
        <v>MAROO001.3BR</v>
      </c>
    </row>
    <row r="4920" spans="1:27" s="91" customFormat="1" ht="15" customHeight="1" x14ac:dyDescent="0.35">
      <c r="A4920" t="s">
        <v>14631</v>
      </c>
      <c r="B4920" t="s">
        <v>14630</v>
      </c>
      <c r="C4920" t="s">
        <v>14632</v>
      </c>
      <c r="D4920" t="s">
        <v>14633</v>
      </c>
      <c r="E4920"/>
      <c r="F4920" t="s">
        <v>44</v>
      </c>
      <c r="G4920"/>
      <c r="H4920">
        <v>1.4</v>
      </c>
      <c r="I4920">
        <v>2.38</v>
      </c>
      <c r="J4920" t="s">
        <v>285</v>
      </c>
      <c r="K4920">
        <v>35.019370000000002</v>
      </c>
      <c r="L4920">
        <v>-84.943470000000005</v>
      </c>
      <c r="M4920" s="100" t="s">
        <v>38558</v>
      </c>
      <c r="N4920" t="s">
        <v>26436</v>
      </c>
      <c r="O4920" t="s">
        <v>42581</v>
      </c>
      <c r="P4920">
        <v>1</v>
      </c>
      <c r="Q4920" t="s">
        <v>32472</v>
      </c>
      <c r="R4920" t="s">
        <v>25802</v>
      </c>
      <c r="S4920" t="s">
        <v>26197</v>
      </c>
      <c r="T4920"/>
      <c r="U4920" t="s">
        <v>26198</v>
      </c>
      <c r="V4920" t="s">
        <v>26204</v>
      </c>
      <c r="X4920" s="91" t="s">
        <v>32474</v>
      </c>
      <c r="Y4920" s="97"/>
      <c r="AA4920" s="91" t="str">
        <v>MAROO001.4BR</v>
      </c>
    </row>
    <row r="4921" spans="1:27" s="91" customFormat="1" ht="15" customHeight="1" x14ac:dyDescent="0.35">
      <c r="A4921" t="s">
        <v>14635</v>
      </c>
      <c r="B4921" t="s">
        <v>14634</v>
      </c>
      <c r="C4921" t="s">
        <v>14636</v>
      </c>
      <c r="D4921" t="s">
        <v>29276</v>
      </c>
      <c r="E4921"/>
      <c r="F4921" t="s">
        <v>33</v>
      </c>
      <c r="G4921"/>
      <c r="H4921">
        <v>3.5</v>
      </c>
      <c r="I4921">
        <v>35.24</v>
      </c>
      <c r="J4921" t="s">
        <v>690</v>
      </c>
      <c r="K4921">
        <v>36.243749999999999</v>
      </c>
      <c r="L4921">
        <v>-87.029730000000001</v>
      </c>
      <c r="M4921" s="100" t="s">
        <v>38414</v>
      </c>
      <c r="N4921" t="s">
        <v>26254</v>
      </c>
      <c r="O4921" t="s">
        <v>42703</v>
      </c>
      <c r="P4921">
        <v>5</v>
      </c>
      <c r="Q4921" t="s">
        <v>32475</v>
      </c>
      <c r="R4921" t="s">
        <v>25829</v>
      </c>
      <c r="S4921" t="s">
        <v>26197</v>
      </c>
      <c r="T4921"/>
      <c r="U4921" t="s">
        <v>26198</v>
      </c>
      <c r="V4921" t="s">
        <v>26199</v>
      </c>
      <c r="Y4921" s="97"/>
      <c r="AA4921" s="91" t="str">
        <v>MARRO003.5CH</v>
      </c>
    </row>
    <row r="4922" spans="1:27" s="91" customFormat="1" ht="15" customHeight="1" x14ac:dyDescent="0.35">
      <c r="A4922" t="s">
        <v>27795</v>
      </c>
      <c r="B4922" t="s">
        <v>27794</v>
      </c>
      <c r="C4922" t="s">
        <v>14636</v>
      </c>
      <c r="D4922" t="s">
        <v>27796</v>
      </c>
      <c r="E4922"/>
      <c r="F4922" t="s">
        <v>33</v>
      </c>
      <c r="G4922"/>
      <c r="H4922">
        <v>4</v>
      </c>
      <c r="I4922">
        <v>35.24</v>
      </c>
      <c r="J4922" t="s">
        <v>690</v>
      </c>
      <c r="K4922">
        <v>36.242199999999997</v>
      </c>
      <c r="L4922">
        <v>-87.023989999999998</v>
      </c>
      <c r="M4922" s="100" t="s">
        <v>38414</v>
      </c>
      <c r="N4922" t="s">
        <v>26254</v>
      </c>
      <c r="O4922" t="s">
        <v>42703</v>
      </c>
      <c r="P4922">
        <v>5</v>
      </c>
      <c r="Q4922" t="s">
        <v>32475</v>
      </c>
      <c r="R4922" t="s">
        <v>25829</v>
      </c>
      <c r="S4922" t="s">
        <v>26197</v>
      </c>
      <c r="T4922"/>
      <c r="U4922" t="s">
        <v>26198</v>
      </c>
      <c r="V4922" t="s">
        <v>26199</v>
      </c>
      <c r="Y4922" s="97"/>
      <c r="AA4922" s="91" t="str">
        <v>MARRO004.0CH</v>
      </c>
    </row>
    <row r="4923" spans="1:27" s="91" customFormat="1" ht="15" customHeight="1" x14ac:dyDescent="0.35">
      <c r="A4923" t="s">
        <v>14638</v>
      </c>
      <c r="B4923" t="s">
        <v>14637</v>
      </c>
      <c r="C4923" t="s">
        <v>14636</v>
      </c>
      <c r="D4923" t="s">
        <v>14639</v>
      </c>
      <c r="E4923"/>
      <c r="F4923" t="s">
        <v>29083</v>
      </c>
      <c r="G4923"/>
      <c r="H4923">
        <v>5.4</v>
      </c>
      <c r="I4923">
        <v>21.04</v>
      </c>
      <c r="J4923" t="s">
        <v>690</v>
      </c>
      <c r="K4923">
        <v>36.244166999999997</v>
      </c>
      <c r="L4923">
        <v>-87.004170000000002</v>
      </c>
      <c r="M4923" s="100" t="s">
        <v>38414</v>
      </c>
      <c r="N4923" t="s">
        <v>26254</v>
      </c>
      <c r="O4923" t="s">
        <v>42703</v>
      </c>
      <c r="P4923">
        <v>5</v>
      </c>
      <c r="Q4923" t="s">
        <v>32475</v>
      </c>
      <c r="R4923" t="s">
        <v>25829</v>
      </c>
      <c r="S4923" t="s">
        <v>26197</v>
      </c>
      <c r="T4923"/>
      <c r="U4923" t="s">
        <v>26198</v>
      </c>
      <c r="V4923" t="s">
        <v>26199</v>
      </c>
      <c r="W4923" s="91" t="s">
        <v>14640</v>
      </c>
      <c r="X4923" s="91" t="s">
        <v>32476</v>
      </c>
      <c r="Y4923" s="97"/>
      <c r="AA4923" s="91" t="str">
        <v>MARRO005.4CH</v>
      </c>
    </row>
    <row r="4924" spans="1:27" s="91" customFormat="1" ht="15" customHeight="1" x14ac:dyDescent="0.35">
      <c r="A4924" t="s">
        <v>14642</v>
      </c>
      <c r="B4924" t="s">
        <v>14641</v>
      </c>
      <c r="C4924" t="s">
        <v>14636</v>
      </c>
      <c r="D4924" t="s">
        <v>14643</v>
      </c>
      <c r="E4924"/>
      <c r="F4924" t="s">
        <v>33</v>
      </c>
      <c r="G4924"/>
      <c r="H4924">
        <v>12.8</v>
      </c>
      <c r="I4924">
        <v>13.04</v>
      </c>
      <c r="J4924" t="s">
        <v>690</v>
      </c>
      <c r="K4924">
        <v>36.290640000000003</v>
      </c>
      <c r="L4924">
        <v>-86.964230000000001</v>
      </c>
      <c r="M4924" s="100" t="s">
        <v>38414</v>
      </c>
      <c r="N4924" t="s">
        <v>26254</v>
      </c>
      <c r="O4924" t="s">
        <v>42703</v>
      </c>
      <c r="P4924">
        <v>5</v>
      </c>
      <c r="Q4924" t="s">
        <v>32475</v>
      </c>
      <c r="R4924" t="s">
        <v>25829</v>
      </c>
      <c r="S4924" t="s">
        <v>26197</v>
      </c>
      <c r="T4924"/>
      <c r="U4924" t="s">
        <v>26198</v>
      </c>
      <c r="V4924" t="s">
        <v>26199</v>
      </c>
      <c r="Y4924" s="97"/>
      <c r="AA4924" s="91" t="str">
        <v>MARRO012.8CH</v>
      </c>
    </row>
    <row r="4925" spans="1:27" s="91" customFormat="1" ht="15" customHeight="1" x14ac:dyDescent="0.35">
      <c r="A4925" t="s">
        <v>14645</v>
      </c>
      <c r="B4925" t="s">
        <v>14644</v>
      </c>
      <c r="C4925" t="s">
        <v>14646</v>
      </c>
      <c r="D4925" t="s">
        <v>14647</v>
      </c>
      <c r="E4925"/>
      <c r="F4925" t="s">
        <v>29083</v>
      </c>
      <c r="G4925"/>
      <c r="H4925">
        <v>16.3</v>
      </c>
      <c r="I4925">
        <v>5.62</v>
      </c>
      <c r="J4925" t="s">
        <v>277</v>
      </c>
      <c r="K4925">
        <v>36.30303</v>
      </c>
      <c r="L4925">
        <v>-86.918809999999993</v>
      </c>
      <c r="M4925" s="100" t="s">
        <v>38414</v>
      </c>
      <c r="N4925" t="s">
        <v>26254</v>
      </c>
      <c r="O4925" t="s">
        <v>42703</v>
      </c>
      <c r="P4925">
        <v>5</v>
      </c>
      <c r="Q4925" t="s">
        <v>32477</v>
      </c>
      <c r="R4925" t="s">
        <v>25829</v>
      </c>
      <c r="S4925" t="s">
        <v>26197</v>
      </c>
      <c r="T4925"/>
      <c r="U4925" t="s">
        <v>26198</v>
      </c>
      <c r="V4925" t="s">
        <v>26199</v>
      </c>
      <c r="W4925" s="91" t="s">
        <v>14648</v>
      </c>
      <c r="X4925" s="91" t="s">
        <v>32478</v>
      </c>
      <c r="Y4925" s="97"/>
      <c r="AA4925" s="91" t="str">
        <v>MARRO016.3DA</v>
      </c>
    </row>
    <row r="4926" spans="1:27" s="91" customFormat="1" ht="15" customHeight="1" x14ac:dyDescent="0.35">
      <c r="A4926" t="s">
        <v>32479</v>
      </c>
      <c r="B4926" t="s">
        <v>32480</v>
      </c>
      <c r="C4926" t="s">
        <v>32481</v>
      </c>
      <c r="D4926" t="s">
        <v>32482</v>
      </c>
      <c r="E4926"/>
      <c r="F4926" t="s">
        <v>29083</v>
      </c>
      <c r="G4926"/>
      <c r="H4926">
        <v>0.1</v>
      </c>
      <c r="I4926">
        <v>2</v>
      </c>
      <c r="J4926" t="s">
        <v>2522</v>
      </c>
      <c r="K4926">
        <v>35.768929999999997</v>
      </c>
      <c r="L4926">
        <v>-87.767920000000004</v>
      </c>
      <c r="M4926" s="100" t="s">
        <v>38391</v>
      </c>
      <c r="N4926" t="s">
        <v>26220</v>
      </c>
      <c r="O4926" t="s">
        <v>42618</v>
      </c>
      <c r="P4926">
        <v>5</v>
      </c>
      <c r="Q4926" t="s">
        <v>31382</v>
      </c>
      <c r="R4926" t="s">
        <v>25808</v>
      </c>
      <c r="S4926" t="s">
        <v>26197</v>
      </c>
      <c r="T4926"/>
      <c r="U4926" t="s">
        <v>26198</v>
      </c>
      <c r="V4926" t="s">
        <v>26199</v>
      </c>
      <c r="Y4926" s="97"/>
      <c r="AA4926" s="91" t="str">
        <v>MARRS000.1PE</v>
      </c>
    </row>
    <row r="4927" spans="1:27" s="91" customFormat="1" ht="15" customHeight="1" x14ac:dyDescent="0.35">
      <c r="A4927" t="s">
        <v>14650</v>
      </c>
      <c r="B4927" t="s">
        <v>14649</v>
      </c>
      <c r="C4927" t="s">
        <v>7340</v>
      </c>
      <c r="D4927" t="s">
        <v>14651</v>
      </c>
      <c r="E4927"/>
      <c r="F4927" t="s">
        <v>44</v>
      </c>
      <c r="G4927"/>
      <c r="H4927">
        <v>0.2</v>
      </c>
      <c r="I4927">
        <v>14.12</v>
      </c>
      <c r="J4927" t="s">
        <v>68</v>
      </c>
      <c r="K4927">
        <v>36.530335999999998</v>
      </c>
      <c r="L4927">
        <v>-82.900315000000006</v>
      </c>
      <c r="M4927" s="100" t="s">
        <v>38388</v>
      </c>
      <c r="N4927" t="s">
        <v>18813</v>
      </c>
      <c r="O4927" t="s">
        <v>42673</v>
      </c>
      <c r="P4927">
        <v>4</v>
      </c>
      <c r="Q4927" t="s">
        <v>28510</v>
      </c>
      <c r="R4927" t="s">
        <v>25821</v>
      </c>
      <c r="S4927" t="s">
        <v>26197</v>
      </c>
      <c r="T4927"/>
      <c r="U4927" t="s">
        <v>26198</v>
      </c>
      <c r="V4927" t="s">
        <v>26204</v>
      </c>
      <c r="X4927" s="91" t="s">
        <v>39697</v>
      </c>
      <c r="Y4927" s="97"/>
      <c r="AA4927" s="91" t="str">
        <v>MARSH000.2HS</v>
      </c>
    </row>
    <row r="4928" spans="1:27" s="91" customFormat="1" ht="15" customHeight="1" x14ac:dyDescent="0.35">
      <c r="A4928" t="s">
        <v>14653</v>
      </c>
      <c r="B4928" t="s">
        <v>14652</v>
      </c>
      <c r="C4928" t="s">
        <v>14654</v>
      </c>
      <c r="D4928" t="s">
        <v>14655</v>
      </c>
      <c r="E4928"/>
      <c r="F4928" t="s">
        <v>29083</v>
      </c>
      <c r="G4928"/>
      <c r="H4928">
        <v>1.7</v>
      </c>
      <c r="I4928">
        <v>15.41</v>
      </c>
      <c r="J4928" t="s">
        <v>2522</v>
      </c>
      <c r="K4928">
        <v>35.594444000000003</v>
      </c>
      <c r="L4928">
        <v>-87.991944000000004</v>
      </c>
      <c r="M4928" s="100" t="s">
        <v>38402</v>
      </c>
      <c r="N4928" t="s">
        <v>26242</v>
      </c>
      <c r="O4928" t="s">
        <v>42802</v>
      </c>
      <c r="P4928">
        <v>3</v>
      </c>
      <c r="Q4928" t="s">
        <v>27797</v>
      </c>
      <c r="R4928" t="s">
        <v>25808</v>
      </c>
      <c r="S4928" t="s">
        <v>26197</v>
      </c>
      <c r="T4928"/>
      <c r="U4928" t="s">
        <v>26198</v>
      </c>
      <c r="V4928" t="s">
        <v>26199</v>
      </c>
      <c r="Y4928" s="97"/>
      <c r="AA4928" s="91" t="str">
        <v>MARSH001.7PE</v>
      </c>
    </row>
    <row r="4929" spans="1:27" s="91" customFormat="1" ht="15" customHeight="1" x14ac:dyDescent="0.35">
      <c r="A4929" t="s">
        <v>14657</v>
      </c>
      <c r="B4929" t="s">
        <v>14656</v>
      </c>
      <c r="C4929" t="s">
        <v>7449</v>
      </c>
      <c r="D4929" t="s">
        <v>14658</v>
      </c>
      <c r="E4929"/>
      <c r="F4929" t="s">
        <v>28983</v>
      </c>
      <c r="G4929"/>
      <c r="H4929">
        <v>0.3</v>
      </c>
      <c r="I4929">
        <v>4.99</v>
      </c>
      <c r="J4929" t="s">
        <v>625</v>
      </c>
      <c r="K4929">
        <v>36.13335</v>
      </c>
      <c r="L4929">
        <v>-82.427599999999998</v>
      </c>
      <c r="M4929" s="100" t="s">
        <v>38387</v>
      </c>
      <c r="N4929" t="s">
        <v>26214</v>
      </c>
      <c r="O4929" t="s">
        <v>42117</v>
      </c>
      <c r="P4929">
        <v>5</v>
      </c>
      <c r="Q4929" t="s">
        <v>27798</v>
      </c>
      <c r="R4929" t="s">
        <v>25821</v>
      </c>
      <c r="S4929" t="s">
        <v>26197</v>
      </c>
      <c r="T4929"/>
      <c r="U4929" t="s">
        <v>26198</v>
      </c>
      <c r="V4929" t="s">
        <v>26204</v>
      </c>
      <c r="W4929" s="91" t="s">
        <v>14659</v>
      </c>
      <c r="X4929" s="91" t="s">
        <v>32483</v>
      </c>
      <c r="Y4929" s="97"/>
      <c r="AA4929" s="91" t="str">
        <v>MARTI000.3UC</v>
      </c>
    </row>
    <row r="4930" spans="1:27" s="91" customFormat="1" ht="15" customHeight="1" x14ac:dyDescent="0.35">
      <c r="A4930" t="s">
        <v>14661</v>
      </c>
      <c r="B4930" t="s">
        <v>14660</v>
      </c>
      <c r="C4930" t="s">
        <v>7449</v>
      </c>
      <c r="D4930" t="s">
        <v>4339</v>
      </c>
      <c r="E4930"/>
      <c r="F4930" t="s">
        <v>29086</v>
      </c>
      <c r="G4930"/>
      <c r="H4930">
        <v>0.4</v>
      </c>
      <c r="I4930">
        <v>4.6399999999999997</v>
      </c>
      <c r="J4930" t="s">
        <v>470</v>
      </c>
      <c r="K4930">
        <v>35.603900000000003</v>
      </c>
      <c r="L4930">
        <v>-85.705439999999996</v>
      </c>
      <c r="M4930" s="100" t="s">
        <v>38403</v>
      </c>
      <c r="N4930" t="s">
        <v>26290</v>
      </c>
      <c r="O4930" t="s">
        <v>42803</v>
      </c>
      <c r="P4930">
        <v>3</v>
      </c>
      <c r="Q4930" t="s">
        <v>32484</v>
      </c>
      <c r="R4930" t="s">
        <v>25812</v>
      </c>
      <c r="S4930" t="s">
        <v>26197</v>
      </c>
      <c r="T4930"/>
      <c r="U4930" t="s">
        <v>26198</v>
      </c>
      <c r="V4930" t="s">
        <v>26199</v>
      </c>
      <c r="Y4930" s="97"/>
      <c r="AA4930" s="91" t="str">
        <v>MARTI000.4WA</v>
      </c>
    </row>
    <row r="4931" spans="1:27" s="91" customFormat="1" ht="15" customHeight="1" x14ac:dyDescent="0.35">
      <c r="A4931" t="s">
        <v>14663</v>
      </c>
      <c r="B4931" t="s">
        <v>14662</v>
      </c>
      <c r="C4931" t="s">
        <v>7449</v>
      </c>
      <c r="D4931" t="s">
        <v>14664</v>
      </c>
      <c r="E4931"/>
      <c r="F4931" t="s">
        <v>28983</v>
      </c>
      <c r="G4931"/>
      <c r="H4931">
        <v>1.1000000000000001</v>
      </c>
      <c r="I4931">
        <v>4.57</v>
      </c>
      <c r="J4931" t="s">
        <v>625</v>
      </c>
      <c r="K4931">
        <v>36.129899999999999</v>
      </c>
      <c r="L4931">
        <v>-82.409300000000002</v>
      </c>
      <c r="M4931" s="100" t="s">
        <v>38387</v>
      </c>
      <c r="N4931" t="s">
        <v>26214</v>
      </c>
      <c r="O4931" t="s">
        <v>42117</v>
      </c>
      <c r="P4931">
        <v>5</v>
      </c>
      <c r="Q4931" t="s">
        <v>27798</v>
      </c>
      <c r="R4931" t="s">
        <v>25821</v>
      </c>
      <c r="S4931" t="s">
        <v>26197</v>
      </c>
      <c r="T4931"/>
      <c r="U4931" t="s">
        <v>26198</v>
      </c>
      <c r="V4931" t="s">
        <v>26204</v>
      </c>
      <c r="Y4931" s="97"/>
      <c r="AA4931" s="91" t="str">
        <v>MARTI001.1UC</v>
      </c>
    </row>
    <row r="4932" spans="1:27" s="91" customFormat="1" ht="15" customHeight="1" x14ac:dyDescent="0.35">
      <c r="A4932" t="s">
        <v>14666</v>
      </c>
      <c r="B4932" t="s">
        <v>14665</v>
      </c>
      <c r="C4932" t="s">
        <v>7449</v>
      </c>
      <c r="D4932" t="s">
        <v>14667</v>
      </c>
      <c r="E4932"/>
      <c r="F4932" t="s">
        <v>9</v>
      </c>
      <c r="G4932"/>
      <c r="H4932">
        <v>2.5</v>
      </c>
      <c r="I4932">
        <v>36.1</v>
      </c>
      <c r="J4932" t="s">
        <v>104</v>
      </c>
      <c r="K4932">
        <v>36.111400000000003</v>
      </c>
      <c r="L4932">
        <v>-88.256900000000002</v>
      </c>
      <c r="M4932" s="100" t="s">
        <v>38392</v>
      </c>
      <c r="N4932" t="s">
        <v>26221</v>
      </c>
      <c r="O4932" t="s">
        <v>42804</v>
      </c>
      <c r="P4932">
        <v>3</v>
      </c>
      <c r="Q4932" t="s">
        <v>32485</v>
      </c>
      <c r="R4932" t="s">
        <v>25816</v>
      </c>
      <c r="S4932" t="s">
        <v>26197</v>
      </c>
      <c r="T4932"/>
      <c r="U4932" t="s">
        <v>26198</v>
      </c>
      <c r="V4932" t="s">
        <v>26199</v>
      </c>
      <c r="W4932" s="91" t="s">
        <v>35494</v>
      </c>
      <c r="Y4932" s="97"/>
      <c r="AA4932" s="91" t="str">
        <v>MARTI002.5CR</v>
      </c>
    </row>
    <row r="4933" spans="1:27" s="91" customFormat="1" ht="15" customHeight="1" x14ac:dyDescent="0.35">
      <c r="A4933" t="s">
        <v>14669</v>
      </c>
      <c r="B4933" t="s">
        <v>14668</v>
      </c>
      <c r="C4933" t="s">
        <v>7449</v>
      </c>
      <c r="D4933" t="s">
        <v>14670</v>
      </c>
      <c r="E4933"/>
      <c r="F4933" t="s">
        <v>33</v>
      </c>
      <c r="G4933"/>
      <c r="H4933">
        <v>4.2</v>
      </c>
      <c r="I4933">
        <v>34.200000000000003</v>
      </c>
      <c r="J4933" t="s">
        <v>614</v>
      </c>
      <c r="K4933">
        <v>36.238332999999997</v>
      </c>
      <c r="L4933">
        <v>-85.763056000000006</v>
      </c>
      <c r="M4933" s="100" t="s">
        <v>38458</v>
      </c>
      <c r="N4933" t="s">
        <v>26340</v>
      </c>
      <c r="O4933" t="s">
        <v>42805</v>
      </c>
      <c r="P4933">
        <v>5</v>
      </c>
      <c r="Q4933" t="s">
        <v>27799</v>
      </c>
      <c r="R4933" t="s">
        <v>25812</v>
      </c>
      <c r="S4933" t="s">
        <v>26197</v>
      </c>
      <c r="T4933"/>
      <c r="U4933" t="s">
        <v>26198</v>
      </c>
      <c r="V4933" t="s">
        <v>26199</v>
      </c>
      <c r="W4933" s="91" t="s">
        <v>14671</v>
      </c>
      <c r="X4933" s="91" t="s">
        <v>32486</v>
      </c>
      <c r="Y4933" s="97"/>
      <c r="AA4933" s="91" t="str">
        <v>MARTI004.2PU</v>
      </c>
    </row>
    <row r="4934" spans="1:27" s="91" customFormat="1" ht="15" customHeight="1" x14ac:dyDescent="0.35">
      <c r="A4934" s="310" t="s">
        <v>41452</v>
      </c>
      <c r="B4934" s="310" t="s">
        <v>41453</v>
      </c>
      <c r="C4934" s="310" t="s">
        <v>7449</v>
      </c>
      <c r="D4934" s="310" t="s">
        <v>41454</v>
      </c>
      <c r="E4934" s="310"/>
      <c r="F4934" s="310" t="s">
        <v>33</v>
      </c>
      <c r="G4934" s="310"/>
      <c r="H4934" s="314">
        <v>4.5999999999999996</v>
      </c>
      <c r="I4934" s="314">
        <v>29.5</v>
      </c>
      <c r="J4934" s="310" t="s">
        <v>614</v>
      </c>
      <c r="K4934" s="314">
        <v>36.235140000000001</v>
      </c>
      <c r="L4934" s="314">
        <v>-85.754930000000002</v>
      </c>
      <c r="M4934" s="314" t="s">
        <v>38458</v>
      </c>
      <c r="N4934" s="310" t="s">
        <v>26340</v>
      </c>
      <c r="O4934" s="310" t="s">
        <v>42805</v>
      </c>
      <c r="P4934" s="314">
        <v>5</v>
      </c>
      <c r="Q4934" s="310" t="s">
        <v>27799</v>
      </c>
      <c r="R4934" s="310" t="s">
        <v>25812</v>
      </c>
      <c r="S4934" s="310" t="s">
        <v>26197</v>
      </c>
      <c r="T4934" s="310"/>
      <c r="U4934" s="310" t="s">
        <v>26198</v>
      </c>
      <c r="V4934" s="310" t="s">
        <v>26199</v>
      </c>
      <c r="Y4934" s="97"/>
      <c r="AA4934" s="91" t="str">
        <v>MARTI004.6PU</v>
      </c>
    </row>
    <row r="4935" spans="1:27" s="91" customFormat="1" ht="15" customHeight="1" x14ac:dyDescent="0.35">
      <c r="A4935" t="s">
        <v>14673</v>
      </c>
      <c r="B4935" t="s">
        <v>14672</v>
      </c>
      <c r="C4935" t="s">
        <v>14674</v>
      </c>
      <c r="D4935" t="s">
        <v>14675</v>
      </c>
      <c r="E4935"/>
      <c r="F4935" t="s">
        <v>27</v>
      </c>
      <c r="G4935"/>
      <c r="H4935">
        <v>1</v>
      </c>
      <c r="I4935">
        <v>15.66</v>
      </c>
      <c r="J4935" t="s">
        <v>919</v>
      </c>
      <c r="K4935">
        <v>35.126100000000001</v>
      </c>
      <c r="L4935">
        <v>-89.728099999999998</v>
      </c>
      <c r="M4935" s="100" t="s">
        <v>38390</v>
      </c>
      <c r="N4935" t="s">
        <v>26218</v>
      </c>
      <c r="O4935" t="s">
        <v>42806</v>
      </c>
      <c r="P4935">
        <v>3</v>
      </c>
      <c r="Q4935" t="s">
        <v>27800</v>
      </c>
      <c r="R4935" t="s">
        <v>25828</v>
      </c>
      <c r="S4935" t="s">
        <v>26197</v>
      </c>
      <c r="T4935"/>
      <c r="U4935" t="s">
        <v>26198</v>
      </c>
      <c r="V4935" t="s">
        <v>26199</v>
      </c>
      <c r="X4935" s="91" t="s">
        <v>35495</v>
      </c>
      <c r="Y4935" s="97"/>
      <c r="AA4935" s="91" t="str">
        <v>MARYS001.0SH</v>
      </c>
    </row>
    <row r="4936" spans="1:27" s="91" customFormat="1" ht="15" customHeight="1" x14ac:dyDescent="0.35">
      <c r="A4936" t="s">
        <v>39698</v>
      </c>
      <c r="B4936" t="s">
        <v>14676</v>
      </c>
      <c r="C4936" t="s">
        <v>14674</v>
      </c>
      <c r="D4936" t="s">
        <v>39699</v>
      </c>
      <c r="E4936"/>
      <c r="F4936" t="s">
        <v>27</v>
      </c>
      <c r="G4936"/>
      <c r="H4936">
        <v>6.4</v>
      </c>
      <c r="I4936">
        <v>3.73</v>
      </c>
      <c r="J4936" t="s">
        <v>919</v>
      </c>
      <c r="K4936">
        <v>35.1374</v>
      </c>
      <c r="L4936">
        <v>-89.660200000000003</v>
      </c>
      <c r="M4936" s="100" t="s">
        <v>38390</v>
      </c>
      <c r="N4936" t="s">
        <v>26218</v>
      </c>
      <c r="O4936" t="s">
        <v>42806</v>
      </c>
      <c r="P4936">
        <v>3</v>
      </c>
      <c r="Q4936" t="s">
        <v>27801</v>
      </c>
      <c r="R4936" t="s">
        <v>25828</v>
      </c>
      <c r="S4936" t="s">
        <v>26197</v>
      </c>
      <c r="T4936"/>
      <c r="U4936" t="s">
        <v>26198</v>
      </c>
      <c r="V4936" t="s">
        <v>26199</v>
      </c>
      <c r="W4936" s="91" t="s">
        <v>14677</v>
      </c>
      <c r="X4936" s="91" t="s">
        <v>39700</v>
      </c>
      <c r="Y4936" s="97"/>
      <c r="AA4936" s="91" t="str">
        <v>MARYS006.4SH</v>
      </c>
    </row>
    <row r="4937" spans="1:27" s="91" customFormat="1" ht="15" customHeight="1" x14ac:dyDescent="0.35">
      <c r="A4937" s="310" t="s">
        <v>39701</v>
      </c>
      <c r="B4937" s="310" t="s">
        <v>39702</v>
      </c>
      <c r="C4937" s="310" t="s">
        <v>14674</v>
      </c>
      <c r="D4937" s="310" t="s">
        <v>39703</v>
      </c>
      <c r="E4937" s="310"/>
      <c r="F4937" s="310" t="s">
        <v>27</v>
      </c>
      <c r="G4937" s="310"/>
      <c r="H4937" s="314">
        <v>8.9</v>
      </c>
      <c r="I4937" s="314">
        <v>1.6</v>
      </c>
      <c r="J4937" s="310" t="s">
        <v>80</v>
      </c>
      <c r="K4937" s="314">
        <v>35.1327</v>
      </c>
      <c r="L4937" s="314">
        <v>-89.624870000000001</v>
      </c>
      <c r="M4937" s="314" t="s">
        <v>38390</v>
      </c>
      <c r="N4937" s="310" t="s">
        <v>26218</v>
      </c>
      <c r="O4937" s="310" t="s">
        <v>42806</v>
      </c>
      <c r="P4937" s="314">
        <v>3</v>
      </c>
      <c r="Q4937" s="310" t="s">
        <v>39704</v>
      </c>
      <c r="R4937" s="310" t="s">
        <v>25828</v>
      </c>
      <c r="S4937" s="310" t="s">
        <v>26197</v>
      </c>
      <c r="T4937" s="310" t="s">
        <v>41455</v>
      </c>
      <c r="U4937" s="310" t="s">
        <v>26207</v>
      </c>
      <c r="V4937" s="310" t="s">
        <v>26199</v>
      </c>
      <c r="W4937" s="91" t="s">
        <v>39705</v>
      </c>
      <c r="X4937" s="91" t="s">
        <v>39706</v>
      </c>
      <c r="Y4937" s="97"/>
      <c r="AA4937" s="91" t="str">
        <v>MARYS008.9FA</v>
      </c>
    </row>
    <row r="4938" spans="1:27" s="91" customFormat="1" ht="15" customHeight="1" x14ac:dyDescent="0.35">
      <c r="A4938" t="s">
        <v>14679</v>
      </c>
      <c r="B4938" t="s">
        <v>14678</v>
      </c>
      <c r="C4938" t="s">
        <v>8734</v>
      </c>
      <c r="D4938" t="s">
        <v>14680</v>
      </c>
      <c r="E4938"/>
      <c r="F4938" t="s">
        <v>29086</v>
      </c>
      <c r="G4938"/>
      <c r="H4938">
        <v>0.1</v>
      </c>
      <c r="I4938">
        <v>3.22</v>
      </c>
      <c r="J4938" t="s">
        <v>1600</v>
      </c>
      <c r="K4938">
        <v>34.997509999999998</v>
      </c>
      <c r="L4938">
        <v>-86.522480000000002</v>
      </c>
      <c r="M4938" s="100" t="s">
        <v>38525</v>
      </c>
      <c r="N4938" t="s">
        <v>26419</v>
      </c>
      <c r="O4938" t="s">
        <v>42486</v>
      </c>
      <c r="P4938">
        <v>1</v>
      </c>
      <c r="Q4938" t="s">
        <v>27189</v>
      </c>
      <c r="R4938" t="s">
        <v>25808</v>
      </c>
      <c r="S4938" t="s">
        <v>26197</v>
      </c>
      <c r="T4938"/>
      <c r="U4938" t="s">
        <v>26198</v>
      </c>
      <c r="V4938" t="s">
        <v>26199</v>
      </c>
      <c r="X4938" s="91" t="s">
        <v>32487</v>
      </c>
      <c r="Y4938" s="97"/>
      <c r="AA4938" s="91" t="str">
        <v>MASON000.1LI</v>
      </c>
    </row>
    <row r="4939" spans="1:27" s="91" customFormat="1" ht="15" customHeight="1" x14ac:dyDescent="0.35">
      <c r="A4939" t="s">
        <v>14682</v>
      </c>
      <c r="B4939" t="s">
        <v>14681</v>
      </c>
      <c r="C4939" t="s">
        <v>8734</v>
      </c>
      <c r="D4939" t="s">
        <v>5710</v>
      </c>
      <c r="E4939"/>
      <c r="F4939" t="s">
        <v>29086</v>
      </c>
      <c r="G4939"/>
      <c r="H4939">
        <v>0.2</v>
      </c>
      <c r="I4939">
        <v>3.18</v>
      </c>
      <c r="J4939" t="s">
        <v>1600</v>
      </c>
      <c r="K4939">
        <v>34.998640999999999</v>
      </c>
      <c r="L4939">
        <v>-86.523769999999999</v>
      </c>
      <c r="M4939" s="100" t="s">
        <v>38525</v>
      </c>
      <c r="N4939" t="s">
        <v>26419</v>
      </c>
      <c r="O4939" t="s">
        <v>42486</v>
      </c>
      <c r="P4939">
        <v>1</v>
      </c>
      <c r="Q4939" t="s">
        <v>27189</v>
      </c>
      <c r="R4939" t="s">
        <v>25808</v>
      </c>
      <c r="S4939" t="s">
        <v>26197</v>
      </c>
      <c r="T4939"/>
      <c r="U4939" t="s">
        <v>26198</v>
      </c>
      <c r="V4939" t="s">
        <v>26199</v>
      </c>
      <c r="Y4939" s="97"/>
      <c r="AA4939" s="91" t="str">
        <v>MASON000.2LI</v>
      </c>
    </row>
    <row r="4940" spans="1:27" s="91" customFormat="1" ht="15" customHeight="1" x14ac:dyDescent="0.35">
      <c r="A4940" t="s">
        <v>29277</v>
      </c>
      <c r="B4940" t="s">
        <v>8732</v>
      </c>
      <c r="C4940" t="s">
        <v>8734</v>
      </c>
      <c r="D4940" t="s">
        <v>8735</v>
      </c>
      <c r="E4940" t="s">
        <v>26424</v>
      </c>
      <c r="F4940" t="s">
        <v>29086</v>
      </c>
      <c r="G4940"/>
      <c r="H4940">
        <v>2.1</v>
      </c>
      <c r="I4940">
        <v>0.72</v>
      </c>
      <c r="J4940" t="s">
        <v>1600</v>
      </c>
      <c r="K4940">
        <v>35.01914</v>
      </c>
      <c r="L4940">
        <v>-86.537779999999998</v>
      </c>
      <c r="M4940" s="100" t="s">
        <v>38525</v>
      </c>
      <c r="N4940" t="s">
        <v>26419</v>
      </c>
      <c r="O4940" t="s">
        <v>42486</v>
      </c>
      <c r="P4940">
        <v>1</v>
      </c>
      <c r="Q4940" t="s">
        <v>27189</v>
      </c>
      <c r="R4940" t="s">
        <v>25808</v>
      </c>
      <c r="S4940" t="s">
        <v>26197</v>
      </c>
      <c r="T4940"/>
      <c r="U4940" t="s">
        <v>26198</v>
      </c>
      <c r="V4940" t="s">
        <v>26199</v>
      </c>
      <c r="W4940" s="91" t="s">
        <v>8733</v>
      </c>
      <c r="X4940" s="91" t="s">
        <v>35496</v>
      </c>
      <c r="Y4940" s="97"/>
      <c r="AA4940" s="91" t="str">
        <v>MASON002.1LI</v>
      </c>
    </row>
    <row r="4941" spans="1:27" s="91" customFormat="1" ht="15" customHeight="1" x14ac:dyDescent="0.35">
      <c r="A4941" t="s">
        <v>14684</v>
      </c>
      <c r="B4941" t="s">
        <v>14683</v>
      </c>
      <c r="C4941" t="s">
        <v>14685</v>
      </c>
      <c r="D4941" t="s">
        <v>14686</v>
      </c>
      <c r="E4941"/>
      <c r="F4941" t="s">
        <v>27</v>
      </c>
      <c r="G4941"/>
      <c r="H4941">
        <v>4.5999999999999996</v>
      </c>
      <c r="I4941">
        <v>12.51</v>
      </c>
      <c r="J4941" t="s">
        <v>404</v>
      </c>
      <c r="K4941">
        <v>35.604300000000002</v>
      </c>
      <c r="L4941">
        <v>-89.720699999999994</v>
      </c>
      <c r="M4941" s="100" t="s">
        <v>38450</v>
      </c>
      <c r="N4941" t="s">
        <v>26319</v>
      </c>
      <c r="O4941" t="s">
        <v>42789</v>
      </c>
      <c r="P4941">
        <v>4</v>
      </c>
      <c r="Q4941" t="s">
        <v>27802</v>
      </c>
      <c r="R4941" t="s">
        <v>25828</v>
      </c>
      <c r="S4941" t="s">
        <v>26197</v>
      </c>
      <c r="T4941"/>
      <c r="U4941" t="s">
        <v>26198</v>
      </c>
      <c r="V4941" t="s">
        <v>26199</v>
      </c>
      <c r="X4941" s="91" t="s">
        <v>32488</v>
      </c>
      <c r="Y4941" s="97"/>
      <c r="AA4941" s="91" t="str">
        <v>MATHI004.6TI</v>
      </c>
    </row>
    <row r="4942" spans="1:27" s="91" customFormat="1" ht="15" customHeight="1" x14ac:dyDescent="0.35">
      <c r="A4942" t="s">
        <v>14688</v>
      </c>
      <c r="B4942" t="s">
        <v>14687</v>
      </c>
      <c r="C4942" t="s">
        <v>14685</v>
      </c>
      <c r="D4942" t="s">
        <v>14689</v>
      </c>
      <c r="E4942"/>
      <c r="F4942" t="s">
        <v>27</v>
      </c>
      <c r="G4942"/>
      <c r="H4942">
        <v>5.8</v>
      </c>
      <c r="I4942">
        <v>7.16</v>
      </c>
      <c r="J4942" t="s">
        <v>404</v>
      </c>
      <c r="K4942">
        <v>35.593299999999999</v>
      </c>
      <c r="L4942">
        <v>-89.710499999999996</v>
      </c>
      <c r="M4942" s="100" t="s">
        <v>38450</v>
      </c>
      <c r="N4942" t="s">
        <v>26319</v>
      </c>
      <c r="O4942" t="s">
        <v>42789</v>
      </c>
      <c r="P4942">
        <v>4</v>
      </c>
      <c r="Q4942" t="s">
        <v>27802</v>
      </c>
      <c r="R4942" t="s">
        <v>25828</v>
      </c>
      <c r="S4942" t="s">
        <v>26197</v>
      </c>
      <c r="T4942"/>
      <c r="U4942" t="s">
        <v>26198</v>
      </c>
      <c r="V4942" t="s">
        <v>26199</v>
      </c>
      <c r="Y4942" s="97"/>
      <c r="AA4942" s="91" t="str">
        <v>MATHI005.8TI</v>
      </c>
    </row>
    <row r="4943" spans="1:27" s="91" customFormat="1" ht="15" customHeight="1" x14ac:dyDescent="0.35">
      <c r="A4943" t="s">
        <v>14691</v>
      </c>
      <c r="B4943" t="s">
        <v>14690</v>
      </c>
      <c r="C4943" t="s">
        <v>14692</v>
      </c>
      <c r="D4943" t="s">
        <v>14693</v>
      </c>
      <c r="E4943"/>
      <c r="F4943" t="s">
        <v>27</v>
      </c>
      <c r="G4943"/>
      <c r="H4943">
        <v>1.5</v>
      </c>
      <c r="I4943">
        <v>6.96</v>
      </c>
      <c r="J4943" t="s">
        <v>28</v>
      </c>
      <c r="K4943">
        <v>35.762610000000002</v>
      </c>
      <c r="L4943">
        <v>-88.889319999999998</v>
      </c>
      <c r="M4943" s="100" t="s">
        <v>38429</v>
      </c>
      <c r="N4943" t="s">
        <v>26286</v>
      </c>
      <c r="O4943" t="s">
        <v>42421</v>
      </c>
      <c r="P4943">
        <v>2</v>
      </c>
      <c r="Q4943" t="s">
        <v>27803</v>
      </c>
      <c r="R4943" t="s">
        <v>25816</v>
      </c>
      <c r="S4943" t="s">
        <v>26197</v>
      </c>
      <c r="T4943"/>
      <c r="U4943" t="s">
        <v>26198</v>
      </c>
      <c r="V4943" t="s">
        <v>26199</v>
      </c>
      <c r="Y4943" s="97"/>
      <c r="AA4943" s="91" t="str">
        <v>MATTH001.5MN</v>
      </c>
    </row>
    <row r="4944" spans="1:27" s="91" customFormat="1" ht="15" customHeight="1" x14ac:dyDescent="0.35">
      <c r="A4944" t="s">
        <v>14695</v>
      </c>
      <c r="B4944" t="s">
        <v>14694</v>
      </c>
      <c r="C4944" t="s">
        <v>14696</v>
      </c>
      <c r="D4944" t="s">
        <v>14697</v>
      </c>
      <c r="E4944"/>
      <c r="F4944" t="s">
        <v>9</v>
      </c>
      <c r="G4944"/>
      <c r="H4944">
        <v>0.7</v>
      </c>
      <c r="I4944">
        <v>4.3600000000000003</v>
      </c>
      <c r="J4944" t="s">
        <v>10</v>
      </c>
      <c r="K4944">
        <v>35.228630000000003</v>
      </c>
      <c r="L4944">
        <v>-88.669330000000002</v>
      </c>
      <c r="M4944" s="100" t="s">
        <v>38377</v>
      </c>
      <c r="N4944" t="s">
        <v>26200</v>
      </c>
      <c r="O4944" t="s">
        <v>42483</v>
      </c>
      <c r="P4944">
        <v>4</v>
      </c>
      <c r="Q4944" t="s">
        <v>26201</v>
      </c>
      <c r="R4944" t="s">
        <v>25816</v>
      </c>
      <c r="S4944" t="s">
        <v>26197</v>
      </c>
      <c r="T4944"/>
      <c r="U4944" t="s">
        <v>26198</v>
      </c>
      <c r="V4944" t="s">
        <v>26199</v>
      </c>
      <c r="W4944" s="91" t="s">
        <v>14698</v>
      </c>
      <c r="X4944" s="91" t="s">
        <v>34644</v>
      </c>
      <c r="Y4944" s="97"/>
      <c r="AA4944" s="91" t="str">
        <v>MAXED000.7MC</v>
      </c>
    </row>
    <row r="4945" spans="1:27" s="91" customFormat="1" ht="15" customHeight="1" x14ac:dyDescent="0.35">
      <c r="A4945" t="s">
        <v>14700</v>
      </c>
      <c r="B4945" t="s">
        <v>14699</v>
      </c>
      <c r="C4945" t="s">
        <v>14701</v>
      </c>
      <c r="D4945" t="s">
        <v>14702</v>
      </c>
      <c r="E4945"/>
      <c r="F4945" t="s">
        <v>29088</v>
      </c>
      <c r="G4945"/>
      <c r="H4945">
        <v>0.1</v>
      </c>
      <c r="I4945">
        <v>6.78</v>
      </c>
      <c r="J4945" t="s">
        <v>253</v>
      </c>
      <c r="K4945">
        <v>36.523209999999999</v>
      </c>
      <c r="L4945">
        <v>-86.624970000000005</v>
      </c>
      <c r="M4945" s="100" t="s">
        <v>38413</v>
      </c>
      <c r="N4945" t="s">
        <v>26250</v>
      </c>
      <c r="O4945" t="s">
        <v>42790</v>
      </c>
      <c r="P4945">
        <v>4</v>
      </c>
      <c r="Q4945" t="s">
        <v>27804</v>
      </c>
      <c r="R4945" t="s">
        <v>25829</v>
      </c>
      <c r="S4945" t="s">
        <v>26197</v>
      </c>
      <c r="T4945"/>
      <c r="U4945" t="s">
        <v>26198</v>
      </c>
      <c r="V4945" t="s">
        <v>26199</v>
      </c>
      <c r="Y4945" s="97"/>
      <c r="AA4945" s="91" t="str">
        <v>MAXWE000.1SR</v>
      </c>
    </row>
    <row r="4946" spans="1:27" s="91" customFormat="1" ht="15" customHeight="1" x14ac:dyDescent="0.35">
      <c r="A4946" t="s">
        <v>14704</v>
      </c>
      <c r="B4946" t="s">
        <v>14703</v>
      </c>
      <c r="C4946" t="s">
        <v>14701</v>
      </c>
      <c r="D4946" t="s">
        <v>14705</v>
      </c>
      <c r="E4946"/>
      <c r="F4946" t="s">
        <v>29086</v>
      </c>
      <c r="G4946"/>
      <c r="H4946">
        <v>1.4</v>
      </c>
      <c r="I4946">
        <v>2.98</v>
      </c>
      <c r="J4946" t="s">
        <v>614</v>
      </c>
      <c r="K4946">
        <v>36.136180000000003</v>
      </c>
      <c r="L4946">
        <v>-85.628860000000003</v>
      </c>
      <c r="M4946" s="100" t="s">
        <v>38383</v>
      </c>
      <c r="N4946" t="s">
        <v>3589</v>
      </c>
      <c r="O4946" t="s">
        <v>42546</v>
      </c>
      <c r="P4946">
        <v>2</v>
      </c>
      <c r="Q4946" t="s">
        <v>32489</v>
      </c>
      <c r="R4946" t="s">
        <v>25812</v>
      </c>
      <c r="S4946" t="s">
        <v>26197</v>
      </c>
      <c r="T4946"/>
      <c r="U4946" t="s">
        <v>26198</v>
      </c>
      <c r="V4946" t="s">
        <v>26199</v>
      </c>
      <c r="Y4946" s="97"/>
      <c r="AA4946" s="91" t="str">
        <v>MAXWE001.4PU</v>
      </c>
    </row>
    <row r="4947" spans="1:27" s="91" customFormat="1" ht="15" customHeight="1" x14ac:dyDescent="0.35">
      <c r="A4947" t="s">
        <v>14707</v>
      </c>
      <c r="B4947" t="s">
        <v>14706</v>
      </c>
      <c r="C4947" t="s">
        <v>14701</v>
      </c>
      <c r="D4947" t="s">
        <v>14708</v>
      </c>
      <c r="E4947"/>
      <c r="F4947" t="s">
        <v>29088</v>
      </c>
      <c r="G4947"/>
      <c r="H4947">
        <v>1.7</v>
      </c>
      <c r="I4947">
        <v>4.4000000000000004</v>
      </c>
      <c r="J4947" t="s">
        <v>253</v>
      </c>
      <c r="K4947">
        <v>36.523600000000002</v>
      </c>
      <c r="L4947">
        <v>-86.599199999999996</v>
      </c>
      <c r="M4947" s="100" t="s">
        <v>38413</v>
      </c>
      <c r="N4947" t="s">
        <v>26250</v>
      </c>
      <c r="O4947" t="s">
        <v>42790</v>
      </c>
      <c r="P4947">
        <v>4</v>
      </c>
      <c r="Q4947" t="s">
        <v>27804</v>
      </c>
      <c r="R4947" t="s">
        <v>25829</v>
      </c>
      <c r="S4947" t="s">
        <v>26197</v>
      </c>
      <c r="T4947"/>
      <c r="U4947" t="s">
        <v>26198</v>
      </c>
      <c r="V4947" t="s">
        <v>26199</v>
      </c>
      <c r="W4947" s="91" t="s">
        <v>14709</v>
      </c>
      <c r="X4947" s="91" t="s">
        <v>34425</v>
      </c>
      <c r="Y4947" s="97"/>
      <c r="AA4947" s="91" t="str">
        <v>MAXWE001.7SR</v>
      </c>
    </row>
    <row r="4948" spans="1:27" s="91" customFormat="1" ht="15" customHeight="1" x14ac:dyDescent="0.35">
      <c r="A4948" s="310" t="s">
        <v>41456</v>
      </c>
      <c r="B4948" s="310" t="s">
        <v>41457</v>
      </c>
      <c r="C4948" s="310" t="s">
        <v>14712</v>
      </c>
      <c r="D4948" s="310" t="s">
        <v>41458</v>
      </c>
      <c r="E4948" s="310"/>
      <c r="F4948" s="310" t="s">
        <v>75</v>
      </c>
      <c r="G4948" s="310"/>
      <c r="H4948" s="314">
        <v>0.2</v>
      </c>
      <c r="I4948" s="314">
        <v>1.4</v>
      </c>
      <c r="J4948" s="310" t="s">
        <v>148</v>
      </c>
      <c r="K4948" s="314">
        <v>35.99879</v>
      </c>
      <c r="L4948" s="314">
        <v>-86.59254</v>
      </c>
      <c r="M4948" s="314" t="s">
        <v>38401</v>
      </c>
      <c r="N4948" s="310" t="s">
        <v>26226</v>
      </c>
      <c r="O4948" s="310" t="s">
        <v>40484</v>
      </c>
      <c r="P4948" s="314">
        <v>2</v>
      </c>
      <c r="Q4948" s="310" t="s">
        <v>36527</v>
      </c>
      <c r="R4948" s="310" t="s">
        <v>25829</v>
      </c>
      <c r="S4948" s="310" t="s">
        <v>26197</v>
      </c>
      <c r="T4948" s="310"/>
      <c r="U4948" s="310" t="s">
        <v>26198</v>
      </c>
      <c r="V4948" s="310" t="s">
        <v>26199</v>
      </c>
      <c r="W4948" s="91" t="s">
        <v>41459</v>
      </c>
      <c r="X4948" s="91" t="s">
        <v>41460</v>
      </c>
      <c r="Y4948" s="97"/>
      <c r="AA4948" s="91" t="str">
        <v>MAY000.2RU</v>
      </c>
    </row>
    <row r="4949" spans="1:27" s="91" customFormat="1" ht="15" customHeight="1" x14ac:dyDescent="0.35">
      <c r="A4949" t="s">
        <v>14711</v>
      </c>
      <c r="B4949" t="s">
        <v>14710</v>
      </c>
      <c r="C4949" t="s">
        <v>14712</v>
      </c>
      <c r="D4949" t="s">
        <v>14713</v>
      </c>
      <c r="E4949"/>
      <c r="F4949" t="s">
        <v>9</v>
      </c>
      <c r="G4949"/>
      <c r="H4949">
        <v>1.4</v>
      </c>
      <c r="I4949">
        <v>12.54</v>
      </c>
      <c r="J4949" t="s">
        <v>80</v>
      </c>
      <c r="K4949">
        <v>35.1494</v>
      </c>
      <c r="L4949">
        <v>-89.198099999999997</v>
      </c>
      <c r="M4949" s="100" t="s">
        <v>38390</v>
      </c>
      <c r="N4949" t="s">
        <v>26218</v>
      </c>
      <c r="O4949" t="s">
        <v>42681</v>
      </c>
      <c r="P4949">
        <v>3</v>
      </c>
      <c r="Q4949" t="s">
        <v>32490</v>
      </c>
      <c r="R4949" t="s">
        <v>25828</v>
      </c>
      <c r="S4949" t="s">
        <v>26197</v>
      </c>
      <c r="T4949"/>
      <c r="U4949" t="s">
        <v>26198</v>
      </c>
      <c r="V4949" t="s">
        <v>26199</v>
      </c>
      <c r="X4949" s="91" t="s">
        <v>32491</v>
      </c>
      <c r="Y4949" s="97"/>
      <c r="AA4949" s="91" t="str">
        <v>MAY001.4FA</v>
      </c>
    </row>
    <row r="4950" spans="1:27" s="91" customFormat="1" ht="15" customHeight="1" x14ac:dyDescent="0.35">
      <c r="A4950" t="s">
        <v>14715</v>
      </c>
      <c r="B4950" t="s">
        <v>14714</v>
      </c>
      <c r="C4950" t="s">
        <v>14716</v>
      </c>
      <c r="D4950" t="s">
        <v>14717</v>
      </c>
      <c r="E4950"/>
      <c r="F4950" t="s">
        <v>28977</v>
      </c>
      <c r="G4950"/>
      <c r="H4950">
        <v>2.7</v>
      </c>
      <c r="I4950">
        <v>3.37</v>
      </c>
      <c r="J4950" t="s">
        <v>942</v>
      </c>
      <c r="K4950">
        <v>35.0092</v>
      </c>
      <c r="L4950">
        <v>-87.757199999999997</v>
      </c>
      <c r="M4950" s="100" t="s">
        <v>38376</v>
      </c>
      <c r="N4950" t="s">
        <v>26196</v>
      </c>
      <c r="O4950" t="s">
        <v>42741</v>
      </c>
      <c r="P4950">
        <v>1</v>
      </c>
      <c r="Q4950" t="s">
        <v>32492</v>
      </c>
      <c r="R4950" t="s">
        <v>25808</v>
      </c>
      <c r="S4950" t="s">
        <v>26197</v>
      </c>
      <c r="T4950"/>
      <c r="U4950" t="s">
        <v>26198</v>
      </c>
      <c r="V4950" t="s">
        <v>26199</v>
      </c>
      <c r="W4950" s="91" t="s">
        <v>14718</v>
      </c>
      <c r="X4950" s="91" t="s">
        <v>35497</v>
      </c>
      <c r="Y4950" s="97"/>
      <c r="AA4950" s="91" t="str">
        <v>MAY002.7WE</v>
      </c>
    </row>
    <row r="4951" spans="1:27" s="91" customFormat="1" ht="15" customHeight="1" x14ac:dyDescent="0.35">
      <c r="A4951" t="s">
        <v>14720</v>
      </c>
      <c r="B4951" t="s">
        <v>14719</v>
      </c>
      <c r="C4951" t="s">
        <v>14716</v>
      </c>
      <c r="D4951" t="s">
        <v>9462</v>
      </c>
      <c r="E4951"/>
      <c r="F4951" t="s">
        <v>9</v>
      </c>
      <c r="G4951"/>
      <c r="H4951">
        <v>3.2</v>
      </c>
      <c r="I4951">
        <v>0.38</v>
      </c>
      <c r="J4951" t="s">
        <v>3832</v>
      </c>
      <c r="K4951">
        <v>35.356160000000003</v>
      </c>
      <c r="L4951">
        <v>-89.076629999999994</v>
      </c>
      <c r="M4951" s="100" t="s">
        <v>38450</v>
      </c>
      <c r="N4951" t="s">
        <v>26319</v>
      </c>
      <c r="O4951" t="s">
        <v>42370</v>
      </c>
      <c r="P4951">
        <v>4</v>
      </c>
      <c r="Q4951" t="s">
        <v>32493</v>
      </c>
      <c r="R4951" t="s">
        <v>25828</v>
      </c>
      <c r="S4951" t="s">
        <v>26197</v>
      </c>
      <c r="T4951"/>
      <c r="U4951" t="s">
        <v>26198</v>
      </c>
      <c r="V4951" t="s">
        <v>26199</v>
      </c>
      <c r="X4951" s="91" t="s">
        <v>32494</v>
      </c>
      <c r="Y4951" s="97"/>
      <c r="AA4951" s="91" t="str">
        <v>MAY003.2HR</v>
      </c>
    </row>
    <row r="4952" spans="1:27" s="91" customFormat="1" ht="15" customHeight="1" x14ac:dyDescent="0.35">
      <c r="A4952" t="s">
        <v>14722</v>
      </c>
      <c r="B4952" t="s">
        <v>14721</v>
      </c>
      <c r="C4952" t="s">
        <v>14723</v>
      </c>
      <c r="D4952" t="s">
        <v>14724</v>
      </c>
      <c r="E4952"/>
      <c r="F4952" t="s">
        <v>75</v>
      </c>
      <c r="G4952"/>
      <c r="H4952">
        <v>0.8</v>
      </c>
      <c r="I4952">
        <v>14.91</v>
      </c>
      <c r="J4952" t="s">
        <v>95</v>
      </c>
      <c r="K4952">
        <v>35.880000000000003</v>
      </c>
      <c r="L4952">
        <v>-86.775000000000006</v>
      </c>
      <c r="M4952" s="100" t="s">
        <v>38379</v>
      </c>
      <c r="N4952" t="s">
        <v>26205</v>
      </c>
      <c r="O4952" t="s">
        <v>42791</v>
      </c>
      <c r="P4952">
        <v>1</v>
      </c>
      <c r="Q4952" t="s">
        <v>32495</v>
      </c>
      <c r="R4952" t="s">
        <v>25829</v>
      </c>
      <c r="S4952" t="s">
        <v>26197</v>
      </c>
      <c r="T4952"/>
      <c r="U4952" t="s">
        <v>26198</v>
      </c>
      <c r="V4952" t="s">
        <v>26199</v>
      </c>
      <c r="Y4952" s="97"/>
      <c r="AA4952" s="91" t="str">
        <v>MAYES000.8WI</v>
      </c>
    </row>
    <row r="4953" spans="1:27" s="91" customFormat="1" ht="15" customHeight="1" x14ac:dyDescent="0.35">
      <c r="A4953" t="s">
        <v>14726</v>
      </c>
      <c r="B4953" t="s">
        <v>14725</v>
      </c>
      <c r="C4953" t="s">
        <v>14727</v>
      </c>
      <c r="D4953" t="s">
        <v>14728</v>
      </c>
      <c r="E4953"/>
      <c r="F4953" t="s">
        <v>27</v>
      </c>
      <c r="G4953"/>
      <c r="H4953">
        <v>0.9</v>
      </c>
      <c r="I4953">
        <v>4.76</v>
      </c>
      <c r="J4953" t="s">
        <v>207</v>
      </c>
      <c r="K4953">
        <v>36.417879999999997</v>
      </c>
      <c r="L4953">
        <v>-88.606579999999994</v>
      </c>
      <c r="M4953" s="100" t="s">
        <v>38448</v>
      </c>
      <c r="N4953" t="s">
        <v>619</v>
      </c>
      <c r="O4953" t="s">
        <v>42706</v>
      </c>
      <c r="P4953">
        <v>5</v>
      </c>
      <c r="Q4953" t="s">
        <v>27805</v>
      </c>
      <c r="R4953" t="s">
        <v>25816</v>
      </c>
      <c r="S4953" t="s">
        <v>26197</v>
      </c>
      <c r="T4953"/>
      <c r="U4953" t="s">
        <v>26198</v>
      </c>
      <c r="V4953" t="s">
        <v>26199</v>
      </c>
      <c r="W4953" s="91" t="s">
        <v>14729</v>
      </c>
      <c r="X4953" s="91" t="s">
        <v>32496</v>
      </c>
      <c r="Y4953" s="97"/>
      <c r="AA4953" s="91" t="str">
        <v>MAYO000.9WY</v>
      </c>
    </row>
    <row r="4954" spans="1:27" s="91" customFormat="1" ht="15" customHeight="1" x14ac:dyDescent="0.35">
      <c r="A4954" t="s">
        <v>14731</v>
      </c>
      <c r="B4954" t="s">
        <v>14730</v>
      </c>
      <c r="C4954" t="s">
        <v>14732</v>
      </c>
      <c r="D4954" t="s">
        <v>1014</v>
      </c>
      <c r="E4954"/>
      <c r="F4954" t="s">
        <v>27</v>
      </c>
      <c r="G4954"/>
      <c r="H4954">
        <v>6.4</v>
      </c>
      <c r="I4954">
        <v>39.31</v>
      </c>
      <c r="J4954" t="s">
        <v>404</v>
      </c>
      <c r="K4954">
        <v>35.393900000000002</v>
      </c>
      <c r="L4954">
        <v>-89.641400000000004</v>
      </c>
      <c r="M4954" s="100" t="s">
        <v>38427</v>
      </c>
      <c r="N4954" t="s">
        <v>26281</v>
      </c>
      <c r="O4954" t="s">
        <v>42749</v>
      </c>
      <c r="P4954">
        <v>2</v>
      </c>
      <c r="Q4954" t="s">
        <v>27806</v>
      </c>
      <c r="R4954" t="s">
        <v>25828</v>
      </c>
      <c r="S4954" t="s">
        <v>26197</v>
      </c>
      <c r="T4954"/>
      <c r="U4954" t="s">
        <v>26198</v>
      </c>
      <c r="V4954" t="s">
        <v>26199</v>
      </c>
      <c r="W4954" s="91" t="s">
        <v>14733</v>
      </c>
      <c r="X4954" s="91" t="s">
        <v>32497</v>
      </c>
      <c r="Y4954" s="97"/>
      <c r="AA4954" s="91" t="str">
        <v>MBEAV1C6.4TI</v>
      </c>
    </row>
    <row r="4955" spans="1:27" s="91" customFormat="1" ht="15" customHeight="1" x14ac:dyDescent="0.35">
      <c r="A4955" t="s">
        <v>14735</v>
      </c>
      <c r="B4955" t="s">
        <v>14734</v>
      </c>
      <c r="C4955" t="s">
        <v>14732</v>
      </c>
      <c r="D4955" t="s">
        <v>14736</v>
      </c>
      <c r="E4955"/>
      <c r="F4955" t="s">
        <v>27</v>
      </c>
      <c r="G4955"/>
      <c r="H4955">
        <v>9.1999999999999993</v>
      </c>
      <c r="I4955">
        <v>19.72</v>
      </c>
      <c r="J4955" t="s">
        <v>404</v>
      </c>
      <c r="K4955">
        <v>35.447800000000001</v>
      </c>
      <c r="L4955">
        <v>-89.622799999999998</v>
      </c>
      <c r="M4955" s="100" t="s">
        <v>38427</v>
      </c>
      <c r="N4955" t="s">
        <v>26281</v>
      </c>
      <c r="O4955" t="s">
        <v>42749</v>
      </c>
      <c r="P4955">
        <v>2</v>
      </c>
      <c r="Q4955" t="s">
        <v>27806</v>
      </c>
      <c r="R4955" t="s">
        <v>25828</v>
      </c>
      <c r="S4955" t="s">
        <v>26197</v>
      </c>
      <c r="T4955"/>
      <c r="U4955" t="s">
        <v>26198</v>
      </c>
      <c r="V4955" t="s">
        <v>26199</v>
      </c>
      <c r="W4955" s="91" t="s">
        <v>14737</v>
      </c>
      <c r="X4955" s="91" t="s">
        <v>32498</v>
      </c>
      <c r="Y4955" s="97"/>
      <c r="AA4955" s="91" t="str">
        <v>MBEAV1C9.2TI</v>
      </c>
    </row>
    <row r="4956" spans="1:27" s="91" customFormat="1" ht="15" customHeight="1" x14ac:dyDescent="0.35">
      <c r="A4956" t="s">
        <v>14739</v>
      </c>
      <c r="B4956" t="s">
        <v>14738</v>
      </c>
      <c r="C4956" t="s">
        <v>14740</v>
      </c>
      <c r="D4956" t="s">
        <v>14741</v>
      </c>
      <c r="E4956"/>
      <c r="F4956" t="s">
        <v>9</v>
      </c>
      <c r="G4956"/>
      <c r="H4956">
        <v>0.2</v>
      </c>
      <c r="I4956">
        <v>3.34</v>
      </c>
      <c r="J4956" t="s">
        <v>121</v>
      </c>
      <c r="K4956">
        <v>36.022640000000003</v>
      </c>
      <c r="L4956">
        <v>-88.114919999999998</v>
      </c>
      <c r="M4956" s="100" t="s">
        <v>38392</v>
      </c>
      <c r="N4956" t="s">
        <v>26221</v>
      </c>
      <c r="O4956" t="s">
        <v>42783</v>
      </c>
      <c r="P4956">
        <v>3</v>
      </c>
      <c r="Q4956" t="s">
        <v>32499</v>
      </c>
      <c r="R4956" t="s">
        <v>25816</v>
      </c>
      <c r="S4956" t="s">
        <v>26197</v>
      </c>
      <c r="T4956"/>
      <c r="U4956" t="s">
        <v>26198</v>
      </c>
      <c r="V4956" t="s">
        <v>26199</v>
      </c>
      <c r="Y4956" s="97"/>
      <c r="AA4956" s="91" t="str">
        <v>MBROO000.2BN</v>
      </c>
    </row>
    <row r="4957" spans="1:27" s="91" customFormat="1" ht="15" customHeight="1" x14ac:dyDescent="0.35">
      <c r="A4957" t="s">
        <v>14743</v>
      </c>
      <c r="B4957" t="s">
        <v>14742</v>
      </c>
      <c r="C4957" t="s">
        <v>14744</v>
      </c>
      <c r="D4957" t="s">
        <v>14745</v>
      </c>
      <c r="E4957"/>
      <c r="F4957" t="s">
        <v>29083</v>
      </c>
      <c r="G4957"/>
      <c r="H4957">
        <v>1.2</v>
      </c>
      <c r="I4957">
        <v>17.239999999999998</v>
      </c>
      <c r="J4957" t="s">
        <v>942</v>
      </c>
      <c r="K4957">
        <v>35.097700000000003</v>
      </c>
      <c r="L4957">
        <v>-87.674899999999994</v>
      </c>
      <c r="M4957" s="100" t="s">
        <v>38376</v>
      </c>
      <c r="N4957" t="s">
        <v>26196</v>
      </c>
      <c r="O4957" t="s">
        <v>42629</v>
      </c>
      <c r="P4957">
        <v>1</v>
      </c>
      <c r="Q4957" t="s">
        <v>30225</v>
      </c>
      <c r="R4957" t="s">
        <v>25808</v>
      </c>
      <c r="S4957" t="s">
        <v>26197</v>
      </c>
      <c r="T4957"/>
      <c r="U4957" t="s">
        <v>26198</v>
      </c>
      <c r="V4957" t="s">
        <v>26199</v>
      </c>
      <c r="Y4957" s="97"/>
      <c r="AA4957" s="91" t="str">
        <v>MBUTL001.2WE</v>
      </c>
    </row>
    <row r="4958" spans="1:27" s="91" customFormat="1" ht="15" customHeight="1" x14ac:dyDescent="0.35">
      <c r="A4958" t="s">
        <v>32500</v>
      </c>
      <c r="B4958" t="s">
        <v>32501</v>
      </c>
      <c r="C4958" t="s">
        <v>32502</v>
      </c>
      <c r="D4958" t="s">
        <v>32503</v>
      </c>
      <c r="E4958"/>
      <c r="F4958" t="s">
        <v>28996</v>
      </c>
      <c r="G4958" t="s">
        <v>28996</v>
      </c>
      <c r="H4958">
        <v>0.2</v>
      </c>
      <c r="I4958">
        <v>1.8</v>
      </c>
      <c r="J4958" t="s">
        <v>68</v>
      </c>
      <c r="K4958">
        <v>36.395110000000003</v>
      </c>
      <c r="L4958">
        <v>-83.219710000000006</v>
      </c>
      <c r="M4958" s="100" t="s">
        <v>38388</v>
      </c>
      <c r="N4958" t="s">
        <v>18813</v>
      </c>
      <c r="O4958" t="s">
        <v>42555</v>
      </c>
      <c r="P4958">
        <v>4</v>
      </c>
      <c r="Q4958" t="s">
        <v>32504</v>
      </c>
      <c r="R4958" t="s">
        <v>25821</v>
      </c>
      <c r="S4958" t="s">
        <v>26197</v>
      </c>
      <c r="T4958"/>
      <c r="U4958" t="s">
        <v>26198</v>
      </c>
      <c r="V4958" t="s">
        <v>26204</v>
      </c>
      <c r="Y4958" s="97"/>
      <c r="AA4958" s="91" t="str">
        <v>MCALL000.2HS</v>
      </c>
    </row>
    <row r="4959" spans="1:27" s="91" customFormat="1" ht="15" customHeight="1" x14ac:dyDescent="0.35">
      <c r="A4959" t="s">
        <v>14747</v>
      </c>
      <c r="B4959" t="s">
        <v>14746</v>
      </c>
      <c r="C4959" t="s">
        <v>29278</v>
      </c>
      <c r="D4959" t="s">
        <v>14748</v>
      </c>
      <c r="E4959"/>
      <c r="F4959" t="s">
        <v>33</v>
      </c>
      <c r="G4959"/>
      <c r="H4959">
        <v>0.1</v>
      </c>
      <c r="I4959">
        <v>5.79</v>
      </c>
      <c r="J4959" t="s">
        <v>545</v>
      </c>
      <c r="K4959">
        <v>35.60689</v>
      </c>
      <c r="L4959">
        <v>-86.244749999999996</v>
      </c>
      <c r="M4959" s="100" t="s">
        <v>38389</v>
      </c>
      <c r="N4959" t="s">
        <v>26217</v>
      </c>
      <c r="O4959" t="s">
        <v>42104</v>
      </c>
      <c r="P4959">
        <v>4</v>
      </c>
      <c r="Q4959" t="s">
        <v>32505</v>
      </c>
      <c r="R4959" t="s">
        <v>25808</v>
      </c>
      <c r="S4959" t="s">
        <v>26197</v>
      </c>
      <c r="T4959"/>
      <c r="U4959" t="s">
        <v>26198</v>
      </c>
      <c r="V4959" t="s">
        <v>26199</v>
      </c>
      <c r="X4959" s="91" t="s">
        <v>29982</v>
      </c>
      <c r="Y4959" s="97"/>
      <c r="AA4959" s="91" t="str">
        <v>MCBRI000.1CE</v>
      </c>
    </row>
    <row r="4960" spans="1:27" s="91" customFormat="1" ht="15" customHeight="1" x14ac:dyDescent="0.35">
      <c r="A4960" s="310" t="s">
        <v>39707</v>
      </c>
      <c r="B4960" s="310" t="s">
        <v>39708</v>
      </c>
      <c r="C4960" s="310" t="s">
        <v>39709</v>
      </c>
      <c r="D4960" s="310" t="s">
        <v>39710</v>
      </c>
      <c r="E4960" s="310"/>
      <c r="F4960" s="310" t="s">
        <v>33</v>
      </c>
      <c r="G4960" s="310"/>
      <c r="H4960" s="314">
        <v>0.2</v>
      </c>
      <c r="I4960" s="314">
        <v>0.35</v>
      </c>
      <c r="J4960" s="310" t="s">
        <v>614</v>
      </c>
      <c r="K4960" s="314">
        <v>36.21058</v>
      </c>
      <c r="L4960" s="314">
        <v>-85.702619999999996</v>
      </c>
      <c r="M4960" s="314" t="s">
        <v>38458</v>
      </c>
      <c r="N4960" s="310" t="s">
        <v>26340</v>
      </c>
      <c r="O4960" s="310" t="s">
        <v>39711</v>
      </c>
      <c r="P4960" s="314">
        <v>5</v>
      </c>
      <c r="Q4960" s="310" t="s">
        <v>39712</v>
      </c>
      <c r="R4960" s="310" t="s">
        <v>25812</v>
      </c>
      <c r="S4960" s="310" t="s">
        <v>26197</v>
      </c>
      <c r="T4960" s="310"/>
      <c r="U4960" s="310" t="s">
        <v>26198</v>
      </c>
      <c r="V4960" s="310" t="s">
        <v>26199</v>
      </c>
      <c r="Y4960" s="97"/>
      <c r="AA4960" s="91" t="str">
        <v>MCBRO0.9T0.2PU</v>
      </c>
    </row>
    <row r="4961" spans="1:27" s="91" customFormat="1" ht="15" customHeight="1" x14ac:dyDescent="0.35">
      <c r="A4961" s="310" t="s">
        <v>39713</v>
      </c>
      <c r="B4961" s="310" t="s">
        <v>39714</v>
      </c>
      <c r="C4961" s="310" t="s">
        <v>39715</v>
      </c>
      <c r="D4961" s="310" t="s">
        <v>39716</v>
      </c>
      <c r="E4961" s="310"/>
      <c r="F4961" s="310" t="s">
        <v>33</v>
      </c>
      <c r="G4961" s="310"/>
      <c r="H4961" s="314">
        <v>0.1</v>
      </c>
      <c r="I4961" s="314">
        <v>0.09</v>
      </c>
      <c r="J4961" s="310" t="s">
        <v>614</v>
      </c>
      <c r="K4961" s="314">
        <v>36.205939999999998</v>
      </c>
      <c r="L4961" s="314">
        <v>-85.70608</v>
      </c>
      <c r="M4961" s="314" t="s">
        <v>38458</v>
      </c>
      <c r="N4961" s="310" t="s">
        <v>26340</v>
      </c>
      <c r="O4961" s="310" t="s">
        <v>39711</v>
      </c>
      <c r="P4961" s="314">
        <v>5</v>
      </c>
      <c r="Q4961" s="310" t="s">
        <v>39712</v>
      </c>
      <c r="R4961" s="310" t="s">
        <v>25812</v>
      </c>
      <c r="S4961" s="310" t="s">
        <v>26197</v>
      </c>
      <c r="T4961" s="310"/>
      <c r="U4961" s="310" t="s">
        <v>26198</v>
      </c>
      <c r="V4961" s="310" t="s">
        <v>26199</v>
      </c>
      <c r="Y4961" s="97"/>
      <c r="AA4961" s="91" t="str">
        <v>MCBRO0.9T0.4T0.1PU</v>
      </c>
    </row>
    <row r="4962" spans="1:27" s="91" customFormat="1" ht="15" customHeight="1" x14ac:dyDescent="0.35">
      <c r="A4962" s="310" t="s">
        <v>39717</v>
      </c>
      <c r="B4962" s="310" t="s">
        <v>39718</v>
      </c>
      <c r="C4962" s="310" t="s">
        <v>39709</v>
      </c>
      <c r="D4962" s="310" t="s">
        <v>39719</v>
      </c>
      <c r="E4962" s="310"/>
      <c r="F4962" s="310" t="s">
        <v>33</v>
      </c>
      <c r="G4962" s="310"/>
      <c r="H4962" s="314">
        <v>0.7</v>
      </c>
      <c r="I4962" s="314">
        <v>0.1</v>
      </c>
      <c r="J4962" s="310" t="s">
        <v>614</v>
      </c>
      <c r="K4962" s="314">
        <v>36.205959999999997</v>
      </c>
      <c r="L4962" s="314">
        <v>-85.709580000000003</v>
      </c>
      <c r="M4962" s="314" t="s">
        <v>38458</v>
      </c>
      <c r="N4962" s="310" t="s">
        <v>26340</v>
      </c>
      <c r="O4962" s="310" t="s">
        <v>39711</v>
      </c>
      <c r="P4962" s="314">
        <v>5</v>
      </c>
      <c r="Q4962" s="310" t="s">
        <v>39712</v>
      </c>
      <c r="R4962" s="310" t="s">
        <v>25812</v>
      </c>
      <c r="S4962" s="310" t="s">
        <v>26197</v>
      </c>
      <c r="T4962" s="310"/>
      <c r="U4962" s="310" t="s">
        <v>26198</v>
      </c>
      <c r="V4962" s="310" t="s">
        <v>26199</v>
      </c>
      <c r="Y4962" s="97"/>
      <c r="AA4962" s="91" t="str">
        <v>MCBRO0.9T0.7PU</v>
      </c>
    </row>
    <row r="4963" spans="1:27" s="91" customFormat="1" ht="15" customHeight="1" x14ac:dyDescent="0.35">
      <c r="A4963" t="s">
        <v>14750</v>
      </c>
      <c r="B4963" t="s">
        <v>14749</v>
      </c>
      <c r="C4963" t="s">
        <v>29279</v>
      </c>
      <c r="D4963" t="s">
        <v>14751</v>
      </c>
      <c r="E4963"/>
      <c r="F4963" t="s">
        <v>44</v>
      </c>
      <c r="G4963"/>
      <c r="H4963">
        <v>0.2</v>
      </c>
      <c r="I4963">
        <v>1.31</v>
      </c>
      <c r="J4963" t="s">
        <v>359</v>
      </c>
      <c r="K4963">
        <v>35.896599999999999</v>
      </c>
      <c r="L4963">
        <v>-83.852599999999995</v>
      </c>
      <c r="M4963" s="100" t="s">
        <v>38415</v>
      </c>
      <c r="N4963" t="s">
        <v>26602</v>
      </c>
      <c r="O4963" t="s">
        <v>42152</v>
      </c>
      <c r="P4963">
        <v>2</v>
      </c>
      <c r="Q4963" t="s">
        <v>27309</v>
      </c>
      <c r="R4963" t="s">
        <v>25825</v>
      </c>
      <c r="S4963" t="s">
        <v>26197</v>
      </c>
      <c r="T4963"/>
      <c r="U4963" t="s">
        <v>26198</v>
      </c>
      <c r="V4963" t="s">
        <v>26204</v>
      </c>
      <c r="Y4963" s="97"/>
      <c r="AA4963" s="91" t="str">
        <v>MCCAL000.2KN</v>
      </c>
    </row>
    <row r="4964" spans="1:27" s="91" customFormat="1" ht="15" customHeight="1" x14ac:dyDescent="0.35">
      <c r="A4964" t="s">
        <v>14753</v>
      </c>
      <c r="B4964" t="s">
        <v>14752</v>
      </c>
      <c r="C4964" t="s">
        <v>29279</v>
      </c>
      <c r="D4964" t="s">
        <v>14754</v>
      </c>
      <c r="E4964"/>
      <c r="F4964" t="s">
        <v>28994</v>
      </c>
      <c r="G4964"/>
      <c r="H4964">
        <v>0.9</v>
      </c>
      <c r="I4964">
        <v>0.5</v>
      </c>
      <c r="J4964" t="s">
        <v>359</v>
      </c>
      <c r="K4964">
        <v>35.904679999999999</v>
      </c>
      <c r="L4964">
        <v>-83.848510000000005</v>
      </c>
      <c r="M4964" s="100" t="s">
        <v>38415</v>
      </c>
      <c r="N4964" t="s">
        <v>26602</v>
      </c>
      <c r="O4964" t="s">
        <v>42152</v>
      </c>
      <c r="P4964">
        <v>2</v>
      </c>
      <c r="Q4964" t="s">
        <v>27309</v>
      </c>
      <c r="R4964" t="s">
        <v>25825</v>
      </c>
      <c r="S4964" t="s">
        <v>26197</v>
      </c>
      <c r="T4964"/>
      <c r="U4964" t="s">
        <v>26198</v>
      </c>
      <c r="V4964" t="s">
        <v>26204</v>
      </c>
      <c r="Y4964" s="97"/>
      <c r="AA4964" s="91" t="str">
        <v>MCCAL000.9KN</v>
      </c>
    </row>
    <row r="4965" spans="1:27" s="91" customFormat="1" ht="15" customHeight="1" x14ac:dyDescent="0.35">
      <c r="A4965" t="s">
        <v>14756</v>
      </c>
      <c r="B4965" t="s">
        <v>14755</v>
      </c>
      <c r="C4965" t="s">
        <v>29280</v>
      </c>
      <c r="D4965" t="s">
        <v>14757</v>
      </c>
      <c r="E4965"/>
      <c r="F4965" t="s">
        <v>28981</v>
      </c>
      <c r="G4965"/>
      <c r="H4965">
        <v>0.7</v>
      </c>
      <c r="I4965">
        <v>0.46</v>
      </c>
      <c r="J4965" t="s">
        <v>301</v>
      </c>
      <c r="K4965">
        <v>35.149000000000001</v>
      </c>
      <c r="L4965">
        <v>-84.608000000000004</v>
      </c>
      <c r="M4965" s="100" t="s">
        <v>38423</v>
      </c>
      <c r="N4965" t="s">
        <v>26269</v>
      </c>
      <c r="O4965" t="s">
        <v>42147</v>
      </c>
      <c r="P4965">
        <v>1</v>
      </c>
      <c r="Q4965" t="s">
        <v>32506</v>
      </c>
      <c r="R4965" t="s">
        <v>25802</v>
      </c>
      <c r="S4965" t="s">
        <v>26197</v>
      </c>
      <c r="T4965"/>
      <c r="U4965" t="s">
        <v>26198</v>
      </c>
      <c r="V4965" t="s">
        <v>26204</v>
      </c>
      <c r="X4965" s="91" t="s">
        <v>32507</v>
      </c>
      <c r="Y4965" s="97"/>
      <c r="AA4965" s="91" t="str">
        <v>MCCAM000.7PO</v>
      </c>
    </row>
    <row r="4966" spans="1:27" s="91" customFormat="1" ht="15" customHeight="1" x14ac:dyDescent="0.35">
      <c r="A4966" t="s">
        <v>14759</v>
      </c>
      <c r="B4966" t="s">
        <v>14758</v>
      </c>
      <c r="C4966" t="s">
        <v>29281</v>
      </c>
      <c r="D4966" t="s">
        <v>14760</v>
      </c>
      <c r="E4966"/>
      <c r="F4966" t="s">
        <v>28983</v>
      </c>
      <c r="G4966"/>
      <c r="H4966">
        <v>0.2</v>
      </c>
      <c r="I4966">
        <v>1.37</v>
      </c>
      <c r="J4966" t="s">
        <v>244</v>
      </c>
      <c r="K4966">
        <v>36.557499999999997</v>
      </c>
      <c r="L4966">
        <v>-81.77</v>
      </c>
      <c r="M4966" s="100" t="s">
        <v>38412</v>
      </c>
      <c r="N4966" t="s">
        <v>29031</v>
      </c>
      <c r="O4966" t="s">
        <v>42671</v>
      </c>
      <c r="P4966">
        <v>2</v>
      </c>
      <c r="Q4966" t="s">
        <v>28717</v>
      </c>
      <c r="R4966" t="s">
        <v>25821</v>
      </c>
      <c r="S4966" t="s">
        <v>26197</v>
      </c>
      <c r="T4966"/>
      <c r="U4966" t="s">
        <v>26198</v>
      </c>
      <c r="V4966" t="s">
        <v>26204</v>
      </c>
      <c r="Y4966" s="97"/>
      <c r="AA4966" s="91" t="str">
        <v>MCCAN000.2JO</v>
      </c>
    </row>
    <row r="4967" spans="1:27" s="91" customFormat="1" ht="15" customHeight="1" x14ac:dyDescent="0.35">
      <c r="A4967" t="s">
        <v>14762</v>
      </c>
      <c r="B4967" t="s">
        <v>14761</v>
      </c>
      <c r="C4967" t="s">
        <v>29282</v>
      </c>
      <c r="D4967" t="s">
        <v>14763</v>
      </c>
      <c r="E4967"/>
      <c r="F4967" t="s">
        <v>27</v>
      </c>
      <c r="G4967"/>
      <c r="H4967"/>
      <c r="I4967"/>
      <c r="J4967" t="s">
        <v>936</v>
      </c>
      <c r="K4967">
        <v>35.996600000000001</v>
      </c>
      <c r="L4967">
        <v>-89.266999999999996</v>
      </c>
      <c r="M4967" s="100" t="s">
        <v>38450</v>
      </c>
      <c r="N4967" t="s">
        <v>26319</v>
      </c>
      <c r="O4967" t="s">
        <v>42357</v>
      </c>
      <c r="P4967">
        <v>4</v>
      </c>
      <c r="Q4967" t="s">
        <v>26418</v>
      </c>
      <c r="R4967" t="s">
        <v>25816</v>
      </c>
      <c r="S4967" t="s">
        <v>26197</v>
      </c>
      <c r="T4967" t="s">
        <v>27808</v>
      </c>
      <c r="U4967" t="s">
        <v>630</v>
      </c>
      <c r="V4967" t="s">
        <v>26199</v>
      </c>
      <c r="W4967" s="91" t="s">
        <v>14764</v>
      </c>
      <c r="X4967" s="91" t="s">
        <v>32508</v>
      </c>
      <c r="Y4967" s="97"/>
      <c r="AA4967" s="91" t="str">
        <v>MCCOO1HY</v>
      </c>
    </row>
    <row r="4968" spans="1:27" s="91" customFormat="1" ht="15" customHeight="1" x14ac:dyDescent="0.35">
      <c r="A4968" t="s">
        <v>14766</v>
      </c>
      <c r="B4968" t="s">
        <v>14765</v>
      </c>
      <c r="C4968" t="s">
        <v>29283</v>
      </c>
      <c r="D4968" t="s">
        <v>14763</v>
      </c>
      <c r="E4968"/>
      <c r="F4968" t="s">
        <v>27</v>
      </c>
      <c r="G4968"/>
      <c r="H4968"/>
      <c r="I4968"/>
      <c r="J4968" t="s">
        <v>936</v>
      </c>
      <c r="K4968">
        <v>35.50253</v>
      </c>
      <c r="L4968">
        <v>-89.268469999999994</v>
      </c>
      <c r="M4968" s="100" t="s">
        <v>38450</v>
      </c>
      <c r="N4968" t="s">
        <v>26319</v>
      </c>
      <c r="O4968" t="s">
        <v>42314</v>
      </c>
      <c r="P4968">
        <v>4</v>
      </c>
      <c r="Q4968" t="s">
        <v>26418</v>
      </c>
      <c r="R4968" t="s">
        <v>25816</v>
      </c>
      <c r="S4968" t="s">
        <v>26197</v>
      </c>
      <c r="T4968" t="s">
        <v>27809</v>
      </c>
      <c r="U4968" t="s">
        <v>630</v>
      </c>
      <c r="V4968" t="s">
        <v>26199</v>
      </c>
      <c r="W4968" s="91" t="s">
        <v>14767</v>
      </c>
      <c r="X4968" s="91" t="s">
        <v>35498</v>
      </c>
      <c r="Y4968" s="97"/>
      <c r="AA4968" s="91" t="str">
        <v>MCCOO2HY</v>
      </c>
    </row>
    <row r="4969" spans="1:27" s="91" customFormat="1" ht="15" customHeight="1" x14ac:dyDescent="0.35">
      <c r="A4969" t="s">
        <v>14769</v>
      </c>
      <c r="B4969" t="s">
        <v>14768</v>
      </c>
      <c r="C4969" t="s">
        <v>29284</v>
      </c>
      <c r="D4969" t="s">
        <v>14770</v>
      </c>
      <c r="E4969"/>
      <c r="F4969" t="s">
        <v>28998</v>
      </c>
      <c r="G4969" t="s">
        <v>44</v>
      </c>
      <c r="H4969">
        <v>0.9</v>
      </c>
      <c r="I4969">
        <v>0.84</v>
      </c>
      <c r="J4969" t="s">
        <v>950</v>
      </c>
      <c r="K4969">
        <v>35.965470000000003</v>
      </c>
      <c r="L4969">
        <v>-84.248350000000002</v>
      </c>
      <c r="M4969" s="100" t="s">
        <v>38459</v>
      </c>
      <c r="N4969" t="s">
        <v>26343</v>
      </c>
      <c r="O4969" t="s">
        <v>42379</v>
      </c>
      <c r="P4969">
        <v>3</v>
      </c>
      <c r="Q4969" t="s">
        <v>29285</v>
      </c>
      <c r="R4969" t="s">
        <v>25848</v>
      </c>
      <c r="S4969" t="s">
        <v>26197</v>
      </c>
      <c r="T4969"/>
      <c r="U4969" t="s">
        <v>26198</v>
      </c>
      <c r="V4969" t="s">
        <v>26204</v>
      </c>
      <c r="W4969" s="91" t="s">
        <v>14771</v>
      </c>
      <c r="X4969" s="91" t="s">
        <v>42784</v>
      </c>
      <c r="Y4969" s="97"/>
      <c r="AA4969" s="91" t="str">
        <v>MCCOY000.9AN</v>
      </c>
    </row>
    <row r="4970" spans="1:27" s="91" customFormat="1" ht="15" customHeight="1" x14ac:dyDescent="0.35">
      <c r="A4970" s="310" t="s">
        <v>43545</v>
      </c>
      <c r="B4970" s="310" t="s">
        <v>43546</v>
      </c>
      <c r="C4970" s="310" t="s">
        <v>29284</v>
      </c>
      <c r="D4970" s="310" t="s">
        <v>43547</v>
      </c>
      <c r="E4970" s="310"/>
      <c r="F4970" s="310" t="s">
        <v>44</v>
      </c>
      <c r="G4970" s="310"/>
      <c r="H4970" s="314">
        <v>1</v>
      </c>
      <c r="I4970" s="314">
        <v>0.56999999999999995</v>
      </c>
      <c r="J4970" s="310" t="s">
        <v>950</v>
      </c>
      <c r="K4970" s="314">
        <v>35.970870009999999</v>
      </c>
      <c r="L4970" s="314">
        <v>-84.247016200000004</v>
      </c>
      <c r="M4970" s="314" t="s">
        <v>38459</v>
      </c>
      <c r="N4970" s="310" t="s">
        <v>26343</v>
      </c>
      <c r="O4970" s="310" t="s">
        <v>38839</v>
      </c>
      <c r="P4970" s="314">
        <v>3</v>
      </c>
      <c r="Q4970" s="310" t="s">
        <v>29285</v>
      </c>
      <c r="R4970" s="310" t="s">
        <v>25848</v>
      </c>
      <c r="S4970" s="310" t="s">
        <v>26197</v>
      </c>
      <c r="T4970" s="310" t="s">
        <v>43547</v>
      </c>
      <c r="U4970" s="310" t="s">
        <v>630</v>
      </c>
      <c r="V4970" s="310" t="s">
        <v>26204</v>
      </c>
      <c r="W4970" s="91" t="s">
        <v>43548</v>
      </c>
      <c r="X4970" s="91" t="s">
        <v>43527</v>
      </c>
      <c r="Y4970" s="97"/>
      <c r="AA4970" s="91" t="str">
        <v>MCCOY001.0AN</v>
      </c>
    </row>
    <row r="4971" spans="1:27" s="91" customFormat="1" ht="15" customHeight="1" x14ac:dyDescent="0.35">
      <c r="A4971" t="s">
        <v>14773</v>
      </c>
      <c r="B4971" t="s">
        <v>14772</v>
      </c>
      <c r="C4971" t="s">
        <v>29284</v>
      </c>
      <c r="D4971" t="s">
        <v>14774</v>
      </c>
      <c r="E4971"/>
      <c r="F4971" t="s">
        <v>28998</v>
      </c>
      <c r="G4971"/>
      <c r="H4971">
        <v>1.1000000000000001</v>
      </c>
      <c r="I4971">
        <v>0.5</v>
      </c>
      <c r="J4971" t="s">
        <v>950</v>
      </c>
      <c r="K4971">
        <v>35.970869999999998</v>
      </c>
      <c r="L4971">
        <v>-84.249300000000005</v>
      </c>
      <c r="M4971" s="100" t="s">
        <v>38459</v>
      </c>
      <c r="N4971" t="s">
        <v>26343</v>
      </c>
      <c r="O4971" t="s">
        <v>42379</v>
      </c>
      <c r="P4971">
        <v>3</v>
      </c>
      <c r="Q4971" t="s">
        <v>29285</v>
      </c>
      <c r="R4971" t="s">
        <v>25825</v>
      </c>
      <c r="S4971" t="s">
        <v>26197</v>
      </c>
      <c r="T4971"/>
      <c r="U4971" t="s">
        <v>26198</v>
      </c>
      <c r="V4971" t="s">
        <v>26204</v>
      </c>
      <c r="W4971" s="91" t="s">
        <v>14775</v>
      </c>
      <c r="X4971" s="91" t="s">
        <v>32509</v>
      </c>
      <c r="Y4971" s="97"/>
      <c r="AA4971" s="91" t="str">
        <v>MCCOY001.1AN</v>
      </c>
    </row>
    <row r="4972" spans="1:27" s="91" customFormat="1" ht="15" customHeight="1" x14ac:dyDescent="0.35">
      <c r="A4972" t="s">
        <v>14777</v>
      </c>
      <c r="B4972" t="s">
        <v>14776</v>
      </c>
      <c r="C4972" t="s">
        <v>29286</v>
      </c>
      <c r="D4972" t="s">
        <v>29287</v>
      </c>
      <c r="E4972"/>
      <c r="F4972" t="s">
        <v>75</v>
      </c>
      <c r="G4972"/>
      <c r="H4972">
        <v>0.6</v>
      </c>
      <c r="I4972">
        <v>11.52</v>
      </c>
      <c r="J4972" t="s">
        <v>95</v>
      </c>
      <c r="K4972">
        <v>35.839167000000003</v>
      </c>
      <c r="L4972">
        <v>-86.718050000000005</v>
      </c>
      <c r="M4972" s="100" t="s">
        <v>38379</v>
      </c>
      <c r="N4972" t="s">
        <v>26205</v>
      </c>
      <c r="O4972" t="s">
        <v>42767</v>
      </c>
      <c r="P4972">
        <v>1</v>
      </c>
      <c r="Q4972" t="s">
        <v>28511</v>
      </c>
      <c r="R4972" t="s">
        <v>25829</v>
      </c>
      <c r="S4972" t="s">
        <v>26197</v>
      </c>
      <c r="T4972"/>
      <c r="U4972" t="s">
        <v>26198</v>
      </c>
      <c r="V4972" t="s">
        <v>26199</v>
      </c>
      <c r="W4972" s="91" t="s">
        <v>14778</v>
      </c>
      <c r="X4972" s="91" t="s">
        <v>32510</v>
      </c>
      <c r="Y4972" s="97"/>
      <c r="AA4972" s="91" t="str">
        <v>MCCRO000.6WI</v>
      </c>
    </row>
    <row r="4973" spans="1:27" s="91" customFormat="1" ht="15" customHeight="1" x14ac:dyDescent="0.35">
      <c r="A4973" t="s">
        <v>14780</v>
      </c>
      <c r="B4973" t="s">
        <v>14779</v>
      </c>
      <c r="C4973" t="s">
        <v>29286</v>
      </c>
      <c r="D4973" t="s">
        <v>14781</v>
      </c>
      <c r="E4973"/>
      <c r="F4973" t="s">
        <v>33</v>
      </c>
      <c r="G4973"/>
      <c r="H4973">
        <v>1.5</v>
      </c>
      <c r="I4973">
        <v>8.6</v>
      </c>
      <c r="J4973" t="s">
        <v>277</v>
      </c>
      <c r="K4973">
        <v>36.15737</v>
      </c>
      <c r="L4973">
        <v>-86.636300000000006</v>
      </c>
      <c r="M4973" s="100" t="s">
        <v>38401</v>
      </c>
      <c r="N4973" t="s">
        <v>26226</v>
      </c>
      <c r="O4973" t="s">
        <v>42431</v>
      </c>
      <c r="P4973">
        <v>2</v>
      </c>
      <c r="Q4973" t="s">
        <v>32511</v>
      </c>
      <c r="R4973" t="s">
        <v>25829</v>
      </c>
      <c r="S4973" t="s">
        <v>26197</v>
      </c>
      <c r="T4973"/>
      <c r="U4973" t="s">
        <v>26198</v>
      </c>
      <c r="V4973" t="s">
        <v>26199</v>
      </c>
      <c r="W4973" s="91" t="s">
        <v>35499</v>
      </c>
      <c r="X4973" s="91" t="s">
        <v>29657</v>
      </c>
      <c r="Y4973" s="97"/>
      <c r="AA4973" s="91" t="str">
        <v>MCCRO001.5DA</v>
      </c>
    </row>
    <row r="4974" spans="1:27" s="91" customFormat="1" ht="15" customHeight="1" x14ac:dyDescent="0.35">
      <c r="A4974" t="s">
        <v>29288</v>
      </c>
      <c r="B4974" t="s">
        <v>29289</v>
      </c>
      <c r="C4974" t="s">
        <v>29286</v>
      </c>
      <c r="D4974" t="s">
        <v>29290</v>
      </c>
      <c r="E4974"/>
      <c r="F4974" t="s">
        <v>33</v>
      </c>
      <c r="G4974"/>
      <c r="H4974">
        <v>1.7</v>
      </c>
      <c r="I4974">
        <v>7.44</v>
      </c>
      <c r="J4974" t="s">
        <v>277</v>
      </c>
      <c r="K4974">
        <v>36.155189999999997</v>
      </c>
      <c r="L4974">
        <v>-86.64085</v>
      </c>
      <c r="M4974" s="100" t="s">
        <v>38401</v>
      </c>
      <c r="N4974" t="s">
        <v>26226</v>
      </c>
      <c r="O4974" t="s">
        <v>42431</v>
      </c>
      <c r="P4974">
        <v>2</v>
      </c>
      <c r="Q4974" t="s">
        <v>32512</v>
      </c>
      <c r="R4974" t="s">
        <v>25829</v>
      </c>
      <c r="S4974" t="s">
        <v>26197</v>
      </c>
      <c r="T4974"/>
      <c r="U4974" t="s">
        <v>26198</v>
      </c>
      <c r="V4974" t="s">
        <v>26199</v>
      </c>
      <c r="Y4974" s="97"/>
      <c r="AA4974" s="91" t="str">
        <v>MCCRO001.7DA</v>
      </c>
    </row>
    <row r="4975" spans="1:27" s="91" customFormat="1" ht="15" customHeight="1" x14ac:dyDescent="0.35">
      <c r="A4975" t="s">
        <v>14783</v>
      </c>
      <c r="B4975" t="s">
        <v>14782</v>
      </c>
      <c r="C4975" t="s">
        <v>29286</v>
      </c>
      <c r="D4975" t="s">
        <v>14784</v>
      </c>
      <c r="E4975"/>
      <c r="F4975" t="s">
        <v>75</v>
      </c>
      <c r="G4975" t="s">
        <v>33</v>
      </c>
      <c r="H4975">
        <v>2</v>
      </c>
      <c r="I4975">
        <v>9.59</v>
      </c>
      <c r="J4975" t="s">
        <v>95</v>
      </c>
      <c r="K4975">
        <v>35.822000000000003</v>
      </c>
      <c r="L4975">
        <v>-86.724149999999995</v>
      </c>
      <c r="M4975" s="100" t="s">
        <v>38379</v>
      </c>
      <c r="N4975" t="s">
        <v>26205</v>
      </c>
      <c r="O4975" t="s">
        <v>42767</v>
      </c>
      <c r="P4975">
        <v>1</v>
      </c>
      <c r="Q4975" t="s">
        <v>28511</v>
      </c>
      <c r="R4975" t="s">
        <v>25829</v>
      </c>
      <c r="S4975" t="s">
        <v>26197</v>
      </c>
      <c r="T4975"/>
      <c r="U4975" t="s">
        <v>26198</v>
      </c>
      <c r="V4975" t="s">
        <v>26199</v>
      </c>
      <c r="Y4975" s="97"/>
      <c r="AA4975" s="91" t="str">
        <v>MCCRO002.0WI</v>
      </c>
    </row>
    <row r="4976" spans="1:27" s="91" customFormat="1" ht="15" customHeight="1" x14ac:dyDescent="0.35">
      <c r="A4976" t="s">
        <v>14786</v>
      </c>
      <c r="B4976" t="s">
        <v>14785</v>
      </c>
      <c r="C4976" t="s">
        <v>29286</v>
      </c>
      <c r="D4976" t="s">
        <v>14787</v>
      </c>
      <c r="E4976"/>
      <c r="F4976" t="s">
        <v>33</v>
      </c>
      <c r="G4976"/>
      <c r="H4976">
        <v>3.3</v>
      </c>
      <c r="I4976">
        <v>5.31</v>
      </c>
      <c r="J4976" t="s">
        <v>277</v>
      </c>
      <c r="K4976">
        <v>36.144460000000002</v>
      </c>
      <c r="L4976">
        <v>-86.657049999999998</v>
      </c>
      <c r="M4976" s="100" t="s">
        <v>38401</v>
      </c>
      <c r="N4976" t="s">
        <v>26226</v>
      </c>
      <c r="O4976" t="s">
        <v>42431</v>
      </c>
      <c r="P4976">
        <v>2</v>
      </c>
      <c r="Q4976" t="s">
        <v>32512</v>
      </c>
      <c r="R4976" t="s">
        <v>25829</v>
      </c>
      <c r="S4976" t="s">
        <v>26197</v>
      </c>
      <c r="T4976"/>
      <c r="U4976" t="s">
        <v>26198</v>
      </c>
      <c r="V4976" t="s">
        <v>26199</v>
      </c>
      <c r="Y4976" s="97"/>
      <c r="AA4976" s="91" t="str">
        <v>MCCRO003.3DA</v>
      </c>
    </row>
    <row r="4977" spans="1:27" s="91" customFormat="1" ht="15" customHeight="1" x14ac:dyDescent="0.35">
      <c r="A4977" t="s">
        <v>14789</v>
      </c>
      <c r="B4977" t="s">
        <v>14788</v>
      </c>
      <c r="C4977" t="s">
        <v>29291</v>
      </c>
      <c r="D4977" t="s">
        <v>14790</v>
      </c>
      <c r="E4977"/>
      <c r="F4977" t="s">
        <v>75</v>
      </c>
      <c r="G4977"/>
      <c r="H4977">
        <v>0.1</v>
      </c>
      <c r="I4977">
        <v>11.14</v>
      </c>
      <c r="J4977" t="s">
        <v>34</v>
      </c>
      <c r="K4977">
        <v>35.715310000000002</v>
      </c>
      <c r="L4977">
        <v>-86.92089</v>
      </c>
      <c r="M4977" s="100" t="s">
        <v>38382</v>
      </c>
      <c r="N4977" t="s">
        <v>26210</v>
      </c>
      <c r="O4977" t="s">
        <v>42760</v>
      </c>
      <c r="P4977">
        <v>3</v>
      </c>
      <c r="Q4977" t="s">
        <v>27812</v>
      </c>
      <c r="R4977" t="s">
        <v>25808</v>
      </c>
      <c r="S4977" t="s">
        <v>26197</v>
      </c>
      <c r="T4977"/>
      <c r="U4977" t="s">
        <v>26198</v>
      </c>
      <c r="V4977" t="s">
        <v>26199</v>
      </c>
      <c r="Y4977" s="97"/>
      <c r="AA4977" s="91" t="str">
        <v>MCCUT000.1MY</v>
      </c>
    </row>
    <row r="4978" spans="1:27" s="91" customFormat="1" ht="15" customHeight="1" x14ac:dyDescent="0.35">
      <c r="A4978" t="s">
        <v>14792</v>
      </c>
      <c r="B4978" t="s">
        <v>14791</v>
      </c>
      <c r="C4978" t="s">
        <v>29291</v>
      </c>
      <c r="D4978" t="s">
        <v>38037</v>
      </c>
      <c r="E4978"/>
      <c r="F4978" t="s">
        <v>75</v>
      </c>
      <c r="G4978" t="s">
        <v>33</v>
      </c>
      <c r="H4978">
        <v>0.9</v>
      </c>
      <c r="I4978">
        <v>10.88</v>
      </c>
      <c r="J4978" t="s">
        <v>34</v>
      </c>
      <c r="K4978">
        <v>35.723610999999998</v>
      </c>
      <c r="L4978">
        <v>-86.923879999999997</v>
      </c>
      <c r="M4978" s="100" t="s">
        <v>38382</v>
      </c>
      <c r="N4978" t="s">
        <v>26210</v>
      </c>
      <c r="O4978" t="s">
        <v>42760</v>
      </c>
      <c r="P4978">
        <v>3</v>
      </c>
      <c r="Q4978" t="s">
        <v>27812</v>
      </c>
      <c r="R4978" t="s">
        <v>25808</v>
      </c>
      <c r="S4978" t="s">
        <v>26197</v>
      </c>
      <c r="T4978"/>
      <c r="U4978" t="s">
        <v>26198</v>
      </c>
      <c r="V4978" t="s">
        <v>26199</v>
      </c>
      <c r="Y4978" s="97"/>
      <c r="AA4978" s="91" t="str">
        <v>MCCUT000.9MY</v>
      </c>
    </row>
    <row r="4979" spans="1:27" s="91" customFormat="1" ht="15" customHeight="1" x14ac:dyDescent="0.35">
      <c r="A4979" t="s">
        <v>36655</v>
      </c>
      <c r="B4979" t="s">
        <v>36656</v>
      </c>
      <c r="C4979" t="s">
        <v>29291</v>
      </c>
      <c r="D4979" t="s">
        <v>36657</v>
      </c>
      <c r="E4979"/>
      <c r="F4979" t="s">
        <v>75</v>
      </c>
      <c r="G4979" t="s">
        <v>33</v>
      </c>
      <c r="H4979">
        <v>1.1000000000000001</v>
      </c>
      <c r="I4979">
        <v>10.52</v>
      </c>
      <c r="J4979" t="s">
        <v>34</v>
      </c>
      <c r="K4979">
        <v>35.728009999999998</v>
      </c>
      <c r="L4979">
        <v>-86.924099999999996</v>
      </c>
      <c r="M4979" s="100" t="s">
        <v>38382</v>
      </c>
      <c r="N4979" t="s">
        <v>26210</v>
      </c>
      <c r="O4979" t="s">
        <v>42760</v>
      </c>
      <c r="P4979">
        <v>3</v>
      </c>
      <c r="Q4979" t="s">
        <v>27812</v>
      </c>
      <c r="R4979" t="s">
        <v>25808</v>
      </c>
      <c r="S4979" t="s">
        <v>26197</v>
      </c>
      <c r="T4979"/>
      <c r="U4979" t="s">
        <v>26198</v>
      </c>
      <c r="V4979" t="s">
        <v>26199</v>
      </c>
      <c r="W4979" s="91" t="s">
        <v>36658</v>
      </c>
      <c r="Y4979" s="97"/>
      <c r="AA4979" s="91" t="str">
        <v>MCCUT001.1MY</v>
      </c>
    </row>
    <row r="4980" spans="1:27" s="91" customFormat="1" ht="15" customHeight="1" x14ac:dyDescent="0.35">
      <c r="A4980" t="s">
        <v>14794</v>
      </c>
      <c r="B4980" t="s">
        <v>14793</v>
      </c>
      <c r="C4980" t="s">
        <v>14795</v>
      </c>
      <c r="D4980" t="s">
        <v>14796</v>
      </c>
      <c r="E4980"/>
      <c r="F4980" t="s">
        <v>33</v>
      </c>
      <c r="G4980"/>
      <c r="H4980">
        <v>0.8</v>
      </c>
      <c r="I4980">
        <v>0.97</v>
      </c>
      <c r="J4980" t="s">
        <v>34</v>
      </c>
      <c r="K4980">
        <v>35.74821</v>
      </c>
      <c r="L4980">
        <v>-86.935500000000005</v>
      </c>
      <c r="M4980" s="100" t="s">
        <v>38382</v>
      </c>
      <c r="N4980" t="s">
        <v>26210</v>
      </c>
      <c r="O4980" t="s">
        <v>42760</v>
      </c>
      <c r="P4980">
        <v>3</v>
      </c>
      <c r="Q4980" t="s">
        <v>27813</v>
      </c>
      <c r="R4980" t="s">
        <v>25808</v>
      </c>
      <c r="S4980" t="s">
        <v>26197</v>
      </c>
      <c r="T4980"/>
      <c r="U4980" t="s">
        <v>26198</v>
      </c>
      <c r="V4980" t="s">
        <v>26199</v>
      </c>
      <c r="Y4980" s="97"/>
      <c r="AA4980" s="91" t="str">
        <v>MCCUT2.0T0.8MY</v>
      </c>
    </row>
    <row r="4981" spans="1:27" s="91" customFormat="1" ht="15" customHeight="1" x14ac:dyDescent="0.35">
      <c r="A4981" t="s">
        <v>27815</v>
      </c>
      <c r="B4981" t="s">
        <v>27814</v>
      </c>
      <c r="C4981" t="s">
        <v>14795</v>
      </c>
      <c r="D4981" t="s">
        <v>14509</v>
      </c>
      <c r="E4981"/>
      <c r="F4981" t="s">
        <v>33</v>
      </c>
      <c r="G4981"/>
      <c r="H4981">
        <v>1</v>
      </c>
      <c r="I4981">
        <v>3.2</v>
      </c>
      <c r="J4981" t="s">
        <v>34</v>
      </c>
      <c r="K4981">
        <v>35.743507999999999</v>
      </c>
      <c r="L4981">
        <v>-86.938855000000004</v>
      </c>
      <c r="M4981" s="100" t="s">
        <v>38382</v>
      </c>
      <c r="N4981" t="s">
        <v>26210</v>
      </c>
      <c r="O4981" t="s">
        <v>42760</v>
      </c>
      <c r="P4981">
        <v>3</v>
      </c>
      <c r="Q4981" t="s">
        <v>27813</v>
      </c>
      <c r="R4981" t="s">
        <v>25808</v>
      </c>
      <c r="S4981" t="s">
        <v>26197</v>
      </c>
      <c r="T4981"/>
      <c r="U4981" t="s">
        <v>26198</v>
      </c>
      <c r="V4981" t="s">
        <v>26199</v>
      </c>
      <c r="Y4981" s="97"/>
      <c r="AA4981" s="91" t="str">
        <v>MCCUT2.1T1.0MY</v>
      </c>
    </row>
    <row r="4982" spans="1:27" s="91" customFormat="1" ht="15" customHeight="1" x14ac:dyDescent="0.35">
      <c r="A4982" t="s">
        <v>14798</v>
      </c>
      <c r="B4982" t="s">
        <v>14797</v>
      </c>
      <c r="C4982" t="s">
        <v>14795</v>
      </c>
      <c r="D4982" t="s">
        <v>14799</v>
      </c>
      <c r="E4982"/>
      <c r="F4982" t="s">
        <v>33</v>
      </c>
      <c r="G4982"/>
      <c r="H4982">
        <v>0.4</v>
      </c>
      <c r="I4982">
        <v>0.4</v>
      </c>
      <c r="J4982" t="s">
        <v>95</v>
      </c>
      <c r="K4982">
        <v>35.774120000000003</v>
      </c>
      <c r="L4982">
        <v>-86.919799999999995</v>
      </c>
      <c r="M4982" s="100" t="s">
        <v>38382</v>
      </c>
      <c r="N4982" t="s">
        <v>26210</v>
      </c>
      <c r="O4982" t="s">
        <v>42760</v>
      </c>
      <c r="P4982">
        <v>3</v>
      </c>
      <c r="Q4982" t="s">
        <v>27812</v>
      </c>
      <c r="R4982" t="s">
        <v>25829</v>
      </c>
      <c r="S4982" t="s">
        <v>26197</v>
      </c>
      <c r="T4982"/>
      <c r="U4982" t="s">
        <v>26198</v>
      </c>
      <c r="V4982" t="s">
        <v>26199</v>
      </c>
      <c r="Y4982" s="97"/>
      <c r="AA4982" s="91" t="str">
        <v>MCCUT4.3T0.4WI</v>
      </c>
    </row>
    <row r="4983" spans="1:27" s="91" customFormat="1" ht="15" customHeight="1" x14ac:dyDescent="0.35">
      <c r="A4983" t="s">
        <v>14801</v>
      </c>
      <c r="B4983" t="s">
        <v>14800</v>
      </c>
      <c r="C4983" t="s">
        <v>29292</v>
      </c>
      <c r="D4983" t="s">
        <v>14802</v>
      </c>
      <c r="E4983"/>
      <c r="F4983" t="s">
        <v>9</v>
      </c>
      <c r="G4983"/>
      <c r="H4983">
        <v>0.1</v>
      </c>
      <c r="I4983">
        <v>1.33</v>
      </c>
      <c r="J4983" t="s">
        <v>354</v>
      </c>
      <c r="K4983">
        <v>35.199620000000003</v>
      </c>
      <c r="L4983">
        <v>-88.313680000000005</v>
      </c>
      <c r="M4983" s="100" t="s">
        <v>38402</v>
      </c>
      <c r="N4983" t="s">
        <v>26242</v>
      </c>
      <c r="O4983" t="s">
        <v>42146</v>
      </c>
      <c r="P4983">
        <v>3</v>
      </c>
      <c r="Q4983" t="s">
        <v>32513</v>
      </c>
      <c r="R4983" t="s">
        <v>25816</v>
      </c>
      <c r="S4983" t="s">
        <v>26197</v>
      </c>
      <c r="T4983"/>
      <c r="U4983" t="s">
        <v>26198</v>
      </c>
      <c r="V4983" t="s">
        <v>26199</v>
      </c>
      <c r="X4983" s="91" t="s">
        <v>35500</v>
      </c>
      <c r="Y4983" s="97"/>
      <c r="AA4983" s="91" t="str">
        <v>MCDAN000.1HD</v>
      </c>
    </row>
    <row r="4984" spans="1:27" s="91" customFormat="1" ht="15" customHeight="1" x14ac:dyDescent="0.35">
      <c r="A4984" t="s">
        <v>14804</v>
      </c>
      <c r="B4984" t="s">
        <v>14803</v>
      </c>
      <c r="C4984" t="s">
        <v>29293</v>
      </c>
      <c r="D4984" t="s">
        <v>14805</v>
      </c>
      <c r="E4984"/>
      <c r="F4984" t="s">
        <v>75</v>
      </c>
      <c r="G4984"/>
      <c r="H4984">
        <v>1</v>
      </c>
      <c r="I4984">
        <v>11.19</v>
      </c>
      <c r="J4984" t="s">
        <v>148</v>
      </c>
      <c r="K4984">
        <v>35.809530000000002</v>
      </c>
      <c r="L4984">
        <v>-86.249629999999996</v>
      </c>
      <c r="M4984" s="100" t="s">
        <v>38401</v>
      </c>
      <c r="N4984" t="s">
        <v>26226</v>
      </c>
      <c r="O4984" t="s">
        <v>42761</v>
      </c>
      <c r="P4984">
        <v>2</v>
      </c>
      <c r="Q4984" t="s">
        <v>32514</v>
      </c>
      <c r="R4984" t="s">
        <v>25829</v>
      </c>
      <c r="S4984" t="s">
        <v>26197</v>
      </c>
      <c r="T4984"/>
      <c r="U4984" t="s">
        <v>26198</v>
      </c>
      <c r="V4984" t="s">
        <v>26199</v>
      </c>
      <c r="Y4984" s="97"/>
      <c r="AA4984" s="91" t="str">
        <v>MCELR001.0RU</v>
      </c>
    </row>
    <row r="4985" spans="1:27" s="91" customFormat="1" ht="15" customHeight="1" x14ac:dyDescent="0.35">
      <c r="A4985" t="s">
        <v>14807</v>
      </c>
      <c r="B4985" t="s">
        <v>14806</v>
      </c>
      <c r="C4985" t="s">
        <v>29294</v>
      </c>
      <c r="D4985" t="s">
        <v>12038</v>
      </c>
      <c r="E4985"/>
      <c r="F4985" t="s">
        <v>44</v>
      </c>
      <c r="G4985"/>
      <c r="H4985">
        <v>0.2</v>
      </c>
      <c r="I4985">
        <v>1.07</v>
      </c>
      <c r="J4985" t="s">
        <v>766</v>
      </c>
      <c r="K4985">
        <v>34.984580000000001</v>
      </c>
      <c r="L4985">
        <v>-85.299549999999996</v>
      </c>
      <c r="M4985" s="100" t="s">
        <v>38386</v>
      </c>
      <c r="N4985" t="s">
        <v>29084</v>
      </c>
      <c r="O4985" t="s">
        <v>42762</v>
      </c>
      <c r="P4985">
        <v>4</v>
      </c>
      <c r="Q4985" t="s">
        <v>32515</v>
      </c>
      <c r="R4985" t="s">
        <v>25802</v>
      </c>
      <c r="S4985" t="s">
        <v>26197</v>
      </c>
      <c r="T4985"/>
      <c r="U4985" t="s">
        <v>26198</v>
      </c>
      <c r="V4985" t="s">
        <v>26204</v>
      </c>
      <c r="W4985" s="91" t="s">
        <v>42763</v>
      </c>
      <c r="X4985" s="91" t="s">
        <v>32516</v>
      </c>
      <c r="Y4985" s="97"/>
      <c r="AA4985" s="91" t="str">
        <v>MCFAR000.2HM</v>
      </c>
    </row>
    <row r="4986" spans="1:27" s="91" customFormat="1" ht="15" customHeight="1" x14ac:dyDescent="0.35">
      <c r="A4986" t="s">
        <v>14809</v>
      </c>
      <c r="B4986" t="s">
        <v>14808</v>
      </c>
      <c r="C4986" t="s">
        <v>29295</v>
      </c>
      <c r="D4986" t="s">
        <v>29296</v>
      </c>
      <c r="E4986"/>
      <c r="F4986" t="s">
        <v>29086</v>
      </c>
      <c r="G4986"/>
      <c r="H4986">
        <v>5.9</v>
      </c>
      <c r="I4986">
        <v>7.16</v>
      </c>
      <c r="J4986" t="s">
        <v>235</v>
      </c>
      <c r="K4986">
        <v>36.616160000000001</v>
      </c>
      <c r="L4986">
        <v>-85.586960000000005</v>
      </c>
      <c r="M4986" s="100" t="s">
        <v>38904</v>
      </c>
      <c r="N4986" t="s">
        <v>26878</v>
      </c>
      <c r="O4986" t="s">
        <v>42764</v>
      </c>
      <c r="P4986">
        <v>4</v>
      </c>
      <c r="Q4986" t="s">
        <v>32517</v>
      </c>
      <c r="R4986" t="s">
        <v>25812</v>
      </c>
      <c r="S4986" t="s">
        <v>26197</v>
      </c>
      <c r="T4986"/>
      <c r="U4986" t="s">
        <v>26198</v>
      </c>
      <c r="V4986" t="s">
        <v>26199</v>
      </c>
      <c r="Y4986" s="97"/>
      <c r="AA4986" s="91" t="str">
        <v>MCFAR005.9CY</v>
      </c>
    </row>
    <row r="4987" spans="1:27" s="91" customFormat="1" ht="15" customHeight="1" x14ac:dyDescent="0.35">
      <c r="A4987" t="s">
        <v>14811</v>
      </c>
      <c r="B4987" t="s">
        <v>14810</v>
      </c>
      <c r="C4987" t="s">
        <v>29297</v>
      </c>
      <c r="D4987" t="s">
        <v>14812</v>
      </c>
      <c r="E4987"/>
      <c r="F4987" t="s">
        <v>29089</v>
      </c>
      <c r="G4987"/>
      <c r="H4987">
        <v>0.1</v>
      </c>
      <c r="I4987">
        <v>13.58</v>
      </c>
      <c r="J4987" t="s">
        <v>2535</v>
      </c>
      <c r="K4987">
        <v>35.431010000000001</v>
      </c>
      <c r="L4987">
        <v>-85.100769999999997</v>
      </c>
      <c r="M4987" s="100" t="s">
        <v>38386</v>
      </c>
      <c r="N4987" t="s">
        <v>29084</v>
      </c>
      <c r="O4987" t="s">
        <v>42173</v>
      </c>
      <c r="P4987">
        <v>3</v>
      </c>
      <c r="Q4987" t="s">
        <v>27816</v>
      </c>
      <c r="R4987" t="s">
        <v>25802</v>
      </c>
      <c r="S4987" t="s">
        <v>26197</v>
      </c>
      <c r="T4987"/>
      <c r="U4987" t="s">
        <v>26198</v>
      </c>
      <c r="V4987" t="s">
        <v>26204</v>
      </c>
      <c r="X4987" s="91" t="s">
        <v>32518</v>
      </c>
      <c r="Y4987" s="97"/>
      <c r="AA4987" s="91" t="str">
        <v>MCGIL000.1RH</v>
      </c>
    </row>
    <row r="4988" spans="1:27" s="91" customFormat="1" ht="15" customHeight="1" x14ac:dyDescent="0.35">
      <c r="A4988" t="s">
        <v>14814</v>
      </c>
      <c r="B4988" t="s">
        <v>14813</v>
      </c>
      <c r="C4988" t="s">
        <v>29298</v>
      </c>
      <c r="D4988" t="s">
        <v>14815</v>
      </c>
      <c r="E4988"/>
      <c r="F4988" t="s">
        <v>9</v>
      </c>
      <c r="G4988"/>
      <c r="H4988">
        <v>1.5</v>
      </c>
      <c r="I4988">
        <v>4.0199999999999996</v>
      </c>
      <c r="J4988" t="s">
        <v>641</v>
      </c>
      <c r="K4988">
        <v>35.64714</v>
      </c>
      <c r="L4988">
        <v>-88.577690000000004</v>
      </c>
      <c r="M4988" s="100" t="s">
        <v>38381</v>
      </c>
      <c r="N4988" t="s">
        <v>26209</v>
      </c>
      <c r="O4988" t="s">
        <v>42127</v>
      </c>
      <c r="P4988">
        <v>1</v>
      </c>
      <c r="Q4988" t="s">
        <v>32519</v>
      </c>
      <c r="R4988" t="s">
        <v>25816</v>
      </c>
      <c r="S4988" t="s">
        <v>26197</v>
      </c>
      <c r="T4988"/>
      <c r="U4988" t="s">
        <v>26198</v>
      </c>
      <c r="V4988" t="s">
        <v>26199</v>
      </c>
      <c r="X4988" s="91" t="s">
        <v>32520</v>
      </c>
      <c r="Y4988" s="97"/>
      <c r="AA4988" s="91" t="str">
        <v>MCHAN001.5HE</v>
      </c>
    </row>
    <row r="4989" spans="1:27" s="91" customFormat="1" ht="15" customHeight="1" x14ac:dyDescent="0.35">
      <c r="A4989" t="s">
        <v>27818</v>
      </c>
      <c r="B4989" t="s">
        <v>27817</v>
      </c>
      <c r="C4989" t="s">
        <v>14818</v>
      </c>
      <c r="D4989" t="s">
        <v>32521</v>
      </c>
      <c r="E4989"/>
      <c r="F4989" t="s">
        <v>403</v>
      </c>
      <c r="G4989"/>
      <c r="H4989">
        <v>1.5</v>
      </c>
      <c r="I4989">
        <v>13</v>
      </c>
      <c r="J4989" t="s">
        <v>919</v>
      </c>
      <c r="K4989">
        <v>35.085000000000001</v>
      </c>
      <c r="L4989">
        <v>-90.155000000000001</v>
      </c>
      <c r="M4989" s="100" t="s">
        <v>38425</v>
      </c>
      <c r="N4989" t="s">
        <v>26273</v>
      </c>
      <c r="O4989" t="s">
        <v>42585</v>
      </c>
      <c r="P4989">
        <v>5</v>
      </c>
      <c r="Q4989" t="s">
        <v>32522</v>
      </c>
      <c r="R4989" t="s">
        <v>25828</v>
      </c>
      <c r="S4989" t="s">
        <v>26197</v>
      </c>
      <c r="T4989" t="s">
        <v>30383</v>
      </c>
      <c r="U4989" t="s">
        <v>630</v>
      </c>
      <c r="V4989" t="s">
        <v>26199</v>
      </c>
      <c r="Y4989" s="97"/>
      <c r="AA4989" s="91" t="str">
        <v>MCKEL001.5SH</v>
      </c>
    </row>
    <row r="4990" spans="1:27" s="91" customFormat="1" ht="15" customHeight="1" x14ac:dyDescent="0.35">
      <c r="A4990" t="s">
        <v>14817</v>
      </c>
      <c r="B4990" t="s">
        <v>14816</v>
      </c>
      <c r="C4990" t="s">
        <v>14818</v>
      </c>
      <c r="D4990" t="s">
        <v>35501</v>
      </c>
      <c r="E4990"/>
      <c r="F4990" t="s">
        <v>403</v>
      </c>
      <c r="G4990"/>
      <c r="H4990">
        <v>1.8</v>
      </c>
      <c r="I4990"/>
      <c r="J4990" t="s">
        <v>919</v>
      </c>
      <c r="K4990">
        <v>35.082479999999997</v>
      </c>
      <c r="L4990">
        <v>-90.149910000000006</v>
      </c>
      <c r="M4990" s="100" t="s">
        <v>38425</v>
      </c>
      <c r="N4990" t="s">
        <v>26273</v>
      </c>
      <c r="O4990" t="s">
        <v>42585</v>
      </c>
      <c r="P4990">
        <v>5</v>
      </c>
      <c r="Q4990" t="s">
        <v>32522</v>
      </c>
      <c r="R4990" t="s">
        <v>25828</v>
      </c>
      <c r="S4990" t="s">
        <v>26197</v>
      </c>
      <c r="T4990"/>
      <c r="U4990" t="s">
        <v>26198</v>
      </c>
      <c r="V4990" t="s">
        <v>26199</v>
      </c>
      <c r="W4990" s="91" t="s">
        <v>14819</v>
      </c>
      <c r="X4990" s="91" t="s">
        <v>35502</v>
      </c>
      <c r="Y4990" s="97"/>
      <c r="AA4990" s="91" t="str">
        <v>MCKEL001.8SH</v>
      </c>
    </row>
    <row r="4991" spans="1:27" s="91" customFormat="1" ht="15" customHeight="1" x14ac:dyDescent="0.35">
      <c r="A4991" t="s">
        <v>27821</v>
      </c>
      <c r="B4991" t="s">
        <v>27820</v>
      </c>
      <c r="C4991" t="s">
        <v>14818</v>
      </c>
      <c r="D4991" t="s">
        <v>27822</v>
      </c>
      <c r="E4991"/>
      <c r="F4991" t="s">
        <v>403</v>
      </c>
      <c r="G4991"/>
      <c r="H4991">
        <v>2.2000000000000002</v>
      </c>
      <c r="I4991">
        <v>13</v>
      </c>
      <c r="J4991" t="s">
        <v>919</v>
      </c>
      <c r="K4991">
        <v>35.075389999999999</v>
      </c>
      <c r="L4991">
        <v>-90.144909999999996</v>
      </c>
      <c r="M4991" s="100" t="s">
        <v>38425</v>
      </c>
      <c r="N4991" t="s">
        <v>26273</v>
      </c>
      <c r="O4991" t="s">
        <v>42585</v>
      </c>
      <c r="P4991">
        <v>5</v>
      </c>
      <c r="Q4991" t="s">
        <v>32522</v>
      </c>
      <c r="R4991" t="s">
        <v>25828</v>
      </c>
      <c r="S4991" t="s">
        <v>26197</v>
      </c>
      <c r="T4991" t="s">
        <v>30383</v>
      </c>
      <c r="U4991" t="s">
        <v>630</v>
      </c>
      <c r="V4991" t="s">
        <v>26199</v>
      </c>
      <c r="X4991" s="91" t="s">
        <v>30384</v>
      </c>
      <c r="Y4991" s="97"/>
      <c r="AA4991" s="91" t="str">
        <v>MCKEL002.2SH</v>
      </c>
    </row>
    <row r="4992" spans="1:27" s="91" customFormat="1" ht="15" customHeight="1" x14ac:dyDescent="0.35">
      <c r="A4992" t="s">
        <v>27824</v>
      </c>
      <c r="B4992" t="s">
        <v>27823</v>
      </c>
      <c r="C4992" t="s">
        <v>14818</v>
      </c>
      <c r="D4992" t="s">
        <v>27825</v>
      </c>
      <c r="E4992"/>
      <c r="F4992" t="s">
        <v>403</v>
      </c>
      <c r="G4992"/>
      <c r="H4992">
        <v>2.4</v>
      </c>
      <c r="I4992">
        <v>13</v>
      </c>
      <c r="J4992" t="s">
        <v>919</v>
      </c>
      <c r="K4992">
        <v>35.075279999999999</v>
      </c>
      <c r="L4992">
        <v>-90.140500000000003</v>
      </c>
      <c r="M4992" s="100" t="s">
        <v>38425</v>
      </c>
      <c r="N4992" t="s">
        <v>26273</v>
      </c>
      <c r="O4992" t="s">
        <v>42585</v>
      </c>
      <c r="P4992">
        <v>5</v>
      </c>
      <c r="Q4992" t="s">
        <v>32522</v>
      </c>
      <c r="R4992" t="s">
        <v>25828</v>
      </c>
      <c r="S4992" t="s">
        <v>26197</v>
      </c>
      <c r="T4992" t="s">
        <v>30383</v>
      </c>
      <c r="U4992" t="s">
        <v>630</v>
      </c>
      <c r="V4992" t="s">
        <v>26199</v>
      </c>
      <c r="X4992" s="91" t="s">
        <v>30384</v>
      </c>
      <c r="Y4992" s="97"/>
      <c r="AA4992" s="91" t="str">
        <v>MCKEL002.4SH</v>
      </c>
    </row>
    <row r="4993" spans="1:27" s="91" customFormat="1" ht="15" customHeight="1" x14ac:dyDescent="0.35">
      <c r="A4993" t="s">
        <v>27827</v>
      </c>
      <c r="B4993" t="s">
        <v>27826</v>
      </c>
      <c r="C4993" t="s">
        <v>14818</v>
      </c>
      <c r="D4993" t="s">
        <v>27828</v>
      </c>
      <c r="E4993"/>
      <c r="F4993" t="s">
        <v>403</v>
      </c>
      <c r="G4993"/>
      <c r="H4993">
        <v>2.5</v>
      </c>
      <c r="I4993">
        <v>13</v>
      </c>
      <c r="J4993" t="s">
        <v>919</v>
      </c>
      <c r="K4993">
        <v>35.075270000000003</v>
      </c>
      <c r="L4993">
        <v>-90.138630000000006</v>
      </c>
      <c r="M4993" s="100" t="s">
        <v>38425</v>
      </c>
      <c r="N4993" t="s">
        <v>26273</v>
      </c>
      <c r="O4993" t="s">
        <v>42585</v>
      </c>
      <c r="P4993">
        <v>5</v>
      </c>
      <c r="Q4993" t="s">
        <v>32522</v>
      </c>
      <c r="R4993" t="s">
        <v>25828</v>
      </c>
      <c r="S4993" t="s">
        <v>26197</v>
      </c>
      <c r="T4993" t="s">
        <v>30383</v>
      </c>
      <c r="U4993" t="s">
        <v>630</v>
      </c>
      <c r="V4993" t="s">
        <v>26199</v>
      </c>
      <c r="X4993" s="91" t="s">
        <v>30384</v>
      </c>
      <c r="Y4993" s="97"/>
      <c r="AA4993" s="91" t="str">
        <v>MCKEL002.5SH</v>
      </c>
    </row>
    <row r="4994" spans="1:27" s="91" customFormat="1" ht="15" customHeight="1" x14ac:dyDescent="0.35">
      <c r="A4994" t="s">
        <v>27830</v>
      </c>
      <c r="B4994" t="s">
        <v>27829</v>
      </c>
      <c r="C4994" t="s">
        <v>14818</v>
      </c>
      <c r="D4994" t="s">
        <v>27831</v>
      </c>
      <c r="E4994"/>
      <c r="F4994" t="s">
        <v>403</v>
      </c>
      <c r="G4994"/>
      <c r="H4994">
        <v>2.9</v>
      </c>
      <c r="I4994">
        <v>13</v>
      </c>
      <c r="J4994" t="s">
        <v>919</v>
      </c>
      <c r="K4994">
        <v>35.074460000000002</v>
      </c>
      <c r="L4994">
        <v>-90.132199999999997</v>
      </c>
      <c r="M4994" s="100" t="s">
        <v>38425</v>
      </c>
      <c r="N4994" t="s">
        <v>26273</v>
      </c>
      <c r="O4994" t="s">
        <v>42585</v>
      </c>
      <c r="P4994">
        <v>5</v>
      </c>
      <c r="Q4994" t="s">
        <v>32522</v>
      </c>
      <c r="R4994" t="s">
        <v>25828</v>
      </c>
      <c r="S4994" t="s">
        <v>26197</v>
      </c>
      <c r="T4994" t="s">
        <v>30383</v>
      </c>
      <c r="U4994" t="s">
        <v>630</v>
      </c>
      <c r="V4994" t="s">
        <v>26199</v>
      </c>
      <c r="X4994" s="91" t="s">
        <v>30384</v>
      </c>
      <c r="Y4994" s="97"/>
      <c r="AA4994" s="91" t="str">
        <v>MCKEL002.9SH</v>
      </c>
    </row>
    <row r="4995" spans="1:27" s="91" customFormat="1" ht="15" customHeight="1" x14ac:dyDescent="0.35">
      <c r="A4995" t="s">
        <v>27833</v>
      </c>
      <c r="B4995" t="s">
        <v>27832</v>
      </c>
      <c r="C4995" t="s">
        <v>14818</v>
      </c>
      <c r="D4995" t="s">
        <v>27834</v>
      </c>
      <c r="E4995"/>
      <c r="F4995" t="s">
        <v>403</v>
      </c>
      <c r="G4995"/>
      <c r="H4995">
        <v>3.6</v>
      </c>
      <c r="I4995">
        <v>13</v>
      </c>
      <c r="J4995" t="s">
        <v>919</v>
      </c>
      <c r="K4995">
        <v>35.076210000000003</v>
      </c>
      <c r="L4995">
        <v>-90.120580000000004</v>
      </c>
      <c r="M4995" s="100" t="s">
        <v>38425</v>
      </c>
      <c r="N4995" t="s">
        <v>26273</v>
      </c>
      <c r="O4995" t="s">
        <v>42585</v>
      </c>
      <c r="P4995">
        <v>5</v>
      </c>
      <c r="Q4995" t="s">
        <v>32522</v>
      </c>
      <c r="R4995" t="s">
        <v>25828</v>
      </c>
      <c r="S4995" t="s">
        <v>26197</v>
      </c>
      <c r="T4995" t="s">
        <v>30383</v>
      </c>
      <c r="U4995" t="s">
        <v>630</v>
      </c>
      <c r="V4995" t="s">
        <v>26199</v>
      </c>
      <c r="X4995" s="91" t="s">
        <v>30384</v>
      </c>
      <c r="Y4995" s="97"/>
      <c r="AA4995" s="91" t="str">
        <v>MCKEL003.6SH</v>
      </c>
    </row>
    <row r="4996" spans="1:27" s="91" customFormat="1" ht="15" customHeight="1" x14ac:dyDescent="0.35">
      <c r="A4996" t="s">
        <v>27836</v>
      </c>
      <c r="B4996" t="s">
        <v>27835</v>
      </c>
      <c r="C4996" t="s">
        <v>14818</v>
      </c>
      <c r="D4996" t="s">
        <v>27837</v>
      </c>
      <c r="E4996"/>
      <c r="F4996" t="s">
        <v>403</v>
      </c>
      <c r="G4996"/>
      <c r="H4996">
        <v>4</v>
      </c>
      <c r="I4996">
        <v>13</v>
      </c>
      <c r="J4996" t="s">
        <v>919</v>
      </c>
      <c r="K4996">
        <v>35.071289999999998</v>
      </c>
      <c r="L4996">
        <v>-90.111980000000003</v>
      </c>
      <c r="M4996" s="100" t="s">
        <v>38425</v>
      </c>
      <c r="N4996" t="s">
        <v>26273</v>
      </c>
      <c r="O4996" t="s">
        <v>42585</v>
      </c>
      <c r="P4996">
        <v>5</v>
      </c>
      <c r="Q4996" t="s">
        <v>32522</v>
      </c>
      <c r="R4996" t="s">
        <v>25828</v>
      </c>
      <c r="S4996" t="s">
        <v>26197</v>
      </c>
      <c r="T4996" t="s">
        <v>30383</v>
      </c>
      <c r="U4996" t="s">
        <v>630</v>
      </c>
      <c r="V4996" t="s">
        <v>26199</v>
      </c>
      <c r="X4996" s="91" t="s">
        <v>30384</v>
      </c>
      <c r="Y4996" s="97"/>
      <c r="AA4996" s="91" t="str">
        <v>MCKEL004.0SH</v>
      </c>
    </row>
    <row r="4997" spans="1:27" s="91" customFormat="1" ht="15" customHeight="1" x14ac:dyDescent="0.35">
      <c r="A4997" t="s">
        <v>27839</v>
      </c>
      <c r="B4997" t="s">
        <v>27838</v>
      </c>
      <c r="C4997" t="s">
        <v>14818</v>
      </c>
      <c r="D4997" t="s">
        <v>27840</v>
      </c>
      <c r="E4997"/>
      <c r="F4997" t="s">
        <v>403</v>
      </c>
      <c r="G4997"/>
      <c r="H4997">
        <v>4.3</v>
      </c>
      <c r="I4997">
        <v>13</v>
      </c>
      <c r="J4997" t="s">
        <v>919</v>
      </c>
      <c r="K4997">
        <v>35.071190000000001</v>
      </c>
      <c r="L4997">
        <v>-90.108140000000006</v>
      </c>
      <c r="M4997" s="100" t="s">
        <v>38425</v>
      </c>
      <c r="N4997" t="s">
        <v>26273</v>
      </c>
      <c r="O4997" t="s">
        <v>42585</v>
      </c>
      <c r="P4997">
        <v>5</v>
      </c>
      <c r="Q4997" t="s">
        <v>32522</v>
      </c>
      <c r="R4997" t="s">
        <v>25828</v>
      </c>
      <c r="S4997" t="s">
        <v>26197</v>
      </c>
      <c r="T4997" t="s">
        <v>30383</v>
      </c>
      <c r="U4997" t="s">
        <v>630</v>
      </c>
      <c r="V4997" t="s">
        <v>26199</v>
      </c>
      <c r="X4997" s="91" t="s">
        <v>30384</v>
      </c>
      <c r="Y4997" s="97"/>
      <c r="AA4997" s="91" t="str">
        <v>MCKEL004.3SH</v>
      </c>
    </row>
    <row r="4998" spans="1:27" s="91" customFormat="1" ht="15" customHeight="1" x14ac:dyDescent="0.35">
      <c r="A4998" t="s">
        <v>14824</v>
      </c>
      <c r="B4998" t="s">
        <v>27841</v>
      </c>
      <c r="C4998" t="s">
        <v>14818</v>
      </c>
      <c r="D4998" t="s">
        <v>27842</v>
      </c>
      <c r="E4998"/>
      <c r="F4998" t="s">
        <v>403</v>
      </c>
      <c r="G4998"/>
      <c r="H4998">
        <v>4.4000000000000004</v>
      </c>
      <c r="I4998">
        <v>13</v>
      </c>
      <c r="J4998" t="s">
        <v>919</v>
      </c>
      <c r="K4998">
        <v>35.072240000000001</v>
      </c>
      <c r="L4998">
        <v>-90.104479999999995</v>
      </c>
      <c r="M4998" s="100" t="s">
        <v>38425</v>
      </c>
      <c r="N4998" t="s">
        <v>26273</v>
      </c>
      <c r="O4998" t="s">
        <v>42585</v>
      </c>
      <c r="P4998">
        <v>5</v>
      </c>
      <c r="Q4998" t="s">
        <v>32522</v>
      </c>
      <c r="R4998" t="s">
        <v>25828</v>
      </c>
      <c r="S4998" t="s">
        <v>26197</v>
      </c>
      <c r="T4998" t="s">
        <v>30383</v>
      </c>
      <c r="U4998" t="s">
        <v>630</v>
      </c>
      <c r="V4998" t="s">
        <v>26199</v>
      </c>
      <c r="X4998" s="91" t="s">
        <v>30384</v>
      </c>
      <c r="Y4998" s="97"/>
      <c r="AA4998" s="91" t="str">
        <v>MCKEL004.4SH</v>
      </c>
    </row>
    <row r="4999" spans="1:27" s="91" customFormat="1" ht="15" customHeight="1" x14ac:dyDescent="0.35">
      <c r="A4999" t="s">
        <v>27844</v>
      </c>
      <c r="B4999" t="s">
        <v>27843</v>
      </c>
      <c r="C4999" t="s">
        <v>14818</v>
      </c>
      <c r="D4999" t="s">
        <v>27845</v>
      </c>
      <c r="E4999"/>
      <c r="F4999" t="s">
        <v>403</v>
      </c>
      <c r="G4999"/>
      <c r="H4999">
        <v>4.5</v>
      </c>
      <c r="I4999">
        <v>13</v>
      </c>
      <c r="J4999" t="s">
        <v>919</v>
      </c>
      <c r="K4999">
        <v>35.072470000000003</v>
      </c>
      <c r="L4999">
        <v>-90.104299999999995</v>
      </c>
      <c r="M4999" s="100" t="s">
        <v>38425</v>
      </c>
      <c r="N4999" t="s">
        <v>26273</v>
      </c>
      <c r="O4999" t="s">
        <v>42585</v>
      </c>
      <c r="P4999">
        <v>5</v>
      </c>
      <c r="Q4999" t="s">
        <v>32522</v>
      </c>
      <c r="R4999" t="s">
        <v>25828</v>
      </c>
      <c r="S4999" t="s">
        <v>26197</v>
      </c>
      <c r="T4999" t="s">
        <v>30383</v>
      </c>
      <c r="U4999" t="s">
        <v>630</v>
      </c>
      <c r="V4999" t="s">
        <v>26199</v>
      </c>
      <c r="X4999" s="91" t="s">
        <v>30384</v>
      </c>
      <c r="Y4999" s="97"/>
      <c r="AA4999" s="91" t="str">
        <v>MCKEL004.5SH</v>
      </c>
    </row>
    <row r="5000" spans="1:27" s="91" customFormat="1" ht="15" customHeight="1" x14ac:dyDescent="0.35">
      <c r="A5000" t="s">
        <v>27847</v>
      </c>
      <c r="B5000" t="s">
        <v>27846</v>
      </c>
      <c r="C5000" t="s">
        <v>14818</v>
      </c>
      <c r="D5000" t="s">
        <v>29299</v>
      </c>
      <c r="E5000"/>
      <c r="F5000" t="s">
        <v>403</v>
      </c>
      <c r="G5000"/>
      <c r="H5000">
        <v>4.5999999999999996</v>
      </c>
      <c r="I5000">
        <v>13</v>
      </c>
      <c r="J5000" t="s">
        <v>919</v>
      </c>
      <c r="K5000">
        <v>35.073</v>
      </c>
      <c r="L5000">
        <v>-90.103669999999994</v>
      </c>
      <c r="M5000" s="100" t="s">
        <v>38425</v>
      </c>
      <c r="N5000" t="s">
        <v>26273</v>
      </c>
      <c r="O5000" t="s">
        <v>42585</v>
      </c>
      <c r="P5000">
        <v>5</v>
      </c>
      <c r="Q5000" t="s">
        <v>32522</v>
      </c>
      <c r="R5000" t="s">
        <v>25828</v>
      </c>
      <c r="S5000" t="s">
        <v>26197</v>
      </c>
      <c r="T5000" t="s">
        <v>30383</v>
      </c>
      <c r="U5000" t="s">
        <v>630</v>
      </c>
      <c r="V5000" t="s">
        <v>26199</v>
      </c>
      <c r="X5000" s="91" t="s">
        <v>30384</v>
      </c>
      <c r="Y5000" s="97"/>
      <c r="AA5000" s="91" t="str">
        <v>MCKEL004.6SH</v>
      </c>
    </row>
    <row r="5001" spans="1:27" s="91" customFormat="1" ht="15" customHeight="1" x14ac:dyDescent="0.35">
      <c r="A5001" t="s">
        <v>27849</v>
      </c>
      <c r="B5001" t="s">
        <v>27848</v>
      </c>
      <c r="C5001" t="s">
        <v>14818</v>
      </c>
      <c r="D5001" t="s">
        <v>32523</v>
      </c>
      <c r="E5001"/>
      <c r="F5001" t="s">
        <v>403</v>
      </c>
      <c r="G5001"/>
      <c r="H5001">
        <v>5.2</v>
      </c>
      <c r="I5001">
        <v>13</v>
      </c>
      <c r="J5001" t="s">
        <v>919</v>
      </c>
      <c r="K5001">
        <v>35.080579999999998</v>
      </c>
      <c r="L5001">
        <v>-90.096239999999995</v>
      </c>
      <c r="M5001" s="100" t="s">
        <v>38425</v>
      </c>
      <c r="N5001" t="s">
        <v>26273</v>
      </c>
      <c r="O5001" t="s">
        <v>42585</v>
      </c>
      <c r="P5001">
        <v>5</v>
      </c>
      <c r="Q5001" t="s">
        <v>32522</v>
      </c>
      <c r="R5001" t="s">
        <v>25828</v>
      </c>
      <c r="S5001" t="s">
        <v>26197</v>
      </c>
      <c r="T5001" t="s">
        <v>30383</v>
      </c>
      <c r="U5001" t="s">
        <v>630</v>
      </c>
      <c r="V5001" t="s">
        <v>26199</v>
      </c>
      <c r="X5001" s="91" t="s">
        <v>30384</v>
      </c>
      <c r="Y5001" s="97"/>
      <c r="AA5001" s="91" t="str">
        <v>MCKEL005.2SH</v>
      </c>
    </row>
    <row r="5002" spans="1:27" s="91" customFormat="1" ht="15" customHeight="1" x14ac:dyDescent="0.35">
      <c r="A5002" t="s">
        <v>27851</v>
      </c>
      <c r="B5002" t="s">
        <v>27850</v>
      </c>
      <c r="C5002" t="s">
        <v>14818</v>
      </c>
      <c r="D5002" t="s">
        <v>27852</v>
      </c>
      <c r="E5002"/>
      <c r="F5002" t="s">
        <v>403</v>
      </c>
      <c r="G5002"/>
      <c r="H5002">
        <v>5.5</v>
      </c>
      <c r="I5002">
        <v>13</v>
      </c>
      <c r="J5002" t="s">
        <v>919</v>
      </c>
      <c r="K5002">
        <v>35.083289999999998</v>
      </c>
      <c r="L5002">
        <v>-90.093354000000005</v>
      </c>
      <c r="M5002" s="100" t="s">
        <v>38425</v>
      </c>
      <c r="N5002" t="s">
        <v>26273</v>
      </c>
      <c r="O5002" t="s">
        <v>42585</v>
      </c>
      <c r="P5002">
        <v>5</v>
      </c>
      <c r="Q5002" t="s">
        <v>32522</v>
      </c>
      <c r="R5002" t="s">
        <v>25828</v>
      </c>
      <c r="S5002" t="s">
        <v>26197</v>
      </c>
      <c r="T5002" t="s">
        <v>30383</v>
      </c>
      <c r="U5002" t="s">
        <v>630</v>
      </c>
      <c r="V5002" t="s">
        <v>26199</v>
      </c>
      <c r="X5002" s="91" t="s">
        <v>30384</v>
      </c>
      <c r="Y5002" s="97"/>
      <c r="AA5002" s="91" t="str">
        <v>MCKEL005.5SH</v>
      </c>
    </row>
    <row r="5003" spans="1:27" s="91" customFormat="1" ht="15" customHeight="1" x14ac:dyDescent="0.35">
      <c r="A5003" t="s">
        <v>14821</v>
      </c>
      <c r="B5003" t="s">
        <v>14820</v>
      </c>
      <c r="C5003" t="s">
        <v>14818</v>
      </c>
      <c r="D5003" t="s">
        <v>32524</v>
      </c>
      <c r="E5003"/>
      <c r="F5003" t="s">
        <v>403</v>
      </c>
      <c r="G5003"/>
      <c r="H5003">
        <v>5.2</v>
      </c>
      <c r="I5003"/>
      <c r="J5003" t="s">
        <v>919</v>
      </c>
      <c r="K5003">
        <v>35.083570000000002</v>
      </c>
      <c r="L5003">
        <v>-90.091560000000001</v>
      </c>
      <c r="M5003" s="100" t="s">
        <v>38425</v>
      </c>
      <c r="N5003" t="s">
        <v>26273</v>
      </c>
      <c r="O5003" t="s">
        <v>42585</v>
      </c>
      <c r="P5003">
        <v>5</v>
      </c>
      <c r="Q5003" t="s">
        <v>32522</v>
      </c>
      <c r="R5003" t="s">
        <v>25828</v>
      </c>
      <c r="S5003" t="s">
        <v>26197</v>
      </c>
      <c r="T5003"/>
      <c r="U5003" t="s">
        <v>26198</v>
      </c>
      <c r="V5003" t="s">
        <v>26199</v>
      </c>
      <c r="X5003" s="91" t="s">
        <v>35503</v>
      </c>
      <c r="Y5003" s="97"/>
      <c r="AA5003" s="91" t="str">
        <v>MCKEL005.6SH</v>
      </c>
    </row>
    <row r="5004" spans="1:27" s="91" customFormat="1" ht="15" customHeight="1" x14ac:dyDescent="0.35">
      <c r="A5004" t="s">
        <v>27854</v>
      </c>
      <c r="B5004" t="s">
        <v>27853</v>
      </c>
      <c r="C5004" t="s">
        <v>14818</v>
      </c>
      <c r="D5004" t="s">
        <v>27855</v>
      </c>
      <c r="E5004"/>
      <c r="F5004" t="s">
        <v>403</v>
      </c>
      <c r="G5004"/>
      <c r="H5004">
        <v>6</v>
      </c>
      <c r="I5004">
        <v>13</v>
      </c>
      <c r="J5004" t="s">
        <v>919</v>
      </c>
      <c r="K5004">
        <v>35.088419999999999</v>
      </c>
      <c r="L5004">
        <v>-90.087360000000004</v>
      </c>
      <c r="M5004" s="100" t="s">
        <v>38425</v>
      </c>
      <c r="N5004" t="s">
        <v>26273</v>
      </c>
      <c r="O5004" t="s">
        <v>42585</v>
      </c>
      <c r="P5004">
        <v>5</v>
      </c>
      <c r="Q5004" t="s">
        <v>32522</v>
      </c>
      <c r="R5004" t="s">
        <v>25828</v>
      </c>
      <c r="S5004" t="s">
        <v>26197</v>
      </c>
      <c r="T5004" t="s">
        <v>30383</v>
      </c>
      <c r="U5004" t="s">
        <v>630</v>
      </c>
      <c r="V5004" t="s">
        <v>26199</v>
      </c>
      <c r="X5004" s="91" t="s">
        <v>30384</v>
      </c>
      <c r="Y5004" s="97"/>
      <c r="AA5004" s="91" t="str">
        <v>MCKEL006.0SH</v>
      </c>
    </row>
    <row r="5005" spans="1:27" s="91" customFormat="1" ht="15" customHeight="1" x14ac:dyDescent="0.35">
      <c r="A5005" t="s">
        <v>27857</v>
      </c>
      <c r="B5005" t="s">
        <v>27856</v>
      </c>
      <c r="C5005" t="s">
        <v>14818</v>
      </c>
      <c r="D5005" t="s">
        <v>27858</v>
      </c>
      <c r="E5005"/>
      <c r="F5005" t="s">
        <v>403</v>
      </c>
      <c r="G5005"/>
      <c r="H5005">
        <v>6.7</v>
      </c>
      <c r="I5005">
        <v>13</v>
      </c>
      <c r="J5005" t="s">
        <v>919</v>
      </c>
      <c r="K5005">
        <v>35.097943000000001</v>
      </c>
      <c r="L5005">
        <v>-90.083089999999999</v>
      </c>
      <c r="M5005" s="100" t="s">
        <v>38425</v>
      </c>
      <c r="N5005" t="s">
        <v>26273</v>
      </c>
      <c r="O5005" t="s">
        <v>42585</v>
      </c>
      <c r="P5005">
        <v>5</v>
      </c>
      <c r="Q5005" t="s">
        <v>32522</v>
      </c>
      <c r="R5005" t="s">
        <v>25828</v>
      </c>
      <c r="S5005" t="s">
        <v>26197</v>
      </c>
      <c r="T5005" t="s">
        <v>30383</v>
      </c>
      <c r="U5005" t="s">
        <v>630</v>
      </c>
      <c r="V5005" t="s">
        <v>26199</v>
      </c>
      <c r="X5005" s="91" t="s">
        <v>30384</v>
      </c>
      <c r="Y5005" s="97"/>
      <c r="AA5005" s="91" t="str">
        <v>MCKEL006.7SH</v>
      </c>
    </row>
    <row r="5006" spans="1:27" s="91" customFormat="1" ht="15" customHeight="1" x14ac:dyDescent="0.35">
      <c r="A5006" t="s">
        <v>27860</v>
      </c>
      <c r="B5006" t="s">
        <v>27859</v>
      </c>
      <c r="C5006" t="s">
        <v>27861</v>
      </c>
      <c r="D5006" t="s">
        <v>29300</v>
      </c>
      <c r="E5006"/>
      <c r="F5006" t="s">
        <v>403</v>
      </c>
      <c r="G5006"/>
      <c r="H5006">
        <v>0.1</v>
      </c>
      <c r="I5006">
        <v>13</v>
      </c>
      <c r="J5006" t="s">
        <v>919</v>
      </c>
      <c r="K5006">
        <v>35.074710000000003</v>
      </c>
      <c r="L5006">
        <v>-90.099630000000005</v>
      </c>
      <c r="M5006" s="100" t="s">
        <v>38425</v>
      </c>
      <c r="N5006" t="s">
        <v>26273</v>
      </c>
      <c r="O5006" t="s">
        <v>42585</v>
      </c>
      <c r="P5006">
        <v>5</v>
      </c>
      <c r="Q5006" t="s">
        <v>32522</v>
      </c>
      <c r="R5006" t="s">
        <v>25828</v>
      </c>
      <c r="S5006" t="s">
        <v>26197</v>
      </c>
      <c r="T5006" t="s">
        <v>30383</v>
      </c>
      <c r="U5006" t="s">
        <v>630</v>
      </c>
      <c r="V5006" t="s">
        <v>26199</v>
      </c>
      <c r="X5006" s="91" t="s">
        <v>30384</v>
      </c>
      <c r="Y5006" s="97"/>
      <c r="AA5006" s="91" t="str">
        <v>MCKEL4.8T0.1SH</v>
      </c>
    </row>
    <row r="5007" spans="1:27" s="91" customFormat="1" ht="15" customHeight="1" x14ac:dyDescent="0.35">
      <c r="A5007" t="s">
        <v>27863</v>
      </c>
      <c r="B5007" t="s">
        <v>27862</v>
      </c>
      <c r="C5007" t="s">
        <v>27861</v>
      </c>
      <c r="D5007" t="s">
        <v>27864</v>
      </c>
      <c r="E5007"/>
      <c r="F5007" t="s">
        <v>403</v>
      </c>
      <c r="G5007"/>
      <c r="H5007">
        <v>0.6</v>
      </c>
      <c r="I5007">
        <v>13</v>
      </c>
      <c r="J5007" t="s">
        <v>919</v>
      </c>
      <c r="K5007">
        <v>35.075180000000003</v>
      </c>
      <c r="L5007">
        <v>-90.09066</v>
      </c>
      <c r="M5007" s="100" t="s">
        <v>38425</v>
      </c>
      <c r="N5007" t="s">
        <v>26273</v>
      </c>
      <c r="O5007" t="s">
        <v>42585</v>
      </c>
      <c r="P5007">
        <v>5</v>
      </c>
      <c r="Q5007" t="s">
        <v>32522</v>
      </c>
      <c r="R5007" t="s">
        <v>25828</v>
      </c>
      <c r="S5007" t="s">
        <v>26197</v>
      </c>
      <c r="T5007" t="s">
        <v>30383</v>
      </c>
      <c r="U5007" t="s">
        <v>630</v>
      </c>
      <c r="V5007" t="s">
        <v>26199</v>
      </c>
      <c r="X5007" s="91" t="s">
        <v>30384</v>
      </c>
      <c r="Y5007" s="97"/>
      <c r="AA5007" s="91" t="str">
        <v>MCKEL4.8T0.6SH</v>
      </c>
    </row>
    <row r="5008" spans="1:27" s="91" customFormat="1" ht="15" customHeight="1" x14ac:dyDescent="0.35">
      <c r="A5008" t="s">
        <v>27866</v>
      </c>
      <c r="B5008" t="s">
        <v>27865</v>
      </c>
      <c r="C5008" t="s">
        <v>27861</v>
      </c>
      <c r="D5008" t="s">
        <v>27867</v>
      </c>
      <c r="E5008"/>
      <c r="F5008" t="s">
        <v>403</v>
      </c>
      <c r="G5008"/>
      <c r="H5008">
        <v>0.9</v>
      </c>
      <c r="I5008">
        <v>13</v>
      </c>
      <c r="J5008" t="s">
        <v>919</v>
      </c>
      <c r="K5008">
        <v>35.077869999999997</v>
      </c>
      <c r="L5008">
        <v>-90.086250000000007</v>
      </c>
      <c r="M5008" s="100" t="s">
        <v>38425</v>
      </c>
      <c r="N5008" t="s">
        <v>26273</v>
      </c>
      <c r="O5008" t="s">
        <v>42585</v>
      </c>
      <c r="P5008">
        <v>5</v>
      </c>
      <c r="Q5008" t="s">
        <v>32522</v>
      </c>
      <c r="R5008" t="s">
        <v>25828</v>
      </c>
      <c r="S5008" t="s">
        <v>26197</v>
      </c>
      <c r="T5008" t="s">
        <v>30383</v>
      </c>
      <c r="U5008" t="s">
        <v>630</v>
      </c>
      <c r="V5008" t="s">
        <v>26199</v>
      </c>
      <c r="X5008" s="91" t="s">
        <v>30384</v>
      </c>
      <c r="Y5008" s="97"/>
      <c r="AA5008" s="91" t="str">
        <v>MCKEL4.8T0.9SH</v>
      </c>
    </row>
    <row r="5009" spans="1:27" s="91" customFormat="1" ht="15" customHeight="1" x14ac:dyDescent="0.35">
      <c r="A5009" t="s">
        <v>27869</v>
      </c>
      <c r="B5009" t="s">
        <v>27868</v>
      </c>
      <c r="C5009" t="s">
        <v>27870</v>
      </c>
      <c r="D5009" t="s">
        <v>32525</v>
      </c>
      <c r="E5009"/>
      <c r="F5009" t="s">
        <v>403</v>
      </c>
      <c r="G5009"/>
      <c r="H5009">
        <v>0.9</v>
      </c>
      <c r="I5009">
        <v>13</v>
      </c>
      <c r="J5009" t="s">
        <v>919</v>
      </c>
      <c r="K5009">
        <v>35.081270000000004</v>
      </c>
      <c r="L5009">
        <v>-90.110290000000006</v>
      </c>
      <c r="M5009" s="100" t="s">
        <v>38425</v>
      </c>
      <c r="N5009" t="s">
        <v>26273</v>
      </c>
      <c r="O5009" t="s">
        <v>42585</v>
      </c>
      <c r="P5009">
        <v>5</v>
      </c>
      <c r="Q5009" t="s">
        <v>32522</v>
      </c>
      <c r="R5009" t="s">
        <v>25828</v>
      </c>
      <c r="S5009" t="s">
        <v>26197</v>
      </c>
      <c r="T5009" t="s">
        <v>30383</v>
      </c>
      <c r="U5009" t="s">
        <v>630</v>
      </c>
      <c r="V5009" t="s">
        <v>26199</v>
      </c>
      <c r="X5009" s="91" t="s">
        <v>30384</v>
      </c>
      <c r="Y5009" s="97"/>
      <c r="AA5009" s="91" t="str">
        <v>MCKELHARB0.9SH</v>
      </c>
    </row>
    <row r="5010" spans="1:27" s="91" customFormat="1" ht="15" customHeight="1" x14ac:dyDescent="0.35">
      <c r="A5010" t="s">
        <v>14823</v>
      </c>
      <c r="B5010" t="s">
        <v>14822</v>
      </c>
      <c r="C5010" t="s">
        <v>29301</v>
      </c>
      <c r="D5010" t="s">
        <v>35504</v>
      </c>
      <c r="E5010"/>
      <c r="F5010" t="s">
        <v>403</v>
      </c>
      <c r="G5010"/>
      <c r="H5010">
        <v>4.4000000000000004</v>
      </c>
      <c r="I5010"/>
      <c r="J5010" t="s">
        <v>919</v>
      </c>
      <c r="K5010">
        <v>35.090600000000002</v>
      </c>
      <c r="L5010">
        <v>-90.106099999999998</v>
      </c>
      <c r="M5010" s="100" t="s">
        <v>38425</v>
      </c>
      <c r="N5010" t="s">
        <v>26273</v>
      </c>
      <c r="O5010" t="s">
        <v>42585</v>
      </c>
      <c r="P5010">
        <v>5</v>
      </c>
      <c r="Q5010" t="s">
        <v>32522</v>
      </c>
      <c r="R5010" t="s">
        <v>25828</v>
      </c>
      <c r="S5010" t="s">
        <v>26197</v>
      </c>
      <c r="T5010"/>
      <c r="U5010" t="s">
        <v>26198</v>
      </c>
      <c r="V5010" t="s">
        <v>26199</v>
      </c>
      <c r="W5010" s="91" t="s">
        <v>14824</v>
      </c>
      <c r="X5010" s="91" t="s">
        <v>35505</v>
      </c>
      <c r="Y5010" s="97"/>
      <c r="AA5010" s="91" t="str">
        <v>MCKELHARB1.6SH</v>
      </c>
    </row>
    <row r="5011" spans="1:27" s="91" customFormat="1" ht="15" customHeight="1" x14ac:dyDescent="0.35">
      <c r="A5011" t="s">
        <v>27872</v>
      </c>
      <c r="B5011" t="s">
        <v>27871</v>
      </c>
      <c r="C5011" t="s">
        <v>27870</v>
      </c>
      <c r="D5011" t="s">
        <v>32526</v>
      </c>
      <c r="E5011"/>
      <c r="F5011" t="s">
        <v>403</v>
      </c>
      <c r="G5011"/>
      <c r="H5011">
        <v>2.2999999999999998</v>
      </c>
      <c r="I5011">
        <v>13</v>
      </c>
      <c r="J5011" t="s">
        <v>919</v>
      </c>
      <c r="K5011">
        <v>35.097110000000001</v>
      </c>
      <c r="L5011">
        <v>-90.096029999999999</v>
      </c>
      <c r="M5011" s="100" t="s">
        <v>38425</v>
      </c>
      <c r="N5011" t="s">
        <v>26273</v>
      </c>
      <c r="O5011" t="s">
        <v>42585</v>
      </c>
      <c r="P5011">
        <v>5</v>
      </c>
      <c r="Q5011" t="s">
        <v>32522</v>
      </c>
      <c r="R5011" t="s">
        <v>25828</v>
      </c>
      <c r="S5011" t="s">
        <v>26197</v>
      </c>
      <c r="T5011" t="s">
        <v>30383</v>
      </c>
      <c r="U5011" t="s">
        <v>630</v>
      </c>
      <c r="V5011" t="s">
        <v>26199</v>
      </c>
      <c r="X5011" s="91" t="s">
        <v>30384</v>
      </c>
      <c r="Y5011" s="97"/>
      <c r="AA5011" s="91" t="str">
        <v>MCKELHARB2.3SH</v>
      </c>
    </row>
    <row r="5012" spans="1:27" s="91" customFormat="1" ht="15" customHeight="1" x14ac:dyDescent="0.35">
      <c r="A5012" t="s">
        <v>14826</v>
      </c>
      <c r="B5012" t="s">
        <v>14825</v>
      </c>
      <c r="C5012" t="s">
        <v>29302</v>
      </c>
      <c r="D5012" t="s">
        <v>14827</v>
      </c>
      <c r="E5012"/>
      <c r="F5012" t="s">
        <v>9</v>
      </c>
      <c r="G5012"/>
      <c r="H5012">
        <v>0.5</v>
      </c>
      <c r="I5012">
        <v>17.75</v>
      </c>
      <c r="J5012" t="s">
        <v>80</v>
      </c>
      <c r="K5012">
        <v>35.162199999999999</v>
      </c>
      <c r="L5012">
        <v>-89.215800000000002</v>
      </c>
      <c r="M5012" s="100" t="s">
        <v>38390</v>
      </c>
      <c r="N5012" t="s">
        <v>26218</v>
      </c>
      <c r="O5012" t="s">
        <v>42681</v>
      </c>
      <c r="P5012">
        <v>3</v>
      </c>
      <c r="Q5012" t="s">
        <v>28008</v>
      </c>
      <c r="R5012" t="s">
        <v>25828</v>
      </c>
      <c r="S5012" t="s">
        <v>26197</v>
      </c>
      <c r="T5012"/>
      <c r="U5012" t="s">
        <v>26198</v>
      </c>
      <c r="V5012" t="s">
        <v>26199</v>
      </c>
      <c r="X5012" s="91" t="s">
        <v>32527</v>
      </c>
      <c r="Y5012" s="97"/>
      <c r="AA5012" s="91" t="str">
        <v>MCKIN000.5FA</v>
      </c>
    </row>
    <row r="5013" spans="1:27" s="91" customFormat="1" ht="15" customHeight="1" x14ac:dyDescent="0.35">
      <c r="A5013" t="s">
        <v>14829</v>
      </c>
      <c r="B5013" t="s">
        <v>14828</v>
      </c>
      <c r="C5013" t="s">
        <v>29303</v>
      </c>
      <c r="D5013" t="s">
        <v>14830</v>
      </c>
      <c r="E5013"/>
      <c r="F5013" t="s">
        <v>75</v>
      </c>
      <c r="G5013"/>
      <c r="H5013">
        <v>1.2</v>
      </c>
      <c r="I5013">
        <v>10.18</v>
      </c>
      <c r="J5013" t="s">
        <v>148</v>
      </c>
      <c r="K5013">
        <v>35.866999999999997</v>
      </c>
      <c r="L5013">
        <v>-86.188689999999994</v>
      </c>
      <c r="M5013" s="100" t="s">
        <v>38401</v>
      </c>
      <c r="N5013" t="s">
        <v>26226</v>
      </c>
      <c r="O5013" t="s">
        <v>42765</v>
      </c>
      <c r="P5013">
        <v>2</v>
      </c>
      <c r="Q5013" t="s">
        <v>27191</v>
      </c>
      <c r="R5013" t="s">
        <v>25829</v>
      </c>
      <c r="S5013" t="s">
        <v>26197</v>
      </c>
      <c r="T5013"/>
      <c r="U5013" t="s">
        <v>26198</v>
      </c>
      <c r="V5013" t="s">
        <v>26199</v>
      </c>
      <c r="Y5013" s="97"/>
      <c r="AA5013" s="91" t="str">
        <v>MCKNI001.2RU</v>
      </c>
    </row>
    <row r="5014" spans="1:27" s="91" customFormat="1" ht="15" customHeight="1" x14ac:dyDescent="0.35">
      <c r="A5014" t="s">
        <v>14832</v>
      </c>
      <c r="B5014" t="s">
        <v>14831</v>
      </c>
      <c r="C5014" t="s">
        <v>29303</v>
      </c>
      <c r="D5014" t="s">
        <v>14833</v>
      </c>
      <c r="E5014"/>
      <c r="F5014" t="s">
        <v>75</v>
      </c>
      <c r="G5014"/>
      <c r="H5014">
        <v>3</v>
      </c>
      <c r="I5014">
        <v>4.16</v>
      </c>
      <c r="J5014" t="s">
        <v>148</v>
      </c>
      <c r="K5014">
        <v>35.879300000000001</v>
      </c>
      <c r="L5014">
        <v>-86.162319999999994</v>
      </c>
      <c r="M5014" s="100" t="s">
        <v>38401</v>
      </c>
      <c r="N5014" t="s">
        <v>26226</v>
      </c>
      <c r="O5014" t="s">
        <v>42765</v>
      </c>
      <c r="P5014">
        <v>2</v>
      </c>
      <c r="Q5014" t="s">
        <v>27191</v>
      </c>
      <c r="R5014" t="s">
        <v>25829</v>
      </c>
      <c r="S5014" t="s">
        <v>26197</v>
      </c>
      <c r="T5014"/>
      <c r="U5014" t="s">
        <v>26198</v>
      </c>
      <c r="V5014" t="s">
        <v>26199</v>
      </c>
      <c r="Y5014" s="97"/>
      <c r="AA5014" s="91" t="str">
        <v>MCKNI003.0RU</v>
      </c>
    </row>
    <row r="5015" spans="1:27" s="91" customFormat="1" ht="15" customHeight="1" x14ac:dyDescent="0.35">
      <c r="A5015" t="s">
        <v>14835</v>
      </c>
      <c r="B5015" t="s">
        <v>14834</v>
      </c>
      <c r="C5015" t="s">
        <v>29304</v>
      </c>
      <c r="D5015" t="s">
        <v>14836</v>
      </c>
      <c r="E5015"/>
      <c r="F5015" t="s">
        <v>29086</v>
      </c>
      <c r="G5015"/>
      <c r="H5015">
        <v>1</v>
      </c>
      <c r="I5015">
        <v>12.12</v>
      </c>
      <c r="J5015" t="s">
        <v>2030</v>
      </c>
      <c r="K5015">
        <v>35.690800000000003</v>
      </c>
      <c r="L5015">
        <v>-86.011420000000001</v>
      </c>
      <c r="M5015" s="100" t="s">
        <v>38403</v>
      </c>
      <c r="N5015" t="s">
        <v>26290</v>
      </c>
      <c r="O5015" t="s">
        <v>42153</v>
      </c>
      <c r="P5015">
        <v>3</v>
      </c>
      <c r="Q5015" t="s">
        <v>32528</v>
      </c>
      <c r="R5015" t="s">
        <v>25812</v>
      </c>
      <c r="S5015" t="s">
        <v>26197</v>
      </c>
      <c r="T5015"/>
      <c r="U5015" t="s">
        <v>26198</v>
      </c>
      <c r="V5015" t="s">
        <v>26199</v>
      </c>
      <c r="Y5015" s="97"/>
      <c r="AA5015" s="91" t="str">
        <v>MCMAH001.0CN</v>
      </c>
    </row>
    <row r="5016" spans="1:27" s="91" customFormat="1" ht="15" customHeight="1" x14ac:dyDescent="0.35">
      <c r="A5016" t="s">
        <v>14838</v>
      </c>
      <c r="B5016" t="s">
        <v>14837</v>
      </c>
      <c r="C5016" t="s">
        <v>29304</v>
      </c>
      <c r="D5016" t="s">
        <v>14839</v>
      </c>
      <c r="E5016"/>
      <c r="F5016" t="s">
        <v>29086</v>
      </c>
      <c r="G5016"/>
      <c r="H5016">
        <v>1.9</v>
      </c>
      <c r="I5016">
        <v>11.81</v>
      </c>
      <c r="J5016" t="s">
        <v>2030</v>
      </c>
      <c r="K5016">
        <v>35.697879999999998</v>
      </c>
      <c r="L5016">
        <v>-86.016649999999998</v>
      </c>
      <c r="M5016" s="100" t="s">
        <v>38403</v>
      </c>
      <c r="N5016" t="s">
        <v>26290</v>
      </c>
      <c r="O5016" t="s">
        <v>42153</v>
      </c>
      <c r="P5016">
        <v>3</v>
      </c>
      <c r="Q5016" t="s">
        <v>32528</v>
      </c>
      <c r="R5016" t="s">
        <v>25812</v>
      </c>
      <c r="S5016" t="s">
        <v>26197</v>
      </c>
      <c r="T5016"/>
      <c r="U5016" t="s">
        <v>26198</v>
      </c>
      <c r="V5016" t="s">
        <v>26199</v>
      </c>
      <c r="X5016" s="91" t="s">
        <v>32529</v>
      </c>
      <c r="Y5016" s="97"/>
      <c r="AA5016" s="91" t="str">
        <v>MCMAH001.9CN</v>
      </c>
    </row>
    <row r="5017" spans="1:27" s="91" customFormat="1" ht="15" customHeight="1" x14ac:dyDescent="0.35">
      <c r="A5017" t="s">
        <v>14841</v>
      </c>
      <c r="B5017" t="s">
        <v>14840</v>
      </c>
      <c r="C5017" t="s">
        <v>29305</v>
      </c>
      <c r="D5017" t="s">
        <v>14842</v>
      </c>
      <c r="E5017"/>
      <c r="F5017" t="s">
        <v>33</v>
      </c>
      <c r="G5017"/>
      <c r="H5017">
        <v>0.2</v>
      </c>
      <c r="I5017">
        <v>1.73</v>
      </c>
      <c r="J5017" t="s">
        <v>34</v>
      </c>
      <c r="K5017">
        <v>35.757350000000002</v>
      </c>
      <c r="L5017">
        <v>-86.975200000000001</v>
      </c>
      <c r="M5017" s="100" t="s">
        <v>38382</v>
      </c>
      <c r="N5017" t="s">
        <v>26210</v>
      </c>
      <c r="O5017" t="s">
        <v>42766</v>
      </c>
      <c r="P5017">
        <v>3</v>
      </c>
      <c r="Q5017" t="s">
        <v>27874</v>
      </c>
      <c r="R5017" t="s">
        <v>25808</v>
      </c>
      <c r="S5017" t="s">
        <v>26197</v>
      </c>
      <c r="T5017"/>
      <c r="U5017" t="s">
        <v>26198</v>
      </c>
      <c r="V5017" t="s">
        <v>26199</v>
      </c>
      <c r="Y5017" s="97"/>
      <c r="AA5017" s="91" t="str">
        <v>MCMEE000.2MY</v>
      </c>
    </row>
    <row r="5018" spans="1:27" s="91" customFormat="1" ht="15" customHeight="1" x14ac:dyDescent="0.35">
      <c r="A5018" t="s">
        <v>14844</v>
      </c>
      <c r="B5018" t="s">
        <v>14843</v>
      </c>
      <c r="C5018" t="s">
        <v>29306</v>
      </c>
      <c r="D5018" t="s">
        <v>14845</v>
      </c>
      <c r="E5018"/>
      <c r="F5018" t="s">
        <v>28994</v>
      </c>
      <c r="G5018" t="s">
        <v>28996</v>
      </c>
      <c r="H5018">
        <v>0.1</v>
      </c>
      <c r="I5018">
        <v>1.1599999999999999</v>
      </c>
      <c r="J5018" t="s">
        <v>64</v>
      </c>
      <c r="K5018">
        <v>36.15654</v>
      </c>
      <c r="L5018">
        <v>-82.957769999999996</v>
      </c>
      <c r="M5018" s="100" t="s">
        <v>38387</v>
      </c>
      <c r="N5018" t="s">
        <v>26214</v>
      </c>
      <c r="O5018" t="s">
        <v>42150</v>
      </c>
      <c r="P5018">
        <v>5</v>
      </c>
      <c r="Q5018" t="s">
        <v>32530</v>
      </c>
      <c r="R5018" t="s">
        <v>25821</v>
      </c>
      <c r="S5018" t="s">
        <v>26197</v>
      </c>
      <c r="T5018"/>
      <c r="U5018" t="s">
        <v>26198</v>
      </c>
      <c r="V5018" t="s">
        <v>26204</v>
      </c>
      <c r="Y5018" s="97"/>
      <c r="AA5018" s="91" t="str">
        <v>MCNEW000.1GE</v>
      </c>
    </row>
    <row r="5019" spans="1:27" s="91" customFormat="1" ht="15" customHeight="1" x14ac:dyDescent="0.35">
      <c r="A5019" t="s">
        <v>14847</v>
      </c>
      <c r="B5019" t="s">
        <v>14846</v>
      </c>
      <c r="C5019" t="s">
        <v>29307</v>
      </c>
      <c r="D5019" t="s">
        <v>14848</v>
      </c>
      <c r="E5019"/>
      <c r="F5019" t="s">
        <v>115</v>
      </c>
      <c r="G5019"/>
      <c r="H5019">
        <v>0.6</v>
      </c>
      <c r="I5019">
        <v>0.35</v>
      </c>
      <c r="J5019" t="s">
        <v>249</v>
      </c>
      <c r="K5019">
        <v>35.568600000000004</v>
      </c>
      <c r="L5019">
        <v>-85.194100000000006</v>
      </c>
      <c r="M5019" s="100" t="s">
        <v>38393</v>
      </c>
      <c r="N5019" t="s">
        <v>59</v>
      </c>
      <c r="O5019" t="s">
        <v>42283</v>
      </c>
      <c r="P5019">
        <v>5</v>
      </c>
      <c r="Q5019" t="s">
        <v>32531</v>
      </c>
      <c r="R5019" t="s">
        <v>25802</v>
      </c>
      <c r="S5019" t="s">
        <v>26197</v>
      </c>
      <c r="T5019"/>
      <c r="U5019" t="s">
        <v>26198</v>
      </c>
      <c r="V5019" t="s">
        <v>26199</v>
      </c>
      <c r="X5019" s="91" t="s">
        <v>32532</v>
      </c>
      <c r="Y5019" s="97"/>
      <c r="AA5019" s="91" t="str">
        <v>MCREY0.9T0.6BL</v>
      </c>
    </row>
    <row r="5020" spans="1:27" s="91" customFormat="1" ht="15" customHeight="1" x14ac:dyDescent="0.35">
      <c r="A5020" t="s">
        <v>14850</v>
      </c>
      <c r="B5020" t="s">
        <v>14849</v>
      </c>
      <c r="C5020" t="s">
        <v>29308</v>
      </c>
      <c r="D5020" t="s">
        <v>14851</v>
      </c>
      <c r="E5020" t="s">
        <v>26424</v>
      </c>
      <c r="F5020" t="s">
        <v>115</v>
      </c>
      <c r="G5020"/>
      <c r="H5020">
        <v>1.9</v>
      </c>
      <c r="I5020">
        <v>5.4</v>
      </c>
      <c r="J5020" t="s">
        <v>59</v>
      </c>
      <c r="K5020">
        <v>35.417499999999997</v>
      </c>
      <c r="L5020">
        <v>-85.320830000000001</v>
      </c>
      <c r="M5020" s="100" t="s">
        <v>38393</v>
      </c>
      <c r="N5020" t="s">
        <v>59</v>
      </c>
      <c r="O5020" t="s">
        <v>42310</v>
      </c>
      <c r="P5020">
        <v>5</v>
      </c>
      <c r="Q5020" t="s">
        <v>27875</v>
      </c>
      <c r="R5020" t="s">
        <v>25802</v>
      </c>
      <c r="S5020" t="s">
        <v>26197</v>
      </c>
      <c r="T5020"/>
      <c r="U5020" t="s">
        <v>26198</v>
      </c>
      <c r="V5020" t="s">
        <v>26199</v>
      </c>
      <c r="W5020" s="91" t="s">
        <v>14852</v>
      </c>
      <c r="X5020" s="91" t="s">
        <v>35506</v>
      </c>
      <c r="Y5020" s="97"/>
      <c r="AA5020" s="91" t="str">
        <v>MCWIL001.9SE</v>
      </c>
    </row>
    <row r="5021" spans="1:27" s="91" customFormat="1" ht="15" customHeight="1" x14ac:dyDescent="0.35">
      <c r="A5021" t="s">
        <v>14854</v>
      </c>
      <c r="B5021" t="s">
        <v>14853</v>
      </c>
      <c r="C5021" t="s">
        <v>29308</v>
      </c>
      <c r="D5021" t="s">
        <v>2203</v>
      </c>
      <c r="E5021"/>
      <c r="F5021" t="s">
        <v>115</v>
      </c>
      <c r="G5021"/>
      <c r="H5021">
        <v>3.5</v>
      </c>
      <c r="I5021">
        <v>2.97</v>
      </c>
      <c r="J5021" t="s">
        <v>249</v>
      </c>
      <c r="K5021">
        <v>35.434199999999997</v>
      </c>
      <c r="L5021">
        <v>-85.302199999999999</v>
      </c>
      <c r="M5021" s="100" t="s">
        <v>38393</v>
      </c>
      <c r="N5021" t="s">
        <v>59</v>
      </c>
      <c r="O5021" t="s">
        <v>42310</v>
      </c>
      <c r="P5021">
        <v>5</v>
      </c>
      <c r="Q5021" t="s">
        <v>27875</v>
      </c>
      <c r="R5021" t="s">
        <v>25802</v>
      </c>
      <c r="S5021" t="s">
        <v>26197</v>
      </c>
      <c r="T5021"/>
      <c r="U5021" t="s">
        <v>26198</v>
      </c>
      <c r="V5021" t="s">
        <v>26199</v>
      </c>
      <c r="X5021" s="91" t="s">
        <v>32533</v>
      </c>
      <c r="Y5021" s="97"/>
      <c r="AA5021" s="91" t="str">
        <v>MCWIL003.5BL</v>
      </c>
    </row>
    <row r="5022" spans="1:27" s="91" customFormat="1" ht="15" customHeight="1" x14ac:dyDescent="0.35">
      <c r="A5022" t="s">
        <v>14856</v>
      </c>
      <c r="B5022" t="s">
        <v>14855</v>
      </c>
      <c r="C5022" t="s">
        <v>14857</v>
      </c>
      <c r="D5022" t="s">
        <v>14858</v>
      </c>
      <c r="E5022"/>
      <c r="F5022" t="s">
        <v>28977</v>
      </c>
      <c r="G5022"/>
      <c r="H5022">
        <v>7.6</v>
      </c>
      <c r="I5022">
        <v>11.11</v>
      </c>
      <c r="J5022" t="s">
        <v>942</v>
      </c>
      <c r="K5022">
        <v>35.012599999999999</v>
      </c>
      <c r="L5022">
        <v>-87.727000000000004</v>
      </c>
      <c r="M5022" s="100" t="s">
        <v>38376</v>
      </c>
      <c r="N5022" t="s">
        <v>26196</v>
      </c>
      <c r="O5022" t="s">
        <v>42741</v>
      </c>
      <c r="P5022">
        <v>1</v>
      </c>
      <c r="Q5022" t="s">
        <v>32534</v>
      </c>
      <c r="R5022" t="s">
        <v>25808</v>
      </c>
      <c r="S5022" t="s">
        <v>26197</v>
      </c>
      <c r="T5022"/>
      <c r="U5022" t="s">
        <v>26198</v>
      </c>
      <c r="V5022" t="s">
        <v>26199</v>
      </c>
      <c r="Y5022" s="97"/>
      <c r="AA5022" s="91" t="str">
        <v>MCYPR007.6WE</v>
      </c>
    </row>
    <row r="5023" spans="1:27" s="91" customFormat="1" ht="15" customHeight="1" x14ac:dyDescent="0.35">
      <c r="A5023" t="s">
        <v>14860</v>
      </c>
      <c r="B5023" t="s">
        <v>14859</v>
      </c>
      <c r="C5023" t="s">
        <v>14861</v>
      </c>
      <c r="D5023" t="s">
        <v>14862</v>
      </c>
      <c r="E5023"/>
      <c r="F5023" t="s">
        <v>58</v>
      </c>
      <c r="G5023"/>
      <c r="H5023">
        <v>0.5</v>
      </c>
      <c r="I5023">
        <v>0.3</v>
      </c>
      <c r="J5023" t="s">
        <v>313</v>
      </c>
      <c r="K5023">
        <v>36.003300000000003</v>
      </c>
      <c r="L5023">
        <v>-84.743600000000001</v>
      </c>
      <c r="M5023" s="100" t="s">
        <v>38416</v>
      </c>
      <c r="N5023" t="s">
        <v>26258</v>
      </c>
      <c r="O5023" t="s">
        <v>42717</v>
      </c>
      <c r="P5023">
        <v>1</v>
      </c>
      <c r="Q5023" t="s">
        <v>32305</v>
      </c>
      <c r="R5023" t="s">
        <v>25812</v>
      </c>
      <c r="S5023" t="s">
        <v>26197</v>
      </c>
      <c r="T5023"/>
      <c r="U5023" t="s">
        <v>26198</v>
      </c>
      <c r="V5023" t="s">
        <v>26199</v>
      </c>
      <c r="W5023" s="91" t="s">
        <v>14863</v>
      </c>
      <c r="X5023" s="91" t="s">
        <v>32535</v>
      </c>
      <c r="Y5023" s="97"/>
      <c r="AA5023" s="91" t="str">
        <v>MEADO0.6T0.5CU</v>
      </c>
    </row>
    <row r="5024" spans="1:27" s="91" customFormat="1" ht="15" customHeight="1" x14ac:dyDescent="0.35">
      <c r="A5024" t="s">
        <v>14865</v>
      </c>
      <c r="B5024" t="s">
        <v>14864</v>
      </c>
      <c r="C5024" t="s">
        <v>14866</v>
      </c>
      <c r="D5024" t="s">
        <v>14867</v>
      </c>
      <c r="E5024"/>
      <c r="F5024" t="s">
        <v>324</v>
      </c>
      <c r="G5024"/>
      <c r="H5024">
        <v>0.1</v>
      </c>
      <c r="I5024">
        <v>0.21</v>
      </c>
      <c r="J5024" t="s">
        <v>398</v>
      </c>
      <c r="K5024">
        <v>36.496789999999997</v>
      </c>
      <c r="L5024">
        <v>-83.885159999999999</v>
      </c>
      <c r="M5024" s="100" t="s">
        <v>38417</v>
      </c>
      <c r="N5024" t="s">
        <v>26260</v>
      </c>
      <c r="O5024" t="s">
        <v>42275</v>
      </c>
      <c r="P5024">
        <v>4</v>
      </c>
      <c r="Q5024" t="s">
        <v>32536</v>
      </c>
      <c r="R5024" t="s">
        <v>25825</v>
      </c>
      <c r="S5024" t="s">
        <v>26197</v>
      </c>
      <c r="T5024"/>
      <c r="U5024" t="s">
        <v>26198</v>
      </c>
      <c r="V5024" t="s">
        <v>26204</v>
      </c>
      <c r="Y5024" s="97"/>
      <c r="AA5024" s="91" t="str">
        <v>MEADO000.1CL</v>
      </c>
    </row>
    <row r="5025" spans="1:27" s="91" customFormat="1" ht="15" customHeight="1" x14ac:dyDescent="0.35">
      <c r="A5025" t="s">
        <v>14869</v>
      </c>
      <c r="B5025" t="s">
        <v>14868</v>
      </c>
      <c r="C5025" t="s">
        <v>14870</v>
      </c>
      <c r="D5025" t="s">
        <v>14871</v>
      </c>
      <c r="E5025"/>
      <c r="F5025" t="s">
        <v>58</v>
      </c>
      <c r="G5025"/>
      <c r="H5025">
        <v>0.1</v>
      </c>
      <c r="I5025">
        <v>9</v>
      </c>
      <c r="J5025" t="s">
        <v>313</v>
      </c>
      <c r="K5025">
        <v>35.996929999999999</v>
      </c>
      <c r="L5025">
        <v>-85.058019999999999</v>
      </c>
      <c r="M5025" s="100" t="s">
        <v>38416</v>
      </c>
      <c r="N5025" t="s">
        <v>26258</v>
      </c>
      <c r="O5025" t="s">
        <v>42742</v>
      </c>
      <c r="P5025">
        <v>1</v>
      </c>
      <c r="Q5025" t="s">
        <v>27876</v>
      </c>
      <c r="R5025" t="s">
        <v>25812</v>
      </c>
      <c r="S5025" t="s">
        <v>26197</v>
      </c>
      <c r="T5025"/>
      <c r="U5025" t="s">
        <v>26198</v>
      </c>
      <c r="V5025" t="s">
        <v>26199</v>
      </c>
      <c r="X5025" s="91" t="s">
        <v>32537</v>
      </c>
      <c r="Y5025" s="97"/>
      <c r="AA5025" s="91" t="str">
        <v>MEADO000.1CU</v>
      </c>
    </row>
    <row r="5026" spans="1:27" s="91" customFormat="1" ht="15" customHeight="1" x14ac:dyDescent="0.35">
      <c r="A5026" t="s">
        <v>14873</v>
      </c>
      <c r="B5026" t="s">
        <v>14872</v>
      </c>
      <c r="C5026" t="s">
        <v>14870</v>
      </c>
      <c r="D5026" t="s">
        <v>14874</v>
      </c>
      <c r="E5026"/>
      <c r="F5026" t="s">
        <v>44</v>
      </c>
      <c r="G5026" t="s">
        <v>28998</v>
      </c>
      <c r="H5026">
        <v>0.2</v>
      </c>
      <c r="I5026">
        <v>3.57</v>
      </c>
      <c r="J5026" t="s">
        <v>359</v>
      </c>
      <c r="K5026">
        <v>35.964100000000002</v>
      </c>
      <c r="L5026">
        <v>-84.129099999999994</v>
      </c>
      <c r="M5026" s="100" t="s">
        <v>38459</v>
      </c>
      <c r="N5026" t="s">
        <v>26343</v>
      </c>
      <c r="O5026" t="s">
        <v>42214</v>
      </c>
      <c r="P5026">
        <v>3</v>
      </c>
      <c r="Q5026" t="s">
        <v>27877</v>
      </c>
      <c r="R5026" t="s">
        <v>25825</v>
      </c>
      <c r="S5026" t="s">
        <v>26197</v>
      </c>
      <c r="T5026"/>
      <c r="U5026" t="s">
        <v>26198</v>
      </c>
      <c r="V5026" t="s">
        <v>26204</v>
      </c>
      <c r="X5026" s="91" t="s">
        <v>32538</v>
      </c>
      <c r="Y5026" s="97"/>
      <c r="AA5026" s="91" t="str">
        <v>MEADO000.2KN</v>
      </c>
    </row>
    <row r="5027" spans="1:27" s="91" customFormat="1" ht="15" customHeight="1" x14ac:dyDescent="0.35">
      <c r="A5027" t="s">
        <v>14876</v>
      </c>
      <c r="B5027" t="s">
        <v>14875</v>
      </c>
      <c r="C5027" t="s">
        <v>14866</v>
      </c>
      <c r="D5027" t="s">
        <v>14877</v>
      </c>
      <c r="E5027"/>
      <c r="F5027" t="s">
        <v>44</v>
      </c>
      <c r="G5027"/>
      <c r="H5027">
        <v>0.2</v>
      </c>
      <c r="I5027">
        <v>1.74</v>
      </c>
      <c r="J5027" t="s">
        <v>1514</v>
      </c>
      <c r="K5027">
        <v>35.469529999999999</v>
      </c>
      <c r="L5027">
        <v>-84.680289999999999</v>
      </c>
      <c r="M5027" s="100" t="s">
        <v>38384</v>
      </c>
      <c r="N5027" t="s">
        <v>26211</v>
      </c>
      <c r="O5027" t="s">
        <v>42743</v>
      </c>
      <c r="P5027">
        <v>2</v>
      </c>
      <c r="Q5027" t="s">
        <v>32539</v>
      </c>
      <c r="R5027" t="s">
        <v>25802</v>
      </c>
      <c r="S5027" t="s">
        <v>26197</v>
      </c>
      <c r="T5027"/>
      <c r="U5027" t="s">
        <v>26198</v>
      </c>
      <c r="V5027" t="s">
        <v>26204</v>
      </c>
      <c r="Y5027" s="97"/>
      <c r="AA5027" s="91" t="str">
        <v>MEADO000.2MM</v>
      </c>
    </row>
    <row r="5028" spans="1:27" s="91" customFormat="1" ht="15" customHeight="1" x14ac:dyDescent="0.35">
      <c r="A5028" t="s">
        <v>32540</v>
      </c>
      <c r="B5028" t="s">
        <v>32541</v>
      </c>
      <c r="C5028" t="s">
        <v>14870</v>
      </c>
      <c r="D5028" t="s">
        <v>32542</v>
      </c>
      <c r="E5028"/>
      <c r="F5028" t="s">
        <v>58</v>
      </c>
      <c r="G5028"/>
      <c r="H5028">
        <v>0.3</v>
      </c>
      <c r="I5028">
        <v>11.3</v>
      </c>
      <c r="J5028" t="s">
        <v>249</v>
      </c>
      <c r="K5028">
        <v>35.634619999999998</v>
      </c>
      <c r="L5028">
        <v>-85.334900000000005</v>
      </c>
      <c r="M5028" s="100" t="s">
        <v>38383</v>
      </c>
      <c r="N5028" t="s">
        <v>3589</v>
      </c>
      <c r="O5028" t="s">
        <v>43054</v>
      </c>
      <c r="P5028">
        <v>2</v>
      </c>
      <c r="Q5028" t="s">
        <v>32543</v>
      </c>
      <c r="R5028" t="s">
        <v>25802</v>
      </c>
      <c r="S5028" t="s">
        <v>26197</v>
      </c>
      <c r="T5028"/>
      <c r="U5028" t="s">
        <v>26198</v>
      </c>
      <c r="V5028" t="s">
        <v>26199</v>
      </c>
      <c r="X5028" s="91" t="s">
        <v>32544</v>
      </c>
      <c r="Y5028" s="97"/>
      <c r="AA5028" s="91" t="str">
        <v>MEADO000.3BL</v>
      </c>
    </row>
    <row r="5029" spans="1:27" s="91" customFormat="1" ht="15" customHeight="1" x14ac:dyDescent="0.35">
      <c r="A5029" t="s">
        <v>14879</v>
      </c>
      <c r="B5029" t="s">
        <v>14878</v>
      </c>
      <c r="C5029" t="s">
        <v>14870</v>
      </c>
      <c r="D5029" t="s">
        <v>14880</v>
      </c>
      <c r="E5029"/>
      <c r="F5029" t="s">
        <v>44</v>
      </c>
      <c r="G5029"/>
      <c r="H5029">
        <v>0.4</v>
      </c>
      <c r="I5029">
        <v>19.510000000000002</v>
      </c>
      <c r="J5029" t="s">
        <v>64</v>
      </c>
      <c r="K5029">
        <v>36.057989999999997</v>
      </c>
      <c r="L5029">
        <v>-82.91131</v>
      </c>
      <c r="M5029" s="100" t="s">
        <v>38387</v>
      </c>
      <c r="N5029" t="s">
        <v>26214</v>
      </c>
      <c r="O5029" t="s">
        <v>42311</v>
      </c>
      <c r="P5029">
        <v>5</v>
      </c>
      <c r="Q5029" t="s">
        <v>27878</v>
      </c>
      <c r="R5029" t="s">
        <v>25821</v>
      </c>
      <c r="S5029" t="s">
        <v>26197</v>
      </c>
      <c r="T5029"/>
      <c r="U5029" t="s">
        <v>26198</v>
      </c>
      <c r="V5029" t="s">
        <v>26204</v>
      </c>
      <c r="X5029" s="91" t="s">
        <v>32545</v>
      </c>
      <c r="Y5029" s="97"/>
      <c r="AA5029" s="91" t="str">
        <v>MEADO000.4GE</v>
      </c>
    </row>
    <row r="5030" spans="1:27" s="91" customFormat="1" ht="15" customHeight="1" x14ac:dyDescent="0.35">
      <c r="A5030" t="s">
        <v>37353</v>
      </c>
      <c r="B5030" t="s">
        <v>37354</v>
      </c>
      <c r="C5030" t="s">
        <v>14870</v>
      </c>
      <c r="D5030" t="s">
        <v>37355</v>
      </c>
      <c r="E5030"/>
      <c r="F5030" t="s">
        <v>58</v>
      </c>
      <c r="G5030"/>
      <c r="H5030">
        <v>0.5</v>
      </c>
      <c r="I5030">
        <v>10.8</v>
      </c>
      <c r="J5030" t="s">
        <v>313</v>
      </c>
      <c r="K5030">
        <v>35.888300000000001</v>
      </c>
      <c r="L5030">
        <v>-85.177599999999998</v>
      </c>
      <c r="M5030" s="100" t="s">
        <v>38383</v>
      </c>
      <c r="N5030" t="s">
        <v>3589</v>
      </c>
      <c r="O5030" t="s">
        <v>42672</v>
      </c>
      <c r="P5030">
        <v>2</v>
      </c>
      <c r="Q5030" t="s">
        <v>37356</v>
      </c>
      <c r="R5030" t="s">
        <v>25812</v>
      </c>
      <c r="S5030" t="s">
        <v>26197</v>
      </c>
      <c r="T5030"/>
      <c r="U5030" t="s">
        <v>26198</v>
      </c>
      <c r="V5030" t="s">
        <v>26199</v>
      </c>
      <c r="Y5030" s="97"/>
      <c r="AA5030" s="91" t="str">
        <v>MEADO000.5CU</v>
      </c>
    </row>
    <row r="5031" spans="1:27" s="91" customFormat="1" ht="15" customHeight="1" x14ac:dyDescent="0.35">
      <c r="A5031" t="s">
        <v>14882</v>
      </c>
      <c r="B5031" t="s">
        <v>14881</v>
      </c>
      <c r="C5031" t="s">
        <v>14866</v>
      </c>
      <c r="D5031" t="s">
        <v>14883</v>
      </c>
      <c r="E5031"/>
      <c r="F5031" t="s">
        <v>58</v>
      </c>
      <c r="G5031"/>
      <c r="H5031">
        <v>0.6</v>
      </c>
      <c r="I5031">
        <v>1.48</v>
      </c>
      <c r="J5031" t="s">
        <v>313</v>
      </c>
      <c r="K5031">
        <v>36.006390000000003</v>
      </c>
      <c r="L5031">
        <v>-84.741799999999998</v>
      </c>
      <c r="M5031" s="100" t="s">
        <v>38416</v>
      </c>
      <c r="N5031" t="s">
        <v>26258</v>
      </c>
      <c r="O5031" t="s">
        <v>42717</v>
      </c>
      <c r="P5031">
        <v>1</v>
      </c>
      <c r="Q5031" t="s">
        <v>35507</v>
      </c>
      <c r="R5031" t="s">
        <v>25812</v>
      </c>
      <c r="S5031" t="s">
        <v>26197</v>
      </c>
      <c r="T5031"/>
      <c r="U5031" t="s">
        <v>26198</v>
      </c>
      <c r="V5031" t="s">
        <v>26199</v>
      </c>
      <c r="W5031" s="91" t="s">
        <v>14884</v>
      </c>
      <c r="Y5031" s="97"/>
      <c r="AA5031" s="91" t="str">
        <v>MEADO000.6CU</v>
      </c>
    </row>
    <row r="5032" spans="1:27" s="91" customFormat="1" ht="15" customHeight="1" x14ac:dyDescent="0.35">
      <c r="A5032" t="s">
        <v>29309</v>
      </c>
      <c r="B5032" t="s">
        <v>29310</v>
      </c>
      <c r="C5032" t="s">
        <v>14870</v>
      </c>
      <c r="D5032" t="s">
        <v>1062</v>
      </c>
      <c r="E5032"/>
      <c r="F5032" t="s">
        <v>58</v>
      </c>
      <c r="G5032"/>
      <c r="H5032">
        <v>0.8</v>
      </c>
      <c r="I5032">
        <v>8.35</v>
      </c>
      <c r="J5032" t="s">
        <v>313</v>
      </c>
      <c r="K5032">
        <v>35.987990000000003</v>
      </c>
      <c r="L5032">
        <v>-85.064229999999995</v>
      </c>
      <c r="M5032" s="100" t="s">
        <v>38416</v>
      </c>
      <c r="N5032" t="s">
        <v>26258</v>
      </c>
      <c r="O5032" t="s">
        <v>42742</v>
      </c>
      <c r="P5032">
        <v>1</v>
      </c>
      <c r="Q5032" t="s">
        <v>27876</v>
      </c>
      <c r="R5032" t="s">
        <v>25812</v>
      </c>
      <c r="S5032" t="s">
        <v>26197</v>
      </c>
      <c r="T5032"/>
      <c r="U5032" t="s">
        <v>26198</v>
      </c>
      <c r="V5032" t="s">
        <v>26199</v>
      </c>
      <c r="Y5032" s="97"/>
      <c r="AA5032" s="91" t="str">
        <v>MEADO000.8CU</v>
      </c>
    </row>
    <row r="5033" spans="1:27" s="91" customFormat="1" ht="15" customHeight="1" x14ac:dyDescent="0.35">
      <c r="A5033" t="s">
        <v>14892</v>
      </c>
      <c r="B5033" t="s">
        <v>14891</v>
      </c>
      <c r="C5033" t="s">
        <v>14866</v>
      </c>
      <c r="D5033" t="s">
        <v>14893</v>
      </c>
      <c r="E5033"/>
      <c r="F5033" t="s">
        <v>29086</v>
      </c>
      <c r="G5033"/>
      <c r="H5033">
        <v>1.3</v>
      </c>
      <c r="I5033">
        <v>0.59</v>
      </c>
      <c r="J5033" t="s">
        <v>545</v>
      </c>
      <c r="K5033">
        <v>35.578679999999999</v>
      </c>
      <c r="L5033">
        <v>-85.948390000000003</v>
      </c>
      <c r="M5033" s="100" t="s">
        <v>38403</v>
      </c>
      <c r="N5033" t="s">
        <v>26290</v>
      </c>
      <c r="O5033" t="s">
        <v>42731</v>
      </c>
      <c r="P5033">
        <v>3</v>
      </c>
      <c r="Q5033" t="s">
        <v>27879</v>
      </c>
      <c r="R5033" t="s">
        <v>25808</v>
      </c>
      <c r="S5033" t="s">
        <v>26197</v>
      </c>
      <c r="T5033"/>
      <c r="U5033" t="s">
        <v>26198</v>
      </c>
      <c r="V5033" t="s">
        <v>26199</v>
      </c>
      <c r="X5033" s="91" t="s">
        <v>39720</v>
      </c>
      <c r="Y5033" s="97"/>
      <c r="AA5033" s="91" t="str">
        <v>MEADO001.3CE</v>
      </c>
    </row>
    <row r="5034" spans="1:27" s="91" customFormat="1" ht="15" customHeight="1" x14ac:dyDescent="0.35">
      <c r="A5034" t="s">
        <v>14895</v>
      </c>
      <c r="B5034" t="s">
        <v>14894</v>
      </c>
      <c r="C5034" t="s">
        <v>14866</v>
      </c>
      <c r="D5034" t="s">
        <v>4085</v>
      </c>
      <c r="E5034"/>
      <c r="F5034" t="s">
        <v>29086</v>
      </c>
      <c r="G5034"/>
      <c r="H5034">
        <v>2.2999999999999998</v>
      </c>
      <c r="I5034">
        <v>2.91</v>
      </c>
      <c r="J5034" t="s">
        <v>545</v>
      </c>
      <c r="K5034">
        <v>35.582115999999999</v>
      </c>
      <c r="L5034">
        <v>-85.961653999999996</v>
      </c>
      <c r="M5034" s="100" t="s">
        <v>38403</v>
      </c>
      <c r="N5034" t="s">
        <v>26290</v>
      </c>
      <c r="O5034" t="s">
        <v>42731</v>
      </c>
      <c r="P5034">
        <v>3</v>
      </c>
      <c r="Q5034" t="s">
        <v>27879</v>
      </c>
      <c r="R5034" t="s">
        <v>25808</v>
      </c>
      <c r="S5034" t="s">
        <v>26197</v>
      </c>
      <c r="T5034"/>
      <c r="U5034" t="s">
        <v>26198</v>
      </c>
      <c r="V5034" t="s">
        <v>26199</v>
      </c>
      <c r="X5034" s="91" t="s">
        <v>32547</v>
      </c>
      <c r="Y5034" s="97"/>
      <c r="AA5034" s="91" t="str">
        <v>MEADO002.3CE</v>
      </c>
    </row>
    <row r="5035" spans="1:27" s="91" customFormat="1" ht="15" customHeight="1" x14ac:dyDescent="0.35">
      <c r="A5035" t="s">
        <v>14897</v>
      </c>
      <c r="B5035" t="s">
        <v>14896</v>
      </c>
      <c r="C5035" t="s">
        <v>14870</v>
      </c>
      <c r="D5035" t="s">
        <v>14898</v>
      </c>
      <c r="E5035"/>
      <c r="F5035" t="s">
        <v>44</v>
      </c>
      <c r="G5035"/>
      <c r="H5035">
        <v>2.7</v>
      </c>
      <c r="I5035">
        <v>16.989999999999998</v>
      </c>
      <c r="J5035" t="s">
        <v>64</v>
      </c>
      <c r="K5035">
        <v>36.03633</v>
      </c>
      <c r="L5035">
        <v>-82.924350000000004</v>
      </c>
      <c r="M5035" s="100" t="s">
        <v>38387</v>
      </c>
      <c r="N5035" t="s">
        <v>26214</v>
      </c>
      <c r="O5035" t="s">
        <v>42311</v>
      </c>
      <c r="P5035">
        <v>5</v>
      </c>
      <c r="Q5035" t="s">
        <v>27878</v>
      </c>
      <c r="R5035" t="s">
        <v>25821</v>
      </c>
      <c r="S5035" t="s">
        <v>26197</v>
      </c>
      <c r="T5035"/>
      <c r="U5035" t="s">
        <v>26198</v>
      </c>
      <c r="V5035" t="s">
        <v>26204</v>
      </c>
      <c r="X5035" s="91" t="s">
        <v>32548</v>
      </c>
      <c r="Y5035" s="97"/>
      <c r="AA5035" s="91" t="str">
        <v>MEADO002.7GE</v>
      </c>
    </row>
    <row r="5036" spans="1:27" s="91" customFormat="1" ht="15" customHeight="1" x14ac:dyDescent="0.35">
      <c r="A5036" t="s">
        <v>14900</v>
      </c>
      <c r="B5036" t="s">
        <v>14899</v>
      </c>
      <c r="C5036" t="s">
        <v>14870</v>
      </c>
      <c r="D5036" t="s">
        <v>14901</v>
      </c>
      <c r="E5036"/>
      <c r="F5036" t="s">
        <v>44</v>
      </c>
      <c r="G5036"/>
      <c r="H5036">
        <v>4.0999999999999996</v>
      </c>
      <c r="I5036">
        <v>7.77</v>
      </c>
      <c r="J5036" t="s">
        <v>64</v>
      </c>
      <c r="K5036">
        <v>36.021000000000001</v>
      </c>
      <c r="L5036">
        <v>-82.94</v>
      </c>
      <c r="M5036" s="100" t="s">
        <v>38387</v>
      </c>
      <c r="N5036" t="s">
        <v>26214</v>
      </c>
      <c r="O5036" t="s">
        <v>42311</v>
      </c>
      <c r="P5036">
        <v>5</v>
      </c>
      <c r="Q5036" t="s">
        <v>27878</v>
      </c>
      <c r="R5036" t="s">
        <v>25821</v>
      </c>
      <c r="S5036" t="s">
        <v>26197</v>
      </c>
      <c r="T5036"/>
      <c r="U5036" t="s">
        <v>26198</v>
      </c>
      <c r="V5036" t="s">
        <v>26204</v>
      </c>
      <c r="Y5036" s="97"/>
      <c r="AA5036" s="91" t="str">
        <v>MEADO004.1GE</v>
      </c>
    </row>
    <row r="5037" spans="1:27" s="91" customFormat="1" ht="15" customHeight="1" x14ac:dyDescent="0.35">
      <c r="A5037" t="s">
        <v>14903</v>
      </c>
      <c r="B5037" t="s">
        <v>14902</v>
      </c>
      <c r="C5037" t="s">
        <v>14870</v>
      </c>
      <c r="D5037" t="s">
        <v>14904</v>
      </c>
      <c r="E5037"/>
      <c r="F5037" t="s">
        <v>58</v>
      </c>
      <c r="G5037"/>
      <c r="H5037">
        <v>5</v>
      </c>
      <c r="I5037">
        <v>10.6</v>
      </c>
      <c r="J5037" t="s">
        <v>614</v>
      </c>
      <c r="K5037">
        <v>36.11889</v>
      </c>
      <c r="L5037">
        <v>-85.19</v>
      </c>
      <c r="M5037" s="100" t="s">
        <v>38411</v>
      </c>
      <c r="N5037" t="s">
        <v>26248</v>
      </c>
      <c r="O5037" t="s">
        <v>42732</v>
      </c>
      <c r="P5037">
        <v>4</v>
      </c>
      <c r="Q5037" t="s">
        <v>27880</v>
      </c>
      <c r="R5037" t="s">
        <v>25812</v>
      </c>
      <c r="S5037" t="s">
        <v>26197</v>
      </c>
      <c r="T5037"/>
      <c r="U5037" t="s">
        <v>26198</v>
      </c>
      <c r="V5037" t="s">
        <v>26199</v>
      </c>
      <c r="Y5037" s="97"/>
      <c r="AA5037" s="91" t="str">
        <v>MEADO005.0PU</v>
      </c>
    </row>
    <row r="5038" spans="1:27" s="91" customFormat="1" ht="15" customHeight="1" x14ac:dyDescent="0.35">
      <c r="A5038" t="s">
        <v>14906</v>
      </c>
      <c r="B5038" t="s">
        <v>14905</v>
      </c>
      <c r="C5038" t="s">
        <v>14870</v>
      </c>
      <c r="D5038" t="s">
        <v>14907</v>
      </c>
      <c r="E5038"/>
      <c r="F5038" t="s">
        <v>44</v>
      </c>
      <c r="G5038"/>
      <c r="H5038">
        <v>6.4</v>
      </c>
      <c r="I5038">
        <v>2.77</v>
      </c>
      <c r="J5038" t="s">
        <v>346</v>
      </c>
      <c r="K5038">
        <v>36.009599999999999</v>
      </c>
      <c r="L5038">
        <v>-82.971599999999995</v>
      </c>
      <c r="M5038" s="100" t="s">
        <v>38387</v>
      </c>
      <c r="N5038" t="s">
        <v>26214</v>
      </c>
      <c r="O5038" t="s">
        <v>42311</v>
      </c>
      <c r="P5038">
        <v>5</v>
      </c>
      <c r="Q5038" t="s">
        <v>27878</v>
      </c>
      <c r="R5038" t="s">
        <v>25825</v>
      </c>
      <c r="S5038" t="s">
        <v>26197</v>
      </c>
      <c r="T5038"/>
      <c r="U5038" t="s">
        <v>26198</v>
      </c>
      <c r="V5038" t="s">
        <v>26204</v>
      </c>
      <c r="X5038" s="91" t="s">
        <v>32549</v>
      </c>
      <c r="Y5038" s="97"/>
      <c r="AA5038" s="91" t="str">
        <v>MEADO006.4CO</v>
      </c>
    </row>
    <row r="5039" spans="1:27" s="91" customFormat="1" ht="15" customHeight="1" x14ac:dyDescent="0.35">
      <c r="A5039" t="s">
        <v>14909</v>
      </c>
      <c r="B5039" t="s">
        <v>14908</v>
      </c>
      <c r="C5039" t="s">
        <v>14870</v>
      </c>
      <c r="D5039" t="s">
        <v>14910</v>
      </c>
      <c r="E5039"/>
      <c r="F5039" t="s">
        <v>58</v>
      </c>
      <c r="G5039"/>
      <c r="H5039">
        <v>11.9</v>
      </c>
      <c r="I5039">
        <v>0.89</v>
      </c>
      <c r="J5039" t="s">
        <v>313</v>
      </c>
      <c r="K5039">
        <v>36.062100000000001</v>
      </c>
      <c r="L5039">
        <v>-85.208500000000001</v>
      </c>
      <c r="M5039" s="100" t="s">
        <v>38411</v>
      </c>
      <c r="N5039" t="s">
        <v>26248</v>
      </c>
      <c r="O5039" t="s">
        <v>42732</v>
      </c>
      <c r="P5039">
        <v>4</v>
      </c>
      <c r="Q5039" t="s">
        <v>27881</v>
      </c>
      <c r="R5039" t="s">
        <v>25812</v>
      </c>
      <c r="S5039" t="s">
        <v>26197</v>
      </c>
      <c r="T5039"/>
      <c r="U5039" t="s">
        <v>26198</v>
      </c>
      <c r="V5039" t="s">
        <v>26199</v>
      </c>
      <c r="Y5039" s="97"/>
      <c r="AA5039" s="91" t="str">
        <v>MEADO011.9CU</v>
      </c>
    </row>
    <row r="5040" spans="1:27" s="91" customFormat="1" ht="15" customHeight="1" x14ac:dyDescent="0.35">
      <c r="A5040" t="s">
        <v>37357</v>
      </c>
      <c r="B5040" t="s">
        <v>14885</v>
      </c>
      <c r="C5040" t="s">
        <v>14861</v>
      </c>
      <c r="D5040" t="s">
        <v>14887</v>
      </c>
      <c r="E5040"/>
      <c r="F5040" t="s">
        <v>28994</v>
      </c>
      <c r="G5040" t="s">
        <v>44</v>
      </c>
      <c r="H5040">
        <v>0.3</v>
      </c>
      <c r="I5040">
        <v>0.31</v>
      </c>
      <c r="J5040" t="s">
        <v>1514</v>
      </c>
      <c r="K5040">
        <v>35.482509999999998</v>
      </c>
      <c r="L5040">
        <v>-84.679699999999997</v>
      </c>
      <c r="M5040" s="100" t="s">
        <v>38384</v>
      </c>
      <c r="N5040" t="s">
        <v>26211</v>
      </c>
      <c r="O5040" t="s">
        <v>42743</v>
      </c>
      <c r="P5040">
        <v>2</v>
      </c>
      <c r="Q5040" t="s">
        <v>38038</v>
      </c>
      <c r="R5040" t="s">
        <v>25802</v>
      </c>
      <c r="S5040" t="s">
        <v>26197</v>
      </c>
      <c r="T5040"/>
      <c r="U5040" t="s">
        <v>26198</v>
      </c>
      <c r="V5040" t="s">
        <v>26204</v>
      </c>
      <c r="W5040" s="91" t="s">
        <v>14886</v>
      </c>
      <c r="X5040" s="91" t="s">
        <v>32546</v>
      </c>
      <c r="Y5040" s="97"/>
      <c r="AA5040" s="91" t="str">
        <v>MEADO1.0T0.3MM</v>
      </c>
    </row>
    <row r="5041" spans="1:27" s="91" customFormat="1" ht="15" customHeight="1" x14ac:dyDescent="0.35">
      <c r="A5041" t="s">
        <v>37358</v>
      </c>
      <c r="B5041" t="s">
        <v>14888</v>
      </c>
      <c r="C5041" t="s">
        <v>14861</v>
      </c>
      <c r="D5041" t="s">
        <v>14890</v>
      </c>
      <c r="E5041"/>
      <c r="F5041" t="s">
        <v>44</v>
      </c>
      <c r="G5041"/>
      <c r="H5041">
        <v>0.4</v>
      </c>
      <c r="I5041">
        <v>0.3</v>
      </c>
      <c r="J5041" t="s">
        <v>1514</v>
      </c>
      <c r="K5041">
        <v>35.48377</v>
      </c>
      <c r="L5041">
        <v>-84.680040000000005</v>
      </c>
      <c r="M5041" s="100" t="s">
        <v>38384</v>
      </c>
      <c r="N5041" t="s">
        <v>26211</v>
      </c>
      <c r="O5041" t="s">
        <v>42743</v>
      </c>
      <c r="P5041">
        <v>2</v>
      </c>
      <c r="Q5041" t="s">
        <v>38038</v>
      </c>
      <c r="R5041" t="s">
        <v>25802</v>
      </c>
      <c r="S5041" t="s">
        <v>26197</v>
      </c>
      <c r="T5041"/>
      <c r="U5041" t="s">
        <v>26198</v>
      </c>
      <c r="V5041" t="s">
        <v>26204</v>
      </c>
      <c r="W5041" s="91" t="s">
        <v>14889</v>
      </c>
      <c r="X5041" s="91" t="s">
        <v>32546</v>
      </c>
      <c r="Y5041" s="97"/>
      <c r="AA5041" s="91" t="str">
        <v>MEADO1.0T0.4MM</v>
      </c>
    </row>
    <row r="5042" spans="1:27" s="91" customFormat="1" ht="15" customHeight="1" x14ac:dyDescent="0.35">
      <c r="A5042" t="s">
        <v>37359</v>
      </c>
      <c r="B5042" t="s">
        <v>37360</v>
      </c>
      <c r="C5042" t="s">
        <v>37361</v>
      </c>
      <c r="D5042" t="s">
        <v>37362</v>
      </c>
      <c r="E5042"/>
      <c r="F5042" t="s">
        <v>29086</v>
      </c>
      <c r="G5042"/>
      <c r="H5042">
        <v>0.1</v>
      </c>
      <c r="I5042">
        <v>1</v>
      </c>
      <c r="J5042" t="s">
        <v>545</v>
      </c>
      <c r="K5042">
        <v>35.578989999999997</v>
      </c>
      <c r="L5042">
        <v>-85.955280000000002</v>
      </c>
      <c r="M5042" s="100" t="s">
        <v>38403</v>
      </c>
      <c r="N5042" t="s">
        <v>26290</v>
      </c>
      <c r="O5042" t="s">
        <v>42731</v>
      </c>
      <c r="P5042">
        <v>3</v>
      </c>
      <c r="Q5042" t="s">
        <v>27879</v>
      </c>
      <c r="R5042" t="s">
        <v>25808</v>
      </c>
      <c r="S5042" t="s">
        <v>26197</v>
      </c>
      <c r="T5042"/>
      <c r="U5042" t="s">
        <v>26198</v>
      </c>
      <c r="V5042" t="s">
        <v>26199</v>
      </c>
      <c r="X5042" s="91" t="s">
        <v>37363</v>
      </c>
      <c r="Y5042" s="97"/>
      <c r="AA5042" s="91" t="str">
        <v>MEADO1.6T0.1CE</v>
      </c>
    </row>
    <row r="5043" spans="1:27" s="91" customFormat="1" ht="15" customHeight="1" x14ac:dyDescent="0.35">
      <c r="A5043" t="s">
        <v>37364</v>
      </c>
      <c r="B5043" t="s">
        <v>37365</v>
      </c>
      <c r="C5043" t="s">
        <v>37366</v>
      </c>
      <c r="D5043" t="s">
        <v>37367</v>
      </c>
      <c r="E5043"/>
      <c r="F5043" t="s">
        <v>29086</v>
      </c>
      <c r="G5043"/>
      <c r="H5043">
        <v>0.1</v>
      </c>
      <c r="I5043">
        <v>0.1</v>
      </c>
      <c r="J5043" t="s">
        <v>545</v>
      </c>
      <c r="K5043">
        <v>35.57864</v>
      </c>
      <c r="L5043">
        <v>-85.960040000000006</v>
      </c>
      <c r="M5043" s="100" t="s">
        <v>38403</v>
      </c>
      <c r="N5043" t="s">
        <v>26290</v>
      </c>
      <c r="O5043" t="s">
        <v>42731</v>
      </c>
      <c r="P5043">
        <v>3</v>
      </c>
      <c r="Q5043" t="s">
        <v>27879</v>
      </c>
      <c r="R5043" t="s">
        <v>25808</v>
      </c>
      <c r="S5043" t="s">
        <v>26197</v>
      </c>
      <c r="T5043"/>
      <c r="U5043" t="s">
        <v>26198</v>
      </c>
      <c r="V5043" t="s">
        <v>26199</v>
      </c>
      <c r="X5043" s="91" t="s">
        <v>37363</v>
      </c>
      <c r="Y5043" s="97"/>
      <c r="AA5043" s="91" t="str">
        <v>MEADO1.6T0.4T0.1CE</v>
      </c>
    </row>
    <row r="5044" spans="1:27" s="91" customFormat="1" ht="15" customHeight="1" x14ac:dyDescent="0.35">
      <c r="A5044" t="s">
        <v>37368</v>
      </c>
      <c r="B5044" t="s">
        <v>37369</v>
      </c>
      <c r="C5044" t="s">
        <v>37361</v>
      </c>
      <c r="D5044" t="s">
        <v>37370</v>
      </c>
      <c r="E5044"/>
      <c r="F5044" t="s">
        <v>29086</v>
      </c>
      <c r="G5044"/>
      <c r="H5044">
        <v>0.5</v>
      </c>
      <c r="I5044">
        <v>0.8</v>
      </c>
      <c r="J5044" t="s">
        <v>545</v>
      </c>
      <c r="K5044">
        <v>35.579000000000001</v>
      </c>
      <c r="L5044">
        <v>-85.961680000000001</v>
      </c>
      <c r="M5044" s="100" t="s">
        <v>38403</v>
      </c>
      <c r="N5044" t="s">
        <v>26290</v>
      </c>
      <c r="O5044" t="s">
        <v>42731</v>
      </c>
      <c r="P5044">
        <v>3</v>
      </c>
      <c r="Q5044" t="s">
        <v>27879</v>
      </c>
      <c r="R5044" t="s">
        <v>25808</v>
      </c>
      <c r="S5044" t="s">
        <v>26197</v>
      </c>
      <c r="T5044"/>
      <c r="U5044" t="s">
        <v>26198</v>
      </c>
      <c r="V5044" t="s">
        <v>26199</v>
      </c>
      <c r="X5044" s="91" t="s">
        <v>37363</v>
      </c>
      <c r="Y5044" s="97"/>
      <c r="AA5044" s="91" t="str">
        <v>MEADO1.6T0.5CE</v>
      </c>
    </row>
    <row r="5045" spans="1:27" s="91" customFormat="1" ht="15" customHeight="1" x14ac:dyDescent="0.35">
      <c r="A5045" s="310" t="s">
        <v>39721</v>
      </c>
      <c r="B5045" s="310" t="s">
        <v>39722</v>
      </c>
      <c r="C5045" s="310" t="s">
        <v>39723</v>
      </c>
      <c r="D5045" s="310" t="s">
        <v>39724</v>
      </c>
      <c r="E5045" s="310"/>
      <c r="F5045" s="310" t="s">
        <v>28994</v>
      </c>
      <c r="G5045" s="310"/>
      <c r="H5045" s="314">
        <v>0</v>
      </c>
      <c r="I5045" s="314">
        <v>0.05</v>
      </c>
      <c r="J5045" s="310" t="s">
        <v>359</v>
      </c>
      <c r="K5045" s="314">
        <v>35.952620000000003</v>
      </c>
      <c r="L5045" s="314">
        <v>-83.86609</v>
      </c>
      <c r="M5045" s="314" t="s">
        <v>38415</v>
      </c>
      <c r="N5045" s="310" t="s">
        <v>26602</v>
      </c>
      <c r="O5045" s="310" t="s">
        <v>39725</v>
      </c>
      <c r="P5045" s="314">
        <v>2</v>
      </c>
      <c r="Q5045" s="310" t="s">
        <v>26418</v>
      </c>
      <c r="R5045" s="310" t="s">
        <v>25825</v>
      </c>
      <c r="S5045" s="310" t="s">
        <v>26197</v>
      </c>
      <c r="T5045" s="310" t="s">
        <v>39723</v>
      </c>
      <c r="U5045" s="310" t="s">
        <v>630</v>
      </c>
      <c r="V5045" s="310" t="s">
        <v>26204</v>
      </c>
      <c r="X5045" s="91" t="s">
        <v>39726</v>
      </c>
      <c r="Y5045" s="97"/>
      <c r="AA5045" s="91" t="str">
        <v>MEADQS01KN</v>
      </c>
    </row>
    <row r="5046" spans="1:27" s="91" customFormat="1" ht="15" customHeight="1" x14ac:dyDescent="0.35">
      <c r="A5046" t="s">
        <v>14912</v>
      </c>
      <c r="B5046" t="s">
        <v>14911</v>
      </c>
      <c r="C5046" t="s">
        <v>14913</v>
      </c>
      <c r="D5046" t="s">
        <v>14914</v>
      </c>
      <c r="E5046"/>
      <c r="F5046" t="s">
        <v>58</v>
      </c>
      <c r="G5046"/>
      <c r="H5046">
        <v>0.3</v>
      </c>
      <c r="I5046">
        <v>0.49</v>
      </c>
      <c r="J5046" t="s">
        <v>1480</v>
      </c>
      <c r="K5046">
        <v>35.269159999999999</v>
      </c>
      <c r="L5046">
        <v>-85.759450000000001</v>
      </c>
      <c r="M5046" s="100" t="s">
        <v>38430</v>
      </c>
      <c r="N5046" t="s">
        <v>26288</v>
      </c>
      <c r="O5046" t="s">
        <v>42110</v>
      </c>
      <c r="P5046">
        <v>5</v>
      </c>
      <c r="Q5046" t="s">
        <v>32550</v>
      </c>
      <c r="R5046" t="s">
        <v>25802</v>
      </c>
      <c r="S5046" t="s">
        <v>26197</v>
      </c>
      <c r="T5046"/>
      <c r="U5046" t="s">
        <v>26198</v>
      </c>
      <c r="V5046" t="s">
        <v>26199</v>
      </c>
      <c r="Y5046" s="97"/>
      <c r="AA5046" s="91" t="str">
        <v>MEEKS000.3GY</v>
      </c>
    </row>
    <row r="5047" spans="1:27" s="91" customFormat="1" ht="15" customHeight="1" x14ac:dyDescent="0.35">
      <c r="A5047" t="s">
        <v>14916</v>
      </c>
      <c r="B5047" t="s">
        <v>14915</v>
      </c>
      <c r="C5047" t="s">
        <v>14917</v>
      </c>
      <c r="D5047" t="s">
        <v>14918</v>
      </c>
      <c r="E5047"/>
      <c r="F5047" t="s">
        <v>58</v>
      </c>
      <c r="G5047"/>
      <c r="H5047">
        <v>0.5</v>
      </c>
      <c r="I5047">
        <v>0.17</v>
      </c>
      <c r="J5047" t="s">
        <v>1480</v>
      </c>
      <c r="K5047">
        <v>35.272150000000003</v>
      </c>
      <c r="L5047">
        <v>-85.761170000000007</v>
      </c>
      <c r="M5047" s="100" t="s">
        <v>38430</v>
      </c>
      <c r="N5047" t="s">
        <v>26288</v>
      </c>
      <c r="O5047" t="s">
        <v>42110</v>
      </c>
      <c r="P5047">
        <v>5</v>
      </c>
      <c r="Q5047" t="s">
        <v>32550</v>
      </c>
      <c r="R5047" t="s">
        <v>25802</v>
      </c>
      <c r="S5047" t="s">
        <v>26197</v>
      </c>
      <c r="T5047" t="s">
        <v>26402</v>
      </c>
      <c r="U5047" t="s">
        <v>26207</v>
      </c>
      <c r="V5047" t="s">
        <v>26199</v>
      </c>
      <c r="X5047" s="91" t="s">
        <v>35508</v>
      </c>
      <c r="Y5047" s="97"/>
      <c r="AA5047" s="91" t="str">
        <v>MEEKS000.5GY</v>
      </c>
    </row>
    <row r="5048" spans="1:27" s="91" customFormat="1" ht="15" customHeight="1" x14ac:dyDescent="0.35">
      <c r="A5048" t="s">
        <v>14920</v>
      </c>
      <c r="B5048" t="s">
        <v>14919</v>
      </c>
      <c r="C5048" t="s">
        <v>14921</v>
      </c>
      <c r="D5048" t="s">
        <v>14922</v>
      </c>
      <c r="E5048"/>
      <c r="F5048" t="s">
        <v>58</v>
      </c>
      <c r="G5048"/>
      <c r="H5048">
        <v>0.4</v>
      </c>
      <c r="I5048">
        <v>0.16</v>
      </c>
      <c r="J5048" t="s">
        <v>1480</v>
      </c>
      <c r="K5048">
        <v>35.272460000000002</v>
      </c>
      <c r="L5048">
        <v>-85.755139999999997</v>
      </c>
      <c r="M5048" s="100" t="s">
        <v>38430</v>
      </c>
      <c r="N5048" t="s">
        <v>26288</v>
      </c>
      <c r="O5048" t="s">
        <v>42110</v>
      </c>
      <c r="P5048">
        <v>5</v>
      </c>
      <c r="Q5048" t="s">
        <v>32550</v>
      </c>
      <c r="R5048" t="s">
        <v>25802</v>
      </c>
      <c r="S5048" t="s">
        <v>26197</v>
      </c>
      <c r="T5048"/>
      <c r="U5048" t="s">
        <v>26198</v>
      </c>
      <c r="V5048" t="s">
        <v>26199</v>
      </c>
      <c r="X5048" s="91" t="s">
        <v>32551</v>
      </c>
      <c r="Y5048" s="97"/>
      <c r="AA5048" s="91" t="str">
        <v>MEEKS1T0.4GY</v>
      </c>
    </row>
    <row r="5049" spans="1:27" s="91" customFormat="1" ht="15" customHeight="1" x14ac:dyDescent="0.35">
      <c r="A5049" t="s">
        <v>14924</v>
      </c>
      <c r="B5049" t="s">
        <v>14923</v>
      </c>
      <c r="C5049" t="s">
        <v>14925</v>
      </c>
      <c r="D5049" t="s">
        <v>14926</v>
      </c>
      <c r="E5049"/>
      <c r="F5049" t="s">
        <v>44</v>
      </c>
      <c r="G5049"/>
      <c r="H5049">
        <v>0.2</v>
      </c>
      <c r="I5049">
        <v>1.43</v>
      </c>
      <c r="J5049" t="s">
        <v>878</v>
      </c>
      <c r="K5049">
        <v>35.911099999999998</v>
      </c>
      <c r="L5049">
        <v>-84.311800000000005</v>
      </c>
      <c r="M5049" s="100" t="s">
        <v>38459</v>
      </c>
      <c r="N5049" t="s">
        <v>26343</v>
      </c>
      <c r="O5049" t="s">
        <v>42269</v>
      </c>
      <c r="P5049">
        <v>3</v>
      </c>
      <c r="Q5049" t="s">
        <v>29311</v>
      </c>
      <c r="R5049" t="s">
        <v>25825</v>
      </c>
      <c r="S5049" t="s">
        <v>26197</v>
      </c>
      <c r="T5049"/>
      <c r="U5049" t="s">
        <v>26198</v>
      </c>
      <c r="V5049" t="s">
        <v>26204</v>
      </c>
      <c r="W5049" s="91" t="s">
        <v>14927</v>
      </c>
      <c r="X5049" s="91" t="s">
        <v>37371</v>
      </c>
      <c r="Y5049" s="97"/>
      <c r="AA5049" s="91" t="str">
        <v>MELTO000.2RO</v>
      </c>
    </row>
    <row r="5050" spans="1:27" s="91" customFormat="1" ht="15" customHeight="1" x14ac:dyDescent="0.35">
      <c r="A5050" t="s">
        <v>14929</v>
      </c>
      <c r="B5050" t="s">
        <v>14928</v>
      </c>
      <c r="C5050" t="s">
        <v>14925</v>
      </c>
      <c r="D5050" t="s">
        <v>14930</v>
      </c>
      <c r="E5050"/>
      <c r="F5050" t="s">
        <v>9</v>
      </c>
      <c r="G5050"/>
      <c r="H5050">
        <v>1.3</v>
      </c>
      <c r="I5050">
        <v>1.74</v>
      </c>
      <c r="J5050" t="s">
        <v>4536</v>
      </c>
      <c r="K5050">
        <v>35.381169999999997</v>
      </c>
      <c r="L5050">
        <v>-88.683859999999996</v>
      </c>
      <c r="M5050" s="100" t="s">
        <v>38381</v>
      </c>
      <c r="N5050" t="s">
        <v>26209</v>
      </c>
      <c r="O5050" t="s">
        <v>42538</v>
      </c>
      <c r="P5050">
        <v>1</v>
      </c>
      <c r="Q5050" t="s">
        <v>32552</v>
      </c>
      <c r="R5050" t="s">
        <v>25816</v>
      </c>
      <c r="S5050" t="s">
        <v>26197</v>
      </c>
      <c r="T5050"/>
      <c r="U5050" t="s">
        <v>26198</v>
      </c>
      <c r="V5050" t="s">
        <v>26199</v>
      </c>
      <c r="Y5050" s="97"/>
      <c r="AA5050" s="91" t="str">
        <v>MELTO001.3CS</v>
      </c>
    </row>
    <row r="5051" spans="1:27" s="91" customFormat="1" ht="15" customHeight="1" x14ac:dyDescent="0.35">
      <c r="A5051" t="s">
        <v>14932</v>
      </c>
      <c r="B5051" t="s">
        <v>14931</v>
      </c>
      <c r="C5051" t="s">
        <v>14933</v>
      </c>
      <c r="D5051" t="s">
        <v>2103</v>
      </c>
      <c r="E5051"/>
      <c r="F5051" t="s">
        <v>9</v>
      </c>
      <c r="G5051"/>
      <c r="H5051">
        <v>1</v>
      </c>
      <c r="I5051">
        <v>19.559999999999999</v>
      </c>
      <c r="J5051" t="s">
        <v>28</v>
      </c>
      <c r="K5051">
        <v>35.576799999999999</v>
      </c>
      <c r="L5051">
        <v>-88.802400000000006</v>
      </c>
      <c r="M5051" s="100" t="s">
        <v>38381</v>
      </c>
      <c r="N5051" t="s">
        <v>26209</v>
      </c>
      <c r="O5051" t="s">
        <v>42718</v>
      </c>
      <c r="P5051">
        <v>1</v>
      </c>
      <c r="Q5051" t="s">
        <v>32553</v>
      </c>
      <c r="R5051" t="s">
        <v>25816</v>
      </c>
      <c r="S5051" t="s">
        <v>26197</v>
      </c>
      <c r="T5051"/>
      <c r="U5051" t="s">
        <v>26198</v>
      </c>
      <c r="V5051" t="s">
        <v>26199</v>
      </c>
      <c r="Y5051" s="97"/>
      <c r="AA5051" s="91" t="str">
        <v>MERID001.0MN</v>
      </c>
    </row>
    <row r="5052" spans="1:27" s="91" customFormat="1" ht="15" customHeight="1" x14ac:dyDescent="0.35">
      <c r="A5052" t="s">
        <v>14935</v>
      </c>
      <c r="B5052" t="s">
        <v>14934</v>
      </c>
      <c r="C5052" t="s">
        <v>14933</v>
      </c>
      <c r="D5052" t="s">
        <v>14936</v>
      </c>
      <c r="E5052"/>
      <c r="F5052" t="s">
        <v>27</v>
      </c>
      <c r="G5052"/>
      <c r="H5052">
        <v>1.7</v>
      </c>
      <c r="I5052">
        <v>27.47</v>
      </c>
      <c r="J5052" t="s">
        <v>936</v>
      </c>
      <c r="K5052">
        <v>35.701799999999999</v>
      </c>
      <c r="L5052">
        <v>-89.315399999999997</v>
      </c>
      <c r="M5052" s="100" t="s">
        <v>38381</v>
      </c>
      <c r="N5052" t="s">
        <v>26209</v>
      </c>
      <c r="O5052" t="s">
        <v>42719</v>
      </c>
      <c r="P5052">
        <v>1</v>
      </c>
      <c r="Q5052" t="s">
        <v>27883</v>
      </c>
      <c r="R5052" t="s">
        <v>25816</v>
      </c>
      <c r="S5052" t="s">
        <v>26197</v>
      </c>
      <c r="T5052"/>
      <c r="U5052" t="s">
        <v>26198</v>
      </c>
      <c r="V5052" t="s">
        <v>26199</v>
      </c>
      <c r="Y5052" s="97"/>
      <c r="AA5052" s="91" t="str">
        <v>MERID001.7HY</v>
      </c>
    </row>
    <row r="5053" spans="1:27" s="91" customFormat="1" ht="15" customHeight="1" x14ac:dyDescent="0.35">
      <c r="A5053" s="310" t="s">
        <v>38039</v>
      </c>
      <c r="B5053" s="310" t="s">
        <v>38040</v>
      </c>
      <c r="C5053" s="310" t="s">
        <v>14933</v>
      </c>
      <c r="D5053" s="310" t="s">
        <v>38041</v>
      </c>
      <c r="E5053" s="310"/>
      <c r="F5053" s="310" t="s">
        <v>27</v>
      </c>
      <c r="G5053" s="310"/>
      <c r="H5053" s="314">
        <v>3</v>
      </c>
      <c r="I5053" s="314">
        <v>24.5</v>
      </c>
      <c r="J5053" s="310" t="s">
        <v>936</v>
      </c>
      <c r="K5053" s="314">
        <v>35.68524</v>
      </c>
      <c r="L5053" s="314">
        <v>-89.327340000000007</v>
      </c>
      <c r="M5053" s="314" t="s">
        <v>38381</v>
      </c>
      <c r="N5053" s="310" t="s">
        <v>26209</v>
      </c>
      <c r="O5053" s="310" t="s">
        <v>39727</v>
      </c>
      <c r="P5053" s="314">
        <v>1</v>
      </c>
      <c r="Q5053" s="310" t="s">
        <v>27883</v>
      </c>
      <c r="R5053" s="310" t="s">
        <v>25816</v>
      </c>
      <c r="S5053" s="310" t="s">
        <v>26197</v>
      </c>
      <c r="T5053" s="310"/>
      <c r="U5053" s="310" t="s">
        <v>26198</v>
      </c>
      <c r="V5053" s="310" t="s">
        <v>26199</v>
      </c>
      <c r="Y5053" s="97"/>
      <c r="AA5053" s="91" t="str">
        <v>MERID003.0HY</v>
      </c>
    </row>
    <row r="5054" spans="1:27" s="91" customFormat="1" ht="15" customHeight="1" x14ac:dyDescent="0.35">
      <c r="A5054" t="s">
        <v>14938</v>
      </c>
      <c r="B5054" t="s">
        <v>14937</v>
      </c>
      <c r="C5054" t="s">
        <v>14933</v>
      </c>
      <c r="D5054" t="s">
        <v>14939</v>
      </c>
      <c r="E5054"/>
      <c r="F5054" t="s">
        <v>9</v>
      </c>
      <c r="G5054"/>
      <c r="H5054">
        <v>6.5</v>
      </c>
      <c r="I5054">
        <v>3.98</v>
      </c>
      <c r="J5054" t="s">
        <v>28</v>
      </c>
      <c r="K5054">
        <v>35.507559999999998</v>
      </c>
      <c r="L5054">
        <v>-88.826509999999999</v>
      </c>
      <c r="M5054" s="100" t="s">
        <v>38381</v>
      </c>
      <c r="N5054" t="s">
        <v>26209</v>
      </c>
      <c r="O5054" t="s">
        <v>42718</v>
      </c>
      <c r="P5054">
        <v>1</v>
      </c>
      <c r="Q5054" t="s">
        <v>27882</v>
      </c>
      <c r="R5054" t="s">
        <v>25816</v>
      </c>
      <c r="S5054" t="s">
        <v>26197</v>
      </c>
      <c r="T5054"/>
      <c r="U5054" t="s">
        <v>26198</v>
      </c>
      <c r="V5054" t="s">
        <v>26199</v>
      </c>
      <c r="X5054" s="91" t="s">
        <v>35509</v>
      </c>
      <c r="Y5054" s="97"/>
      <c r="AA5054" s="91" t="str">
        <v>MERID006.5MN</v>
      </c>
    </row>
    <row r="5055" spans="1:27" s="91" customFormat="1" ht="15" customHeight="1" x14ac:dyDescent="0.35">
      <c r="A5055" t="s">
        <v>27885</v>
      </c>
      <c r="B5055" t="s">
        <v>27884</v>
      </c>
      <c r="C5055" t="s">
        <v>27886</v>
      </c>
      <c r="D5055" t="s">
        <v>27887</v>
      </c>
      <c r="E5055"/>
      <c r="F5055" t="s">
        <v>9</v>
      </c>
      <c r="G5055"/>
      <c r="H5055">
        <v>7.5</v>
      </c>
      <c r="I5055">
        <v>2.67</v>
      </c>
      <c r="J5055" t="s">
        <v>28</v>
      </c>
      <c r="K5055">
        <v>35.498240000000003</v>
      </c>
      <c r="L5055">
        <v>-88.838459999999998</v>
      </c>
      <c r="M5055" s="100" t="s">
        <v>38381</v>
      </c>
      <c r="N5055" t="s">
        <v>26209</v>
      </c>
      <c r="O5055" t="s">
        <v>42718</v>
      </c>
      <c r="P5055">
        <v>1</v>
      </c>
      <c r="Q5055" t="s">
        <v>27888</v>
      </c>
      <c r="R5055" t="s">
        <v>25816</v>
      </c>
      <c r="S5055" t="s">
        <v>26197</v>
      </c>
      <c r="T5055"/>
      <c r="U5055" t="s">
        <v>26198</v>
      </c>
      <c r="V5055" t="s">
        <v>26199</v>
      </c>
      <c r="X5055" s="91" t="s">
        <v>25737</v>
      </c>
      <c r="Y5055" s="97"/>
      <c r="AA5055" s="91" t="str">
        <v>MERID007.5MN</v>
      </c>
    </row>
    <row r="5056" spans="1:27" s="91" customFormat="1" ht="15" customHeight="1" x14ac:dyDescent="0.35">
      <c r="A5056" t="s">
        <v>14941</v>
      </c>
      <c r="B5056" t="s">
        <v>14940</v>
      </c>
      <c r="C5056" t="s">
        <v>14942</v>
      </c>
      <c r="D5056" t="s">
        <v>14943</v>
      </c>
      <c r="E5056"/>
      <c r="F5056" t="s">
        <v>33</v>
      </c>
      <c r="G5056"/>
      <c r="H5056">
        <v>0.4</v>
      </c>
      <c r="I5056"/>
      <c r="J5056" t="s">
        <v>277</v>
      </c>
      <c r="K5056">
        <v>36.19547</v>
      </c>
      <c r="L5056">
        <v>-86.804050000000004</v>
      </c>
      <c r="M5056" s="100" t="s">
        <v>38414</v>
      </c>
      <c r="N5056" t="s">
        <v>26254</v>
      </c>
      <c r="O5056" t="s">
        <v>42709</v>
      </c>
      <c r="P5056">
        <v>5</v>
      </c>
      <c r="Q5056" t="s">
        <v>26864</v>
      </c>
      <c r="R5056" t="s">
        <v>25829</v>
      </c>
      <c r="S5056" t="s">
        <v>26197</v>
      </c>
      <c r="T5056" t="s">
        <v>27889</v>
      </c>
      <c r="U5056" t="s">
        <v>26207</v>
      </c>
      <c r="V5056" t="s">
        <v>26199</v>
      </c>
      <c r="W5056" s="91" t="s">
        <v>14944</v>
      </c>
      <c r="X5056" s="91" t="s">
        <v>32554</v>
      </c>
      <c r="Y5056" s="97"/>
      <c r="AA5056" s="91" t="str">
        <v>METRO000.4DA</v>
      </c>
    </row>
    <row r="5057" spans="1:27" s="91" customFormat="1" ht="15" customHeight="1" x14ac:dyDescent="0.35">
      <c r="A5057" t="s">
        <v>14946</v>
      </c>
      <c r="B5057" t="s">
        <v>14945</v>
      </c>
      <c r="C5057" t="s">
        <v>14947</v>
      </c>
      <c r="D5057" t="s">
        <v>14948</v>
      </c>
      <c r="E5057"/>
      <c r="F5057" t="s">
        <v>28983</v>
      </c>
      <c r="G5057"/>
      <c r="H5057">
        <v>0.2</v>
      </c>
      <c r="I5057">
        <v>1.19</v>
      </c>
      <c r="J5057" t="s">
        <v>244</v>
      </c>
      <c r="K5057">
        <v>36.497999999999998</v>
      </c>
      <c r="L5057">
        <v>-81.937299999999993</v>
      </c>
      <c r="M5057" s="100" t="s">
        <v>38412</v>
      </c>
      <c r="N5057" t="s">
        <v>29031</v>
      </c>
      <c r="O5057" t="s">
        <v>42389</v>
      </c>
      <c r="P5057">
        <v>2</v>
      </c>
      <c r="Q5057" t="s">
        <v>32555</v>
      </c>
      <c r="R5057" t="s">
        <v>25821</v>
      </c>
      <c r="S5057" t="s">
        <v>26197</v>
      </c>
      <c r="T5057"/>
      <c r="U5057" t="s">
        <v>26198</v>
      </c>
      <c r="V5057" t="s">
        <v>26204</v>
      </c>
      <c r="X5057" s="91" t="s">
        <v>35510</v>
      </c>
      <c r="Y5057" s="97"/>
      <c r="AA5057" s="91" t="str">
        <v>MFBEA000.2JO</v>
      </c>
    </row>
    <row r="5058" spans="1:27" s="91" customFormat="1" ht="15" customHeight="1" x14ac:dyDescent="0.35">
      <c r="A5058" t="s">
        <v>14950</v>
      </c>
      <c r="B5058" t="s">
        <v>14949</v>
      </c>
      <c r="C5058" t="s">
        <v>14951</v>
      </c>
      <c r="D5058" t="s">
        <v>14952</v>
      </c>
      <c r="E5058"/>
      <c r="F5058" t="s">
        <v>9</v>
      </c>
      <c r="G5058"/>
      <c r="H5058">
        <v>0.8</v>
      </c>
      <c r="I5058">
        <v>3.2</v>
      </c>
      <c r="J5058" t="s">
        <v>896</v>
      </c>
      <c r="K5058">
        <v>36.4542</v>
      </c>
      <c r="L5058">
        <v>-88.262360000000001</v>
      </c>
      <c r="M5058" s="100" t="s">
        <v>38392</v>
      </c>
      <c r="N5058" t="s">
        <v>26221</v>
      </c>
      <c r="O5058" t="s">
        <v>42247</v>
      </c>
      <c r="P5058">
        <v>3</v>
      </c>
      <c r="Q5058" t="s">
        <v>32556</v>
      </c>
      <c r="R5058" t="s">
        <v>25816</v>
      </c>
      <c r="S5058" t="s">
        <v>26197</v>
      </c>
      <c r="T5058"/>
      <c r="U5058" t="s">
        <v>26198</v>
      </c>
      <c r="V5058" t="s">
        <v>26199</v>
      </c>
      <c r="W5058" s="91" t="s">
        <v>14953</v>
      </c>
      <c r="X5058" s="91" t="s">
        <v>32557</v>
      </c>
      <c r="Y5058" s="97"/>
      <c r="AA5058" s="91" t="str">
        <v>MFBLO000.8HN</v>
      </c>
    </row>
    <row r="5059" spans="1:27" s="91" customFormat="1" ht="15" customHeight="1" x14ac:dyDescent="0.35">
      <c r="A5059" t="s">
        <v>14955</v>
      </c>
      <c r="B5059" t="s">
        <v>14954</v>
      </c>
      <c r="C5059" t="s">
        <v>14956</v>
      </c>
      <c r="D5059" t="s">
        <v>14957</v>
      </c>
      <c r="E5059"/>
      <c r="F5059" t="s">
        <v>33</v>
      </c>
      <c r="G5059"/>
      <c r="H5059">
        <v>0.1</v>
      </c>
      <c r="I5059">
        <v>2.7</v>
      </c>
      <c r="J5059" t="s">
        <v>277</v>
      </c>
      <c r="K5059">
        <v>36.113840000000003</v>
      </c>
      <c r="L5059">
        <v>-86.775229999999993</v>
      </c>
      <c r="M5059" s="100" t="s">
        <v>38414</v>
      </c>
      <c r="N5059" t="s">
        <v>26254</v>
      </c>
      <c r="O5059" t="s">
        <v>42709</v>
      </c>
      <c r="P5059">
        <v>5</v>
      </c>
      <c r="Q5059" t="s">
        <v>27890</v>
      </c>
      <c r="R5059" t="s">
        <v>25829</v>
      </c>
      <c r="S5059" t="s">
        <v>26197</v>
      </c>
      <c r="T5059"/>
      <c r="U5059" t="s">
        <v>26198</v>
      </c>
      <c r="V5059" t="s">
        <v>26199</v>
      </c>
      <c r="X5059" s="91" t="s">
        <v>35511</v>
      </c>
      <c r="Y5059" s="97"/>
      <c r="AA5059" s="91" t="str">
        <v>MFBRO000.1DA</v>
      </c>
    </row>
    <row r="5060" spans="1:27" s="91" customFormat="1" ht="15" customHeight="1" x14ac:dyDescent="0.35">
      <c r="A5060" t="s">
        <v>14959</v>
      </c>
      <c r="B5060" t="s">
        <v>14958</v>
      </c>
      <c r="C5060" t="s">
        <v>14960</v>
      </c>
      <c r="D5060" t="s">
        <v>14961</v>
      </c>
      <c r="E5060"/>
      <c r="F5060" t="s">
        <v>75</v>
      </c>
      <c r="G5060"/>
      <c r="H5060">
        <v>0.1</v>
      </c>
      <c r="I5060">
        <v>2.2999999999999998</v>
      </c>
      <c r="J5060" t="s">
        <v>153</v>
      </c>
      <c r="K5060">
        <v>36.186670999999997</v>
      </c>
      <c r="L5060">
        <v>-86.411429999999996</v>
      </c>
      <c r="M5060" s="100" t="s">
        <v>38431</v>
      </c>
      <c r="N5060" t="s">
        <v>26295</v>
      </c>
      <c r="O5060" t="s">
        <v>42232</v>
      </c>
      <c r="P5060">
        <v>4</v>
      </c>
      <c r="Q5060" t="s">
        <v>28784</v>
      </c>
      <c r="R5060" t="s">
        <v>25829</v>
      </c>
      <c r="S5060" t="s">
        <v>26197</v>
      </c>
      <c r="T5060"/>
      <c r="U5060" t="s">
        <v>26198</v>
      </c>
      <c r="V5060" t="s">
        <v>26199</v>
      </c>
      <c r="Y5060" s="97"/>
      <c r="AA5060" s="91" t="str">
        <v>MFCED000.1WS</v>
      </c>
    </row>
    <row r="5061" spans="1:27" s="91" customFormat="1" ht="15" customHeight="1" x14ac:dyDescent="0.35">
      <c r="A5061" t="s">
        <v>14963</v>
      </c>
      <c r="B5061" t="s">
        <v>14962</v>
      </c>
      <c r="C5061" t="s">
        <v>14964</v>
      </c>
      <c r="D5061" t="s">
        <v>14965</v>
      </c>
      <c r="E5061"/>
      <c r="F5061" t="s">
        <v>29086</v>
      </c>
      <c r="G5061"/>
      <c r="H5061">
        <v>22</v>
      </c>
      <c r="I5061">
        <v>28.46</v>
      </c>
      <c r="J5061" t="s">
        <v>253</v>
      </c>
      <c r="K5061">
        <v>36.634999999999998</v>
      </c>
      <c r="L5061">
        <v>-86.328599999999994</v>
      </c>
      <c r="M5061" s="100" t="s">
        <v>38456</v>
      </c>
      <c r="N5061" t="s">
        <v>26335</v>
      </c>
      <c r="O5061" t="s">
        <v>42710</v>
      </c>
      <c r="P5061">
        <v>4</v>
      </c>
      <c r="Q5061" t="s">
        <v>32558</v>
      </c>
      <c r="R5061" t="s">
        <v>25829</v>
      </c>
      <c r="S5061" t="s">
        <v>26197</v>
      </c>
      <c r="T5061"/>
      <c r="U5061" t="s">
        <v>26198</v>
      </c>
      <c r="V5061" t="s">
        <v>26199</v>
      </c>
      <c r="W5061" s="91" t="s">
        <v>14966</v>
      </c>
      <c r="X5061" s="91" t="s">
        <v>34425</v>
      </c>
      <c r="Y5061" s="97"/>
      <c r="AA5061" s="91" t="str">
        <v>MFDRA022.0SR</v>
      </c>
    </row>
    <row r="5062" spans="1:27" s="91" customFormat="1" ht="15" customHeight="1" x14ac:dyDescent="0.35">
      <c r="A5062" t="s">
        <v>14968</v>
      </c>
      <c r="B5062" t="s">
        <v>14967</v>
      </c>
      <c r="C5062" t="s">
        <v>14964</v>
      </c>
      <c r="D5062" t="s">
        <v>14969</v>
      </c>
      <c r="E5062"/>
      <c r="F5062" t="s">
        <v>29086</v>
      </c>
      <c r="G5062"/>
      <c r="H5062">
        <v>23.1</v>
      </c>
      <c r="I5062">
        <v>27.17</v>
      </c>
      <c r="J5062" t="s">
        <v>253</v>
      </c>
      <c r="K5062">
        <v>36.622777999999997</v>
      </c>
      <c r="L5062">
        <v>-86.326943999999997</v>
      </c>
      <c r="M5062" s="100" t="s">
        <v>38456</v>
      </c>
      <c r="N5062" t="s">
        <v>26335</v>
      </c>
      <c r="O5062" t="s">
        <v>42710</v>
      </c>
      <c r="P5062">
        <v>4</v>
      </c>
      <c r="Q5062" t="s">
        <v>32559</v>
      </c>
      <c r="R5062" t="s">
        <v>25829</v>
      </c>
      <c r="S5062" t="s">
        <v>26197</v>
      </c>
      <c r="T5062"/>
      <c r="U5062" t="s">
        <v>26198</v>
      </c>
      <c r="V5062" t="s">
        <v>26199</v>
      </c>
      <c r="Y5062" s="97"/>
      <c r="AA5062" s="91" t="str">
        <v>MFDRA023.1SR</v>
      </c>
    </row>
    <row r="5063" spans="1:27" s="91" customFormat="1" ht="15" customHeight="1" x14ac:dyDescent="0.35">
      <c r="A5063" t="s">
        <v>14971</v>
      </c>
      <c r="B5063" t="s">
        <v>14970</v>
      </c>
      <c r="C5063" t="s">
        <v>14964</v>
      </c>
      <c r="D5063" t="s">
        <v>14972</v>
      </c>
      <c r="E5063"/>
      <c r="F5063" t="s">
        <v>29086</v>
      </c>
      <c r="G5063"/>
      <c r="H5063">
        <v>24.5</v>
      </c>
      <c r="I5063">
        <v>14.27</v>
      </c>
      <c r="J5063" t="s">
        <v>253</v>
      </c>
      <c r="K5063">
        <v>36.602499999999999</v>
      </c>
      <c r="L5063">
        <v>-86.3292</v>
      </c>
      <c r="M5063" s="100" t="s">
        <v>38456</v>
      </c>
      <c r="N5063" t="s">
        <v>26335</v>
      </c>
      <c r="O5063" t="s">
        <v>42710</v>
      </c>
      <c r="P5063">
        <v>4</v>
      </c>
      <c r="Q5063" t="s">
        <v>32559</v>
      </c>
      <c r="R5063" t="s">
        <v>25829</v>
      </c>
      <c r="S5063" t="s">
        <v>26197</v>
      </c>
      <c r="T5063"/>
      <c r="U5063" t="s">
        <v>26198</v>
      </c>
      <c r="V5063" t="s">
        <v>26199</v>
      </c>
      <c r="W5063" s="91" t="s">
        <v>14973</v>
      </c>
      <c r="X5063" s="91" t="s">
        <v>34425</v>
      </c>
      <c r="Y5063" s="97"/>
      <c r="AA5063" s="91" t="str">
        <v>MFDRA024.5SR</v>
      </c>
    </row>
    <row r="5064" spans="1:27" s="91" customFormat="1" ht="15" customHeight="1" x14ac:dyDescent="0.35">
      <c r="A5064" t="s">
        <v>14975</v>
      </c>
      <c r="B5064" t="s">
        <v>14974</v>
      </c>
      <c r="C5064" t="s">
        <v>14964</v>
      </c>
      <c r="D5064" t="s">
        <v>14976</v>
      </c>
      <c r="E5064"/>
      <c r="F5064" t="s">
        <v>29086</v>
      </c>
      <c r="G5064"/>
      <c r="H5064">
        <v>26.6</v>
      </c>
      <c r="I5064">
        <v>7.69</v>
      </c>
      <c r="J5064" t="s">
        <v>253</v>
      </c>
      <c r="K5064">
        <v>36.576900000000002</v>
      </c>
      <c r="L5064">
        <v>-86.328599999999994</v>
      </c>
      <c r="M5064" s="100" t="s">
        <v>38456</v>
      </c>
      <c r="N5064" t="s">
        <v>26335</v>
      </c>
      <c r="O5064" t="s">
        <v>42710</v>
      </c>
      <c r="P5064">
        <v>4</v>
      </c>
      <c r="Q5064" t="s">
        <v>32559</v>
      </c>
      <c r="R5064" t="s">
        <v>25829</v>
      </c>
      <c r="S5064" t="s">
        <v>26197</v>
      </c>
      <c r="T5064"/>
      <c r="U5064" t="s">
        <v>26198</v>
      </c>
      <c r="V5064" t="s">
        <v>26199</v>
      </c>
      <c r="W5064" s="91" t="s">
        <v>14977</v>
      </c>
      <c r="X5064" s="91" t="s">
        <v>35512</v>
      </c>
      <c r="Y5064" s="97"/>
      <c r="AA5064" s="91" t="str">
        <v>MFDRA026.6SR</v>
      </c>
    </row>
    <row r="5065" spans="1:27" s="91" customFormat="1" ht="15" customHeight="1" x14ac:dyDescent="0.35">
      <c r="A5065" t="s">
        <v>14979</v>
      </c>
      <c r="B5065" t="s">
        <v>14978</v>
      </c>
      <c r="C5065" t="s">
        <v>14964</v>
      </c>
      <c r="D5065" t="s">
        <v>14361</v>
      </c>
      <c r="E5065"/>
      <c r="F5065" t="s">
        <v>29086</v>
      </c>
      <c r="G5065"/>
      <c r="H5065">
        <v>27.6</v>
      </c>
      <c r="I5065">
        <v>6.33</v>
      </c>
      <c r="J5065" t="s">
        <v>253</v>
      </c>
      <c r="K5065">
        <v>36.565832999999998</v>
      </c>
      <c r="L5065">
        <v>-86.318888999999999</v>
      </c>
      <c r="M5065" s="100" t="s">
        <v>38456</v>
      </c>
      <c r="N5065" t="s">
        <v>26335</v>
      </c>
      <c r="O5065" t="s">
        <v>42710</v>
      </c>
      <c r="P5065">
        <v>4</v>
      </c>
      <c r="Q5065" t="s">
        <v>27892</v>
      </c>
      <c r="R5065" t="s">
        <v>25829</v>
      </c>
      <c r="S5065" t="s">
        <v>26197</v>
      </c>
      <c r="T5065"/>
      <c r="U5065" t="s">
        <v>26198</v>
      </c>
      <c r="V5065" t="s">
        <v>26199</v>
      </c>
      <c r="Y5065" s="97"/>
      <c r="AA5065" s="91" t="str">
        <v>MFDRA027.6SR</v>
      </c>
    </row>
    <row r="5066" spans="1:27" s="91" customFormat="1" ht="15" customHeight="1" x14ac:dyDescent="0.35">
      <c r="A5066" t="s">
        <v>14981</v>
      </c>
      <c r="B5066" t="s">
        <v>14980</v>
      </c>
      <c r="C5066" t="s">
        <v>14982</v>
      </c>
      <c r="D5066" t="s">
        <v>14983</v>
      </c>
      <c r="E5066"/>
      <c r="F5066" t="s">
        <v>29086</v>
      </c>
      <c r="G5066"/>
      <c r="H5066">
        <v>0.2</v>
      </c>
      <c r="I5066">
        <v>2.79</v>
      </c>
      <c r="J5066" t="s">
        <v>253</v>
      </c>
      <c r="K5066">
        <v>36.563090000000003</v>
      </c>
      <c r="L5066">
        <v>-86.318889999999996</v>
      </c>
      <c r="M5066" s="100" t="s">
        <v>38456</v>
      </c>
      <c r="N5066" t="s">
        <v>26335</v>
      </c>
      <c r="O5066" t="s">
        <v>42710</v>
      </c>
      <c r="P5066">
        <v>4</v>
      </c>
      <c r="Q5066" t="s">
        <v>27893</v>
      </c>
      <c r="R5066" t="s">
        <v>25829</v>
      </c>
      <c r="S5066" t="s">
        <v>26197</v>
      </c>
      <c r="T5066"/>
      <c r="U5066" t="s">
        <v>26198</v>
      </c>
      <c r="V5066" t="s">
        <v>26199</v>
      </c>
      <c r="W5066" s="91" t="s">
        <v>14984</v>
      </c>
      <c r="X5066" s="91" t="s">
        <v>35513</v>
      </c>
      <c r="Y5066" s="97"/>
      <c r="AA5066" s="91" t="str">
        <v>MFDRA27.6T0.2SR</v>
      </c>
    </row>
    <row r="5067" spans="1:27" s="91" customFormat="1" ht="15" customHeight="1" x14ac:dyDescent="0.35">
      <c r="A5067" t="s">
        <v>14986</v>
      </c>
      <c r="B5067" t="s">
        <v>14985</v>
      </c>
      <c r="C5067" t="s">
        <v>7630</v>
      </c>
      <c r="D5067" t="s">
        <v>41461</v>
      </c>
      <c r="E5067"/>
      <c r="F5067" t="s">
        <v>27</v>
      </c>
      <c r="G5067"/>
      <c r="H5067">
        <v>5.2</v>
      </c>
      <c r="I5067">
        <v>471.94</v>
      </c>
      <c r="J5067" t="s">
        <v>888</v>
      </c>
      <c r="K5067">
        <v>35.960599999999999</v>
      </c>
      <c r="L5067">
        <v>-89.140799999999999</v>
      </c>
      <c r="M5067" s="100" t="s">
        <v>38429</v>
      </c>
      <c r="N5067" t="s">
        <v>26286</v>
      </c>
      <c r="O5067" t="s">
        <v>42711</v>
      </c>
      <c r="P5067">
        <v>2</v>
      </c>
      <c r="Q5067" t="s">
        <v>27894</v>
      </c>
      <c r="R5067" t="s">
        <v>25816</v>
      </c>
      <c r="S5067" t="s">
        <v>26197</v>
      </c>
      <c r="T5067"/>
      <c r="U5067" t="s">
        <v>26198</v>
      </c>
      <c r="V5067" t="s">
        <v>26199</v>
      </c>
      <c r="W5067" s="91" t="s">
        <v>14987</v>
      </c>
      <c r="X5067" s="91" t="s">
        <v>32560</v>
      </c>
      <c r="Y5067" s="97"/>
      <c r="AA5067" s="91" t="str">
        <v>MFFDE005.2CK</v>
      </c>
    </row>
    <row r="5068" spans="1:27" s="91" customFormat="1" ht="15" customHeight="1" x14ac:dyDescent="0.35">
      <c r="A5068" t="s">
        <v>14989</v>
      </c>
      <c r="B5068" t="s">
        <v>14988</v>
      </c>
      <c r="C5068" t="s">
        <v>7630</v>
      </c>
      <c r="D5068" t="s">
        <v>14990</v>
      </c>
      <c r="E5068"/>
      <c r="F5068" t="s">
        <v>27</v>
      </c>
      <c r="G5068"/>
      <c r="H5068">
        <v>14.6</v>
      </c>
      <c r="I5068">
        <v>370.72</v>
      </c>
      <c r="J5068" t="s">
        <v>888</v>
      </c>
      <c r="K5068">
        <v>35.85</v>
      </c>
      <c r="L5068">
        <v>-89.066699999999997</v>
      </c>
      <c r="M5068" s="100" t="s">
        <v>38429</v>
      </c>
      <c r="N5068" t="s">
        <v>26286</v>
      </c>
      <c r="O5068" t="s">
        <v>42711</v>
      </c>
      <c r="P5068">
        <v>2</v>
      </c>
      <c r="Q5068" t="s">
        <v>27894</v>
      </c>
      <c r="R5068" t="s">
        <v>25816</v>
      </c>
      <c r="S5068" t="s">
        <v>26197</v>
      </c>
      <c r="T5068"/>
      <c r="U5068" t="s">
        <v>26198</v>
      </c>
      <c r="V5068" t="s">
        <v>26199</v>
      </c>
      <c r="W5068" s="91" t="s">
        <v>14991</v>
      </c>
      <c r="X5068" s="91" t="s">
        <v>35514</v>
      </c>
      <c r="Y5068" s="97"/>
      <c r="AA5068" s="91" t="str">
        <v>MFFDE014.6CK</v>
      </c>
    </row>
    <row r="5069" spans="1:27" s="91" customFormat="1" ht="15" customHeight="1" x14ac:dyDescent="0.35">
      <c r="A5069" t="s">
        <v>14993</v>
      </c>
      <c r="B5069" t="s">
        <v>14992</v>
      </c>
      <c r="C5069" t="s">
        <v>7630</v>
      </c>
      <c r="D5069" t="s">
        <v>14994</v>
      </c>
      <c r="E5069"/>
      <c r="F5069" t="s">
        <v>27</v>
      </c>
      <c r="G5069"/>
      <c r="H5069">
        <v>21.5</v>
      </c>
      <c r="I5069">
        <v>295.58999999999997</v>
      </c>
      <c r="J5069" t="s">
        <v>448</v>
      </c>
      <c r="K5069">
        <v>35.831699999999998</v>
      </c>
      <c r="L5069">
        <v>-88.96</v>
      </c>
      <c r="M5069" s="100" t="s">
        <v>38429</v>
      </c>
      <c r="N5069" t="s">
        <v>26286</v>
      </c>
      <c r="O5069" t="s">
        <v>42712</v>
      </c>
      <c r="P5069">
        <v>2</v>
      </c>
      <c r="Q5069" t="s">
        <v>27895</v>
      </c>
      <c r="R5069" t="s">
        <v>25816</v>
      </c>
      <c r="S5069" t="s">
        <v>26197</v>
      </c>
      <c r="T5069"/>
      <c r="U5069" t="s">
        <v>26198</v>
      </c>
      <c r="V5069" t="s">
        <v>26199</v>
      </c>
      <c r="W5069" s="91" t="s">
        <v>14995</v>
      </c>
      <c r="X5069" s="91" t="s">
        <v>35515</v>
      </c>
      <c r="Y5069" s="97"/>
      <c r="AA5069" s="91" t="str">
        <v>MFFDE021.5GI</v>
      </c>
    </row>
    <row r="5070" spans="1:27" s="91" customFormat="1" ht="15" customHeight="1" x14ac:dyDescent="0.35">
      <c r="A5070" t="s">
        <v>39728</v>
      </c>
      <c r="B5070" t="s">
        <v>14996</v>
      </c>
      <c r="C5070" t="s">
        <v>7630</v>
      </c>
      <c r="D5070" t="s">
        <v>7231</v>
      </c>
      <c r="E5070"/>
      <c r="F5070" t="s">
        <v>27</v>
      </c>
      <c r="G5070"/>
      <c r="H5070">
        <v>23.4</v>
      </c>
      <c r="I5070">
        <v>286</v>
      </c>
      <c r="J5070" t="s">
        <v>888</v>
      </c>
      <c r="K5070">
        <v>35.810830000000003</v>
      </c>
      <c r="L5070">
        <v>-88.9375</v>
      </c>
      <c r="M5070" s="100" t="s">
        <v>38429</v>
      </c>
      <c r="N5070" t="s">
        <v>26286</v>
      </c>
      <c r="O5070" t="s">
        <v>42712</v>
      </c>
      <c r="P5070">
        <v>2</v>
      </c>
      <c r="Q5070" t="s">
        <v>27895</v>
      </c>
      <c r="R5070" t="s">
        <v>25816</v>
      </c>
      <c r="S5070" t="s">
        <v>26197</v>
      </c>
      <c r="T5070"/>
      <c r="U5070" t="s">
        <v>26198</v>
      </c>
      <c r="V5070" t="s">
        <v>26199</v>
      </c>
      <c r="W5070" s="91" t="s">
        <v>39729</v>
      </c>
      <c r="Y5070" s="97"/>
      <c r="AA5070" s="91" t="str">
        <v>MFFDE023.4CK</v>
      </c>
    </row>
    <row r="5071" spans="1:27" s="91" customFormat="1" ht="15" customHeight="1" x14ac:dyDescent="0.35">
      <c r="A5071" t="s">
        <v>14998</v>
      </c>
      <c r="B5071" t="s">
        <v>14997</v>
      </c>
      <c r="C5071" t="s">
        <v>7630</v>
      </c>
      <c r="D5071" t="s">
        <v>41462</v>
      </c>
      <c r="E5071"/>
      <c r="F5071" t="s">
        <v>9</v>
      </c>
      <c r="G5071"/>
      <c r="H5071">
        <v>25.3</v>
      </c>
      <c r="I5071">
        <v>242.99</v>
      </c>
      <c r="J5071" t="s">
        <v>28</v>
      </c>
      <c r="K5071">
        <v>35.792610000000003</v>
      </c>
      <c r="L5071">
        <v>-88.911050000000003</v>
      </c>
      <c r="M5071" s="100" t="s">
        <v>38429</v>
      </c>
      <c r="N5071" t="s">
        <v>26286</v>
      </c>
      <c r="O5071" t="s">
        <v>42421</v>
      </c>
      <c r="P5071">
        <v>2</v>
      </c>
      <c r="Q5071" t="s">
        <v>27896</v>
      </c>
      <c r="R5071" t="s">
        <v>25816</v>
      </c>
      <c r="S5071" t="s">
        <v>26197</v>
      </c>
      <c r="T5071"/>
      <c r="U5071" t="s">
        <v>26198</v>
      </c>
      <c r="V5071" t="s">
        <v>26199</v>
      </c>
      <c r="X5071" s="91" t="s">
        <v>32561</v>
      </c>
      <c r="Y5071" s="97"/>
      <c r="AA5071" s="91" t="str">
        <v>MFFDE025.3MN</v>
      </c>
    </row>
    <row r="5072" spans="1:27" s="91" customFormat="1" ht="15" customHeight="1" x14ac:dyDescent="0.35">
      <c r="A5072" t="s">
        <v>15000</v>
      </c>
      <c r="B5072" t="s">
        <v>14999</v>
      </c>
      <c r="C5072" t="s">
        <v>7630</v>
      </c>
      <c r="D5072" t="s">
        <v>41463</v>
      </c>
      <c r="E5072"/>
      <c r="F5072" t="s">
        <v>27</v>
      </c>
      <c r="G5072" t="s">
        <v>9</v>
      </c>
      <c r="H5072">
        <v>30.5</v>
      </c>
      <c r="I5072">
        <v>210.71</v>
      </c>
      <c r="J5072" t="s">
        <v>28</v>
      </c>
      <c r="K5072">
        <v>35.743899999999996</v>
      </c>
      <c r="L5072">
        <v>-88.846400000000003</v>
      </c>
      <c r="M5072" s="100" t="s">
        <v>38429</v>
      </c>
      <c r="N5072" t="s">
        <v>26286</v>
      </c>
      <c r="O5072" t="s">
        <v>39730</v>
      </c>
      <c r="P5072">
        <v>2</v>
      </c>
      <c r="Q5072" t="s">
        <v>27896</v>
      </c>
      <c r="R5072" t="s">
        <v>25816</v>
      </c>
      <c r="S5072" t="s">
        <v>26197</v>
      </c>
      <c r="T5072"/>
      <c r="U5072" t="s">
        <v>26198</v>
      </c>
      <c r="V5072" t="s">
        <v>26199</v>
      </c>
      <c r="W5072" s="91" t="s">
        <v>39731</v>
      </c>
      <c r="X5072" s="91" t="s">
        <v>42713</v>
      </c>
      <c r="Y5072" s="97"/>
      <c r="AA5072" s="91" t="str">
        <v>MFFDE030.5MN</v>
      </c>
    </row>
    <row r="5073" spans="1:27" s="91" customFormat="1" ht="15" customHeight="1" x14ac:dyDescent="0.35">
      <c r="A5073" t="s">
        <v>15002</v>
      </c>
      <c r="B5073" t="s">
        <v>15001</v>
      </c>
      <c r="C5073" t="s">
        <v>7630</v>
      </c>
      <c r="D5073" t="s">
        <v>15003</v>
      </c>
      <c r="E5073"/>
      <c r="F5073" t="s">
        <v>9</v>
      </c>
      <c r="G5073"/>
      <c r="H5073">
        <v>33.5</v>
      </c>
      <c r="I5073">
        <v>171.97</v>
      </c>
      <c r="J5073" t="s">
        <v>28</v>
      </c>
      <c r="K5073">
        <v>35.740380000000002</v>
      </c>
      <c r="L5073">
        <v>-88.793679999999995</v>
      </c>
      <c r="M5073" s="100" t="s">
        <v>38429</v>
      </c>
      <c r="N5073" t="s">
        <v>26286</v>
      </c>
      <c r="O5073" t="s">
        <v>42122</v>
      </c>
      <c r="P5073">
        <v>2</v>
      </c>
      <c r="Q5073" t="s">
        <v>29312</v>
      </c>
      <c r="R5073" t="s">
        <v>25816</v>
      </c>
      <c r="S5073" t="s">
        <v>26197</v>
      </c>
      <c r="T5073"/>
      <c r="U5073" t="s">
        <v>26198</v>
      </c>
      <c r="V5073" t="s">
        <v>26199</v>
      </c>
      <c r="X5073" s="91" t="s">
        <v>32562</v>
      </c>
      <c r="Y5073" s="97"/>
      <c r="AA5073" s="91" t="str">
        <v>MFFDE033.5MN</v>
      </c>
    </row>
    <row r="5074" spans="1:27" s="91" customFormat="1" ht="15" customHeight="1" x14ac:dyDescent="0.35">
      <c r="A5074" t="s">
        <v>15005</v>
      </c>
      <c r="B5074" t="s">
        <v>15004</v>
      </c>
      <c r="C5074" t="s">
        <v>7630</v>
      </c>
      <c r="D5074" t="s">
        <v>15006</v>
      </c>
      <c r="E5074"/>
      <c r="F5074" t="s">
        <v>9</v>
      </c>
      <c r="G5074"/>
      <c r="H5074">
        <v>37</v>
      </c>
      <c r="I5074">
        <v>38.56</v>
      </c>
      <c r="J5074" t="s">
        <v>28</v>
      </c>
      <c r="K5074">
        <v>35.758499999999998</v>
      </c>
      <c r="L5074">
        <v>-88.738399999999999</v>
      </c>
      <c r="M5074" s="100" t="s">
        <v>38429</v>
      </c>
      <c r="N5074" t="s">
        <v>26286</v>
      </c>
      <c r="O5074" t="s">
        <v>42683</v>
      </c>
      <c r="P5074">
        <v>2</v>
      </c>
      <c r="Q5074" t="s">
        <v>29312</v>
      </c>
      <c r="R5074" t="s">
        <v>25816</v>
      </c>
      <c r="S5074" t="s">
        <v>26197</v>
      </c>
      <c r="T5074"/>
      <c r="U5074" t="s">
        <v>26198</v>
      </c>
      <c r="V5074" t="s">
        <v>26199</v>
      </c>
      <c r="X5074" s="91" t="s">
        <v>35516</v>
      </c>
      <c r="Y5074" s="97"/>
      <c r="AA5074" s="91" t="str">
        <v>MFFDE037.0MN</v>
      </c>
    </row>
    <row r="5075" spans="1:27" s="91" customFormat="1" ht="15" customHeight="1" x14ac:dyDescent="0.35">
      <c r="A5075" t="s">
        <v>15008</v>
      </c>
      <c r="B5075" t="s">
        <v>15007</v>
      </c>
      <c r="C5075" t="s">
        <v>7630</v>
      </c>
      <c r="D5075" t="s">
        <v>15009</v>
      </c>
      <c r="E5075"/>
      <c r="F5075" t="s">
        <v>9</v>
      </c>
      <c r="G5075"/>
      <c r="H5075">
        <v>51.2</v>
      </c>
      <c r="I5075">
        <v>8.81</v>
      </c>
      <c r="J5075" t="s">
        <v>641</v>
      </c>
      <c r="K5075">
        <v>35.744900000000001</v>
      </c>
      <c r="L5075">
        <v>-88.554699999999997</v>
      </c>
      <c r="M5075" s="100" t="s">
        <v>38429</v>
      </c>
      <c r="N5075" t="s">
        <v>26286</v>
      </c>
      <c r="O5075" t="s">
        <v>42517</v>
      </c>
      <c r="P5075">
        <v>2</v>
      </c>
      <c r="Q5075" t="s">
        <v>27897</v>
      </c>
      <c r="R5075" t="s">
        <v>25816</v>
      </c>
      <c r="S5075" t="s">
        <v>26197</v>
      </c>
      <c r="T5075"/>
      <c r="U5075" t="s">
        <v>26198</v>
      </c>
      <c r="V5075" t="s">
        <v>26199</v>
      </c>
      <c r="X5075" s="91" t="s">
        <v>35517</v>
      </c>
      <c r="Y5075" s="97"/>
      <c r="AA5075" s="91" t="str">
        <v>MFFDE051.2HE</v>
      </c>
    </row>
    <row r="5076" spans="1:27" s="91" customFormat="1" ht="15" customHeight="1" x14ac:dyDescent="0.35">
      <c r="A5076" t="s">
        <v>15011</v>
      </c>
      <c r="B5076" t="s">
        <v>15010</v>
      </c>
      <c r="C5076" t="s">
        <v>7630</v>
      </c>
      <c r="D5076" t="s">
        <v>15012</v>
      </c>
      <c r="E5076"/>
      <c r="F5076" t="s">
        <v>9</v>
      </c>
      <c r="G5076"/>
      <c r="H5076">
        <v>55.2</v>
      </c>
      <c r="I5076">
        <v>8.57</v>
      </c>
      <c r="J5076" t="s">
        <v>641</v>
      </c>
      <c r="K5076">
        <v>35.705199999999998</v>
      </c>
      <c r="L5076">
        <v>-88.5154</v>
      </c>
      <c r="M5076" s="100" t="s">
        <v>38429</v>
      </c>
      <c r="N5076" t="s">
        <v>26286</v>
      </c>
      <c r="O5076" t="s">
        <v>42437</v>
      </c>
      <c r="P5076">
        <v>2</v>
      </c>
      <c r="Q5076" t="s">
        <v>27897</v>
      </c>
      <c r="R5076" t="s">
        <v>25816</v>
      </c>
      <c r="S5076" t="s">
        <v>26197</v>
      </c>
      <c r="T5076"/>
      <c r="U5076" t="s">
        <v>26198</v>
      </c>
      <c r="V5076" t="s">
        <v>26199</v>
      </c>
      <c r="X5076" s="91" t="s">
        <v>32563</v>
      </c>
      <c r="Y5076" s="97"/>
      <c r="AA5076" s="91" t="str">
        <v>MFFDE055.2HE</v>
      </c>
    </row>
    <row r="5077" spans="1:27" s="91" customFormat="1" ht="15" customHeight="1" x14ac:dyDescent="0.35">
      <c r="A5077" s="310" t="s">
        <v>39732</v>
      </c>
      <c r="B5077" s="310" t="s">
        <v>39733</v>
      </c>
      <c r="C5077" s="310" t="s">
        <v>39734</v>
      </c>
      <c r="D5077" s="310" t="s">
        <v>39735</v>
      </c>
      <c r="E5077" s="310"/>
      <c r="F5077" s="310" t="s">
        <v>27</v>
      </c>
      <c r="G5077" s="310"/>
      <c r="H5077" s="314">
        <v>1.4</v>
      </c>
      <c r="I5077" s="314">
        <v>0.8</v>
      </c>
      <c r="J5077" s="310" t="s">
        <v>888</v>
      </c>
      <c r="K5077" s="314">
        <v>35.826017999999998</v>
      </c>
      <c r="L5077" s="314">
        <v>-88.984505999999996</v>
      </c>
      <c r="M5077" s="314" t="s">
        <v>38429</v>
      </c>
      <c r="N5077" s="310" t="s">
        <v>26286</v>
      </c>
      <c r="O5077" s="310" t="s">
        <v>39736</v>
      </c>
      <c r="P5077" s="314">
        <v>2</v>
      </c>
      <c r="Q5077" s="310" t="s">
        <v>39737</v>
      </c>
      <c r="R5077" s="310" t="s">
        <v>25816</v>
      </c>
      <c r="S5077" s="310" t="s">
        <v>26197</v>
      </c>
      <c r="T5077" s="310" t="s">
        <v>41464</v>
      </c>
      <c r="U5077" s="310" t="s">
        <v>26207</v>
      </c>
      <c r="V5077" s="310" t="s">
        <v>26199</v>
      </c>
      <c r="W5077" s="91" t="s">
        <v>39738</v>
      </c>
      <c r="X5077" s="91" t="s">
        <v>39739</v>
      </c>
      <c r="Y5077" s="97"/>
      <c r="AA5077" s="91" t="str">
        <v>MFFDE20.5T1.4CK</v>
      </c>
    </row>
    <row r="5078" spans="1:27" s="91" customFormat="1" ht="15" customHeight="1" x14ac:dyDescent="0.35">
      <c r="A5078" t="s">
        <v>35518</v>
      </c>
      <c r="B5078" t="s">
        <v>35519</v>
      </c>
      <c r="C5078" t="s">
        <v>35520</v>
      </c>
      <c r="D5078" t="s">
        <v>35521</v>
      </c>
      <c r="E5078"/>
      <c r="F5078" t="s">
        <v>27</v>
      </c>
      <c r="G5078"/>
      <c r="H5078">
        <v>0.4</v>
      </c>
      <c r="I5078">
        <v>0.5</v>
      </c>
      <c r="J5078" t="s">
        <v>28</v>
      </c>
      <c r="K5078">
        <v>35.75656</v>
      </c>
      <c r="L5078">
        <v>-88.854979999999998</v>
      </c>
      <c r="M5078" s="100" t="s">
        <v>38429</v>
      </c>
      <c r="N5078" t="s">
        <v>26286</v>
      </c>
      <c r="O5078" t="s">
        <v>42421</v>
      </c>
      <c r="P5078">
        <v>2</v>
      </c>
      <c r="Q5078" t="s">
        <v>35522</v>
      </c>
      <c r="R5078" t="s">
        <v>25816</v>
      </c>
      <c r="S5078" t="s">
        <v>26197</v>
      </c>
      <c r="T5078"/>
      <c r="U5078" t="s">
        <v>26198</v>
      </c>
      <c r="V5078" t="s">
        <v>26199</v>
      </c>
      <c r="Y5078" s="97"/>
      <c r="AA5078" s="91" t="str">
        <v>MFFDE29.5T0.4MN</v>
      </c>
    </row>
    <row r="5079" spans="1:27" s="91" customFormat="1" ht="15" customHeight="1" x14ac:dyDescent="0.35">
      <c r="A5079" t="s">
        <v>36659</v>
      </c>
      <c r="B5079" t="s">
        <v>36660</v>
      </c>
      <c r="C5079" t="s">
        <v>36661</v>
      </c>
      <c r="D5079" t="s">
        <v>36662</v>
      </c>
      <c r="E5079"/>
      <c r="F5079" t="s">
        <v>9</v>
      </c>
      <c r="G5079"/>
      <c r="H5079">
        <v>0.2</v>
      </c>
      <c r="I5079">
        <v>0.01</v>
      </c>
      <c r="J5079" t="s">
        <v>641</v>
      </c>
      <c r="K5079">
        <v>35.750140000000002</v>
      </c>
      <c r="L5079">
        <v>-88.553700000000006</v>
      </c>
      <c r="M5079" s="100" t="s">
        <v>38429</v>
      </c>
      <c r="N5079" t="s">
        <v>26286</v>
      </c>
      <c r="O5079" t="s">
        <v>42517</v>
      </c>
      <c r="P5079">
        <v>2</v>
      </c>
      <c r="Q5079" t="s">
        <v>36663</v>
      </c>
      <c r="R5079" t="s">
        <v>25816</v>
      </c>
      <c r="S5079" t="s">
        <v>26197</v>
      </c>
      <c r="T5079"/>
      <c r="U5079" t="s">
        <v>26198</v>
      </c>
      <c r="V5079" t="s">
        <v>26199</v>
      </c>
      <c r="Y5079" s="97"/>
      <c r="AA5079" s="91" t="str">
        <v>MFFDE49.9T0.2HE</v>
      </c>
    </row>
    <row r="5080" spans="1:27" s="91" customFormat="1" ht="15" customHeight="1" x14ac:dyDescent="0.35">
      <c r="A5080" t="s">
        <v>15014</v>
      </c>
      <c r="B5080" t="s">
        <v>15013</v>
      </c>
      <c r="C5080" t="s">
        <v>15015</v>
      </c>
      <c r="D5080" t="s">
        <v>15016</v>
      </c>
      <c r="E5080"/>
      <c r="F5080" t="s">
        <v>33</v>
      </c>
      <c r="G5080"/>
      <c r="H5080">
        <v>0.7</v>
      </c>
      <c r="I5080">
        <v>27.16</v>
      </c>
      <c r="J5080" t="s">
        <v>6397</v>
      </c>
      <c r="K5080">
        <v>36.424219999999998</v>
      </c>
      <c r="L5080">
        <v>-86.105099999999993</v>
      </c>
      <c r="M5080" s="100" t="s">
        <v>38431</v>
      </c>
      <c r="N5080" t="s">
        <v>26295</v>
      </c>
      <c r="O5080" t="s">
        <v>42684</v>
      </c>
      <c r="P5080">
        <v>4</v>
      </c>
      <c r="Q5080" t="s">
        <v>32564</v>
      </c>
      <c r="R5080" t="s">
        <v>25812</v>
      </c>
      <c r="S5080" t="s">
        <v>26197</v>
      </c>
      <c r="T5080"/>
      <c r="U5080" t="s">
        <v>26198</v>
      </c>
      <c r="V5080" t="s">
        <v>26199</v>
      </c>
      <c r="W5080" s="91" t="s">
        <v>15017</v>
      </c>
      <c r="X5080" s="91" t="s">
        <v>35523</v>
      </c>
      <c r="Y5080" s="97"/>
      <c r="AA5080" s="91" t="str">
        <v>MFGOO000.7TR</v>
      </c>
    </row>
    <row r="5081" spans="1:27" s="91" customFormat="1" ht="15" customHeight="1" x14ac:dyDescent="0.35">
      <c r="A5081" t="s">
        <v>15019</v>
      </c>
      <c r="B5081" t="s">
        <v>15018</v>
      </c>
      <c r="C5081" t="s">
        <v>15020</v>
      </c>
      <c r="D5081" t="s">
        <v>15021</v>
      </c>
      <c r="E5081"/>
      <c r="F5081" t="s">
        <v>27</v>
      </c>
      <c r="G5081"/>
      <c r="H5081">
        <v>4.5</v>
      </c>
      <c r="I5081">
        <v>296.87</v>
      </c>
      <c r="J5081" t="s">
        <v>207</v>
      </c>
      <c r="K5081">
        <v>36.1967</v>
      </c>
      <c r="L5081">
        <v>-88.869500000000002</v>
      </c>
      <c r="M5081" s="100" t="s">
        <v>38404</v>
      </c>
      <c r="N5081" t="s">
        <v>26243</v>
      </c>
      <c r="O5081" t="s">
        <v>42685</v>
      </c>
      <c r="P5081">
        <v>5</v>
      </c>
      <c r="Q5081" t="s">
        <v>27898</v>
      </c>
      <c r="R5081" t="s">
        <v>25816</v>
      </c>
      <c r="S5081" t="s">
        <v>26197</v>
      </c>
      <c r="T5081"/>
      <c r="U5081" t="s">
        <v>26198</v>
      </c>
      <c r="V5081" t="s">
        <v>26199</v>
      </c>
      <c r="W5081" s="91" t="s">
        <v>15022</v>
      </c>
      <c r="X5081" s="91" t="s">
        <v>32565</v>
      </c>
      <c r="Y5081" s="97"/>
      <c r="AA5081" s="91" t="str">
        <v>MFOBI004.5WY</v>
      </c>
    </row>
    <row r="5082" spans="1:27" s="91" customFormat="1" ht="15" customHeight="1" x14ac:dyDescent="0.35">
      <c r="A5082" t="s">
        <v>15024</v>
      </c>
      <c r="B5082" t="s">
        <v>15023</v>
      </c>
      <c r="C5082" t="s">
        <v>15020</v>
      </c>
      <c r="D5082" t="s">
        <v>15025</v>
      </c>
      <c r="E5082"/>
      <c r="F5082" t="s">
        <v>9</v>
      </c>
      <c r="G5082" t="s">
        <v>27</v>
      </c>
      <c r="H5082">
        <v>14.6</v>
      </c>
      <c r="I5082">
        <v>155.9</v>
      </c>
      <c r="J5082" t="s">
        <v>207</v>
      </c>
      <c r="K5082">
        <v>36.247129999999999</v>
      </c>
      <c r="L5082">
        <v>-88.708820000000003</v>
      </c>
      <c r="M5082" s="100" t="s">
        <v>38404</v>
      </c>
      <c r="N5082" t="s">
        <v>26243</v>
      </c>
      <c r="O5082" t="s">
        <v>42686</v>
      </c>
      <c r="P5082">
        <v>5</v>
      </c>
      <c r="Q5082" t="s">
        <v>27899</v>
      </c>
      <c r="R5082" t="s">
        <v>25816</v>
      </c>
      <c r="S5082" t="s">
        <v>26197</v>
      </c>
      <c r="T5082"/>
      <c r="U5082" t="s">
        <v>26198</v>
      </c>
      <c r="V5082" t="s">
        <v>26199</v>
      </c>
      <c r="W5082" s="91" t="s">
        <v>42687</v>
      </c>
      <c r="X5082" s="91" t="s">
        <v>35524</v>
      </c>
      <c r="Y5082" s="97"/>
      <c r="AA5082" s="91" t="str">
        <v>MFOBI014.6WY</v>
      </c>
    </row>
    <row r="5083" spans="1:27" s="91" customFormat="1" ht="15" customHeight="1" x14ac:dyDescent="0.35">
      <c r="A5083" t="s">
        <v>15027</v>
      </c>
      <c r="B5083" t="s">
        <v>15026</v>
      </c>
      <c r="C5083" t="s">
        <v>15020</v>
      </c>
      <c r="D5083" t="s">
        <v>15028</v>
      </c>
      <c r="E5083"/>
      <c r="F5083" t="s">
        <v>9</v>
      </c>
      <c r="G5083"/>
      <c r="H5083">
        <v>17.600000000000001</v>
      </c>
      <c r="I5083">
        <v>2.6</v>
      </c>
      <c r="J5083" t="s">
        <v>207</v>
      </c>
      <c r="K5083">
        <v>36.250399999999999</v>
      </c>
      <c r="L5083">
        <v>-88.652799999999999</v>
      </c>
      <c r="M5083" s="100" t="s">
        <v>38404</v>
      </c>
      <c r="N5083" t="s">
        <v>26243</v>
      </c>
      <c r="O5083" t="s">
        <v>42686</v>
      </c>
      <c r="P5083">
        <v>5</v>
      </c>
      <c r="Q5083" t="s">
        <v>27899</v>
      </c>
      <c r="R5083" t="s">
        <v>25816</v>
      </c>
      <c r="S5083" t="s">
        <v>26197</v>
      </c>
      <c r="T5083"/>
      <c r="U5083" t="s">
        <v>26198</v>
      </c>
      <c r="V5083" t="s">
        <v>26199</v>
      </c>
      <c r="X5083" s="91" t="s">
        <v>32566</v>
      </c>
      <c r="Y5083" s="97"/>
      <c r="AA5083" s="91" t="str">
        <v>MFOBI017.6WY</v>
      </c>
    </row>
    <row r="5084" spans="1:27" s="91" customFormat="1" ht="15" customHeight="1" x14ac:dyDescent="0.35">
      <c r="A5084" t="s">
        <v>15030</v>
      </c>
      <c r="B5084" t="s">
        <v>15029</v>
      </c>
      <c r="C5084" t="s">
        <v>15031</v>
      </c>
      <c r="D5084" t="s">
        <v>15032</v>
      </c>
      <c r="E5084"/>
      <c r="F5084" t="s">
        <v>9</v>
      </c>
      <c r="G5084" t="s">
        <v>27</v>
      </c>
      <c r="H5084">
        <v>22.5</v>
      </c>
      <c r="I5084">
        <v>87.07</v>
      </c>
      <c r="J5084" t="s">
        <v>207</v>
      </c>
      <c r="K5084">
        <v>36.250729999999997</v>
      </c>
      <c r="L5084">
        <v>-88.569959999999995</v>
      </c>
      <c r="M5084" s="100" t="s">
        <v>38404</v>
      </c>
      <c r="N5084" t="s">
        <v>26243</v>
      </c>
      <c r="O5084" t="s">
        <v>42532</v>
      </c>
      <c r="P5084">
        <v>5</v>
      </c>
      <c r="Q5084" t="s">
        <v>27900</v>
      </c>
      <c r="R5084" t="s">
        <v>25816</v>
      </c>
      <c r="S5084" t="s">
        <v>26197</v>
      </c>
      <c r="T5084"/>
      <c r="U5084" t="s">
        <v>26198</v>
      </c>
      <c r="V5084" t="s">
        <v>26199</v>
      </c>
      <c r="W5084" s="91" t="s">
        <v>15033</v>
      </c>
      <c r="Y5084" s="97"/>
      <c r="AA5084" s="91" t="str">
        <v>MFOBI022.5WY</v>
      </c>
    </row>
    <row r="5085" spans="1:27" s="91" customFormat="1" ht="15" customHeight="1" x14ac:dyDescent="0.35">
      <c r="A5085" t="s">
        <v>15035</v>
      </c>
      <c r="B5085" t="s">
        <v>15034</v>
      </c>
      <c r="C5085" t="s">
        <v>15036</v>
      </c>
      <c r="D5085" t="s">
        <v>15037</v>
      </c>
      <c r="E5085"/>
      <c r="F5085" t="s">
        <v>9</v>
      </c>
      <c r="G5085"/>
      <c r="H5085">
        <v>0.2</v>
      </c>
      <c r="I5085">
        <v>0.98</v>
      </c>
      <c r="J5085" t="s">
        <v>896</v>
      </c>
      <c r="K5085">
        <v>36.268630000000002</v>
      </c>
      <c r="L5085">
        <v>-88.523859999999999</v>
      </c>
      <c r="M5085" s="100" t="s">
        <v>38404</v>
      </c>
      <c r="N5085" t="s">
        <v>26243</v>
      </c>
      <c r="O5085" t="s">
        <v>42532</v>
      </c>
      <c r="P5085">
        <v>5</v>
      </c>
      <c r="Q5085" t="s">
        <v>27900</v>
      </c>
      <c r="R5085" t="s">
        <v>25816</v>
      </c>
      <c r="S5085" t="s">
        <v>26197</v>
      </c>
      <c r="T5085"/>
      <c r="U5085" t="s">
        <v>26198</v>
      </c>
      <c r="V5085" t="s">
        <v>26199</v>
      </c>
      <c r="W5085" s="91" t="s">
        <v>15038</v>
      </c>
      <c r="Y5085" s="97"/>
      <c r="AA5085" s="91" t="str">
        <v>MFOBI025.9T0.2HN</v>
      </c>
    </row>
    <row r="5086" spans="1:27" s="91" customFormat="1" ht="15" customHeight="1" x14ac:dyDescent="0.35">
      <c r="A5086" t="s">
        <v>15040</v>
      </c>
      <c r="B5086" t="s">
        <v>15039</v>
      </c>
      <c r="C5086" t="s">
        <v>15020</v>
      </c>
      <c r="D5086" t="s">
        <v>15041</v>
      </c>
      <c r="E5086"/>
      <c r="F5086" t="s">
        <v>9</v>
      </c>
      <c r="G5086"/>
      <c r="H5086">
        <v>26.3</v>
      </c>
      <c r="I5086">
        <v>67.59</v>
      </c>
      <c r="J5086" t="s">
        <v>896</v>
      </c>
      <c r="K5086">
        <v>36.271099999999997</v>
      </c>
      <c r="L5086">
        <v>-88.509500000000003</v>
      </c>
      <c r="M5086" s="100" t="s">
        <v>38404</v>
      </c>
      <c r="N5086" t="s">
        <v>26243</v>
      </c>
      <c r="O5086" t="s">
        <v>42532</v>
      </c>
      <c r="P5086">
        <v>5</v>
      </c>
      <c r="Q5086" t="s">
        <v>27900</v>
      </c>
      <c r="R5086" t="s">
        <v>25816</v>
      </c>
      <c r="S5086" t="s">
        <v>26197</v>
      </c>
      <c r="T5086"/>
      <c r="U5086" t="s">
        <v>26198</v>
      </c>
      <c r="V5086" t="s">
        <v>26199</v>
      </c>
      <c r="Y5086" s="97"/>
      <c r="AA5086" s="91" t="str">
        <v>MFOBI026.3HN</v>
      </c>
    </row>
    <row r="5087" spans="1:27" s="91" customFormat="1" ht="15" customHeight="1" x14ac:dyDescent="0.35">
      <c r="A5087" t="s">
        <v>15043</v>
      </c>
      <c r="B5087" t="s">
        <v>15042</v>
      </c>
      <c r="C5087" t="s">
        <v>15044</v>
      </c>
      <c r="D5087" t="s">
        <v>15045</v>
      </c>
      <c r="E5087"/>
      <c r="F5087" t="s">
        <v>27</v>
      </c>
      <c r="G5087"/>
      <c r="H5087">
        <v>0.2</v>
      </c>
      <c r="I5087">
        <v>1</v>
      </c>
      <c r="J5087" t="s">
        <v>207</v>
      </c>
      <c r="K5087">
        <v>36.206270000000004</v>
      </c>
      <c r="L5087">
        <v>-88.835589999999996</v>
      </c>
      <c r="M5087" s="100" t="s">
        <v>38404</v>
      </c>
      <c r="N5087" t="s">
        <v>26243</v>
      </c>
      <c r="O5087" t="s">
        <v>42685</v>
      </c>
      <c r="P5087">
        <v>5</v>
      </c>
      <c r="Q5087" t="s">
        <v>32567</v>
      </c>
      <c r="R5087" t="s">
        <v>25816</v>
      </c>
      <c r="S5087" t="s">
        <v>26197</v>
      </c>
      <c r="T5087"/>
      <c r="U5087" t="s">
        <v>26198</v>
      </c>
      <c r="V5087" t="s">
        <v>26199</v>
      </c>
      <c r="X5087" s="91" t="s">
        <v>32568</v>
      </c>
      <c r="Y5087" s="97"/>
      <c r="AA5087" s="91" t="str">
        <v>MFOBI03.5T2.9T0.2WY</v>
      </c>
    </row>
    <row r="5088" spans="1:27" s="91" customFormat="1" ht="15" customHeight="1" x14ac:dyDescent="0.35">
      <c r="A5088" t="s">
        <v>15047</v>
      </c>
      <c r="B5088" t="s">
        <v>15046</v>
      </c>
      <c r="C5088" t="s">
        <v>15036</v>
      </c>
      <c r="D5088" t="s">
        <v>15048</v>
      </c>
      <c r="E5088"/>
      <c r="F5088" t="s">
        <v>9</v>
      </c>
      <c r="G5088"/>
      <c r="H5088">
        <v>0.7</v>
      </c>
      <c r="I5088">
        <v>0.56999999999999995</v>
      </c>
      <c r="J5088" t="s">
        <v>207</v>
      </c>
      <c r="K5088">
        <v>36.229179999999999</v>
      </c>
      <c r="L5088">
        <v>-88.773820000000001</v>
      </c>
      <c r="M5088" s="100" t="s">
        <v>38404</v>
      </c>
      <c r="N5088" t="s">
        <v>26243</v>
      </c>
      <c r="O5088" t="s">
        <v>42686</v>
      </c>
      <c r="P5088">
        <v>5</v>
      </c>
      <c r="Q5088" t="s">
        <v>32567</v>
      </c>
      <c r="R5088" t="s">
        <v>25816</v>
      </c>
      <c r="S5088" t="s">
        <v>26197</v>
      </c>
      <c r="T5088"/>
      <c r="U5088" t="s">
        <v>26198</v>
      </c>
      <c r="V5088" t="s">
        <v>26199</v>
      </c>
      <c r="Y5088" s="97"/>
      <c r="AA5088" s="91" t="str">
        <v>MFOBI10.4T0.7WY</v>
      </c>
    </row>
    <row r="5089" spans="1:27" s="91" customFormat="1" ht="15" customHeight="1" x14ac:dyDescent="0.35">
      <c r="A5089" t="s">
        <v>15050</v>
      </c>
      <c r="B5089" t="s">
        <v>15049</v>
      </c>
      <c r="C5089" t="s">
        <v>15036</v>
      </c>
      <c r="D5089" t="s">
        <v>15051</v>
      </c>
      <c r="E5089"/>
      <c r="F5089" t="s">
        <v>9</v>
      </c>
      <c r="G5089"/>
      <c r="H5089">
        <v>1.5</v>
      </c>
      <c r="I5089">
        <v>1.39</v>
      </c>
      <c r="J5089" t="s">
        <v>207</v>
      </c>
      <c r="K5089">
        <v>36.215470000000003</v>
      </c>
      <c r="L5089">
        <v>-88.843689999999995</v>
      </c>
      <c r="M5089" s="100" t="s">
        <v>38404</v>
      </c>
      <c r="N5089" t="s">
        <v>26243</v>
      </c>
      <c r="O5089" t="s">
        <v>42685</v>
      </c>
      <c r="P5089">
        <v>5</v>
      </c>
      <c r="Q5089" t="s">
        <v>32567</v>
      </c>
      <c r="R5089" t="s">
        <v>25816</v>
      </c>
      <c r="S5089" t="s">
        <v>26197</v>
      </c>
      <c r="T5089"/>
      <c r="U5089" t="s">
        <v>26198</v>
      </c>
      <c r="V5089" t="s">
        <v>26199</v>
      </c>
      <c r="Y5089" s="97"/>
      <c r="AA5089" s="91" t="str">
        <v>MFOBI6.0T1.5WY</v>
      </c>
    </row>
    <row r="5090" spans="1:27" s="91" customFormat="1" ht="15" customHeight="1" x14ac:dyDescent="0.35">
      <c r="A5090" t="s">
        <v>15053</v>
      </c>
      <c r="B5090" t="s">
        <v>15052</v>
      </c>
      <c r="C5090" t="s">
        <v>15054</v>
      </c>
      <c r="D5090" t="s">
        <v>15055</v>
      </c>
      <c r="E5090"/>
      <c r="F5090" t="s">
        <v>28998</v>
      </c>
      <c r="G5090"/>
      <c r="H5090">
        <v>0.5</v>
      </c>
      <c r="I5090">
        <v>7.19</v>
      </c>
      <c r="J5090" t="s">
        <v>1514</v>
      </c>
      <c r="K5090">
        <v>35.310490000000001</v>
      </c>
      <c r="L5090">
        <v>-84.695700000000002</v>
      </c>
      <c r="M5090" s="100" t="s">
        <v>38384</v>
      </c>
      <c r="N5090" t="s">
        <v>26211</v>
      </c>
      <c r="O5090" t="s">
        <v>42149</v>
      </c>
      <c r="P5090">
        <v>2</v>
      </c>
      <c r="Q5090" t="s">
        <v>32569</v>
      </c>
      <c r="R5090" t="s">
        <v>25802</v>
      </c>
      <c r="S5090" t="s">
        <v>26197</v>
      </c>
      <c r="T5090"/>
      <c r="U5090" t="s">
        <v>26198</v>
      </c>
      <c r="V5090" t="s">
        <v>26204</v>
      </c>
      <c r="Y5090" s="97"/>
      <c r="AA5090" s="91" t="str">
        <v>MFORK000.5MM</v>
      </c>
    </row>
    <row r="5091" spans="1:27" s="91" customFormat="1" ht="15" customHeight="1" x14ac:dyDescent="0.35">
      <c r="A5091" t="s">
        <v>15057</v>
      </c>
      <c r="B5091" t="s">
        <v>15056</v>
      </c>
      <c r="C5091" t="s">
        <v>15058</v>
      </c>
      <c r="D5091" t="s">
        <v>15059</v>
      </c>
      <c r="E5091"/>
      <c r="F5091" t="s">
        <v>9</v>
      </c>
      <c r="G5091"/>
      <c r="H5091">
        <v>1.7</v>
      </c>
      <c r="I5091">
        <v>21.56</v>
      </c>
      <c r="J5091" t="s">
        <v>641</v>
      </c>
      <c r="K5091">
        <v>35.568899999999999</v>
      </c>
      <c r="L5091">
        <v>-88.5458</v>
      </c>
      <c r="M5091" s="100" t="s">
        <v>38381</v>
      </c>
      <c r="N5091" t="s">
        <v>26209</v>
      </c>
      <c r="O5091" t="s">
        <v>42688</v>
      </c>
      <c r="P5091">
        <v>1</v>
      </c>
      <c r="Q5091" t="s">
        <v>32570</v>
      </c>
      <c r="R5091" t="s">
        <v>25816</v>
      </c>
      <c r="S5091" t="s">
        <v>26197</v>
      </c>
      <c r="T5091"/>
      <c r="U5091" t="s">
        <v>26198</v>
      </c>
      <c r="V5091" t="s">
        <v>26199</v>
      </c>
      <c r="W5091" s="91" t="s">
        <v>15060</v>
      </c>
      <c r="X5091" s="91" t="s">
        <v>35525</v>
      </c>
      <c r="Y5091" s="97"/>
      <c r="AA5091" s="91" t="str">
        <v>MFORK001.7HE</v>
      </c>
    </row>
    <row r="5092" spans="1:27" s="91" customFormat="1" ht="15" customHeight="1" x14ac:dyDescent="0.35">
      <c r="A5092" t="s">
        <v>32571</v>
      </c>
      <c r="B5092" t="s">
        <v>32572</v>
      </c>
      <c r="C5092" t="s">
        <v>32573</v>
      </c>
      <c r="D5092" t="s">
        <v>32574</v>
      </c>
      <c r="E5092"/>
      <c r="F5092" t="s">
        <v>9</v>
      </c>
      <c r="G5092"/>
      <c r="H5092">
        <v>0.2</v>
      </c>
      <c r="I5092">
        <v>1</v>
      </c>
      <c r="J5092" t="s">
        <v>641</v>
      </c>
      <c r="K5092">
        <v>35.55153</v>
      </c>
      <c r="L5092">
        <v>-88.452699999999993</v>
      </c>
      <c r="M5092" s="100" t="s">
        <v>38381</v>
      </c>
      <c r="N5092" t="s">
        <v>26209</v>
      </c>
      <c r="O5092" t="s">
        <v>42688</v>
      </c>
      <c r="P5092">
        <v>1</v>
      </c>
      <c r="Q5092" t="s">
        <v>32570</v>
      </c>
      <c r="R5092" t="s">
        <v>25816</v>
      </c>
      <c r="S5092" t="s">
        <v>26197</v>
      </c>
      <c r="T5092"/>
      <c r="U5092" t="s">
        <v>26198</v>
      </c>
      <c r="V5092" t="s">
        <v>26199</v>
      </c>
      <c r="Y5092" s="97"/>
      <c r="AA5092" s="91" t="str">
        <v>MFORK7.4T0.2HE</v>
      </c>
    </row>
    <row r="5093" spans="1:27" s="91" customFormat="1" ht="15" customHeight="1" x14ac:dyDescent="0.35">
      <c r="A5093" t="s">
        <v>39740</v>
      </c>
      <c r="B5093" t="s">
        <v>39741</v>
      </c>
      <c r="C5093" t="s">
        <v>39742</v>
      </c>
      <c r="D5093" t="s">
        <v>39743</v>
      </c>
      <c r="E5093"/>
      <c r="F5093" t="s">
        <v>9</v>
      </c>
      <c r="G5093"/>
      <c r="H5093">
        <v>2.1</v>
      </c>
      <c r="I5093">
        <v>0.1</v>
      </c>
      <c r="J5093" t="s">
        <v>10</v>
      </c>
      <c r="K5093">
        <v>35.152099999999997</v>
      </c>
      <c r="L5093">
        <v>-88.493099999999998</v>
      </c>
      <c r="M5093" s="100" t="s">
        <v>38402</v>
      </c>
      <c r="N5093" t="s">
        <v>26242</v>
      </c>
      <c r="O5093" t="s">
        <v>39744</v>
      </c>
      <c r="P5093">
        <v>3</v>
      </c>
      <c r="Q5093" t="s">
        <v>39745</v>
      </c>
      <c r="R5093" t="s">
        <v>25816</v>
      </c>
      <c r="S5093" t="s">
        <v>26197</v>
      </c>
      <c r="T5093"/>
      <c r="U5093" t="s">
        <v>26198</v>
      </c>
      <c r="V5093" t="s">
        <v>26199</v>
      </c>
      <c r="W5093" s="91" t="s">
        <v>39746</v>
      </c>
      <c r="Y5093" s="97"/>
      <c r="AA5093" s="91" t="str">
        <v>MFOWL002.1MC</v>
      </c>
    </row>
    <row r="5094" spans="1:27" s="91" customFormat="1" ht="15" customHeight="1" x14ac:dyDescent="0.35">
      <c r="A5094" s="310" t="s">
        <v>39747</v>
      </c>
      <c r="B5094" s="310" t="s">
        <v>39748</v>
      </c>
      <c r="C5094" s="310" t="s">
        <v>39742</v>
      </c>
      <c r="D5094" s="310" t="s">
        <v>39749</v>
      </c>
      <c r="E5094" s="310"/>
      <c r="F5094" s="310" t="s">
        <v>9</v>
      </c>
      <c r="G5094" s="310"/>
      <c r="H5094" s="314">
        <v>2.2999999999999998</v>
      </c>
      <c r="I5094" s="314">
        <v>0.1</v>
      </c>
      <c r="J5094" s="310" t="s">
        <v>10</v>
      </c>
      <c r="K5094" s="314">
        <v>35.154719999999998</v>
      </c>
      <c r="L5094" s="314">
        <v>-88.493610000000004</v>
      </c>
      <c r="M5094" s="314" t="s">
        <v>38402</v>
      </c>
      <c r="N5094" s="310" t="s">
        <v>26242</v>
      </c>
      <c r="O5094" s="310" t="s">
        <v>39744</v>
      </c>
      <c r="P5094" s="314">
        <v>3</v>
      </c>
      <c r="Q5094" s="310" t="s">
        <v>39745</v>
      </c>
      <c r="R5094" s="310" t="s">
        <v>25816</v>
      </c>
      <c r="S5094" s="310" t="s">
        <v>26197</v>
      </c>
      <c r="T5094" s="310"/>
      <c r="U5094" s="310" t="s">
        <v>26198</v>
      </c>
      <c r="V5094" s="310" t="s">
        <v>26199</v>
      </c>
      <c r="W5094" s="91" t="s">
        <v>39750</v>
      </c>
      <c r="Y5094" s="97"/>
      <c r="AA5094" s="91" t="str">
        <v>MFOWL002.3MC</v>
      </c>
    </row>
    <row r="5095" spans="1:27" s="91" customFormat="1" ht="15" customHeight="1" x14ac:dyDescent="0.35">
      <c r="A5095" t="s">
        <v>15062</v>
      </c>
      <c r="B5095" t="s">
        <v>15061</v>
      </c>
      <c r="C5095" t="s">
        <v>15063</v>
      </c>
      <c r="D5095" t="s">
        <v>15064</v>
      </c>
      <c r="E5095"/>
      <c r="F5095" t="s">
        <v>75</v>
      </c>
      <c r="G5095"/>
      <c r="H5095">
        <v>5.0999999999999996</v>
      </c>
      <c r="I5095">
        <v>59.72</v>
      </c>
      <c r="J5095" t="s">
        <v>148</v>
      </c>
      <c r="K5095">
        <v>35.769689999999997</v>
      </c>
      <c r="L5095">
        <v>-86.374799999999993</v>
      </c>
      <c r="M5095" s="100" t="s">
        <v>38401</v>
      </c>
      <c r="N5095" t="s">
        <v>26226</v>
      </c>
      <c r="O5095" t="s">
        <v>42665</v>
      </c>
      <c r="P5095">
        <v>2</v>
      </c>
      <c r="Q5095" t="s">
        <v>27811</v>
      </c>
      <c r="R5095" t="s">
        <v>25829</v>
      </c>
      <c r="S5095" t="s">
        <v>26197</v>
      </c>
      <c r="T5095"/>
      <c r="U5095" t="s">
        <v>26198</v>
      </c>
      <c r="V5095" t="s">
        <v>26199</v>
      </c>
      <c r="W5095" s="91" t="s">
        <v>15065</v>
      </c>
      <c r="X5095" s="91" t="s">
        <v>35526</v>
      </c>
      <c r="Y5095" s="97"/>
      <c r="AA5095" s="91" t="str">
        <v>MFSTO005.1RU</v>
      </c>
    </row>
    <row r="5096" spans="1:27" s="91" customFormat="1" ht="15" customHeight="1" x14ac:dyDescent="0.35">
      <c r="A5096" t="s">
        <v>15067</v>
      </c>
      <c r="B5096" t="s">
        <v>15066</v>
      </c>
      <c r="C5096" t="s">
        <v>15063</v>
      </c>
      <c r="D5096" t="s">
        <v>15068</v>
      </c>
      <c r="E5096"/>
      <c r="F5096" t="s">
        <v>75</v>
      </c>
      <c r="G5096"/>
      <c r="H5096">
        <v>5.3</v>
      </c>
      <c r="I5096">
        <v>59.63</v>
      </c>
      <c r="J5096" t="s">
        <v>148</v>
      </c>
      <c r="K5096">
        <v>35.7667</v>
      </c>
      <c r="L5096">
        <v>-86.376400000000004</v>
      </c>
      <c r="M5096" s="100" t="s">
        <v>38401</v>
      </c>
      <c r="N5096" t="s">
        <v>26226</v>
      </c>
      <c r="O5096" t="s">
        <v>42665</v>
      </c>
      <c r="P5096">
        <v>2</v>
      </c>
      <c r="Q5096" t="s">
        <v>27811</v>
      </c>
      <c r="R5096" t="s">
        <v>25829</v>
      </c>
      <c r="S5096" t="s">
        <v>26197</v>
      </c>
      <c r="T5096"/>
      <c r="U5096" t="s">
        <v>26198</v>
      </c>
      <c r="V5096" t="s">
        <v>26199</v>
      </c>
      <c r="W5096" s="91" t="s">
        <v>15065</v>
      </c>
      <c r="X5096" s="91" t="s">
        <v>35526</v>
      </c>
      <c r="Y5096" s="97"/>
      <c r="AA5096" s="91" t="str">
        <v>MFSTO005.3RU</v>
      </c>
    </row>
    <row r="5097" spans="1:27" s="91" customFormat="1" ht="15" customHeight="1" x14ac:dyDescent="0.35">
      <c r="A5097" s="310" t="s">
        <v>41465</v>
      </c>
      <c r="B5097" s="310" t="s">
        <v>41466</v>
      </c>
      <c r="C5097" s="310" t="s">
        <v>15063</v>
      </c>
      <c r="D5097" s="310" t="s">
        <v>41467</v>
      </c>
      <c r="E5097" s="310"/>
      <c r="F5097" s="310" t="s">
        <v>75</v>
      </c>
      <c r="G5097" s="310"/>
      <c r="H5097" s="314">
        <v>7.5</v>
      </c>
      <c r="I5097" s="314">
        <v>44.07</v>
      </c>
      <c r="J5097" s="310" t="s">
        <v>148</v>
      </c>
      <c r="K5097" s="314">
        <v>35.752727</v>
      </c>
      <c r="L5097" s="314">
        <v>-86.358857</v>
      </c>
      <c r="M5097" s="314" t="s">
        <v>38401</v>
      </c>
      <c r="N5097" s="310" t="s">
        <v>26226</v>
      </c>
      <c r="O5097" s="310" t="s">
        <v>41468</v>
      </c>
      <c r="P5097" s="314">
        <v>2</v>
      </c>
      <c r="Q5097" s="310" t="s">
        <v>27811</v>
      </c>
      <c r="R5097" s="310" t="s">
        <v>25829</v>
      </c>
      <c r="S5097" s="310" t="s">
        <v>26197</v>
      </c>
      <c r="T5097" s="310"/>
      <c r="U5097" s="310" t="s">
        <v>26198</v>
      </c>
      <c r="V5097" s="310" t="s">
        <v>26199</v>
      </c>
      <c r="X5097" s="91" t="s">
        <v>41469</v>
      </c>
      <c r="Y5097" s="97"/>
      <c r="AA5097" s="91" t="str">
        <v>MFSTO007.5RU</v>
      </c>
    </row>
    <row r="5098" spans="1:27" s="91" customFormat="1" ht="15" customHeight="1" x14ac:dyDescent="0.35">
      <c r="A5098" s="310" t="s">
        <v>41470</v>
      </c>
      <c r="B5098" s="310" t="s">
        <v>41471</v>
      </c>
      <c r="C5098" s="310" t="s">
        <v>15063</v>
      </c>
      <c r="D5098" s="310" t="s">
        <v>41472</v>
      </c>
      <c r="E5098" s="310"/>
      <c r="F5098" s="310" t="s">
        <v>75</v>
      </c>
      <c r="G5098" s="310"/>
      <c r="H5098" s="314">
        <v>7.6</v>
      </c>
      <c r="I5098" s="314">
        <v>44.03</v>
      </c>
      <c r="J5098" s="310" t="s">
        <v>148</v>
      </c>
      <c r="K5098" s="314">
        <v>35.750124999999997</v>
      </c>
      <c r="L5098" s="314">
        <v>-86.356334000000004</v>
      </c>
      <c r="M5098" s="314" t="s">
        <v>38401</v>
      </c>
      <c r="N5098" s="310" t="s">
        <v>26226</v>
      </c>
      <c r="O5098" s="310" t="s">
        <v>41468</v>
      </c>
      <c r="P5098" s="314">
        <v>2</v>
      </c>
      <c r="Q5098" s="310" t="s">
        <v>27811</v>
      </c>
      <c r="R5098" s="310" t="s">
        <v>25829</v>
      </c>
      <c r="S5098" s="310" t="s">
        <v>26197</v>
      </c>
      <c r="T5098" s="310" t="s">
        <v>41473</v>
      </c>
      <c r="U5098" s="310" t="s">
        <v>26207</v>
      </c>
      <c r="V5098" s="310" t="s">
        <v>26199</v>
      </c>
      <c r="X5098" s="91" t="s">
        <v>41474</v>
      </c>
      <c r="Y5098" s="97"/>
      <c r="AA5098" s="91" t="str">
        <v>MFSTO007.6RU</v>
      </c>
    </row>
    <row r="5099" spans="1:27" s="91" customFormat="1" ht="15" customHeight="1" x14ac:dyDescent="0.35">
      <c r="A5099" s="310" t="s">
        <v>41475</v>
      </c>
      <c r="B5099" s="310" t="s">
        <v>41476</v>
      </c>
      <c r="C5099" s="310" t="s">
        <v>15063</v>
      </c>
      <c r="D5099" s="310" t="s">
        <v>41477</v>
      </c>
      <c r="E5099" s="310"/>
      <c r="F5099" s="310" t="s">
        <v>75</v>
      </c>
      <c r="G5099" s="310"/>
      <c r="H5099" s="314">
        <v>7.9</v>
      </c>
      <c r="I5099" s="314">
        <v>38.840000000000003</v>
      </c>
      <c r="J5099" s="310" t="s">
        <v>148</v>
      </c>
      <c r="K5099" s="314">
        <v>35.747458000000002</v>
      </c>
      <c r="L5099" s="314">
        <v>-86.353594999999999</v>
      </c>
      <c r="M5099" s="314" t="s">
        <v>38401</v>
      </c>
      <c r="N5099" s="310" t="s">
        <v>26226</v>
      </c>
      <c r="O5099" s="310" t="s">
        <v>41468</v>
      </c>
      <c r="P5099" s="314">
        <v>2</v>
      </c>
      <c r="Q5099" s="310" t="s">
        <v>27811</v>
      </c>
      <c r="R5099" s="310" t="s">
        <v>25829</v>
      </c>
      <c r="S5099" s="310" t="s">
        <v>26197</v>
      </c>
      <c r="T5099" s="310" t="s">
        <v>41473</v>
      </c>
      <c r="U5099" s="310" t="s">
        <v>26207</v>
      </c>
      <c r="V5099" s="310" t="s">
        <v>26199</v>
      </c>
      <c r="X5099" s="91" t="s">
        <v>41478</v>
      </c>
      <c r="Y5099" s="97"/>
      <c r="AA5099" s="91" t="str">
        <v>MFSTO007.9RU</v>
      </c>
    </row>
    <row r="5100" spans="1:27" s="91" customFormat="1" ht="15" customHeight="1" x14ac:dyDescent="0.35">
      <c r="A5100" t="s">
        <v>15070</v>
      </c>
      <c r="B5100" t="s">
        <v>15069</v>
      </c>
      <c r="C5100" t="s">
        <v>15063</v>
      </c>
      <c r="D5100" t="s">
        <v>15071</v>
      </c>
      <c r="E5100"/>
      <c r="F5100" t="s">
        <v>75</v>
      </c>
      <c r="G5100"/>
      <c r="H5100">
        <v>11.7</v>
      </c>
      <c r="I5100">
        <v>21.3</v>
      </c>
      <c r="J5100" t="s">
        <v>148</v>
      </c>
      <c r="K5100">
        <v>35.720779999999998</v>
      </c>
      <c r="L5100">
        <v>-86.3339</v>
      </c>
      <c r="M5100" s="100" t="s">
        <v>38401</v>
      </c>
      <c r="N5100" t="s">
        <v>26226</v>
      </c>
      <c r="O5100" t="s">
        <v>42676</v>
      </c>
      <c r="P5100">
        <v>2</v>
      </c>
      <c r="Q5100" t="s">
        <v>27811</v>
      </c>
      <c r="R5100" t="s">
        <v>25829</v>
      </c>
      <c r="S5100" t="s">
        <v>26197</v>
      </c>
      <c r="T5100"/>
      <c r="U5100" t="s">
        <v>26198</v>
      </c>
      <c r="V5100" t="s">
        <v>26199</v>
      </c>
      <c r="X5100" s="91" t="s">
        <v>39751</v>
      </c>
      <c r="Y5100" s="97"/>
      <c r="AA5100" s="91" t="str">
        <v>MFSTO011.7RU</v>
      </c>
    </row>
    <row r="5101" spans="1:27" s="91" customFormat="1" ht="15" customHeight="1" x14ac:dyDescent="0.35">
      <c r="A5101" t="s">
        <v>15073</v>
      </c>
      <c r="B5101" t="s">
        <v>15072</v>
      </c>
      <c r="C5101" t="s">
        <v>15063</v>
      </c>
      <c r="D5101" t="s">
        <v>15074</v>
      </c>
      <c r="E5101"/>
      <c r="F5101" t="s">
        <v>75</v>
      </c>
      <c r="G5101"/>
      <c r="H5101">
        <v>12.1</v>
      </c>
      <c r="I5101">
        <v>16.21</v>
      </c>
      <c r="J5101" t="s">
        <v>148</v>
      </c>
      <c r="K5101">
        <v>35.713050000000003</v>
      </c>
      <c r="L5101">
        <v>-86.331479999999999</v>
      </c>
      <c r="M5101" s="100" t="s">
        <v>38401</v>
      </c>
      <c r="N5101" t="s">
        <v>26226</v>
      </c>
      <c r="O5101" t="s">
        <v>42676</v>
      </c>
      <c r="P5101">
        <v>2</v>
      </c>
      <c r="Q5101" t="s">
        <v>27811</v>
      </c>
      <c r="R5101" t="s">
        <v>25829</v>
      </c>
      <c r="S5101" t="s">
        <v>26197</v>
      </c>
      <c r="T5101"/>
      <c r="U5101" t="s">
        <v>26198</v>
      </c>
      <c r="V5101" t="s">
        <v>26199</v>
      </c>
      <c r="X5101" s="91" t="s">
        <v>32575</v>
      </c>
      <c r="Y5101" s="97"/>
      <c r="AA5101" s="91" t="str">
        <v>MFSTO012.1RU</v>
      </c>
    </row>
    <row r="5102" spans="1:27" s="91" customFormat="1" ht="15" customHeight="1" x14ac:dyDescent="0.35">
      <c r="A5102" t="s">
        <v>15076</v>
      </c>
      <c r="B5102" t="s">
        <v>15075</v>
      </c>
      <c r="C5102" t="s">
        <v>15077</v>
      </c>
      <c r="D5102" t="s">
        <v>15078</v>
      </c>
      <c r="E5102"/>
      <c r="F5102" t="s">
        <v>29083</v>
      </c>
      <c r="G5102"/>
      <c r="H5102">
        <v>0.4</v>
      </c>
      <c r="I5102">
        <v>3.9</v>
      </c>
      <c r="J5102" t="s">
        <v>203</v>
      </c>
      <c r="K5102">
        <v>35.910277999999998</v>
      </c>
      <c r="L5102">
        <v>-87.606110999999999</v>
      </c>
      <c r="M5102" s="100" t="s">
        <v>38382</v>
      </c>
      <c r="N5102" t="s">
        <v>26210</v>
      </c>
      <c r="O5102" t="s">
        <v>42411</v>
      </c>
      <c r="P5102">
        <v>3</v>
      </c>
      <c r="Q5102" t="s">
        <v>32576</v>
      </c>
      <c r="R5102" t="s">
        <v>25808</v>
      </c>
      <c r="S5102" t="s">
        <v>26197</v>
      </c>
      <c r="T5102"/>
      <c r="U5102" t="s">
        <v>26198</v>
      </c>
      <c r="V5102" t="s">
        <v>26199</v>
      </c>
      <c r="W5102" s="91" t="s">
        <v>15079</v>
      </c>
      <c r="X5102" s="91" t="s">
        <v>32577</v>
      </c>
      <c r="Y5102" s="97"/>
      <c r="AA5102" s="91" t="str">
        <v>MFSUG000.4HI</v>
      </c>
    </row>
    <row r="5103" spans="1:27" s="91" customFormat="1" ht="15" customHeight="1" x14ac:dyDescent="0.35">
      <c r="A5103" t="s">
        <v>15081</v>
      </c>
      <c r="B5103" t="s">
        <v>15080</v>
      </c>
      <c r="C5103" t="s">
        <v>15082</v>
      </c>
      <c r="D5103" t="s">
        <v>7955</v>
      </c>
      <c r="E5103"/>
      <c r="F5103" t="s">
        <v>29083</v>
      </c>
      <c r="G5103"/>
      <c r="H5103">
        <v>0.2</v>
      </c>
      <c r="I5103">
        <v>5.75</v>
      </c>
      <c r="J5103" t="s">
        <v>203</v>
      </c>
      <c r="K5103">
        <v>35.804000000000002</v>
      </c>
      <c r="L5103">
        <v>-87.686400000000006</v>
      </c>
      <c r="M5103" s="100" t="s">
        <v>38382</v>
      </c>
      <c r="N5103" t="s">
        <v>26210</v>
      </c>
      <c r="O5103" t="s">
        <v>42677</v>
      </c>
      <c r="P5103">
        <v>3</v>
      </c>
      <c r="Q5103" t="s">
        <v>32578</v>
      </c>
      <c r="R5103" t="s">
        <v>25808</v>
      </c>
      <c r="S5103" t="s">
        <v>26197</v>
      </c>
      <c r="T5103"/>
      <c r="U5103" t="s">
        <v>26198</v>
      </c>
      <c r="V5103" t="s">
        <v>26199</v>
      </c>
      <c r="W5103" s="91" t="s">
        <v>15083</v>
      </c>
      <c r="X5103" s="91" t="s">
        <v>31235</v>
      </c>
      <c r="Y5103" s="97"/>
      <c r="AA5103" s="91" t="str">
        <v>MFWOL000.2HI</v>
      </c>
    </row>
    <row r="5104" spans="1:27" s="91" customFormat="1" ht="15" customHeight="1" x14ac:dyDescent="0.35">
      <c r="A5104" t="s">
        <v>15085</v>
      </c>
      <c r="B5104" t="s">
        <v>15084</v>
      </c>
      <c r="C5104" t="s">
        <v>15086</v>
      </c>
      <c r="D5104" t="s">
        <v>15087</v>
      </c>
      <c r="E5104"/>
      <c r="F5104" t="s">
        <v>58</v>
      </c>
      <c r="G5104"/>
      <c r="H5104">
        <v>0.1</v>
      </c>
      <c r="I5104">
        <v>7.37</v>
      </c>
      <c r="J5104" t="s">
        <v>766</v>
      </c>
      <c r="K5104">
        <v>35.117229999999999</v>
      </c>
      <c r="L5104">
        <v>-85.374539999999996</v>
      </c>
      <c r="M5104" s="100" t="s">
        <v>38386</v>
      </c>
      <c r="N5104" t="s">
        <v>29084</v>
      </c>
      <c r="O5104" t="s">
        <v>42429</v>
      </c>
      <c r="P5104">
        <v>4</v>
      </c>
      <c r="Q5104" t="s">
        <v>27904</v>
      </c>
      <c r="R5104" t="s">
        <v>25802</v>
      </c>
      <c r="S5104" t="s">
        <v>26197</v>
      </c>
      <c r="T5104"/>
      <c r="U5104" t="s">
        <v>26198</v>
      </c>
      <c r="V5104" t="s">
        <v>26204</v>
      </c>
      <c r="Y5104" s="97"/>
      <c r="AA5104" s="91" t="str">
        <v>MIDDL000.1HM</v>
      </c>
    </row>
    <row r="5105" spans="1:27" s="91" customFormat="1" ht="15" customHeight="1" x14ac:dyDescent="0.35">
      <c r="A5105" t="s">
        <v>15089</v>
      </c>
      <c r="B5105" t="s">
        <v>15088</v>
      </c>
      <c r="C5105" t="s">
        <v>15086</v>
      </c>
      <c r="D5105" t="s">
        <v>15090</v>
      </c>
      <c r="E5105"/>
      <c r="F5105" t="s">
        <v>44</v>
      </c>
      <c r="G5105"/>
      <c r="H5105">
        <v>0.3</v>
      </c>
      <c r="I5105">
        <v>7.07</v>
      </c>
      <c r="J5105" t="s">
        <v>64</v>
      </c>
      <c r="K5105">
        <v>36.14631</v>
      </c>
      <c r="L5105">
        <v>-82.730930000000001</v>
      </c>
      <c r="M5105" s="100" t="s">
        <v>38387</v>
      </c>
      <c r="N5105" t="s">
        <v>26214</v>
      </c>
      <c r="O5105" t="s">
        <v>42262</v>
      </c>
      <c r="P5105">
        <v>5</v>
      </c>
      <c r="Q5105" t="s">
        <v>32579</v>
      </c>
      <c r="R5105" t="s">
        <v>25821</v>
      </c>
      <c r="S5105" t="s">
        <v>26197</v>
      </c>
      <c r="T5105"/>
      <c r="U5105" t="s">
        <v>26198</v>
      </c>
      <c r="V5105" t="s">
        <v>26204</v>
      </c>
      <c r="Y5105" s="97"/>
      <c r="AA5105" s="91" t="str">
        <v>MIDDL000.3GE</v>
      </c>
    </row>
    <row r="5106" spans="1:27" s="91" customFormat="1" ht="15" customHeight="1" x14ac:dyDescent="0.35">
      <c r="A5106" t="s">
        <v>15092</v>
      </c>
      <c r="B5106" t="s">
        <v>15091</v>
      </c>
      <c r="C5106" t="s">
        <v>15086</v>
      </c>
      <c r="D5106" t="s">
        <v>15093</v>
      </c>
      <c r="E5106"/>
      <c r="F5106" t="s">
        <v>28994</v>
      </c>
      <c r="G5106"/>
      <c r="H5106">
        <v>1.1000000000000001</v>
      </c>
      <c r="I5106">
        <v>14.66</v>
      </c>
      <c r="J5106" t="s">
        <v>553</v>
      </c>
      <c r="K5106">
        <v>35.858600000000003</v>
      </c>
      <c r="L5106">
        <v>-83.554100000000005</v>
      </c>
      <c r="M5106" s="100" t="s">
        <v>38394</v>
      </c>
      <c r="N5106" t="s">
        <v>26308</v>
      </c>
      <c r="O5106" t="s">
        <v>42658</v>
      </c>
      <c r="P5106">
        <v>5</v>
      </c>
      <c r="Q5106" t="s">
        <v>27902</v>
      </c>
      <c r="R5106" t="s">
        <v>25825</v>
      </c>
      <c r="S5106" t="s">
        <v>26197</v>
      </c>
      <c r="T5106"/>
      <c r="U5106" t="s">
        <v>26198</v>
      </c>
      <c r="V5106" t="s">
        <v>26204</v>
      </c>
      <c r="X5106" s="91" t="s">
        <v>32580</v>
      </c>
      <c r="Y5106" s="97"/>
      <c r="AA5106" s="91" t="str">
        <v>MIDDL001.1SV</v>
      </c>
    </row>
    <row r="5107" spans="1:27" s="91" customFormat="1" ht="15" customHeight="1" x14ac:dyDescent="0.35">
      <c r="A5107" t="s">
        <v>15095</v>
      </c>
      <c r="B5107" t="s">
        <v>15094</v>
      </c>
      <c r="C5107" t="s">
        <v>15086</v>
      </c>
      <c r="D5107" t="s">
        <v>41479</v>
      </c>
      <c r="E5107"/>
      <c r="F5107" t="s">
        <v>28994</v>
      </c>
      <c r="G5107"/>
      <c r="H5107">
        <v>1.2</v>
      </c>
      <c r="I5107">
        <v>14.59</v>
      </c>
      <c r="J5107" t="s">
        <v>553</v>
      </c>
      <c r="K5107">
        <v>35.857950000000002</v>
      </c>
      <c r="L5107">
        <v>-83.551242000000002</v>
      </c>
      <c r="M5107" s="100" t="s">
        <v>38394</v>
      </c>
      <c r="N5107" t="s">
        <v>26308</v>
      </c>
      <c r="O5107" t="s">
        <v>42658</v>
      </c>
      <c r="P5107">
        <v>5</v>
      </c>
      <c r="Q5107" t="s">
        <v>27902</v>
      </c>
      <c r="R5107" t="s">
        <v>25825</v>
      </c>
      <c r="S5107" t="s">
        <v>26197</v>
      </c>
      <c r="T5107"/>
      <c r="U5107" t="s">
        <v>26198</v>
      </c>
      <c r="V5107" t="s">
        <v>26204</v>
      </c>
      <c r="W5107" s="91" t="s">
        <v>35527</v>
      </c>
      <c r="X5107" s="91" t="s">
        <v>41480</v>
      </c>
      <c r="Y5107" s="97"/>
      <c r="AA5107" s="91" t="str">
        <v>MIDDL001.2SV</v>
      </c>
    </row>
    <row r="5108" spans="1:27" s="91" customFormat="1" ht="15" customHeight="1" x14ac:dyDescent="0.35">
      <c r="A5108" t="s">
        <v>15097</v>
      </c>
      <c r="B5108" t="s">
        <v>15096</v>
      </c>
      <c r="C5108" t="s">
        <v>15086</v>
      </c>
      <c r="D5108" t="s">
        <v>15098</v>
      </c>
      <c r="E5108"/>
      <c r="F5108" t="s">
        <v>28994</v>
      </c>
      <c r="G5108"/>
      <c r="H5108">
        <v>1.8</v>
      </c>
      <c r="I5108">
        <v>32.54</v>
      </c>
      <c r="J5108" t="s">
        <v>1514</v>
      </c>
      <c r="K5108">
        <v>35.424280000000003</v>
      </c>
      <c r="L5108">
        <v>-84.517039999999994</v>
      </c>
      <c r="M5108" s="100" t="s">
        <v>38384</v>
      </c>
      <c r="N5108" t="s">
        <v>26211</v>
      </c>
      <c r="O5108" t="s">
        <v>42659</v>
      </c>
      <c r="P5108">
        <v>2</v>
      </c>
      <c r="Q5108" t="s">
        <v>27903</v>
      </c>
      <c r="R5108" t="s">
        <v>25802</v>
      </c>
      <c r="S5108" t="s">
        <v>26197</v>
      </c>
      <c r="T5108"/>
      <c r="U5108" t="s">
        <v>26198</v>
      </c>
      <c r="V5108" t="s">
        <v>26204</v>
      </c>
      <c r="Y5108" s="97"/>
      <c r="AA5108" s="91" t="str">
        <v>MIDDL001.8MM</v>
      </c>
    </row>
    <row r="5109" spans="1:27" s="91" customFormat="1" ht="15" customHeight="1" x14ac:dyDescent="0.35">
      <c r="A5109" t="s">
        <v>15100</v>
      </c>
      <c r="B5109" t="s">
        <v>15099</v>
      </c>
      <c r="C5109" t="s">
        <v>15086</v>
      </c>
      <c r="D5109" t="s">
        <v>15101</v>
      </c>
      <c r="E5109"/>
      <c r="F5109" t="s">
        <v>28994</v>
      </c>
      <c r="G5109"/>
      <c r="H5109">
        <v>1.9</v>
      </c>
      <c r="I5109">
        <v>13.8</v>
      </c>
      <c r="J5109" t="s">
        <v>553</v>
      </c>
      <c r="K5109">
        <v>35.853917000000003</v>
      </c>
      <c r="L5109">
        <v>-83.540471999999994</v>
      </c>
      <c r="M5109" s="100" t="s">
        <v>38394</v>
      </c>
      <c r="N5109" t="s">
        <v>26308</v>
      </c>
      <c r="O5109" t="s">
        <v>42658</v>
      </c>
      <c r="P5109">
        <v>5</v>
      </c>
      <c r="Q5109" t="s">
        <v>27902</v>
      </c>
      <c r="R5109" t="s">
        <v>25825</v>
      </c>
      <c r="S5109" t="s">
        <v>26197</v>
      </c>
      <c r="T5109"/>
      <c r="U5109" t="s">
        <v>26198</v>
      </c>
      <c r="V5109" t="s">
        <v>26204</v>
      </c>
      <c r="X5109" s="91" t="s">
        <v>30203</v>
      </c>
      <c r="Y5109" s="97"/>
      <c r="AA5109" s="91" t="str">
        <v>MIDDL001.9SV</v>
      </c>
    </row>
    <row r="5110" spans="1:27" s="91" customFormat="1" ht="15" customHeight="1" x14ac:dyDescent="0.35">
      <c r="A5110" t="s">
        <v>15103</v>
      </c>
      <c r="B5110" t="s">
        <v>15102</v>
      </c>
      <c r="C5110" t="s">
        <v>15104</v>
      </c>
      <c r="D5110" t="s">
        <v>15105</v>
      </c>
      <c r="E5110"/>
      <c r="F5110" t="s">
        <v>9</v>
      </c>
      <c r="G5110"/>
      <c r="H5110">
        <v>2.1</v>
      </c>
      <c r="I5110">
        <v>54.75</v>
      </c>
      <c r="J5110" t="s">
        <v>354</v>
      </c>
      <c r="K5110">
        <v>35.372199999999999</v>
      </c>
      <c r="L5110">
        <v>-88.338099999999997</v>
      </c>
      <c r="M5110" s="100" t="s">
        <v>38402</v>
      </c>
      <c r="N5110" t="s">
        <v>26242</v>
      </c>
      <c r="O5110" t="s">
        <v>42660</v>
      </c>
      <c r="P5110">
        <v>3</v>
      </c>
      <c r="Q5110" t="s">
        <v>32581</v>
      </c>
      <c r="R5110" t="s">
        <v>25816</v>
      </c>
      <c r="S5110" t="s">
        <v>26197</v>
      </c>
      <c r="T5110"/>
      <c r="U5110" t="s">
        <v>26198</v>
      </c>
      <c r="V5110" t="s">
        <v>26199</v>
      </c>
      <c r="W5110" s="91" t="s">
        <v>15106</v>
      </c>
      <c r="X5110" s="91" t="s">
        <v>35528</v>
      </c>
      <c r="Y5110" s="97"/>
      <c r="AA5110" s="91" t="str">
        <v>MIDDL002.1HD</v>
      </c>
    </row>
    <row r="5111" spans="1:27" s="91" customFormat="1" ht="15" customHeight="1" x14ac:dyDescent="0.35">
      <c r="A5111" t="s">
        <v>15108</v>
      </c>
      <c r="B5111" t="s">
        <v>15107</v>
      </c>
      <c r="C5111" t="s">
        <v>15086</v>
      </c>
      <c r="D5111" t="s">
        <v>15109</v>
      </c>
      <c r="E5111"/>
      <c r="F5111" t="s">
        <v>58</v>
      </c>
      <c r="G5111"/>
      <c r="H5111">
        <v>3.5</v>
      </c>
      <c r="I5111">
        <v>2.2999999999999998</v>
      </c>
      <c r="J5111" t="s">
        <v>766</v>
      </c>
      <c r="K5111">
        <v>35.152119999999996</v>
      </c>
      <c r="L5111">
        <v>-85.348150000000004</v>
      </c>
      <c r="M5111" s="100" t="s">
        <v>38386</v>
      </c>
      <c r="N5111" t="s">
        <v>29084</v>
      </c>
      <c r="O5111" t="s">
        <v>42429</v>
      </c>
      <c r="P5111">
        <v>4</v>
      </c>
      <c r="Q5111" t="s">
        <v>27904</v>
      </c>
      <c r="R5111" t="s">
        <v>25802</v>
      </c>
      <c r="S5111" t="s">
        <v>26197</v>
      </c>
      <c r="T5111"/>
      <c r="U5111" t="s">
        <v>26198</v>
      </c>
      <c r="V5111" t="s">
        <v>26204</v>
      </c>
      <c r="W5111" s="91" t="s">
        <v>15110</v>
      </c>
      <c r="X5111" s="91" t="s">
        <v>32582</v>
      </c>
      <c r="Y5111" s="97"/>
      <c r="AA5111" s="91" t="str">
        <v>MIDDL003.5HM</v>
      </c>
    </row>
    <row r="5112" spans="1:27" s="91" customFormat="1" ht="15" customHeight="1" x14ac:dyDescent="0.35">
      <c r="A5112" t="s">
        <v>15112</v>
      </c>
      <c r="B5112" t="s">
        <v>15111</v>
      </c>
      <c r="C5112" t="s">
        <v>15086</v>
      </c>
      <c r="D5112" t="s">
        <v>15113</v>
      </c>
      <c r="E5112"/>
      <c r="F5112" t="s">
        <v>28994</v>
      </c>
      <c r="G5112"/>
      <c r="H5112">
        <v>3.7</v>
      </c>
      <c r="I5112">
        <v>10.96</v>
      </c>
      <c r="J5112" t="s">
        <v>553</v>
      </c>
      <c r="K5112">
        <v>35.837001000000001</v>
      </c>
      <c r="L5112">
        <v>-83.548800999999997</v>
      </c>
      <c r="M5112" s="100" t="s">
        <v>38394</v>
      </c>
      <c r="N5112" t="s">
        <v>26308</v>
      </c>
      <c r="O5112" t="s">
        <v>42658</v>
      </c>
      <c r="P5112">
        <v>5</v>
      </c>
      <c r="Q5112" t="s">
        <v>27902</v>
      </c>
      <c r="R5112" t="s">
        <v>25825</v>
      </c>
      <c r="S5112" t="s">
        <v>26197</v>
      </c>
      <c r="T5112"/>
      <c r="U5112" t="s">
        <v>26198</v>
      </c>
      <c r="V5112" t="s">
        <v>26204</v>
      </c>
      <c r="X5112" s="91" t="s">
        <v>32583</v>
      </c>
      <c r="Y5112" s="97"/>
      <c r="AA5112" s="91" t="str">
        <v>MIDDL003.7SV</v>
      </c>
    </row>
    <row r="5113" spans="1:27" s="91" customFormat="1" ht="15" customHeight="1" x14ac:dyDescent="0.35">
      <c r="A5113" t="s">
        <v>15115</v>
      </c>
      <c r="B5113" t="s">
        <v>15114</v>
      </c>
      <c r="C5113" t="s">
        <v>15086</v>
      </c>
      <c r="D5113" t="s">
        <v>15116</v>
      </c>
      <c r="E5113"/>
      <c r="F5113" t="s">
        <v>28994</v>
      </c>
      <c r="G5113"/>
      <c r="H5113">
        <v>4.5999999999999996</v>
      </c>
      <c r="I5113">
        <v>21.02</v>
      </c>
      <c r="J5113" t="s">
        <v>1514</v>
      </c>
      <c r="K5113">
        <v>35.441899999999997</v>
      </c>
      <c r="L5113">
        <v>-84.498500000000007</v>
      </c>
      <c r="M5113" s="100" t="s">
        <v>38384</v>
      </c>
      <c r="N5113" t="s">
        <v>26211</v>
      </c>
      <c r="O5113" t="s">
        <v>42659</v>
      </c>
      <c r="P5113">
        <v>2</v>
      </c>
      <c r="Q5113" t="s">
        <v>27903</v>
      </c>
      <c r="R5113" t="s">
        <v>25802</v>
      </c>
      <c r="S5113" t="s">
        <v>26197</v>
      </c>
      <c r="T5113"/>
      <c r="U5113" t="s">
        <v>26198</v>
      </c>
      <c r="V5113" t="s">
        <v>26204</v>
      </c>
      <c r="X5113" s="91" t="s">
        <v>32584</v>
      </c>
      <c r="Y5113" s="97"/>
      <c r="AA5113" s="91" t="str">
        <v>MIDDL004.6MM</v>
      </c>
    </row>
    <row r="5114" spans="1:27" s="91" customFormat="1" ht="15" customHeight="1" x14ac:dyDescent="0.35">
      <c r="A5114" t="s">
        <v>15118</v>
      </c>
      <c r="B5114" t="s">
        <v>15117</v>
      </c>
      <c r="C5114" t="s">
        <v>15104</v>
      </c>
      <c r="D5114" t="s">
        <v>15119</v>
      </c>
      <c r="E5114"/>
      <c r="F5114" t="s">
        <v>9</v>
      </c>
      <c r="G5114"/>
      <c r="H5114">
        <v>5.5</v>
      </c>
      <c r="I5114">
        <v>46.06</v>
      </c>
      <c r="J5114" t="s">
        <v>354</v>
      </c>
      <c r="K5114">
        <v>35.417000000000002</v>
      </c>
      <c r="L5114">
        <v>-88.360299999999995</v>
      </c>
      <c r="M5114" s="100" t="s">
        <v>38402</v>
      </c>
      <c r="N5114" t="s">
        <v>26242</v>
      </c>
      <c r="O5114" t="s">
        <v>42660</v>
      </c>
      <c r="P5114">
        <v>3</v>
      </c>
      <c r="Q5114" t="s">
        <v>32581</v>
      </c>
      <c r="R5114" t="s">
        <v>25816</v>
      </c>
      <c r="S5114" t="s">
        <v>26197</v>
      </c>
      <c r="T5114"/>
      <c r="U5114" t="s">
        <v>26198</v>
      </c>
      <c r="V5114" t="s">
        <v>26199</v>
      </c>
      <c r="W5114" s="91" t="s">
        <v>15120</v>
      </c>
      <c r="X5114" s="91" t="s">
        <v>32585</v>
      </c>
      <c r="Y5114" s="97"/>
      <c r="AA5114" s="91" t="str">
        <v>MIDDL005.5HD</v>
      </c>
    </row>
    <row r="5115" spans="1:27" s="91" customFormat="1" ht="15" customHeight="1" x14ac:dyDescent="0.35">
      <c r="A5115" t="s">
        <v>15122</v>
      </c>
      <c r="B5115" t="s">
        <v>15121</v>
      </c>
      <c r="C5115" t="s">
        <v>15086</v>
      </c>
      <c r="D5115" t="s">
        <v>15123</v>
      </c>
      <c r="E5115"/>
      <c r="F5115" t="s">
        <v>28994</v>
      </c>
      <c r="G5115"/>
      <c r="H5115">
        <v>6.3</v>
      </c>
      <c r="I5115">
        <v>5.46</v>
      </c>
      <c r="J5115" t="s">
        <v>553</v>
      </c>
      <c r="K5115">
        <v>35.805199999999999</v>
      </c>
      <c r="L5115">
        <v>-83.539199999999994</v>
      </c>
      <c r="M5115" s="100" t="s">
        <v>38394</v>
      </c>
      <c r="N5115" t="s">
        <v>26308</v>
      </c>
      <c r="O5115" t="s">
        <v>42658</v>
      </c>
      <c r="P5115">
        <v>5</v>
      </c>
      <c r="Q5115" t="s">
        <v>27905</v>
      </c>
      <c r="R5115" t="s">
        <v>25825</v>
      </c>
      <c r="S5115" t="s">
        <v>26197</v>
      </c>
      <c r="T5115"/>
      <c r="U5115" t="s">
        <v>26198</v>
      </c>
      <c r="V5115" t="s">
        <v>26204</v>
      </c>
      <c r="Y5115" s="97"/>
      <c r="AA5115" s="91" t="str">
        <v>MIDDL006.3SV</v>
      </c>
    </row>
    <row r="5116" spans="1:27" s="91" customFormat="1" ht="15" customHeight="1" x14ac:dyDescent="0.35">
      <c r="A5116" t="s">
        <v>15125</v>
      </c>
      <c r="B5116" t="s">
        <v>15124</v>
      </c>
      <c r="C5116" t="s">
        <v>15126</v>
      </c>
      <c r="D5116" t="s">
        <v>15127</v>
      </c>
      <c r="E5116"/>
      <c r="F5116" t="s">
        <v>28985</v>
      </c>
      <c r="G5116"/>
      <c r="H5116">
        <v>8.3000000000000007</v>
      </c>
      <c r="I5116">
        <v>3.16</v>
      </c>
      <c r="J5116" t="s">
        <v>553</v>
      </c>
      <c r="K5116">
        <v>35.781999999999996</v>
      </c>
      <c r="L5116">
        <v>-83.527880999999994</v>
      </c>
      <c r="M5116" s="100" t="s">
        <v>38394</v>
      </c>
      <c r="N5116" t="s">
        <v>26308</v>
      </c>
      <c r="O5116" t="s">
        <v>42658</v>
      </c>
      <c r="P5116">
        <v>5</v>
      </c>
      <c r="Q5116" t="s">
        <v>27905</v>
      </c>
      <c r="R5116" t="s">
        <v>25825</v>
      </c>
      <c r="S5116" t="s">
        <v>26197</v>
      </c>
      <c r="T5116"/>
      <c r="U5116" t="s">
        <v>26198</v>
      </c>
      <c r="V5116" t="s">
        <v>26204</v>
      </c>
      <c r="X5116" s="91" t="s">
        <v>32586</v>
      </c>
      <c r="Y5116" s="97"/>
      <c r="AA5116" s="91" t="str">
        <v>MIDDL008.3SV</v>
      </c>
    </row>
    <row r="5117" spans="1:27" s="91" customFormat="1" ht="15" customHeight="1" x14ac:dyDescent="0.35">
      <c r="A5117" t="s">
        <v>15129</v>
      </c>
      <c r="B5117" t="s">
        <v>15128</v>
      </c>
      <c r="C5117" t="s">
        <v>15086</v>
      </c>
      <c r="D5117" t="s">
        <v>15130</v>
      </c>
      <c r="E5117"/>
      <c r="F5117" t="s">
        <v>28985</v>
      </c>
      <c r="G5117"/>
      <c r="H5117">
        <v>9.8000000000000007</v>
      </c>
      <c r="I5117">
        <v>1.34</v>
      </c>
      <c r="J5117" t="s">
        <v>553</v>
      </c>
      <c r="K5117">
        <v>35.7834</v>
      </c>
      <c r="L5117">
        <v>-83.507400000000004</v>
      </c>
      <c r="M5117" s="100" t="s">
        <v>38394</v>
      </c>
      <c r="N5117" t="s">
        <v>26308</v>
      </c>
      <c r="O5117" t="s">
        <v>42658</v>
      </c>
      <c r="P5117">
        <v>5</v>
      </c>
      <c r="Q5117" t="s">
        <v>32587</v>
      </c>
      <c r="R5117" t="s">
        <v>25825</v>
      </c>
      <c r="S5117" t="s">
        <v>26197</v>
      </c>
      <c r="T5117"/>
      <c r="U5117" t="s">
        <v>26198</v>
      </c>
      <c r="V5117" t="s">
        <v>26204</v>
      </c>
      <c r="X5117" s="91" t="s">
        <v>32580</v>
      </c>
      <c r="Y5117" s="97"/>
      <c r="AA5117" s="91" t="str">
        <v>MIDDL009.8SV</v>
      </c>
    </row>
    <row r="5118" spans="1:27" s="91" customFormat="1" ht="15" customHeight="1" x14ac:dyDescent="0.35">
      <c r="A5118" t="s">
        <v>15132</v>
      </c>
      <c r="B5118" t="s">
        <v>15131</v>
      </c>
      <c r="C5118" t="s">
        <v>15133</v>
      </c>
      <c r="D5118" t="s">
        <v>15134</v>
      </c>
      <c r="E5118"/>
      <c r="F5118" t="s">
        <v>58</v>
      </c>
      <c r="G5118"/>
      <c r="H5118">
        <v>0.6</v>
      </c>
      <c r="I5118">
        <v>0.11</v>
      </c>
      <c r="J5118" t="s">
        <v>766</v>
      </c>
      <c r="K5118">
        <v>35.134999999999998</v>
      </c>
      <c r="L5118">
        <v>-85.349189999999993</v>
      </c>
      <c r="M5118" s="100" t="s">
        <v>38386</v>
      </c>
      <c r="N5118" t="s">
        <v>29084</v>
      </c>
      <c r="O5118" t="s">
        <v>42429</v>
      </c>
      <c r="P5118">
        <v>4</v>
      </c>
      <c r="Q5118" t="s">
        <v>27904</v>
      </c>
      <c r="R5118" t="s">
        <v>25802</v>
      </c>
      <c r="S5118" t="s">
        <v>26197</v>
      </c>
      <c r="T5118"/>
      <c r="U5118" t="s">
        <v>26198</v>
      </c>
      <c r="V5118" t="s">
        <v>26204</v>
      </c>
      <c r="W5118" s="91" t="s">
        <v>15135</v>
      </c>
      <c r="X5118" s="91" t="s">
        <v>32588</v>
      </c>
      <c r="Y5118" s="97"/>
      <c r="AA5118" s="91" t="str">
        <v>MIDDL1.9T0.6HM</v>
      </c>
    </row>
    <row r="5119" spans="1:27" s="91" customFormat="1" ht="15" customHeight="1" x14ac:dyDescent="0.35">
      <c r="A5119" t="s">
        <v>32589</v>
      </c>
      <c r="B5119" t="s">
        <v>32590</v>
      </c>
      <c r="C5119" t="s">
        <v>32591</v>
      </c>
      <c r="D5119" t="s">
        <v>32592</v>
      </c>
      <c r="E5119"/>
      <c r="F5119" t="s">
        <v>28985</v>
      </c>
      <c r="G5119"/>
      <c r="H5119">
        <v>0.4</v>
      </c>
      <c r="I5119">
        <v>0.69</v>
      </c>
      <c r="J5119" t="s">
        <v>553</v>
      </c>
      <c r="K5119">
        <v>35.657786999999999</v>
      </c>
      <c r="L5119">
        <v>-83.579545999999993</v>
      </c>
      <c r="M5119" s="100" t="s">
        <v>38415</v>
      </c>
      <c r="N5119" t="s">
        <v>26602</v>
      </c>
      <c r="O5119" t="s">
        <v>42990</v>
      </c>
      <c r="P5119">
        <v>2</v>
      </c>
      <c r="Q5119" t="s">
        <v>37372</v>
      </c>
      <c r="R5119" t="s">
        <v>25825</v>
      </c>
      <c r="S5119" t="s">
        <v>26197</v>
      </c>
      <c r="T5119"/>
      <c r="U5119" t="s">
        <v>26198</v>
      </c>
      <c r="V5119" t="s">
        <v>26204</v>
      </c>
      <c r="Y5119" s="97"/>
      <c r="AA5119" s="91" t="str">
        <v>MIDS000.4SV</v>
      </c>
    </row>
    <row r="5120" spans="1:27" s="91" customFormat="1" ht="15" customHeight="1" x14ac:dyDescent="0.35">
      <c r="A5120" t="s">
        <v>15137</v>
      </c>
      <c r="B5120" t="s">
        <v>15136</v>
      </c>
      <c r="C5120" t="s">
        <v>15138</v>
      </c>
      <c r="D5120" t="s">
        <v>15139</v>
      </c>
      <c r="E5120"/>
      <c r="F5120" t="s">
        <v>44</v>
      </c>
      <c r="G5120"/>
      <c r="H5120">
        <v>0.5</v>
      </c>
      <c r="I5120">
        <v>1.29</v>
      </c>
      <c r="J5120" t="s">
        <v>64</v>
      </c>
      <c r="K5120">
        <v>36.312640000000002</v>
      </c>
      <c r="L5120">
        <v>-82.654430000000005</v>
      </c>
      <c r="M5120" s="100" t="s">
        <v>38387</v>
      </c>
      <c r="N5120" t="s">
        <v>26214</v>
      </c>
      <c r="O5120" t="s">
        <v>42113</v>
      </c>
      <c r="P5120">
        <v>5</v>
      </c>
      <c r="Q5120" t="s">
        <v>26657</v>
      </c>
      <c r="R5120" t="s">
        <v>25821</v>
      </c>
      <c r="S5120" t="s">
        <v>26197</v>
      </c>
      <c r="T5120"/>
      <c r="U5120" t="s">
        <v>26198</v>
      </c>
      <c r="V5120" t="s">
        <v>26204</v>
      </c>
      <c r="Y5120" s="97"/>
      <c r="AA5120" s="91" t="str">
        <v>MILBU000.5GE</v>
      </c>
    </row>
    <row r="5121" spans="1:27" s="91" customFormat="1" ht="15" customHeight="1" x14ac:dyDescent="0.35">
      <c r="A5121" t="s">
        <v>35529</v>
      </c>
      <c r="B5121" t="s">
        <v>35530</v>
      </c>
      <c r="C5121" t="s">
        <v>35531</v>
      </c>
      <c r="D5121" t="s">
        <v>35532</v>
      </c>
      <c r="E5121"/>
      <c r="F5121" t="s">
        <v>9</v>
      </c>
      <c r="G5121"/>
      <c r="H5121">
        <v>3.1</v>
      </c>
      <c r="I5121">
        <v>3.2</v>
      </c>
      <c r="J5121" t="s">
        <v>354</v>
      </c>
      <c r="K5121">
        <v>35.3902</v>
      </c>
      <c r="L5121">
        <v>-88.237499999999997</v>
      </c>
      <c r="M5121" s="100" t="s">
        <v>38402</v>
      </c>
      <c r="N5121" t="s">
        <v>26242</v>
      </c>
      <c r="O5121" t="s">
        <v>42467</v>
      </c>
      <c r="P5121">
        <v>3</v>
      </c>
      <c r="Q5121" t="s">
        <v>35533</v>
      </c>
      <c r="R5121" t="s">
        <v>25816</v>
      </c>
      <c r="S5121" t="s">
        <v>26197</v>
      </c>
      <c r="T5121"/>
      <c r="U5121" t="s">
        <v>26198</v>
      </c>
      <c r="V5121" t="s">
        <v>26199</v>
      </c>
      <c r="X5121" s="91" t="s">
        <v>38422</v>
      </c>
      <c r="Y5121" s="97"/>
      <c r="AA5121" s="91" t="str">
        <v>MILES003.1HD</v>
      </c>
    </row>
    <row r="5122" spans="1:27" s="91" customFormat="1" ht="15" customHeight="1" x14ac:dyDescent="0.35">
      <c r="A5122" t="s">
        <v>15141</v>
      </c>
      <c r="B5122" t="s">
        <v>15140</v>
      </c>
      <c r="C5122" t="s">
        <v>8566</v>
      </c>
      <c r="D5122" t="s">
        <v>15142</v>
      </c>
      <c r="E5122"/>
      <c r="F5122" t="s">
        <v>44</v>
      </c>
      <c r="G5122"/>
      <c r="H5122">
        <v>0.1</v>
      </c>
      <c r="I5122">
        <v>24.58</v>
      </c>
      <c r="J5122" t="s">
        <v>285</v>
      </c>
      <c r="K5122">
        <v>34.991571999999998</v>
      </c>
      <c r="L5122">
        <v>-84.775356000000002</v>
      </c>
      <c r="M5122" s="100" t="s">
        <v>38558</v>
      </c>
      <c r="N5122" t="s">
        <v>26436</v>
      </c>
      <c r="O5122" t="s">
        <v>42835</v>
      </c>
      <c r="P5122">
        <v>1</v>
      </c>
      <c r="Q5122" t="s">
        <v>32593</v>
      </c>
      <c r="R5122" t="s">
        <v>25802</v>
      </c>
      <c r="S5122" t="s">
        <v>26197</v>
      </c>
      <c r="T5122"/>
      <c r="U5122" t="s">
        <v>26198</v>
      </c>
      <c r="V5122" t="s">
        <v>26204</v>
      </c>
      <c r="X5122" s="91" t="s">
        <v>37373</v>
      </c>
      <c r="Y5122" s="97"/>
      <c r="AA5122" s="91" t="str">
        <v>MILL000.1BR</v>
      </c>
    </row>
    <row r="5123" spans="1:27" s="91" customFormat="1" ht="15" customHeight="1" x14ac:dyDescent="0.35">
      <c r="A5123" t="s">
        <v>15147</v>
      </c>
      <c r="B5123" t="s">
        <v>15146</v>
      </c>
      <c r="C5123" t="s">
        <v>8566</v>
      </c>
      <c r="D5123" t="s">
        <v>42661</v>
      </c>
      <c r="E5123"/>
      <c r="F5123" t="s">
        <v>29083</v>
      </c>
      <c r="G5123"/>
      <c r="H5123">
        <v>0.1</v>
      </c>
      <c r="I5123">
        <v>33.909999999999997</v>
      </c>
      <c r="J5123" t="s">
        <v>203</v>
      </c>
      <c r="K5123">
        <v>35.889721999999999</v>
      </c>
      <c r="L5123">
        <v>-87.478055999999995</v>
      </c>
      <c r="M5123" s="100" t="s">
        <v>38382</v>
      </c>
      <c r="N5123" t="s">
        <v>26210</v>
      </c>
      <c r="O5123" t="s">
        <v>42266</v>
      </c>
      <c r="P5123">
        <v>3</v>
      </c>
      <c r="Q5123" t="s">
        <v>27912</v>
      </c>
      <c r="R5123" t="s">
        <v>25808</v>
      </c>
      <c r="S5123" t="s">
        <v>26197</v>
      </c>
      <c r="T5123"/>
      <c r="U5123" t="s">
        <v>26198</v>
      </c>
      <c r="V5123" t="s">
        <v>26199</v>
      </c>
      <c r="Y5123" s="97"/>
      <c r="AA5123" s="91" t="str">
        <v>MILL000.1HI</v>
      </c>
    </row>
    <row r="5124" spans="1:27" s="91" customFormat="1" ht="15" customHeight="1" x14ac:dyDescent="0.35">
      <c r="A5124" t="s">
        <v>15149</v>
      </c>
      <c r="B5124" t="s">
        <v>15148</v>
      </c>
      <c r="C5124" t="s">
        <v>8566</v>
      </c>
      <c r="D5124" t="s">
        <v>15150</v>
      </c>
      <c r="E5124"/>
      <c r="F5124" t="s">
        <v>44</v>
      </c>
      <c r="G5124"/>
      <c r="H5124">
        <v>0.1</v>
      </c>
      <c r="I5124">
        <v>3.71</v>
      </c>
      <c r="J5124" t="s">
        <v>1612</v>
      </c>
      <c r="K5124">
        <v>36.557499999999997</v>
      </c>
      <c r="L5124">
        <v>-83.039199999999994</v>
      </c>
      <c r="M5124" s="100" t="s">
        <v>38424</v>
      </c>
      <c r="N5124" t="s">
        <v>26272</v>
      </c>
      <c r="O5124" t="s">
        <v>42662</v>
      </c>
      <c r="P5124">
        <v>4</v>
      </c>
      <c r="Q5124" t="s">
        <v>32594</v>
      </c>
      <c r="R5124" t="s">
        <v>25821</v>
      </c>
      <c r="S5124" t="s">
        <v>26197</v>
      </c>
      <c r="T5124"/>
      <c r="U5124" t="s">
        <v>26198</v>
      </c>
      <c r="V5124" t="s">
        <v>26204</v>
      </c>
      <c r="W5124" s="91" t="s">
        <v>15151</v>
      </c>
      <c r="X5124" s="91" t="s">
        <v>35534</v>
      </c>
      <c r="Y5124" s="97"/>
      <c r="AA5124" s="91" t="str">
        <v>MILL000.1HK</v>
      </c>
    </row>
    <row r="5125" spans="1:27" s="91" customFormat="1" ht="15" customHeight="1" x14ac:dyDescent="0.35">
      <c r="A5125" t="s">
        <v>35535</v>
      </c>
      <c r="B5125" t="s">
        <v>35536</v>
      </c>
      <c r="C5125" t="s">
        <v>7500</v>
      </c>
      <c r="D5125" t="s">
        <v>35537</v>
      </c>
      <c r="E5125"/>
      <c r="F5125" t="s">
        <v>44</v>
      </c>
      <c r="G5125"/>
      <c r="H5125">
        <v>0.1</v>
      </c>
      <c r="I5125">
        <v>3.2</v>
      </c>
      <c r="J5125" t="s">
        <v>359</v>
      </c>
      <c r="K5125">
        <v>36.088880000000003</v>
      </c>
      <c r="L5125">
        <v>-83.920270000000002</v>
      </c>
      <c r="M5125" s="100" t="s">
        <v>38459</v>
      </c>
      <c r="N5125" t="s">
        <v>26343</v>
      </c>
      <c r="O5125" t="s">
        <v>42730</v>
      </c>
      <c r="P5125">
        <v>3</v>
      </c>
      <c r="Q5125" t="s">
        <v>36806</v>
      </c>
      <c r="R5125" t="s">
        <v>25825</v>
      </c>
      <c r="S5125" t="s">
        <v>26197</v>
      </c>
      <c r="T5125"/>
      <c r="U5125" t="s">
        <v>26198</v>
      </c>
      <c r="V5125" t="s">
        <v>26204</v>
      </c>
      <c r="Y5125" s="97"/>
      <c r="AA5125" s="91" t="str">
        <v>MILL000.1KN</v>
      </c>
    </row>
    <row r="5126" spans="1:27" s="91" customFormat="1" ht="15" customHeight="1" x14ac:dyDescent="0.35">
      <c r="A5126" t="s">
        <v>15153</v>
      </c>
      <c r="B5126" t="s">
        <v>15152</v>
      </c>
      <c r="C5126" t="s">
        <v>8566</v>
      </c>
      <c r="D5126" t="s">
        <v>4922</v>
      </c>
      <c r="E5126"/>
      <c r="F5126" t="s">
        <v>58</v>
      </c>
      <c r="G5126"/>
      <c r="H5126">
        <v>0.1</v>
      </c>
      <c r="I5126">
        <v>2.15</v>
      </c>
      <c r="J5126" t="s">
        <v>583</v>
      </c>
      <c r="K5126">
        <v>34.99165</v>
      </c>
      <c r="L5126">
        <v>-85.487049999999996</v>
      </c>
      <c r="M5126" s="100" t="s">
        <v>38386</v>
      </c>
      <c r="N5126" t="s">
        <v>29084</v>
      </c>
      <c r="O5126" t="s">
        <v>42448</v>
      </c>
      <c r="P5126">
        <v>4</v>
      </c>
      <c r="Q5126" t="s">
        <v>28332</v>
      </c>
      <c r="R5126" t="s">
        <v>25802</v>
      </c>
      <c r="S5126" t="s">
        <v>26197</v>
      </c>
      <c r="T5126"/>
      <c r="U5126" t="s">
        <v>26198</v>
      </c>
      <c r="V5126" t="s">
        <v>26199</v>
      </c>
      <c r="Y5126" s="97"/>
      <c r="AA5126" s="91" t="str">
        <v>MILL000.1MI</v>
      </c>
    </row>
    <row r="5127" spans="1:27" s="91" customFormat="1" ht="15" customHeight="1" x14ac:dyDescent="0.35">
      <c r="A5127" t="s">
        <v>15155</v>
      </c>
      <c r="B5127" t="s">
        <v>15154</v>
      </c>
      <c r="C5127" t="s">
        <v>8566</v>
      </c>
      <c r="D5127" t="s">
        <v>15156</v>
      </c>
      <c r="E5127"/>
      <c r="F5127" t="s">
        <v>29089</v>
      </c>
      <c r="G5127"/>
      <c r="H5127">
        <v>0.1</v>
      </c>
      <c r="I5127">
        <v>5.54</v>
      </c>
      <c r="J5127" t="s">
        <v>614</v>
      </c>
      <c r="K5127">
        <v>36.083660000000002</v>
      </c>
      <c r="L5127">
        <v>-85.326329999999999</v>
      </c>
      <c r="M5127" s="100" t="s">
        <v>38383</v>
      </c>
      <c r="N5127" t="s">
        <v>3589</v>
      </c>
      <c r="O5127" t="s">
        <v>42663</v>
      </c>
      <c r="P5127">
        <v>2</v>
      </c>
      <c r="Q5127" t="s">
        <v>32595</v>
      </c>
      <c r="R5127" t="s">
        <v>25812</v>
      </c>
      <c r="S5127" t="s">
        <v>26197</v>
      </c>
      <c r="T5127"/>
      <c r="U5127" t="s">
        <v>26198</v>
      </c>
      <c r="V5127" t="s">
        <v>26199</v>
      </c>
      <c r="Y5127" s="97"/>
      <c r="AA5127" s="91" t="str">
        <v>MILL000.1PU</v>
      </c>
    </row>
    <row r="5128" spans="1:27" s="91" customFormat="1" ht="15" customHeight="1" x14ac:dyDescent="0.35">
      <c r="A5128" t="s">
        <v>15158</v>
      </c>
      <c r="B5128" t="s">
        <v>15157</v>
      </c>
      <c r="C5128" t="s">
        <v>7500</v>
      </c>
      <c r="D5128" t="s">
        <v>15159</v>
      </c>
      <c r="E5128"/>
      <c r="F5128" t="s">
        <v>29083</v>
      </c>
      <c r="G5128"/>
      <c r="H5128">
        <v>0.2</v>
      </c>
      <c r="I5128">
        <v>1.26</v>
      </c>
      <c r="J5128" t="s">
        <v>423</v>
      </c>
      <c r="K5128">
        <v>36.143056000000001</v>
      </c>
      <c r="L5128">
        <v>-87.703944000000007</v>
      </c>
      <c r="M5128" s="100" t="s">
        <v>38392</v>
      </c>
      <c r="N5128" t="s">
        <v>26221</v>
      </c>
      <c r="O5128" t="s">
        <v>42120</v>
      </c>
      <c r="P5128">
        <v>3</v>
      </c>
      <c r="Q5128" t="s">
        <v>32596</v>
      </c>
      <c r="R5128" t="s">
        <v>25829</v>
      </c>
      <c r="S5128" t="s">
        <v>26197</v>
      </c>
      <c r="T5128"/>
      <c r="U5128" t="s">
        <v>26198</v>
      </c>
      <c r="V5128" t="s">
        <v>26199</v>
      </c>
      <c r="Y5128" s="97"/>
      <c r="AA5128" s="91" t="str">
        <v>MILL000.2HU</v>
      </c>
    </row>
    <row r="5129" spans="1:27" s="91" customFormat="1" ht="15" customHeight="1" x14ac:dyDescent="0.35">
      <c r="A5129" t="s">
        <v>15161</v>
      </c>
      <c r="B5129" t="s">
        <v>15160</v>
      </c>
      <c r="C5129" t="s">
        <v>8566</v>
      </c>
      <c r="D5129" t="s">
        <v>15162</v>
      </c>
      <c r="E5129"/>
      <c r="F5129" t="s">
        <v>44</v>
      </c>
      <c r="G5129"/>
      <c r="H5129">
        <v>0.2</v>
      </c>
      <c r="I5129">
        <v>0.1</v>
      </c>
      <c r="J5129" t="s">
        <v>270</v>
      </c>
      <c r="K5129">
        <v>36.469299999999997</v>
      </c>
      <c r="L5129">
        <v>-82.594999999999999</v>
      </c>
      <c r="M5129" s="100" t="s">
        <v>38412</v>
      </c>
      <c r="N5129" t="s">
        <v>29031</v>
      </c>
      <c r="O5129" t="s">
        <v>42479</v>
      </c>
      <c r="P5129">
        <v>3</v>
      </c>
      <c r="Q5129" t="s">
        <v>27906</v>
      </c>
      <c r="R5129" t="s">
        <v>25821</v>
      </c>
      <c r="S5129" t="s">
        <v>26197</v>
      </c>
      <c r="T5129"/>
      <c r="U5129" t="s">
        <v>26198</v>
      </c>
      <c r="V5129" t="s">
        <v>26204</v>
      </c>
      <c r="W5129" s="91" t="s">
        <v>15163</v>
      </c>
      <c r="X5129" s="91" t="s">
        <v>35538</v>
      </c>
      <c r="Y5129" s="97"/>
      <c r="AA5129" s="91" t="str">
        <v>MILL000.2SU</v>
      </c>
    </row>
    <row r="5130" spans="1:27" s="91" customFormat="1" ht="15" customHeight="1" x14ac:dyDescent="0.35">
      <c r="A5130" t="s">
        <v>15165</v>
      </c>
      <c r="B5130" t="s">
        <v>15164</v>
      </c>
      <c r="C5130" t="s">
        <v>8566</v>
      </c>
      <c r="D5130" t="s">
        <v>15166</v>
      </c>
      <c r="E5130"/>
      <c r="F5130" t="s">
        <v>28994</v>
      </c>
      <c r="G5130"/>
      <c r="H5130">
        <v>0.2</v>
      </c>
      <c r="I5130">
        <v>13.17</v>
      </c>
      <c r="J5130" t="s">
        <v>553</v>
      </c>
      <c r="K5130">
        <v>35.8063</v>
      </c>
      <c r="L5130">
        <v>-83.585999999999999</v>
      </c>
      <c r="M5130" s="100" t="s">
        <v>38394</v>
      </c>
      <c r="N5130" t="s">
        <v>26308</v>
      </c>
      <c r="O5130" t="s">
        <v>42620</v>
      </c>
      <c r="P5130">
        <v>5</v>
      </c>
      <c r="Q5130" t="s">
        <v>27907</v>
      </c>
      <c r="R5130" t="s">
        <v>25825</v>
      </c>
      <c r="S5130" t="s">
        <v>26197</v>
      </c>
      <c r="T5130"/>
      <c r="U5130" t="s">
        <v>26198</v>
      </c>
      <c r="V5130" t="s">
        <v>26204</v>
      </c>
      <c r="X5130" s="91" t="s">
        <v>35539</v>
      </c>
      <c r="Y5130" s="97"/>
      <c r="AA5130" s="91" t="str">
        <v>MILL000.2SV</v>
      </c>
    </row>
    <row r="5131" spans="1:27" s="91" customFormat="1" ht="15" customHeight="1" x14ac:dyDescent="0.35">
      <c r="A5131" t="s">
        <v>15168</v>
      </c>
      <c r="B5131" t="s">
        <v>15167</v>
      </c>
      <c r="C5131" t="s">
        <v>8566</v>
      </c>
      <c r="D5131" t="s">
        <v>15169</v>
      </c>
      <c r="E5131"/>
      <c r="F5131" t="s">
        <v>9</v>
      </c>
      <c r="G5131"/>
      <c r="H5131">
        <v>0.3</v>
      </c>
      <c r="I5131">
        <v>8.08</v>
      </c>
      <c r="J5131" t="s">
        <v>104</v>
      </c>
      <c r="K5131">
        <v>35.902119999999996</v>
      </c>
      <c r="L5131">
        <v>-88.571100000000001</v>
      </c>
      <c r="M5131" s="100" t="s">
        <v>38404</v>
      </c>
      <c r="N5131" t="s">
        <v>26243</v>
      </c>
      <c r="O5131" t="s">
        <v>42349</v>
      </c>
      <c r="P5131">
        <v>5</v>
      </c>
      <c r="Q5131" t="s">
        <v>32597</v>
      </c>
      <c r="R5131" t="s">
        <v>25816</v>
      </c>
      <c r="S5131" t="s">
        <v>26197</v>
      </c>
      <c r="T5131"/>
      <c r="U5131" t="s">
        <v>26198</v>
      </c>
      <c r="V5131" t="s">
        <v>26199</v>
      </c>
      <c r="Y5131" s="97"/>
      <c r="AA5131" s="91" t="str">
        <v>MILL000.3CR</v>
      </c>
    </row>
    <row r="5132" spans="1:27" s="91" customFormat="1" ht="15" customHeight="1" x14ac:dyDescent="0.35">
      <c r="A5132" t="s">
        <v>15171</v>
      </c>
      <c r="B5132" t="s">
        <v>15170</v>
      </c>
      <c r="C5132" t="s">
        <v>8566</v>
      </c>
      <c r="D5132" t="s">
        <v>15172</v>
      </c>
      <c r="E5132"/>
      <c r="F5132" t="s">
        <v>28981</v>
      </c>
      <c r="G5132"/>
      <c r="H5132">
        <v>0.3</v>
      </c>
      <c r="I5132">
        <v>2.93</v>
      </c>
      <c r="J5132" t="s">
        <v>625</v>
      </c>
      <c r="K5132">
        <v>36.100520000000003</v>
      </c>
      <c r="L5132">
        <v>-82.479429999999994</v>
      </c>
      <c r="M5132" s="100" t="s">
        <v>38387</v>
      </c>
      <c r="N5132" t="s">
        <v>26214</v>
      </c>
      <c r="O5132" t="s">
        <v>42439</v>
      </c>
      <c r="P5132">
        <v>5</v>
      </c>
      <c r="Q5132" t="s">
        <v>32598</v>
      </c>
      <c r="R5132" t="s">
        <v>25821</v>
      </c>
      <c r="S5132" t="s">
        <v>26197</v>
      </c>
      <c r="T5132"/>
      <c r="U5132" t="s">
        <v>26198</v>
      </c>
      <c r="V5132" t="s">
        <v>26204</v>
      </c>
      <c r="Y5132" s="97"/>
      <c r="AA5132" s="91" t="str">
        <v>MILL000.3UC</v>
      </c>
    </row>
    <row r="5133" spans="1:27" s="91" customFormat="1" ht="15" customHeight="1" x14ac:dyDescent="0.35">
      <c r="A5133" t="s">
        <v>29313</v>
      </c>
      <c r="B5133" t="s">
        <v>7498</v>
      </c>
      <c r="C5133" t="s">
        <v>7500</v>
      </c>
      <c r="D5133" t="s">
        <v>7501</v>
      </c>
      <c r="E5133" t="s">
        <v>26424</v>
      </c>
      <c r="F5133" t="s">
        <v>115</v>
      </c>
      <c r="G5133"/>
      <c r="H5133">
        <v>0.4</v>
      </c>
      <c r="I5133">
        <v>5.6</v>
      </c>
      <c r="J5133" t="s">
        <v>249</v>
      </c>
      <c r="K5133">
        <v>35.674439999999997</v>
      </c>
      <c r="L5133">
        <v>-85.088880000000003</v>
      </c>
      <c r="M5133" s="100" t="s">
        <v>38393</v>
      </c>
      <c r="N5133" t="s">
        <v>59</v>
      </c>
      <c r="O5133" t="s">
        <v>42284</v>
      </c>
      <c r="P5133">
        <v>5</v>
      </c>
      <c r="Q5133" t="s">
        <v>27064</v>
      </c>
      <c r="R5133" t="s">
        <v>25802</v>
      </c>
      <c r="S5133" t="s">
        <v>26197</v>
      </c>
      <c r="T5133"/>
      <c r="U5133" t="s">
        <v>26198</v>
      </c>
      <c r="V5133" t="s">
        <v>26199</v>
      </c>
      <c r="W5133" s="91" t="s">
        <v>7499</v>
      </c>
      <c r="X5133" s="91" t="s">
        <v>32599</v>
      </c>
      <c r="Y5133" s="97"/>
      <c r="AA5133" s="91" t="str">
        <v>MILL000.4BL</v>
      </c>
    </row>
    <row r="5134" spans="1:27" s="91" customFormat="1" ht="15" customHeight="1" x14ac:dyDescent="0.35">
      <c r="A5134" t="s">
        <v>15174</v>
      </c>
      <c r="B5134" t="s">
        <v>15173</v>
      </c>
      <c r="C5134" t="s">
        <v>8566</v>
      </c>
      <c r="D5134" t="s">
        <v>15175</v>
      </c>
      <c r="E5134"/>
      <c r="F5134" t="s">
        <v>28983</v>
      </c>
      <c r="G5134"/>
      <c r="H5134">
        <v>0.4</v>
      </c>
      <c r="I5134">
        <v>4.53</v>
      </c>
      <c r="J5134" t="s">
        <v>244</v>
      </c>
      <c r="K5134">
        <v>36.383220000000001</v>
      </c>
      <c r="L5134">
        <v>-81.866810000000001</v>
      </c>
      <c r="M5134" s="100" t="s">
        <v>38455</v>
      </c>
      <c r="N5134" t="s">
        <v>26332</v>
      </c>
      <c r="O5134" t="s">
        <v>42206</v>
      </c>
      <c r="P5134">
        <v>1</v>
      </c>
      <c r="Q5134" t="s">
        <v>27908</v>
      </c>
      <c r="R5134" t="s">
        <v>25821</v>
      </c>
      <c r="S5134" t="s">
        <v>26197</v>
      </c>
      <c r="T5134"/>
      <c r="U5134" t="s">
        <v>26198</v>
      </c>
      <c r="V5134" t="s">
        <v>26204</v>
      </c>
      <c r="Y5134" s="97"/>
      <c r="AA5134" s="91" t="str">
        <v>MILL000.4JO</v>
      </c>
    </row>
    <row r="5135" spans="1:27" s="91" customFormat="1" ht="15" customHeight="1" x14ac:dyDescent="0.35">
      <c r="A5135" t="s">
        <v>15177</v>
      </c>
      <c r="B5135" t="s">
        <v>15176</v>
      </c>
      <c r="C5135" t="s">
        <v>8566</v>
      </c>
      <c r="D5135" t="s">
        <v>15178</v>
      </c>
      <c r="E5135"/>
      <c r="F5135" t="s">
        <v>58</v>
      </c>
      <c r="G5135"/>
      <c r="H5135">
        <v>0.5</v>
      </c>
      <c r="I5135">
        <v>7.55</v>
      </c>
      <c r="J5135" t="s">
        <v>775</v>
      </c>
      <c r="K5135">
        <v>36.026699999999998</v>
      </c>
      <c r="L5135">
        <v>-84.588300000000004</v>
      </c>
      <c r="M5135" s="100" t="s">
        <v>38416</v>
      </c>
      <c r="N5135" t="s">
        <v>26258</v>
      </c>
      <c r="O5135" t="s">
        <v>42239</v>
      </c>
      <c r="P5135">
        <v>1</v>
      </c>
      <c r="Q5135" t="s">
        <v>32600</v>
      </c>
      <c r="R5135" t="s">
        <v>25825</v>
      </c>
      <c r="S5135" t="s">
        <v>26197</v>
      </c>
      <c r="T5135"/>
      <c r="U5135" t="s">
        <v>26198</v>
      </c>
      <c r="V5135" t="s">
        <v>26204</v>
      </c>
      <c r="Y5135" s="97"/>
      <c r="AA5135" s="91" t="str">
        <v>MILL000.5MG</v>
      </c>
    </row>
    <row r="5136" spans="1:27" s="91" customFormat="1" ht="15" customHeight="1" x14ac:dyDescent="0.35">
      <c r="A5136" t="s">
        <v>15180</v>
      </c>
      <c r="B5136" t="s">
        <v>15179</v>
      </c>
      <c r="C5136" t="s">
        <v>8566</v>
      </c>
      <c r="D5136" t="s">
        <v>15181</v>
      </c>
      <c r="E5136"/>
      <c r="F5136" t="s">
        <v>324</v>
      </c>
      <c r="G5136"/>
      <c r="H5136">
        <v>0.6</v>
      </c>
      <c r="I5136">
        <v>10.88</v>
      </c>
      <c r="J5136" t="s">
        <v>325</v>
      </c>
      <c r="K5136">
        <v>36.2624</v>
      </c>
      <c r="L5136">
        <v>-84.487899999999996</v>
      </c>
      <c r="M5136" s="100" t="s">
        <v>38426</v>
      </c>
      <c r="N5136" t="s">
        <v>26325</v>
      </c>
      <c r="O5136" t="s">
        <v>42637</v>
      </c>
      <c r="P5136">
        <v>4</v>
      </c>
      <c r="Q5136" t="s">
        <v>32601</v>
      </c>
      <c r="R5136" t="s">
        <v>25825</v>
      </c>
      <c r="S5136" t="s">
        <v>26197</v>
      </c>
      <c r="T5136"/>
      <c r="U5136" t="s">
        <v>26198</v>
      </c>
      <c r="V5136" t="s">
        <v>26204</v>
      </c>
      <c r="Y5136" s="97"/>
      <c r="AA5136" s="91" t="str">
        <v>MILL000.6SC</v>
      </c>
    </row>
    <row r="5137" spans="1:27" s="91" customFormat="1" ht="15" customHeight="1" x14ac:dyDescent="0.35">
      <c r="A5137" t="s">
        <v>15183</v>
      </c>
      <c r="B5137" t="s">
        <v>15182</v>
      </c>
      <c r="C5137" t="s">
        <v>8566</v>
      </c>
      <c r="D5137" t="s">
        <v>15184</v>
      </c>
      <c r="E5137"/>
      <c r="F5137" t="s">
        <v>58</v>
      </c>
      <c r="G5137"/>
      <c r="H5137">
        <v>0.8</v>
      </c>
      <c r="I5137">
        <v>0.59</v>
      </c>
      <c r="J5137" t="s">
        <v>249</v>
      </c>
      <c r="K5137">
        <v>35.7361</v>
      </c>
      <c r="L5137">
        <v>-85.251599999999996</v>
      </c>
      <c r="M5137" s="100" t="s">
        <v>38383</v>
      </c>
      <c r="N5137" t="s">
        <v>3589</v>
      </c>
      <c r="O5137" t="s">
        <v>42638</v>
      </c>
      <c r="P5137">
        <v>2</v>
      </c>
      <c r="Q5137" t="s">
        <v>27909</v>
      </c>
      <c r="R5137" t="s">
        <v>25802</v>
      </c>
      <c r="S5137" t="s">
        <v>26197</v>
      </c>
      <c r="T5137"/>
      <c r="U5137" t="s">
        <v>26198</v>
      </c>
      <c r="V5137" t="s">
        <v>26199</v>
      </c>
      <c r="X5137" s="91" t="s">
        <v>32602</v>
      </c>
      <c r="Y5137" s="97"/>
      <c r="AA5137" s="91" t="str">
        <v>MILL000.8BL</v>
      </c>
    </row>
    <row r="5138" spans="1:27" s="91" customFormat="1" ht="15" customHeight="1" x14ac:dyDescent="0.35">
      <c r="A5138" t="s">
        <v>15186</v>
      </c>
      <c r="B5138" t="s">
        <v>15185</v>
      </c>
      <c r="C5138" t="s">
        <v>8566</v>
      </c>
      <c r="D5138" t="s">
        <v>15187</v>
      </c>
      <c r="E5138"/>
      <c r="F5138" t="s">
        <v>29086</v>
      </c>
      <c r="G5138"/>
      <c r="H5138">
        <v>0.8</v>
      </c>
      <c r="I5138">
        <v>8.0500000000000007</v>
      </c>
      <c r="J5138" t="s">
        <v>614</v>
      </c>
      <c r="K5138">
        <v>36.294443999999999</v>
      </c>
      <c r="L5138">
        <v>-85.481667000000002</v>
      </c>
      <c r="M5138" s="100" t="s">
        <v>38458</v>
      </c>
      <c r="N5138" t="s">
        <v>26340</v>
      </c>
      <c r="O5138" t="s">
        <v>42116</v>
      </c>
      <c r="P5138">
        <v>5</v>
      </c>
      <c r="Q5138" t="s">
        <v>32306</v>
      </c>
      <c r="R5138" t="s">
        <v>25812</v>
      </c>
      <c r="S5138" t="s">
        <v>26197</v>
      </c>
      <c r="T5138"/>
      <c r="U5138" t="s">
        <v>26198</v>
      </c>
      <c r="V5138" t="s">
        <v>26199</v>
      </c>
      <c r="Y5138" s="97"/>
      <c r="AA5138" s="91" t="str">
        <v>MILL000.8PU</v>
      </c>
    </row>
    <row r="5139" spans="1:27" s="91" customFormat="1" ht="15" customHeight="1" x14ac:dyDescent="0.35">
      <c r="A5139" t="s">
        <v>15189</v>
      </c>
      <c r="B5139" t="s">
        <v>15188</v>
      </c>
      <c r="C5139" t="s">
        <v>8566</v>
      </c>
      <c r="D5139" t="s">
        <v>15190</v>
      </c>
      <c r="E5139"/>
      <c r="F5139" t="s">
        <v>9</v>
      </c>
      <c r="G5139"/>
      <c r="H5139">
        <v>0.9</v>
      </c>
      <c r="I5139">
        <v>5.6</v>
      </c>
      <c r="J5139" t="s">
        <v>896</v>
      </c>
      <c r="K5139">
        <v>36.442500000000003</v>
      </c>
      <c r="L5139">
        <v>-88.422579999999996</v>
      </c>
      <c r="M5139" s="100" t="s">
        <v>38448</v>
      </c>
      <c r="N5139" t="s">
        <v>619</v>
      </c>
      <c r="O5139" t="s">
        <v>42639</v>
      </c>
      <c r="P5139">
        <v>5</v>
      </c>
      <c r="Q5139" t="s">
        <v>32603</v>
      </c>
      <c r="R5139" t="s">
        <v>25816</v>
      </c>
      <c r="S5139" t="s">
        <v>26197</v>
      </c>
      <c r="T5139"/>
      <c r="U5139" t="s">
        <v>26198</v>
      </c>
      <c r="V5139" t="s">
        <v>26199</v>
      </c>
      <c r="Y5139" s="97"/>
      <c r="AA5139" s="91" t="str">
        <v>MILL000.9HN</v>
      </c>
    </row>
    <row r="5140" spans="1:27" s="91" customFormat="1" ht="15" customHeight="1" x14ac:dyDescent="0.35">
      <c r="A5140" t="s">
        <v>15192</v>
      </c>
      <c r="B5140" t="s">
        <v>15191</v>
      </c>
      <c r="C5140" t="s">
        <v>8566</v>
      </c>
      <c r="D5140" t="s">
        <v>15193</v>
      </c>
      <c r="E5140"/>
      <c r="F5140" t="s">
        <v>29083</v>
      </c>
      <c r="G5140"/>
      <c r="H5140">
        <v>0.9</v>
      </c>
      <c r="I5140">
        <v>2.42</v>
      </c>
      <c r="J5140" t="s">
        <v>942</v>
      </c>
      <c r="K5140">
        <v>35.449167000000003</v>
      </c>
      <c r="L5140">
        <v>-87.700277999999997</v>
      </c>
      <c r="M5140" s="100" t="s">
        <v>38391</v>
      </c>
      <c r="N5140" t="s">
        <v>26220</v>
      </c>
      <c r="O5140" t="s">
        <v>42548</v>
      </c>
      <c r="P5140">
        <v>5</v>
      </c>
      <c r="Q5140" t="s">
        <v>32604</v>
      </c>
      <c r="R5140" t="s">
        <v>25808</v>
      </c>
      <c r="S5140" t="s">
        <v>26197</v>
      </c>
      <c r="T5140"/>
      <c r="U5140" t="s">
        <v>26198</v>
      </c>
      <c r="V5140" t="s">
        <v>26199</v>
      </c>
      <c r="Y5140" s="97"/>
      <c r="AA5140" s="91" t="str">
        <v>MILL000.9WE</v>
      </c>
    </row>
    <row r="5141" spans="1:27" s="91" customFormat="1" ht="15" customHeight="1" x14ac:dyDescent="0.35">
      <c r="A5141" t="s">
        <v>8568</v>
      </c>
      <c r="B5141" t="s">
        <v>8613</v>
      </c>
      <c r="C5141" t="s">
        <v>7500</v>
      </c>
      <c r="D5141" t="s">
        <v>8614</v>
      </c>
      <c r="E5141" t="s">
        <v>42877</v>
      </c>
      <c r="F5141" t="s">
        <v>28998</v>
      </c>
      <c r="G5141"/>
      <c r="H5141">
        <v>1.2</v>
      </c>
      <c r="I5141">
        <v>0.46</v>
      </c>
      <c r="J5141" t="s">
        <v>950</v>
      </c>
      <c r="K5141">
        <v>35.988329999999998</v>
      </c>
      <c r="L5141">
        <v>-84.288880000000006</v>
      </c>
      <c r="M5141" s="100" t="s">
        <v>38459</v>
      </c>
      <c r="N5141" t="s">
        <v>26343</v>
      </c>
      <c r="O5141" t="s">
        <v>42919</v>
      </c>
      <c r="P5141">
        <v>3</v>
      </c>
      <c r="Q5141" t="s">
        <v>29218</v>
      </c>
      <c r="R5141" t="s">
        <v>25848</v>
      </c>
      <c r="S5141" t="s">
        <v>26197</v>
      </c>
      <c r="T5141"/>
      <c r="U5141" t="s">
        <v>26198</v>
      </c>
      <c r="V5141" t="s">
        <v>26204</v>
      </c>
      <c r="W5141" s="91" t="s">
        <v>35094</v>
      </c>
      <c r="X5141" s="91" t="s">
        <v>35095</v>
      </c>
      <c r="Y5141" s="97"/>
      <c r="AA5141" s="91" t="str">
        <v>MILL001.0AN</v>
      </c>
    </row>
    <row r="5142" spans="1:27" s="91" customFormat="1" ht="15" customHeight="1" x14ac:dyDescent="0.35">
      <c r="A5142" t="s">
        <v>15195</v>
      </c>
      <c r="B5142" t="s">
        <v>15194</v>
      </c>
      <c r="C5142" t="s">
        <v>8566</v>
      </c>
      <c r="D5142" t="s">
        <v>15196</v>
      </c>
      <c r="E5142"/>
      <c r="F5142" t="s">
        <v>28983</v>
      </c>
      <c r="G5142"/>
      <c r="H5142">
        <v>1</v>
      </c>
      <c r="I5142">
        <v>3.55</v>
      </c>
      <c r="J5142" t="s">
        <v>15</v>
      </c>
      <c r="K5142">
        <v>35.583979999999997</v>
      </c>
      <c r="L5142">
        <v>-83.984269999999995</v>
      </c>
      <c r="M5142" s="100" t="s">
        <v>38378</v>
      </c>
      <c r="N5142" t="s">
        <v>26202</v>
      </c>
      <c r="O5142" t="s">
        <v>42640</v>
      </c>
      <c r="P5142">
        <v>3</v>
      </c>
      <c r="Q5142" t="s">
        <v>32605</v>
      </c>
      <c r="R5142" t="s">
        <v>25825</v>
      </c>
      <c r="S5142" t="s">
        <v>26197</v>
      </c>
      <c r="T5142"/>
      <c r="U5142" t="s">
        <v>26198</v>
      </c>
      <c r="V5142" t="s">
        <v>26204</v>
      </c>
      <c r="Y5142" s="97"/>
      <c r="AA5142" s="91" t="str">
        <v>MILL001.0BT</v>
      </c>
    </row>
    <row r="5143" spans="1:27" s="91" customFormat="1" ht="15" customHeight="1" x14ac:dyDescent="0.35">
      <c r="A5143" t="s">
        <v>15198</v>
      </c>
      <c r="B5143" t="s">
        <v>15197</v>
      </c>
      <c r="C5143" t="s">
        <v>8566</v>
      </c>
      <c r="D5143" t="s">
        <v>15199</v>
      </c>
      <c r="E5143"/>
      <c r="F5143" t="s">
        <v>9</v>
      </c>
      <c r="G5143"/>
      <c r="H5143">
        <v>1</v>
      </c>
      <c r="I5143">
        <v>11.99</v>
      </c>
      <c r="J5143" t="s">
        <v>3832</v>
      </c>
      <c r="K5143">
        <v>35.325499999999998</v>
      </c>
      <c r="L5143">
        <v>-88.980140000000006</v>
      </c>
      <c r="M5143" s="100" t="s">
        <v>38450</v>
      </c>
      <c r="N5143" t="s">
        <v>26319</v>
      </c>
      <c r="O5143" t="s">
        <v>42641</v>
      </c>
      <c r="P5143">
        <v>4</v>
      </c>
      <c r="Q5143" t="s">
        <v>27910</v>
      </c>
      <c r="R5143" t="s">
        <v>25828</v>
      </c>
      <c r="S5143" t="s">
        <v>26197</v>
      </c>
      <c r="T5143"/>
      <c r="U5143" t="s">
        <v>26198</v>
      </c>
      <c r="V5143" t="s">
        <v>26199</v>
      </c>
      <c r="Y5143" s="97"/>
      <c r="AA5143" s="91" t="str">
        <v>MILL001.0HR</v>
      </c>
    </row>
    <row r="5144" spans="1:27" s="91" customFormat="1" ht="15" customHeight="1" x14ac:dyDescent="0.35">
      <c r="A5144" t="s">
        <v>32606</v>
      </c>
      <c r="B5144" t="s">
        <v>32607</v>
      </c>
      <c r="C5144" t="s">
        <v>8566</v>
      </c>
      <c r="D5144" t="s">
        <v>32608</v>
      </c>
      <c r="E5144"/>
      <c r="F5144" t="s">
        <v>58</v>
      </c>
      <c r="G5144"/>
      <c r="H5144">
        <v>1.1000000000000001</v>
      </c>
      <c r="I5144">
        <v>12.4</v>
      </c>
      <c r="J5144" t="s">
        <v>1480</v>
      </c>
      <c r="K5144">
        <v>35.372869999999999</v>
      </c>
      <c r="L5144">
        <v>-85.554540000000003</v>
      </c>
      <c r="M5144" s="100" t="s">
        <v>38403</v>
      </c>
      <c r="N5144" t="s">
        <v>26290</v>
      </c>
      <c r="O5144" t="s">
        <v>42217</v>
      </c>
      <c r="P5144">
        <v>3</v>
      </c>
      <c r="Q5144" t="s">
        <v>27181</v>
      </c>
      <c r="R5144" t="s">
        <v>25802</v>
      </c>
      <c r="S5144" t="s">
        <v>26197</v>
      </c>
      <c r="T5144"/>
      <c r="U5144" t="s">
        <v>26198</v>
      </c>
      <c r="V5144" t="s">
        <v>26199</v>
      </c>
      <c r="Y5144" s="97"/>
      <c r="AA5144" s="91" t="str">
        <v>MILL001.1GY</v>
      </c>
    </row>
    <row r="5145" spans="1:27" s="91" customFormat="1" ht="15" customHeight="1" x14ac:dyDescent="0.35">
      <c r="A5145" t="s">
        <v>15201</v>
      </c>
      <c r="B5145" t="s">
        <v>15200</v>
      </c>
      <c r="C5145" t="s">
        <v>8566</v>
      </c>
      <c r="D5145" t="s">
        <v>15202</v>
      </c>
      <c r="E5145"/>
      <c r="F5145" t="s">
        <v>27</v>
      </c>
      <c r="G5145"/>
      <c r="H5145">
        <v>1.1000000000000001</v>
      </c>
      <c r="I5145">
        <v>18.32</v>
      </c>
      <c r="J5145" t="s">
        <v>3295</v>
      </c>
      <c r="K5145">
        <v>35.914999999999999</v>
      </c>
      <c r="L5145">
        <v>-89.398099999999999</v>
      </c>
      <c r="M5145" s="100" t="s">
        <v>38381</v>
      </c>
      <c r="N5145" t="s">
        <v>26209</v>
      </c>
      <c r="O5145" t="s">
        <v>42634</v>
      </c>
      <c r="P5145">
        <v>1</v>
      </c>
      <c r="Q5145" t="s">
        <v>27911</v>
      </c>
      <c r="R5145" t="s">
        <v>25816</v>
      </c>
      <c r="S5145" t="s">
        <v>26197</v>
      </c>
      <c r="T5145"/>
      <c r="U5145" t="s">
        <v>26198</v>
      </c>
      <c r="V5145" t="s">
        <v>26199</v>
      </c>
      <c r="W5145" s="91" t="s">
        <v>15203</v>
      </c>
      <c r="X5145" s="91" t="s">
        <v>32609</v>
      </c>
      <c r="Y5145" s="97"/>
      <c r="AA5145" s="91" t="str">
        <v>MILL001.1LE</v>
      </c>
    </row>
    <row r="5146" spans="1:27" s="91" customFormat="1" ht="15" customHeight="1" x14ac:dyDescent="0.35">
      <c r="A5146" t="s">
        <v>15205</v>
      </c>
      <c r="B5146" t="s">
        <v>15204</v>
      </c>
      <c r="C5146" t="s">
        <v>8566</v>
      </c>
      <c r="D5146" t="s">
        <v>15206</v>
      </c>
      <c r="E5146"/>
      <c r="F5146" t="s">
        <v>58</v>
      </c>
      <c r="G5146"/>
      <c r="H5146">
        <v>1.2</v>
      </c>
      <c r="I5146">
        <v>0.5</v>
      </c>
      <c r="J5146" t="s">
        <v>249</v>
      </c>
      <c r="K5146">
        <v>35.734200000000001</v>
      </c>
      <c r="L5146">
        <v>-85.247600000000006</v>
      </c>
      <c r="M5146" s="100" t="s">
        <v>38383</v>
      </c>
      <c r="N5146" t="s">
        <v>3589</v>
      </c>
      <c r="O5146" t="s">
        <v>42638</v>
      </c>
      <c r="P5146">
        <v>2</v>
      </c>
      <c r="Q5146" t="s">
        <v>27909</v>
      </c>
      <c r="R5146" t="s">
        <v>25802</v>
      </c>
      <c r="S5146" t="s">
        <v>26197</v>
      </c>
      <c r="T5146"/>
      <c r="U5146" t="s">
        <v>26198</v>
      </c>
      <c r="V5146" t="s">
        <v>26199</v>
      </c>
      <c r="X5146" s="91" t="s">
        <v>32610</v>
      </c>
      <c r="Y5146" s="97"/>
      <c r="AA5146" s="91" t="str">
        <v>MILL001.2BL</v>
      </c>
    </row>
    <row r="5147" spans="1:27" s="91" customFormat="1" ht="15" customHeight="1" x14ac:dyDescent="0.35">
      <c r="A5147" t="s">
        <v>15208</v>
      </c>
      <c r="B5147" t="s">
        <v>15207</v>
      </c>
      <c r="C5147" t="s">
        <v>8566</v>
      </c>
      <c r="D5147" t="s">
        <v>15209</v>
      </c>
      <c r="E5147"/>
      <c r="F5147" t="s">
        <v>33</v>
      </c>
      <c r="G5147"/>
      <c r="H5147">
        <v>1.3</v>
      </c>
      <c r="I5147">
        <v>37.659999999999997</v>
      </c>
      <c r="J5147" t="s">
        <v>235</v>
      </c>
      <c r="K5147">
        <v>36.495556000000001</v>
      </c>
      <c r="L5147">
        <v>-85.555833000000007</v>
      </c>
      <c r="M5147" s="100" t="s">
        <v>38458</v>
      </c>
      <c r="N5147" t="s">
        <v>26340</v>
      </c>
      <c r="O5147" t="s">
        <v>42609</v>
      </c>
      <c r="P5147">
        <v>5</v>
      </c>
      <c r="Q5147" t="s">
        <v>32611</v>
      </c>
      <c r="R5147" t="s">
        <v>25812</v>
      </c>
      <c r="S5147" t="s">
        <v>26197</v>
      </c>
      <c r="T5147"/>
      <c r="U5147" t="s">
        <v>26198</v>
      </c>
      <c r="V5147" t="s">
        <v>26199</v>
      </c>
      <c r="W5147" s="91" t="s">
        <v>35540</v>
      </c>
      <c r="Y5147" s="97"/>
      <c r="AA5147" s="91" t="str">
        <v>MILL001.3CY</v>
      </c>
    </row>
    <row r="5148" spans="1:27" s="91" customFormat="1" ht="15" customHeight="1" x14ac:dyDescent="0.35">
      <c r="A5148" t="s">
        <v>15211</v>
      </c>
      <c r="B5148" t="s">
        <v>15210</v>
      </c>
      <c r="C5148" t="s">
        <v>8566</v>
      </c>
      <c r="D5148" t="s">
        <v>15212</v>
      </c>
      <c r="E5148"/>
      <c r="F5148" t="s">
        <v>324</v>
      </c>
      <c r="G5148"/>
      <c r="H5148">
        <v>1.3</v>
      </c>
      <c r="I5148">
        <v>7.35</v>
      </c>
      <c r="J5148" t="s">
        <v>325</v>
      </c>
      <c r="K5148">
        <v>36.256337190000004</v>
      </c>
      <c r="L5148">
        <v>-84.480360419999997</v>
      </c>
      <c r="M5148" s="100" t="s">
        <v>38426</v>
      </c>
      <c r="N5148" t="s">
        <v>26325</v>
      </c>
      <c r="O5148" t="s">
        <v>42637</v>
      </c>
      <c r="P5148">
        <v>4</v>
      </c>
      <c r="Q5148" t="s">
        <v>32601</v>
      </c>
      <c r="R5148" t="s">
        <v>25825</v>
      </c>
      <c r="S5148" t="s">
        <v>26197</v>
      </c>
      <c r="T5148"/>
      <c r="U5148" t="s">
        <v>26198</v>
      </c>
      <c r="V5148" t="s">
        <v>26204</v>
      </c>
      <c r="W5148" s="91" t="s">
        <v>35541</v>
      </c>
      <c r="X5148" s="91" t="s">
        <v>32612</v>
      </c>
      <c r="Y5148" s="97"/>
      <c r="AA5148" s="91" t="str">
        <v>MILL001.3SC</v>
      </c>
    </row>
    <row r="5149" spans="1:27" s="91" customFormat="1" ht="15" customHeight="1" x14ac:dyDescent="0.35">
      <c r="A5149" t="s">
        <v>15214</v>
      </c>
      <c r="B5149" t="s">
        <v>15213</v>
      </c>
      <c r="C5149" t="s">
        <v>8566</v>
      </c>
      <c r="D5149" t="s">
        <v>15215</v>
      </c>
      <c r="E5149"/>
      <c r="F5149" t="s">
        <v>29083</v>
      </c>
      <c r="G5149"/>
      <c r="H5149">
        <v>1.9</v>
      </c>
      <c r="I5149">
        <v>31</v>
      </c>
      <c r="J5149" t="s">
        <v>203</v>
      </c>
      <c r="K5149">
        <v>35.873440000000002</v>
      </c>
      <c r="L5149">
        <v>-87.464780000000005</v>
      </c>
      <c r="M5149" s="100" t="s">
        <v>38382</v>
      </c>
      <c r="N5149" t="s">
        <v>26210</v>
      </c>
      <c r="O5149" t="s">
        <v>42642</v>
      </c>
      <c r="P5149">
        <v>3</v>
      </c>
      <c r="Q5149" t="s">
        <v>27912</v>
      </c>
      <c r="R5149" t="s">
        <v>25808</v>
      </c>
      <c r="S5149" t="s">
        <v>26197</v>
      </c>
      <c r="T5149"/>
      <c r="U5149" t="s">
        <v>26198</v>
      </c>
      <c r="V5149" t="s">
        <v>26199</v>
      </c>
      <c r="W5149" s="91" t="s">
        <v>35542</v>
      </c>
      <c r="Y5149" s="97"/>
      <c r="AA5149" s="91" t="str">
        <v>MILL001.9HI</v>
      </c>
    </row>
    <row r="5150" spans="1:27" s="91" customFormat="1" ht="15" customHeight="1" x14ac:dyDescent="0.35">
      <c r="A5150" s="310" t="s">
        <v>39752</v>
      </c>
      <c r="B5150" s="310" t="s">
        <v>39753</v>
      </c>
      <c r="C5150" s="310" t="s">
        <v>8566</v>
      </c>
      <c r="D5150" s="310" t="s">
        <v>39754</v>
      </c>
      <c r="E5150" s="310"/>
      <c r="F5150" s="310" t="s">
        <v>28994</v>
      </c>
      <c r="G5150" s="310"/>
      <c r="H5150" s="314">
        <v>2</v>
      </c>
      <c r="I5150" s="314">
        <v>11.5</v>
      </c>
      <c r="J5150" s="310" t="s">
        <v>553</v>
      </c>
      <c r="K5150" s="314">
        <v>35.789990000000003</v>
      </c>
      <c r="L5150" s="314">
        <v>-83.565979999999996</v>
      </c>
      <c r="M5150" s="314" t="s">
        <v>38394</v>
      </c>
      <c r="N5150" s="310" t="s">
        <v>26308</v>
      </c>
      <c r="O5150" s="310" t="s">
        <v>39755</v>
      </c>
      <c r="P5150" s="314">
        <v>5</v>
      </c>
      <c r="Q5150" s="310" t="s">
        <v>27907</v>
      </c>
      <c r="R5150" s="310" t="s">
        <v>25825</v>
      </c>
      <c r="S5150" s="310" t="s">
        <v>26197</v>
      </c>
      <c r="T5150" s="310"/>
      <c r="U5150" s="310" t="s">
        <v>26198</v>
      </c>
      <c r="V5150" s="310" t="s">
        <v>26204</v>
      </c>
      <c r="X5150" s="91" t="s">
        <v>39756</v>
      </c>
      <c r="Y5150" s="97"/>
      <c r="AA5150" s="91" t="str">
        <v>MILL002.0SV</v>
      </c>
    </row>
    <row r="5151" spans="1:27" s="91" customFormat="1" ht="15" customHeight="1" x14ac:dyDescent="0.35">
      <c r="A5151" t="s">
        <v>15217</v>
      </c>
      <c r="B5151" t="s">
        <v>15216</v>
      </c>
      <c r="C5151" t="s">
        <v>8566</v>
      </c>
      <c r="D5151" t="s">
        <v>15218</v>
      </c>
      <c r="E5151"/>
      <c r="F5151" t="s">
        <v>58</v>
      </c>
      <c r="G5151"/>
      <c r="H5151">
        <v>2.7</v>
      </c>
      <c r="I5151">
        <v>14.13</v>
      </c>
      <c r="J5151" t="s">
        <v>814</v>
      </c>
      <c r="K5151">
        <v>36.392778</v>
      </c>
      <c r="L5151">
        <v>-84.791111000000001</v>
      </c>
      <c r="M5151" s="100" t="s">
        <v>38426</v>
      </c>
      <c r="N5151" t="s">
        <v>26325</v>
      </c>
      <c r="O5151" t="s">
        <v>42522</v>
      </c>
      <c r="P5151">
        <v>4</v>
      </c>
      <c r="Q5151" t="s">
        <v>32613</v>
      </c>
      <c r="R5151" t="s">
        <v>25812</v>
      </c>
      <c r="S5151" t="s">
        <v>26197</v>
      </c>
      <c r="T5151"/>
      <c r="U5151" t="s">
        <v>26198</v>
      </c>
      <c r="V5151" t="s">
        <v>26199</v>
      </c>
      <c r="X5151" s="91" t="s">
        <v>31258</v>
      </c>
      <c r="Y5151" s="97"/>
      <c r="AA5151" s="91" t="str">
        <v>MILL002.7FE</v>
      </c>
    </row>
    <row r="5152" spans="1:27" s="91" customFormat="1" ht="15" customHeight="1" x14ac:dyDescent="0.35">
      <c r="A5152" t="s">
        <v>37374</v>
      </c>
      <c r="B5152" t="s">
        <v>15143</v>
      </c>
      <c r="C5152" t="s">
        <v>8566</v>
      </c>
      <c r="D5152" t="s">
        <v>15145</v>
      </c>
      <c r="E5152"/>
      <c r="F5152" t="s">
        <v>58</v>
      </c>
      <c r="G5152"/>
      <c r="H5152">
        <v>2.8</v>
      </c>
      <c r="I5152">
        <v>7.43</v>
      </c>
      <c r="J5152" t="s">
        <v>1480</v>
      </c>
      <c r="K5152">
        <v>35.358580000000003</v>
      </c>
      <c r="L5152">
        <v>-85.548670000000001</v>
      </c>
      <c r="M5152" s="100" t="s">
        <v>38403</v>
      </c>
      <c r="N5152" t="s">
        <v>26290</v>
      </c>
      <c r="O5152" t="s">
        <v>42217</v>
      </c>
      <c r="P5152">
        <v>3</v>
      </c>
      <c r="Q5152" t="s">
        <v>27181</v>
      </c>
      <c r="R5152" t="s">
        <v>25802</v>
      </c>
      <c r="S5152" t="s">
        <v>26197</v>
      </c>
      <c r="T5152"/>
      <c r="U5152" t="s">
        <v>26198</v>
      </c>
      <c r="V5152" t="s">
        <v>26199</v>
      </c>
      <c r="W5152" s="91" t="s">
        <v>15144</v>
      </c>
      <c r="Y5152" s="97"/>
      <c r="AA5152" s="91" t="str">
        <v>MILL002.8GY</v>
      </c>
    </row>
    <row r="5153" spans="1:27" s="91" customFormat="1" ht="15" customHeight="1" x14ac:dyDescent="0.35">
      <c r="A5153" t="s">
        <v>15220</v>
      </c>
      <c r="B5153" t="s">
        <v>15219</v>
      </c>
      <c r="C5153" t="s">
        <v>8566</v>
      </c>
      <c r="D5153" t="s">
        <v>29314</v>
      </c>
      <c r="E5153"/>
      <c r="F5153" t="s">
        <v>29083</v>
      </c>
      <c r="G5153"/>
      <c r="H5153">
        <v>2.8</v>
      </c>
      <c r="I5153">
        <v>30.44</v>
      </c>
      <c r="J5153" t="s">
        <v>203</v>
      </c>
      <c r="K5153">
        <v>35.875639999999997</v>
      </c>
      <c r="L5153">
        <v>-87.455010000000001</v>
      </c>
      <c r="M5153" s="100" t="s">
        <v>38382</v>
      </c>
      <c r="N5153" t="s">
        <v>26210</v>
      </c>
      <c r="O5153" t="s">
        <v>42642</v>
      </c>
      <c r="P5153">
        <v>3</v>
      </c>
      <c r="Q5153" t="s">
        <v>27912</v>
      </c>
      <c r="R5153" t="s">
        <v>25808</v>
      </c>
      <c r="S5153" t="s">
        <v>26197</v>
      </c>
      <c r="T5153"/>
      <c r="U5153" t="s">
        <v>26198</v>
      </c>
      <c r="V5153" t="s">
        <v>26199</v>
      </c>
      <c r="X5153" s="91" t="s">
        <v>32614</v>
      </c>
      <c r="Y5153" s="97"/>
      <c r="AA5153" s="91" t="str">
        <v>MILL002.8HI</v>
      </c>
    </row>
    <row r="5154" spans="1:27" s="91" customFormat="1" ht="15" customHeight="1" x14ac:dyDescent="0.35">
      <c r="A5154" t="s">
        <v>32615</v>
      </c>
      <c r="B5154" t="s">
        <v>15226</v>
      </c>
      <c r="C5154" t="s">
        <v>8566</v>
      </c>
      <c r="D5154" t="s">
        <v>15227</v>
      </c>
      <c r="E5154"/>
      <c r="F5154" t="s">
        <v>27</v>
      </c>
      <c r="G5154"/>
      <c r="H5154">
        <v>3.2</v>
      </c>
      <c r="I5154">
        <v>16.77</v>
      </c>
      <c r="J5154" t="s">
        <v>619</v>
      </c>
      <c r="K5154">
        <v>36.271880000000003</v>
      </c>
      <c r="L5154">
        <v>-89.1678</v>
      </c>
      <c r="M5154" s="100" t="s">
        <v>38448</v>
      </c>
      <c r="N5154" t="s">
        <v>619</v>
      </c>
      <c r="O5154" t="s">
        <v>42611</v>
      </c>
      <c r="P5154">
        <v>5</v>
      </c>
      <c r="Q5154" t="s">
        <v>27913</v>
      </c>
      <c r="R5154" t="s">
        <v>25816</v>
      </c>
      <c r="S5154" t="s">
        <v>26197</v>
      </c>
      <c r="T5154"/>
      <c r="U5154" t="s">
        <v>26198</v>
      </c>
      <c r="V5154" t="s">
        <v>26199</v>
      </c>
      <c r="W5154" s="91" t="s">
        <v>35543</v>
      </c>
      <c r="X5154" s="91" t="s">
        <v>35544</v>
      </c>
      <c r="Y5154" s="97"/>
      <c r="AA5154" s="91" t="str">
        <v>MILL003.2OB</v>
      </c>
    </row>
    <row r="5155" spans="1:27" s="91" customFormat="1" ht="15" customHeight="1" x14ac:dyDescent="0.35">
      <c r="A5155" t="s">
        <v>15222</v>
      </c>
      <c r="B5155" t="s">
        <v>15221</v>
      </c>
      <c r="C5155" t="s">
        <v>8566</v>
      </c>
      <c r="D5155" t="s">
        <v>14787</v>
      </c>
      <c r="E5155"/>
      <c r="F5155" t="s">
        <v>33</v>
      </c>
      <c r="G5155"/>
      <c r="H5155">
        <v>3.3</v>
      </c>
      <c r="I5155">
        <v>101.04</v>
      </c>
      <c r="J5155" t="s">
        <v>277</v>
      </c>
      <c r="K5155">
        <v>36.144399999999997</v>
      </c>
      <c r="L5155">
        <v>-86.713300000000004</v>
      </c>
      <c r="M5155" s="100" t="s">
        <v>38414</v>
      </c>
      <c r="N5155" t="s">
        <v>26254</v>
      </c>
      <c r="O5155" t="s">
        <v>42244</v>
      </c>
      <c r="P5155">
        <v>5</v>
      </c>
      <c r="Q5155" t="s">
        <v>32616</v>
      </c>
      <c r="R5155" t="s">
        <v>25829</v>
      </c>
      <c r="S5155" t="s">
        <v>26197</v>
      </c>
      <c r="T5155"/>
      <c r="U5155" t="s">
        <v>26198</v>
      </c>
      <c r="V5155" t="s">
        <v>26199</v>
      </c>
      <c r="W5155" s="91" t="s">
        <v>15223</v>
      </c>
      <c r="X5155" s="91" t="s">
        <v>29774</v>
      </c>
      <c r="Y5155" s="97"/>
      <c r="AA5155" s="91" t="str">
        <v>MILL003.3DA</v>
      </c>
    </row>
    <row r="5156" spans="1:27" s="91" customFormat="1" ht="15" customHeight="1" x14ac:dyDescent="0.35">
      <c r="A5156" t="s">
        <v>15225</v>
      </c>
      <c r="B5156" t="s">
        <v>15224</v>
      </c>
      <c r="C5156" t="s">
        <v>8566</v>
      </c>
      <c r="D5156" t="s">
        <v>1405</v>
      </c>
      <c r="E5156"/>
      <c r="F5156" t="s">
        <v>28981</v>
      </c>
      <c r="G5156"/>
      <c r="H5156">
        <v>3.7</v>
      </c>
      <c r="I5156">
        <v>0.38</v>
      </c>
      <c r="J5156" t="s">
        <v>15</v>
      </c>
      <c r="K5156">
        <v>35.608800000000002</v>
      </c>
      <c r="L5156">
        <v>-83.959500000000006</v>
      </c>
      <c r="M5156" s="100" t="s">
        <v>38378</v>
      </c>
      <c r="N5156" t="s">
        <v>26202</v>
      </c>
      <c r="O5156" t="s">
        <v>42640</v>
      </c>
      <c r="P5156">
        <v>3</v>
      </c>
      <c r="Q5156" t="s">
        <v>32605</v>
      </c>
      <c r="R5156" t="s">
        <v>25825</v>
      </c>
      <c r="S5156" t="s">
        <v>26197</v>
      </c>
      <c r="T5156"/>
      <c r="U5156" t="s">
        <v>26198</v>
      </c>
      <c r="V5156" t="s">
        <v>26204</v>
      </c>
      <c r="Y5156" s="97"/>
      <c r="AA5156" s="91" t="str">
        <v>MILL003.7BT</v>
      </c>
    </row>
    <row r="5157" spans="1:27" s="91" customFormat="1" ht="15" customHeight="1" x14ac:dyDescent="0.35">
      <c r="A5157" s="310" t="s">
        <v>43728</v>
      </c>
      <c r="B5157" s="310" t="s">
        <v>43729</v>
      </c>
      <c r="C5157" s="310" t="s">
        <v>8566</v>
      </c>
      <c r="D5157" s="310" t="s">
        <v>43730</v>
      </c>
      <c r="E5157" s="310"/>
      <c r="F5157" s="310" t="s">
        <v>28985</v>
      </c>
      <c r="G5157" s="310"/>
      <c r="H5157" s="314">
        <v>4.0999999999999996</v>
      </c>
      <c r="I5157" s="314">
        <v>10.119999999999999</v>
      </c>
      <c r="J5157" s="310" t="s">
        <v>553</v>
      </c>
      <c r="K5157" s="314">
        <v>35.770110000000003</v>
      </c>
      <c r="L5157" s="314">
        <v>-83.545879999999997</v>
      </c>
      <c r="M5157" s="314" t="s">
        <v>38394</v>
      </c>
      <c r="N5157" s="310" t="s">
        <v>26308</v>
      </c>
      <c r="O5157" s="310" t="s">
        <v>39755</v>
      </c>
      <c r="P5157" s="314">
        <v>5</v>
      </c>
      <c r="Q5157" s="310" t="s">
        <v>32617</v>
      </c>
      <c r="R5157" s="310" t="s">
        <v>25825</v>
      </c>
      <c r="S5157" s="310" t="s">
        <v>26197</v>
      </c>
      <c r="T5157" s="310"/>
      <c r="U5157" s="310" t="s">
        <v>26198</v>
      </c>
      <c r="V5157" s="310" t="s">
        <v>26204</v>
      </c>
      <c r="Y5157" s="97"/>
      <c r="AA5157" s="91" t="str">
        <v>MILL004.1SV</v>
      </c>
    </row>
    <row r="5158" spans="1:27" s="91" customFormat="1" ht="15" customHeight="1" x14ac:dyDescent="0.35">
      <c r="A5158" t="s">
        <v>42632</v>
      </c>
      <c r="B5158" t="s">
        <v>15234</v>
      </c>
      <c r="C5158" t="s">
        <v>8566</v>
      </c>
      <c r="D5158" t="s">
        <v>15236</v>
      </c>
      <c r="E5158"/>
      <c r="F5158" t="s">
        <v>28985</v>
      </c>
      <c r="G5158"/>
      <c r="H5158">
        <v>4.2</v>
      </c>
      <c r="I5158">
        <v>9.61</v>
      </c>
      <c r="J5158" t="s">
        <v>553</v>
      </c>
      <c r="K5158">
        <v>35.768999999999998</v>
      </c>
      <c r="L5158">
        <v>-83.546800000000005</v>
      </c>
      <c r="M5158" s="100" t="s">
        <v>38394</v>
      </c>
      <c r="N5158" t="s">
        <v>26308</v>
      </c>
      <c r="O5158" t="s">
        <v>42620</v>
      </c>
      <c r="P5158">
        <v>5</v>
      </c>
      <c r="Q5158" t="s">
        <v>32617</v>
      </c>
      <c r="R5158" t="s">
        <v>25825</v>
      </c>
      <c r="S5158" t="s">
        <v>26197</v>
      </c>
      <c r="T5158"/>
      <c r="U5158" t="s">
        <v>26198</v>
      </c>
      <c r="V5158" t="s">
        <v>26204</v>
      </c>
      <c r="W5158" s="91" t="s">
        <v>15235</v>
      </c>
      <c r="X5158" s="91" t="s">
        <v>42633</v>
      </c>
      <c r="Y5158" s="97"/>
      <c r="AA5158" s="91" t="str">
        <v>MILL004.2SV</v>
      </c>
    </row>
    <row r="5159" spans="1:27" s="91" customFormat="1" ht="15" customHeight="1" x14ac:dyDescent="0.35">
      <c r="A5159" t="s">
        <v>15229</v>
      </c>
      <c r="B5159" t="s">
        <v>15228</v>
      </c>
      <c r="C5159" t="s">
        <v>8566</v>
      </c>
      <c r="D5159" t="s">
        <v>15230</v>
      </c>
      <c r="E5159"/>
      <c r="F5159" t="s">
        <v>58</v>
      </c>
      <c r="G5159"/>
      <c r="H5159">
        <v>4.5</v>
      </c>
      <c r="I5159">
        <v>4.5999999999999996</v>
      </c>
      <c r="J5159" t="s">
        <v>1480</v>
      </c>
      <c r="K5159">
        <v>35.350099999999998</v>
      </c>
      <c r="L5159">
        <v>-85.565860000000001</v>
      </c>
      <c r="M5159" s="100" t="s">
        <v>38403</v>
      </c>
      <c r="N5159" t="s">
        <v>26290</v>
      </c>
      <c r="O5159" t="s">
        <v>42217</v>
      </c>
      <c r="P5159">
        <v>3</v>
      </c>
      <c r="Q5159" t="s">
        <v>27181</v>
      </c>
      <c r="R5159" t="s">
        <v>25802</v>
      </c>
      <c r="S5159" t="s">
        <v>26197</v>
      </c>
      <c r="T5159"/>
      <c r="U5159" t="s">
        <v>26198</v>
      </c>
      <c r="V5159" t="s">
        <v>26199</v>
      </c>
      <c r="Y5159" s="97"/>
      <c r="AA5159" s="91" t="str">
        <v>MILL004.5GY</v>
      </c>
    </row>
    <row r="5160" spans="1:27" s="91" customFormat="1" ht="15" customHeight="1" x14ac:dyDescent="0.35">
      <c r="A5160" t="s">
        <v>15232</v>
      </c>
      <c r="B5160" t="s">
        <v>15231</v>
      </c>
      <c r="C5160" t="s">
        <v>8566</v>
      </c>
      <c r="D5160" t="s">
        <v>15233</v>
      </c>
      <c r="E5160"/>
      <c r="F5160" t="s">
        <v>27</v>
      </c>
      <c r="G5160"/>
      <c r="H5160">
        <v>4.5</v>
      </c>
      <c r="I5160">
        <v>16.38</v>
      </c>
      <c r="J5160" t="s">
        <v>619</v>
      </c>
      <c r="K5160">
        <v>36.284559999999999</v>
      </c>
      <c r="L5160">
        <v>-89.169269999999997</v>
      </c>
      <c r="M5160" s="100" t="s">
        <v>38448</v>
      </c>
      <c r="N5160" t="s">
        <v>619</v>
      </c>
      <c r="O5160" t="s">
        <v>42611</v>
      </c>
      <c r="P5160">
        <v>5</v>
      </c>
      <c r="Q5160" t="s">
        <v>27913</v>
      </c>
      <c r="R5160" t="s">
        <v>25816</v>
      </c>
      <c r="S5160" t="s">
        <v>26197</v>
      </c>
      <c r="T5160"/>
      <c r="U5160" t="s">
        <v>26198</v>
      </c>
      <c r="V5160" t="s">
        <v>26199</v>
      </c>
      <c r="Y5160" s="97"/>
      <c r="AA5160" s="91" t="str">
        <v>MILL004.5OB</v>
      </c>
    </row>
    <row r="5161" spans="1:27" s="91" customFormat="1" ht="15" customHeight="1" x14ac:dyDescent="0.35">
      <c r="A5161" t="s">
        <v>15238</v>
      </c>
      <c r="B5161" t="s">
        <v>15237</v>
      </c>
      <c r="C5161" t="s">
        <v>8566</v>
      </c>
      <c r="D5161" t="s">
        <v>15239</v>
      </c>
      <c r="E5161"/>
      <c r="F5161" t="s">
        <v>27</v>
      </c>
      <c r="G5161"/>
      <c r="H5161">
        <v>5</v>
      </c>
      <c r="I5161">
        <v>9.01</v>
      </c>
      <c r="J5161" t="s">
        <v>3295</v>
      </c>
      <c r="K5161">
        <v>35.903959999999998</v>
      </c>
      <c r="L5161">
        <v>-89.455669999999998</v>
      </c>
      <c r="M5161" s="100" t="s">
        <v>38381</v>
      </c>
      <c r="N5161" t="s">
        <v>26209</v>
      </c>
      <c r="O5161" t="s">
        <v>42634</v>
      </c>
      <c r="P5161">
        <v>1</v>
      </c>
      <c r="Q5161" t="s">
        <v>27911</v>
      </c>
      <c r="R5161" t="s">
        <v>25816</v>
      </c>
      <c r="S5161" t="s">
        <v>26197</v>
      </c>
      <c r="T5161"/>
      <c r="U5161" t="s">
        <v>26198</v>
      </c>
      <c r="V5161" t="s">
        <v>26199</v>
      </c>
      <c r="W5161" s="91" t="s">
        <v>15240</v>
      </c>
      <c r="X5161" s="91" t="s">
        <v>32618</v>
      </c>
      <c r="Y5161" s="97"/>
      <c r="AA5161" s="91" t="str">
        <v>MILL005.0LE</v>
      </c>
    </row>
    <row r="5162" spans="1:27" s="91" customFormat="1" ht="15" customHeight="1" x14ac:dyDescent="0.35">
      <c r="A5162" t="s">
        <v>36664</v>
      </c>
      <c r="B5162" t="s">
        <v>36665</v>
      </c>
      <c r="C5162" t="s">
        <v>8566</v>
      </c>
      <c r="D5162" t="s">
        <v>36666</v>
      </c>
      <c r="E5162"/>
      <c r="F5162" t="s">
        <v>33</v>
      </c>
      <c r="G5162"/>
      <c r="H5162">
        <v>5.3</v>
      </c>
      <c r="I5162">
        <v>96.8</v>
      </c>
      <c r="J5162" t="s">
        <v>277</v>
      </c>
      <c r="K5162">
        <v>36.125216000000002</v>
      </c>
      <c r="L5162">
        <v>-86.719881999999998</v>
      </c>
      <c r="M5162" s="100" t="s">
        <v>38414</v>
      </c>
      <c r="N5162" t="s">
        <v>26254</v>
      </c>
      <c r="O5162" t="s">
        <v>42244</v>
      </c>
      <c r="P5162">
        <v>5</v>
      </c>
      <c r="Q5162" t="s">
        <v>36667</v>
      </c>
      <c r="R5162" t="s">
        <v>25829</v>
      </c>
      <c r="S5162" t="s">
        <v>26197</v>
      </c>
      <c r="T5162"/>
      <c r="U5162" t="s">
        <v>26198</v>
      </c>
      <c r="V5162" t="s">
        <v>26199</v>
      </c>
      <c r="Y5162" s="97"/>
      <c r="AA5162" s="91" t="str">
        <v>MILL005.3DA</v>
      </c>
    </row>
    <row r="5163" spans="1:27" s="91" customFormat="1" ht="15" customHeight="1" x14ac:dyDescent="0.35">
      <c r="A5163" t="s">
        <v>15242</v>
      </c>
      <c r="B5163" t="s">
        <v>15241</v>
      </c>
      <c r="C5163" t="s">
        <v>8566</v>
      </c>
      <c r="D5163" t="s">
        <v>15243</v>
      </c>
      <c r="E5163"/>
      <c r="F5163" t="s">
        <v>29086</v>
      </c>
      <c r="G5163"/>
      <c r="H5163">
        <v>6.1</v>
      </c>
      <c r="I5163">
        <v>30.58</v>
      </c>
      <c r="J5163" t="s">
        <v>235</v>
      </c>
      <c r="K5163">
        <v>36.487929999999999</v>
      </c>
      <c r="L5163">
        <v>-85.499099999999999</v>
      </c>
      <c r="M5163" s="100" t="s">
        <v>38458</v>
      </c>
      <c r="N5163" t="s">
        <v>26340</v>
      </c>
      <c r="O5163" t="s">
        <v>42609</v>
      </c>
      <c r="P5163">
        <v>5</v>
      </c>
      <c r="Q5163" t="s">
        <v>32611</v>
      </c>
      <c r="R5163" t="s">
        <v>25812</v>
      </c>
      <c r="S5163" t="s">
        <v>26197</v>
      </c>
      <c r="T5163"/>
      <c r="U5163" t="s">
        <v>26198</v>
      </c>
      <c r="V5163" t="s">
        <v>26199</v>
      </c>
      <c r="Y5163" s="97"/>
      <c r="AA5163" s="91" t="str">
        <v>MILL006.1CY</v>
      </c>
    </row>
    <row r="5164" spans="1:27" s="91" customFormat="1" ht="15" customHeight="1" x14ac:dyDescent="0.35">
      <c r="A5164" s="310" t="s">
        <v>39757</v>
      </c>
      <c r="B5164" s="310" t="s">
        <v>39758</v>
      </c>
      <c r="C5164" s="310" t="s">
        <v>8566</v>
      </c>
      <c r="D5164" s="310" t="s">
        <v>39759</v>
      </c>
      <c r="E5164" s="310"/>
      <c r="F5164" s="310" t="s">
        <v>33</v>
      </c>
      <c r="G5164" s="310"/>
      <c r="H5164" s="314">
        <v>6.3</v>
      </c>
      <c r="I5164" s="314">
        <v>93.4</v>
      </c>
      <c r="J5164" s="310" t="s">
        <v>277</v>
      </c>
      <c r="K5164" s="314">
        <v>36.117575000000002</v>
      </c>
      <c r="L5164" s="314">
        <v>-86.719048000000001</v>
      </c>
      <c r="M5164" s="314" t="s">
        <v>38414</v>
      </c>
      <c r="N5164" s="310" t="s">
        <v>26254</v>
      </c>
      <c r="O5164" s="310" t="s">
        <v>38762</v>
      </c>
      <c r="P5164" s="314">
        <v>5</v>
      </c>
      <c r="Q5164" s="310" t="s">
        <v>36667</v>
      </c>
      <c r="R5164" s="310" t="s">
        <v>25829</v>
      </c>
      <c r="S5164" s="310" t="s">
        <v>26197</v>
      </c>
      <c r="T5164" s="310"/>
      <c r="U5164" s="310" t="s">
        <v>26198</v>
      </c>
      <c r="V5164" s="310" t="s">
        <v>26199</v>
      </c>
      <c r="W5164" s="91" t="s">
        <v>39760</v>
      </c>
      <c r="X5164" s="91" t="s">
        <v>38440</v>
      </c>
      <c r="Y5164" s="97"/>
      <c r="AA5164" s="91" t="str">
        <v>MILL006.3DA</v>
      </c>
    </row>
    <row r="5165" spans="1:27" s="91" customFormat="1" ht="15" customHeight="1" x14ac:dyDescent="0.35">
      <c r="A5165" t="s">
        <v>15245</v>
      </c>
      <c r="B5165" t="s">
        <v>15244</v>
      </c>
      <c r="C5165" t="s">
        <v>8566</v>
      </c>
      <c r="D5165" t="s">
        <v>15246</v>
      </c>
      <c r="E5165"/>
      <c r="F5165" t="s">
        <v>29086</v>
      </c>
      <c r="G5165"/>
      <c r="H5165">
        <v>6.6</v>
      </c>
      <c r="I5165">
        <v>30.29</v>
      </c>
      <c r="J5165" t="s">
        <v>235</v>
      </c>
      <c r="K5165">
        <v>36.483611000000003</v>
      </c>
      <c r="L5165">
        <v>-85.503611000000006</v>
      </c>
      <c r="M5165" s="100" t="s">
        <v>38458</v>
      </c>
      <c r="N5165" t="s">
        <v>26340</v>
      </c>
      <c r="O5165" t="s">
        <v>42609</v>
      </c>
      <c r="P5165">
        <v>5</v>
      </c>
      <c r="Q5165" t="s">
        <v>32611</v>
      </c>
      <c r="R5165" t="s">
        <v>25812</v>
      </c>
      <c r="S5165" t="s">
        <v>26197</v>
      </c>
      <c r="T5165"/>
      <c r="U5165" t="s">
        <v>26198</v>
      </c>
      <c r="V5165" t="s">
        <v>26199</v>
      </c>
      <c r="X5165" s="91" t="s">
        <v>35545</v>
      </c>
      <c r="Y5165" s="97"/>
      <c r="AA5165" s="91" t="str">
        <v>MILL006.6CY</v>
      </c>
    </row>
    <row r="5166" spans="1:27" s="91" customFormat="1" ht="15" customHeight="1" x14ac:dyDescent="0.35">
      <c r="A5166" t="s">
        <v>15248</v>
      </c>
      <c r="B5166" t="s">
        <v>15247</v>
      </c>
      <c r="C5166" t="s">
        <v>8566</v>
      </c>
      <c r="D5166" t="s">
        <v>15249</v>
      </c>
      <c r="E5166"/>
      <c r="F5166" t="s">
        <v>28985</v>
      </c>
      <c r="G5166"/>
      <c r="H5166">
        <v>7</v>
      </c>
      <c r="I5166">
        <v>4.91</v>
      </c>
      <c r="J5166" t="s">
        <v>553</v>
      </c>
      <c r="K5166">
        <v>35.758699999999997</v>
      </c>
      <c r="L5166">
        <v>-83.568160000000006</v>
      </c>
      <c r="M5166" s="100" t="s">
        <v>38394</v>
      </c>
      <c r="N5166" t="s">
        <v>26308</v>
      </c>
      <c r="O5166" t="s">
        <v>42620</v>
      </c>
      <c r="P5166">
        <v>5</v>
      </c>
      <c r="Q5166" t="s">
        <v>32617</v>
      </c>
      <c r="R5166" t="s">
        <v>25825</v>
      </c>
      <c r="S5166" t="s">
        <v>26197</v>
      </c>
      <c r="T5166"/>
      <c r="U5166" t="s">
        <v>26198</v>
      </c>
      <c r="V5166" t="s">
        <v>26204</v>
      </c>
      <c r="X5166" s="91" t="s">
        <v>32619</v>
      </c>
      <c r="Y5166" s="97"/>
      <c r="AA5166" s="91" t="str">
        <v>MILL007.0SV</v>
      </c>
    </row>
    <row r="5167" spans="1:27" s="91" customFormat="1" ht="15" customHeight="1" x14ac:dyDescent="0.35">
      <c r="A5167" t="s">
        <v>15251</v>
      </c>
      <c r="B5167" t="s">
        <v>15250</v>
      </c>
      <c r="C5167" t="s">
        <v>8566</v>
      </c>
      <c r="D5167" t="s">
        <v>15252</v>
      </c>
      <c r="E5167"/>
      <c r="F5167" t="s">
        <v>929</v>
      </c>
      <c r="G5167"/>
      <c r="H5167">
        <v>7.5</v>
      </c>
      <c r="I5167">
        <v>10.08</v>
      </c>
      <c r="J5167" t="s">
        <v>619</v>
      </c>
      <c r="K5167">
        <v>36.323630000000001</v>
      </c>
      <c r="L5167">
        <v>-89.176130000000001</v>
      </c>
      <c r="M5167" s="100" t="s">
        <v>38448</v>
      </c>
      <c r="N5167" t="s">
        <v>619</v>
      </c>
      <c r="O5167" t="s">
        <v>42611</v>
      </c>
      <c r="P5167">
        <v>5</v>
      </c>
      <c r="Q5167" t="s">
        <v>27913</v>
      </c>
      <c r="R5167" t="s">
        <v>25816</v>
      </c>
      <c r="S5167" t="s">
        <v>26197</v>
      </c>
      <c r="T5167"/>
      <c r="U5167" t="s">
        <v>26198</v>
      </c>
      <c r="V5167" t="s">
        <v>26199</v>
      </c>
      <c r="Y5167" s="97"/>
      <c r="AA5167" s="91" t="str">
        <v>MILL007.5OB</v>
      </c>
    </row>
    <row r="5168" spans="1:27" s="91" customFormat="1" ht="15" customHeight="1" x14ac:dyDescent="0.35">
      <c r="A5168" t="s">
        <v>15254</v>
      </c>
      <c r="B5168" t="s">
        <v>15253</v>
      </c>
      <c r="C5168" t="s">
        <v>8566</v>
      </c>
      <c r="D5168" t="s">
        <v>15255</v>
      </c>
      <c r="E5168"/>
      <c r="F5168" t="s">
        <v>33</v>
      </c>
      <c r="G5168"/>
      <c r="H5168">
        <v>9.6</v>
      </c>
      <c r="I5168">
        <v>69.17</v>
      </c>
      <c r="J5168" t="s">
        <v>277</v>
      </c>
      <c r="K5168">
        <v>36.091349999999998</v>
      </c>
      <c r="L5168">
        <v>-86.685379999999995</v>
      </c>
      <c r="M5168" s="100" t="s">
        <v>38414</v>
      </c>
      <c r="N5168" t="s">
        <v>26254</v>
      </c>
      <c r="O5168" t="s">
        <v>42244</v>
      </c>
      <c r="P5168">
        <v>5</v>
      </c>
      <c r="Q5168" t="s">
        <v>27914</v>
      </c>
      <c r="R5168" t="s">
        <v>25829</v>
      </c>
      <c r="S5168" t="s">
        <v>26197</v>
      </c>
      <c r="T5168"/>
      <c r="U5168" t="s">
        <v>26198</v>
      </c>
      <c r="V5168" t="s">
        <v>26199</v>
      </c>
      <c r="W5168" s="91" t="s">
        <v>15256</v>
      </c>
      <c r="X5168" s="91" t="s">
        <v>32620</v>
      </c>
      <c r="Y5168" s="97"/>
      <c r="AA5168" s="91" t="str">
        <v>MILL009.6DA</v>
      </c>
    </row>
    <row r="5169" spans="1:27" s="91" customFormat="1" ht="15" customHeight="1" x14ac:dyDescent="0.35">
      <c r="A5169" t="s">
        <v>15258</v>
      </c>
      <c r="B5169" t="s">
        <v>15257</v>
      </c>
      <c r="C5169" t="s">
        <v>8566</v>
      </c>
      <c r="D5169" t="s">
        <v>15259</v>
      </c>
      <c r="E5169"/>
      <c r="F5169" t="s">
        <v>33</v>
      </c>
      <c r="G5169"/>
      <c r="H5169">
        <v>10.3</v>
      </c>
      <c r="I5169">
        <v>67.78</v>
      </c>
      <c r="J5169" t="s">
        <v>277</v>
      </c>
      <c r="K5169">
        <v>36.088889000000002</v>
      </c>
      <c r="L5169">
        <v>-86.674443999999994</v>
      </c>
      <c r="M5169" s="100" t="s">
        <v>38414</v>
      </c>
      <c r="N5169" t="s">
        <v>26254</v>
      </c>
      <c r="O5169" t="s">
        <v>42244</v>
      </c>
      <c r="P5169">
        <v>5</v>
      </c>
      <c r="Q5169" t="s">
        <v>27914</v>
      </c>
      <c r="R5169" t="s">
        <v>25829</v>
      </c>
      <c r="S5169" t="s">
        <v>26197</v>
      </c>
      <c r="T5169"/>
      <c r="U5169" t="s">
        <v>26198</v>
      </c>
      <c r="V5169" t="s">
        <v>26199</v>
      </c>
      <c r="W5169" s="91" t="s">
        <v>15260</v>
      </c>
      <c r="X5169" s="91" t="s">
        <v>32621</v>
      </c>
      <c r="Y5169" s="97"/>
      <c r="AA5169" s="91" t="str">
        <v>MILL010.3DA</v>
      </c>
    </row>
    <row r="5170" spans="1:27" s="91" customFormat="1" ht="15" customHeight="1" x14ac:dyDescent="0.35">
      <c r="A5170" t="s">
        <v>15262</v>
      </c>
      <c r="B5170" t="s">
        <v>15261</v>
      </c>
      <c r="C5170" t="s">
        <v>8566</v>
      </c>
      <c r="D5170" t="s">
        <v>15263</v>
      </c>
      <c r="E5170"/>
      <c r="F5170" t="s">
        <v>33</v>
      </c>
      <c r="G5170"/>
      <c r="H5170">
        <v>10.5</v>
      </c>
      <c r="I5170">
        <v>67.430000000000007</v>
      </c>
      <c r="J5170" t="s">
        <v>277</v>
      </c>
      <c r="K5170">
        <v>36.085900000000002</v>
      </c>
      <c r="L5170">
        <v>-86.674099999999996</v>
      </c>
      <c r="M5170" s="100" t="s">
        <v>38414</v>
      </c>
      <c r="N5170" t="s">
        <v>26254</v>
      </c>
      <c r="O5170" t="s">
        <v>42244</v>
      </c>
      <c r="P5170">
        <v>5</v>
      </c>
      <c r="Q5170" t="s">
        <v>27914</v>
      </c>
      <c r="R5170" t="s">
        <v>25829</v>
      </c>
      <c r="S5170" t="s">
        <v>26197</v>
      </c>
      <c r="T5170"/>
      <c r="U5170" t="s">
        <v>26198</v>
      </c>
      <c r="V5170" t="s">
        <v>26199</v>
      </c>
      <c r="W5170" s="91" t="s">
        <v>15258</v>
      </c>
      <c r="X5170" s="91" t="s">
        <v>32621</v>
      </c>
      <c r="Y5170" s="97"/>
      <c r="AA5170" s="91" t="str">
        <v>MILL010.5DA</v>
      </c>
    </row>
    <row r="5171" spans="1:27" s="91" customFormat="1" ht="15" customHeight="1" x14ac:dyDescent="0.35">
      <c r="A5171" t="s">
        <v>15265</v>
      </c>
      <c r="B5171" t="s">
        <v>15264</v>
      </c>
      <c r="C5171" t="s">
        <v>8566</v>
      </c>
      <c r="D5171" t="s">
        <v>15266</v>
      </c>
      <c r="E5171"/>
      <c r="F5171" t="s">
        <v>33</v>
      </c>
      <c r="G5171"/>
      <c r="H5171">
        <v>11</v>
      </c>
      <c r="I5171">
        <v>64.09</v>
      </c>
      <c r="J5171" t="s">
        <v>277</v>
      </c>
      <c r="K5171">
        <v>36.081899999999997</v>
      </c>
      <c r="L5171">
        <v>-86.680800000000005</v>
      </c>
      <c r="M5171" s="100" t="s">
        <v>38414</v>
      </c>
      <c r="N5171" t="s">
        <v>26254</v>
      </c>
      <c r="O5171" t="s">
        <v>42244</v>
      </c>
      <c r="P5171">
        <v>5</v>
      </c>
      <c r="Q5171" t="s">
        <v>27914</v>
      </c>
      <c r="R5171" t="s">
        <v>25829</v>
      </c>
      <c r="S5171" t="s">
        <v>26197</v>
      </c>
      <c r="T5171"/>
      <c r="U5171" t="s">
        <v>26198</v>
      </c>
      <c r="V5171" t="s">
        <v>26199</v>
      </c>
      <c r="Y5171" s="97"/>
      <c r="AA5171" s="91" t="str">
        <v>MILL011.0DA</v>
      </c>
    </row>
    <row r="5172" spans="1:27" s="91" customFormat="1" ht="15" customHeight="1" x14ac:dyDescent="0.35">
      <c r="A5172" t="s">
        <v>15268</v>
      </c>
      <c r="B5172" t="s">
        <v>15267</v>
      </c>
      <c r="C5172" t="s">
        <v>8566</v>
      </c>
      <c r="D5172" t="s">
        <v>15269</v>
      </c>
      <c r="E5172"/>
      <c r="F5172" t="s">
        <v>75</v>
      </c>
      <c r="G5172"/>
      <c r="H5172">
        <v>12.1</v>
      </c>
      <c r="I5172">
        <v>64.17</v>
      </c>
      <c r="J5172" t="s">
        <v>277</v>
      </c>
      <c r="K5172">
        <v>36.069009999999999</v>
      </c>
      <c r="L5172">
        <v>-86.685299999999998</v>
      </c>
      <c r="M5172" s="100" t="s">
        <v>38414</v>
      </c>
      <c r="N5172" t="s">
        <v>26254</v>
      </c>
      <c r="O5172" t="s">
        <v>42244</v>
      </c>
      <c r="P5172">
        <v>5</v>
      </c>
      <c r="Q5172" t="s">
        <v>27914</v>
      </c>
      <c r="R5172" t="s">
        <v>25829</v>
      </c>
      <c r="S5172" t="s">
        <v>26197</v>
      </c>
      <c r="T5172"/>
      <c r="U5172" t="s">
        <v>26198</v>
      </c>
      <c r="V5172" t="s">
        <v>26199</v>
      </c>
      <c r="W5172" s="91" t="s">
        <v>15270</v>
      </c>
      <c r="X5172" s="91" t="s">
        <v>39761</v>
      </c>
      <c r="Y5172" s="97"/>
      <c r="AA5172" s="91" t="str">
        <v>MILL012.1DA</v>
      </c>
    </row>
    <row r="5173" spans="1:27" s="91" customFormat="1" ht="15" customHeight="1" x14ac:dyDescent="0.35">
      <c r="A5173" t="s">
        <v>15272</v>
      </c>
      <c r="B5173" t="s">
        <v>15271</v>
      </c>
      <c r="C5173" t="s">
        <v>8566</v>
      </c>
      <c r="D5173" t="s">
        <v>15273</v>
      </c>
      <c r="E5173"/>
      <c r="F5173" t="s">
        <v>29086</v>
      </c>
      <c r="G5173"/>
      <c r="H5173">
        <v>13.2</v>
      </c>
      <c r="I5173">
        <v>15.02</v>
      </c>
      <c r="J5173" t="s">
        <v>826</v>
      </c>
      <c r="K5173">
        <v>36.476390000000002</v>
      </c>
      <c r="L5173">
        <v>-85.423609999999996</v>
      </c>
      <c r="M5173" s="100" t="s">
        <v>38458</v>
      </c>
      <c r="N5173" t="s">
        <v>26340</v>
      </c>
      <c r="O5173" t="s">
        <v>42609</v>
      </c>
      <c r="P5173">
        <v>5</v>
      </c>
      <c r="Q5173" t="s">
        <v>27915</v>
      </c>
      <c r="R5173" t="s">
        <v>25812</v>
      </c>
      <c r="S5173" t="s">
        <v>26197</v>
      </c>
      <c r="T5173"/>
      <c r="U5173" t="s">
        <v>26198</v>
      </c>
      <c r="V5173" t="s">
        <v>26199</v>
      </c>
      <c r="Y5173" s="97"/>
      <c r="AA5173" s="91" t="str">
        <v>MILL013.2OV</v>
      </c>
    </row>
    <row r="5174" spans="1:27" s="91" customFormat="1" ht="15" customHeight="1" x14ac:dyDescent="0.35">
      <c r="A5174" t="s">
        <v>15275</v>
      </c>
      <c r="B5174" t="s">
        <v>15274</v>
      </c>
      <c r="C5174" t="s">
        <v>8566</v>
      </c>
      <c r="D5174" t="s">
        <v>15276</v>
      </c>
      <c r="E5174"/>
      <c r="F5174" t="s">
        <v>75</v>
      </c>
      <c r="G5174"/>
      <c r="H5174">
        <v>14.7</v>
      </c>
      <c r="I5174">
        <v>51.09</v>
      </c>
      <c r="J5174" t="s">
        <v>277</v>
      </c>
      <c r="K5174">
        <v>36.028329999999997</v>
      </c>
      <c r="L5174">
        <v>-86.66722</v>
      </c>
      <c r="M5174" s="100" t="s">
        <v>38414</v>
      </c>
      <c r="N5174" t="s">
        <v>26254</v>
      </c>
      <c r="O5174" t="s">
        <v>42610</v>
      </c>
      <c r="P5174">
        <v>5</v>
      </c>
      <c r="Q5174" t="s">
        <v>27916</v>
      </c>
      <c r="R5174" t="s">
        <v>25829</v>
      </c>
      <c r="S5174" t="s">
        <v>26197</v>
      </c>
      <c r="T5174"/>
      <c r="U5174" t="s">
        <v>26198</v>
      </c>
      <c r="V5174" t="s">
        <v>26199</v>
      </c>
      <c r="X5174" s="91" t="s">
        <v>30341</v>
      </c>
      <c r="Y5174" s="97"/>
      <c r="AA5174" s="91" t="str">
        <v>MILL014.7DA</v>
      </c>
    </row>
    <row r="5175" spans="1:27" s="91" customFormat="1" ht="15" customHeight="1" x14ac:dyDescent="0.35">
      <c r="A5175" t="s">
        <v>15278</v>
      </c>
      <c r="B5175" t="s">
        <v>15277</v>
      </c>
      <c r="C5175" t="s">
        <v>8566</v>
      </c>
      <c r="D5175" t="s">
        <v>15279</v>
      </c>
      <c r="E5175"/>
      <c r="F5175" t="s">
        <v>29086</v>
      </c>
      <c r="G5175"/>
      <c r="H5175">
        <v>14.8</v>
      </c>
      <c r="I5175">
        <v>13.66</v>
      </c>
      <c r="J5175" t="s">
        <v>826</v>
      </c>
      <c r="K5175">
        <v>36.472222000000002</v>
      </c>
      <c r="L5175">
        <v>-85.419444999999996</v>
      </c>
      <c r="M5175" s="100" t="s">
        <v>38458</v>
      </c>
      <c r="N5175" t="s">
        <v>26340</v>
      </c>
      <c r="O5175" t="s">
        <v>42609</v>
      </c>
      <c r="P5175">
        <v>5</v>
      </c>
      <c r="Q5175" t="s">
        <v>27915</v>
      </c>
      <c r="R5175" t="s">
        <v>25812</v>
      </c>
      <c r="S5175" t="s">
        <v>26197</v>
      </c>
      <c r="T5175"/>
      <c r="U5175" t="s">
        <v>26198</v>
      </c>
      <c r="V5175" t="s">
        <v>26199</v>
      </c>
      <c r="X5175" s="91" t="s">
        <v>32622</v>
      </c>
      <c r="Y5175" s="97"/>
      <c r="AA5175" s="91" t="str">
        <v>MILL014.8OV</v>
      </c>
    </row>
    <row r="5176" spans="1:27" s="91" customFormat="1" ht="15" customHeight="1" x14ac:dyDescent="0.35">
      <c r="A5176" t="s">
        <v>42750</v>
      </c>
      <c r="B5176" t="s">
        <v>12305</v>
      </c>
      <c r="C5176" t="s">
        <v>42751</v>
      </c>
      <c r="D5176" t="s">
        <v>42752</v>
      </c>
      <c r="E5176"/>
      <c r="F5176" t="s">
        <v>29086</v>
      </c>
      <c r="G5176"/>
      <c r="H5176"/>
      <c r="I5176"/>
      <c r="J5176" t="s">
        <v>826</v>
      </c>
      <c r="K5176">
        <v>36.468879999999999</v>
      </c>
      <c r="L5176">
        <v>-85.418049999999994</v>
      </c>
      <c r="M5176" s="100" t="s">
        <v>38458</v>
      </c>
      <c r="N5176" t="s">
        <v>26340</v>
      </c>
      <c r="O5176" t="s">
        <v>42609</v>
      </c>
      <c r="P5176">
        <v>5</v>
      </c>
      <c r="Q5176" t="s">
        <v>27915</v>
      </c>
      <c r="R5176" t="s">
        <v>25812</v>
      </c>
      <c r="S5176" t="s">
        <v>26197</v>
      </c>
      <c r="T5176" t="s">
        <v>42753</v>
      </c>
      <c r="U5176" t="s">
        <v>26207</v>
      </c>
      <c r="V5176" t="s">
        <v>26199</v>
      </c>
      <c r="W5176" s="91" t="s">
        <v>12306</v>
      </c>
      <c r="X5176" s="91" t="s">
        <v>42754</v>
      </c>
      <c r="Y5176" s="97"/>
      <c r="AA5176" s="91" t="str">
        <v>MILL015.1OV</v>
      </c>
    </row>
    <row r="5177" spans="1:27" s="91" customFormat="1" ht="15" customHeight="1" x14ac:dyDescent="0.35">
      <c r="A5177" t="s">
        <v>15281</v>
      </c>
      <c r="B5177" t="s">
        <v>15280</v>
      </c>
      <c r="C5177" t="s">
        <v>8566</v>
      </c>
      <c r="D5177" t="s">
        <v>15282</v>
      </c>
      <c r="E5177"/>
      <c r="F5177" t="s">
        <v>33</v>
      </c>
      <c r="G5177"/>
      <c r="H5177">
        <v>16.5</v>
      </c>
      <c r="I5177">
        <v>43.01</v>
      </c>
      <c r="J5177" t="s">
        <v>277</v>
      </c>
      <c r="K5177">
        <v>36.020833000000003</v>
      </c>
      <c r="L5177">
        <v>-86.681111000000001</v>
      </c>
      <c r="M5177" s="100" t="s">
        <v>38414</v>
      </c>
      <c r="N5177" t="s">
        <v>26254</v>
      </c>
      <c r="O5177" t="s">
        <v>42610</v>
      </c>
      <c r="P5177">
        <v>5</v>
      </c>
      <c r="Q5177" t="s">
        <v>27916</v>
      </c>
      <c r="R5177" t="s">
        <v>25829</v>
      </c>
      <c r="S5177" t="s">
        <v>26197</v>
      </c>
      <c r="T5177"/>
      <c r="U5177" t="s">
        <v>26198</v>
      </c>
      <c r="V5177" t="s">
        <v>26199</v>
      </c>
      <c r="Y5177" s="97"/>
      <c r="AA5177" s="91" t="str">
        <v>MILL016.5DA</v>
      </c>
    </row>
    <row r="5178" spans="1:27" s="91" customFormat="1" ht="15" customHeight="1" x14ac:dyDescent="0.35">
      <c r="A5178" t="s">
        <v>15284</v>
      </c>
      <c r="B5178" t="s">
        <v>15283</v>
      </c>
      <c r="C5178" t="s">
        <v>8566</v>
      </c>
      <c r="D5178" t="s">
        <v>15285</v>
      </c>
      <c r="E5178"/>
      <c r="F5178" t="s">
        <v>33</v>
      </c>
      <c r="G5178"/>
      <c r="H5178">
        <v>19.7</v>
      </c>
      <c r="I5178">
        <v>21.54</v>
      </c>
      <c r="J5178" t="s">
        <v>95</v>
      </c>
      <c r="K5178">
        <v>35.994639999999997</v>
      </c>
      <c r="L5178">
        <v>-86.692340000000002</v>
      </c>
      <c r="M5178" s="100" t="s">
        <v>38414</v>
      </c>
      <c r="N5178" t="s">
        <v>26254</v>
      </c>
      <c r="O5178" t="s">
        <v>42610</v>
      </c>
      <c r="P5178">
        <v>5</v>
      </c>
      <c r="Q5178" t="s">
        <v>27917</v>
      </c>
      <c r="R5178" t="s">
        <v>25829</v>
      </c>
      <c r="S5178" t="s">
        <v>26197</v>
      </c>
      <c r="T5178"/>
      <c r="U5178" t="s">
        <v>26198</v>
      </c>
      <c r="V5178" t="s">
        <v>26199</v>
      </c>
      <c r="Y5178" s="97"/>
      <c r="AA5178" s="91" t="str">
        <v>MILL019.7WI</v>
      </c>
    </row>
    <row r="5179" spans="1:27" s="91" customFormat="1" ht="15" customHeight="1" x14ac:dyDescent="0.35">
      <c r="A5179" t="s">
        <v>39762</v>
      </c>
      <c r="B5179" t="s">
        <v>15286</v>
      </c>
      <c r="C5179" t="s">
        <v>8566</v>
      </c>
      <c r="D5179" t="s">
        <v>15288</v>
      </c>
      <c r="E5179"/>
      <c r="F5179" t="s">
        <v>75</v>
      </c>
      <c r="G5179"/>
      <c r="H5179">
        <v>19.8</v>
      </c>
      <c r="I5179">
        <v>21.51</v>
      </c>
      <c r="J5179" t="s">
        <v>95</v>
      </c>
      <c r="K5179">
        <v>35.995109999999997</v>
      </c>
      <c r="L5179">
        <v>-86.6905</v>
      </c>
      <c r="M5179" s="100" t="s">
        <v>38414</v>
      </c>
      <c r="N5179" t="s">
        <v>26254</v>
      </c>
      <c r="O5179" t="s">
        <v>42610</v>
      </c>
      <c r="P5179">
        <v>5</v>
      </c>
      <c r="Q5179" t="s">
        <v>27917</v>
      </c>
      <c r="R5179" t="s">
        <v>25829</v>
      </c>
      <c r="S5179" t="s">
        <v>26197</v>
      </c>
      <c r="T5179"/>
      <c r="U5179" t="s">
        <v>26198</v>
      </c>
      <c r="V5179" t="s">
        <v>26199</v>
      </c>
      <c r="W5179" s="91" t="s">
        <v>15287</v>
      </c>
      <c r="X5179" s="91" t="s">
        <v>39763</v>
      </c>
      <c r="Y5179" s="97"/>
      <c r="AA5179" s="91" t="str">
        <v>MILL019.8WI</v>
      </c>
    </row>
    <row r="5180" spans="1:27" s="91" customFormat="1" ht="15" customHeight="1" x14ac:dyDescent="0.35">
      <c r="A5180" t="s">
        <v>15290</v>
      </c>
      <c r="B5180" t="s">
        <v>15289</v>
      </c>
      <c r="C5180" t="s">
        <v>8566</v>
      </c>
      <c r="D5180" t="s">
        <v>15291</v>
      </c>
      <c r="E5180"/>
      <c r="F5180" t="s">
        <v>75</v>
      </c>
      <c r="G5180"/>
      <c r="H5180">
        <v>22.2</v>
      </c>
      <c r="I5180">
        <v>11.08</v>
      </c>
      <c r="J5180" t="s">
        <v>95</v>
      </c>
      <c r="K5180">
        <v>35.95778</v>
      </c>
      <c r="L5180">
        <v>-86.674719999999994</v>
      </c>
      <c r="M5180" s="100" t="s">
        <v>38414</v>
      </c>
      <c r="N5180" t="s">
        <v>26254</v>
      </c>
      <c r="O5180" t="s">
        <v>42610</v>
      </c>
      <c r="P5180">
        <v>5</v>
      </c>
      <c r="Q5180" t="s">
        <v>27917</v>
      </c>
      <c r="R5180" t="s">
        <v>25829</v>
      </c>
      <c r="S5180" t="s">
        <v>26197</v>
      </c>
      <c r="T5180"/>
      <c r="U5180" t="s">
        <v>26198</v>
      </c>
      <c r="V5180" t="s">
        <v>26199</v>
      </c>
      <c r="Y5180" s="97"/>
      <c r="AA5180" s="91" t="str">
        <v>MILL022.2WI</v>
      </c>
    </row>
    <row r="5181" spans="1:27" s="91" customFormat="1" ht="15" customHeight="1" x14ac:dyDescent="0.35">
      <c r="A5181" t="s">
        <v>15293</v>
      </c>
      <c r="B5181" t="s">
        <v>15292</v>
      </c>
      <c r="C5181" t="s">
        <v>8566</v>
      </c>
      <c r="D5181" t="s">
        <v>15294</v>
      </c>
      <c r="E5181"/>
      <c r="F5181" t="s">
        <v>33</v>
      </c>
      <c r="G5181"/>
      <c r="H5181">
        <v>23.5</v>
      </c>
      <c r="I5181">
        <v>6.68</v>
      </c>
      <c r="J5181" t="s">
        <v>95</v>
      </c>
      <c r="K5181">
        <v>35.952778000000002</v>
      </c>
      <c r="L5181">
        <v>-86.668056000000007</v>
      </c>
      <c r="M5181" s="100" t="s">
        <v>38414</v>
      </c>
      <c r="N5181" t="s">
        <v>26254</v>
      </c>
      <c r="O5181" t="s">
        <v>42610</v>
      </c>
      <c r="P5181">
        <v>5</v>
      </c>
      <c r="Q5181" t="s">
        <v>27917</v>
      </c>
      <c r="R5181" t="s">
        <v>25829</v>
      </c>
      <c r="S5181" t="s">
        <v>26197</v>
      </c>
      <c r="T5181"/>
      <c r="U5181" t="s">
        <v>26198</v>
      </c>
      <c r="V5181" t="s">
        <v>26199</v>
      </c>
      <c r="Y5181" s="97"/>
      <c r="AA5181" s="91" t="str">
        <v>MILL023.5WI</v>
      </c>
    </row>
    <row r="5182" spans="1:27" s="91" customFormat="1" ht="15" customHeight="1" x14ac:dyDescent="0.35">
      <c r="A5182" t="s">
        <v>15296</v>
      </c>
      <c r="B5182" t="s">
        <v>15295</v>
      </c>
      <c r="C5182" t="s">
        <v>15297</v>
      </c>
      <c r="D5182" t="s">
        <v>15298</v>
      </c>
      <c r="E5182"/>
      <c r="F5182" t="s">
        <v>28998</v>
      </c>
      <c r="G5182"/>
      <c r="H5182">
        <v>1.4</v>
      </c>
      <c r="I5182"/>
      <c r="J5182" t="s">
        <v>3025</v>
      </c>
      <c r="K5182">
        <v>36.249499999999998</v>
      </c>
      <c r="L5182">
        <v>-83.934399999999997</v>
      </c>
      <c r="M5182" s="100" t="s">
        <v>38424</v>
      </c>
      <c r="N5182" t="s">
        <v>26272</v>
      </c>
      <c r="O5182" t="s">
        <v>43177</v>
      </c>
      <c r="P5182">
        <v>4</v>
      </c>
      <c r="Q5182" t="s">
        <v>30134</v>
      </c>
      <c r="R5182" t="s">
        <v>25825</v>
      </c>
      <c r="S5182" t="s">
        <v>26197</v>
      </c>
      <c r="T5182" t="s">
        <v>27918</v>
      </c>
      <c r="U5182" t="s">
        <v>26207</v>
      </c>
      <c r="V5182" t="s">
        <v>26204</v>
      </c>
      <c r="W5182" s="91" t="s">
        <v>15299</v>
      </c>
      <c r="X5182" s="91" t="s">
        <v>35546</v>
      </c>
      <c r="Y5182" s="97"/>
      <c r="AA5182" s="91" t="str">
        <v>MILL1.0T1.4UN</v>
      </c>
    </row>
    <row r="5183" spans="1:27" s="91" customFormat="1" ht="15" customHeight="1" x14ac:dyDescent="0.35">
      <c r="A5183" t="s">
        <v>15301</v>
      </c>
      <c r="B5183" t="s">
        <v>15300</v>
      </c>
      <c r="C5183" t="s">
        <v>15302</v>
      </c>
      <c r="D5183" t="s">
        <v>15303</v>
      </c>
      <c r="E5183"/>
      <c r="F5183" t="s">
        <v>29086</v>
      </c>
      <c r="G5183"/>
      <c r="H5183">
        <v>0.6</v>
      </c>
      <c r="I5183">
        <v>1.17</v>
      </c>
      <c r="J5183" t="s">
        <v>826</v>
      </c>
      <c r="K5183">
        <v>36.494990000000001</v>
      </c>
      <c r="L5183">
        <v>-85.446650000000005</v>
      </c>
      <c r="M5183" s="100" t="s">
        <v>38458</v>
      </c>
      <c r="N5183" t="s">
        <v>26340</v>
      </c>
      <c r="O5183" t="s">
        <v>42609</v>
      </c>
      <c r="P5183">
        <v>5</v>
      </c>
      <c r="Q5183" t="s">
        <v>32623</v>
      </c>
      <c r="R5183" t="s">
        <v>25812</v>
      </c>
      <c r="S5183" t="s">
        <v>26197</v>
      </c>
      <c r="T5183"/>
      <c r="U5183" t="s">
        <v>26198</v>
      </c>
      <c r="V5183" t="s">
        <v>26199</v>
      </c>
      <c r="W5183" s="91" t="s">
        <v>15304</v>
      </c>
      <c r="X5183" s="91" t="s">
        <v>32624</v>
      </c>
      <c r="Y5183" s="97"/>
      <c r="AA5183" s="91" t="str">
        <v>MILL11.8T0.6OV</v>
      </c>
    </row>
    <row r="5184" spans="1:27" s="91" customFormat="1" ht="15" customHeight="1" x14ac:dyDescent="0.35">
      <c r="A5184" t="s">
        <v>37375</v>
      </c>
      <c r="B5184" t="s">
        <v>37376</v>
      </c>
      <c r="C5184" t="s">
        <v>37377</v>
      </c>
      <c r="D5184" t="s">
        <v>37378</v>
      </c>
      <c r="E5184"/>
      <c r="F5184" t="s">
        <v>75</v>
      </c>
      <c r="G5184"/>
      <c r="H5184">
        <v>0.2</v>
      </c>
      <c r="I5184">
        <v>0.9</v>
      </c>
      <c r="J5184" t="s">
        <v>277</v>
      </c>
      <c r="K5184">
        <v>36.01182</v>
      </c>
      <c r="L5184">
        <v>-86.696449999999999</v>
      </c>
      <c r="M5184" s="100" t="s">
        <v>38414</v>
      </c>
      <c r="N5184" t="s">
        <v>26254</v>
      </c>
      <c r="O5184" t="s">
        <v>42610</v>
      </c>
      <c r="P5184">
        <v>5</v>
      </c>
      <c r="Q5184" t="s">
        <v>39764</v>
      </c>
      <c r="R5184" t="s">
        <v>25829</v>
      </c>
      <c r="S5184" t="s">
        <v>26197</v>
      </c>
      <c r="T5184"/>
      <c r="U5184" t="s">
        <v>26198</v>
      </c>
      <c r="V5184" t="s">
        <v>26199</v>
      </c>
      <c r="X5184" s="91" t="s">
        <v>39765</v>
      </c>
      <c r="Y5184" s="97"/>
      <c r="AA5184" s="91" t="str">
        <v>MILL18.1T0.2DA</v>
      </c>
    </row>
    <row r="5185" spans="1:27" s="91" customFormat="1" ht="15" customHeight="1" x14ac:dyDescent="0.35">
      <c r="A5185" s="310" t="s">
        <v>43778</v>
      </c>
      <c r="B5185" s="310" t="s">
        <v>43779</v>
      </c>
      <c r="C5185" s="310" t="s">
        <v>15302</v>
      </c>
      <c r="D5185" s="310" t="s">
        <v>43780</v>
      </c>
      <c r="E5185" s="310"/>
      <c r="F5185" s="310" t="s">
        <v>28985</v>
      </c>
      <c r="G5185" s="310"/>
      <c r="H5185" s="314">
        <v>0.6</v>
      </c>
      <c r="I5185" s="314">
        <v>0.1</v>
      </c>
      <c r="J5185" s="310" t="s">
        <v>553</v>
      </c>
      <c r="K5185" s="314">
        <v>35.762770000000003</v>
      </c>
      <c r="L5185" s="314">
        <v>-83.545389999999998</v>
      </c>
      <c r="M5185" s="314" t="s">
        <v>38394</v>
      </c>
      <c r="N5185" s="310" t="s">
        <v>26308</v>
      </c>
      <c r="O5185" s="310" t="s">
        <v>39755</v>
      </c>
      <c r="P5185" s="314">
        <v>5</v>
      </c>
      <c r="Q5185" s="310" t="s">
        <v>32617</v>
      </c>
      <c r="R5185" s="310" t="s">
        <v>25825</v>
      </c>
      <c r="S5185" s="310" t="s">
        <v>26197</v>
      </c>
      <c r="T5185" s="310"/>
      <c r="U5185" s="310" t="s">
        <v>26198</v>
      </c>
      <c r="V5185" s="310" t="s">
        <v>26204</v>
      </c>
      <c r="Y5185" s="97"/>
      <c r="AA5185" s="91" t="str">
        <v>MILL4.2T0.6SV</v>
      </c>
    </row>
    <row r="5186" spans="1:27" s="91" customFormat="1" ht="15" customHeight="1" x14ac:dyDescent="0.35">
      <c r="A5186" t="s">
        <v>15306</v>
      </c>
      <c r="B5186" t="s">
        <v>15305</v>
      </c>
      <c r="C5186" t="s">
        <v>15302</v>
      </c>
      <c r="D5186" t="s">
        <v>15307</v>
      </c>
      <c r="E5186"/>
      <c r="F5186" t="s">
        <v>29086</v>
      </c>
      <c r="G5186"/>
      <c r="H5186">
        <v>2</v>
      </c>
      <c r="I5186">
        <v>0.31</v>
      </c>
      <c r="J5186" t="s">
        <v>235</v>
      </c>
      <c r="K5186">
        <v>36.511040000000001</v>
      </c>
      <c r="L5186">
        <v>-85.481740000000002</v>
      </c>
      <c r="M5186" s="100" t="s">
        <v>38458</v>
      </c>
      <c r="N5186" t="s">
        <v>26340</v>
      </c>
      <c r="O5186" t="s">
        <v>42609</v>
      </c>
      <c r="P5186">
        <v>5</v>
      </c>
      <c r="Q5186" t="s">
        <v>32625</v>
      </c>
      <c r="R5186" t="s">
        <v>25812</v>
      </c>
      <c r="S5186" t="s">
        <v>26197</v>
      </c>
      <c r="T5186"/>
      <c r="U5186" t="s">
        <v>26198</v>
      </c>
      <c r="V5186" t="s">
        <v>26199</v>
      </c>
      <c r="W5186" s="91" t="s">
        <v>15308</v>
      </c>
      <c r="X5186" s="91" t="s">
        <v>32626</v>
      </c>
      <c r="Y5186" s="97"/>
      <c r="AA5186" s="91" t="str">
        <v>MILL5.6T2.0CY</v>
      </c>
    </row>
    <row r="5187" spans="1:27" s="91" customFormat="1" ht="15" customHeight="1" x14ac:dyDescent="0.35">
      <c r="A5187" t="s">
        <v>15310</v>
      </c>
      <c r="B5187" t="s">
        <v>15309</v>
      </c>
      <c r="C5187" t="s">
        <v>15302</v>
      </c>
      <c r="D5187" t="s">
        <v>15311</v>
      </c>
      <c r="E5187"/>
      <c r="F5187" t="s">
        <v>929</v>
      </c>
      <c r="G5187"/>
      <c r="H5187">
        <v>0.1</v>
      </c>
      <c r="I5187">
        <v>0.06</v>
      </c>
      <c r="J5187" t="s">
        <v>619</v>
      </c>
      <c r="K5187">
        <v>36.330959999999997</v>
      </c>
      <c r="L5187">
        <v>-89.195620000000005</v>
      </c>
      <c r="M5187" s="100" t="s">
        <v>38448</v>
      </c>
      <c r="N5187" t="s">
        <v>619</v>
      </c>
      <c r="O5187" t="s">
        <v>42611</v>
      </c>
      <c r="P5187">
        <v>5</v>
      </c>
      <c r="Q5187" t="s">
        <v>32627</v>
      </c>
      <c r="R5187" t="s">
        <v>25816</v>
      </c>
      <c r="S5187" t="s">
        <v>26197</v>
      </c>
      <c r="T5187"/>
      <c r="U5187" t="s">
        <v>26198</v>
      </c>
      <c r="V5187" t="s">
        <v>26199</v>
      </c>
      <c r="W5187" s="91" t="s">
        <v>15312</v>
      </c>
      <c r="X5187" s="91" t="s">
        <v>31098</v>
      </c>
      <c r="Y5187" s="97"/>
      <c r="AA5187" s="91" t="str">
        <v>MILL8.3T0.1OB</v>
      </c>
    </row>
    <row r="5188" spans="1:27" s="91" customFormat="1" ht="15" customHeight="1" x14ac:dyDescent="0.35">
      <c r="A5188" t="s">
        <v>15314</v>
      </c>
      <c r="B5188" t="s">
        <v>15313</v>
      </c>
      <c r="C5188" t="s">
        <v>15315</v>
      </c>
      <c r="D5188" t="s">
        <v>15316</v>
      </c>
      <c r="E5188"/>
      <c r="F5188" t="s">
        <v>29083</v>
      </c>
      <c r="G5188"/>
      <c r="H5188">
        <v>0.1</v>
      </c>
      <c r="I5188">
        <v>7.1</v>
      </c>
      <c r="J5188" t="s">
        <v>423</v>
      </c>
      <c r="K5188">
        <v>35.973332999999997</v>
      </c>
      <c r="L5188">
        <v>-87.583888999999999</v>
      </c>
      <c r="M5188" s="100" t="s">
        <v>38382</v>
      </c>
      <c r="N5188" t="s">
        <v>26210</v>
      </c>
      <c r="O5188" t="s">
        <v>42366</v>
      </c>
      <c r="P5188">
        <v>3</v>
      </c>
      <c r="Q5188" t="s">
        <v>27125</v>
      </c>
      <c r="R5188" t="s">
        <v>25829</v>
      </c>
      <c r="S5188" t="s">
        <v>26197</v>
      </c>
      <c r="T5188"/>
      <c r="U5188" t="s">
        <v>26198</v>
      </c>
      <c r="V5188" t="s">
        <v>26199</v>
      </c>
      <c r="Y5188" s="97"/>
      <c r="AA5188" s="91" t="str">
        <v>MILLE000.1HU</v>
      </c>
    </row>
    <row r="5189" spans="1:27" s="91" customFormat="1" ht="15" customHeight="1" x14ac:dyDescent="0.35">
      <c r="A5189" t="s">
        <v>15318</v>
      </c>
      <c r="B5189" t="s">
        <v>15317</v>
      </c>
      <c r="C5189" t="s">
        <v>15315</v>
      </c>
      <c r="D5189" t="s">
        <v>15319</v>
      </c>
      <c r="E5189"/>
      <c r="F5189" t="s">
        <v>28994</v>
      </c>
      <c r="G5189"/>
      <c r="H5189">
        <v>0.1</v>
      </c>
      <c r="I5189">
        <v>2.5299999999999998</v>
      </c>
      <c r="J5189" t="s">
        <v>270</v>
      </c>
      <c r="K5189">
        <v>36.476999999999997</v>
      </c>
      <c r="L5189">
        <v>-82.206000000000003</v>
      </c>
      <c r="M5189" s="100" t="s">
        <v>38412</v>
      </c>
      <c r="N5189" t="s">
        <v>29031</v>
      </c>
      <c r="O5189" t="s">
        <v>42125</v>
      </c>
      <c r="P5189">
        <v>2</v>
      </c>
      <c r="Q5189" t="s">
        <v>32628</v>
      </c>
      <c r="R5189" t="s">
        <v>25821</v>
      </c>
      <c r="S5189" t="s">
        <v>26197</v>
      </c>
      <c r="T5189"/>
      <c r="U5189" t="s">
        <v>26198</v>
      </c>
      <c r="V5189" t="s">
        <v>26204</v>
      </c>
      <c r="X5189" s="91" t="s">
        <v>32629</v>
      </c>
      <c r="Y5189" s="97"/>
      <c r="AA5189" s="91" t="str">
        <v>MILLE000.1SU</v>
      </c>
    </row>
    <row r="5190" spans="1:27" s="91" customFormat="1" ht="15" customHeight="1" x14ac:dyDescent="0.35">
      <c r="A5190" t="s">
        <v>15321</v>
      </c>
      <c r="B5190" t="s">
        <v>15320</v>
      </c>
      <c r="C5190" t="s">
        <v>15315</v>
      </c>
      <c r="D5190" t="s">
        <v>15322</v>
      </c>
      <c r="E5190"/>
      <c r="F5190" t="s">
        <v>58</v>
      </c>
      <c r="G5190"/>
      <c r="H5190">
        <v>0.2</v>
      </c>
      <c r="I5190">
        <v>1.86</v>
      </c>
      <c r="J5190" t="s">
        <v>2535</v>
      </c>
      <c r="K5190">
        <v>35.506540000000001</v>
      </c>
      <c r="L5190">
        <v>-85.113029999999995</v>
      </c>
      <c r="M5190" s="100" t="s">
        <v>38386</v>
      </c>
      <c r="N5190" t="s">
        <v>29084</v>
      </c>
      <c r="O5190" t="s">
        <v>42173</v>
      </c>
      <c r="P5190">
        <v>3</v>
      </c>
      <c r="Q5190" t="s">
        <v>26523</v>
      </c>
      <c r="R5190" t="s">
        <v>25802</v>
      </c>
      <c r="S5190" t="s">
        <v>26197</v>
      </c>
      <c r="T5190"/>
      <c r="U5190" t="s">
        <v>26198</v>
      </c>
      <c r="V5190" t="s">
        <v>26204</v>
      </c>
      <c r="X5190" s="91" t="s">
        <v>39766</v>
      </c>
      <c r="Y5190" s="97"/>
      <c r="AA5190" s="91" t="str">
        <v>MILLE000.2RH</v>
      </c>
    </row>
    <row r="5191" spans="1:27" s="91" customFormat="1" ht="15" customHeight="1" x14ac:dyDescent="0.35">
      <c r="A5191" t="s">
        <v>15324</v>
      </c>
      <c r="B5191" t="s">
        <v>15323</v>
      </c>
      <c r="C5191" t="s">
        <v>15315</v>
      </c>
      <c r="D5191" t="s">
        <v>15325</v>
      </c>
      <c r="E5191"/>
      <c r="F5191" t="s">
        <v>28994</v>
      </c>
      <c r="G5191"/>
      <c r="H5191">
        <v>0.4</v>
      </c>
      <c r="I5191">
        <v>1.46</v>
      </c>
      <c r="J5191" t="s">
        <v>270</v>
      </c>
      <c r="K5191">
        <v>36.551110000000001</v>
      </c>
      <c r="L5191">
        <v>-82.524169999999998</v>
      </c>
      <c r="M5191" s="100" t="s">
        <v>38412</v>
      </c>
      <c r="N5191" t="s">
        <v>29031</v>
      </c>
      <c r="O5191" t="s">
        <v>42456</v>
      </c>
      <c r="P5191">
        <v>3</v>
      </c>
      <c r="Q5191" t="s">
        <v>27919</v>
      </c>
      <c r="R5191" t="s">
        <v>25821</v>
      </c>
      <c r="S5191" t="s">
        <v>26197</v>
      </c>
      <c r="T5191"/>
      <c r="U5191" t="s">
        <v>26198</v>
      </c>
      <c r="V5191" t="s">
        <v>26204</v>
      </c>
      <c r="W5191" s="91" t="s">
        <v>15326</v>
      </c>
      <c r="X5191" s="91" t="s">
        <v>35547</v>
      </c>
      <c r="Y5191" s="97"/>
      <c r="AA5191" s="91" t="str">
        <v>MILLE000.4SU</v>
      </c>
    </row>
    <row r="5192" spans="1:27" s="91" customFormat="1" ht="15" customHeight="1" x14ac:dyDescent="0.35">
      <c r="A5192" t="s">
        <v>15328</v>
      </c>
      <c r="B5192" t="s">
        <v>15327</v>
      </c>
      <c r="C5192" t="s">
        <v>15329</v>
      </c>
      <c r="D5192" t="s">
        <v>15330</v>
      </c>
      <c r="E5192"/>
      <c r="F5192" t="s">
        <v>29088</v>
      </c>
      <c r="G5192"/>
      <c r="H5192">
        <v>0.6</v>
      </c>
      <c r="I5192">
        <v>22.94</v>
      </c>
      <c r="J5192" t="s">
        <v>793</v>
      </c>
      <c r="K5192">
        <v>36.5075</v>
      </c>
      <c r="L5192">
        <v>-87.034719999999993</v>
      </c>
      <c r="M5192" s="100" t="s">
        <v>38413</v>
      </c>
      <c r="N5192" t="s">
        <v>26250</v>
      </c>
      <c r="O5192" t="s">
        <v>42579</v>
      </c>
      <c r="P5192">
        <v>4</v>
      </c>
      <c r="Q5192" t="s">
        <v>27071</v>
      </c>
      <c r="R5192" t="s">
        <v>25829</v>
      </c>
      <c r="S5192" t="s">
        <v>26197</v>
      </c>
      <c r="T5192"/>
      <c r="U5192" t="s">
        <v>26198</v>
      </c>
      <c r="V5192" t="s">
        <v>26199</v>
      </c>
      <c r="W5192" s="91" t="s">
        <v>15331</v>
      </c>
      <c r="X5192" s="91" t="s">
        <v>32630</v>
      </c>
      <c r="Y5192" s="97"/>
      <c r="AA5192" s="91" t="str">
        <v>MILLE000.6RN</v>
      </c>
    </row>
    <row r="5193" spans="1:27" s="91" customFormat="1" ht="15" customHeight="1" x14ac:dyDescent="0.35">
      <c r="A5193" t="s">
        <v>27922</v>
      </c>
      <c r="B5193" t="s">
        <v>27921</v>
      </c>
      <c r="C5193" t="s">
        <v>15315</v>
      </c>
      <c r="D5193" t="s">
        <v>27923</v>
      </c>
      <c r="E5193"/>
      <c r="F5193" t="s">
        <v>44</v>
      </c>
      <c r="G5193"/>
      <c r="H5193">
        <v>0.9</v>
      </c>
      <c r="I5193">
        <v>1.07</v>
      </c>
      <c r="J5193" t="s">
        <v>270</v>
      </c>
      <c r="K5193">
        <v>36.466200000000001</v>
      </c>
      <c r="L5193">
        <v>-82.204599999999999</v>
      </c>
      <c r="M5193" s="100" t="s">
        <v>38412</v>
      </c>
      <c r="N5193" t="s">
        <v>29031</v>
      </c>
      <c r="O5193" t="s">
        <v>42125</v>
      </c>
      <c r="P5193">
        <v>2</v>
      </c>
      <c r="Q5193" t="s">
        <v>32628</v>
      </c>
      <c r="R5193" t="s">
        <v>25821</v>
      </c>
      <c r="S5193" t="s">
        <v>26197</v>
      </c>
      <c r="T5193"/>
      <c r="U5193" t="s">
        <v>26198</v>
      </c>
      <c r="V5193" t="s">
        <v>26204</v>
      </c>
      <c r="Y5193" s="97"/>
      <c r="AA5193" s="91" t="str">
        <v>MILLE000.9SU</v>
      </c>
    </row>
    <row r="5194" spans="1:27" s="91" customFormat="1" ht="15" customHeight="1" x14ac:dyDescent="0.35">
      <c r="A5194" t="s">
        <v>15333</v>
      </c>
      <c r="B5194" t="s">
        <v>15332</v>
      </c>
      <c r="C5194" t="s">
        <v>15334</v>
      </c>
      <c r="D5194" t="s">
        <v>15335</v>
      </c>
      <c r="E5194"/>
      <c r="F5194" t="s">
        <v>27</v>
      </c>
      <c r="G5194"/>
      <c r="H5194">
        <v>1</v>
      </c>
      <c r="I5194">
        <v>6.49</v>
      </c>
      <c r="J5194" t="s">
        <v>1463</v>
      </c>
      <c r="K5194">
        <v>35.957940000000001</v>
      </c>
      <c r="L5194">
        <v>-89.226290000000006</v>
      </c>
      <c r="M5194" s="100" t="s">
        <v>38429</v>
      </c>
      <c r="N5194" t="s">
        <v>26286</v>
      </c>
      <c r="O5194" t="s">
        <v>42357</v>
      </c>
      <c r="P5194">
        <v>2</v>
      </c>
      <c r="Q5194" t="s">
        <v>27924</v>
      </c>
      <c r="R5194" t="s">
        <v>25816</v>
      </c>
      <c r="S5194" t="s">
        <v>26197</v>
      </c>
      <c r="T5194"/>
      <c r="U5194" t="s">
        <v>26198</v>
      </c>
      <c r="V5194" t="s">
        <v>26199</v>
      </c>
      <c r="Y5194" s="97"/>
      <c r="AA5194" s="91" t="str">
        <v>MILLE001.0DY</v>
      </c>
    </row>
    <row r="5195" spans="1:27" s="91" customFormat="1" ht="15" customHeight="1" x14ac:dyDescent="0.35">
      <c r="A5195" s="310" t="s">
        <v>41481</v>
      </c>
      <c r="B5195" s="310" t="s">
        <v>41482</v>
      </c>
      <c r="C5195" s="310" t="s">
        <v>15334</v>
      </c>
      <c r="D5195" s="310" t="s">
        <v>41483</v>
      </c>
      <c r="E5195" s="310"/>
      <c r="F5195" s="310" t="s">
        <v>28994</v>
      </c>
      <c r="G5195" s="310"/>
      <c r="H5195" s="314">
        <v>1.1000000000000001</v>
      </c>
      <c r="I5195" s="314">
        <v>1.03</v>
      </c>
      <c r="J5195" s="310" t="s">
        <v>270</v>
      </c>
      <c r="K5195" s="314">
        <v>36.561900000000001</v>
      </c>
      <c r="L5195" s="314">
        <v>-82.521299999999997</v>
      </c>
      <c r="M5195" s="314" t="s">
        <v>38412</v>
      </c>
      <c r="N5195" s="310" t="s">
        <v>29031</v>
      </c>
      <c r="O5195" s="310" t="s">
        <v>40017</v>
      </c>
      <c r="P5195" s="314">
        <v>3</v>
      </c>
      <c r="Q5195" s="310" t="s">
        <v>27919</v>
      </c>
      <c r="R5195" s="310" t="s">
        <v>25821</v>
      </c>
      <c r="S5195" s="310" t="s">
        <v>26197</v>
      </c>
      <c r="T5195" s="310"/>
      <c r="U5195" s="310" t="s">
        <v>26198</v>
      </c>
      <c r="V5195" s="310" t="s">
        <v>26204</v>
      </c>
      <c r="Y5195" s="97"/>
      <c r="AA5195" s="91" t="str">
        <v>MILLE001.1SU</v>
      </c>
    </row>
    <row r="5196" spans="1:27" s="91" customFormat="1" ht="15" customHeight="1" x14ac:dyDescent="0.35">
      <c r="A5196" t="s">
        <v>15337</v>
      </c>
      <c r="B5196" t="s">
        <v>15336</v>
      </c>
      <c r="C5196" t="s">
        <v>15315</v>
      </c>
      <c r="D5196" t="s">
        <v>15338</v>
      </c>
      <c r="E5196"/>
      <c r="F5196" t="s">
        <v>58</v>
      </c>
      <c r="G5196"/>
      <c r="H5196">
        <v>1.2</v>
      </c>
      <c r="I5196">
        <v>1.19</v>
      </c>
      <c r="J5196" t="s">
        <v>2535</v>
      </c>
      <c r="K5196">
        <v>35.516910000000003</v>
      </c>
      <c r="L5196">
        <v>-85.123599999999996</v>
      </c>
      <c r="M5196" s="100" t="s">
        <v>38386</v>
      </c>
      <c r="N5196" t="s">
        <v>29084</v>
      </c>
      <c r="O5196" t="s">
        <v>42173</v>
      </c>
      <c r="P5196">
        <v>3</v>
      </c>
      <c r="Q5196" t="s">
        <v>26523</v>
      </c>
      <c r="R5196" t="s">
        <v>25802</v>
      </c>
      <c r="S5196" t="s">
        <v>26197</v>
      </c>
      <c r="T5196"/>
      <c r="U5196" t="s">
        <v>26198</v>
      </c>
      <c r="V5196" t="s">
        <v>26204</v>
      </c>
      <c r="X5196" s="91" t="s">
        <v>39767</v>
      </c>
      <c r="Y5196" s="97"/>
      <c r="AA5196" s="91" t="str">
        <v>MILLE001.2RH</v>
      </c>
    </row>
    <row r="5197" spans="1:27" s="91" customFormat="1" ht="15" customHeight="1" x14ac:dyDescent="0.35">
      <c r="A5197" t="s">
        <v>15340</v>
      </c>
      <c r="B5197" t="s">
        <v>15339</v>
      </c>
      <c r="C5197" t="s">
        <v>15329</v>
      </c>
      <c r="D5197" t="s">
        <v>15341</v>
      </c>
      <c r="E5197"/>
      <c r="F5197" t="s">
        <v>29088</v>
      </c>
      <c r="G5197"/>
      <c r="H5197">
        <v>1.8</v>
      </c>
      <c r="I5197">
        <v>20.79</v>
      </c>
      <c r="J5197" t="s">
        <v>793</v>
      </c>
      <c r="K5197">
        <v>36.488332999999997</v>
      </c>
      <c r="L5197">
        <v>-87.039165999999994</v>
      </c>
      <c r="M5197" s="100" t="s">
        <v>38413</v>
      </c>
      <c r="N5197" t="s">
        <v>26250</v>
      </c>
      <c r="O5197" t="s">
        <v>42579</v>
      </c>
      <c r="P5197">
        <v>4</v>
      </c>
      <c r="Q5197" t="s">
        <v>27071</v>
      </c>
      <c r="R5197" t="s">
        <v>25829</v>
      </c>
      <c r="S5197" t="s">
        <v>26197</v>
      </c>
      <c r="T5197"/>
      <c r="U5197" t="s">
        <v>26198</v>
      </c>
      <c r="V5197" t="s">
        <v>26199</v>
      </c>
      <c r="Y5197" s="97"/>
      <c r="AA5197" s="91" t="str">
        <v>MILLE001.8RN</v>
      </c>
    </row>
    <row r="5198" spans="1:27" s="91" customFormat="1" ht="15" customHeight="1" x14ac:dyDescent="0.35">
      <c r="A5198" t="s">
        <v>15343</v>
      </c>
      <c r="B5198" t="s">
        <v>15342</v>
      </c>
      <c r="C5198" t="s">
        <v>15329</v>
      </c>
      <c r="D5198" t="s">
        <v>15344</v>
      </c>
      <c r="E5198"/>
      <c r="F5198" t="s">
        <v>29088</v>
      </c>
      <c r="G5198"/>
      <c r="H5198">
        <v>7.3</v>
      </c>
      <c r="I5198">
        <v>1.7</v>
      </c>
      <c r="J5198" t="s">
        <v>793</v>
      </c>
      <c r="K5198">
        <v>36.435279999999999</v>
      </c>
      <c r="L5198">
        <v>-87.002189999999999</v>
      </c>
      <c r="M5198" s="100" t="s">
        <v>38413</v>
      </c>
      <c r="N5198" t="s">
        <v>26250</v>
      </c>
      <c r="O5198" t="s">
        <v>42579</v>
      </c>
      <c r="P5198">
        <v>4</v>
      </c>
      <c r="Q5198" t="s">
        <v>32631</v>
      </c>
      <c r="R5198" t="s">
        <v>25829</v>
      </c>
      <c r="S5198" t="s">
        <v>26197</v>
      </c>
      <c r="T5198"/>
      <c r="U5198" t="s">
        <v>26198</v>
      </c>
      <c r="V5198" t="s">
        <v>26199</v>
      </c>
      <c r="W5198" s="91" t="s">
        <v>35548</v>
      </c>
      <c r="X5198" s="91" t="s">
        <v>42612</v>
      </c>
      <c r="Y5198" s="97"/>
      <c r="AA5198" s="91" t="str">
        <v>MILLE007.3RN</v>
      </c>
    </row>
    <row r="5199" spans="1:27" s="91" customFormat="1" ht="15" customHeight="1" x14ac:dyDescent="0.35">
      <c r="A5199" t="s">
        <v>15346</v>
      </c>
      <c r="B5199" t="s">
        <v>15345</v>
      </c>
      <c r="C5199" t="s">
        <v>15329</v>
      </c>
      <c r="D5199" t="s">
        <v>15347</v>
      </c>
      <c r="E5199"/>
      <c r="F5199" t="s">
        <v>29088</v>
      </c>
      <c r="G5199"/>
      <c r="H5199">
        <v>8</v>
      </c>
      <c r="I5199">
        <v>1.7</v>
      </c>
      <c r="J5199" t="s">
        <v>793</v>
      </c>
      <c r="K5199">
        <v>36.429229999999997</v>
      </c>
      <c r="L5199">
        <v>-87.006079999999997</v>
      </c>
      <c r="M5199" s="100" t="s">
        <v>38413</v>
      </c>
      <c r="N5199" t="s">
        <v>26250</v>
      </c>
      <c r="O5199" t="s">
        <v>42579</v>
      </c>
      <c r="P5199">
        <v>4</v>
      </c>
      <c r="Q5199" t="s">
        <v>32631</v>
      </c>
      <c r="R5199" t="s">
        <v>25829</v>
      </c>
      <c r="S5199" t="s">
        <v>26197</v>
      </c>
      <c r="T5199"/>
      <c r="U5199" t="s">
        <v>26198</v>
      </c>
      <c r="V5199" t="s">
        <v>26199</v>
      </c>
      <c r="Y5199" s="97"/>
      <c r="AA5199" s="91" t="str">
        <v>MILLE008.0RN</v>
      </c>
    </row>
    <row r="5200" spans="1:27" s="91" customFormat="1" ht="15" customHeight="1" x14ac:dyDescent="0.35">
      <c r="A5200" t="s">
        <v>15349</v>
      </c>
      <c r="B5200" t="s">
        <v>15348</v>
      </c>
      <c r="C5200" t="s">
        <v>15350</v>
      </c>
      <c r="D5200" t="s">
        <v>15351</v>
      </c>
      <c r="E5200"/>
      <c r="F5200" t="s">
        <v>29088</v>
      </c>
      <c r="G5200"/>
      <c r="H5200">
        <v>0.6</v>
      </c>
      <c r="I5200">
        <v>1.88</v>
      </c>
      <c r="J5200" t="s">
        <v>793</v>
      </c>
      <c r="K5200">
        <v>36.440950000000001</v>
      </c>
      <c r="L5200">
        <v>-87.008790000000005</v>
      </c>
      <c r="M5200" s="100" t="s">
        <v>38413</v>
      </c>
      <c r="N5200" t="s">
        <v>26250</v>
      </c>
      <c r="O5200" t="s">
        <v>42579</v>
      </c>
      <c r="P5200">
        <v>4</v>
      </c>
      <c r="Q5200" t="s">
        <v>32632</v>
      </c>
      <c r="R5200" t="s">
        <v>25829</v>
      </c>
      <c r="S5200" t="s">
        <v>26197</v>
      </c>
      <c r="T5200"/>
      <c r="U5200" t="s">
        <v>26198</v>
      </c>
      <c r="V5200" t="s">
        <v>26199</v>
      </c>
      <c r="Y5200" s="97"/>
      <c r="AA5200" s="91" t="str">
        <v>MILLE5.8T0.6RN</v>
      </c>
    </row>
    <row r="5201" spans="1:27" s="91" customFormat="1" ht="15" customHeight="1" x14ac:dyDescent="0.35">
      <c r="A5201" s="310" t="s">
        <v>43676</v>
      </c>
      <c r="B5201" s="310" t="s">
        <v>43677</v>
      </c>
      <c r="C5201" s="310" t="s">
        <v>43678</v>
      </c>
      <c r="D5201" s="310" t="s">
        <v>43679</v>
      </c>
      <c r="E5201" s="310"/>
      <c r="F5201" s="310" t="s">
        <v>28994</v>
      </c>
      <c r="G5201" s="310"/>
      <c r="H5201" s="314">
        <v>1.1000000000000001</v>
      </c>
      <c r="I5201" s="314">
        <v>5.93</v>
      </c>
      <c r="J5201" s="310" t="s">
        <v>553</v>
      </c>
      <c r="K5201" s="314">
        <v>35.927489999999999</v>
      </c>
      <c r="L5201" s="314">
        <v>-83.546390000000002</v>
      </c>
      <c r="M5201" s="314" t="s">
        <v>38394</v>
      </c>
      <c r="N5201" s="310" t="s">
        <v>26308</v>
      </c>
      <c r="O5201" s="310" t="s">
        <v>39497</v>
      </c>
      <c r="P5201" s="314">
        <v>5</v>
      </c>
      <c r="Q5201" s="310" t="s">
        <v>43680</v>
      </c>
      <c r="R5201" s="310" t="s">
        <v>25825</v>
      </c>
      <c r="S5201" s="310" t="s">
        <v>26197</v>
      </c>
      <c r="T5201" s="310"/>
      <c r="U5201" s="310" t="s">
        <v>26198</v>
      </c>
      <c r="V5201" s="310" t="s">
        <v>26204</v>
      </c>
      <c r="Y5201" s="97"/>
      <c r="AA5201" s="91" t="str">
        <v>MILLI001.1SV</v>
      </c>
    </row>
    <row r="5202" spans="1:27" s="91" customFormat="1" ht="15" customHeight="1" x14ac:dyDescent="0.35">
      <c r="A5202" t="s">
        <v>15353</v>
      </c>
      <c r="B5202" t="s">
        <v>15352</v>
      </c>
      <c r="C5202" t="s">
        <v>15354</v>
      </c>
      <c r="D5202" t="s">
        <v>15355</v>
      </c>
      <c r="E5202"/>
      <c r="F5202" t="s">
        <v>58</v>
      </c>
      <c r="G5202"/>
      <c r="H5202">
        <v>0.1</v>
      </c>
      <c r="I5202">
        <v>14.48</v>
      </c>
      <c r="J5202" t="s">
        <v>2322</v>
      </c>
      <c r="K5202">
        <v>35.886665999999998</v>
      </c>
      <c r="L5202">
        <v>-85.251389000000003</v>
      </c>
      <c r="M5202" s="100" t="s">
        <v>38383</v>
      </c>
      <c r="N5202" t="s">
        <v>3589</v>
      </c>
      <c r="O5202" t="s">
        <v>42580</v>
      </c>
      <c r="P5202">
        <v>2</v>
      </c>
      <c r="Q5202" t="s">
        <v>26745</v>
      </c>
      <c r="R5202" t="s">
        <v>25812</v>
      </c>
      <c r="S5202" t="s">
        <v>26197</v>
      </c>
      <c r="T5202"/>
      <c r="U5202" t="s">
        <v>26198</v>
      </c>
      <c r="V5202" t="s">
        <v>26199</v>
      </c>
      <c r="Y5202" s="97"/>
      <c r="AA5202" s="91" t="str">
        <v>MILLS000.1WH</v>
      </c>
    </row>
    <row r="5203" spans="1:27" s="91" customFormat="1" ht="15" customHeight="1" x14ac:dyDescent="0.35">
      <c r="A5203" t="s">
        <v>15357</v>
      </c>
      <c r="B5203" t="s">
        <v>15356</v>
      </c>
      <c r="C5203" t="s">
        <v>15358</v>
      </c>
      <c r="D5203" t="s">
        <v>15359</v>
      </c>
      <c r="E5203"/>
      <c r="F5203" t="s">
        <v>44</v>
      </c>
      <c r="G5203"/>
      <c r="H5203">
        <v>0.1</v>
      </c>
      <c r="I5203">
        <v>0.86</v>
      </c>
      <c r="J5203" t="s">
        <v>230</v>
      </c>
      <c r="K5203">
        <v>36.190190000000001</v>
      </c>
      <c r="L5203">
        <v>-82.449470000000005</v>
      </c>
      <c r="M5203" s="100" t="s">
        <v>38387</v>
      </c>
      <c r="N5203" t="s">
        <v>26214</v>
      </c>
      <c r="O5203" t="s">
        <v>42209</v>
      </c>
      <c r="P5203">
        <v>5</v>
      </c>
      <c r="Q5203" t="s">
        <v>32633</v>
      </c>
      <c r="R5203" t="s">
        <v>25821</v>
      </c>
      <c r="S5203" t="s">
        <v>26197</v>
      </c>
      <c r="T5203"/>
      <c r="U5203" t="s">
        <v>26198</v>
      </c>
      <c r="V5203" t="s">
        <v>26204</v>
      </c>
      <c r="Y5203" s="97"/>
      <c r="AA5203" s="91" t="str">
        <v>MILLS000.1WN</v>
      </c>
    </row>
    <row r="5204" spans="1:27" s="91" customFormat="1" ht="15" customHeight="1" x14ac:dyDescent="0.35">
      <c r="A5204" t="s">
        <v>15361</v>
      </c>
      <c r="B5204" t="s">
        <v>15360</v>
      </c>
      <c r="C5204" t="s">
        <v>15362</v>
      </c>
      <c r="D5204" t="s">
        <v>15363</v>
      </c>
      <c r="E5204"/>
      <c r="F5204" t="s">
        <v>58</v>
      </c>
      <c r="G5204"/>
      <c r="H5204">
        <v>0.2</v>
      </c>
      <c r="I5204">
        <v>0.6</v>
      </c>
      <c r="J5204" t="s">
        <v>313</v>
      </c>
      <c r="K5204">
        <v>35.989400000000003</v>
      </c>
      <c r="L5204">
        <v>-84.752799999999993</v>
      </c>
      <c r="M5204" s="100" t="s">
        <v>38416</v>
      </c>
      <c r="N5204" t="s">
        <v>26258</v>
      </c>
      <c r="O5204" t="s">
        <v>42525</v>
      </c>
      <c r="P5204">
        <v>1</v>
      </c>
      <c r="Q5204" t="s">
        <v>31954</v>
      </c>
      <c r="R5204" t="s">
        <v>25812</v>
      </c>
      <c r="S5204" t="s">
        <v>26197</v>
      </c>
      <c r="T5204"/>
      <c r="U5204" t="s">
        <v>26198</v>
      </c>
      <c r="V5204" t="s">
        <v>26199</v>
      </c>
      <c r="W5204" s="91" t="s">
        <v>15364</v>
      </c>
      <c r="X5204" s="91" t="s">
        <v>37379</v>
      </c>
      <c r="Y5204" s="97"/>
      <c r="AA5204" s="91" t="str">
        <v>MILLS000.2CU</v>
      </c>
    </row>
    <row r="5205" spans="1:27" s="91" customFormat="1" ht="15" customHeight="1" x14ac:dyDescent="0.35">
      <c r="A5205" t="s">
        <v>15364</v>
      </c>
      <c r="B5205" t="s">
        <v>15365</v>
      </c>
      <c r="C5205" t="s">
        <v>15362</v>
      </c>
      <c r="D5205" t="s">
        <v>15366</v>
      </c>
      <c r="E5205"/>
      <c r="F5205" t="s">
        <v>58</v>
      </c>
      <c r="G5205"/>
      <c r="H5205">
        <v>0.3</v>
      </c>
      <c r="I5205">
        <v>0.3</v>
      </c>
      <c r="J5205" t="s">
        <v>313</v>
      </c>
      <c r="K5205">
        <v>35.987499999999997</v>
      </c>
      <c r="L5205">
        <v>-84.749170000000007</v>
      </c>
      <c r="M5205" s="100" t="s">
        <v>38416</v>
      </c>
      <c r="N5205" t="s">
        <v>26258</v>
      </c>
      <c r="O5205" t="s">
        <v>42525</v>
      </c>
      <c r="P5205">
        <v>1</v>
      </c>
      <c r="Q5205" t="s">
        <v>31954</v>
      </c>
      <c r="R5205" t="s">
        <v>25812</v>
      </c>
      <c r="S5205" t="s">
        <v>26197</v>
      </c>
      <c r="T5205"/>
      <c r="U5205" t="s">
        <v>26198</v>
      </c>
      <c r="V5205" t="s">
        <v>26199</v>
      </c>
      <c r="Y5205" s="97"/>
      <c r="AA5205" s="91" t="str">
        <v>MILLS000.3CU</v>
      </c>
    </row>
    <row r="5206" spans="1:27" s="91" customFormat="1" ht="15" customHeight="1" x14ac:dyDescent="0.35">
      <c r="A5206" t="s">
        <v>15368</v>
      </c>
      <c r="B5206" t="s">
        <v>15367</v>
      </c>
      <c r="C5206" t="s">
        <v>15362</v>
      </c>
      <c r="D5206" t="s">
        <v>15369</v>
      </c>
      <c r="E5206"/>
      <c r="F5206" t="s">
        <v>28998</v>
      </c>
      <c r="G5206"/>
      <c r="H5206">
        <v>1</v>
      </c>
      <c r="I5206">
        <v>4.8</v>
      </c>
      <c r="J5206" t="s">
        <v>15</v>
      </c>
      <c r="K5206">
        <v>35.78725</v>
      </c>
      <c r="L5206">
        <v>-83.772080000000003</v>
      </c>
      <c r="M5206" s="100" t="s">
        <v>38415</v>
      </c>
      <c r="N5206" t="s">
        <v>26602</v>
      </c>
      <c r="O5206" t="s">
        <v>42220</v>
      </c>
      <c r="P5206">
        <v>2</v>
      </c>
      <c r="Q5206" t="s">
        <v>32634</v>
      </c>
      <c r="R5206" t="s">
        <v>25825</v>
      </c>
      <c r="S5206" t="s">
        <v>26197</v>
      </c>
      <c r="T5206"/>
      <c r="U5206" t="s">
        <v>26198</v>
      </c>
      <c r="V5206" t="s">
        <v>26204</v>
      </c>
      <c r="Y5206" s="97"/>
      <c r="AA5206" s="91" t="str">
        <v>MILLS001.0BT</v>
      </c>
    </row>
    <row r="5207" spans="1:27" s="91" customFormat="1" ht="15" customHeight="1" x14ac:dyDescent="0.35">
      <c r="A5207" t="s">
        <v>15371</v>
      </c>
      <c r="B5207" t="s">
        <v>15370</v>
      </c>
      <c r="C5207" t="s">
        <v>15372</v>
      </c>
      <c r="D5207" t="s">
        <v>15373</v>
      </c>
      <c r="E5207"/>
      <c r="F5207" t="s">
        <v>44</v>
      </c>
      <c r="G5207"/>
      <c r="H5207">
        <v>4.9000000000000004</v>
      </c>
      <c r="I5207">
        <v>2.0699999999999998</v>
      </c>
      <c r="J5207" t="s">
        <v>285</v>
      </c>
      <c r="K5207">
        <v>35.014740000000003</v>
      </c>
      <c r="L5207">
        <v>-84.933509999999998</v>
      </c>
      <c r="M5207" s="100" t="s">
        <v>38558</v>
      </c>
      <c r="N5207" t="s">
        <v>26436</v>
      </c>
      <c r="O5207" t="s">
        <v>42581</v>
      </c>
      <c r="P5207">
        <v>1</v>
      </c>
      <c r="Q5207" t="s">
        <v>32635</v>
      </c>
      <c r="R5207" t="s">
        <v>25802</v>
      </c>
      <c r="S5207" t="s">
        <v>26197</v>
      </c>
      <c r="T5207"/>
      <c r="U5207" t="s">
        <v>26198</v>
      </c>
      <c r="V5207" t="s">
        <v>26204</v>
      </c>
      <c r="W5207" s="91" t="s">
        <v>15374</v>
      </c>
      <c r="X5207" s="91" t="s">
        <v>35549</v>
      </c>
      <c r="Y5207" s="97"/>
      <c r="AA5207" s="91" t="str">
        <v>MILLS004.9BR</v>
      </c>
    </row>
    <row r="5208" spans="1:27" s="91" customFormat="1" ht="15" customHeight="1" x14ac:dyDescent="0.35">
      <c r="A5208" t="s">
        <v>15376</v>
      </c>
      <c r="B5208" t="s">
        <v>15375</v>
      </c>
      <c r="C5208" t="s">
        <v>15377</v>
      </c>
      <c r="D5208" t="s">
        <v>15378</v>
      </c>
      <c r="E5208"/>
      <c r="F5208" t="s">
        <v>28981</v>
      </c>
      <c r="G5208"/>
      <c r="H5208">
        <v>1</v>
      </c>
      <c r="I5208">
        <v>1.17</v>
      </c>
      <c r="J5208" t="s">
        <v>625</v>
      </c>
      <c r="K5208">
        <v>36.08672</v>
      </c>
      <c r="L5208">
        <v>-82.444220000000001</v>
      </c>
      <c r="M5208" s="100" t="s">
        <v>38387</v>
      </c>
      <c r="N5208" t="s">
        <v>26214</v>
      </c>
      <c r="O5208" t="s">
        <v>42117</v>
      </c>
      <c r="P5208">
        <v>5</v>
      </c>
      <c r="Q5208" t="s">
        <v>32636</v>
      </c>
      <c r="R5208" t="s">
        <v>25821</v>
      </c>
      <c r="S5208" t="s">
        <v>26197</v>
      </c>
      <c r="T5208"/>
      <c r="U5208" t="s">
        <v>26198</v>
      </c>
      <c r="V5208" t="s">
        <v>26204</v>
      </c>
      <c r="Y5208" s="97"/>
      <c r="AA5208" s="91" t="str">
        <v>MINE001.0UC</v>
      </c>
    </row>
    <row r="5209" spans="1:27" s="91" customFormat="1" ht="15" customHeight="1" x14ac:dyDescent="0.35">
      <c r="A5209" t="s">
        <v>15380</v>
      </c>
      <c r="B5209" t="s">
        <v>15379</v>
      </c>
      <c r="C5209" t="s">
        <v>15381</v>
      </c>
      <c r="D5209" t="s">
        <v>15382</v>
      </c>
      <c r="E5209"/>
      <c r="F5209" t="s">
        <v>28994</v>
      </c>
      <c r="G5209"/>
      <c r="H5209">
        <v>1</v>
      </c>
      <c r="I5209">
        <v>9.67</v>
      </c>
      <c r="J5209" t="s">
        <v>64</v>
      </c>
      <c r="K5209">
        <v>36.179110000000001</v>
      </c>
      <c r="L5209">
        <v>-83.046329999999998</v>
      </c>
      <c r="M5209" s="100" t="s">
        <v>38387</v>
      </c>
      <c r="N5209" t="s">
        <v>26214</v>
      </c>
      <c r="O5209" t="s">
        <v>42189</v>
      </c>
      <c r="P5209">
        <v>5</v>
      </c>
      <c r="Q5209" t="s">
        <v>27925</v>
      </c>
      <c r="R5209" t="s">
        <v>25821</v>
      </c>
      <c r="S5209" t="s">
        <v>26197</v>
      </c>
      <c r="T5209"/>
      <c r="U5209" t="s">
        <v>26198</v>
      </c>
      <c r="V5209" t="s">
        <v>26204</v>
      </c>
      <c r="X5209" s="91" t="s">
        <v>32637</v>
      </c>
      <c r="Y5209" s="97"/>
      <c r="AA5209" s="91" t="str">
        <v>MINK001.0GE</v>
      </c>
    </row>
    <row r="5210" spans="1:27" s="91" customFormat="1" ht="15" customHeight="1" x14ac:dyDescent="0.35">
      <c r="A5210" t="s">
        <v>15384</v>
      </c>
      <c r="B5210" t="s">
        <v>15383</v>
      </c>
      <c r="C5210" t="s">
        <v>15381</v>
      </c>
      <c r="D5210" t="s">
        <v>15385</v>
      </c>
      <c r="E5210"/>
      <c r="F5210" t="s">
        <v>28994</v>
      </c>
      <c r="G5210"/>
      <c r="H5210">
        <v>2</v>
      </c>
      <c r="I5210">
        <v>5.03</v>
      </c>
      <c r="J5210" t="s">
        <v>64</v>
      </c>
      <c r="K5210">
        <v>36.169469999999997</v>
      </c>
      <c r="L5210">
        <v>-83.038780000000003</v>
      </c>
      <c r="M5210" s="100" t="s">
        <v>38387</v>
      </c>
      <c r="N5210" t="s">
        <v>26214</v>
      </c>
      <c r="O5210" t="s">
        <v>42189</v>
      </c>
      <c r="P5210">
        <v>5</v>
      </c>
      <c r="Q5210" t="s">
        <v>27925</v>
      </c>
      <c r="R5210" t="s">
        <v>25821</v>
      </c>
      <c r="S5210" t="s">
        <v>26197</v>
      </c>
      <c r="T5210"/>
      <c r="U5210" t="s">
        <v>26198</v>
      </c>
      <c r="V5210" t="s">
        <v>26204</v>
      </c>
      <c r="Y5210" s="97"/>
      <c r="AA5210" s="91" t="str">
        <v>MINK002.0GE</v>
      </c>
    </row>
    <row r="5211" spans="1:27" s="91" customFormat="1" ht="15" customHeight="1" x14ac:dyDescent="0.35">
      <c r="A5211" t="s">
        <v>15387</v>
      </c>
      <c r="B5211" t="s">
        <v>15386</v>
      </c>
      <c r="C5211" t="s">
        <v>15388</v>
      </c>
      <c r="D5211" t="s">
        <v>15389</v>
      </c>
      <c r="E5211"/>
      <c r="F5211" t="s">
        <v>28985</v>
      </c>
      <c r="G5211"/>
      <c r="H5211">
        <v>0.3</v>
      </c>
      <c r="I5211">
        <v>4.41</v>
      </c>
      <c r="J5211" t="s">
        <v>301</v>
      </c>
      <c r="K5211">
        <v>35.007420000000003</v>
      </c>
      <c r="L5211">
        <v>-84.688969999999998</v>
      </c>
      <c r="M5211" s="100" t="s">
        <v>38558</v>
      </c>
      <c r="N5211" t="s">
        <v>26436</v>
      </c>
      <c r="O5211" t="s">
        <v>42582</v>
      </c>
      <c r="P5211">
        <v>1</v>
      </c>
      <c r="Q5211" t="s">
        <v>32638</v>
      </c>
      <c r="R5211" t="s">
        <v>25802</v>
      </c>
      <c r="S5211" t="s">
        <v>26197</v>
      </c>
      <c r="T5211"/>
      <c r="U5211" t="s">
        <v>26198</v>
      </c>
      <c r="V5211" t="s">
        <v>26204</v>
      </c>
      <c r="X5211" s="91" t="s">
        <v>30197</v>
      </c>
      <c r="Y5211" s="97"/>
      <c r="AA5211" s="91" t="str">
        <v>MINNE000.3PO</v>
      </c>
    </row>
    <row r="5212" spans="1:27" s="91" customFormat="1" ht="15" customHeight="1" x14ac:dyDescent="0.35">
      <c r="A5212" t="s">
        <v>15391</v>
      </c>
      <c r="B5212" t="s">
        <v>15390</v>
      </c>
      <c r="C5212" t="s">
        <v>15392</v>
      </c>
      <c r="D5212" t="s">
        <v>15393</v>
      </c>
      <c r="E5212"/>
      <c r="F5212" t="s">
        <v>33</v>
      </c>
      <c r="G5212"/>
      <c r="H5212">
        <v>0.8</v>
      </c>
      <c r="I5212">
        <v>4.0599999999999996</v>
      </c>
      <c r="J5212" t="s">
        <v>53</v>
      </c>
      <c r="K5212">
        <v>35.338900000000002</v>
      </c>
      <c r="L5212">
        <v>-87.095200000000006</v>
      </c>
      <c r="M5212" s="100" t="s">
        <v>38385</v>
      </c>
      <c r="N5212" t="s">
        <v>26213</v>
      </c>
      <c r="O5212" t="s">
        <v>42583</v>
      </c>
      <c r="P5212">
        <v>2</v>
      </c>
      <c r="Q5212" t="s">
        <v>32639</v>
      </c>
      <c r="R5212" t="s">
        <v>25808</v>
      </c>
      <c r="S5212" t="s">
        <v>26197</v>
      </c>
      <c r="T5212"/>
      <c r="U5212" t="s">
        <v>26198</v>
      </c>
      <c r="V5212" t="s">
        <v>26199</v>
      </c>
      <c r="Y5212" s="97"/>
      <c r="AA5212" s="91" t="str">
        <v>MINNO000.8GS</v>
      </c>
    </row>
    <row r="5213" spans="1:27" s="91" customFormat="1" ht="15" customHeight="1" x14ac:dyDescent="0.35">
      <c r="A5213" t="s">
        <v>15395</v>
      </c>
      <c r="B5213" t="s">
        <v>15394</v>
      </c>
      <c r="C5213" t="s">
        <v>15396</v>
      </c>
      <c r="D5213" t="s">
        <v>15397</v>
      </c>
      <c r="E5213"/>
      <c r="F5213" t="s">
        <v>403</v>
      </c>
      <c r="G5213"/>
      <c r="H5213">
        <v>710.7</v>
      </c>
      <c r="I5213"/>
      <c r="J5213" t="s">
        <v>15398</v>
      </c>
      <c r="K5213">
        <v>34.952500000000001</v>
      </c>
      <c r="L5213">
        <v>-90.245800000000003</v>
      </c>
      <c r="M5213" s="100" t="s">
        <v>38425</v>
      </c>
      <c r="N5213" t="s">
        <v>26273</v>
      </c>
      <c r="O5213" t="s">
        <v>42584</v>
      </c>
      <c r="P5213">
        <v>5</v>
      </c>
      <c r="Q5213" t="s">
        <v>27927</v>
      </c>
      <c r="R5213" t="s">
        <v>25828</v>
      </c>
      <c r="S5213" t="s">
        <v>27926</v>
      </c>
      <c r="T5213"/>
      <c r="U5213" t="s">
        <v>26198</v>
      </c>
      <c r="V5213" t="s">
        <v>26199</v>
      </c>
      <c r="X5213" s="91" t="s">
        <v>32640</v>
      </c>
      <c r="Y5213" s="97"/>
      <c r="AA5213" s="91" t="str">
        <v>MISSI710.7_MS</v>
      </c>
    </row>
    <row r="5214" spans="1:27" s="91" customFormat="1" ht="15" customHeight="1" x14ac:dyDescent="0.35">
      <c r="A5214" t="s">
        <v>15400</v>
      </c>
      <c r="B5214" t="s">
        <v>15399</v>
      </c>
      <c r="C5214" t="s">
        <v>15396</v>
      </c>
      <c r="D5214" t="s">
        <v>15401</v>
      </c>
      <c r="E5214"/>
      <c r="F5214" t="s">
        <v>403</v>
      </c>
      <c r="G5214"/>
      <c r="H5214">
        <v>724.6</v>
      </c>
      <c r="I5214"/>
      <c r="J5214" t="s">
        <v>919</v>
      </c>
      <c r="K5214">
        <v>35.07611</v>
      </c>
      <c r="L5214">
        <v>-90.178299999999993</v>
      </c>
      <c r="M5214" s="100" t="s">
        <v>38425</v>
      </c>
      <c r="N5214" t="s">
        <v>26273</v>
      </c>
      <c r="O5214" t="s">
        <v>42585</v>
      </c>
      <c r="P5214">
        <v>5</v>
      </c>
      <c r="Q5214" t="s">
        <v>27927</v>
      </c>
      <c r="R5214" t="s">
        <v>25828</v>
      </c>
      <c r="S5214" t="s">
        <v>26197</v>
      </c>
      <c r="T5214"/>
      <c r="U5214" t="s">
        <v>26198</v>
      </c>
      <c r="V5214" t="s">
        <v>26199</v>
      </c>
      <c r="W5214" s="91" t="s">
        <v>15402</v>
      </c>
      <c r="X5214" s="91" t="s">
        <v>35550</v>
      </c>
      <c r="Y5214" s="97"/>
      <c r="AA5214" s="91" t="str">
        <v>MISSI724.6SH</v>
      </c>
    </row>
    <row r="5215" spans="1:27" s="91" customFormat="1" ht="15" customHeight="1" x14ac:dyDescent="0.35">
      <c r="A5215" t="s">
        <v>15404</v>
      </c>
      <c r="B5215" t="s">
        <v>15403</v>
      </c>
      <c r="C5215" t="s">
        <v>15396</v>
      </c>
      <c r="D5215" t="s">
        <v>15405</v>
      </c>
      <c r="E5215"/>
      <c r="F5215" t="s">
        <v>403</v>
      </c>
      <c r="G5215"/>
      <c r="H5215">
        <v>734.5</v>
      </c>
      <c r="I5215">
        <v>932800</v>
      </c>
      <c r="J5215" t="s">
        <v>919</v>
      </c>
      <c r="K5215">
        <v>35.123055999999998</v>
      </c>
      <c r="L5215">
        <v>-90.077507999999995</v>
      </c>
      <c r="M5215" s="100" t="s">
        <v>38425</v>
      </c>
      <c r="N5215" t="s">
        <v>26273</v>
      </c>
      <c r="O5215" t="s">
        <v>39768</v>
      </c>
      <c r="P5215">
        <v>5</v>
      </c>
      <c r="Q5215" t="s">
        <v>27927</v>
      </c>
      <c r="R5215" t="s">
        <v>25828</v>
      </c>
      <c r="S5215" t="s">
        <v>26197</v>
      </c>
      <c r="T5215"/>
      <c r="U5215" t="s">
        <v>26198</v>
      </c>
      <c r="V5215" t="s">
        <v>26199</v>
      </c>
      <c r="W5215" s="91" t="s">
        <v>39769</v>
      </c>
      <c r="Y5215" s="97"/>
      <c r="AA5215" s="91" t="str">
        <v>MISSI734.5SH</v>
      </c>
    </row>
    <row r="5216" spans="1:27" s="91" customFormat="1" ht="15" customHeight="1" x14ac:dyDescent="0.35">
      <c r="A5216" t="s">
        <v>15407</v>
      </c>
      <c r="B5216" t="s">
        <v>15406</v>
      </c>
      <c r="C5216" t="s">
        <v>15396</v>
      </c>
      <c r="D5216" t="s">
        <v>39770</v>
      </c>
      <c r="E5216"/>
      <c r="F5216" t="s">
        <v>403</v>
      </c>
      <c r="G5216"/>
      <c r="H5216">
        <v>735</v>
      </c>
      <c r="I5216">
        <v>932800</v>
      </c>
      <c r="J5216" t="s">
        <v>919</v>
      </c>
      <c r="K5216">
        <v>35.13138</v>
      </c>
      <c r="L5216">
        <v>-90.073049999999995</v>
      </c>
      <c r="M5216" s="100" t="s">
        <v>38425</v>
      </c>
      <c r="N5216" t="s">
        <v>26273</v>
      </c>
      <c r="O5216" t="s">
        <v>42585</v>
      </c>
      <c r="P5216">
        <v>5</v>
      </c>
      <c r="Q5216" t="s">
        <v>27927</v>
      </c>
      <c r="R5216" t="s">
        <v>25828</v>
      </c>
      <c r="S5216" t="s">
        <v>26197</v>
      </c>
      <c r="T5216"/>
      <c r="U5216" t="s">
        <v>26198</v>
      </c>
      <c r="V5216" t="s">
        <v>26199</v>
      </c>
      <c r="W5216" s="91" t="s">
        <v>15408</v>
      </c>
      <c r="X5216" s="91" t="s">
        <v>39771</v>
      </c>
      <c r="Y5216" s="97"/>
      <c r="AA5216" s="91" t="str">
        <v>MISSI735.0SH</v>
      </c>
    </row>
    <row r="5217" spans="1:27" s="91" customFormat="1" ht="15" customHeight="1" x14ac:dyDescent="0.35">
      <c r="A5217" s="310" t="s">
        <v>39772</v>
      </c>
      <c r="B5217" s="310" t="s">
        <v>39773</v>
      </c>
      <c r="C5217" s="310" t="s">
        <v>15396</v>
      </c>
      <c r="D5217" s="310" t="s">
        <v>39774</v>
      </c>
      <c r="E5217" s="310"/>
      <c r="F5217" s="310" t="s">
        <v>403</v>
      </c>
      <c r="G5217" s="310"/>
      <c r="H5217" s="314">
        <v>737.5</v>
      </c>
      <c r="I5217" s="314">
        <v>932800</v>
      </c>
      <c r="J5217" s="310" t="s">
        <v>919</v>
      </c>
      <c r="K5217" s="314">
        <v>35.166879999999999</v>
      </c>
      <c r="L5217" s="314">
        <v>-90.062794999999994</v>
      </c>
      <c r="M5217" s="314" t="s">
        <v>38425</v>
      </c>
      <c r="N5217" s="310" t="s">
        <v>26273</v>
      </c>
      <c r="O5217" s="310" t="s">
        <v>39768</v>
      </c>
      <c r="P5217" s="314">
        <v>5</v>
      </c>
      <c r="Q5217" s="310" t="s">
        <v>27927</v>
      </c>
      <c r="R5217" s="310" t="s">
        <v>25828</v>
      </c>
      <c r="S5217" s="310" t="s">
        <v>26197</v>
      </c>
      <c r="T5217" s="310"/>
      <c r="U5217" s="310" t="s">
        <v>26198</v>
      </c>
      <c r="V5217" s="310" t="s">
        <v>26199</v>
      </c>
      <c r="X5217" s="91" t="s">
        <v>39775</v>
      </c>
      <c r="Y5217" s="97"/>
      <c r="AA5217" s="91" t="str">
        <v>MISSI737.5SH</v>
      </c>
    </row>
    <row r="5218" spans="1:27" s="91" customFormat="1" ht="15" customHeight="1" x14ac:dyDescent="0.35">
      <c r="A5218" t="s">
        <v>39776</v>
      </c>
      <c r="B5218" t="s">
        <v>39777</v>
      </c>
      <c r="C5218" t="s">
        <v>15396</v>
      </c>
      <c r="D5218" t="s">
        <v>39778</v>
      </c>
      <c r="E5218"/>
      <c r="F5218" t="s">
        <v>403</v>
      </c>
      <c r="G5218"/>
      <c r="H5218">
        <v>742</v>
      </c>
      <c r="I5218">
        <v>932060</v>
      </c>
      <c r="J5218" t="s">
        <v>919</v>
      </c>
      <c r="K5218">
        <v>35.227297</v>
      </c>
      <c r="L5218">
        <v>-90.079418000000004</v>
      </c>
      <c r="M5218" s="100" t="s">
        <v>38425</v>
      </c>
      <c r="N5218" t="s">
        <v>26273</v>
      </c>
      <c r="O5218" t="s">
        <v>39779</v>
      </c>
      <c r="P5218">
        <v>5</v>
      </c>
      <c r="Q5218" t="s">
        <v>27928</v>
      </c>
      <c r="R5218" t="s">
        <v>25828</v>
      </c>
      <c r="S5218" t="s">
        <v>26197</v>
      </c>
      <c r="T5218"/>
      <c r="U5218" t="s">
        <v>26198</v>
      </c>
      <c r="V5218" t="s">
        <v>26199</v>
      </c>
      <c r="X5218" s="91" t="s">
        <v>39780</v>
      </c>
      <c r="Y5218" s="97"/>
      <c r="AA5218" s="91" t="str">
        <v>MISSI742.0SH</v>
      </c>
    </row>
    <row r="5219" spans="1:27" s="91" customFormat="1" ht="15" customHeight="1" x14ac:dyDescent="0.35">
      <c r="A5219" t="s">
        <v>15410</v>
      </c>
      <c r="B5219" t="s">
        <v>15409</v>
      </c>
      <c r="C5219" t="s">
        <v>15396</v>
      </c>
      <c r="D5219" t="s">
        <v>15411</v>
      </c>
      <c r="E5219"/>
      <c r="F5219" t="s">
        <v>403</v>
      </c>
      <c r="G5219"/>
      <c r="H5219">
        <v>754</v>
      </c>
      <c r="I5219"/>
      <c r="J5219" t="s">
        <v>919</v>
      </c>
      <c r="K5219">
        <v>35.39</v>
      </c>
      <c r="L5219">
        <v>-90.07</v>
      </c>
      <c r="M5219" s="100" t="s">
        <v>38425</v>
      </c>
      <c r="N5219" t="s">
        <v>26273</v>
      </c>
      <c r="O5219" t="s">
        <v>42420</v>
      </c>
      <c r="P5219">
        <v>5</v>
      </c>
      <c r="Q5219" t="s">
        <v>27928</v>
      </c>
      <c r="R5219" t="s">
        <v>25828</v>
      </c>
      <c r="S5219" t="s">
        <v>26197</v>
      </c>
      <c r="T5219"/>
      <c r="U5219" t="s">
        <v>26198</v>
      </c>
      <c r="V5219" t="s">
        <v>26199</v>
      </c>
      <c r="W5219" s="91" t="s">
        <v>15412</v>
      </c>
      <c r="X5219" s="91" t="s">
        <v>38042</v>
      </c>
      <c r="Y5219" s="97"/>
      <c r="AA5219" s="91" t="str">
        <v>MISSI754.0SH</v>
      </c>
    </row>
    <row r="5220" spans="1:27" s="91" customFormat="1" ht="15" customHeight="1" x14ac:dyDescent="0.35">
      <c r="A5220" t="s">
        <v>15414</v>
      </c>
      <c r="B5220" t="s">
        <v>15413</v>
      </c>
      <c r="C5220" t="s">
        <v>15396</v>
      </c>
      <c r="D5220" t="s">
        <v>15415</v>
      </c>
      <c r="E5220"/>
      <c r="F5220" t="s">
        <v>403</v>
      </c>
      <c r="G5220"/>
      <c r="H5220">
        <v>786</v>
      </c>
      <c r="I5220"/>
      <c r="J5220" t="s">
        <v>3295</v>
      </c>
      <c r="K5220">
        <v>35.697699999999998</v>
      </c>
      <c r="L5220">
        <v>-89.944199999999995</v>
      </c>
      <c r="M5220" s="100" t="s">
        <v>38425</v>
      </c>
      <c r="N5220" t="s">
        <v>26273</v>
      </c>
      <c r="O5220" t="s">
        <v>42567</v>
      </c>
      <c r="P5220">
        <v>5</v>
      </c>
      <c r="Q5220" t="s">
        <v>27929</v>
      </c>
      <c r="R5220" t="s">
        <v>25816</v>
      </c>
      <c r="S5220" t="s">
        <v>26197</v>
      </c>
      <c r="T5220"/>
      <c r="U5220" t="s">
        <v>26198</v>
      </c>
      <c r="V5220" t="s">
        <v>26199</v>
      </c>
      <c r="Y5220" s="97"/>
      <c r="AA5220" s="91" t="str">
        <v>MISSI786.0LE</v>
      </c>
    </row>
    <row r="5221" spans="1:27" s="91" customFormat="1" ht="15" customHeight="1" x14ac:dyDescent="0.35">
      <c r="A5221" t="s">
        <v>15417</v>
      </c>
      <c r="B5221" t="s">
        <v>15416</v>
      </c>
      <c r="C5221" t="s">
        <v>15396</v>
      </c>
      <c r="D5221" t="s">
        <v>15418</v>
      </c>
      <c r="E5221"/>
      <c r="F5221" t="s">
        <v>403</v>
      </c>
      <c r="G5221"/>
      <c r="H5221">
        <v>817.8</v>
      </c>
      <c r="I5221"/>
      <c r="J5221" t="s">
        <v>3295</v>
      </c>
      <c r="K5221">
        <v>35.886499999999998</v>
      </c>
      <c r="L5221">
        <v>-89.647599999999997</v>
      </c>
      <c r="M5221" s="100" t="s">
        <v>38425</v>
      </c>
      <c r="N5221" t="s">
        <v>26273</v>
      </c>
      <c r="O5221" t="s">
        <v>42568</v>
      </c>
      <c r="P5221">
        <v>5</v>
      </c>
      <c r="Q5221" t="s">
        <v>27929</v>
      </c>
      <c r="R5221" t="s">
        <v>25816</v>
      </c>
      <c r="S5221" t="s">
        <v>26197</v>
      </c>
      <c r="T5221"/>
      <c r="U5221" t="s">
        <v>26198</v>
      </c>
      <c r="V5221" t="s">
        <v>26199</v>
      </c>
      <c r="Y5221" s="97"/>
      <c r="AA5221" s="91" t="str">
        <v>MISSI817.8LE</v>
      </c>
    </row>
    <row r="5222" spans="1:27" s="91" customFormat="1" ht="15" customHeight="1" x14ac:dyDescent="0.35">
      <c r="A5222" t="s">
        <v>15420</v>
      </c>
      <c r="B5222" t="s">
        <v>15419</v>
      </c>
      <c r="C5222" t="s">
        <v>15396</v>
      </c>
      <c r="D5222" t="s">
        <v>15421</v>
      </c>
      <c r="E5222"/>
      <c r="F5222" t="s">
        <v>403</v>
      </c>
      <c r="G5222"/>
      <c r="H5222">
        <v>838.5</v>
      </c>
      <c r="I5222"/>
      <c r="J5222" t="s">
        <v>1463</v>
      </c>
      <c r="K5222">
        <v>36.116</v>
      </c>
      <c r="L5222">
        <v>-89.611800000000002</v>
      </c>
      <c r="M5222" s="100" t="s">
        <v>38425</v>
      </c>
      <c r="N5222" t="s">
        <v>26273</v>
      </c>
      <c r="O5222" t="s">
        <v>42569</v>
      </c>
      <c r="P5222">
        <v>5</v>
      </c>
      <c r="Q5222" t="s">
        <v>27930</v>
      </c>
      <c r="R5222" t="s">
        <v>25816</v>
      </c>
      <c r="S5222" t="s">
        <v>26197</v>
      </c>
      <c r="T5222"/>
      <c r="U5222" t="s">
        <v>26198</v>
      </c>
      <c r="V5222" t="s">
        <v>26199</v>
      </c>
      <c r="Y5222" s="97"/>
      <c r="AA5222" s="91" t="str">
        <v>MISSI838.5DY</v>
      </c>
    </row>
    <row r="5223" spans="1:27" s="91" customFormat="1" ht="15" customHeight="1" x14ac:dyDescent="0.35">
      <c r="A5223" t="s">
        <v>15423</v>
      </c>
      <c r="B5223" t="s">
        <v>15422</v>
      </c>
      <c r="C5223" t="s">
        <v>15396</v>
      </c>
      <c r="D5223" t="s">
        <v>15424</v>
      </c>
      <c r="E5223"/>
      <c r="F5223" t="s">
        <v>403</v>
      </c>
      <c r="G5223"/>
      <c r="H5223">
        <v>846</v>
      </c>
      <c r="I5223"/>
      <c r="J5223" t="s">
        <v>630</v>
      </c>
      <c r="K5223">
        <v>36.194420000000001</v>
      </c>
      <c r="L5223">
        <v>-89.645520000000005</v>
      </c>
      <c r="M5223" s="100" t="s">
        <v>38425</v>
      </c>
      <c r="N5223" t="s">
        <v>26273</v>
      </c>
      <c r="O5223" t="s">
        <v>43394</v>
      </c>
      <c r="P5223">
        <v>5</v>
      </c>
      <c r="Q5223" t="s">
        <v>27930</v>
      </c>
      <c r="R5223" t="s">
        <v>25816</v>
      </c>
      <c r="S5223" t="s">
        <v>26197</v>
      </c>
      <c r="T5223"/>
      <c r="U5223" t="s">
        <v>26198</v>
      </c>
      <c r="V5223" t="s">
        <v>26199</v>
      </c>
      <c r="X5223" s="91" t="s">
        <v>32641</v>
      </c>
      <c r="Y5223" s="97"/>
      <c r="AA5223" s="91" t="str">
        <v>MISSI846.0LA</v>
      </c>
    </row>
    <row r="5224" spans="1:27" s="91" customFormat="1" ht="15" customHeight="1" x14ac:dyDescent="0.35">
      <c r="A5224" t="s">
        <v>15426</v>
      </c>
      <c r="B5224" t="s">
        <v>15425</v>
      </c>
      <c r="C5224" t="s">
        <v>15396</v>
      </c>
      <c r="D5224" t="s">
        <v>15427</v>
      </c>
      <c r="E5224"/>
      <c r="F5224" t="s">
        <v>403</v>
      </c>
      <c r="G5224"/>
      <c r="H5224">
        <v>873.5</v>
      </c>
      <c r="I5224"/>
      <c r="J5224" t="s">
        <v>630</v>
      </c>
      <c r="K5224">
        <v>36.381999999999998</v>
      </c>
      <c r="L5224">
        <v>-89.512699999999995</v>
      </c>
      <c r="M5224" s="100" t="s">
        <v>38425</v>
      </c>
      <c r="N5224" t="s">
        <v>26273</v>
      </c>
      <c r="O5224" t="s">
        <v>42570</v>
      </c>
      <c r="P5224">
        <v>5</v>
      </c>
      <c r="Q5224" t="s">
        <v>27930</v>
      </c>
      <c r="R5224" t="s">
        <v>25816</v>
      </c>
      <c r="S5224" t="s">
        <v>26197</v>
      </c>
      <c r="T5224"/>
      <c r="U5224" t="s">
        <v>26198</v>
      </c>
      <c r="V5224" t="s">
        <v>26199</v>
      </c>
      <c r="X5224" s="91" t="s">
        <v>32642</v>
      </c>
      <c r="Y5224" s="97"/>
      <c r="AA5224" s="91" t="str">
        <v>MISSI873.5LA</v>
      </c>
    </row>
    <row r="5225" spans="1:27" s="91" customFormat="1" ht="15" customHeight="1" x14ac:dyDescent="0.35">
      <c r="A5225" t="s">
        <v>15449</v>
      </c>
      <c r="B5225" t="s">
        <v>15448</v>
      </c>
      <c r="C5225" t="s">
        <v>15450</v>
      </c>
      <c r="D5225" t="s">
        <v>15451</v>
      </c>
      <c r="E5225"/>
      <c r="F5225" t="s">
        <v>29083</v>
      </c>
      <c r="G5225"/>
      <c r="H5225">
        <v>1</v>
      </c>
      <c r="I5225">
        <v>0.09</v>
      </c>
      <c r="J5225" t="s">
        <v>34</v>
      </c>
      <c r="K5225">
        <v>35.548969999999997</v>
      </c>
      <c r="L5225">
        <v>-87.26182</v>
      </c>
      <c r="M5225" s="100" t="s">
        <v>38382</v>
      </c>
      <c r="N5225" t="s">
        <v>26210</v>
      </c>
      <c r="O5225" t="s">
        <v>42571</v>
      </c>
      <c r="P5225">
        <v>3</v>
      </c>
      <c r="Q5225" t="s">
        <v>26318</v>
      </c>
      <c r="R5225" t="s">
        <v>25808</v>
      </c>
      <c r="S5225" t="s">
        <v>26197</v>
      </c>
      <c r="T5225"/>
      <c r="U5225" t="s">
        <v>26198</v>
      </c>
      <c r="V5225" t="s">
        <v>26199</v>
      </c>
      <c r="Y5225" s="97"/>
      <c r="AA5225" s="91" t="str">
        <v>MITCH_G1.0MY</v>
      </c>
    </row>
    <row r="5226" spans="1:27" s="91" customFormat="1" ht="15" customHeight="1" x14ac:dyDescent="0.35">
      <c r="A5226" t="s">
        <v>15429</v>
      </c>
      <c r="B5226" t="s">
        <v>15428</v>
      </c>
      <c r="C5226" t="s">
        <v>15430</v>
      </c>
      <c r="D5226" t="s">
        <v>15431</v>
      </c>
      <c r="E5226"/>
      <c r="F5226" t="s">
        <v>28985</v>
      </c>
      <c r="G5226"/>
      <c r="H5226">
        <v>0.1</v>
      </c>
      <c r="I5226">
        <v>4.41</v>
      </c>
      <c r="J5226" t="s">
        <v>301</v>
      </c>
      <c r="K5226">
        <v>35.10078</v>
      </c>
      <c r="L5226">
        <v>-84.615520000000004</v>
      </c>
      <c r="M5226" s="100" t="s">
        <v>38423</v>
      </c>
      <c r="N5226" t="s">
        <v>26269</v>
      </c>
      <c r="O5226" t="s">
        <v>42147</v>
      </c>
      <c r="P5226">
        <v>1</v>
      </c>
      <c r="Q5226" t="s">
        <v>32643</v>
      </c>
      <c r="R5226" t="s">
        <v>25802</v>
      </c>
      <c r="S5226" t="s">
        <v>26197</v>
      </c>
      <c r="T5226"/>
      <c r="U5226" t="s">
        <v>26198</v>
      </c>
      <c r="V5226" t="s">
        <v>26204</v>
      </c>
      <c r="X5226" s="91" t="s">
        <v>32644</v>
      </c>
      <c r="Y5226" s="97"/>
      <c r="AA5226" s="91" t="str">
        <v>MITCH000.1PO</v>
      </c>
    </row>
    <row r="5227" spans="1:27" s="91" customFormat="1" ht="15" customHeight="1" x14ac:dyDescent="0.35">
      <c r="A5227" t="s">
        <v>15433</v>
      </c>
      <c r="B5227" t="s">
        <v>15432</v>
      </c>
      <c r="C5227" t="s">
        <v>15430</v>
      </c>
      <c r="D5227" t="s">
        <v>15434</v>
      </c>
      <c r="E5227"/>
      <c r="F5227" t="s">
        <v>44</v>
      </c>
      <c r="G5227"/>
      <c r="H5227">
        <v>0.1</v>
      </c>
      <c r="I5227">
        <v>0.65</v>
      </c>
      <c r="J5227" t="s">
        <v>878</v>
      </c>
      <c r="K5227">
        <v>35.941459999999999</v>
      </c>
      <c r="L5227">
        <v>-84.392200000000003</v>
      </c>
      <c r="M5227" s="100" t="s">
        <v>38459</v>
      </c>
      <c r="N5227" t="s">
        <v>26343</v>
      </c>
      <c r="O5227" t="s">
        <v>42098</v>
      </c>
      <c r="P5227">
        <v>3</v>
      </c>
      <c r="Q5227" t="s">
        <v>29315</v>
      </c>
      <c r="R5227" t="s">
        <v>25825</v>
      </c>
      <c r="S5227" t="s">
        <v>26197</v>
      </c>
      <c r="T5227"/>
      <c r="U5227" t="s">
        <v>26198</v>
      </c>
      <c r="V5227" t="s">
        <v>26204</v>
      </c>
      <c r="X5227" s="91" t="s">
        <v>42572</v>
      </c>
      <c r="Y5227" s="97"/>
      <c r="AA5227" s="91" t="str">
        <v>MITCH000.1RO</v>
      </c>
    </row>
    <row r="5228" spans="1:27" s="91" customFormat="1" ht="15" customHeight="1" x14ac:dyDescent="0.35">
      <c r="A5228" t="s">
        <v>15436</v>
      </c>
      <c r="B5228" t="s">
        <v>15435</v>
      </c>
      <c r="C5228" t="s">
        <v>15430</v>
      </c>
      <c r="D5228" t="s">
        <v>15437</v>
      </c>
      <c r="E5228"/>
      <c r="F5228" t="s">
        <v>44</v>
      </c>
      <c r="G5228"/>
      <c r="H5228">
        <v>0.3</v>
      </c>
      <c r="I5228">
        <v>0.5</v>
      </c>
      <c r="J5228" t="s">
        <v>878</v>
      </c>
      <c r="K5228">
        <v>35.938088</v>
      </c>
      <c r="L5228">
        <v>-84.389624999999995</v>
      </c>
      <c r="M5228" s="100" t="s">
        <v>38459</v>
      </c>
      <c r="N5228" t="s">
        <v>26343</v>
      </c>
      <c r="O5228" t="s">
        <v>42098</v>
      </c>
      <c r="P5228">
        <v>3</v>
      </c>
      <c r="Q5228" t="s">
        <v>29315</v>
      </c>
      <c r="R5228" t="s">
        <v>25825</v>
      </c>
      <c r="S5228" t="s">
        <v>26197</v>
      </c>
      <c r="T5228"/>
      <c r="U5228" t="s">
        <v>26198</v>
      </c>
      <c r="V5228" t="s">
        <v>26204</v>
      </c>
      <c r="W5228" s="91" t="s">
        <v>15438</v>
      </c>
      <c r="X5228" s="91" t="s">
        <v>39781</v>
      </c>
      <c r="Y5228" s="97"/>
      <c r="AA5228" s="91" t="str">
        <v>MITCH000.3RO</v>
      </c>
    </row>
    <row r="5229" spans="1:27" s="91" customFormat="1" ht="15" customHeight="1" x14ac:dyDescent="0.35">
      <c r="A5229" t="s">
        <v>15440</v>
      </c>
      <c r="B5229" t="s">
        <v>15439</v>
      </c>
      <c r="C5229" t="s">
        <v>15430</v>
      </c>
      <c r="D5229" t="s">
        <v>15437</v>
      </c>
      <c r="E5229"/>
      <c r="F5229" t="s">
        <v>44</v>
      </c>
      <c r="G5229"/>
      <c r="H5229">
        <v>0.4</v>
      </c>
      <c r="I5229">
        <v>0.5</v>
      </c>
      <c r="J5229" t="s">
        <v>878</v>
      </c>
      <c r="K5229">
        <v>35.937600000000003</v>
      </c>
      <c r="L5229">
        <v>-84.387799999999999</v>
      </c>
      <c r="M5229" s="100" t="s">
        <v>38459</v>
      </c>
      <c r="N5229" t="s">
        <v>26343</v>
      </c>
      <c r="O5229" t="s">
        <v>42098</v>
      </c>
      <c r="P5229">
        <v>3</v>
      </c>
      <c r="Q5229" t="s">
        <v>29315</v>
      </c>
      <c r="R5229" t="s">
        <v>25825</v>
      </c>
      <c r="S5229" t="s">
        <v>26197</v>
      </c>
      <c r="T5229"/>
      <c r="U5229" t="s">
        <v>26198</v>
      </c>
      <c r="V5229" t="s">
        <v>26204</v>
      </c>
      <c r="W5229" s="91" t="s">
        <v>15441</v>
      </c>
      <c r="X5229" s="91" t="s">
        <v>35551</v>
      </c>
      <c r="Y5229" s="97"/>
      <c r="AA5229" s="91" t="str">
        <v>MITCH000.4RO</v>
      </c>
    </row>
    <row r="5230" spans="1:27" s="91" customFormat="1" ht="15" customHeight="1" x14ac:dyDescent="0.35">
      <c r="A5230" t="s">
        <v>15443</v>
      </c>
      <c r="B5230" t="s">
        <v>15442</v>
      </c>
      <c r="C5230" t="s">
        <v>15430</v>
      </c>
      <c r="D5230" t="s">
        <v>15444</v>
      </c>
      <c r="E5230"/>
      <c r="F5230" t="s">
        <v>44</v>
      </c>
      <c r="G5230"/>
      <c r="H5230">
        <v>0.5</v>
      </c>
      <c r="I5230">
        <v>0.5</v>
      </c>
      <c r="J5230" t="s">
        <v>878</v>
      </c>
      <c r="K5230">
        <v>35.937860000000001</v>
      </c>
      <c r="L5230">
        <v>-84.38682</v>
      </c>
      <c r="M5230" s="100" t="s">
        <v>38459</v>
      </c>
      <c r="N5230" t="s">
        <v>26343</v>
      </c>
      <c r="O5230" t="s">
        <v>42098</v>
      </c>
      <c r="P5230">
        <v>3</v>
      </c>
      <c r="Q5230" t="s">
        <v>29315</v>
      </c>
      <c r="R5230" t="s">
        <v>25825</v>
      </c>
      <c r="S5230" t="s">
        <v>26197</v>
      </c>
      <c r="T5230"/>
      <c r="U5230" t="s">
        <v>26198</v>
      </c>
      <c r="V5230" t="s">
        <v>26204</v>
      </c>
      <c r="W5230" s="91" t="s">
        <v>15445</v>
      </c>
      <c r="X5230" s="91" t="s">
        <v>32645</v>
      </c>
      <c r="Y5230" s="97"/>
      <c r="AA5230" s="91" t="str">
        <v>MITCH000.5RO</v>
      </c>
    </row>
    <row r="5231" spans="1:27" s="91" customFormat="1" ht="15" customHeight="1" x14ac:dyDescent="0.35">
      <c r="A5231" s="310" t="s">
        <v>39782</v>
      </c>
      <c r="B5231" s="310" t="s">
        <v>39783</v>
      </c>
      <c r="C5231" s="310" t="s">
        <v>15430</v>
      </c>
      <c r="D5231" s="310" t="s">
        <v>39784</v>
      </c>
      <c r="E5231" s="310"/>
      <c r="F5231" s="310" t="s">
        <v>44</v>
      </c>
      <c r="G5231" s="310"/>
      <c r="H5231" s="314">
        <v>0.7</v>
      </c>
      <c r="I5231" s="314">
        <v>0.5</v>
      </c>
      <c r="J5231" s="310" t="s">
        <v>878</v>
      </c>
      <c r="K5231" s="314">
        <v>35.937091000000002</v>
      </c>
      <c r="L5231" s="314">
        <v>-84.381093000000007</v>
      </c>
      <c r="M5231" s="314" t="s">
        <v>38459</v>
      </c>
      <c r="N5231" s="310" t="s">
        <v>26343</v>
      </c>
      <c r="O5231" s="310" t="s">
        <v>39785</v>
      </c>
      <c r="P5231" s="314">
        <v>3</v>
      </c>
      <c r="Q5231" s="310" t="s">
        <v>29315</v>
      </c>
      <c r="R5231" s="310" t="s">
        <v>25825</v>
      </c>
      <c r="S5231" s="310" t="s">
        <v>26197</v>
      </c>
      <c r="T5231" s="310"/>
      <c r="U5231" s="310" t="s">
        <v>26198</v>
      </c>
      <c r="V5231" s="310" t="s">
        <v>26204</v>
      </c>
      <c r="W5231" s="91" t="s">
        <v>39786</v>
      </c>
      <c r="X5231" s="91" t="s">
        <v>39787</v>
      </c>
      <c r="Y5231" s="97"/>
      <c r="AA5231" s="91" t="str">
        <v>MITCH000.7RO</v>
      </c>
    </row>
    <row r="5232" spans="1:27" s="91" customFormat="1" ht="15" customHeight="1" x14ac:dyDescent="0.35">
      <c r="A5232" t="s">
        <v>15447</v>
      </c>
      <c r="B5232" t="s">
        <v>15446</v>
      </c>
      <c r="C5232" t="s">
        <v>15430</v>
      </c>
      <c r="D5232" t="s">
        <v>39788</v>
      </c>
      <c r="E5232"/>
      <c r="F5232" t="s">
        <v>44</v>
      </c>
      <c r="G5232"/>
      <c r="H5232">
        <v>0.9</v>
      </c>
      <c r="I5232">
        <v>0.5</v>
      </c>
      <c r="J5232" t="s">
        <v>878</v>
      </c>
      <c r="K5232">
        <v>35.937840000000001</v>
      </c>
      <c r="L5232">
        <v>-84.377470000000002</v>
      </c>
      <c r="M5232" s="100" t="s">
        <v>38459</v>
      </c>
      <c r="N5232" t="s">
        <v>26343</v>
      </c>
      <c r="O5232" t="s">
        <v>42098</v>
      </c>
      <c r="P5232">
        <v>3</v>
      </c>
      <c r="Q5232" t="s">
        <v>29315</v>
      </c>
      <c r="R5232" t="s">
        <v>25825</v>
      </c>
      <c r="S5232" t="s">
        <v>26197</v>
      </c>
      <c r="T5232"/>
      <c r="U5232" t="s">
        <v>26198</v>
      </c>
      <c r="V5232" t="s">
        <v>26204</v>
      </c>
      <c r="W5232" s="91" t="s">
        <v>35552</v>
      </c>
      <c r="X5232" s="91" t="s">
        <v>39789</v>
      </c>
      <c r="Y5232" s="97"/>
      <c r="AA5232" s="91" t="str">
        <v>MITCH000.9RO</v>
      </c>
    </row>
    <row r="5233" spans="1:27" s="91" customFormat="1" ht="15" customHeight="1" x14ac:dyDescent="0.35">
      <c r="A5233" t="s">
        <v>37380</v>
      </c>
      <c r="B5233" t="s">
        <v>37381</v>
      </c>
      <c r="C5233" t="s">
        <v>37382</v>
      </c>
      <c r="D5233" t="s">
        <v>37383</v>
      </c>
      <c r="E5233"/>
      <c r="F5233" t="s">
        <v>33</v>
      </c>
      <c r="G5233"/>
      <c r="H5233">
        <v>0.1</v>
      </c>
      <c r="I5233">
        <v>35.299999999999997</v>
      </c>
      <c r="J5233" t="s">
        <v>4110</v>
      </c>
      <c r="K5233">
        <v>36.046568999999998</v>
      </c>
      <c r="L5233">
        <v>-85.728814999999997</v>
      </c>
      <c r="M5233" s="100" t="s">
        <v>38383</v>
      </c>
      <c r="N5233" t="s">
        <v>3589</v>
      </c>
      <c r="O5233" t="s">
        <v>42546</v>
      </c>
      <c r="P5233">
        <v>2</v>
      </c>
      <c r="Q5233" t="s">
        <v>30415</v>
      </c>
      <c r="R5233" t="s">
        <v>25812</v>
      </c>
      <c r="S5233" t="s">
        <v>26197</v>
      </c>
      <c r="T5233" t="s">
        <v>26702</v>
      </c>
      <c r="U5233" t="s">
        <v>26207</v>
      </c>
      <c r="V5233" t="s">
        <v>26199</v>
      </c>
      <c r="X5233" s="91" t="s">
        <v>37384</v>
      </c>
      <c r="Y5233" s="97"/>
      <c r="AA5233" s="91" t="str">
        <v>MLICK000.1DB</v>
      </c>
    </row>
    <row r="5234" spans="1:27" s="91" customFormat="1" ht="15" customHeight="1" x14ac:dyDescent="0.35">
      <c r="A5234" s="310" t="s">
        <v>41484</v>
      </c>
      <c r="B5234" s="310" t="s">
        <v>41485</v>
      </c>
      <c r="C5234" s="310" t="s">
        <v>41486</v>
      </c>
      <c r="D5234" s="310" t="s">
        <v>41487</v>
      </c>
      <c r="E5234" s="310"/>
      <c r="F5234" s="310" t="s">
        <v>33</v>
      </c>
      <c r="G5234" s="310"/>
      <c r="H5234" s="314">
        <v>2</v>
      </c>
      <c r="I5234" s="314">
        <v>29.7</v>
      </c>
      <c r="J5234" s="310" t="s">
        <v>4110</v>
      </c>
      <c r="K5234" s="314">
        <v>36.052779999999998</v>
      </c>
      <c r="L5234" s="314">
        <v>-85.711111000000002</v>
      </c>
      <c r="M5234" s="314" t="s">
        <v>38383</v>
      </c>
      <c r="N5234" s="310" t="s">
        <v>3589</v>
      </c>
      <c r="O5234" s="310" t="s">
        <v>41488</v>
      </c>
      <c r="P5234" s="314">
        <v>2</v>
      </c>
      <c r="Q5234" s="310" t="s">
        <v>30415</v>
      </c>
      <c r="R5234" s="310" t="s">
        <v>25812</v>
      </c>
      <c r="S5234" s="310" t="s">
        <v>26197</v>
      </c>
      <c r="T5234" s="310" t="s">
        <v>26702</v>
      </c>
      <c r="U5234" s="310" t="s">
        <v>26207</v>
      </c>
      <c r="V5234" s="310" t="s">
        <v>26199</v>
      </c>
      <c r="W5234" s="91" t="s">
        <v>41489</v>
      </c>
      <c r="X5234" s="91" t="s">
        <v>41490</v>
      </c>
      <c r="Y5234" s="97"/>
      <c r="AA5234" s="91" t="str">
        <v>MLICK002.0DB</v>
      </c>
    </row>
    <row r="5235" spans="1:27" s="91" customFormat="1" ht="15" customHeight="1" x14ac:dyDescent="0.35">
      <c r="A5235" t="s">
        <v>15453</v>
      </c>
      <c r="B5235" t="s">
        <v>15452</v>
      </c>
      <c r="C5235" t="s">
        <v>15454</v>
      </c>
      <c r="D5235" t="s">
        <v>15455</v>
      </c>
      <c r="E5235"/>
      <c r="F5235" t="s">
        <v>29086</v>
      </c>
      <c r="G5235"/>
      <c r="H5235">
        <v>12.5</v>
      </c>
      <c r="I5235">
        <v>13.23</v>
      </c>
      <c r="J5235" t="s">
        <v>614</v>
      </c>
      <c r="K5235">
        <v>36.1203</v>
      </c>
      <c r="L5235">
        <v>-85.651700000000005</v>
      </c>
      <c r="M5235" s="100" t="s">
        <v>38383</v>
      </c>
      <c r="N5235" t="s">
        <v>3589</v>
      </c>
      <c r="O5235" t="s">
        <v>42546</v>
      </c>
      <c r="P5235">
        <v>2</v>
      </c>
      <c r="Q5235" t="s">
        <v>32646</v>
      </c>
      <c r="R5235" t="s">
        <v>25812</v>
      </c>
      <c r="S5235" t="s">
        <v>26197</v>
      </c>
      <c r="T5235"/>
      <c r="U5235" t="s">
        <v>26198</v>
      </c>
      <c r="V5235" t="s">
        <v>26199</v>
      </c>
      <c r="W5235" s="91" t="s">
        <v>15456</v>
      </c>
      <c r="Y5235" s="97"/>
      <c r="AA5235" s="91" t="str">
        <v>MLICK012.5PU</v>
      </c>
    </row>
    <row r="5236" spans="1:27" s="91" customFormat="1" ht="15" customHeight="1" x14ac:dyDescent="0.35">
      <c r="A5236" t="s">
        <v>15458</v>
      </c>
      <c r="B5236" t="s">
        <v>15457</v>
      </c>
      <c r="C5236" t="s">
        <v>15454</v>
      </c>
      <c r="D5236" t="s">
        <v>15459</v>
      </c>
      <c r="E5236"/>
      <c r="F5236" t="s">
        <v>29086</v>
      </c>
      <c r="G5236"/>
      <c r="H5236">
        <v>14.7</v>
      </c>
      <c r="I5236">
        <v>2.91</v>
      </c>
      <c r="J5236" t="s">
        <v>614</v>
      </c>
      <c r="K5236">
        <v>36.134999999999998</v>
      </c>
      <c r="L5236">
        <v>-85.642200000000003</v>
      </c>
      <c r="M5236" s="100" t="s">
        <v>38383</v>
      </c>
      <c r="N5236" t="s">
        <v>3589</v>
      </c>
      <c r="O5236" t="s">
        <v>42546</v>
      </c>
      <c r="P5236">
        <v>2</v>
      </c>
      <c r="Q5236" t="s">
        <v>27931</v>
      </c>
      <c r="R5236" t="s">
        <v>25812</v>
      </c>
      <c r="S5236" t="s">
        <v>26197</v>
      </c>
      <c r="T5236"/>
      <c r="U5236" t="s">
        <v>26198</v>
      </c>
      <c r="V5236" t="s">
        <v>26199</v>
      </c>
      <c r="W5236" s="91" t="s">
        <v>15460</v>
      </c>
      <c r="X5236" s="91" t="s">
        <v>32647</v>
      </c>
      <c r="Y5236" s="97"/>
      <c r="AA5236" s="91" t="str">
        <v>MLICK014.7PU</v>
      </c>
    </row>
    <row r="5237" spans="1:27" s="91" customFormat="1" ht="15" customHeight="1" x14ac:dyDescent="0.35">
      <c r="A5237" t="s">
        <v>15462</v>
      </c>
      <c r="B5237" t="s">
        <v>15461</v>
      </c>
      <c r="C5237" t="s">
        <v>15454</v>
      </c>
      <c r="D5237" t="s">
        <v>15463</v>
      </c>
      <c r="E5237"/>
      <c r="F5237" t="s">
        <v>29086</v>
      </c>
      <c r="G5237"/>
      <c r="H5237">
        <v>15.3</v>
      </c>
      <c r="I5237">
        <v>2.16</v>
      </c>
      <c r="J5237" t="s">
        <v>614</v>
      </c>
      <c r="K5237">
        <v>36.144399999999997</v>
      </c>
      <c r="L5237">
        <v>-85.644090000000006</v>
      </c>
      <c r="M5237" s="100" t="s">
        <v>38383</v>
      </c>
      <c r="N5237" t="s">
        <v>3589</v>
      </c>
      <c r="O5237" t="s">
        <v>42546</v>
      </c>
      <c r="P5237">
        <v>2</v>
      </c>
      <c r="Q5237" t="s">
        <v>27931</v>
      </c>
      <c r="R5237" t="s">
        <v>25812</v>
      </c>
      <c r="S5237" t="s">
        <v>26197</v>
      </c>
      <c r="T5237"/>
      <c r="U5237" t="s">
        <v>26198</v>
      </c>
      <c r="V5237" t="s">
        <v>26199</v>
      </c>
      <c r="W5237" s="91" t="s">
        <v>15464</v>
      </c>
      <c r="X5237" s="91" t="s">
        <v>42547</v>
      </c>
      <c r="Y5237" s="97"/>
      <c r="AA5237" s="91" t="str">
        <v>MLICK015.3PU</v>
      </c>
    </row>
    <row r="5238" spans="1:27" s="91" customFormat="1" ht="15" customHeight="1" x14ac:dyDescent="0.35">
      <c r="A5238" t="s">
        <v>15466</v>
      </c>
      <c r="B5238" t="s">
        <v>15465</v>
      </c>
      <c r="C5238" t="s">
        <v>15454</v>
      </c>
      <c r="D5238" t="s">
        <v>15467</v>
      </c>
      <c r="E5238"/>
      <c r="F5238" t="s">
        <v>29086</v>
      </c>
      <c r="G5238"/>
      <c r="H5238">
        <v>15.5</v>
      </c>
      <c r="I5238">
        <v>2.14</v>
      </c>
      <c r="J5238" t="s">
        <v>614</v>
      </c>
      <c r="K5238">
        <v>36.145000000000003</v>
      </c>
      <c r="L5238">
        <v>-85.643799999999999</v>
      </c>
      <c r="M5238" s="100" t="s">
        <v>38383</v>
      </c>
      <c r="N5238" t="s">
        <v>3589</v>
      </c>
      <c r="O5238" t="s">
        <v>42546</v>
      </c>
      <c r="P5238">
        <v>2</v>
      </c>
      <c r="Q5238" t="s">
        <v>27931</v>
      </c>
      <c r="R5238" t="s">
        <v>25812</v>
      </c>
      <c r="S5238" t="s">
        <v>26197</v>
      </c>
      <c r="T5238"/>
      <c r="U5238" t="s">
        <v>26198</v>
      </c>
      <c r="V5238" t="s">
        <v>26199</v>
      </c>
      <c r="W5238" s="91" t="s">
        <v>15468</v>
      </c>
      <c r="X5238" s="91" t="s">
        <v>32648</v>
      </c>
      <c r="Y5238" s="97"/>
      <c r="AA5238" s="91" t="str">
        <v>MLICK015.5PU</v>
      </c>
    </row>
    <row r="5239" spans="1:27" s="91" customFormat="1" ht="15" customHeight="1" x14ac:dyDescent="0.35">
      <c r="A5239" t="s">
        <v>15470</v>
      </c>
      <c r="B5239" t="s">
        <v>15469</v>
      </c>
      <c r="C5239" t="s">
        <v>15471</v>
      </c>
      <c r="D5239" t="s">
        <v>15472</v>
      </c>
      <c r="E5239"/>
      <c r="F5239" t="s">
        <v>9</v>
      </c>
      <c r="G5239"/>
      <c r="H5239">
        <v>1</v>
      </c>
      <c r="I5239">
        <v>2.0499999999999998</v>
      </c>
      <c r="J5239" t="s">
        <v>104</v>
      </c>
      <c r="K5239">
        <v>35.834429999999998</v>
      </c>
      <c r="L5239">
        <v>-88.564340000000001</v>
      </c>
      <c r="M5239" s="100" t="s">
        <v>38429</v>
      </c>
      <c r="N5239" t="s">
        <v>26286</v>
      </c>
      <c r="O5239" t="s">
        <v>42517</v>
      </c>
      <c r="P5239">
        <v>2</v>
      </c>
      <c r="Q5239" t="s">
        <v>32649</v>
      </c>
      <c r="R5239" t="s">
        <v>25816</v>
      </c>
      <c r="S5239" t="s">
        <v>26197</v>
      </c>
      <c r="T5239"/>
      <c r="U5239" t="s">
        <v>26198</v>
      </c>
      <c r="V5239" t="s">
        <v>26199</v>
      </c>
      <c r="Y5239" s="97"/>
      <c r="AA5239" s="91" t="str">
        <v>MMILL001.0CR</v>
      </c>
    </row>
    <row r="5240" spans="1:27" s="91" customFormat="1" ht="15" customHeight="1" x14ac:dyDescent="0.35">
      <c r="A5240" t="s">
        <v>15474</v>
      </c>
      <c r="B5240" t="s">
        <v>15473</v>
      </c>
      <c r="C5240" t="s">
        <v>15475</v>
      </c>
      <c r="D5240" t="s">
        <v>15476</v>
      </c>
      <c r="E5240"/>
      <c r="F5240" t="s">
        <v>29083</v>
      </c>
      <c r="G5240"/>
      <c r="H5240">
        <v>0.3</v>
      </c>
      <c r="I5240">
        <v>6.07</v>
      </c>
      <c r="J5240" t="s">
        <v>942</v>
      </c>
      <c r="K5240">
        <v>35.431111000000001</v>
      </c>
      <c r="L5240">
        <v>-87.742500000000007</v>
      </c>
      <c r="M5240" s="100" t="s">
        <v>38391</v>
      </c>
      <c r="N5240" t="s">
        <v>26220</v>
      </c>
      <c r="O5240" t="s">
        <v>42548</v>
      </c>
      <c r="P5240">
        <v>5</v>
      </c>
      <c r="Q5240" t="s">
        <v>32650</v>
      </c>
      <c r="R5240" t="s">
        <v>25808</v>
      </c>
      <c r="S5240" t="s">
        <v>26197</v>
      </c>
      <c r="T5240"/>
      <c r="U5240" t="s">
        <v>26198</v>
      </c>
      <c r="V5240" t="s">
        <v>26199</v>
      </c>
      <c r="W5240" s="91" t="s">
        <v>15477</v>
      </c>
      <c r="Y5240" s="97"/>
      <c r="AA5240" s="91" t="str">
        <v>MOCCA000.3WE</v>
      </c>
    </row>
    <row r="5241" spans="1:27" s="91" customFormat="1" ht="15" customHeight="1" x14ac:dyDescent="0.35">
      <c r="A5241" t="s">
        <v>15479</v>
      </c>
      <c r="B5241" t="s">
        <v>15478</v>
      </c>
      <c r="C5241" t="s">
        <v>15475</v>
      </c>
      <c r="D5241" t="s">
        <v>3048</v>
      </c>
      <c r="E5241"/>
      <c r="F5241" t="s">
        <v>58</v>
      </c>
      <c r="G5241"/>
      <c r="H5241">
        <v>0.9</v>
      </c>
      <c r="I5241">
        <v>14.41</v>
      </c>
      <c r="J5241" t="s">
        <v>2535</v>
      </c>
      <c r="K5241">
        <v>35.649329999999999</v>
      </c>
      <c r="L5241">
        <v>-84.967489999999998</v>
      </c>
      <c r="M5241" s="100" t="s">
        <v>38415</v>
      </c>
      <c r="N5241" t="s">
        <v>26602</v>
      </c>
      <c r="O5241" t="s">
        <v>42271</v>
      </c>
      <c r="P5241">
        <v>1</v>
      </c>
      <c r="Q5241" t="s">
        <v>32651</v>
      </c>
      <c r="R5241" t="s">
        <v>25802</v>
      </c>
      <c r="S5241" t="s">
        <v>26197</v>
      </c>
      <c r="T5241"/>
      <c r="U5241" t="s">
        <v>26198</v>
      </c>
      <c r="V5241" t="s">
        <v>26204</v>
      </c>
      <c r="X5241" s="91" t="s">
        <v>30197</v>
      </c>
      <c r="Y5241" s="97"/>
      <c r="AA5241" s="91" t="str">
        <v>MOCCA000.9RH</v>
      </c>
    </row>
    <row r="5242" spans="1:27" s="91" customFormat="1" ht="15" customHeight="1" x14ac:dyDescent="0.35">
      <c r="A5242" s="310" t="s">
        <v>41491</v>
      </c>
      <c r="B5242" s="310" t="s">
        <v>41492</v>
      </c>
      <c r="C5242" s="310" t="s">
        <v>15475</v>
      </c>
      <c r="D5242" s="310" t="s">
        <v>41493</v>
      </c>
      <c r="E5242" s="310"/>
      <c r="F5242" s="310" t="s">
        <v>58</v>
      </c>
      <c r="G5242" s="310" t="s">
        <v>29089</v>
      </c>
      <c r="H5242" s="314">
        <v>11</v>
      </c>
      <c r="I5242" s="314">
        <v>0.76</v>
      </c>
      <c r="J5242" s="310" t="s">
        <v>249</v>
      </c>
      <c r="K5242" s="314">
        <v>35.700710000000001</v>
      </c>
      <c r="L5242" s="314">
        <v>-85.017480000000006</v>
      </c>
      <c r="M5242" s="314" t="s">
        <v>38415</v>
      </c>
      <c r="N5242" s="310" t="s">
        <v>26602</v>
      </c>
      <c r="O5242" s="310" t="s">
        <v>41494</v>
      </c>
      <c r="P5242" s="314">
        <v>1</v>
      </c>
      <c r="Q5242" s="310" t="s">
        <v>32651</v>
      </c>
      <c r="R5242" s="310" t="s">
        <v>25802</v>
      </c>
      <c r="S5242" s="310" t="s">
        <v>26197</v>
      </c>
      <c r="T5242" s="310"/>
      <c r="U5242" s="310" t="s">
        <v>26198</v>
      </c>
      <c r="V5242" s="310" t="s">
        <v>26199</v>
      </c>
      <c r="Y5242" s="97"/>
      <c r="AA5242" s="91" t="str">
        <v>MOCCA011.0BL</v>
      </c>
    </row>
    <row r="5243" spans="1:27" s="91" customFormat="1" ht="15" customHeight="1" x14ac:dyDescent="0.35">
      <c r="A5243" t="s">
        <v>15481</v>
      </c>
      <c r="B5243" t="s">
        <v>15480</v>
      </c>
      <c r="C5243" t="s">
        <v>15482</v>
      </c>
      <c r="D5243" t="s">
        <v>15483</v>
      </c>
      <c r="E5243"/>
      <c r="F5243" t="s">
        <v>29083</v>
      </c>
      <c r="G5243"/>
      <c r="H5243">
        <v>0.1</v>
      </c>
      <c r="I5243">
        <v>7.01</v>
      </c>
      <c r="J5243" t="s">
        <v>4</v>
      </c>
      <c r="K5243">
        <v>35.067500000000003</v>
      </c>
      <c r="L5243">
        <v>-87.2744</v>
      </c>
      <c r="M5243" s="100" t="s">
        <v>38385</v>
      </c>
      <c r="N5243" t="s">
        <v>26213</v>
      </c>
      <c r="O5243" t="s">
        <v>42549</v>
      </c>
      <c r="P5243">
        <v>2</v>
      </c>
      <c r="Q5243" t="s">
        <v>32652</v>
      </c>
      <c r="R5243" t="s">
        <v>25808</v>
      </c>
      <c r="S5243" t="s">
        <v>26197</v>
      </c>
      <c r="T5243"/>
      <c r="U5243" t="s">
        <v>26198</v>
      </c>
      <c r="V5243" t="s">
        <v>26199</v>
      </c>
      <c r="Y5243" s="97"/>
      <c r="AA5243" s="91" t="str">
        <v>MOCKE000.1LW</v>
      </c>
    </row>
    <row r="5244" spans="1:27" s="91" customFormat="1" ht="15" customHeight="1" x14ac:dyDescent="0.35">
      <c r="A5244" t="s">
        <v>15485</v>
      </c>
      <c r="B5244" t="s">
        <v>15484</v>
      </c>
      <c r="C5244" t="s">
        <v>15486</v>
      </c>
      <c r="D5244" t="s">
        <v>15487</v>
      </c>
      <c r="E5244"/>
      <c r="F5244" t="s">
        <v>27</v>
      </c>
      <c r="G5244"/>
      <c r="H5244">
        <v>1.3</v>
      </c>
      <c r="I5244">
        <v>8.44</v>
      </c>
      <c r="J5244" t="s">
        <v>28</v>
      </c>
      <c r="K5244">
        <v>35.735399999999998</v>
      </c>
      <c r="L5244">
        <v>-88.862200000000001</v>
      </c>
      <c r="M5244" s="100" t="s">
        <v>38429</v>
      </c>
      <c r="N5244" t="s">
        <v>26286</v>
      </c>
      <c r="O5244" t="s">
        <v>42421</v>
      </c>
      <c r="P5244">
        <v>2</v>
      </c>
      <c r="Q5244" t="s">
        <v>27932</v>
      </c>
      <c r="R5244" t="s">
        <v>25816</v>
      </c>
      <c r="S5244" t="s">
        <v>26197</v>
      </c>
      <c r="T5244"/>
      <c r="U5244" t="s">
        <v>26198</v>
      </c>
      <c r="V5244" t="s">
        <v>26199</v>
      </c>
      <c r="W5244" s="91" t="s">
        <v>15488</v>
      </c>
      <c r="X5244" s="91" t="s">
        <v>32653</v>
      </c>
      <c r="Y5244" s="97"/>
      <c r="AA5244" s="91" t="str">
        <v>MOIZE001.3MN</v>
      </c>
    </row>
    <row r="5245" spans="1:27" s="91" customFormat="1" ht="15" customHeight="1" x14ac:dyDescent="0.35">
      <c r="A5245" t="s">
        <v>15490</v>
      </c>
      <c r="B5245" t="s">
        <v>15489</v>
      </c>
      <c r="C5245" t="s">
        <v>15491</v>
      </c>
      <c r="D5245" t="s">
        <v>15492</v>
      </c>
      <c r="E5245"/>
      <c r="F5245" t="s">
        <v>33</v>
      </c>
      <c r="G5245"/>
      <c r="H5245">
        <v>2.9</v>
      </c>
      <c r="I5245">
        <v>4.74</v>
      </c>
      <c r="J5245" t="s">
        <v>1600</v>
      </c>
      <c r="K5245">
        <v>35.106699999999996</v>
      </c>
      <c r="L5245">
        <v>-86.671099999999996</v>
      </c>
      <c r="M5245" s="100" t="s">
        <v>38457</v>
      </c>
      <c r="N5245" t="s">
        <v>26336</v>
      </c>
      <c r="O5245" t="s">
        <v>42550</v>
      </c>
      <c r="P5245">
        <v>2</v>
      </c>
      <c r="Q5245" t="s">
        <v>32654</v>
      </c>
      <c r="R5245" t="s">
        <v>25808</v>
      </c>
      <c r="S5245" t="s">
        <v>26197</v>
      </c>
      <c r="T5245"/>
      <c r="U5245" t="s">
        <v>26198</v>
      </c>
      <c r="V5245" t="s">
        <v>26199</v>
      </c>
      <c r="Y5245" s="97"/>
      <c r="AA5245" s="91" t="str">
        <v>MOLIN002.9LI</v>
      </c>
    </row>
    <row r="5246" spans="1:27" s="91" customFormat="1" ht="15" customHeight="1" x14ac:dyDescent="0.35">
      <c r="A5246" t="s">
        <v>15494</v>
      </c>
      <c r="B5246" t="s">
        <v>15493</v>
      </c>
      <c r="C5246" t="s">
        <v>15495</v>
      </c>
      <c r="D5246" t="s">
        <v>15496</v>
      </c>
      <c r="E5246"/>
      <c r="F5246" t="s">
        <v>29086</v>
      </c>
      <c r="G5246"/>
      <c r="H5246">
        <v>0.8</v>
      </c>
      <c r="I5246">
        <v>5.24</v>
      </c>
      <c r="J5246" t="s">
        <v>826</v>
      </c>
      <c r="K5246">
        <v>36.450833000000003</v>
      </c>
      <c r="L5246">
        <v>-85.259167000000005</v>
      </c>
      <c r="M5246" s="100" t="s">
        <v>38411</v>
      </c>
      <c r="N5246" t="s">
        <v>26248</v>
      </c>
      <c r="O5246" t="s">
        <v>42551</v>
      </c>
      <c r="P5246">
        <v>4</v>
      </c>
      <c r="Q5246" t="s">
        <v>27933</v>
      </c>
      <c r="R5246" t="s">
        <v>25812</v>
      </c>
      <c r="S5246" t="s">
        <v>26197</v>
      </c>
      <c r="T5246"/>
      <c r="U5246" t="s">
        <v>26198</v>
      </c>
      <c r="V5246" t="s">
        <v>26199</v>
      </c>
      <c r="Y5246" s="97"/>
      <c r="AA5246" s="91" t="str">
        <v>MONRO000.8OV</v>
      </c>
    </row>
    <row r="5247" spans="1:27" s="91" customFormat="1" ht="15" customHeight="1" x14ac:dyDescent="0.35">
      <c r="A5247" t="s">
        <v>15498</v>
      </c>
      <c r="B5247" t="s">
        <v>15497</v>
      </c>
      <c r="C5247" t="s">
        <v>15499</v>
      </c>
      <c r="D5247" t="s">
        <v>15500</v>
      </c>
      <c r="E5247"/>
      <c r="F5247" t="s">
        <v>324</v>
      </c>
      <c r="G5247"/>
      <c r="H5247">
        <v>0.5</v>
      </c>
      <c r="I5247">
        <v>22.15</v>
      </c>
      <c r="J5247" t="s">
        <v>325</v>
      </c>
      <c r="K5247">
        <v>36.32835</v>
      </c>
      <c r="L5247">
        <v>-84.366829999999993</v>
      </c>
      <c r="M5247" s="100" t="s">
        <v>38426</v>
      </c>
      <c r="N5247" t="s">
        <v>26325</v>
      </c>
      <c r="O5247" t="s">
        <v>42552</v>
      </c>
      <c r="P5247">
        <v>4</v>
      </c>
      <c r="Q5247" t="s">
        <v>27934</v>
      </c>
      <c r="R5247" t="s">
        <v>25825</v>
      </c>
      <c r="S5247" t="s">
        <v>26197</v>
      </c>
      <c r="T5247"/>
      <c r="U5247" t="s">
        <v>26198</v>
      </c>
      <c r="V5247" t="s">
        <v>26204</v>
      </c>
      <c r="X5247" s="91" t="s">
        <v>39790</v>
      </c>
      <c r="Y5247" s="97"/>
      <c r="AA5247" s="91" t="str">
        <v>MONTG000.5SC</v>
      </c>
    </row>
    <row r="5248" spans="1:27" s="91" customFormat="1" ht="15" customHeight="1" x14ac:dyDescent="0.35">
      <c r="A5248" t="s">
        <v>15502</v>
      </c>
      <c r="B5248" t="s">
        <v>15501</v>
      </c>
      <c r="C5248" t="s">
        <v>15499</v>
      </c>
      <c r="D5248" t="s">
        <v>15503</v>
      </c>
      <c r="E5248"/>
      <c r="F5248" t="s">
        <v>324</v>
      </c>
      <c r="G5248"/>
      <c r="H5248">
        <v>5.5</v>
      </c>
      <c r="I5248">
        <v>5.16</v>
      </c>
      <c r="J5248" t="s">
        <v>1237</v>
      </c>
      <c r="K5248">
        <v>36.310884000000001</v>
      </c>
      <c r="L5248">
        <v>-84.298043000000007</v>
      </c>
      <c r="M5248" s="100" t="s">
        <v>38426</v>
      </c>
      <c r="N5248" t="s">
        <v>26325</v>
      </c>
      <c r="O5248" t="s">
        <v>42552</v>
      </c>
      <c r="P5248">
        <v>4</v>
      </c>
      <c r="Q5248" t="s">
        <v>27934</v>
      </c>
      <c r="R5248" t="s">
        <v>25825</v>
      </c>
      <c r="S5248" t="s">
        <v>26197</v>
      </c>
      <c r="T5248"/>
      <c r="U5248" t="s">
        <v>26198</v>
      </c>
      <c r="V5248" t="s">
        <v>26204</v>
      </c>
      <c r="W5248" s="91" t="s">
        <v>15504</v>
      </c>
      <c r="X5248" s="91" t="s">
        <v>32655</v>
      </c>
      <c r="Y5248" s="97"/>
      <c r="AA5248" s="91" t="str">
        <v>MONTG005.5CA</v>
      </c>
    </row>
    <row r="5249" spans="1:27" s="91" customFormat="1" ht="15" customHeight="1" x14ac:dyDescent="0.35">
      <c r="A5249" t="s">
        <v>15506</v>
      </c>
      <c r="B5249" t="s">
        <v>15505</v>
      </c>
      <c r="C5249" t="s">
        <v>15507</v>
      </c>
      <c r="D5249" t="s">
        <v>15508</v>
      </c>
      <c r="E5249"/>
      <c r="F5249" t="s">
        <v>27</v>
      </c>
      <c r="G5249"/>
      <c r="H5249">
        <v>1.3</v>
      </c>
      <c r="I5249">
        <v>4.03</v>
      </c>
      <c r="J5249" t="s">
        <v>3832</v>
      </c>
      <c r="K5249">
        <v>35.003149999999998</v>
      </c>
      <c r="L5249">
        <v>-89.158709999999999</v>
      </c>
      <c r="M5249" s="100" t="s">
        <v>38390</v>
      </c>
      <c r="N5249" t="s">
        <v>26218</v>
      </c>
      <c r="O5249" t="s">
        <v>42553</v>
      </c>
      <c r="P5249">
        <v>3</v>
      </c>
      <c r="Q5249" t="s">
        <v>27935</v>
      </c>
      <c r="R5249" t="s">
        <v>25828</v>
      </c>
      <c r="S5249" t="s">
        <v>26197</v>
      </c>
      <c r="T5249"/>
      <c r="U5249" t="s">
        <v>26198</v>
      </c>
      <c r="V5249" t="s">
        <v>26199</v>
      </c>
      <c r="W5249" s="91" t="s">
        <v>15509</v>
      </c>
      <c r="X5249" s="91" t="s">
        <v>32656</v>
      </c>
      <c r="Y5249" s="97"/>
      <c r="AA5249" s="91" t="str">
        <v>MOODY001.3HR</v>
      </c>
    </row>
    <row r="5250" spans="1:27" s="91" customFormat="1" ht="15" customHeight="1" x14ac:dyDescent="0.35">
      <c r="A5250" t="s">
        <v>15511</v>
      </c>
      <c r="B5250" t="s">
        <v>15510</v>
      </c>
      <c r="C5250" t="s">
        <v>15512</v>
      </c>
      <c r="D5250" t="s">
        <v>15513</v>
      </c>
      <c r="E5250"/>
      <c r="F5250" t="s">
        <v>28998</v>
      </c>
      <c r="G5250"/>
      <c r="H5250">
        <v>0.3</v>
      </c>
      <c r="I5250">
        <v>0.7</v>
      </c>
      <c r="J5250" t="s">
        <v>15</v>
      </c>
      <c r="K5250">
        <v>35.701810000000002</v>
      </c>
      <c r="L5250">
        <v>-83.907349999999994</v>
      </c>
      <c r="M5250" s="100" t="s">
        <v>38415</v>
      </c>
      <c r="N5250" t="s">
        <v>26602</v>
      </c>
      <c r="O5250" t="s">
        <v>42233</v>
      </c>
      <c r="P5250">
        <v>2</v>
      </c>
      <c r="Q5250" t="s">
        <v>32657</v>
      </c>
      <c r="R5250" t="s">
        <v>25825</v>
      </c>
      <c r="S5250" t="s">
        <v>26197</v>
      </c>
      <c r="T5250"/>
      <c r="U5250" t="s">
        <v>26198</v>
      </c>
      <c r="V5250" t="s">
        <v>26204</v>
      </c>
      <c r="X5250" s="91" t="s">
        <v>32658</v>
      </c>
      <c r="Y5250" s="97"/>
      <c r="AA5250" s="91" t="str">
        <v>MOOK000.3BT</v>
      </c>
    </row>
    <row r="5251" spans="1:27" s="91" customFormat="1" ht="15" customHeight="1" x14ac:dyDescent="0.35">
      <c r="A5251" t="s">
        <v>15515</v>
      </c>
      <c r="B5251" t="s">
        <v>15514</v>
      </c>
      <c r="C5251" t="s">
        <v>15516</v>
      </c>
      <c r="D5251" t="s">
        <v>15517</v>
      </c>
      <c r="E5251"/>
      <c r="F5251" t="s">
        <v>44</v>
      </c>
      <c r="G5251"/>
      <c r="H5251">
        <v>0.9</v>
      </c>
      <c r="I5251">
        <v>4.5199999999999996</v>
      </c>
      <c r="J5251" t="s">
        <v>64</v>
      </c>
      <c r="K5251">
        <v>36.162619999999997</v>
      </c>
      <c r="L5251">
        <v>-82.73509</v>
      </c>
      <c r="M5251" s="100" t="s">
        <v>38387</v>
      </c>
      <c r="N5251" t="s">
        <v>26214</v>
      </c>
      <c r="O5251" t="s">
        <v>42262</v>
      </c>
      <c r="P5251">
        <v>5</v>
      </c>
      <c r="Q5251" t="s">
        <v>27936</v>
      </c>
      <c r="R5251" t="s">
        <v>25821</v>
      </c>
      <c r="S5251" t="s">
        <v>26197</v>
      </c>
      <c r="T5251"/>
      <c r="U5251" t="s">
        <v>26198</v>
      </c>
      <c r="V5251" t="s">
        <v>26204</v>
      </c>
      <c r="Y5251" s="97"/>
      <c r="AA5251" s="91" t="str">
        <v>MOON000.9GE</v>
      </c>
    </row>
    <row r="5252" spans="1:27" s="91" customFormat="1" ht="15" customHeight="1" x14ac:dyDescent="0.35">
      <c r="A5252" t="s">
        <v>15519</v>
      </c>
      <c r="B5252" t="s">
        <v>15518</v>
      </c>
      <c r="C5252" t="s">
        <v>15516</v>
      </c>
      <c r="D5252" t="s">
        <v>15520</v>
      </c>
      <c r="E5252"/>
      <c r="F5252" t="s">
        <v>44</v>
      </c>
      <c r="G5252"/>
      <c r="H5252">
        <v>2.8</v>
      </c>
      <c r="I5252">
        <v>2.65</v>
      </c>
      <c r="J5252" t="s">
        <v>64</v>
      </c>
      <c r="K5252">
        <v>36.184069999999998</v>
      </c>
      <c r="L5252">
        <v>-82.748400000000004</v>
      </c>
      <c r="M5252" s="100" t="s">
        <v>38387</v>
      </c>
      <c r="N5252" t="s">
        <v>26214</v>
      </c>
      <c r="O5252" t="s">
        <v>42262</v>
      </c>
      <c r="P5252">
        <v>5</v>
      </c>
      <c r="Q5252" t="s">
        <v>27936</v>
      </c>
      <c r="R5252" t="s">
        <v>25821</v>
      </c>
      <c r="S5252" t="s">
        <v>26197</v>
      </c>
      <c r="T5252"/>
      <c r="U5252" t="s">
        <v>26198</v>
      </c>
      <c r="V5252" t="s">
        <v>26204</v>
      </c>
      <c r="Y5252" s="97"/>
      <c r="AA5252" s="91" t="str">
        <v>MOON002.8GE</v>
      </c>
    </row>
    <row r="5253" spans="1:27" s="91" customFormat="1" ht="15" customHeight="1" x14ac:dyDescent="0.35">
      <c r="A5253" t="s">
        <v>15522</v>
      </c>
      <c r="B5253" t="s">
        <v>15521</v>
      </c>
      <c r="C5253" t="s">
        <v>15523</v>
      </c>
      <c r="D5253" t="s">
        <v>15524</v>
      </c>
      <c r="E5253"/>
      <c r="F5253" t="s">
        <v>28994</v>
      </c>
      <c r="G5253"/>
      <c r="H5253">
        <v>0.1</v>
      </c>
      <c r="I5253">
        <v>0.53</v>
      </c>
      <c r="J5253" t="s">
        <v>346</v>
      </c>
      <c r="K5253">
        <v>36.108800000000002</v>
      </c>
      <c r="L5253">
        <v>-83.139600000000002</v>
      </c>
      <c r="M5253" s="100" t="s">
        <v>38387</v>
      </c>
      <c r="N5253" t="s">
        <v>26214</v>
      </c>
      <c r="O5253" t="s">
        <v>42273</v>
      </c>
      <c r="P5253">
        <v>5</v>
      </c>
      <c r="Q5253" t="s">
        <v>30142</v>
      </c>
      <c r="R5253" t="s">
        <v>25825</v>
      </c>
      <c r="S5253" t="s">
        <v>26197</v>
      </c>
      <c r="T5253"/>
      <c r="U5253" t="s">
        <v>26198</v>
      </c>
      <c r="V5253" t="s">
        <v>26204</v>
      </c>
      <c r="Y5253" s="97"/>
      <c r="AA5253" s="91" t="str">
        <v>MOORE000.1CO</v>
      </c>
    </row>
    <row r="5254" spans="1:27" s="91" customFormat="1" ht="15" customHeight="1" x14ac:dyDescent="0.35">
      <c r="A5254" t="s">
        <v>15526</v>
      </c>
      <c r="B5254" t="s">
        <v>15525</v>
      </c>
      <c r="C5254" t="s">
        <v>15523</v>
      </c>
      <c r="D5254" t="s">
        <v>15527</v>
      </c>
      <c r="E5254"/>
      <c r="F5254" t="s">
        <v>29083</v>
      </c>
      <c r="G5254"/>
      <c r="H5254">
        <v>0.1</v>
      </c>
      <c r="I5254">
        <v>1.28</v>
      </c>
      <c r="J5254" t="s">
        <v>95</v>
      </c>
      <c r="K5254">
        <v>35.864150000000002</v>
      </c>
      <c r="L5254">
        <v>-87.11918</v>
      </c>
      <c r="M5254" s="100" t="s">
        <v>38382</v>
      </c>
      <c r="N5254" t="s">
        <v>26210</v>
      </c>
      <c r="O5254" t="s">
        <v>42221</v>
      </c>
      <c r="P5254">
        <v>3</v>
      </c>
      <c r="Q5254" t="s">
        <v>32659</v>
      </c>
      <c r="R5254" t="s">
        <v>25829</v>
      </c>
      <c r="S5254" t="s">
        <v>26197</v>
      </c>
      <c r="T5254"/>
      <c r="U5254" t="s">
        <v>26198</v>
      </c>
      <c r="V5254" t="s">
        <v>26199</v>
      </c>
      <c r="Y5254" s="97"/>
      <c r="AA5254" s="91" t="str">
        <v>MOORE000.1WI</v>
      </c>
    </row>
    <row r="5255" spans="1:27" s="91" customFormat="1" ht="15" customHeight="1" x14ac:dyDescent="0.35">
      <c r="A5255" t="s">
        <v>15529</v>
      </c>
      <c r="B5255" t="s">
        <v>15528</v>
      </c>
      <c r="C5255" t="s">
        <v>15523</v>
      </c>
      <c r="D5255" t="s">
        <v>15530</v>
      </c>
      <c r="E5255"/>
      <c r="F5255" t="s">
        <v>44</v>
      </c>
      <c r="G5255"/>
      <c r="H5255">
        <v>0.3</v>
      </c>
      <c r="I5255">
        <v>3.11</v>
      </c>
      <c r="J5255" t="s">
        <v>230</v>
      </c>
      <c r="K5255">
        <v>36.170769999999997</v>
      </c>
      <c r="L5255">
        <v>-82.621430000000004</v>
      </c>
      <c r="M5255" s="100" t="s">
        <v>38387</v>
      </c>
      <c r="N5255" t="s">
        <v>26214</v>
      </c>
      <c r="O5255" t="s">
        <v>42161</v>
      </c>
      <c r="P5255">
        <v>5</v>
      </c>
      <c r="Q5255" t="s">
        <v>27937</v>
      </c>
      <c r="R5255" t="s">
        <v>25821</v>
      </c>
      <c r="S5255" t="s">
        <v>26197</v>
      </c>
      <c r="T5255"/>
      <c r="U5255" t="s">
        <v>26198</v>
      </c>
      <c r="V5255" t="s">
        <v>26204</v>
      </c>
      <c r="Y5255" s="97"/>
      <c r="AA5255" s="91" t="str">
        <v>MOORE000.3WN</v>
      </c>
    </row>
    <row r="5256" spans="1:27" s="91" customFormat="1" ht="15" customHeight="1" x14ac:dyDescent="0.35">
      <c r="A5256" t="s">
        <v>15532</v>
      </c>
      <c r="B5256" t="s">
        <v>15531</v>
      </c>
      <c r="C5256" t="s">
        <v>15523</v>
      </c>
      <c r="D5256" t="s">
        <v>15533</v>
      </c>
      <c r="E5256"/>
      <c r="F5256" t="s">
        <v>9</v>
      </c>
      <c r="G5256"/>
      <c r="H5256">
        <v>0.5</v>
      </c>
      <c r="I5256">
        <v>4.13</v>
      </c>
      <c r="J5256" t="s">
        <v>3832</v>
      </c>
      <c r="K5256">
        <v>35.021470000000001</v>
      </c>
      <c r="L5256">
        <v>-88.963229999999996</v>
      </c>
      <c r="M5256" s="100" t="s">
        <v>38450</v>
      </c>
      <c r="N5256" t="s">
        <v>26319</v>
      </c>
      <c r="O5256" t="s">
        <v>42102</v>
      </c>
      <c r="P5256">
        <v>4</v>
      </c>
      <c r="Q5256" t="s">
        <v>27938</v>
      </c>
      <c r="R5256" t="s">
        <v>25828</v>
      </c>
      <c r="S5256" t="s">
        <v>26197</v>
      </c>
      <c r="T5256"/>
      <c r="U5256" t="s">
        <v>26198</v>
      </c>
      <c r="V5256" t="s">
        <v>26199</v>
      </c>
      <c r="Y5256" s="97"/>
      <c r="AA5256" s="91" t="str">
        <v>MOORE000.5HR</v>
      </c>
    </row>
    <row r="5257" spans="1:27" s="91" customFormat="1" ht="15" customHeight="1" x14ac:dyDescent="0.35">
      <c r="A5257" t="s">
        <v>15535</v>
      </c>
      <c r="B5257" t="s">
        <v>15534</v>
      </c>
      <c r="C5257" t="s">
        <v>15523</v>
      </c>
      <c r="D5257" t="s">
        <v>15536</v>
      </c>
      <c r="E5257"/>
      <c r="F5257" t="s">
        <v>29083</v>
      </c>
      <c r="G5257"/>
      <c r="H5257">
        <v>0.8</v>
      </c>
      <c r="I5257">
        <v>0.83</v>
      </c>
      <c r="J5257" t="s">
        <v>95</v>
      </c>
      <c r="K5257">
        <v>35.862222000000003</v>
      </c>
      <c r="L5257">
        <v>-87.107777999999996</v>
      </c>
      <c r="M5257" s="100" t="s">
        <v>38382</v>
      </c>
      <c r="N5257" t="s">
        <v>26210</v>
      </c>
      <c r="O5257" t="s">
        <v>42221</v>
      </c>
      <c r="P5257">
        <v>3</v>
      </c>
      <c r="Q5257" t="s">
        <v>32659</v>
      </c>
      <c r="R5257" t="s">
        <v>25829</v>
      </c>
      <c r="S5257" t="s">
        <v>26197</v>
      </c>
      <c r="T5257"/>
      <c r="U5257" t="s">
        <v>26198</v>
      </c>
      <c r="V5257" t="s">
        <v>26199</v>
      </c>
      <c r="Y5257" s="97"/>
      <c r="AA5257" s="91" t="str">
        <v>MOORE000.8WI</v>
      </c>
    </row>
    <row r="5258" spans="1:27" s="91" customFormat="1" ht="15" customHeight="1" x14ac:dyDescent="0.35">
      <c r="A5258" t="s">
        <v>32660</v>
      </c>
      <c r="B5258" t="s">
        <v>32661</v>
      </c>
      <c r="C5258" t="s">
        <v>32662</v>
      </c>
      <c r="D5258" t="s">
        <v>32663</v>
      </c>
      <c r="E5258"/>
      <c r="F5258" t="s">
        <v>44</v>
      </c>
      <c r="G5258"/>
      <c r="H5258">
        <v>1.2</v>
      </c>
      <c r="I5258">
        <v>4.5</v>
      </c>
      <c r="J5258" t="s">
        <v>68</v>
      </c>
      <c r="K5258">
        <v>36.34543</v>
      </c>
      <c r="L5258">
        <v>-83.222309999999993</v>
      </c>
      <c r="M5258" s="100" t="s">
        <v>38388</v>
      </c>
      <c r="N5258" t="s">
        <v>18813</v>
      </c>
      <c r="O5258" t="s">
        <v>42555</v>
      </c>
      <c r="P5258">
        <v>4</v>
      </c>
      <c r="Q5258" t="s">
        <v>31053</v>
      </c>
      <c r="R5258" t="s">
        <v>25821</v>
      </c>
      <c r="S5258" t="s">
        <v>26197</v>
      </c>
      <c r="T5258"/>
      <c r="U5258" t="s">
        <v>26198</v>
      </c>
      <c r="V5258" t="s">
        <v>26204</v>
      </c>
      <c r="Y5258" s="97"/>
      <c r="AA5258" s="91" t="str">
        <v>MOORE001.2HS</v>
      </c>
    </row>
    <row r="5259" spans="1:27" s="91" customFormat="1" ht="15" customHeight="1" x14ac:dyDescent="0.35">
      <c r="A5259" t="s">
        <v>35553</v>
      </c>
      <c r="B5259" t="s">
        <v>35554</v>
      </c>
      <c r="C5259" t="s">
        <v>15523</v>
      </c>
      <c r="D5259" t="s">
        <v>35555</v>
      </c>
      <c r="E5259"/>
      <c r="F5259" t="s">
        <v>9</v>
      </c>
      <c r="G5259"/>
      <c r="H5259">
        <v>1.3</v>
      </c>
      <c r="I5259">
        <v>5.9</v>
      </c>
      <c r="J5259" t="s">
        <v>28</v>
      </c>
      <c r="K5259">
        <v>35.514740000000003</v>
      </c>
      <c r="L5259">
        <v>-88.705200000000005</v>
      </c>
      <c r="M5259" s="100" t="s">
        <v>38381</v>
      </c>
      <c r="N5259" t="s">
        <v>26209</v>
      </c>
      <c r="O5259" t="s">
        <v>42199</v>
      </c>
      <c r="P5259">
        <v>1</v>
      </c>
      <c r="Q5259" t="s">
        <v>35556</v>
      </c>
      <c r="R5259" t="s">
        <v>25816</v>
      </c>
      <c r="S5259" t="s">
        <v>26197</v>
      </c>
      <c r="T5259"/>
      <c r="U5259" t="s">
        <v>26198</v>
      </c>
      <c r="V5259" t="s">
        <v>26199</v>
      </c>
      <c r="Y5259" s="97"/>
      <c r="AA5259" s="91" t="str">
        <v>MOORE001.3MN</v>
      </c>
    </row>
    <row r="5260" spans="1:27" s="91" customFormat="1" ht="15" customHeight="1" x14ac:dyDescent="0.35">
      <c r="A5260" t="s">
        <v>15538</v>
      </c>
      <c r="B5260" t="s">
        <v>15537</v>
      </c>
      <c r="C5260" t="s">
        <v>15539</v>
      </c>
      <c r="D5260" t="s">
        <v>15540</v>
      </c>
      <c r="E5260"/>
      <c r="F5260" t="s">
        <v>33</v>
      </c>
      <c r="G5260"/>
      <c r="H5260">
        <v>2.2000000000000002</v>
      </c>
      <c r="I5260">
        <v>4.8600000000000003</v>
      </c>
      <c r="J5260" t="s">
        <v>1391</v>
      </c>
      <c r="K5260">
        <v>35.431350000000002</v>
      </c>
      <c r="L5260">
        <v>-86.91131</v>
      </c>
      <c r="M5260" s="100" t="s">
        <v>38389</v>
      </c>
      <c r="N5260" t="s">
        <v>26217</v>
      </c>
      <c r="O5260" t="s">
        <v>42554</v>
      </c>
      <c r="P5260">
        <v>4</v>
      </c>
      <c r="Q5260" t="s">
        <v>32664</v>
      </c>
      <c r="R5260" t="s">
        <v>25808</v>
      </c>
      <c r="S5260" t="s">
        <v>26197</v>
      </c>
      <c r="T5260"/>
      <c r="U5260" t="s">
        <v>26198</v>
      </c>
      <c r="V5260" t="s">
        <v>26199</v>
      </c>
      <c r="X5260" s="91" t="s">
        <v>29982</v>
      </c>
      <c r="Y5260" s="97"/>
      <c r="AA5260" s="91" t="str">
        <v>MOORE002.2ML</v>
      </c>
    </row>
    <row r="5261" spans="1:27" s="91" customFormat="1" ht="15" customHeight="1" x14ac:dyDescent="0.35">
      <c r="A5261" s="310" t="s">
        <v>41495</v>
      </c>
      <c r="B5261" s="310" t="s">
        <v>41496</v>
      </c>
      <c r="C5261" s="310" t="s">
        <v>15539</v>
      </c>
      <c r="D5261" s="310" t="s">
        <v>41497</v>
      </c>
      <c r="E5261" s="310"/>
      <c r="F5261" s="310" t="s">
        <v>33</v>
      </c>
      <c r="G5261" s="310"/>
      <c r="H5261" s="314">
        <v>3.2</v>
      </c>
      <c r="I5261" s="314">
        <v>2.61</v>
      </c>
      <c r="J5261" s="310" t="s">
        <v>1391</v>
      </c>
      <c r="K5261" s="314">
        <v>35.418570000000003</v>
      </c>
      <c r="L5261" s="314">
        <v>-86.909210000000002</v>
      </c>
      <c r="M5261" s="314" t="s">
        <v>38389</v>
      </c>
      <c r="N5261" s="310" t="s">
        <v>26217</v>
      </c>
      <c r="O5261" s="310" t="s">
        <v>41498</v>
      </c>
      <c r="P5261" s="314">
        <v>4</v>
      </c>
      <c r="Q5261" s="310" t="s">
        <v>32664</v>
      </c>
      <c r="R5261" s="310" t="s">
        <v>25808</v>
      </c>
      <c r="S5261" s="310" t="s">
        <v>26197</v>
      </c>
      <c r="T5261" s="310"/>
      <c r="U5261" s="310" t="s">
        <v>26198</v>
      </c>
      <c r="V5261" s="310" t="s">
        <v>26199</v>
      </c>
      <c r="Y5261" s="97"/>
      <c r="AA5261" s="91" t="str">
        <v>MOORE003.2ML</v>
      </c>
    </row>
    <row r="5262" spans="1:27" s="91" customFormat="1" ht="15" customHeight="1" x14ac:dyDescent="0.35">
      <c r="A5262" t="s">
        <v>15542</v>
      </c>
      <c r="B5262" t="s">
        <v>15541</v>
      </c>
      <c r="C5262" t="s">
        <v>15543</v>
      </c>
      <c r="D5262" t="s">
        <v>15544</v>
      </c>
      <c r="E5262"/>
      <c r="F5262" t="s">
        <v>28994</v>
      </c>
      <c r="G5262"/>
      <c r="H5262">
        <v>0.3</v>
      </c>
      <c r="I5262">
        <v>0.25</v>
      </c>
      <c r="J5262" t="s">
        <v>64</v>
      </c>
      <c r="K5262">
        <v>36.263080000000002</v>
      </c>
      <c r="L5262">
        <v>-83.006060000000005</v>
      </c>
      <c r="M5262" s="100" t="s">
        <v>38387</v>
      </c>
      <c r="N5262" t="s">
        <v>26214</v>
      </c>
      <c r="O5262" t="s">
        <v>42507</v>
      </c>
      <c r="P5262">
        <v>5</v>
      </c>
      <c r="Q5262" t="s">
        <v>30582</v>
      </c>
      <c r="R5262" t="s">
        <v>25821</v>
      </c>
      <c r="S5262" t="s">
        <v>26197</v>
      </c>
      <c r="T5262"/>
      <c r="U5262" t="s">
        <v>26198</v>
      </c>
      <c r="V5262" t="s">
        <v>26204</v>
      </c>
      <c r="Y5262" s="97"/>
      <c r="AA5262" s="91" t="str">
        <v>MOREL000.3GE</v>
      </c>
    </row>
    <row r="5263" spans="1:27" s="91" customFormat="1" ht="15" customHeight="1" x14ac:dyDescent="0.35">
      <c r="A5263" t="s">
        <v>15546</v>
      </c>
      <c r="B5263" t="s">
        <v>15545</v>
      </c>
      <c r="C5263" t="s">
        <v>15547</v>
      </c>
      <c r="D5263" t="s">
        <v>6692</v>
      </c>
      <c r="E5263"/>
      <c r="F5263" t="s">
        <v>29083</v>
      </c>
      <c r="G5263"/>
      <c r="H5263">
        <v>0.4</v>
      </c>
      <c r="I5263">
        <v>3.01</v>
      </c>
      <c r="J5263" t="s">
        <v>203</v>
      </c>
      <c r="K5263">
        <v>35.802778000000004</v>
      </c>
      <c r="L5263">
        <v>-87.378332999999998</v>
      </c>
      <c r="M5263" s="100" t="s">
        <v>38382</v>
      </c>
      <c r="N5263" t="s">
        <v>26210</v>
      </c>
      <c r="O5263" t="s">
        <v>42529</v>
      </c>
      <c r="P5263">
        <v>3</v>
      </c>
      <c r="Q5263" t="s">
        <v>32665</v>
      </c>
      <c r="R5263" t="s">
        <v>25808</v>
      </c>
      <c r="S5263" t="s">
        <v>26197</v>
      </c>
      <c r="T5263"/>
      <c r="U5263" t="s">
        <v>26198</v>
      </c>
      <c r="V5263" t="s">
        <v>26199</v>
      </c>
      <c r="W5263" s="91" t="s">
        <v>15548</v>
      </c>
      <c r="X5263" s="91" t="s">
        <v>32666</v>
      </c>
      <c r="Y5263" s="97"/>
      <c r="AA5263" s="91" t="str">
        <v>MORGA000.4HI</v>
      </c>
    </row>
    <row r="5264" spans="1:27" s="91" customFormat="1" ht="15" customHeight="1" x14ac:dyDescent="0.35">
      <c r="A5264" t="s">
        <v>15550</v>
      </c>
      <c r="B5264" t="s">
        <v>15549</v>
      </c>
      <c r="C5264" t="s">
        <v>15551</v>
      </c>
      <c r="D5264" t="s">
        <v>15552</v>
      </c>
      <c r="E5264"/>
      <c r="F5264" t="s">
        <v>29086</v>
      </c>
      <c r="G5264"/>
      <c r="H5264">
        <v>0.6</v>
      </c>
      <c r="I5264">
        <v>0.99</v>
      </c>
      <c r="J5264" t="s">
        <v>4110</v>
      </c>
      <c r="K5264">
        <v>35.94661</v>
      </c>
      <c r="L5264">
        <v>-85.805369999999996</v>
      </c>
      <c r="M5264" s="100" t="s">
        <v>38383</v>
      </c>
      <c r="N5264" t="s">
        <v>3589</v>
      </c>
      <c r="O5264" t="s">
        <v>42530</v>
      </c>
      <c r="P5264">
        <v>2</v>
      </c>
      <c r="Q5264" t="s">
        <v>32667</v>
      </c>
      <c r="R5264" t="s">
        <v>25812</v>
      </c>
      <c r="S5264" t="s">
        <v>26197</v>
      </c>
      <c r="T5264"/>
      <c r="U5264" t="s">
        <v>26198</v>
      </c>
      <c r="V5264" t="s">
        <v>26199</v>
      </c>
      <c r="X5264" s="91" t="s">
        <v>32668</v>
      </c>
      <c r="Y5264" s="97"/>
      <c r="AA5264" s="91" t="str">
        <v>MORGA000.6DB</v>
      </c>
    </row>
    <row r="5265" spans="1:27" s="91" customFormat="1" ht="15" customHeight="1" x14ac:dyDescent="0.35">
      <c r="A5265" t="s">
        <v>15554</v>
      </c>
      <c r="B5265" t="s">
        <v>15553</v>
      </c>
      <c r="C5265" t="s">
        <v>15551</v>
      </c>
      <c r="D5265" t="s">
        <v>15555</v>
      </c>
      <c r="E5265"/>
      <c r="F5265" t="s">
        <v>33</v>
      </c>
      <c r="G5265"/>
      <c r="H5265">
        <v>0.7</v>
      </c>
      <c r="I5265">
        <v>1.59</v>
      </c>
      <c r="J5265" t="s">
        <v>76</v>
      </c>
      <c r="K5265">
        <v>35.56888</v>
      </c>
      <c r="L5265">
        <v>-86.292000000000002</v>
      </c>
      <c r="M5265" s="100" t="s">
        <v>38389</v>
      </c>
      <c r="N5265" t="s">
        <v>26217</v>
      </c>
      <c r="O5265" t="s">
        <v>42104</v>
      </c>
      <c r="P5265">
        <v>4</v>
      </c>
      <c r="Q5265" t="s">
        <v>32669</v>
      </c>
      <c r="R5265" t="s">
        <v>25808</v>
      </c>
      <c r="S5265" t="s">
        <v>26197</v>
      </c>
      <c r="T5265"/>
      <c r="U5265" t="s">
        <v>26198</v>
      </c>
      <c r="V5265" t="s">
        <v>26199</v>
      </c>
      <c r="Y5265" s="97"/>
      <c r="AA5265" s="91" t="str">
        <v>MORGA000.7BE</v>
      </c>
    </row>
    <row r="5266" spans="1:27" s="91" customFormat="1" ht="15" customHeight="1" x14ac:dyDescent="0.35">
      <c r="A5266" t="s">
        <v>15557</v>
      </c>
      <c r="B5266" t="s">
        <v>15556</v>
      </c>
      <c r="C5266" t="s">
        <v>15547</v>
      </c>
      <c r="D5266" t="s">
        <v>9884</v>
      </c>
      <c r="E5266"/>
      <c r="F5266" t="s">
        <v>58</v>
      </c>
      <c r="G5266"/>
      <c r="H5266">
        <v>1.4</v>
      </c>
      <c r="I5266">
        <v>5.46</v>
      </c>
      <c r="J5266" t="s">
        <v>2535</v>
      </c>
      <c r="K5266">
        <v>35.53716</v>
      </c>
      <c r="L5266">
        <v>-85.057090000000002</v>
      </c>
      <c r="M5266" s="100" t="s">
        <v>38386</v>
      </c>
      <c r="N5266" t="s">
        <v>29084</v>
      </c>
      <c r="O5266" t="s">
        <v>42183</v>
      </c>
      <c r="P5266">
        <v>3</v>
      </c>
      <c r="Q5266" t="s">
        <v>27939</v>
      </c>
      <c r="R5266" t="s">
        <v>25802</v>
      </c>
      <c r="S5266" t="s">
        <v>26197</v>
      </c>
      <c r="T5266"/>
      <c r="U5266" t="s">
        <v>26198</v>
      </c>
      <c r="V5266" t="s">
        <v>26204</v>
      </c>
      <c r="Y5266" s="97"/>
      <c r="AA5266" s="91" t="str">
        <v>MORGA001.4RH</v>
      </c>
    </row>
    <row r="5267" spans="1:27" s="91" customFormat="1" ht="15" customHeight="1" x14ac:dyDescent="0.35">
      <c r="A5267" t="s">
        <v>32670</v>
      </c>
      <c r="B5267" t="s">
        <v>32671</v>
      </c>
      <c r="C5267" t="s">
        <v>15551</v>
      </c>
      <c r="D5267" t="s">
        <v>32672</v>
      </c>
      <c r="E5267"/>
      <c r="F5267" t="s">
        <v>44</v>
      </c>
      <c r="G5267"/>
      <c r="H5267">
        <v>1.6</v>
      </c>
      <c r="I5267">
        <v>2</v>
      </c>
      <c r="J5267" t="s">
        <v>409</v>
      </c>
      <c r="K5267">
        <v>35.375799999999998</v>
      </c>
      <c r="L5267">
        <v>-84.307100000000005</v>
      </c>
      <c r="M5267" s="100" t="s">
        <v>38378</v>
      </c>
      <c r="N5267" t="s">
        <v>26202</v>
      </c>
      <c r="O5267" t="s">
        <v>42915</v>
      </c>
      <c r="P5267">
        <v>3</v>
      </c>
      <c r="Q5267" t="s">
        <v>37385</v>
      </c>
      <c r="R5267" t="s">
        <v>25825</v>
      </c>
      <c r="S5267" t="s">
        <v>26197</v>
      </c>
      <c r="T5267"/>
      <c r="U5267" t="s">
        <v>26198</v>
      </c>
      <c r="V5267" t="s">
        <v>26204</v>
      </c>
      <c r="Y5267" s="97"/>
      <c r="AA5267" s="91" t="str">
        <v>MORGA001.6MO</v>
      </c>
    </row>
    <row r="5268" spans="1:27" s="91" customFormat="1" ht="15" customHeight="1" x14ac:dyDescent="0.35">
      <c r="A5268" t="s">
        <v>15559</v>
      </c>
      <c r="B5268" t="s">
        <v>15558</v>
      </c>
      <c r="C5268" t="s">
        <v>15547</v>
      </c>
      <c r="D5268" t="s">
        <v>15560</v>
      </c>
      <c r="E5268"/>
      <c r="F5268" t="s">
        <v>29083</v>
      </c>
      <c r="G5268"/>
      <c r="H5268">
        <v>2.2000000000000002</v>
      </c>
      <c r="I5268">
        <v>9.64</v>
      </c>
      <c r="J5268" t="s">
        <v>121</v>
      </c>
      <c r="K5268">
        <v>35.835839999999997</v>
      </c>
      <c r="L5268">
        <v>-88.006330000000005</v>
      </c>
      <c r="M5268" s="100" t="s">
        <v>38402</v>
      </c>
      <c r="N5268" t="s">
        <v>26242</v>
      </c>
      <c r="O5268" t="s">
        <v>42218</v>
      </c>
      <c r="P5268">
        <v>3</v>
      </c>
      <c r="Q5268" t="s">
        <v>32673</v>
      </c>
      <c r="R5268" t="s">
        <v>25816</v>
      </c>
      <c r="S5268" t="s">
        <v>26197</v>
      </c>
      <c r="T5268"/>
      <c r="U5268" t="s">
        <v>26198</v>
      </c>
      <c r="V5268" t="s">
        <v>26199</v>
      </c>
      <c r="W5268" s="91" t="s">
        <v>15561</v>
      </c>
      <c r="X5268" s="91" t="s">
        <v>32674</v>
      </c>
      <c r="Y5268" s="97"/>
      <c r="AA5268" s="91" t="str">
        <v>MORGA002.2BN</v>
      </c>
    </row>
    <row r="5269" spans="1:27" s="91" customFormat="1" ht="15" customHeight="1" x14ac:dyDescent="0.35">
      <c r="A5269" t="s">
        <v>15563</v>
      </c>
      <c r="B5269" t="s">
        <v>15562</v>
      </c>
      <c r="C5269" t="s">
        <v>15547</v>
      </c>
      <c r="D5269" t="s">
        <v>15564</v>
      </c>
      <c r="E5269"/>
      <c r="F5269" t="s">
        <v>29083</v>
      </c>
      <c r="G5269"/>
      <c r="H5269">
        <v>2.9</v>
      </c>
      <c r="I5269">
        <v>8.1</v>
      </c>
      <c r="J5269" t="s">
        <v>121</v>
      </c>
      <c r="K5269">
        <v>35.835799999999999</v>
      </c>
      <c r="L5269">
        <v>-88.019199999999998</v>
      </c>
      <c r="M5269" s="100" t="s">
        <v>38402</v>
      </c>
      <c r="N5269" t="s">
        <v>26242</v>
      </c>
      <c r="O5269" t="s">
        <v>42218</v>
      </c>
      <c r="P5269">
        <v>3</v>
      </c>
      <c r="Q5269" t="s">
        <v>32673</v>
      </c>
      <c r="R5269" t="s">
        <v>25816</v>
      </c>
      <c r="S5269" t="s">
        <v>26197</v>
      </c>
      <c r="T5269"/>
      <c r="U5269" t="s">
        <v>26198</v>
      </c>
      <c r="V5269" t="s">
        <v>26199</v>
      </c>
      <c r="W5269" s="91" t="s">
        <v>35557</v>
      </c>
      <c r="Y5269" s="97"/>
      <c r="AA5269" s="91" t="str">
        <v>MORGA002.9BN</v>
      </c>
    </row>
    <row r="5270" spans="1:27" s="91" customFormat="1" ht="15" customHeight="1" x14ac:dyDescent="0.35">
      <c r="A5270" t="s">
        <v>27941</v>
      </c>
      <c r="B5270" t="s">
        <v>27940</v>
      </c>
      <c r="C5270" t="s">
        <v>27942</v>
      </c>
      <c r="D5270" t="s">
        <v>26587</v>
      </c>
      <c r="E5270"/>
      <c r="F5270" t="s">
        <v>29086</v>
      </c>
      <c r="G5270"/>
      <c r="H5270">
        <v>0.1</v>
      </c>
      <c r="I5270">
        <v>0.32</v>
      </c>
      <c r="J5270" t="s">
        <v>826</v>
      </c>
      <c r="K5270">
        <v>36.449308000000002</v>
      </c>
      <c r="L5270">
        <v>-85.392042000000004</v>
      </c>
      <c r="M5270" s="100" t="s">
        <v>38458</v>
      </c>
      <c r="N5270" t="s">
        <v>26340</v>
      </c>
      <c r="O5270" t="s">
        <v>42609</v>
      </c>
      <c r="P5270">
        <v>5</v>
      </c>
      <c r="Q5270" t="s">
        <v>27943</v>
      </c>
      <c r="R5270" t="s">
        <v>25812</v>
      </c>
      <c r="S5270" t="s">
        <v>26197</v>
      </c>
      <c r="T5270"/>
      <c r="U5270" t="s">
        <v>26198</v>
      </c>
      <c r="V5270" t="s">
        <v>26199</v>
      </c>
      <c r="W5270" s="91" t="s">
        <v>43333</v>
      </c>
      <c r="X5270" s="91" t="s">
        <v>29611</v>
      </c>
      <c r="Y5270" s="97"/>
      <c r="AA5270" s="91" t="str">
        <v>MORGA1.7T0.1OV</v>
      </c>
    </row>
    <row r="5271" spans="1:27" s="91" customFormat="1" ht="15" customHeight="1" x14ac:dyDescent="0.35">
      <c r="A5271" t="s">
        <v>15566</v>
      </c>
      <c r="B5271" t="s">
        <v>15565</v>
      </c>
      <c r="C5271" t="s">
        <v>15567</v>
      </c>
      <c r="D5271" t="s">
        <v>15568</v>
      </c>
      <c r="E5271"/>
      <c r="F5271" t="s">
        <v>44</v>
      </c>
      <c r="G5271"/>
      <c r="H5271">
        <v>0.1</v>
      </c>
      <c r="I5271">
        <v>2.08</v>
      </c>
      <c r="J5271" t="s">
        <v>766</v>
      </c>
      <c r="K5271">
        <v>35.00573</v>
      </c>
      <c r="L5271">
        <v>-85.51361</v>
      </c>
      <c r="M5271" s="100" t="s">
        <v>38386</v>
      </c>
      <c r="N5271" t="s">
        <v>29084</v>
      </c>
      <c r="O5271" t="s">
        <v>42448</v>
      </c>
      <c r="P5271">
        <v>4</v>
      </c>
      <c r="Q5271" t="s">
        <v>28332</v>
      </c>
      <c r="R5271" t="s">
        <v>25802</v>
      </c>
      <c r="S5271" t="s">
        <v>26197</v>
      </c>
      <c r="T5271"/>
      <c r="U5271" t="s">
        <v>26198</v>
      </c>
      <c r="V5271" t="s">
        <v>26204</v>
      </c>
      <c r="Y5271" s="97"/>
      <c r="AA5271" s="91" t="str">
        <v>MORON_G0.1HM</v>
      </c>
    </row>
    <row r="5272" spans="1:27" s="91" customFormat="1" ht="15" customHeight="1" x14ac:dyDescent="0.35">
      <c r="A5272" t="s">
        <v>15570</v>
      </c>
      <c r="B5272" t="s">
        <v>15569</v>
      </c>
      <c r="C5272" t="s">
        <v>15571</v>
      </c>
      <c r="D5272" t="s">
        <v>15572</v>
      </c>
      <c r="E5272"/>
      <c r="F5272" t="s">
        <v>44</v>
      </c>
      <c r="G5272"/>
      <c r="H5272">
        <v>0.1</v>
      </c>
      <c r="I5272">
        <v>3.47</v>
      </c>
      <c r="J5272" t="s">
        <v>270</v>
      </c>
      <c r="K5272">
        <v>36.511899999999997</v>
      </c>
      <c r="L5272">
        <v>-82.1417</v>
      </c>
      <c r="M5272" s="100" t="s">
        <v>38412</v>
      </c>
      <c r="N5272" t="s">
        <v>29031</v>
      </c>
      <c r="O5272" t="s">
        <v>42375</v>
      </c>
      <c r="P5272">
        <v>2</v>
      </c>
      <c r="Q5272" t="s">
        <v>32675</v>
      </c>
      <c r="R5272" t="s">
        <v>25821</v>
      </c>
      <c r="S5272" t="s">
        <v>26197</v>
      </c>
      <c r="T5272"/>
      <c r="U5272" t="s">
        <v>26198</v>
      </c>
      <c r="V5272" t="s">
        <v>26204</v>
      </c>
      <c r="X5272" s="91" t="s">
        <v>32676</v>
      </c>
      <c r="Y5272" s="97"/>
      <c r="AA5272" s="91" t="str">
        <v>MORRE000.1SU</v>
      </c>
    </row>
    <row r="5273" spans="1:27" s="91" customFormat="1" ht="15" customHeight="1" x14ac:dyDescent="0.35">
      <c r="A5273" t="s">
        <v>32677</v>
      </c>
      <c r="B5273" t="s">
        <v>32678</v>
      </c>
      <c r="C5273" t="s">
        <v>15571</v>
      </c>
      <c r="D5273" t="s">
        <v>32679</v>
      </c>
      <c r="E5273"/>
      <c r="F5273" t="s">
        <v>28994</v>
      </c>
      <c r="G5273"/>
      <c r="H5273">
        <v>1.7</v>
      </c>
      <c r="I5273">
        <v>1.94</v>
      </c>
      <c r="J5273" t="s">
        <v>270</v>
      </c>
      <c r="K5273">
        <v>36.493029999999997</v>
      </c>
      <c r="L5273">
        <v>-82.136340000000004</v>
      </c>
      <c r="M5273" s="100" t="s">
        <v>38412</v>
      </c>
      <c r="N5273" t="s">
        <v>29031</v>
      </c>
      <c r="O5273" t="s">
        <v>40345</v>
      </c>
      <c r="P5273">
        <v>2</v>
      </c>
      <c r="Q5273" t="s">
        <v>32675</v>
      </c>
      <c r="R5273" t="s">
        <v>25821</v>
      </c>
      <c r="S5273" t="s">
        <v>26197</v>
      </c>
      <c r="T5273"/>
      <c r="U5273" t="s">
        <v>26198</v>
      </c>
      <c r="V5273" t="s">
        <v>26204</v>
      </c>
      <c r="Y5273" s="97"/>
      <c r="AA5273" s="91" t="str">
        <v>MORRE001.7SU</v>
      </c>
    </row>
    <row r="5274" spans="1:27" s="91" customFormat="1" ht="15" customHeight="1" x14ac:dyDescent="0.35">
      <c r="A5274" t="s">
        <v>15574</v>
      </c>
      <c r="B5274" t="s">
        <v>15573</v>
      </c>
      <c r="C5274" t="s">
        <v>15575</v>
      </c>
      <c r="D5274" t="s">
        <v>15576</v>
      </c>
      <c r="E5274"/>
      <c r="F5274" t="s">
        <v>9</v>
      </c>
      <c r="G5274"/>
      <c r="H5274">
        <v>0.5</v>
      </c>
      <c r="I5274">
        <v>11.4</v>
      </c>
      <c r="J5274" t="s">
        <v>104</v>
      </c>
      <c r="K5274">
        <v>35.852499999999999</v>
      </c>
      <c r="L5274">
        <v>-88.328959999999995</v>
      </c>
      <c r="M5274" s="100" t="s">
        <v>38392</v>
      </c>
      <c r="N5274" t="s">
        <v>26221</v>
      </c>
      <c r="O5274" t="s">
        <v>42531</v>
      </c>
      <c r="P5274">
        <v>3</v>
      </c>
      <c r="Q5274" t="s">
        <v>27944</v>
      </c>
      <c r="R5274" t="s">
        <v>25816</v>
      </c>
      <c r="S5274" t="s">
        <v>26197</v>
      </c>
      <c r="T5274"/>
      <c r="U5274" t="s">
        <v>26198</v>
      </c>
      <c r="V5274" t="s">
        <v>26199</v>
      </c>
      <c r="W5274" s="91" t="s">
        <v>15577</v>
      </c>
      <c r="X5274" s="91" t="s">
        <v>32680</v>
      </c>
      <c r="Y5274" s="97"/>
      <c r="AA5274" s="91" t="str">
        <v>MORRI000.5CR</v>
      </c>
    </row>
    <row r="5275" spans="1:27" s="91" customFormat="1" ht="15" customHeight="1" x14ac:dyDescent="0.35">
      <c r="A5275" t="s">
        <v>15579</v>
      </c>
      <c r="B5275" t="s">
        <v>15578</v>
      </c>
      <c r="C5275" t="s">
        <v>15580</v>
      </c>
      <c r="D5275" t="s">
        <v>15581</v>
      </c>
      <c r="E5275"/>
      <c r="F5275" t="s">
        <v>27</v>
      </c>
      <c r="G5275"/>
      <c r="H5275">
        <v>0.5</v>
      </c>
      <c r="I5275">
        <v>1.27</v>
      </c>
      <c r="J5275" t="s">
        <v>936</v>
      </c>
      <c r="K5275">
        <v>35.423490000000001</v>
      </c>
      <c r="L5275">
        <v>-89.25188</v>
      </c>
      <c r="M5275" s="100" t="s">
        <v>38450</v>
      </c>
      <c r="N5275" t="s">
        <v>26319</v>
      </c>
      <c r="O5275" t="s">
        <v>42097</v>
      </c>
      <c r="P5275">
        <v>4</v>
      </c>
      <c r="Q5275" t="s">
        <v>27945</v>
      </c>
      <c r="R5275" t="s">
        <v>25816</v>
      </c>
      <c r="S5275" t="s">
        <v>26197</v>
      </c>
      <c r="T5275"/>
      <c r="U5275" t="s">
        <v>26198</v>
      </c>
      <c r="V5275" t="s">
        <v>26199</v>
      </c>
      <c r="W5275" s="91" t="s">
        <v>15582</v>
      </c>
      <c r="X5275" s="91" t="s">
        <v>32681</v>
      </c>
      <c r="Y5275" s="97"/>
      <c r="AA5275" s="91" t="str">
        <v>MORRI000.5HY</v>
      </c>
    </row>
    <row r="5276" spans="1:27" s="91" customFormat="1" ht="15" customHeight="1" x14ac:dyDescent="0.35">
      <c r="A5276" t="s">
        <v>15584</v>
      </c>
      <c r="B5276" t="s">
        <v>15583</v>
      </c>
      <c r="C5276" t="s">
        <v>15585</v>
      </c>
      <c r="D5276" t="s">
        <v>15586</v>
      </c>
      <c r="E5276"/>
      <c r="F5276" t="s">
        <v>33</v>
      </c>
      <c r="G5276"/>
      <c r="H5276">
        <v>0.7</v>
      </c>
      <c r="I5276">
        <v>11.13</v>
      </c>
      <c r="J5276" t="s">
        <v>1870</v>
      </c>
      <c r="K5276">
        <v>36.350555999999997</v>
      </c>
      <c r="L5276">
        <v>-85.588611</v>
      </c>
      <c r="M5276" s="100" t="s">
        <v>38458</v>
      </c>
      <c r="N5276" t="s">
        <v>26340</v>
      </c>
      <c r="O5276" t="s">
        <v>42175</v>
      </c>
      <c r="P5276">
        <v>5</v>
      </c>
      <c r="Q5276" t="s">
        <v>32682</v>
      </c>
      <c r="R5276" t="s">
        <v>25812</v>
      </c>
      <c r="S5276" t="s">
        <v>26197</v>
      </c>
      <c r="T5276"/>
      <c r="U5276" t="s">
        <v>26198</v>
      </c>
      <c r="V5276" t="s">
        <v>26199</v>
      </c>
      <c r="Y5276" s="97"/>
      <c r="AA5276" s="91" t="str">
        <v>MORRI000.7JA</v>
      </c>
    </row>
    <row r="5277" spans="1:27" s="91" customFormat="1" ht="15" customHeight="1" x14ac:dyDescent="0.35">
      <c r="A5277" t="s">
        <v>15588</v>
      </c>
      <c r="B5277" t="s">
        <v>15587</v>
      </c>
      <c r="C5277" t="s">
        <v>15580</v>
      </c>
      <c r="D5277" t="s">
        <v>15589</v>
      </c>
      <c r="E5277"/>
      <c r="F5277" t="s">
        <v>9</v>
      </c>
      <c r="G5277"/>
      <c r="H5277">
        <v>1.1000000000000001</v>
      </c>
      <c r="I5277">
        <v>3.42</v>
      </c>
      <c r="J5277" t="s">
        <v>207</v>
      </c>
      <c r="K5277">
        <v>36.238149999999997</v>
      </c>
      <c r="L5277">
        <v>-88.601410000000001</v>
      </c>
      <c r="M5277" s="100" t="s">
        <v>38404</v>
      </c>
      <c r="N5277" t="s">
        <v>26243</v>
      </c>
      <c r="O5277" t="s">
        <v>42532</v>
      </c>
      <c r="P5277">
        <v>5</v>
      </c>
      <c r="Q5277" t="s">
        <v>27946</v>
      </c>
      <c r="R5277" t="s">
        <v>25816</v>
      </c>
      <c r="S5277" t="s">
        <v>26197</v>
      </c>
      <c r="T5277"/>
      <c r="U5277" t="s">
        <v>26198</v>
      </c>
      <c r="V5277" t="s">
        <v>26199</v>
      </c>
      <c r="X5277" s="91" t="s">
        <v>32683</v>
      </c>
      <c r="Y5277" s="97"/>
      <c r="AA5277" s="91" t="str">
        <v>MORRI001.1WY</v>
      </c>
    </row>
    <row r="5278" spans="1:27" s="91" customFormat="1" ht="15" customHeight="1" x14ac:dyDescent="0.35">
      <c r="A5278" t="s">
        <v>15591</v>
      </c>
      <c r="B5278" t="s">
        <v>15590</v>
      </c>
      <c r="C5278" t="s">
        <v>15592</v>
      </c>
      <c r="D5278" t="s">
        <v>15593</v>
      </c>
      <c r="E5278"/>
      <c r="F5278" t="s">
        <v>33</v>
      </c>
      <c r="G5278"/>
      <c r="H5278">
        <v>0.1</v>
      </c>
      <c r="I5278">
        <v>3.54</v>
      </c>
      <c r="J5278" t="s">
        <v>53</v>
      </c>
      <c r="K5278">
        <v>35.403399999999998</v>
      </c>
      <c r="L5278">
        <v>-87.123500000000007</v>
      </c>
      <c r="M5278" s="100" t="s">
        <v>38385</v>
      </c>
      <c r="N5278" t="s">
        <v>26213</v>
      </c>
      <c r="O5278" t="s">
        <v>42533</v>
      </c>
      <c r="P5278">
        <v>2</v>
      </c>
      <c r="Q5278" t="s">
        <v>26425</v>
      </c>
      <c r="R5278" t="s">
        <v>25808</v>
      </c>
      <c r="S5278" t="s">
        <v>26197</v>
      </c>
      <c r="T5278"/>
      <c r="U5278" t="s">
        <v>26198</v>
      </c>
      <c r="V5278" t="s">
        <v>26199</v>
      </c>
      <c r="Y5278" s="97"/>
      <c r="AA5278" s="91" t="str">
        <v>MORRO000.1GS</v>
      </c>
    </row>
    <row r="5279" spans="1:27" s="91" customFormat="1" ht="15" customHeight="1" x14ac:dyDescent="0.35">
      <c r="A5279" t="s">
        <v>15595</v>
      </c>
      <c r="B5279" t="s">
        <v>15594</v>
      </c>
      <c r="C5279" t="s">
        <v>15596</v>
      </c>
      <c r="D5279" t="s">
        <v>15597</v>
      </c>
      <c r="E5279"/>
      <c r="F5279" t="s">
        <v>33</v>
      </c>
      <c r="G5279"/>
      <c r="H5279">
        <v>0.9</v>
      </c>
      <c r="I5279">
        <v>4</v>
      </c>
      <c r="J5279" t="s">
        <v>1600</v>
      </c>
      <c r="K5279">
        <v>35.234721999999998</v>
      </c>
      <c r="L5279">
        <v>-86.707499999999996</v>
      </c>
      <c r="M5279" s="100" t="s">
        <v>38457</v>
      </c>
      <c r="N5279" t="s">
        <v>26336</v>
      </c>
      <c r="O5279" t="s">
        <v>42527</v>
      </c>
      <c r="P5279">
        <v>2</v>
      </c>
      <c r="Q5279" t="s">
        <v>27947</v>
      </c>
      <c r="R5279" t="s">
        <v>25808</v>
      </c>
      <c r="S5279" t="s">
        <v>26197</v>
      </c>
      <c r="T5279"/>
      <c r="U5279" t="s">
        <v>26198</v>
      </c>
      <c r="V5279" t="s">
        <v>26199</v>
      </c>
      <c r="Y5279" s="97"/>
      <c r="AA5279" s="91" t="str">
        <v>MORTO000.9LI</v>
      </c>
    </row>
    <row r="5280" spans="1:27" s="91" customFormat="1" ht="15" customHeight="1" x14ac:dyDescent="0.35">
      <c r="A5280" t="s">
        <v>15599</v>
      </c>
      <c r="B5280" t="s">
        <v>15598</v>
      </c>
      <c r="C5280" t="s">
        <v>15600</v>
      </c>
      <c r="D5280" t="s">
        <v>15601</v>
      </c>
      <c r="E5280"/>
      <c r="F5280" t="s">
        <v>28994</v>
      </c>
      <c r="G5280"/>
      <c r="H5280">
        <v>0.1</v>
      </c>
      <c r="I5280">
        <v>2.19</v>
      </c>
      <c r="J5280" t="s">
        <v>64</v>
      </c>
      <c r="K5280">
        <v>36.166519999999998</v>
      </c>
      <c r="L5280">
        <v>-82.943569999999994</v>
      </c>
      <c r="M5280" s="100" t="s">
        <v>38387</v>
      </c>
      <c r="N5280" t="s">
        <v>26214</v>
      </c>
      <c r="O5280" t="s">
        <v>42150</v>
      </c>
      <c r="P5280">
        <v>5</v>
      </c>
      <c r="Q5280" t="s">
        <v>32684</v>
      </c>
      <c r="R5280" t="s">
        <v>25821</v>
      </c>
      <c r="S5280" t="s">
        <v>26197</v>
      </c>
      <c r="T5280"/>
      <c r="U5280" t="s">
        <v>26198</v>
      </c>
      <c r="V5280" t="s">
        <v>26204</v>
      </c>
      <c r="Y5280" s="97"/>
      <c r="AA5280" s="91" t="str">
        <v>MOSHE000.1GE</v>
      </c>
    </row>
    <row r="5281" spans="1:27" s="91" customFormat="1" ht="15" customHeight="1" x14ac:dyDescent="0.35">
      <c r="A5281" t="s">
        <v>32685</v>
      </c>
      <c r="B5281" t="s">
        <v>32686</v>
      </c>
      <c r="C5281" t="s">
        <v>15600</v>
      </c>
      <c r="D5281" t="s">
        <v>32687</v>
      </c>
      <c r="E5281"/>
      <c r="F5281" t="s">
        <v>28994</v>
      </c>
      <c r="G5281" t="s">
        <v>44</v>
      </c>
      <c r="H5281">
        <v>0.7</v>
      </c>
      <c r="I5281">
        <v>2.1</v>
      </c>
      <c r="J5281" t="s">
        <v>64</v>
      </c>
      <c r="K5281">
        <v>36.17427</v>
      </c>
      <c r="L5281">
        <v>-82.94708</v>
      </c>
      <c r="M5281" s="100" t="s">
        <v>38387</v>
      </c>
      <c r="N5281" t="s">
        <v>26214</v>
      </c>
      <c r="O5281" t="s">
        <v>42150</v>
      </c>
      <c r="P5281">
        <v>5</v>
      </c>
      <c r="Q5281" t="s">
        <v>32684</v>
      </c>
      <c r="R5281" t="s">
        <v>25821</v>
      </c>
      <c r="S5281" t="s">
        <v>26197</v>
      </c>
      <c r="T5281"/>
      <c r="U5281" t="s">
        <v>26198</v>
      </c>
      <c r="V5281" t="s">
        <v>26204</v>
      </c>
      <c r="Y5281" s="97"/>
      <c r="AA5281" s="91" t="str">
        <v>MOSHE000.7GE</v>
      </c>
    </row>
    <row r="5282" spans="1:27" s="91" customFormat="1" ht="15" customHeight="1" x14ac:dyDescent="0.35">
      <c r="A5282" t="s">
        <v>15603</v>
      </c>
      <c r="B5282" t="s">
        <v>15602</v>
      </c>
      <c r="C5282" t="s">
        <v>15604</v>
      </c>
      <c r="D5282" t="s">
        <v>15605</v>
      </c>
      <c r="E5282"/>
      <c r="F5282" t="s">
        <v>27</v>
      </c>
      <c r="G5282"/>
      <c r="H5282">
        <v>0.7</v>
      </c>
      <c r="I5282">
        <v>1.39</v>
      </c>
      <c r="J5282" t="s">
        <v>207</v>
      </c>
      <c r="K5282">
        <v>36.123800000000003</v>
      </c>
      <c r="L5282">
        <v>-88.792699999999996</v>
      </c>
      <c r="M5282" s="100" t="s">
        <v>38404</v>
      </c>
      <c r="N5282" t="s">
        <v>26243</v>
      </c>
      <c r="O5282" t="s">
        <v>42516</v>
      </c>
      <c r="P5282">
        <v>5</v>
      </c>
      <c r="Q5282" t="s">
        <v>32688</v>
      </c>
      <c r="R5282" t="s">
        <v>25816</v>
      </c>
      <c r="S5282" t="s">
        <v>26197</v>
      </c>
      <c r="T5282"/>
      <c r="U5282" t="s">
        <v>26198</v>
      </c>
      <c r="V5282" t="s">
        <v>26199</v>
      </c>
      <c r="W5282" s="91" t="s">
        <v>15606</v>
      </c>
      <c r="X5282" s="91" t="s">
        <v>32689</v>
      </c>
      <c r="Y5282" s="97"/>
      <c r="AA5282" s="91" t="str">
        <v>MOSLE000.7WY</v>
      </c>
    </row>
    <row r="5283" spans="1:27" s="91" customFormat="1" ht="15" customHeight="1" x14ac:dyDescent="0.35">
      <c r="A5283" t="s">
        <v>15608</v>
      </c>
      <c r="B5283" t="s">
        <v>15607</v>
      </c>
      <c r="C5283" t="s">
        <v>15609</v>
      </c>
      <c r="D5283" t="s">
        <v>15610</v>
      </c>
      <c r="E5283"/>
      <c r="F5283" t="s">
        <v>9</v>
      </c>
      <c r="G5283"/>
      <c r="H5283">
        <v>0.2</v>
      </c>
      <c r="I5283">
        <v>3.33</v>
      </c>
      <c r="J5283" t="s">
        <v>104</v>
      </c>
      <c r="K5283">
        <v>35.813583000000001</v>
      </c>
      <c r="L5283">
        <v>-88.618799999999993</v>
      </c>
      <c r="M5283" s="100" t="s">
        <v>38429</v>
      </c>
      <c r="N5283" t="s">
        <v>26286</v>
      </c>
      <c r="O5283" t="s">
        <v>42517</v>
      </c>
      <c r="P5283">
        <v>2</v>
      </c>
      <c r="Q5283" t="s">
        <v>32690</v>
      </c>
      <c r="R5283" t="s">
        <v>25816</v>
      </c>
      <c r="S5283" t="s">
        <v>26197</v>
      </c>
      <c r="T5283"/>
      <c r="U5283" t="s">
        <v>26198</v>
      </c>
      <c r="V5283" t="s">
        <v>26199</v>
      </c>
      <c r="Y5283" s="97"/>
      <c r="AA5283" s="91" t="str">
        <v>MOSS000.2CR</v>
      </c>
    </row>
    <row r="5284" spans="1:27" s="91" customFormat="1" ht="15" customHeight="1" x14ac:dyDescent="0.35">
      <c r="A5284" t="s">
        <v>15612</v>
      </c>
      <c r="B5284" t="s">
        <v>15611</v>
      </c>
      <c r="C5284" t="s">
        <v>15613</v>
      </c>
      <c r="D5284" t="s">
        <v>15614</v>
      </c>
      <c r="E5284"/>
      <c r="F5284" t="s">
        <v>9</v>
      </c>
      <c r="G5284"/>
      <c r="H5284">
        <v>1.8</v>
      </c>
      <c r="I5284">
        <v>47.57</v>
      </c>
      <c r="J5284" t="s">
        <v>10</v>
      </c>
      <c r="K5284">
        <v>35.079599999999999</v>
      </c>
      <c r="L5284">
        <v>-88.781400000000005</v>
      </c>
      <c r="M5284" s="100" t="s">
        <v>38377</v>
      </c>
      <c r="N5284" t="s">
        <v>26200</v>
      </c>
      <c r="O5284" t="s">
        <v>42518</v>
      </c>
      <c r="P5284">
        <v>4</v>
      </c>
      <c r="Q5284" t="s">
        <v>32691</v>
      </c>
      <c r="R5284" t="s">
        <v>25816</v>
      </c>
      <c r="S5284" t="s">
        <v>26197</v>
      </c>
      <c r="T5284"/>
      <c r="U5284" t="s">
        <v>26198</v>
      </c>
      <c r="V5284" t="s">
        <v>26199</v>
      </c>
      <c r="W5284" s="91" t="s">
        <v>15615</v>
      </c>
      <c r="X5284" s="91" t="s">
        <v>32692</v>
      </c>
      <c r="Y5284" s="97"/>
      <c r="AA5284" s="91" t="str">
        <v>MOSSE001.8MC</v>
      </c>
    </row>
    <row r="5285" spans="1:27" s="91" customFormat="1" ht="15" customHeight="1" x14ac:dyDescent="0.35">
      <c r="A5285" t="s">
        <v>15617</v>
      </c>
      <c r="B5285" t="s">
        <v>15616</v>
      </c>
      <c r="C5285" t="s">
        <v>15613</v>
      </c>
      <c r="D5285" t="s">
        <v>15618</v>
      </c>
      <c r="E5285"/>
      <c r="F5285" t="s">
        <v>9</v>
      </c>
      <c r="G5285"/>
      <c r="H5285">
        <v>12.1</v>
      </c>
      <c r="I5285">
        <v>17.96</v>
      </c>
      <c r="J5285" t="s">
        <v>10</v>
      </c>
      <c r="K5285">
        <v>35.121099999999998</v>
      </c>
      <c r="L5285">
        <v>-88.703900000000004</v>
      </c>
      <c r="M5285" s="100" t="s">
        <v>38377</v>
      </c>
      <c r="N5285" t="s">
        <v>26200</v>
      </c>
      <c r="O5285" t="s">
        <v>42518</v>
      </c>
      <c r="P5285">
        <v>4</v>
      </c>
      <c r="Q5285" t="s">
        <v>32691</v>
      </c>
      <c r="R5285" t="s">
        <v>25816</v>
      </c>
      <c r="S5285" t="s">
        <v>26197</v>
      </c>
      <c r="T5285"/>
      <c r="U5285" t="s">
        <v>26198</v>
      </c>
      <c r="V5285" t="s">
        <v>26199</v>
      </c>
      <c r="W5285" s="91" t="s">
        <v>15619</v>
      </c>
      <c r="X5285" s="91" t="s">
        <v>32693</v>
      </c>
      <c r="Y5285" s="97"/>
      <c r="AA5285" s="91" t="str">
        <v>MOSSE012.1MC</v>
      </c>
    </row>
    <row r="5286" spans="1:27" s="91" customFormat="1" ht="15" customHeight="1" x14ac:dyDescent="0.35">
      <c r="A5286" t="s">
        <v>15621</v>
      </c>
      <c r="B5286" t="s">
        <v>15620</v>
      </c>
      <c r="C5286" t="s">
        <v>15622</v>
      </c>
      <c r="D5286" t="s">
        <v>15623</v>
      </c>
      <c r="E5286"/>
      <c r="F5286" t="s">
        <v>58</v>
      </c>
      <c r="G5286"/>
      <c r="H5286">
        <v>0.1</v>
      </c>
      <c r="I5286">
        <v>13.86</v>
      </c>
      <c r="J5286" t="s">
        <v>59</v>
      </c>
      <c r="K5286">
        <v>35.263779999999997</v>
      </c>
      <c r="L5286">
        <v>-85.293779999999998</v>
      </c>
      <c r="M5286" s="100" t="s">
        <v>38386</v>
      </c>
      <c r="N5286" t="s">
        <v>29084</v>
      </c>
      <c r="O5286" t="s">
        <v>42519</v>
      </c>
      <c r="P5286">
        <v>4</v>
      </c>
      <c r="Q5286" t="s">
        <v>27948</v>
      </c>
      <c r="R5286" t="s">
        <v>25802</v>
      </c>
      <c r="S5286" t="s">
        <v>26197</v>
      </c>
      <c r="T5286"/>
      <c r="U5286" t="s">
        <v>26198</v>
      </c>
      <c r="V5286" t="s">
        <v>26199</v>
      </c>
      <c r="W5286" s="91" t="s">
        <v>15624</v>
      </c>
      <c r="X5286" s="91" t="s">
        <v>32694</v>
      </c>
      <c r="Y5286" s="97"/>
      <c r="AA5286" s="91" t="str">
        <v>MOSSY000.1SE</v>
      </c>
    </row>
    <row r="5287" spans="1:27" s="91" customFormat="1" ht="15" customHeight="1" x14ac:dyDescent="0.35">
      <c r="A5287" t="s">
        <v>15626</v>
      </c>
      <c r="B5287" t="s">
        <v>15625</v>
      </c>
      <c r="C5287" t="s">
        <v>15622</v>
      </c>
      <c r="D5287" t="s">
        <v>15627</v>
      </c>
      <c r="E5287"/>
      <c r="F5287" t="s">
        <v>44</v>
      </c>
      <c r="G5287"/>
      <c r="H5287">
        <v>4</v>
      </c>
      <c r="I5287">
        <v>10.59</v>
      </c>
      <c r="J5287" t="s">
        <v>1015</v>
      </c>
      <c r="K5287">
        <v>36.127200000000002</v>
      </c>
      <c r="L5287">
        <v>-83.492800000000003</v>
      </c>
      <c r="M5287" s="100" t="s">
        <v>38388</v>
      </c>
      <c r="N5287" t="s">
        <v>18813</v>
      </c>
      <c r="O5287" t="s">
        <v>42495</v>
      </c>
      <c r="P5287">
        <v>4</v>
      </c>
      <c r="Q5287" t="s">
        <v>32695</v>
      </c>
      <c r="R5287" t="s">
        <v>25825</v>
      </c>
      <c r="S5287" t="s">
        <v>26197</v>
      </c>
      <c r="T5287"/>
      <c r="U5287" t="s">
        <v>26198</v>
      </c>
      <c r="V5287" t="s">
        <v>26204</v>
      </c>
      <c r="W5287" s="91" t="s">
        <v>15628</v>
      </c>
      <c r="X5287" s="91" t="s">
        <v>35558</v>
      </c>
      <c r="Y5287" s="97"/>
      <c r="AA5287" s="91" t="str">
        <v>MOSSY001.3JE</v>
      </c>
    </row>
    <row r="5288" spans="1:27" s="91" customFormat="1" ht="15" customHeight="1" x14ac:dyDescent="0.35">
      <c r="A5288" t="s">
        <v>15630</v>
      </c>
      <c r="B5288" t="s">
        <v>15629</v>
      </c>
      <c r="C5288" t="s">
        <v>15622</v>
      </c>
      <c r="D5288" t="s">
        <v>15631</v>
      </c>
      <c r="E5288"/>
      <c r="F5288" t="s">
        <v>44</v>
      </c>
      <c r="G5288"/>
      <c r="H5288">
        <v>1.9</v>
      </c>
      <c r="I5288">
        <v>13.88</v>
      </c>
      <c r="J5288" t="s">
        <v>1015</v>
      </c>
      <c r="K5288">
        <v>36.137500000000003</v>
      </c>
      <c r="L5288">
        <v>-83.50694</v>
      </c>
      <c r="M5288" s="100" t="s">
        <v>38388</v>
      </c>
      <c r="N5288" t="s">
        <v>18813</v>
      </c>
      <c r="O5288" t="s">
        <v>42495</v>
      </c>
      <c r="P5288">
        <v>4</v>
      </c>
      <c r="Q5288" t="s">
        <v>31823</v>
      </c>
      <c r="R5288" t="s">
        <v>25825</v>
      </c>
      <c r="S5288" t="s">
        <v>26197</v>
      </c>
      <c r="T5288" t="s">
        <v>26927</v>
      </c>
      <c r="U5288" t="s">
        <v>26207</v>
      </c>
      <c r="V5288" t="s">
        <v>26204</v>
      </c>
      <c r="W5288" s="91" t="s">
        <v>15632</v>
      </c>
      <c r="X5288" s="91" t="s">
        <v>34918</v>
      </c>
      <c r="Y5288" s="97"/>
      <c r="AA5288" s="91" t="str">
        <v>MOSSY002.7JE</v>
      </c>
    </row>
    <row r="5289" spans="1:27" s="91" customFormat="1" ht="15" customHeight="1" x14ac:dyDescent="0.35">
      <c r="A5289" t="s">
        <v>15634</v>
      </c>
      <c r="B5289" t="s">
        <v>15633</v>
      </c>
      <c r="C5289" t="s">
        <v>15622</v>
      </c>
      <c r="D5289" t="s">
        <v>29316</v>
      </c>
      <c r="E5289"/>
      <c r="F5289" t="s">
        <v>44</v>
      </c>
      <c r="G5289"/>
      <c r="H5289">
        <v>3.8</v>
      </c>
      <c r="I5289">
        <v>12</v>
      </c>
      <c r="J5289" t="s">
        <v>1015</v>
      </c>
      <c r="K5289">
        <v>36.127299999999998</v>
      </c>
      <c r="L5289">
        <v>-83.494299999999996</v>
      </c>
      <c r="M5289" s="100" t="s">
        <v>38388</v>
      </c>
      <c r="N5289" t="s">
        <v>18813</v>
      </c>
      <c r="O5289" t="s">
        <v>42495</v>
      </c>
      <c r="P5289">
        <v>4</v>
      </c>
      <c r="Q5289" t="s">
        <v>32695</v>
      </c>
      <c r="R5289" t="s">
        <v>25825</v>
      </c>
      <c r="S5289" t="s">
        <v>26197</v>
      </c>
      <c r="T5289"/>
      <c r="U5289" t="s">
        <v>26198</v>
      </c>
      <c r="V5289" t="s">
        <v>26204</v>
      </c>
      <c r="X5289" s="91" t="s">
        <v>32696</v>
      </c>
      <c r="Y5289" s="97"/>
      <c r="AA5289" s="91" t="str">
        <v>MOSSY003.8JE</v>
      </c>
    </row>
    <row r="5290" spans="1:27" s="91" customFormat="1" ht="15" customHeight="1" x14ac:dyDescent="0.35">
      <c r="A5290" t="s">
        <v>15636</v>
      </c>
      <c r="B5290" t="s">
        <v>15635</v>
      </c>
      <c r="C5290" t="s">
        <v>15622</v>
      </c>
      <c r="D5290" t="s">
        <v>15637</v>
      </c>
      <c r="E5290"/>
      <c r="F5290" t="s">
        <v>44</v>
      </c>
      <c r="G5290"/>
      <c r="H5290">
        <v>4.4000000000000004</v>
      </c>
      <c r="I5290">
        <v>10.23</v>
      </c>
      <c r="J5290" t="s">
        <v>1015</v>
      </c>
      <c r="K5290">
        <v>36.127220000000001</v>
      </c>
      <c r="L5290">
        <v>-83.486289999999997</v>
      </c>
      <c r="M5290" s="100" t="s">
        <v>38388</v>
      </c>
      <c r="N5290" t="s">
        <v>18813</v>
      </c>
      <c r="O5290" t="s">
        <v>42495</v>
      </c>
      <c r="P5290">
        <v>4</v>
      </c>
      <c r="Q5290" t="s">
        <v>32695</v>
      </c>
      <c r="R5290" t="s">
        <v>25825</v>
      </c>
      <c r="S5290" t="s">
        <v>26197</v>
      </c>
      <c r="T5290"/>
      <c r="U5290" t="s">
        <v>26198</v>
      </c>
      <c r="V5290" t="s">
        <v>26204</v>
      </c>
      <c r="X5290" s="91" t="s">
        <v>38422</v>
      </c>
      <c r="Y5290" s="97"/>
      <c r="AA5290" s="91" t="str">
        <v>MOSSY004.4JE</v>
      </c>
    </row>
    <row r="5291" spans="1:27" s="91" customFormat="1" ht="15" customHeight="1" x14ac:dyDescent="0.35">
      <c r="A5291" t="s">
        <v>15639</v>
      </c>
      <c r="B5291" t="s">
        <v>15638</v>
      </c>
      <c r="C5291" t="s">
        <v>15622</v>
      </c>
      <c r="D5291" t="s">
        <v>15640</v>
      </c>
      <c r="E5291"/>
      <c r="F5291" t="s">
        <v>44</v>
      </c>
      <c r="G5291"/>
      <c r="H5291">
        <v>5.4</v>
      </c>
      <c r="I5291">
        <v>9.84</v>
      </c>
      <c r="J5291" t="s">
        <v>1015</v>
      </c>
      <c r="K5291">
        <v>36.122900000000001</v>
      </c>
      <c r="L5291">
        <v>-83.480099999999993</v>
      </c>
      <c r="M5291" s="100" t="s">
        <v>38388</v>
      </c>
      <c r="N5291" t="s">
        <v>18813</v>
      </c>
      <c r="O5291" t="s">
        <v>42495</v>
      </c>
      <c r="P5291">
        <v>4</v>
      </c>
      <c r="Q5291" t="s">
        <v>32695</v>
      </c>
      <c r="R5291" t="s">
        <v>25825</v>
      </c>
      <c r="S5291" t="s">
        <v>26197</v>
      </c>
      <c r="T5291" t="s">
        <v>26927</v>
      </c>
      <c r="U5291" t="s">
        <v>26207</v>
      </c>
      <c r="V5291" t="s">
        <v>26204</v>
      </c>
      <c r="W5291" s="91" t="s">
        <v>15641</v>
      </c>
      <c r="X5291" s="91" t="s">
        <v>34918</v>
      </c>
      <c r="Y5291" s="97"/>
      <c r="AA5291" s="91" t="str">
        <v>MOSSY005.4JE</v>
      </c>
    </row>
    <row r="5292" spans="1:27" s="91" customFormat="1" ht="15" customHeight="1" x14ac:dyDescent="0.35">
      <c r="A5292" t="s">
        <v>15643</v>
      </c>
      <c r="B5292" t="s">
        <v>15642</v>
      </c>
      <c r="C5292" t="s">
        <v>15622</v>
      </c>
      <c r="D5292" t="s">
        <v>15644</v>
      </c>
      <c r="E5292"/>
      <c r="F5292" t="s">
        <v>44</v>
      </c>
      <c r="G5292"/>
      <c r="H5292">
        <v>5.5</v>
      </c>
      <c r="I5292">
        <v>8.98</v>
      </c>
      <c r="J5292" t="s">
        <v>1015</v>
      </c>
      <c r="K5292">
        <v>36.122900000000001</v>
      </c>
      <c r="L5292">
        <v>-83.475399999999993</v>
      </c>
      <c r="M5292" s="100" t="s">
        <v>38388</v>
      </c>
      <c r="N5292" t="s">
        <v>18813</v>
      </c>
      <c r="O5292" t="s">
        <v>42495</v>
      </c>
      <c r="P5292">
        <v>4</v>
      </c>
      <c r="Q5292" t="s">
        <v>32695</v>
      </c>
      <c r="R5292" t="s">
        <v>25825</v>
      </c>
      <c r="S5292" t="s">
        <v>26197</v>
      </c>
      <c r="T5292" t="s">
        <v>26927</v>
      </c>
      <c r="U5292" t="s">
        <v>26207</v>
      </c>
      <c r="V5292" t="s">
        <v>26204</v>
      </c>
      <c r="W5292" s="91" t="s">
        <v>15645</v>
      </c>
      <c r="X5292" s="91" t="s">
        <v>35559</v>
      </c>
      <c r="Y5292" s="97"/>
      <c r="AA5292" s="91" t="str">
        <v>MOSSY005.5JE</v>
      </c>
    </row>
    <row r="5293" spans="1:27" s="91" customFormat="1" ht="15" customHeight="1" x14ac:dyDescent="0.35">
      <c r="A5293" t="s">
        <v>15647</v>
      </c>
      <c r="B5293" t="s">
        <v>15646</v>
      </c>
      <c r="C5293" t="s">
        <v>15622</v>
      </c>
      <c r="D5293" t="s">
        <v>15648</v>
      </c>
      <c r="E5293"/>
      <c r="F5293" t="s">
        <v>44</v>
      </c>
      <c r="G5293"/>
      <c r="H5293">
        <v>6</v>
      </c>
      <c r="I5293">
        <v>8.9600000000000009</v>
      </c>
      <c r="J5293" t="s">
        <v>1015</v>
      </c>
      <c r="K5293">
        <v>36.1218</v>
      </c>
      <c r="L5293">
        <v>-83.474199999999996</v>
      </c>
      <c r="M5293" s="100" t="s">
        <v>38388</v>
      </c>
      <c r="N5293" t="s">
        <v>18813</v>
      </c>
      <c r="O5293" t="s">
        <v>42495</v>
      </c>
      <c r="P5293">
        <v>4</v>
      </c>
      <c r="Q5293" t="s">
        <v>32695</v>
      </c>
      <c r="R5293" t="s">
        <v>25825</v>
      </c>
      <c r="S5293" t="s">
        <v>26197</v>
      </c>
      <c r="T5293" t="s">
        <v>26927</v>
      </c>
      <c r="U5293" t="s">
        <v>26207</v>
      </c>
      <c r="V5293" t="s">
        <v>26204</v>
      </c>
      <c r="W5293" s="91" t="s">
        <v>15649</v>
      </c>
      <c r="X5293" s="91" t="s">
        <v>34918</v>
      </c>
      <c r="Y5293" s="97"/>
      <c r="AA5293" s="91" t="str">
        <v>MOSSY006.0JE</v>
      </c>
    </row>
    <row r="5294" spans="1:27" s="91" customFormat="1" ht="15" customHeight="1" x14ac:dyDescent="0.35">
      <c r="A5294" t="s">
        <v>15651</v>
      </c>
      <c r="B5294" t="s">
        <v>15650</v>
      </c>
      <c r="C5294" t="s">
        <v>15652</v>
      </c>
      <c r="D5294" t="s">
        <v>15653</v>
      </c>
      <c r="E5294"/>
      <c r="F5294" t="s">
        <v>29083</v>
      </c>
      <c r="G5294"/>
      <c r="H5294">
        <v>0.3</v>
      </c>
      <c r="I5294">
        <v>0.82</v>
      </c>
      <c r="J5294" t="s">
        <v>690</v>
      </c>
      <c r="K5294">
        <v>36.14217</v>
      </c>
      <c r="L5294">
        <v>-87.090519999999998</v>
      </c>
      <c r="M5294" s="100" t="s">
        <v>38379</v>
      </c>
      <c r="N5294" t="s">
        <v>26205</v>
      </c>
      <c r="O5294" t="s">
        <v>42490</v>
      </c>
      <c r="P5294">
        <v>1</v>
      </c>
      <c r="Q5294" t="s">
        <v>32697</v>
      </c>
      <c r="R5294" t="s">
        <v>25829</v>
      </c>
      <c r="S5294" t="s">
        <v>26197</v>
      </c>
      <c r="T5294"/>
      <c r="U5294" t="s">
        <v>26198</v>
      </c>
      <c r="V5294" t="s">
        <v>26199</v>
      </c>
      <c r="Y5294" s="97"/>
      <c r="AA5294" s="91" t="str">
        <v>MOUND000.3CH</v>
      </c>
    </row>
    <row r="5295" spans="1:27" s="91" customFormat="1" ht="15" customHeight="1" x14ac:dyDescent="0.35">
      <c r="A5295" t="s">
        <v>15655</v>
      </c>
      <c r="B5295" t="s">
        <v>15654</v>
      </c>
      <c r="C5295" t="s">
        <v>15656</v>
      </c>
      <c r="D5295" t="s">
        <v>15657</v>
      </c>
      <c r="E5295"/>
      <c r="F5295" t="s">
        <v>29086</v>
      </c>
      <c r="G5295"/>
      <c r="H5295">
        <v>1</v>
      </c>
      <c r="I5295">
        <v>51.13</v>
      </c>
      <c r="J5295" t="s">
        <v>470</v>
      </c>
      <c r="K5295">
        <v>35.768599999999999</v>
      </c>
      <c r="L5295">
        <v>-85.73</v>
      </c>
      <c r="M5295" s="100" t="s">
        <v>38403</v>
      </c>
      <c r="N5295" t="s">
        <v>26290</v>
      </c>
      <c r="O5295" t="s">
        <v>42491</v>
      </c>
      <c r="P5295">
        <v>3</v>
      </c>
      <c r="Q5295" t="s">
        <v>27949</v>
      </c>
      <c r="R5295" t="s">
        <v>25812</v>
      </c>
      <c r="S5295" t="s">
        <v>26197</v>
      </c>
      <c r="T5295"/>
      <c r="U5295" t="s">
        <v>26198</v>
      </c>
      <c r="V5295" t="s">
        <v>26199</v>
      </c>
      <c r="X5295" s="91" t="s">
        <v>35560</v>
      </c>
      <c r="Y5295" s="97"/>
      <c r="AA5295" s="91" t="str">
        <v>MOUNT001.0WA</v>
      </c>
    </row>
    <row r="5296" spans="1:27" s="91" customFormat="1" ht="15" customHeight="1" x14ac:dyDescent="0.35">
      <c r="A5296" t="s">
        <v>15659</v>
      </c>
      <c r="B5296" t="s">
        <v>15658</v>
      </c>
      <c r="C5296" t="s">
        <v>15656</v>
      </c>
      <c r="D5296" t="s">
        <v>15660</v>
      </c>
      <c r="E5296"/>
      <c r="F5296" t="s">
        <v>44</v>
      </c>
      <c r="G5296"/>
      <c r="H5296">
        <v>1.5</v>
      </c>
      <c r="I5296">
        <v>6.4</v>
      </c>
      <c r="J5296" t="s">
        <v>766</v>
      </c>
      <c r="K5296">
        <v>35.098970000000001</v>
      </c>
      <c r="L5296">
        <v>-85.327380000000005</v>
      </c>
      <c r="M5296" s="100" t="s">
        <v>38386</v>
      </c>
      <c r="N5296" t="s">
        <v>29084</v>
      </c>
      <c r="O5296" t="s">
        <v>42429</v>
      </c>
      <c r="P5296">
        <v>4</v>
      </c>
      <c r="Q5296" t="s">
        <v>27950</v>
      </c>
      <c r="R5296" t="s">
        <v>25802</v>
      </c>
      <c r="S5296" t="s">
        <v>26197</v>
      </c>
      <c r="T5296"/>
      <c r="U5296" t="s">
        <v>26198</v>
      </c>
      <c r="V5296" t="s">
        <v>26204</v>
      </c>
      <c r="W5296" s="91" t="s">
        <v>35561</v>
      </c>
      <c r="X5296" s="91" t="s">
        <v>32698</v>
      </c>
      <c r="Y5296" s="97"/>
      <c r="AA5296" s="91" t="str">
        <v>MOUNT001.5HM</v>
      </c>
    </row>
    <row r="5297" spans="1:27" s="91" customFormat="1" ht="15" customHeight="1" x14ac:dyDescent="0.35">
      <c r="A5297" t="s">
        <v>15662</v>
      </c>
      <c r="B5297" t="s">
        <v>15661</v>
      </c>
      <c r="C5297" t="s">
        <v>15656</v>
      </c>
      <c r="D5297" t="s">
        <v>15663</v>
      </c>
      <c r="E5297"/>
      <c r="F5297" t="s">
        <v>44</v>
      </c>
      <c r="G5297"/>
      <c r="H5297">
        <v>2.1</v>
      </c>
      <c r="I5297">
        <v>4</v>
      </c>
      <c r="J5297" t="s">
        <v>766</v>
      </c>
      <c r="K5297">
        <v>35.119399999999999</v>
      </c>
      <c r="L5297">
        <v>-85.312100000000001</v>
      </c>
      <c r="M5297" s="100" t="s">
        <v>38386</v>
      </c>
      <c r="N5297" t="s">
        <v>29084</v>
      </c>
      <c r="O5297" t="s">
        <v>42429</v>
      </c>
      <c r="P5297">
        <v>4</v>
      </c>
      <c r="Q5297" t="s">
        <v>27950</v>
      </c>
      <c r="R5297" t="s">
        <v>25802</v>
      </c>
      <c r="S5297" t="s">
        <v>26197</v>
      </c>
      <c r="T5297"/>
      <c r="U5297" t="s">
        <v>26198</v>
      </c>
      <c r="V5297" t="s">
        <v>26204</v>
      </c>
      <c r="Y5297" s="97"/>
      <c r="AA5297" s="91" t="str">
        <v>MOUNT002.1HM</v>
      </c>
    </row>
    <row r="5298" spans="1:27" s="91" customFormat="1" ht="15" customHeight="1" x14ac:dyDescent="0.35">
      <c r="A5298" t="s">
        <v>15665</v>
      </c>
      <c r="B5298" t="s">
        <v>15664</v>
      </c>
      <c r="C5298" t="s">
        <v>15656</v>
      </c>
      <c r="D5298" t="s">
        <v>15666</v>
      </c>
      <c r="E5298"/>
      <c r="F5298" t="s">
        <v>44</v>
      </c>
      <c r="G5298"/>
      <c r="H5298">
        <v>3.2</v>
      </c>
      <c r="I5298">
        <v>5.34</v>
      </c>
      <c r="J5298" t="s">
        <v>766</v>
      </c>
      <c r="K5298">
        <v>35.109499999999997</v>
      </c>
      <c r="L5298">
        <v>-85.320800000000006</v>
      </c>
      <c r="M5298" s="100" t="s">
        <v>38386</v>
      </c>
      <c r="N5298" t="s">
        <v>29084</v>
      </c>
      <c r="O5298" t="s">
        <v>39791</v>
      </c>
      <c r="P5298">
        <v>4</v>
      </c>
      <c r="Q5298" t="s">
        <v>27950</v>
      </c>
      <c r="R5298" t="s">
        <v>25802</v>
      </c>
      <c r="S5298" t="s">
        <v>26197</v>
      </c>
      <c r="T5298"/>
      <c r="U5298" t="s">
        <v>26198</v>
      </c>
      <c r="V5298" t="s">
        <v>26204</v>
      </c>
      <c r="W5298" s="91" t="s">
        <v>39792</v>
      </c>
      <c r="Y5298" s="97"/>
      <c r="AA5298" s="91" t="str">
        <v>MOUNT003.2HM</v>
      </c>
    </row>
    <row r="5299" spans="1:27" s="91" customFormat="1" ht="15" customHeight="1" x14ac:dyDescent="0.35">
      <c r="A5299" t="s">
        <v>15668</v>
      </c>
      <c r="B5299" t="s">
        <v>15667</v>
      </c>
      <c r="C5299" t="s">
        <v>15656</v>
      </c>
      <c r="D5299" t="s">
        <v>15669</v>
      </c>
      <c r="E5299"/>
      <c r="F5299" t="s">
        <v>44</v>
      </c>
      <c r="G5299"/>
      <c r="H5299">
        <v>3.5</v>
      </c>
      <c r="I5299"/>
      <c r="J5299" t="s">
        <v>766</v>
      </c>
      <c r="K5299">
        <v>35.121000000000002</v>
      </c>
      <c r="L5299">
        <v>-85.31</v>
      </c>
      <c r="M5299" s="100" t="s">
        <v>38386</v>
      </c>
      <c r="N5299" t="s">
        <v>29084</v>
      </c>
      <c r="O5299" t="s">
        <v>42429</v>
      </c>
      <c r="P5299">
        <v>4</v>
      </c>
      <c r="Q5299" t="s">
        <v>27950</v>
      </c>
      <c r="R5299" t="s">
        <v>25802</v>
      </c>
      <c r="S5299" t="s">
        <v>26197</v>
      </c>
      <c r="T5299"/>
      <c r="U5299" t="s">
        <v>26198</v>
      </c>
      <c r="V5299" t="s">
        <v>26204</v>
      </c>
      <c r="X5299" s="91" t="s">
        <v>29477</v>
      </c>
      <c r="Y5299" s="97"/>
      <c r="AA5299" s="91" t="str">
        <v>MOUNT003.5HM</v>
      </c>
    </row>
    <row r="5300" spans="1:27" s="91" customFormat="1" ht="15" customHeight="1" x14ac:dyDescent="0.35">
      <c r="A5300" t="s">
        <v>15671</v>
      </c>
      <c r="B5300" t="s">
        <v>15670</v>
      </c>
      <c r="C5300" t="s">
        <v>15656</v>
      </c>
      <c r="D5300" t="s">
        <v>15672</v>
      </c>
      <c r="E5300"/>
      <c r="F5300" t="s">
        <v>44</v>
      </c>
      <c r="G5300"/>
      <c r="H5300">
        <v>4.7</v>
      </c>
      <c r="I5300">
        <v>1.51</v>
      </c>
      <c r="J5300" t="s">
        <v>766</v>
      </c>
      <c r="K5300">
        <v>35.135980000000004</v>
      </c>
      <c r="L5300">
        <v>-85.301119999999997</v>
      </c>
      <c r="M5300" s="100" t="s">
        <v>38386</v>
      </c>
      <c r="N5300" t="s">
        <v>29084</v>
      </c>
      <c r="O5300" t="s">
        <v>42429</v>
      </c>
      <c r="P5300">
        <v>4</v>
      </c>
      <c r="Q5300" t="s">
        <v>27950</v>
      </c>
      <c r="R5300" t="s">
        <v>25802</v>
      </c>
      <c r="S5300" t="s">
        <v>26197</v>
      </c>
      <c r="T5300"/>
      <c r="U5300" t="s">
        <v>26198</v>
      </c>
      <c r="V5300" t="s">
        <v>26204</v>
      </c>
      <c r="W5300" s="91" t="s">
        <v>15673</v>
      </c>
      <c r="X5300" s="91" t="s">
        <v>32195</v>
      </c>
      <c r="Y5300" s="97"/>
      <c r="AA5300" s="91" t="str">
        <v>MOUNT004.7HM</v>
      </c>
    </row>
    <row r="5301" spans="1:27" s="91" customFormat="1" ht="15" customHeight="1" x14ac:dyDescent="0.35">
      <c r="A5301" t="s">
        <v>15675</v>
      </c>
      <c r="B5301" t="s">
        <v>15674</v>
      </c>
      <c r="C5301" t="s">
        <v>15656</v>
      </c>
      <c r="D5301" t="s">
        <v>15676</v>
      </c>
      <c r="E5301"/>
      <c r="F5301" t="s">
        <v>29086</v>
      </c>
      <c r="G5301"/>
      <c r="H5301">
        <v>5.6</v>
      </c>
      <c r="I5301">
        <v>42.95</v>
      </c>
      <c r="J5301" t="s">
        <v>470</v>
      </c>
      <c r="K5301">
        <v>35.798299999999998</v>
      </c>
      <c r="L5301">
        <v>-85.765000000000001</v>
      </c>
      <c r="M5301" s="100" t="s">
        <v>38403</v>
      </c>
      <c r="N5301" t="s">
        <v>26290</v>
      </c>
      <c r="O5301" t="s">
        <v>42491</v>
      </c>
      <c r="P5301">
        <v>3</v>
      </c>
      <c r="Q5301" t="s">
        <v>27949</v>
      </c>
      <c r="R5301" t="s">
        <v>25812</v>
      </c>
      <c r="S5301" t="s">
        <v>26197</v>
      </c>
      <c r="T5301"/>
      <c r="U5301" t="s">
        <v>26198</v>
      </c>
      <c r="V5301" t="s">
        <v>26199</v>
      </c>
      <c r="Y5301" s="97"/>
      <c r="AA5301" s="91" t="str">
        <v>MOUNT005.6WA</v>
      </c>
    </row>
    <row r="5302" spans="1:27" s="91" customFormat="1" ht="15" customHeight="1" x14ac:dyDescent="0.35">
      <c r="A5302" t="s">
        <v>15678</v>
      </c>
      <c r="B5302" t="s">
        <v>15677</v>
      </c>
      <c r="C5302" t="s">
        <v>15656</v>
      </c>
      <c r="D5302" t="s">
        <v>15679</v>
      </c>
      <c r="E5302"/>
      <c r="F5302" t="s">
        <v>29086</v>
      </c>
      <c r="G5302"/>
      <c r="H5302">
        <v>6.8</v>
      </c>
      <c r="I5302">
        <v>40.79</v>
      </c>
      <c r="J5302" t="s">
        <v>470</v>
      </c>
      <c r="K5302">
        <v>35.808056000000001</v>
      </c>
      <c r="L5302">
        <v>-85.776388999999995</v>
      </c>
      <c r="M5302" s="100" t="s">
        <v>38403</v>
      </c>
      <c r="N5302" t="s">
        <v>26290</v>
      </c>
      <c r="O5302" t="s">
        <v>42491</v>
      </c>
      <c r="P5302">
        <v>3</v>
      </c>
      <c r="Q5302" t="s">
        <v>32699</v>
      </c>
      <c r="R5302" t="s">
        <v>25812</v>
      </c>
      <c r="S5302" t="s">
        <v>26197</v>
      </c>
      <c r="T5302"/>
      <c r="U5302" t="s">
        <v>26198</v>
      </c>
      <c r="V5302" t="s">
        <v>26199</v>
      </c>
      <c r="Y5302" s="97"/>
      <c r="AA5302" s="91" t="str">
        <v>MOUNT006.8WA</v>
      </c>
    </row>
    <row r="5303" spans="1:27" s="91" customFormat="1" ht="15" customHeight="1" x14ac:dyDescent="0.35">
      <c r="A5303" t="s">
        <v>15681</v>
      </c>
      <c r="B5303" t="s">
        <v>15680</v>
      </c>
      <c r="C5303" t="s">
        <v>15656</v>
      </c>
      <c r="D5303" t="s">
        <v>15682</v>
      </c>
      <c r="E5303"/>
      <c r="F5303" t="s">
        <v>29086</v>
      </c>
      <c r="G5303"/>
      <c r="H5303">
        <v>15.2</v>
      </c>
      <c r="I5303">
        <v>15.5</v>
      </c>
      <c r="J5303" t="s">
        <v>470</v>
      </c>
      <c r="K5303">
        <v>35.818100000000001</v>
      </c>
      <c r="L5303">
        <v>-85.877799999999993</v>
      </c>
      <c r="M5303" s="100" t="s">
        <v>38403</v>
      </c>
      <c r="N5303" t="s">
        <v>26290</v>
      </c>
      <c r="O5303" t="s">
        <v>42491</v>
      </c>
      <c r="P5303">
        <v>3</v>
      </c>
      <c r="Q5303" t="s">
        <v>32699</v>
      </c>
      <c r="R5303" t="s">
        <v>25812</v>
      </c>
      <c r="S5303" t="s">
        <v>26197</v>
      </c>
      <c r="T5303"/>
      <c r="U5303" t="s">
        <v>26198</v>
      </c>
      <c r="V5303" t="s">
        <v>26199</v>
      </c>
      <c r="W5303" s="91" t="s">
        <v>15683</v>
      </c>
      <c r="X5303" s="91" t="s">
        <v>32700</v>
      </c>
      <c r="Y5303" s="97"/>
      <c r="AA5303" s="91" t="str">
        <v>MOUNT015.2WA</v>
      </c>
    </row>
    <row r="5304" spans="1:27" s="91" customFormat="1" ht="15" customHeight="1" x14ac:dyDescent="0.35">
      <c r="A5304" t="s">
        <v>15685</v>
      </c>
      <c r="B5304" t="s">
        <v>15684</v>
      </c>
      <c r="C5304" t="s">
        <v>15686</v>
      </c>
      <c r="D5304" t="s">
        <v>15687</v>
      </c>
      <c r="E5304"/>
      <c r="F5304" t="s">
        <v>44</v>
      </c>
      <c r="G5304"/>
      <c r="H5304">
        <v>0.1</v>
      </c>
      <c r="I5304">
        <v>0.97</v>
      </c>
      <c r="J5304" t="s">
        <v>766</v>
      </c>
      <c r="K5304">
        <v>35.134480000000003</v>
      </c>
      <c r="L5304">
        <v>-85.305260000000004</v>
      </c>
      <c r="M5304" s="100" t="s">
        <v>38386</v>
      </c>
      <c r="N5304" t="s">
        <v>29084</v>
      </c>
      <c r="O5304" t="s">
        <v>42429</v>
      </c>
      <c r="P5304">
        <v>4</v>
      </c>
      <c r="Q5304" t="s">
        <v>28532</v>
      </c>
      <c r="R5304" t="s">
        <v>25802</v>
      </c>
      <c r="S5304" t="s">
        <v>26197</v>
      </c>
      <c r="T5304"/>
      <c r="U5304" t="s">
        <v>26198</v>
      </c>
      <c r="V5304" t="s">
        <v>26204</v>
      </c>
      <c r="W5304" s="91" t="s">
        <v>15688</v>
      </c>
      <c r="X5304" s="91" t="s">
        <v>32701</v>
      </c>
      <c r="Y5304" s="97"/>
      <c r="AA5304" s="91" t="str">
        <v>MOUNT4.3T0.1HM</v>
      </c>
    </row>
    <row r="5305" spans="1:27" s="91" customFormat="1" ht="15" customHeight="1" x14ac:dyDescent="0.35">
      <c r="A5305" t="s">
        <v>15690</v>
      </c>
      <c r="B5305" t="s">
        <v>15689</v>
      </c>
      <c r="C5305" t="s">
        <v>15686</v>
      </c>
      <c r="D5305" t="s">
        <v>15691</v>
      </c>
      <c r="E5305"/>
      <c r="F5305" t="s">
        <v>29086</v>
      </c>
      <c r="G5305"/>
      <c r="H5305">
        <v>1.5</v>
      </c>
      <c r="I5305">
        <v>0.21</v>
      </c>
      <c r="J5305" t="s">
        <v>470</v>
      </c>
      <c r="K5305">
        <v>35.83</v>
      </c>
      <c r="L5305">
        <v>-85.788055999999997</v>
      </c>
      <c r="M5305" s="100" t="s">
        <v>38403</v>
      </c>
      <c r="N5305" t="s">
        <v>26290</v>
      </c>
      <c r="O5305" t="s">
        <v>42491</v>
      </c>
      <c r="P5305">
        <v>3</v>
      </c>
      <c r="Q5305" t="s">
        <v>32702</v>
      </c>
      <c r="R5305" t="s">
        <v>25812</v>
      </c>
      <c r="S5305" t="s">
        <v>26197</v>
      </c>
      <c r="T5305"/>
      <c r="U5305" t="s">
        <v>26198</v>
      </c>
      <c r="V5305" t="s">
        <v>26199</v>
      </c>
      <c r="W5305" s="91" t="s">
        <v>15692</v>
      </c>
      <c r="X5305" s="91" t="s">
        <v>32703</v>
      </c>
      <c r="Y5305" s="97"/>
      <c r="AA5305" s="91" t="str">
        <v>MOUNT7.2T1.5WA</v>
      </c>
    </row>
    <row r="5306" spans="1:27" s="91" customFormat="1" ht="15" customHeight="1" x14ac:dyDescent="0.35">
      <c r="A5306" t="s">
        <v>15694</v>
      </c>
      <c r="B5306" t="s">
        <v>15693</v>
      </c>
      <c r="C5306" t="s">
        <v>15695</v>
      </c>
      <c r="D5306" t="s">
        <v>15696</v>
      </c>
      <c r="E5306"/>
      <c r="F5306" t="s">
        <v>58</v>
      </c>
      <c r="G5306"/>
      <c r="H5306">
        <v>0.7</v>
      </c>
      <c r="I5306">
        <v>0.15</v>
      </c>
      <c r="J5306" t="s">
        <v>766</v>
      </c>
      <c r="K5306">
        <v>35.282510000000002</v>
      </c>
      <c r="L5306">
        <v>-85.224819999999994</v>
      </c>
      <c r="M5306" s="100" t="s">
        <v>38386</v>
      </c>
      <c r="N5306" t="s">
        <v>29084</v>
      </c>
      <c r="O5306" t="s">
        <v>42167</v>
      </c>
      <c r="P5306">
        <v>3</v>
      </c>
      <c r="Q5306" t="s">
        <v>27951</v>
      </c>
      <c r="R5306" t="s">
        <v>25802</v>
      </c>
      <c r="S5306" t="s">
        <v>26197</v>
      </c>
      <c r="T5306"/>
      <c r="U5306" t="s">
        <v>26198</v>
      </c>
      <c r="V5306" t="s">
        <v>26204</v>
      </c>
      <c r="W5306" s="91" t="s">
        <v>15697</v>
      </c>
      <c r="X5306" s="91" t="s">
        <v>32704</v>
      </c>
      <c r="Y5306" s="97"/>
      <c r="AA5306" s="91" t="str">
        <v>MOWBR0.7T0.7HM</v>
      </c>
    </row>
    <row r="5307" spans="1:27" s="91" customFormat="1" ht="15" customHeight="1" x14ac:dyDescent="0.35">
      <c r="A5307" t="s">
        <v>15699</v>
      </c>
      <c r="B5307" t="s">
        <v>15698</v>
      </c>
      <c r="C5307" t="s">
        <v>15700</v>
      </c>
      <c r="D5307" t="s">
        <v>15701</v>
      </c>
      <c r="E5307"/>
      <c r="F5307" t="s">
        <v>58</v>
      </c>
      <c r="G5307"/>
      <c r="H5307">
        <v>1</v>
      </c>
      <c r="I5307">
        <v>1.65</v>
      </c>
      <c r="J5307" t="s">
        <v>766</v>
      </c>
      <c r="K5307">
        <v>35.275500000000001</v>
      </c>
      <c r="L5307">
        <v>-85.2196</v>
      </c>
      <c r="M5307" s="100" t="s">
        <v>38386</v>
      </c>
      <c r="N5307" t="s">
        <v>29084</v>
      </c>
      <c r="O5307" t="s">
        <v>42167</v>
      </c>
      <c r="P5307">
        <v>3</v>
      </c>
      <c r="Q5307" t="s">
        <v>27951</v>
      </c>
      <c r="R5307" t="s">
        <v>25802</v>
      </c>
      <c r="S5307" t="s">
        <v>26197</v>
      </c>
      <c r="T5307"/>
      <c r="U5307" t="s">
        <v>26198</v>
      </c>
      <c r="V5307" t="s">
        <v>26204</v>
      </c>
      <c r="X5307" s="91" t="s">
        <v>32705</v>
      </c>
      <c r="Y5307" s="97"/>
      <c r="AA5307" s="91" t="str">
        <v>MOWBR001.0HM</v>
      </c>
    </row>
    <row r="5308" spans="1:27" s="91" customFormat="1" ht="15" customHeight="1" x14ac:dyDescent="0.35">
      <c r="A5308" s="310" t="s">
        <v>41499</v>
      </c>
      <c r="B5308" s="310" t="s">
        <v>41500</v>
      </c>
      <c r="C5308" s="310" t="s">
        <v>41501</v>
      </c>
      <c r="D5308" s="310" t="s">
        <v>41502</v>
      </c>
      <c r="E5308" s="310"/>
      <c r="F5308" s="310" t="s">
        <v>28985</v>
      </c>
      <c r="G5308" s="310"/>
      <c r="H5308" s="314">
        <v>1</v>
      </c>
      <c r="I5308" s="314">
        <v>1.93</v>
      </c>
      <c r="J5308" s="310" t="s">
        <v>346</v>
      </c>
      <c r="K5308" s="314">
        <v>35.798231999999999</v>
      </c>
      <c r="L5308" s="314">
        <v>-82.998484000000005</v>
      </c>
      <c r="M5308" s="314" t="s">
        <v>38421</v>
      </c>
      <c r="N5308" s="310" t="s">
        <v>26264</v>
      </c>
      <c r="O5308" s="310" t="s">
        <v>41503</v>
      </c>
      <c r="P5308" s="314">
        <v>5</v>
      </c>
      <c r="Q5308" s="310" t="s">
        <v>41504</v>
      </c>
      <c r="R5308" s="310" t="s">
        <v>25825</v>
      </c>
      <c r="S5308" s="310" t="s">
        <v>26197</v>
      </c>
      <c r="T5308" s="310"/>
      <c r="U5308" s="310" t="s">
        <v>26198</v>
      </c>
      <c r="V5308" s="310" t="s">
        <v>26204</v>
      </c>
      <c r="W5308" s="91" t="s">
        <v>41505</v>
      </c>
      <c r="X5308" s="91" t="s">
        <v>40633</v>
      </c>
      <c r="Y5308" s="97"/>
      <c r="AA5308" s="91" t="str">
        <v>MPGUL001.0CO</v>
      </c>
    </row>
    <row r="5309" spans="1:27" s="91" customFormat="1" ht="15" customHeight="1" x14ac:dyDescent="0.35">
      <c r="A5309" t="s">
        <v>15703</v>
      </c>
      <c r="B5309" t="s">
        <v>15702</v>
      </c>
      <c r="C5309" t="s">
        <v>15704</v>
      </c>
      <c r="D5309" t="s">
        <v>15705</v>
      </c>
      <c r="E5309"/>
      <c r="F5309" t="s">
        <v>28985</v>
      </c>
      <c r="G5309"/>
      <c r="H5309">
        <v>0.7</v>
      </c>
      <c r="I5309">
        <v>27.35</v>
      </c>
      <c r="J5309" t="s">
        <v>15</v>
      </c>
      <c r="K5309">
        <v>35.653199999999998</v>
      </c>
      <c r="L5309">
        <v>-83.701300000000003</v>
      </c>
      <c r="M5309" s="100" t="s">
        <v>38415</v>
      </c>
      <c r="N5309" t="s">
        <v>26602</v>
      </c>
      <c r="O5309" t="s">
        <v>42492</v>
      </c>
      <c r="P5309">
        <v>2</v>
      </c>
      <c r="Q5309" t="s">
        <v>32706</v>
      </c>
      <c r="R5309" t="s">
        <v>25825</v>
      </c>
      <c r="S5309" t="s">
        <v>26197</v>
      </c>
      <c r="T5309"/>
      <c r="U5309" t="s">
        <v>26198</v>
      </c>
      <c r="V5309" t="s">
        <v>26204</v>
      </c>
      <c r="W5309" s="91" t="s">
        <v>15706</v>
      </c>
      <c r="X5309" s="91" t="s">
        <v>32707</v>
      </c>
      <c r="Y5309" s="97"/>
      <c r="AA5309" s="91" t="str">
        <v>MPLIT000.7BT</v>
      </c>
    </row>
    <row r="5310" spans="1:27" s="91" customFormat="1" ht="15" customHeight="1" x14ac:dyDescent="0.35">
      <c r="A5310" t="s">
        <v>29317</v>
      </c>
      <c r="B5310" t="s">
        <v>7394</v>
      </c>
      <c r="C5310" t="s">
        <v>7396</v>
      </c>
      <c r="D5310" t="s">
        <v>7397</v>
      </c>
      <c r="E5310" t="s">
        <v>26424</v>
      </c>
      <c r="F5310" t="s">
        <v>28985</v>
      </c>
      <c r="G5310"/>
      <c r="H5310">
        <v>0.5</v>
      </c>
      <c r="I5310">
        <v>20.7</v>
      </c>
      <c r="J5310" t="s">
        <v>553</v>
      </c>
      <c r="K5310">
        <v>35.706659999999999</v>
      </c>
      <c r="L5310">
        <v>-83.378879999999995</v>
      </c>
      <c r="M5310" s="100" t="s">
        <v>38394</v>
      </c>
      <c r="N5310" t="s">
        <v>26308</v>
      </c>
      <c r="O5310" t="s">
        <v>42988</v>
      </c>
      <c r="P5310">
        <v>5</v>
      </c>
      <c r="Q5310" t="s">
        <v>32382</v>
      </c>
      <c r="R5310" t="s">
        <v>25825</v>
      </c>
      <c r="S5310" t="s">
        <v>26197</v>
      </c>
      <c r="T5310"/>
      <c r="U5310" t="s">
        <v>26198</v>
      </c>
      <c r="V5310" t="s">
        <v>26204</v>
      </c>
      <c r="W5310" s="91" t="s">
        <v>7395</v>
      </c>
      <c r="X5310" s="91" t="s">
        <v>42989</v>
      </c>
      <c r="Y5310" s="97"/>
      <c r="AA5310" s="91" t="str">
        <v>MPLPI000.5SV</v>
      </c>
    </row>
    <row r="5311" spans="1:27" s="91" customFormat="1" ht="15" customHeight="1" x14ac:dyDescent="0.35">
      <c r="A5311" t="s">
        <v>15708</v>
      </c>
      <c r="B5311" t="s">
        <v>15707</v>
      </c>
      <c r="C5311" t="s">
        <v>15709</v>
      </c>
      <c r="D5311" t="s">
        <v>15710</v>
      </c>
      <c r="E5311"/>
      <c r="F5311" t="s">
        <v>33</v>
      </c>
      <c r="G5311"/>
      <c r="H5311">
        <v>0.2</v>
      </c>
      <c r="I5311">
        <v>0.8</v>
      </c>
      <c r="J5311" t="s">
        <v>277</v>
      </c>
      <c r="K5311">
        <v>36.142400000000002</v>
      </c>
      <c r="L5311">
        <v>-86.847700000000003</v>
      </c>
      <c r="M5311" s="100" t="s">
        <v>38414</v>
      </c>
      <c r="N5311" t="s">
        <v>26254</v>
      </c>
      <c r="O5311" t="s">
        <v>42256</v>
      </c>
      <c r="P5311">
        <v>5</v>
      </c>
      <c r="Q5311" t="s">
        <v>27952</v>
      </c>
      <c r="R5311" t="s">
        <v>25829</v>
      </c>
      <c r="S5311" t="s">
        <v>26197</v>
      </c>
      <c r="T5311"/>
      <c r="U5311" t="s">
        <v>26198</v>
      </c>
      <c r="V5311" t="s">
        <v>26199</v>
      </c>
      <c r="Y5311" s="97"/>
      <c r="AA5311" s="91" t="str">
        <v>MROAD000.2DA</v>
      </c>
    </row>
    <row r="5312" spans="1:27" s="91" customFormat="1" ht="15" customHeight="1" x14ac:dyDescent="0.35">
      <c r="A5312" t="s">
        <v>15712</v>
      </c>
      <c r="B5312" t="s">
        <v>15711</v>
      </c>
      <c r="C5312" t="s">
        <v>15713</v>
      </c>
      <c r="D5312" t="s">
        <v>4615</v>
      </c>
      <c r="E5312"/>
      <c r="F5312" t="s">
        <v>27</v>
      </c>
      <c r="G5312"/>
      <c r="H5312">
        <v>1.5</v>
      </c>
      <c r="I5312">
        <v>11.78</v>
      </c>
      <c r="J5312" t="s">
        <v>80</v>
      </c>
      <c r="K5312">
        <v>35.00497</v>
      </c>
      <c r="L5312">
        <v>-89.339020000000005</v>
      </c>
      <c r="M5312" s="100" t="s">
        <v>38390</v>
      </c>
      <c r="N5312" t="s">
        <v>26218</v>
      </c>
      <c r="O5312" t="s">
        <v>42493</v>
      </c>
      <c r="P5312">
        <v>3</v>
      </c>
      <c r="Q5312" t="s">
        <v>27953</v>
      </c>
      <c r="R5312" t="s">
        <v>25828</v>
      </c>
      <c r="S5312" t="s">
        <v>26197</v>
      </c>
      <c r="T5312"/>
      <c r="U5312" t="s">
        <v>26198</v>
      </c>
      <c r="V5312" t="s">
        <v>26199</v>
      </c>
      <c r="Y5312" s="97"/>
      <c r="AA5312" s="91" t="str">
        <v>MTENA001.5FA</v>
      </c>
    </row>
    <row r="5313" spans="1:27" s="91" customFormat="1" ht="15" customHeight="1" x14ac:dyDescent="0.35">
      <c r="A5313" t="s">
        <v>15715</v>
      </c>
      <c r="B5313" t="s">
        <v>15714</v>
      </c>
      <c r="C5313" t="s">
        <v>7508</v>
      </c>
      <c r="D5313" t="s">
        <v>15716</v>
      </c>
      <c r="E5313"/>
      <c r="F5313" t="s">
        <v>75</v>
      </c>
      <c r="G5313"/>
      <c r="H5313">
        <v>0.1</v>
      </c>
      <c r="I5313">
        <v>6.13</v>
      </c>
      <c r="J5313" t="s">
        <v>76</v>
      </c>
      <c r="K5313">
        <v>35.432270000000003</v>
      </c>
      <c r="L5313">
        <v>-86.460579999999993</v>
      </c>
      <c r="M5313" s="100" t="s">
        <v>38389</v>
      </c>
      <c r="N5313" t="s">
        <v>26217</v>
      </c>
      <c r="O5313" t="s">
        <v>42494</v>
      </c>
      <c r="P5313">
        <v>4</v>
      </c>
      <c r="Q5313" t="s">
        <v>32708</v>
      </c>
      <c r="R5313" t="s">
        <v>25808</v>
      </c>
      <c r="S5313" t="s">
        <v>26197</v>
      </c>
      <c r="T5313"/>
      <c r="U5313" t="s">
        <v>26198</v>
      </c>
      <c r="V5313" t="s">
        <v>26199</v>
      </c>
      <c r="X5313" s="91" t="s">
        <v>29982</v>
      </c>
      <c r="Y5313" s="97"/>
      <c r="AA5313" s="91" t="str">
        <v>MUD000.1BE</v>
      </c>
    </row>
    <row r="5314" spans="1:27" s="91" customFormat="1" ht="15" customHeight="1" x14ac:dyDescent="0.35">
      <c r="A5314" t="s">
        <v>15718</v>
      </c>
      <c r="B5314" t="s">
        <v>15717</v>
      </c>
      <c r="C5314" t="s">
        <v>7508</v>
      </c>
      <c r="D5314" t="s">
        <v>15719</v>
      </c>
      <c r="E5314"/>
      <c r="F5314" t="s">
        <v>28994</v>
      </c>
      <c r="G5314"/>
      <c r="H5314">
        <v>0.3</v>
      </c>
      <c r="I5314">
        <v>1.99</v>
      </c>
      <c r="J5314" t="s">
        <v>64</v>
      </c>
      <c r="K5314">
        <v>36.216320000000003</v>
      </c>
      <c r="L5314">
        <v>-83.042370000000005</v>
      </c>
      <c r="M5314" s="100" t="s">
        <v>38387</v>
      </c>
      <c r="N5314" t="s">
        <v>26214</v>
      </c>
      <c r="O5314" t="s">
        <v>42189</v>
      </c>
      <c r="P5314">
        <v>5</v>
      </c>
      <c r="Q5314" t="s">
        <v>27954</v>
      </c>
      <c r="R5314" t="s">
        <v>25821</v>
      </c>
      <c r="S5314" t="s">
        <v>26197</v>
      </c>
      <c r="T5314"/>
      <c r="U5314" t="s">
        <v>26198</v>
      </c>
      <c r="V5314" t="s">
        <v>26204</v>
      </c>
      <c r="X5314" s="91" t="s">
        <v>32709</v>
      </c>
      <c r="Y5314" s="97"/>
      <c r="AA5314" s="91" t="str">
        <v>MUD000.3GE</v>
      </c>
    </row>
    <row r="5315" spans="1:27" s="91" customFormat="1" ht="15" customHeight="1" x14ac:dyDescent="0.35">
      <c r="A5315" t="s">
        <v>15721</v>
      </c>
      <c r="B5315" t="s">
        <v>15720</v>
      </c>
      <c r="C5315" t="s">
        <v>7508</v>
      </c>
      <c r="D5315" t="s">
        <v>15722</v>
      </c>
      <c r="E5315"/>
      <c r="F5315" t="s">
        <v>44</v>
      </c>
      <c r="G5315"/>
      <c r="H5315">
        <v>0.5</v>
      </c>
      <c r="I5315">
        <v>9.2799999999999994</v>
      </c>
      <c r="J5315" t="s">
        <v>64</v>
      </c>
      <c r="K5315">
        <v>36.078189999999999</v>
      </c>
      <c r="L5315">
        <v>-82.840770000000006</v>
      </c>
      <c r="M5315" s="100" t="s">
        <v>38387</v>
      </c>
      <c r="N5315" t="s">
        <v>26214</v>
      </c>
      <c r="O5315" t="s">
        <v>42105</v>
      </c>
      <c r="P5315">
        <v>5</v>
      </c>
      <c r="Q5315" t="s">
        <v>32710</v>
      </c>
      <c r="R5315" t="s">
        <v>25821</v>
      </c>
      <c r="S5315" t="s">
        <v>26197</v>
      </c>
      <c r="T5315"/>
      <c r="U5315" t="s">
        <v>26198</v>
      </c>
      <c r="V5315" t="s">
        <v>26204</v>
      </c>
      <c r="X5315" s="91" t="s">
        <v>35562</v>
      </c>
      <c r="Y5315" s="97"/>
      <c r="AA5315" s="91" t="str">
        <v>MUD000.5GE</v>
      </c>
    </row>
    <row r="5316" spans="1:27" s="91" customFormat="1" ht="15" customHeight="1" x14ac:dyDescent="0.35">
      <c r="A5316" t="s">
        <v>15724</v>
      </c>
      <c r="B5316" t="s">
        <v>15723</v>
      </c>
      <c r="C5316" t="s">
        <v>7508</v>
      </c>
      <c r="D5316" t="s">
        <v>15725</v>
      </c>
      <c r="E5316"/>
      <c r="F5316" t="s">
        <v>9</v>
      </c>
      <c r="G5316"/>
      <c r="H5316">
        <v>0.6</v>
      </c>
      <c r="I5316">
        <v>28.19</v>
      </c>
      <c r="J5316" t="s">
        <v>354</v>
      </c>
      <c r="K5316">
        <v>35.33428</v>
      </c>
      <c r="L5316">
        <v>-88.263229999999993</v>
      </c>
      <c r="M5316" s="100" t="s">
        <v>38402</v>
      </c>
      <c r="N5316" t="s">
        <v>26242</v>
      </c>
      <c r="O5316" t="s">
        <v>42467</v>
      </c>
      <c r="P5316">
        <v>3</v>
      </c>
      <c r="Q5316" t="s">
        <v>27955</v>
      </c>
      <c r="R5316" t="s">
        <v>25816</v>
      </c>
      <c r="S5316" t="s">
        <v>26197</v>
      </c>
      <c r="T5316"/>
      <c r="U5316" t="s">
        <v>26198</v>
      </c>
      <c r="V5316" t="s">
        <v>26199</v>
      </c>
      <c r="W5316" s="91" t="s">
        <v>15726</v>
      </c>
      <c r="X5316" s="91" t="s">
        <v>32711</v>
      </c>
      <c r="Y5316" s="97"/>
      <c r="AA5316" s="91" t="str">
        <v>MUD000.6HD</v>
      </c>
    </row>
    <row r="5317" spans="1:27" s="91" customFormat="1" ht="15" customHeight="1" x14ac:dyDescent="0.35">
      <c r="A5317" t="s">
        <v>37386</v>
      </c>
      <c r="B5317" t="s">
        <v>37387</v>
      </c>
      <c r="C5317" t="s">
        <v>7508</v>
      </c>
      <c r="D5317" t="s">
        <v>37388</v>
      </c>
      <c r="E5317"/>
      <c r="F5317" t="s">
        <v>75</v>
      </c>
      <c r="G5317"/>
      <c r="H5317">
        <v>0.6</v>
      </c>
      <c r="I5317">
        <v>6</v>
      </c>
      <c r="J5317" t="s">
        <v>1391</v>
      </c>
      <c r="K5317">
        <v>35.476900000000001</v>
      </c>
      <c r="L5317">
        <v>-86.688879999999997</v>
      </c>
      <c r="M5317" s="100" t="s">
        <v>38389</v>
      </c>
      <c r="N5317" t="s">
        <v>26217</v>
      </c>
      <c r="O5317" t="s">
        <v>43069</v>
      </c>
      <c r="P5317">
        <v>4</v>
      </c>
      <c r="Q5317" t="s">
        <v>37389</v>
      </c>
      <c r="R5317" t="s">
        <v>25808</v>
      </c>
      <c r="S5317" t="s">
        <v>26197</v>
      </c>
      <c r="T5317"/>
      <c r="U5317" t="s">
        <v>26198</v>
      </c>
      <c r="V5317" t="s">
        <v>26199</v>
      </c>
      <c r="Y5317" s="97"/>
      <c r="AA5317" s="91" t="str">
        <v>MUD000.6ML</v>
      </c>
    </row>
    <row r="5318" spans="1:27" s="91" customFormat="1" ht="15" customHeight="1" x14ac:dyDescent="0.35">
      <c r="A5318" t="s">
        <v>15728</v>
      </c>
      <c r="B5318" t="s">
        <v>15727</v>
      </c>
      <c r="C5318" t="s">
        <v>7508</v>
      </c>
      <c r="D5318" t="s">
        <v>15729</v>
      </c>
      <c r="E5318"/>
      <c r="F5318" t="s">
        <v>29086</v>
      </c>
      <c r="G5318"/>
      <c r="H5318">
        <v>0.7</v>
      </c>
      <c r="I5318">
        <v>18</v>
      </c>
      <c r="J5318" t="s">
        <v>454</v>
      </c>
      <c r="K5318">
        <v>35.290203089999999</v>
      </c>
      <c r="L5318">
        <v>-85.936530000000005</v>
      </c>
      <c r="M5318" s="100" t="s">
        <v>38457</v>
      </c>
      <c r="N5318" t="s">
        <v>26336</v>
      </c>
      <c r="O5318" t="s">
        <v>42468</v>
      </c>
      <c r="P5318">
        <v>2</v>
      </c>
      <c r="Q5318" t="s">
        <v>27065</v>
      </c>
      <c r="R5318" t="s">
        <v>25808</v>
      </c>
      <c r="S5318" t="s">
        <v>26197</v>
      </c>
      <c r="T5318"/>
      <c r="U5318" t="s">
        <v>26198</v>
      </c>
      <c r="V5318" t="s">
        <v>26199</v>
      </c>
      <c r="Y5318" s="97"/>
      <c r="AA5318" s="91" t="str">
        <v>MUD000.7FR</v>
      </c>
    </row>
    <row r="5319" spans="1:27" s="91" customFormat="1" ht="15" customHeight="1" x14ac:dyDescent="0.35">
      <c r="A5319" t="s">
        <v>15731</v>
      </c>
      <c r="B5319" t="s">
        <v>15730</v>
      </c>
      <c r="C5319" t="s">
        <v>7508</v>
      </c>
      <c r="D5319" t="s">
        <v>15732</v>
      </c>
      <c r="E5319"/>
      <c r="F5319" t="s">
        <v>58</v>
      </c>
      <c r="G5319"/>
      <c r="H5319">
        <v>0.7</v>
      </c>
      <c r="I5319">
        <v>1.65</v>
      </c>
      <c r="J5319" t="s">
        <v>775</v>
      </c>
      <c r="K5319">
        <v>36.09187</v>
      </c>
      <c r="L5319">
        <v>-84.557689999999994</v>
      </c>
      <c r="M5319" s="100" t="s">
        <v>38416</v>
      </c>
      <c r="N5319" t="s">
        <v>26258</v>
      </c>
      <c r="O5319" t="s">
        <v>42469</v>
      </c>
      <c r="P5319">
        <v>1</v>
      </c>
      <c r="Q5319" t="s">
        <v>32712</v>
      </c>
      <c r="R5319" t="s">
        <v>25825</v>
      </c>
      <c r="S5319" t="s">
        <v>26197</v>
      </c>
      <c r="T5319"/>
      <c r="U5319" t="s">
        <v>26198</v>
      </c>
      <c r="V5319" t="s">
        <v>26204</v>
      </c>
      <c r="X5319" s="91" t="s">
        <v>32713</v>
      </c>
      <c r="Y5319" s="97"/>
      <c r="AA5319" s="91" t="str">
        <v>MUD000.7MG</v>
      </c>
    </row>
    <row r="5320" spans="1:27" s="91" customFormat="1" ht="15" customHeight="1" x14ac:dyDescent="0.35">
      <c r="A5320" s="310" t="s">
        <v>41506</v>
      </c>
      <c r="B5320" s="310" t="s">
        <v>41507</v>
      </c>
      <c r="C5320" s="310" t="s">
        <v>7508</v>
      </c>
      <c r="D5320" s="310" t="s">
        <v>41508</v>
      </c>
      <c r="E5320" s="310"/>
      <c r="F5320" s="310" t="s">
        <v>44</v>
      </c>
      <c r="G5320" s="310"/>
      <c r="H5320" s="314">
        <v>0.8</v>
      </c>
      <c r="I5320" s="314">
        <v>9.1</v>
      </c>
      <c r="J5320" s="310" t="s">
        <v>64</v>
      </c>
      <c r="K5320" s="314">
        <v>36.07602</v>
      </c>
      <c r="L5320" s="314">
        <v>-82.837310000000002</v>
      </c>
      <c r="M5320" s="314" t="s">
        <v>38387</v>
      </c>
      <c r="N5320" s="310" t="s">
        <v>26214</v>
      </c>
      <c r="O5320" s="310" t="s">
        <v>39845</v>
      </c>
      <c r="P5320" s="314">
        <v>5</v>
      </c>
      <c r="Q5320" s="310" t="s">
        <v>32710</v>
      </c>
      <c r="R5320" s="310" t="s">
        <v>25821</v>
      </c>
      <c r="S5320" s="310" t="s">
        <v>26197</v>
      </c>
      <c r="T5320" s="310"/>
      <c r="U5320" s="310" t="s">
        <v>26198</v>
      </c>
      <c r="V5320" s="310" t="s">
        <v>26204</v>
      </c>
      <c r="W5320" s="91" t="s">
        <v>41509</v>
      </c>
      <c r="Y5320" s="97"/>
      <c r="AA5320" s="91" t="str">
        <v>MUD000.8GE</v>
      </c>
    </row>
    <row r="5321" spans="1:27" s="91" customFormat="1" ht="15" customHeight="1" x14ac:dyDescent="0.35">
      <c r="A5321" t="s">
        <v>1458</v>
      </c>
      <c r="B5321" t="s">
        <v>15733</v>
      </c>
      <c r="C5321" t="s">
        <v>7508</v>
      </c>
      <c r="D5321" t="s">
        <v>15734</v>
      </c>
      <c r="E5321"/>
      <c r="F5321" t="s">
        <v>28994</v>
      </c>
      <c r="G5321"/>
      <c r="H5321">
        <v>1</v>
      </c>
      <c r="I5321">
        <v>3.43</v>
      </c>
      <c r="J5321" t="s">
        <v>319</v>
      </c>
      <c r="K5321">
        <v>36.248800000000003</v>
      </c>
      <c r="L5321">
        <v>-83.099599999999995</v>
      </c>
      <c r="M5321" s="100" t="s">
        <v>38387</v>
      </c>
      <c r="N5321" t="s">
        <v>26214</v>
      </c>
      <c r="O5321" t="s">
        <v>42264</v>
      </c>
      <c r="P5321">
        <v>5</v>
      </c>
      <c r="Q5321" t="s">
        <v>27956</v>
      </c>
      <c r="R5321" t="s">
        <v>25825</v>
      </c>
      <c r="S5321" t="s">
        <v>26197</v>
      </c>
      <c r="T5321"/>
      <c r="U5321" t="s">
        <v>26198</v>
      </c>
      <c r="V5321" t="s">
        <v>26204</v>
      </c>
      <c r="W5321" s="91" t="s">
        <v>15735</v>
      </c>
      <c r="X5321" s="91" t="s">
        <v>35563</v>
      </c>
      <c r="Y5321" s="97"/>
      <c r="AA5321" s="91" t="str">
        <v>MUD001.0HA</v>
      </c>
    </row>
    <row r="5322" spans="1:27" s="91" customFormat="1" ht="15" customHeight="1" x14ac:dyDescent="0.35">
      <c r="A5322" t="s">
        <v>15737</v>
      </c>
      <c r="B5322" t="s">
        <v>15736</v>
      </c>
      <c r="C5322" t="s">
        <v>7508</v>
      </c>
      <c r="D5322" t="s">
        <v>15738</v>
      </c>
      <c r="E5322"/>
      <c r="F5322" t="s">
        <v>29086</v>
      </c>
      <c r="G5322"/>
      <c r="H5322">
        <v>1.3</v>
      </c>
      <c r="I5322">
        <v>10.01</v>
      </c>
      <c r="J5322" t="s">
        <v>545</v>
      </c>
      <c r="K5322">
        <v>35.634721999999996</v>
      </c>
      <c r="L5322">
        <v>-85.994444000000001</v>
      </c>
      <c r="M5322" s="100" t="s">
        <v>38403</v>
      </c>
      <c r="N5322" t="s">
        <v>26290</v>
      </c>
      <c r="O5322" t="s">
        <v>42153</v>
      </c>
      <c r="P5322">
        <v>3</v>
      </c>
      <c r="Q5322" t="s">
        <v>32714</v>
      </c>
      <c r="R5322" t="s">
        <v>25808</v>
      </c>
      <c r="S5322" t="s">
        <v>26197</v>
      </c>
      <c r="T5322"/>
      <c r="U5322" t="s">
        <v>26198</v>
      </c>
      <c r="V5322" t="s">
        <v>26199</v>
      </c>
      <c r="X5322" s="91" t="s">
        <v>39793</v>
      </c>
      <c r="Y5322" s="97"/>
      <c r="AA5322" s="91" t="str">
        <v>MUD001.3CE</v>
      </c>
    </row>
    <row r="5323" spans="1:27" s="91" customFormat="1" ht="15" customHeight="1" x14ac:dyDescent="0.35">
      <c r="A5323" t="s">
        <v>15740</v>
      </c>
      <c r="B5323" t="s">
        <v>15739</v>
      </c>
      <c r="C5323" t="s">
        <v>7508</v>
      </c>
      <c r="D5323" t="s">
        <v>15741</v>
      </c>
      <c r="E5323"/>
      <c r="F5323" t="s">
        <v>27</v>
      </c>
      <c r="G5323"/>
      <c r="H5323">
        <v>1.3</v>
      </c>
      <c r="I5323">
        <v>24.92</v>
      </c>
      <c r="J5323" t="s">
        <v>936</v>
      </c>
      <c r="K5323">
        <v>35.6783</v>
      </c>
      <c r="L5323">
        <v>-89.132800000000003</v>
      </c>
      <c r="M5323" s="100" t="s">
        <v>38381</v>
      </c>
      <c r="N5323" t="s">
        <v>26209</v>
      </c>
      <c r="O5323" t="s">
        <v>42470</v>
      </c>
      <c r="P5323">
        <v>1</v>
      </c>
      <c r="Q5323" t="s">
        <v>27957</v>
      </c>
      <c r="R5323" t="s">
        <v>25816</v>
      </c>
      <c r="S5323" t="s">
        <v>26197</v>
      </c>
      <c r="T5323"/>
      <c r="U5323" t="s">
        <v>26198</v>
      </c>
      <c r="V5323" t="s">
        <v>26199</v>
      </c>
      <c r="Y5323" s="97"/>
      <c r="AA5323" s="91" t="str">
        <v>MUD001.3HY</v>
      </c>
    </row>
    <row r="5324" spans="1:27" s="91" customFormat="1" ht="15" customHeight="1" x14ac:dyDescent="0.35">
      <c r="A5324" t="s">
        <v>15743</v>
      </c>
      <c r="B5324" t="s">
        <v>15742</v>
      </c>
      <c r="C5324" t="s">
        <v>7508</v>
      </c>
      <c r="D5324" t="s">
        <v>15744</v>
      </c>
      <c r="E5324"/>
      <c r="F5324" t="s">
        <v>44</v>
      </c>
      <c r="G5324"/>
      <c r="H5324">
        <v>1.9</v>
      </c>
      <c r="I5324">
        <v>5.94</v>
      </c>
      <c r="J5324" t="s">
        <v>409</v>
      </c>
      <c r="K5324">
        <v>35.611899999999999</v>
      </c>
      <c r="L5324">
        <v>-84.515799999999999</v>
      </c>
      <c r="M5324" s="100" t="s">
        <v>38415</v>
      </c>
      <c r="N5324" t="s">
        <v>26602</v>
      </c>
      <c r="O5324" t="s">
        <v>42155</v>
      </c>
      <c r="P5324">
        <v>1</v>
      </c>
      <c r="Q5324" t="s">
        <v>27958</v>
      </c>
      <c r="R5324" t="s">
        <v>25825</v>
      </c>
      <c r="S5324" t="s">
        <v>26197</v>
      </c>
      <c r="T5324"/>
      <c r="U5324" t="s">
        <v>26198</v>
      </c>
      <c r="V5324" t="s">
        <v>26204</v>
      </c>
      <c r="W5324" s="91" t="s">
        <v>35564</v>
      </c>
      <c r="X5324" s="91" t="s">
        <v>35565</v>
      </c>
      <c r="Y5324" s="97"/>
      <c r="AA5324" s="91" t="str">
        <v>MUD001.9MO</v>
      </c>
    </row>
    <row r="5325" spans="1:27" s="91" customFormat="1" ht="15" customHeight="1" x14ac:dyDescent="0.35">
      <c r="A5325" t="s">
        <v>15746</v>
      </c>
      <c r="B5325" t="s">
        <v>15745</v>
      </c>
      <c r="C5325" t="s">
        <v>7508</v>
      </c>
      <c r="D5325" t="s">
        <v>15747</v>
      </c>
      <c r="E5325"/>
      <c r="F5325" t="s">
        <v>29086</v>
      </c>
      <c r="G5325"/>
      <c r="H5325">
        <v>2</v>
      </c>
      <c r="I5325">
        <v>17.93</v>
      </c>
      <c r="J5325" t="s">
        <v>454</v>
      </c>
      <c r="K5325">
        <v>35.273099999999999</v>
      </c>
      <c r="L5325">
        <v>-85.936899999999994</v>
      </c>
      <c r="M5325" s="100" t="s">
        <v>38457</v>
      </c>
      <c r="N5325" t="s">
        <v>26336</v>
      </c>
      <c r="O5325" t="s">
        <v>42468</v>
      </c>
      <c r="P5325">
        <v>2</v>
      </c>
      <c r="Q5325" t="s">
        <v>27065</v>
      </c>
      <c r="R5325" t="s">
        <v>25808</v>
      </c>
      <c r="S5325" t="s">
        <v>26197</v>
      </c>
      <c r="T5325"/>
      <c r="U5325" t="s">
        <v>26198</v>
      </c>
      <c r="V5325" t="s">
        <v>26199</v>
      </c>
      <c r="Y5325" s="97"/>
      <c r="AA5325" s="91" t="str">
        <v>MUD002.0FR</v>
      </c>
    </row>
    <row r="5326" spans="1:27" s="91" customFormat="1" ht="15" customHeight="1" x14ac:dyDescent="0.35">
      <c r="A5326" t="s">
        <v>15749</v>
      </c>
      <c r="B5326" t="s">
        <v>15748</v>
      </c>
      <c r="C5326" t="s">
        <v>7508</v>
      </c>
      <c r="D5326" t="s">
        <v>15750</v>
      </c>
      <c r="E5326"/>
      <c r="F5326" t="s">
        <v>27</v>
      </c>
      <c r="G5326"/>
      <c r="H5326">
        <v>2.1</v>
      </c>
      <c r="I5326">
        <v>30.5</v>
      </c>
      <c r="J5326" t="s">
        <v>448</v>
      </c>
      <c r="K5326">
        <v>36.05104</v>
      </c>
      <c r="L5326">
        <v>-89.071240000000003</v>
      </c>
      <c r="M5326" s="100" t="s">
        <v>38429</v>
      </c>
      <c r="N5326" t="s">
        <v>26286</v>
      </c>
      <c r="O5326" t="s">
        <v>42471</v>
      </c>
      <c r="P5326">
        <v>2</v>
      </c>
      <c r="Q5326" t="s">
        <v>27959</v>
      </c>
      <c r="R5326" t="s">
        <v>25816</v>
      </c>
      <c r="S5326" t="s">
        <v>26197</v>
      </c>
      <c r="T5326"/>
      <c r="U5326" t="s">
        <v>26198</v>
      </c>
      <c r="V5326" t="s">
        <v>26199</v>
      </c>
      <c r="Y5326" s="97"/>
      <c r="AA5326" s="91" t="str">
        <v>MUD002.1GI</v>
      </c>
    </row>
    <row r="5327" spans="1:27" s="91" customFormat="1" ht="15" customHeight="1" x14ac:dyDescent="0.35">
      <c r="A5327" t="s">
        <v>15752</v>
      </c>
      <c r="B5327" t="s">
        <v>15751</v>
      </c>
      <c r="C5327" t="s">
        <v>7508</v>
      </c>
      <c r="D5327" t="s">
        <v>15753</v>
      </c>
      <c r="E5327"/>
      <c r="F5327" t="s">
        <v>27</v>
      </c>
      <c r="G5327"/>
      <c r="H5327">
        <v>2.2000000000000002</v>
      </c>
      <c r="I5327">
        <v>74.22</v>
      </c>
      <c r="J5327" t="s">
        <v>619</v>
      </c>
      <c r="K5327">
        <v>36.278100000000002</v>
      </c>
      <c r="L5327">
        <v>-88.983999999999995</v>
      </c>
      <c r="M5327" s="100" t="s">
        <v>38404</v>
      </c>
      <c r="N5327" t="s">
        <v>26243</v>
      </c>
      <c r="O5327" t="s">
        <v>42457</v>
      </c>
      <c r="P5327">
        <v>5</v>
      </c>
      <c r="Q5327" t="s">
        <v>27960</v>
      </c>
      <c r="R5327" t="s">
        <v>25816</v>
      </c>
      <c r="S5327" t="s">
        <v>26197</v>
      </c>
      <c r="T5327"/>
      <c r="U5327" t="s">
        <v>26198</v>
      </c>
      <c r="V5327" t="s">
        <v>26199</v>
      </c>
      <c r="W5327" s="91" t="s">
        <v>15754</v>
      </c>
      <c r="X5327" s="91" t="s">
        <v>32715</v>
      </c>
      <c r="Y5327" s="97"/>
      <c r="AA5327" s="91" t="str">
        <v>MUD002.2OB</v>
      </c>
    </row>
    <row r="5328" spans="1:27" s="91" customFormat="1" ht="15" customHeight="1" x14ac:dyDescent="0.35">
      <c r="A5328" t="s">
        <v>15756</v>
      </c>
      <c r="B5328" t="s">
        <v>15755</v>
      </c>
      <c r="C5328" t="s">
        <v>7508</v>
      </c>
      <c r="D5328" t="s">
        <v>15757</v>
      </c>
      <c r="E5328"/>
      <c r="F5328" t="s">
        <v>27</v>
      </c>
      <c r="G5328"/>
      <c r="H5328">
        <v>2.8</v>
      </c>
      <c r="I5328">
        <v>22.5</v>
      </c>
      <c r="J5328" t="s">
        <v>936</v>
      </c>
      <c r="K5328">
        <v>35.660159999999998</v>
      </c>
      <c r="L5328">
        <v>-89.116159999999994</v>
      </c>
      <c r="M5328" s="100" t="s">
        <v>38381</v>
      </c>
      <c r="N5328" t="s">
        <v>26209</v>
      </c>
      <c r="O5328" t="s">
        <v>42472</v>
      </c>
      <c r="P5328">
        <v>1</v>
      </c>
      <c r="Q5328" t="s">
        <v>27957</v>
      </c>
      <c r="R5328" t="s">
        <v>25816</v>
      </c>
      <c r="S5328" t="s">
        <v>26197</v>
      </c>
      <c r="T5328"/>
      <c r="U5328" t="s">
        <v>26198</v>
      </c>
      <c r="V5328" t="s">
        <v>26199</v>
      </c>
      <c r="X5328" s="91" t="s">
        <v>35566</v>
      </c>
      <c r="Y5328" s="97"/>
      <c r="AA5328" s="91" t="str">
        <v>MUD002.8HY</v>
      </c>
    </row>
    <row r="5329" spans="1:27" s="91" customFormat="1" ht="15" customHeight="1" x14ac:dyDescent="0.35">
      <c r="A5329" t="s">
        <v>15759</v>
      </c>
      <c r="B5329" t="s">
        <v>15758</v>
      </c>
      <c r="C5329" t="s">
        <v>7508</v>
      </c>
      <c r="D5329" t="s">
        <v>1058</v>
      </c>
      <c r="E5329"/>
      <c r="F5329" t="s">
        <v>27</v>
      </c>
      <c r="G5329"/>
      <c r="H5329">
        <v>3.5</v>
      </c>
      <c r="I5329">
        <v>10.66</v>
      </c>
      <c r="J5329" t="s">
        <v>448</v>
      </c>
      <c r="K5329">
        <v>36.078800000000001</v>
      </c>
      <c r="L5329">
        <v>-89.053200000000004</v>
      </c>
      <c r="M5329" s="100" t="s">
        <v>38429</v>
      </c>
      <c r="N5329" t="s">
        <v>26286</v>
      </c>
      <c r="O5329" t="s">
        <v>42471</v>
      </c>
      <c r="P5329">
        <v>2</v>
      </c>
      <c r="Q5329" t="s">
        <v>27959</v>
      </c>
      <c r="R5329" t="s">
        <v>25816</v>
      </c>
      <c r="S5329" t="s">
        <v>26197</v>
      </c>
      <c r="T5329"/>
      <c r="U5329" t="s">
        <v>26198</v>
      </c>
      <c r="V5329" t="s">
        <v>26199</v>
      </c>
      <c r="X5329" s="91" t="s">
        <v>32716</v>
      </c>
      <c r="Y5329" s="97"/>
      <c r="AA5329" s="91" t="str">
        <v>MUD003.5GI</v>
      </c>
    </row>
    <row r="5330" spans="1:27" s="91" customFormat="1" ht="15" customHeight="1" x14ac:dyDescent="0.35">
      <c r="A5330" t="s">
        <v>15761</v>
      </c>
      <c r="B5330" t="s">
        <v>15760</v>
      </c>
      <c r="C5330" t="s">
        <v>7508</v>
      </c>
      <c r="D5330" t="s">
        <v>640</v>
      </c>
      <c r="E5330"/>
      <c r="F5330" t="s">
        <v>9</v>
      </c>
      <c r="G5330"/>
      <c r="H5330">
        <v>3.9</v>
      </c>
      <c r="I5330">
        <v>11.12</v>
      </c>
      <c r="J5330" t="s">
        <v>104</v>
      </c>
      <c r="K5330">
        <v>35.82752</v>
      </c>
      <c r="L5330">
        <v>-88.389070000000004</v>
      </c>
      <c r="M5330" s="100" t="s">
        <v>38392</v>
      </c>
      <c r="N5330" t="s">
        <v>26221</v>
      </c>
      <c r="O5330" t="s">
        <v>42219</v>
      </c>
      <c r="P5330">
        <v>3</v>
      </c>
      <c r="Q5330" t="s">
        <v>27961</v>
      </c>
      <c r="R5330" t="s">
        <v>25816</v>
      </c>
      <c r="S5330" t="s">
        <v>26197</v>
      </c>
      <c r="T5330"/>
      <c r="U5330" t="s">
        <v>26198</v>
      </c>
      <c r="V5330" t="s">
        <v>26199</v>
      </c>
      <c r="W5330" s="91" t="s">
        <v>15762</v>
      </c>
      <c r="X5330" s="91" t="s">
        <v>35567</v>
      </c>
      <c r="Y5330" s="97"/>
      <c r="AA5330" s="91" t="str">
        <v>MUD003.9CR</v>
      </c>
    </row>
    <row r="5331" spans="1:27" s="91" customFormat="1" ht="15" customHeight="1" x14ac:dyDescent="0.35">
      <c r="A5331" t="s">
        <v>15764</v>
      </c>
      <c r="B5331" t="s">
        <v>15763</v>
      </c>
      <c r="C5331" t="s">
        <v>7508</v>
      </c>
      <c r="D5331" t="s">
        <v>15765</v>
      </c>
      <c r="E5331"/>
      <c r="F5331" t="s">
        <v>9</v>
      </c>
      <c r="G5331"/>
      <c r="H5331">
        <v>4.4000000000000004</v>
      </c>
      <c r="I5331">
        <v>17.260000000000002</v>
      </c>
      <c r="J5331" t="s">
        <v>354</v>
      </c>
      <c r="K5331">
        <v>35.184330000000003</v>
      </c>
      <c r="L5331">
        <v>-88.282700000000006</v>
      </c>
      <c r="M5331" s="100" t="s">
        <v>38402</v>
      </c>
      <c r="N5331" t="s">
        <v>26242</v>
      </c>
      <c r="O5331" t="s">
        <v>42146</v>
      </c>
      <c r="P5331">
        <v>3</v>
      </c>
      <c r="Q5331" t="s">
        <v>32717</v>
      </c>
      <c r="R5331" t="s">
        <v>25816</v>
      </c>
      <c r="S5331" t="s">
        <v>26197</v>
      </c>
      <c r="T5331"/>
      <c r="U5331" t="s">
        <v>26198</v>
      </c>
      <c r="V5331" t="s">
        <v>26199</v>
      </c>
      <c r="W5331" s="91" t="s">
        <v>15766</v>
      </c>
      <c r="X5331" s="91" t="s">
        <v>32718</v>
      </c>
      <c r="Y5331" s="97"/>
      <c r="AA5331" s="91" t="str">
        <v>MUD004.4HD</v>
      </c>
    </row>
    <row r="5332" spans="1:27" s="91" customFormat="1" ht="15" customHeight="1" x14ac:dyDescent="0.35">
      <c r="A5332" t="s">
        <v>42963</v>
      </c>
      <c r="B5332" t="s">
        <v>7506</v>
      </c>
      <c r="C5332" t="s">
        <v>7508</v>
      </c>
      <c r="D5332" t="s">
        <v>7509</v>
      </c>
      <c r="E5332" t="s">
        <v>42877</v>
      </c>
      <c r="F5332" t="s">
        <v>29089</v>
      </c>
      <c r="G5332"/>
      <c r="H5332">
        <v>5.6</v>
      </c>
      <c r="I5332">
        <v>4.7</v>
      </c>
      <c r="J5332" t="s">
        <v>454</v>
      </c>
      <c r="K5332">
        <v>35.230550000000001</v>
      </c>
      <c r="L5332">
        <v>-85.91722</v>
      </c>
      <c r="M5332" s="100" t="s">
        <v>38457</v>
      </c>
      <c r="N5332" t="s">
        <v>26336</v>
      </c>
      <c r="O5332" t="s">
        <v>42468</v>
      </c>
      <c r="P5332">
        <v>2</v>
      </c>
      <c r="Q5332" t="s">
        <v>27065</v>
      </c>
      <c r="R5332" t="s">
        <v>25808</v>
      </c>
      <c r="S5332" t="s">
        <v>26197</v>
      </c>
      <c r="T5332"/>
      <c r="U5332" t="s">
        <v>26198</v>
      </c>
      <c r="V5332" t="s">
        <v>26199</v>
      </c>
      <c r="W5332" s="91" t="s">
        <v>7507</v>
      </c>
      <c r="X5332" s="91" t="s">
        <v>42964</v>
      </c>
      <c r="Y5332" s="97"/>
      <c r="AA5332" s="91" t="str">
        <v>MUD004.7FR</v>
      </c>
    </row>
    <row r="5333" spans="1:27" s="91" customFormat="1" ht="15" customHeight="1" x14ac:dyDescent="0.35">
      <c r="A5333" t="s">
        <v>15768</v>
      </c>
      <c r="B5333" t="s">
        <v>15767</v>
      </c>
      <c r="C5333" t="s">
        <v>7508</v>
      </c>
      <c r="D5333" t="s">
        <v>15769</v>
      </c>
      <c r="E5333"/>
      <c r="F5333" t="s">
        <v>27</v>
      </c>
      <c r="G5333"/>
      <c r="H5333">
        <v>5.9</v>
      </c>
      <c r="I5333">
        <v>7.13</v>
      </c>
      <c r="J5333" t="s">
        <v>448</v>
      </c>
      <c r="K5333">
        <v>36.100940000000001</v>
      </c>
      <c r="L5333">
        <v>-89.048330000000007</v>
      </c>
      <c r="M5333" s="100" t="s">
        <v>38429</v>
      </c>
      <c r="N5333" t="s">
        <v>26286</v>
      </c>
      <c r="O5333" t="s">
        <v>42471</v>
      </c>
      <c r="P5333">
        <v>2</v>
      </c>
      <c r="Q5333" t="s">
        <v>27959</v>
      </c>
      <c r="R5333" t="s">
        <v>25816</v>
      </c>
      <c r="S5333" t="s">
        <v>26197</v>
      </c>
      <c r="T5333"/>
      <c r="U5333" t="s">
        <v>26198</v>
      </c>
      <c r="V5333" t="s">
        <v>26199</v>
      </c>
      <c r="Y5333" s="97"/>
      <c r="AA5333" s="91" t="str">
        <v>MUD005.9GI</v>
      </c>
    </row>
    <row r="5334" spans="1:27" s="91" customFormat="1" ht="15" customHeight="1" x14ac:dyDescent="0.35">
      <c r="A5334" t="s">
        <v>15771</v>
      </c>
      <c r="B5334" t="s">
        <v>15770</v>
      </c>
      <c r="C5334" t="s">
        <v>7508</v>
      </c>
      <c r="D5334" t="s">
        <v>15772</v>
      </c>
      <c r="E5334"/>
      <c r="F5334" t="s">
        <v>27</v>
      </c>
      <c r="G5334"/>
      <c r="H5334">
        <v>11.5</v>
      </c>
      <c r="I5334">
        <v>45.61</v>
      </c>
      <c r="J5334" t="s">
        <v>207</v>
      </c>
      <c r="K5334">
        <v>36.266300000000001</v>
      </c>
      <c r="L5334">
        <v>-88.834699999999998</v>
      </c>
      <c r="M5334" s="100" t="s">
        <v>38404</v>
      </c>
      <c r="N5334" t="s">
        <v>26243</v>
      </c>
      <c r="O5334" t="s">
        <v>42457</v>
      </c>
      <c r="P5334">
        <v>5</v>
      </c>
      <c r="Q5334" t="s">
        <v>27960</v>
      </c>
      <c r="R5334" t="s">
        <v>25816</v>
      </c>
      <c r="S5334" t="s">
        <v>26197</v>
      </c>
      <c r="T5334"/>
      <c r="U5334" t="s">
        <v>26198</v>
      </c>
      <c r="V5334" t="s">
        <v>26199</v>
      </c>
      <c r="X5334" s="91" t="s">
        <v>29737</v>
      </c>
      <c r="Y5334" s="97"/>
      <c r="AA5334" s="91" t="str">
        <v>MUD011.5WY</v>
      </c>
    </row>
    <row r="5335" spans="1:27" s="91" customFormat="1" ht="15" customHeight="1" x14ac:dyDescent="0.35">
      <c r="A5335" t="s">
        <v>15774</v>
      </c>
      <c r="B5335" t="s">
        <v>15773</v>
      </c>
      <c r="C5335" t="s">
        <v>7508</v>
      </c>
      <c r="D5335" t="s">
        <v>15775</v>
      </c>
      <c r="E5335"/>
      <c r="F5335" t="s">
        <v>27</v>
      </c>
      <c r="G5335"/>
      <c r="H5335">
        <v>13</v>
      </c>
      <c r="I5335">
        <v>36.450000000000003</v>
      </c>
      <c r="J5335" t="s">
        <v>207</v>
      </c>
      <c r="K5335">
        <v>36.272100000000002</v>
      </c>
      <c r="L5335">
        <v>-88.809939999999997</v>
      </c>
      <c r="M5335" s="100" t="s">
        <v>38404</v>
      </c>
      <c r="N5335" t="s">
        <v>26243</v>
      </c>
      <c r="O5335" t="s">
        <v>42457</v>
      </c>
      <c r="P5335">
        <v>5</v>
      </c>
      <c r="Q5335" t="s">
        <v>27962</v>
      </c>
      <c r="R5335" t="s">
        <v>25816</v>
      </c>
      <c r="S5335" t="s">
        <v>26197</v>
      </c>
      <c r="T5335"/>
      <c r="U5335" t="s">
        <v>26198</v>
      </c>
      <c r="V5335" t="s">
        <v>26199</v>
      </c>
      <c r="Y5335" s="97"/>
      <c r="AA5335" s="91" t="str">
        <v>MUD013.0WY</v>
      </c>
    </row>
    <row r="5336" spans="1:27" s="91" customFormat="1" ht="15" customHeight="1" x14ac:dyDescent="0.35">
      <c r="A5336" t="s">
        <v>15777</v>
      </c>
      <c r="B5336" t="s">
        <v>15776</v>
      </c>
      <c r="C5336" t="s">
        <v>7508</v>
      </c>
      <c r="D5336" t="s">
        <v>640</v>
      </c>
      <c r="E5336"/>
      <c r="F5336" t="s">
        <v>27</v>
      </c>
      <c r="G5336"/>
      <c r="H5336">
        <v>16.2</v>
      </c>
      <c r="I5336">
        <v>9.9600000000000009</v>
      </c>
      <c r="J5336" t="s">
        <v>207</v>
      </c>
      <c r="K5336">
        <v>36.299999999999997</v>
      </c>
      <c r="L5336">
        <v>-88.752099999999999</v>
      </c>
      <c r="M5336" s="100" t="s">
        <v>38404</v>
      </c>
      <c r="N5336" t="s">
        <v>26243</v>
      </c>
      <c r="O5336" t="s">
        <v>42458</v>
      </c>
      <c r="P5336">
        <v>5</v>
      </c>
      <c r="Q5336" t="s">
        <v>27962</v>
      </c>
      <c r="R5336" t="s">
        <v>25816</v>
      </c>
      <c r="S5336" t="s">
        <v>26197</v>
      </c>
      <c r="T5336"/>
      <c r="U5336" t="s">
        <v>26198</v>
      </c>
      <c r="V5336" t="s">
        <v>26199</v>
      </c>
      <c r="Y5336" s="97"/>
      <c r="AA5336" s="91" t="str">
        <v>MUD016.2WY</v>
      </c>
    </row>
    <row r="5337" spans="1:27" s="91" customFormat="1" ht="15" customHeight="1" x14ac:dyDescent="0.35">
      <c r="A5337" t="s">
        <v>15779</v>
      </c>
      <c r="B5337" t="s">
        <v>15778</v>
      </c>
      <c r="C5337" t="s">
        <v>15780</v>
      </c>
      <c r="D5337" t="s">
        <v>15781</v>
      </c>
      <c r="E5337"/>
      <c r="F5337" t="s">
        <v>27</v>
      </c>
      <c r="G5337"/>
      <c r="H5337">
        <v>0.1</v>
      </c>
      <c r="I5337">
        <v>1.1299999999999999</v>
      </c>
      <c r="J5337" t="s">
        <v>207</v>
      </c>
      <c r="K5337">
        <v>36.304679999999998</v>
      </c>
      <c r="L5337">
        <v>-88.675030000000007</v>
      </c>
      <c r="M5337" s="100" t="s">
        <v>38404</v>
      </c>
      <c r="N5337" t="s">
        <v>26243</v>
      </c>
      <c r="O5337" t="s">
        <v>42458</v>
      </c>
      <c r="P5337">
        <v>5</v>
      </c>
      <c r="Q5337" t="s">
        <v>32719</v>
      </c>
      <c r="R5337" t="s">
        <v>25816</v>
      </c>
      <c r="S5337" t="s">
        <v>26197</v>
      </c>
      <c r="T5337"/>
      <c r="U5337" t="s">
        <v>26198</v>
      </c>
      <c r="V5337" t="s">
        <v>26199</v>
      </c>
      <c r="X5337" s="91" t="s">
        <v>32720</v>
      </c>
      <c r="Y5337" s="97"/>
      <c r="AA5337" s="91" t="str">
        <v>MUD035.4T0.1WY</v>
      </c>
    </row>
    <row r="5338" spans="1:27" s="91" customFormat="1" ht="15" customHeight="1" x14ac:dyDescent="0.35">
      <c r="A5338" t="s">
        <v>38043</v>
      </c>
      <c r="B5338" t="s">
        <v>38044</v>
      </c>
      <c r="C5338" t="s">
        <v>38045</v>
      </c>
      <c r="D5338" t="s">
        <v>38046</v>
      </c>
      <c r="E5338"/>
      <c r="F5338" t="s">
        <v>33</v>
      </c>
      <c r="G5338"/>
      <c r="H5338">
        <v>0.2</v>
      </c>
      <c r="I5338">
        <v>0.8</v>
      </c>
      <c r="J5338" t="s">
        <v>95</v>
      </c>
      <c r="K5338">
        <v>35.764659999999999</v>
      </c>
      <c r="L5338">
        <v>-86.84187</v>
      </c>
      <c r="M5338" s="100" t="s">
        <v>38382</v>
      </c>
      <c r="N5338" t="s">
        <v>26210</v>
      </c>
      <c r="O5338" t="s">
        <v>42760</v>
      </c>
      <c r="P5338">
        <v>3</v>
      </c>
      <c r="Q5338" t="s">
        <v>38047</v>
      </c>
      <c r="R5338" t="s">
        <v>25829</v>
      </c>
      <c r="S5338" t="s">
        <v>26197</v>
      </c>
      <c r="T5338"/>
      <c r="U5338" t="s">
        <v>26198</v>
      </c>
      <c r="V5338" t="s">
        <v>26199</v>
      </c>
      <c r="X5338" s="91" t="s">
        <v>38048</v>
      </c>
      <c r="Y5338" s="97"/>
      <c r="AA5338" s="91" t="str">
        <v>MUD1.5T0.2WI</v>
      </c>
    </row>
    <row r="5339" spans="1:27" s="91" customFormat="1" ht="15" customHeight="1" x14ac:dyDescent="0.35">
      <c r="A5339" t="s">
        <v>15783</v>
      </c>
      <c r="B5339" t="s">
        <v>15782</v>
      </c>
      <c r="C5339" t="s">
        <v>15784</v>
      </c>
      <c r="D5339" t="s">
        <v>15785</v>
      </c>
      <c r="E5339"/>
      <c r="F5339" t="s">
        <v>29086</v>
      </c>
      <c r="G5339"/>
      <c r="H5339">
        <v>0.1</v>
      </c>
      <c r="I5339">
        <v>2.4700000000000002</v>
      </c>
      <c r="J5339" t="s">
        <v>545</v>
      </c>
      <c r="K5339">
        <v>35.56156</v>
      </c>
      <c r="L5339">
        <v>-86.108350000000002</v>
      </c>
      <c r="M5339" s="100" t="s">
        <v>38389</v>
      </c>
      <c r="N5339" t="s">
        <v>26217</v>
      </c>
      <c r="O5339" t="s">
        <v>42390</v>
      </c>
      <c r="P5339">
        <v>4</v>
      </c>
      <c r="Q5339" t="s">
        <v>27963</v>
      </c>
      <c r="R5339" t="s">
        <v>25808</v>
      </c>
      <c r="S5339" t="s">
        <v>26197</v>
      </c>
      <c r="T5339"/>
      <c r="U5339" t="s">
        <v>26198</v>
      </c>
      <c r="V5339" t="s">
        <v>26199</v>
      </c>
      <c r="X5339" s="91" t="s">
        <v>31224</v>
      </c>
      <c r="Y5339" s="97"/>
      <c r="AA5339" s="91" t="str">
        <v>MUDDY000.1CE</v>
      </c>
    </row>
    <row r="5340" spans="1:27" s="91" customFormat="1" ht="15" customHeight="1" x14ac:dyDescent="0.35">
      <c r="A5340" t="s">
        <v>15787</v>
      </c>
      <c r="B5340" t="s">
        <v>15786</v>
      </c>
      <c r="C5340" t="s">
        <v>15788</v>
      </c>
      <c r="D5340" t="s">
        <v>15789</v>
      </c>
      <c r="E5340"/>
      <c r="F5340" t="s">
        <v>44</v>
      </c>
      <c r="G5340"/>
      <c r="H5340">
        <v>0.7</v>
      </c>
      <c r="I5340">
        <v>15.18</v>
      </c>
      <c r="J5340" t="s">
        <v>270</v>
      </c>
      <c r="K5340">
        <v>36.481099999999998</v>
      </c>
      <c r="L5340">
        <v>-82.364099999999993</v>
      </c>
      <c r="M5340" s="100" t="s">
        <v>38412</v>
      </c>
      <c r="N5340" t="s">
        <v>29031</v>
      </c>
      <c r="O5340" t="s">
        <v>42124</v>
      </c>
      <c r="P5340">
        <v>2</v>
      </c>
      <c r="Q5340" t="s">
        <v>27964</v>
      </c>
      <c r="R5340" t="s">
        <v>25821</v>
      </c>
      <c r="S5340" t="s">
        <v>26197</v>
      </c>
      <c r="T5340"/>
      <c r="U5340" t="s">
        <v>26198</v>
      </c>
      <c r="V5340" t="s">
        <v>26204</v>
      </c>
      <c r="X5340" s="91" t="s">
        <v>32721</v>
      </c>
      <c r="Y5340" s="97"/>
      <c r="AA5340" s="91" t="str">
        <v>MUDDY000.7SU</v>
      </c>
    </row>
    <row r="5341" spans="1:27" s="91" customFormat="1" ht="15" customHeight="1" x14ac:dyDescent="0.35">
      <c r="A5341" t="s">
        <v>15791</v>
      </c>
      <c r="B5341" t="s">
        <v>15790</v>
      </c>
      <c r="C5341" t="s">
        <v>15788</v>
      </c>
      <c r="D5341" t="s">
        <v>15792</v>
      </c>
      <c r="E5341"/>
      <c r="F5341" t="s">
        <v>28971</v>
      </c>
      <c r="G5341"/>
      <c r="H5341">
        <v>1.1000000000000001</v>
      </c>
      <c r="I5341">
        <v>118.67</v>
      </c>
      <c r="J5341" t="s">
        <v>3832</v>
      </c>
      <c r="K5341">
        <v>35.072800000000001</v>
      </c>
      <c r="L5341">
        <v>-88.819000000000003</v>
      </c>
      <c r="M5341" s="100" t="s">
        <v>38377</v>
      </c>
      <c r="N5341" t="s">
        <v>26200</v>
      </c>
      <c r="O5341" t="s">
        <v>42459</v>
      </c>
      <c r="P5341">
        <v>4</v>
      </c>
      <c r="Q5341" t="s">
        <v>32722</v>
      </c>
      <c r="R5341" t="s">
        <v>25828</v>
      </c>
      <c r="S5341" t="s">
        <v>26197</v>
      </c>
      <c r="T5341"/>
      <c r="U5341" t="s">
        <v>26198</v>
      </c>
      <c r="V5341" t="s">
        <v>26199</v>
      </c>
      <c r="Y5341" s="97"/>
      <c r="AA5341" s="91" t="str">
        <v>MUDDY001.1HR</v>
      </c>
    </row>
    <row r="5342" spans="1:27" s="91" customFormat="1" ht="15" customHeight="1" x14ac:dyDescent="0.35">
      <c r="A5342" t="s">
        <v>15794</v>
      </c>
      <c r="B5342" t="s">
        <v>15793</v>
      </c>
      <c r="C5342" t="s">
        <v>15788</v>
      </c>
      <c r="D5342" t="s">
        <v>15795</v>
      </c>
      <c r="E5342"/>
      <c r="F5342" t="s">
        <v>44</v>
      </c>
      <c r="G5342"/>
      <c r="H5342">
        <v>1.1000000000000001</v>
      </c>
      <c r="I5342">
        <v>9.6999999999999993</v>
      </c>
      <c r="J5342" t="s">
        <v>290</v>
      </c>
      <c r="K5342">
        <v>35.803199999999997</v>
      </c>
      <c r="L5342">
        <v>-84.239000000000004</v>
      </c>
      <c r="M5342" s="100" t="s">
        <v>38415</v>
      </c>
      <c r="N5342" t="s">
        <v>26602</v>
      </c>
      <c r="O5342" t="s">
        <v>42460</v>
      </c>
      <c r="P5342">
        <v>1</v>
      </c>
      <c r="Q5342" t="s">
        <v>32723</v>
      </c>
      <c r="R5342" t="s">
        <v>25825</v>
      </c>
      <c r="S5342" t="s">
        <v>26197</v>
      </c>
      <c r="T5342"/>
      <c r="U5342" t="s">
        <v>26198</v>
      </c>
      <c r="V5342" t="s">
        <v>26204</v>
      </c>
      <c r="W5342" s="91" t="s">
        <v>41510</v>
      </c>
      <c r="X5342" s="91" t="s">
        <v>30526</v>
      </c>
      <c r="Y5342" s="97"/>
      <c r="AA5342" s="91" t="str">
        <v>MUDDY001.1LO</v>
      </c>
    </row>
    <row r="5343" spans="1:27" s="91" customFormat="1" ht="15" customHeight="1" x14ac:dyDescent="0.35">
      <c r="A5343" t="s">
        <v>15797</v>
      </c>
      <c r="B5343" t="s">
        <v>15796</v>
      </c>
      <c r="C5343" t="s">
        <v>15798</v>
      </c>
      <c r="D5343" t="s">
        <v>15799</v>
      </c>
      <c r="E5343"/>
      <c r="F5343" t="s">
        <v>44</v>
      </c>
      <c r="G5343"/>
      <c r="H5343">
        <v>1.2</v>
      </c>
      <c r="I5343">
        <v>15.96</v>
      </c>
      <c r="J5343" t="s">
        <v>230</v>
      </c>
      <c r="K5343">
        <v>36.289299999999997</v>
      </c>
      <c r="L5343">
        <v>-82.567170000000004</v>
      </c>
      <c r="M5343" s="100" t="s">
        <v>38387</v>
      </c>
      <c r="N5343" t="s">
        <v>26214</v>
      </c>
      <c r="O5343" t="s">
        <v>42461</v>
      </c>
      <c r="P5343">
        <v>5</v>
      </c>
      <c r="Q5343" t="s">
        <v>27965</v>
      </c>
      <c r="R5343" t="s">
        <v>25821</v>
      </c>
      <c r="S5343" t="s">
        <v>26197</v>
      </c>
      <c r="T5343"/>
      <c r="U5343" t="s">
        <v>26198</v>
      </c>
      <c r="V5343" t="s">
        <v>26204</v>
      </c>
      <c r="W5343" s="91" t="s">
        <v>15800</v>
      </c>
      <c r="X5343" s="91" t="s">
        <v>32724</v>
      </c>
      <c r="Y5343" s="97"/>
      <c r="AA5343" s="91" t="str">
        <v>MUDDY001.2WN</v>
      </c>
    </row>
    <row r="5344" spans="1:27" s="91" customFormat="1" ht="15" customHeight="1" x14ac:dyDescent="0.35">
      <c r="A5344" t="s">
        <v>15802</v>
      </c>
      <c r="B5344" t="s">
        <v>15801</v>
      </c>
      <c r="C5344" t="s">
        <v>15788</v>
      </c>
      <c r="D5344" t="s">
        <v>3614</v>
      </c>
      <c r="E5344"/>
      <c r="F5344" t="s">
        <v>9</v>
      </c>
      <c r="G5344"/>
      <c r="H5344">
        <v>2</v>
      </c>
      <c r="I5344">
        <v>48.13</v>
      </c>
      <c r="J5344" t="s">
        <v>10</v>
      </c>
      <c r="K5344">
        <v>35.058399999999999</v>
      </c>
      <c r="L5344">
        <v>-88.6267</v>
      </c>
      <c r="M5344" s="100" t="s">
        <v>38377</v>
      </c>
      <c r="N5344" t="s">
        <v>26200</v>
      </c>
      <c r="O5344" t="s">
        <v>42462</v>
      </c>
      <c r="P5344">
        <v>4</v>
      </c>
      <c r="Q5344" t="s">
        <v>32725</v>
      </c>
      <c r="R5344" t="s">
        <v>25816</v>
      </c>
      <c r="S5344" t="s">
        <v>26197</v>
      </c>
      <c r="T5344"/>
      <c r="U5344" t="s">
        <v>26198</v>
      </c>
      <c r="V5344" t="s">
        <v>26199</v>
      </c>
      <c r="W5344" s="91" t="s">
        <v>15803</v>
      </c>
      <c r="X5344" s="91" t="s">
        <v>32726</v>
      </c>
      <c r="Y5344" s="97"/>
      <c r="AA5344" s="91" t="str">
        <v>MUDDY002.0MC</v>
      </c>
    </row>
    <row r="5345" spans="1:27" s="91" customFormat="1" ht="15" customHeight="1" x14ac:dyDescent="0.35">
      <c r="A5345" t="s">
        <v>15805</v>
      </c>
      <c r="B5345" t="s">
        <v>15804</v>
      </c>
      <c r="C5345" t="s">
        <v>15788</v>
      </c>
      <c r="D5345" t="s">
        <v>15806</v>
      </c>
      <c r="E5345"/>
      <c r="F5345" t="s">
        <v>44</v>
      </c>
      <c r="G5345"/>
      <c r="H5345">
        <v>2.1</v>
      </c>
      <c r="I5345">
        <v>10.3</v>
      </c>
      <c r="J5345" t="s">
        <v>270</v>
      </c>
      <c r="K5345">
        <v>36.497799999999998</v>
      </c>
      <c r="L5345">
        <v>-82.355800000000002</v>
      </c>
      <c r="M5345" s="100" t="s">
        <v>38412</v>
      </c>
      <c r="N5345" t="s">
        <v>29031</v>
      </c>
      <c r="O5345" t="s">
        <v>42124</v>
      </c>
      <c r="P5345">
        <v>2</v>
      </c>
      <c r="Q5345" t="s">
        <v>27964</v>
      </c>
      <c r="R5345" t="s">
        <v>25821</v>
      </c>
      <c r="S5345" t="s">
        <v>26197</v>
      </c>
      <c r="T5345"/>
      <c r="U5345" t="s">
        <v>26198</v>
      </c>
      <c r="V5345" t="s">
        <v>26204</v>
      </c>
      <c r="W5345" s="91" t="s">
        <v>35568</v>
      </c>
      <c r="X5345" s="91" t="s">
        <v>32727</v>
      </c>
      <c r="Y5345" s="97"/>
      <c r="AA5345" s="91" t="str">
        <v>MUDDY002.1SU</v>
      </c>
    </row>
    <row r="5346" spans="1:27" s="91" customFormat="1" ht="15" customHeight="1" x14ac:dyDescent="0.35">
      <c r="A5346" t="s">
        <v>15808</v>
      </c>
      <c r="B5346" t="s">
        <v>15807</v>
      </c>
      <c r="C5346" t="s">
        <v>15788</v>
      </c>
      <c r="D5346" t="s">
        <v>15809</v>
      </c>
      <c r="E5346"/>
      <c r="F5346" t="s">
        <v>44</v>
      </c>
      <c r="G5346"/>
      <c r="H5346">
        <v>2.6</v>
      </c>
      <c r="I5346">
        <v>4.17</v>
      </c>
      <c r="J5346" t="s">
        <v>2535</v>
      </c>
      <c r="K5346">
        <v>35.707140000000003</v>
      </c>
      <c r="L5346">
        <v>-84.808880000000002</v>
      </c>
      <c r="M5346" s="100" t="s">
        <v>38415</v>
      </c>
      <c r="N5346" t="s">
        <v>26602</v>
      </c>
      <c r="O5346" t="s">
        <v>42267</v>
      </c>
      <c r="P5346">
        <v>1</v>
      </c>
      <c r="Q5346" t="s">
        <v>32728</v>
      </c>
      <c r="R5346" t="s">
        <v>25802</v>
      </c>
      <c r="S5346" t="s">
        <v>26197</v>
      </c>
      <c r="T5346"/>
      <c r="U5346" t="s">
        <v>26198</v>
      </c>
      <c r="V5346" t="s">
        <v>26204</v>
      </c>
      <c r="X5346" s="91" t="s">
        <v>32729</v>
      </c>
      <c r="Y5346" s="97"/>
      <c r="AA5346" s="91" t="str">
        <v>MUDDY002.6RH</v>
      </c>
    </row>
    <row r="5347" spans="1:27" s="91" customFormat="1" ht="15" customHeight="1" x14ac:dyDescent="0.35">
      <c r="A5347" t="s">
        <v>15811</v>
      </c>
      <c r="B5347" t="s">
        <v>15810</v>
      </c>
      <c r="C5347" t="s">
        <v>15788</v>
      </c>
      <c r="D5347" t="s">
        <v>15812</v>
      </c>
      <c r="E5347"/>
      <c r="F5347" t="s">
        <v>44</v>
      </c>
      <c r="G5347"/>
      <c r="H5347">
        <v>4.3</v>
      </c>
      <c r="I5347">
        <v>4.72</v>
      </c>
      <c r="J5347" t="s">
        <v>270</v>
      </c>
      <c r="K5347">
        <v>36.5214</v>
      </c>
      <c r="L5347">
        <v>-82.342500000000001</v>
      </c>
      <c r="M5347" s="100" t="s">
        <v>38412</v>
      </c>
      <c r="N5347" t="s">
        <v>29031</v>
      </c>
      <c r="O5347" t="s">
        <v>42124</v>
      </c>
      <c r="P5347">
        <v>2</v>
      </c>
      <c r="Q5347" t="s">
        <v>27964</v>
      </c>
      <c r="R5347" t="s">
        <v>25821</v>
      </c>
      <c r="S5347" t="s">
        <v>26197</v>
      </c>
      <c r="T5347"/>
      <c r="U5347" t="s">
        <v>26198</v>
      </c>
      <c r="V5347" t="s">
        <v>26204</v>
      </c>
      <c r="X5347" s="91" t="s">
        <v>34526</v>
      </c>
      <c r="Y5347" s="97"/>
      <c r="AA5347" s="91" t="str">
        <v>MUDDY004.3SU</v>
      </c>
    </row>
    <row r="5348" spans="1:27" s="91" customFormat="1" ht="15" customHeight="1" x14ac:dyDescent="0.35">
      <c r="A5348" t="s">
        <v>15814</v>
      </c>
      <c r="B5348" t="s">
        <v>15813</v>
      </c>
      <c r="C5348" t="s">
        <v>15798</v>
      </c>
      <c r="D5348" t="s">
        <v>15815</v>
      </c>
      <c r="E5348"/>
      <c r="F5348" t="s">
        <v>28994</v>
      </c>
      <c r="G5348"/>
      <c r="H5348">
        <v>5.0999999999999996</v>
      </c>
      <c r="I5348">
        <v>8.4700000000000006</v>
      </c>
      <c r="J5348" t="s">
        <v>230</v>
      </c>
      <c r="K5348">
        <v>36.324399999999997</v>
      </c>
      <c r="L5348">
        <v>-82.530299999999997</v>
      </c>
      <c r="M5348" s="100" t="s">
        <v>38387</v>
      </c>
      <c r="N5348" t="s">
        <v>26214</v>
      </c>
      <c r="O5348" t="s">
        <v>42461</v>
      </c>
      <c r="P5348">
        <v>5</v>
      </c>
      <c r="Q5348" t="s">
        <v>27965</v>
      </c>
      <c r="R5348" t="s">
        <v>25821</v>
      </c>
      <c r="S5348" t="s">
        <v>26197</v>
      </c>
      <c r="T5348"/>
      <c r="U5348" t="s">
        <v>26198</v>
      </c>
      <c r="V5348" t="s">
        <v>26204</v>
      </c>
      <c r="X5348" s="91" t="s">
        <v>35569</v>
      </c>
      <c r="Y5348" s="97"/>
      <c r="AA5348" s="91" t="str">
        <v>MUDDY005.1WN</v>
      </c>
    </row>
    <row r="5349" spans="1:27" s="91" customFormat="1" ht="15" customHeight="1" x14ac:dyDescent="0.35">
      <c r="A5349" t="s">
        <v>15817</v>
      </c>
      <c r="B5349" t="s">
        <v>15816</v>
      </c>
      <c r="C5349" t="s">
        <v>15788</v>
      </c>
      <c r="D5349" t="s">
        <v>15818</v>
      </c>
      <c r="E5349"/>
      <c r="F5349" t="s">
        <v>9</v>
      </c>
      <c r="G5349"/>
      <c r="H5349">
        <v>6.2</v>
      </c>
      <c r="I5349">
        <v>19.989999999999998</v>
      </c>
      <c r="J5349" t="s">
        <v>10</v>
      </c>
      <c r="K5349">
        <v>35.050600000000003</v>
      </c>
      <c r="L5349">
        <v>-88.559299999999993</v>
      </c>
      <c r="M5349" s="100" t="s">
        <v>38377</v>
      </c>
      <c r="N5349" t="s">
        <v>26200</v>
      </c>
      <c r="O5349" t="s">
        <v>42462</v>
      </c>
      <c r="P5349">
        <v>4</v>
      </c>
      <c r="Q5349" t="s">
        <v>32725</v>
      </c>
      <c r="R5349" t="s">
        <v>25816</v>
      </c>
      <c r="S5349" t="s">
        <v>26197</v>
      </c>
      <c r="T5349"/>
      <c r="U5349" t="s">
        <v>26198</v>
      </c>
      <c r="V5349" t="s">
        <v>26199</v>
      </c>
      <c r="Y5349" s="97"/>
      <c r="AA5349" s="91" t="str">
        <v>MUDDY006.2MC</v>
      </c>
    </row>
    <row r="5350" spans="1:27" s="91" customFormat="1" ht="15" customHeight="1" x14ac:dyDescent="0.35">
      <c r="A5350" t="s">
        <v>32730</v>
      </c>
      <c r="B5350" t="s">
        <v>32731</v>
      </c>
      <c r="C5350" t="s">
        <v>15798</v>
      </c>
      <c r="D5350" t="s">
        <v>32732</v>
      </c>
      <c r="E5350"/>
      <c r="F5350" t="s">
        <v>44</v>
      </c>
      <c r="G5350"/>
      <c r="H5350">
        <v>6.2</v>
      </c>
      <c r="I5350">
        <v>5</v>
      </c>
      <c r="J5350" t="s">
        <v>230</v>
      </c>
      <c r="K5350">
        <v>36.335990000000002</v>
      </c>
      <c r="L5350">
        <v>-82.524079999999998</v>
      </c>
      <c r="M5350" s="100" t="s">
        <v>38387</v>
      </c>
      <c r="N5350" t="s">
        <v>26214</v>
      </c>
      <c r="O5350" t="s">
        <v>42461</v>
      </c>
      <c r="P5350">
        <v>5</v>
      </c>
      <c r="Q5350" t="s">
        <v>27965</v>
      </c>
      <c r="R5350" t="s">
        <v>25821</v>
      </c>
      <c r="S5350" t="s">
        <v>26197</v>
      </c>
      <c r="T5350"/>
      <c r="U5350" t="s">
        <v>26198</v>
      </c>
      <c r="V5350" t="s">
        <v>26204</v>
      </c>
      <c r="Y5350" s="97"/>
      <c r="AA5350" s="91" t="str">
        <v>MUDDY006.2WN</v>
      </c>
    </row>
    <row r="5351" spans="1:27" s="91" customFormat="1" ht="15" customHeight="1" x14ac:dyDescent="0.35">
      <c r="A5351" t="s">
        <v>15820</v>
      </c>
      <c r="B5351" t="s">
        <v>15819</v>
      </c>
      <c r="C5351" t="s">
        <v>15788</v>
      </c>
      <c r="D5351" t="s">
        <v>15821</v>
      </c>
      <c r="E5351"/>
      <c r="F5351" t="s">
        <v>44</v>
      </c>
      <c r="G5351"/>
      <c r="H5351">
        <v>6.7</v>
      </c>
      <c r="I5351">
        <v>0.87</v>
      </c>
      <c r="J5351" t="s">
        <v>270</v>
      </c>
      <c r="K5351">
        <v>36.548299999999998</v>
      </c>
      <c r="L5351">
        <v>-82.322000000000003</v>
      </c>
      <c r="M5351" s="100" t="s">
        <v>38412</v>
      </c>
      <c r="N5351" t="s">
        <v>29031</v>
      </c>
      <c r="O5351" t="s">
        <v>42124</v>
      </c>
      <c r="P5351">
        <v>2</v>
      </c>
      <c r="Q5351" t="s">
        <v>27964</v>
      </c>
      <c r="R5351" t="s">
        <v>25821</v>
      </c>
      <c r="S5351" t="s">
        <v>26197</v>
      </c>
      <c r="T5351"/>
      <c r="U5351" t="s">
        <v>26198</v>
      </c>
      <c r="V5351" t="s">
        <v>26204</v>
      </c>
      <c r="X5351" s="91" t="s">
        <v>34526</v>
      </c>
      <c r="Y5351" s="97"/>
      <c r="AA5351" s="91" t="str">
        <v>MUDDY006.7SU</v>
      </c>
    </row>
    <row r="5352" spans="1:27" s="91" customFormat="1" ht="15" customHeight="1" x14ac:dyDescent="0.35">
      <c r="A5352" t="s">
        <v>15823</v>
      </c>
      <c r="B5352" t="s">
        <v>15822</v>
      </c>
      <c r="C5352" t="s">
        <v>15798</v>
      </c>
      <c r="D5352" t="s">
        <v>15824</v>
      </c>
      <c r="E5352"/>
      <c r="F5352" t="s">
        <v>28994</v>
      </c>
      <c r="G5352"/>
      <c r="H5352">
        <v>7.1</v>
      </c>
      <c r="I5352">
        <v>3.93</v>
      </c>
      <c r="J5352" t="s">
        <v>230</v>
      </c>
      <c r="K5352">
        <v>36.345300000000002</v>
      </c>
      <c r="L5352">
        <v>-82.515600000000006</v>
      </c>
      <c r="M5352" s="100" t="s">
        <v>38387</v>
      </c>
      <c r="N5352" t="s">
        <v>26214</v>
      </c>
      <c r="O5352" t="s">
        <v>42461</v>
      </c>
      <c r="P5352">
        <v>5</v>
      </c>
      <c r="Q5352" t="s">
        <v>27965</v>
      </c>
      <c r="R5352" t="s">
        <v>25821</v>
      </c>
      <c r="S5352" t="s">
        <v>26197</v>
      </c>
      <c r="T5352"/>
      <c r="U5352" t="s">
        <v>26198</v>
      </c>
      <c r="V5352" t="s">
        <v>26204</v>
      </c>
      <c r="X5352" s="91" t="s">
        <v>32733</v>
      </c>
      <c r="Y5352" s="97"/>
      <c r="AA5352" s="91" t="str">
        <v>MUDDY007.1WN</v>
      </c>
    </row>
    <row r="5353" spans="1:27" s="91" customFormat="1" ht="15" customHeight="1" x14ac:dyDescent="0.35">
      <c r="A5353" t="s">
        <v>15826</v>
      </c>
      <c r="B5353" t="s">
        <v>15825</v>
      </c>
      <c r="C5353" t="s">
        <v>15827</v>
      </c>
      <c r="D5353" t="s">
        <v>15828</v>
      </c>
      <c r="E5353"/>
      <c r="F5353" t="s">
        <v>28969</v>
      </c>
      <c r="G5353"/>
      <c r="H5353">
        <v>0.7</v>
      </c>
      <c r="I5353">
        <v>1.2</v>
      </c>
      <c r="J5353" t="s">
        <v>10</v>
      </c>
      <c r="K5353">
        <v>35.095829999999999</v>
      </c>
      <c r="L5353">
        <v>-88.499440000000007</v>
      </c>
      <c r="M5353" s="100" t="s">
        <v>38377</v>
      </c>
      <c r="N5353" t="s">
        <v>26200</v>
      </c>
      <c r="O5353" t="s">
        <v>42462</v>
      </c>
      <c r="P5353">
        <v>4</v>
      </c>
      <c r="Q5353" t="s">
        <v>27966</v>
      </c>
      <c r="R5353" t="s">
        <v>25816</v>
      </c>
      <c r="S5353" t="s">
        <v>26197</v>
      </c>
      <c r="T5353"/>
      <c r="U5353" t="s">
        <v>26198</v>
      </c>
      <c r="V5353" t="s">
        <v>26199</v>
      </c>
      <c r="W5353" s="91" t="s">
        <v>15829</v>
      </c>
      <c r="X5353" s="91" t="s">
        <v>32734</v>
      </c>
      <c r="Y5353" s="97"/>
      <c r="AA5353" s="91" t="str">
        <v>MUDDY11.5T0.7MC</v>
      </c>
    </row>
    <row r="5354" spans="1:27" s="91" customFormat="1" ht="15" customHeight="1" x14ac:dyDescent="0.35">
      <c r="A5354" t="s">
        <v>15831</v>
      </c>
      <c r="B5354" t="s">
        <v>15830</v>
      </c>
      <c r="C5354" t="s">
        <v>15832</v>
      </c>
      <c r="D5354" t="s">
        <v>15833</v>
      </c>
      <c r="E5354"/>
      <c r="F5354" t="s">
        <v>28996</v>
      </c>
      <c r="G5354"/>
      <c r="H5354">
        <v>0.1</v>
      </c>
      <c r="I5354">
        <v>0.6</v>
      </c>
      <c r="J5354" t="s">
        <v>68</v>
      </c>
      <c r="K5354">
        <v>36.26</v>
      </c>
      <c r="L5354">
        <v>-83.061899999999994</v>
      </c>
      <c r="M5354" s="100" t="s">
        <v>38387</v>
      </c>
      <c r="N5354" t="s">
        <v>26214</v>
      </c>
      <c r="O5354" t="s">
        <v>42264</v>
      </c>
      <c r="P5354">
        <v>5</v>
      </c>
      <c r="Q5354" t="s">
        <v>32735</v>
      </c>
      <c r="R5354" t="s">
        <v>25821</v>
      </c>
      <c r="S5354" t="s">
        <v>26197</v>
      </c>
      <c r="T5354"/>
      <c r="U5354" t="s">
        <v>26198</v>
      </c>
      <c r="V5354" t="s">
        <v>26204</v>
      </c>
      <c r="Y5354" s="97"/>
      <c r="AA5354" s="91" t="str">
        <v>MULBE000.1HS</v>
      </c>
    </row>
    <row r="5355" spans="1:27" s="91" customFormat="1" ht="15" customHeight="1" x14ac:dyDescent="0.35">
      <c r="A5355" t="s">
        <v>15835</v>
      </c>
      <c r="B5355" t="s">
        <v>15834</v>
      </c>
      <c r="C5355" t="s">
        <v>15836</v>
      </c>
      <c r="D5355" t="s">
        <v>15837</v>
      </c>
      <c r="E5355"/>
      <c r="F5355" t="s">
        <v>44</v>
      </c>
      <c r="G5355" t="s">
        <v>28996</v>
      </c>
      <c r="H5355">
        <v>0.3</v>
      </c>
      <c r="I5355">
        <v>24.47</v>
      </c>
      <c r="J5355" t="s">
        <v>1612</v>
      </c>
      <c r="K5355">
        <v>36.555709999999998</v>
      </c>
      <c r="L5355">
        <v>-83.380700000000004</v>
      </c>
      <c r="M5355" s="100" t="s">
        <v>38559</v>
      </c>
      <c r="N5355" t="s">
        <v>26447</v>
      </c>
      <c r="O5355" t="s">
        <v>42692</v>
      </c>
      <c r="P5355">
        <v>4</v>
      </c>
      <c r="Q5355" t="s">
        <v>27458</v>
      </c>
      <c r="R5355" t="s">
        <v>25821</v>
      </c>
      <c r="S5355" t="s">
        <v>26197</v>
      </c>
      <c r="T5355"/>
      <c r="U5355" t="s">
        <v>26198</v>
      </c>
      <c r="V5355" t="s">
        <v>26204</v>
      </c>
      <c r="X5355" s="91" t="s">
        <v>35570</v>
      </c>
      <c r="Y5355" s="97"/>
      <c r="AA5355" s="91" t="str">
        <v>MULBE000.3HK</v>
      </c>
    </row>
    <row r="5356" spans="1:27" s="91" customFormat="1" ht="15" customHeight="1" x14ac:dyDescent="0.35">
      <c r="A5356" s="310" t="s">
        <v>39794</v>
      </c>
      <c r="B5356" s="310" t="s">
        <v>39795</v>
      </c>
      <c r="C5356" s="310" t="s">
        <v>15836</v>
      </c>
      <c r="D5356" s="310" t="s">
        <v>39796</v>
      </c>
      <c r="E5356" s="310"/>
      <c r="F5356" s="310" t="s">
        <v>28985</v>
      </c>
      <c r="G5356" s="310"/>
      <c r="H5356" s="314">
        <v>0.4</v>
      </c>
      <c r="I5356" s="314">
        <v>5.3</v>
      </c>
      <c r="J5356" s="310" t="s">
        <v>409</v>
      </c>
      <c r="K5356" s="314">
        <v>35.541379999999997</v>
      </c>
      <c r="L5356" s="314">
        <v>-84.05686</v>
      </c>
      <c r="M5356" s="314" t="s">
        <v>38378</v>
      </c>
      <c r="N5356" s="310" t="s">
        <v>26202</v>
      </c>
      <c r="O5356" s="310" t="s">
        <v>39797</v>
      </c>
      <c r="P5356" s="314">
        <v>3</v>
      </c>
      <c r="Q5356" s="310" t="s">
        <v>39798</v>
      </c>
      <c r="R5356" s="310" t="s">
        <v>25825</v>
      </c>
      <c r="S5356" s="310" t="s">
        <v>26197</v>
      </c>
      <c r="T5356" s="310"/>
      <c r="U5356" s="310" t="s">
        <v>26198</v>
      </c>
      <c r="V5356" s="310" t="s">
        <v>26204</v>
      </c>
      <c r="X5356" s="91" t="s">
        <v>39799</v>
      </c>
      <c r="Y5356" s="97"/>
      <c r="AA5356" s="91" t="str">
        <v>MULBE000.4MO</v>
      </c>
    </row>
    <row r="5357" spans="1:27" s="91" customFormat="1" ht="15" customHeight="1" x14ac:dyDescent="0.35">
      <c r="A5357" t="s">
        <v>15839</v>
      </c>
      <c r="B5357" t="s">
        <v>15838</v>
      </c>
      <c r="C5357" t="s">
        <v>15836</v>
      </c>
      <c r="D5357" t="s">
        <v>15840</v>
      </c>
      <c r="E5357"/>
      <c r="F5357" t="s">
        <v>28996</v>
      </c>
      <c r="G5357" t="s">
        <v>44</v>
      </c>
      <c r="H5357">
        <v>0.7</v>
      </c>
      <c r="I5357">
        <v>24.29</v>
      </c>
      <c r="J5357" t="s">
        <v>1612</v>
      </c>
      <c r="K5357">
        <v>36.5486</v>
      </c>
      <c r="L5357">
        <v>-83.377200000000002</v>
      </c>
      <c r="M5357" s="100" t="s">
        <v>38559</v>
      </c>
      <c r="N5357" t="s">
        <v>26447</v>
      </c>
      <c r="O5357" t="s">
        <v>42692</v>
      </c>
      <c r="P5357">
        <v>4</v>
      </c>
      <c r="Q5357" t="s">
        <v>27458</v>
      </c>
      <c r="R5357" t="s">
        <v>25821</v>
      </c>
      <c r="S5357" t="s">
        <v>26197</v>
      </c>
      <c r="T5357"/>
      <c r="U5357" t="s">
        <v>26198</v>
      </c>
      <c r="V5357" t="s">
        <v>26204</v>
      </c>
      <c r="W5357" s="91" t="s">
        <v>35571</v>
      </c>
      <c r="X5357" s="91" t="s">
        <v>35572</v>
      </c>
      <c r="Y5357" s="97"/>
      <c r="AA5357" s="91" t="str">
        <v>MULBE000.7HK</v>
      </c>
    </row>
    <row r="5358" spans="1:27" s="91" customFormat="1" ht="15" customHeight="1" x14ac:dyDescent="0.35">
      <c r="A5358" s="310" t="s">
        <v>39800</v>
      </c>
      <c r="B5358" s="310" t="s">
        <v>39801</v>
      </c>
      <c r="C5358" s="310" t="s">
        <v>15836</v>
      </c>
      <c r="D5358" s="310" t="s">
        <v>39802</v>
      </c>
      <c r="E5358" s="310"/>
      <c r="F5358" s="310" t="s">
        <v>44</v>
      </c>
      <c r="G5358" s="310"/>
      <c r="H5358" s="314">
        <v>1.3</v>
      </c>
      <c r="I5358" s="314">
        <v>21.6</v>
      </c>
      <c r="J5358" s="310" t="s">
        <v>1612</v>
      </c>
      <c r="K5358" s="314">
        <v>36.549399999999999</v>
      </c>
      <c r="L5358" s="314">
        <v>-83.368899999999996</v>
      </c>
      <c r="M5358" s="314" t="s">
        <v>38559</v>
      </c>
      <c r="N5358" s="310" t="s">
        <v>26447</v>
      </c>
      <c r="O5358" s="310" t="s">
        <v>39803</v>
      </c>
      <c r="P5358" s="314">
        <v>4</v>
      </c>
      <c r="Q5358" s="310" t="s">
        <v>27458</v>
      </c>
      <c r="R5358" s="310" t="s">
        <v>25821</v>
      </c>
      <c r="S5358" s="310" t="s">
        <v>26197</v>
      </c>
      <c r="T5358" s="310"/>
      <c r="U5358" s="310" t="s">
        <v>26198</v>
      </c>
      <c r="V5358" s="310" t="s">
        <v>26204</v>
      </c>
      <c r="W5358" s="91" t="s">
        <v>39804</v>
      </c>
      <c r="X5358" s="91" t="s">
        <v>39805</v>
      </c>
      <c r="Y5358" s="97"/>
      <c r="AA5358" s="91" t="str">
        <v>MULBE001.3HK</v>
      </c>
    </row>
    <row r="5359" spans="1:27" s="91" customFormat="1" ht="15" customHeight="1" x14ac:dyDescent="0.35">
      <c r="A5359" t="s">
        <v>15842</v>
      </c>
      <c r="B5359" t="s">
        <v>15841</v>
      </c>
      <c r="C5359" t="s">
        <v>15843</v>
      </c>
      <c r="D5359" t="s">
        <v>15844</v>
      </c>
      <c r="E5359"/>
      <c r="F5359" t="s">
        <v>33</v>
      </c>
      <c r="G5359"/>
      <c r="H5359">
        <v>1.3</v>
      </c>
      <c r="I5359">
        <v>26.93</v>
      </c>
      <c r="J5359" t="s">
        <v>39</v>
      </c>
      <c r="K5359">
        <v>36.189700000000002</v>
      </c>
      <c r="L5359">
        <v>-85.953299999999999</v>
      </c>
      <c r="M5359" s="100" t="s">
        <v>38383</v>
      </c>
      <c r="N5359" t="s">
        <v>3589</v>
      </c>
      <c r="O5359" t="s">
        <v>42836</v>
      </c>
      <c r="P5359">
        <v>2</v>
      </c>
      <c r="Q5359" t="s">
        <v>32736</v>
      </c>
      <c r="R5359" t="s">
        <v>25812</v>
      </c>
      <c r="S5359" t="s">
        <v>26197</v>
      </c>
      <c r="T5359"/>
      <c r="U5359" t="s">
        <v>26198</v>
      </c>
      <c r="V5359" t="s">
        <v>26199</v>
      </c>
      <c r="Y5359" s="97"/>
      <c r="AA5359" s="91" t="str">
        <v>MULHE001.3SM</v>
      </c>
    </row>
    <row r="5360" spans="1:27" s="91" customFormat="1" ht="15" customHeight="1" x14ac:dyDescent="0.35">
      <c r="A5360" t="s">
        <v>15846</v>
      </c>
      <c r="B5360" t="s">
        <v>15845</v>
      </c>
      <c r="C5360" t="s">
        <v>15843</v>
      </c>
      <c r="D5360" t="s">
        <v>15847</v>
      </c>
      <c r="E5360"/>
      <c r="F5360" t="s">
        <v>33</v>
      </c>
      <c r="G5360"/>
      <c r="H5360">
        <v>3</v>
      </c>
      <c r="I5360">
        <v>17.84</v>
      </c>
      <c r="J5360" t="s">
        <v>39</v>
      </c>
      <c r="K5360">
        <v>36.190570000000001</v>
      </c>
      <c r="L5360">
        <v>-85.990269999999995</v>
      </c>
      <c r="M5360" s="100" t="s">
        <v>38383</v>
      </c>
      <c r="N5360" t="s">
        <v>3589</v>
      </c>
      <c r="O5360" t="s">
        <v>42836</v>
      </c>
      <c r="P5360">
        <v>2</v>
      </c>
      <c r="Q5360" t="s">
        <v>32736</v>
      </c>
      <c r="R5360" t="s">
        <v>25812</v>
      </c>
      <c r="S5360" t="s">
        <v>26197</v>
      </c>
      <c r="T5360"/>
      <c r="U5360" t="s">
        <v>26198</v>
      </c>
      <c r="V5360" t="s">
        <v>26199</v>
      </c>
      <c r="Y5360" s="97"/>
      <c r="AA5360" s="91" t="str">
        <v>MULHE003.0SM</v>
      </c>
    </row>
    <row r="5361" spans="1:27" s="91" customFormat="1" ht="15" customHeight="1" x14ac:dyDescent="0.35">
      <c r="A5361" t="s">
        <v>29318</v>
      </c>
      <c r="B5361" t="s">
        <v>7481</v>
      </c>
      <c r="C5361" t="s">
        <v>7483</v>
      </c>
      <c r="D5361" t="s">
        <v>7484</v>
      </c>
      <c r="E5361" t="s">
        <v>26424</v>
      </c>
      <c r="F5361" t="s">
        <v>58</v>
      </c>
      <c r="G5361"/>
      <c r="H5361">
        <v>5</v>
      </c>
      <c r="I5361">
        <v>12.4</v>
      </c>
      <c r="J5361" t="s">
        <v>583</v>
      </c>
      <c r="K5361">
        <v>35.124720000000003</v>
      </c>
      <c r="L5361">
        <v>-85.443879999999993</v>
      </c>
      <c r="M5361" s="100" t="s">
        <v>38386</v>
      </c>
      <c r="N5361" t="s">
        <v>29084</v>
      </c>
      <c r="O5361" t="s">
        <v>42291</v>
      </c>
      <c r="P5361">
        <v>4</v>
      </c>
      <c r="Q5361" t="s">
        <v>27062</v>
      </c>
      <c r="R5361" t="s">
        <v>25802</v>
      </c>
      <c r="S5361" t="s">
        <v>26197</v>
      </c>
      <c r="T5361"/>
      <c r="U5361" t="s">
        <v>26198</v>
      </c>
      <c r="V5361" t="s">
        <v>26199</v>
      </c>
      <c r="W5361" s="91" t="s">
        <v>7482</v>
      </c>
      <c r="X5361" s="91" t="s">
        <v>35573</v>
      </c>
      <c r="Y5361" s="97"/>
      <c r="AA5361" s="91" t="str">
        <v>MULLE005.0MI</v>
      </c>
    </row>
    <row r="5362" spans="1:27" s="91" customFormat="1" ht="15" customHeight="1" x14ac:dyDescent="0.35">
      <c r="A5362" t="s">
        <v>15849</v>
      </c>
      <c r="B5362" t="s">
        <v>15848</v>
      </c>
      <c r="C5362" t="s">
        <v>15850</v>
      </c>
      <c r="D5362" t="s">
        <v>15851</v>
      </c>
      <c r="E5362"/>
      <c r="F5362" t="s">
        <v>44</v>
      </c>
      <c r="G5362"/>
      <c r="H5362">
        <v>1.6</v>
      </c>
      <c r="I5362">
        <v>2.88</v>
      </c>
      <c r="J5362" t="s">
        <v>398</v>
      </c>
      <c r="K5362">
        <v>36.566600000000001</v>
      </c>
      <c r="L5362">
        <v>-83.444000000000003</v>
      </c>
      <c r="M5362" s="100" t="s">
        <v>38559</v>
      </c>
      <c r="N5362" t="s">
        <v>26447</v>
      </c>
      <c r="O5362" t="s">
        <v>42837</v>
      </c>
      <c r="P5362">
        <v>4</v>
      </c>
      <c r="Q5362" t="s">
        <v>27175</v>
      </c>
      <c r="R5362" t="s">
        <v>25825</v>
      </c>
      <c r="S5362" t="s">
        <v>26197</v>
      </c>
      <c r="T5362"/>
      <c r="U5362" t="s">
        <v>26198</v>
      </c>
      <c r="V5362" t="s">
        <v>26204</v>
      </c>
      <c r="X5362" s="91" t="s">
        <v>32737</v>
      </c>
      <c r="Y5362" s="97"/>
      <c r="AA5362" s="91" t="str">
        <v>MULLI001.6CL</v>
      </c>
    </row>
    <row r="5363" spans="1:27" s="91" customFormat="1" ht="15" customHeight="1" x14ac:dyDescent="0.35">
      <c r="A5363" t="s">
        <v>29319</v>
      </c>
      <c r="B5363" t="s">
        <v>29320</v>
      </c>
      <c r="C5363" t="s">
        <v>29321</v>
      </c>
      <c r="D5363" t="s">
        <v>29322</v>
      </c>
      <c r="E5363"/>
      <c r="F5363" t="s">
        <v>33</v>
      </c>
      <c r="G5363"/>
      <c r="H5363">
        <v>0.3</v>
      </c>
      <c r="I5363">
        <v>15.47</v>
      </c>
      <c r="J5363" t="s">
        <v>95</v>
      </c>
      <c r="K5363">
        <v>35.890120000000003</v>
      </c>
      <c r="L5363">
        <v>-86.962789999999998</v>
      </c>
      <c r="M5363" s="100" t="s">
        <v>38379</v>
      </c>
      <c r="N5363" t="s">
        <v>26205</v>
      </c>
      <c r="O5363" t="s">
        <v>42258</v>
      </c>
      <c r="P5363">
        <v>1</v>
      </c>
      <c r="Q5363" t="s">
        <v>27968</v>
      </c>
      <c r="R5363" t="s">
        <v>25829</v>
      </c>
      <c r="S5363" t="s">
        <v>26197</v>
      </c>
      <c r="T5363"/>
      <c r="U5363" t="s">
        <v>26198</v>
      </c>
      <c r="V5363" t="s">
        <v>26199</v>
      </c>
      <c r="X5363" s="91" t="s">
        <v>35574</v>
      </c>
      <c r="Y5363" s="97"/>
      <c r="AA5363" s="91" t="str">
        <v>MURFR000.3WI</v>
      </c>
    </row>
    <row r="5364" spans="1:27" s="91" customFormat="1" ht="15" customHeight="1" x14ac:dyDescent="0.35">
      <c r="A5364" t="s">
        <v>15853</v>
      </c>
      <c r="B5364" t="s">
        <v>15852</v>
      </c>
      <c r="C5364" t="s">
        <v>15854</v>
      </c>
      <c r="D5364" t="s">
        <v>15855</v>
      </c>
      <c r="E5364"/>
      <c r="F5364" t="s">
        <v>33</v>
      </c>
      <c r="G5364"/>
      <c r="H5364">
        <v>1</v>
      </c>
      <c r="I5364">
        <v>28.76</v>
      </c>
      <c r="J5364" t="s">
        <v>95</v>
      </c>
      <c r="K5364">
        <v>35.8812</v>
      </c>
      <c r="L5364">
        <v>-86.962699999999998</v>
      </c>
      <c r="M5364" s="100" t="s">
        <v>38379</v>
      </c>
      <c r="N5364" t="s">
        <v>26205</v>
      </c>
      <c r="O5364" t="s">
        <v>42258</v>
      </c>
      <c r="P5364">
        <v>1</v>
      </c>
      <c r="Q5364" t="s">
        <v>27968</v>
      </c>
      <c r="R5364" t="s">
        <v>25829</v>
      </c>
      <c r="S5364" t="s">
        <v>26197</v>
      </c>
      <c r="T5364"/>
      <c r="U5364" t="s">
        <v>26198</v>
      </c>
      <c r="V5364" t="s">
        <v>26199</v>
      </c>
      <c r="Y5364" s="97"/>
      <c r="AA5364" s="91" t="str">
        <v>MURFR001.0WI</v>
      </c>
    </row>
    <row r="5365" spans="1:27" s="91" customFormat="1" ht="15" customHeight="1" x14ac:dyDescent="0.35">
      <c r="A5365" t="s">
        <v>15857</v>
      </c>
      <c r="B5365" t="s">
        <v>15856</v>
      </c>
      <c r="C5365" t="s">
        <v>15854</v>
      </c>
      <c r="D5365" t="s">
        <v>15858</v>
      </c>
      <c r="E5365"/>
      <c r="F5365" t="s">
        <v>33</v>
      </c>
      <c r="G5365"/>
      <c r="H5365">
        <v>1.5</v>
      </c>
      <c r="I5365">
        <v>26.68</v>
      </c>
      <c r="J5365" t="s">
        <v>95</v>
      </c>
      <c r="K5365">
        <v>35.880277999999997</v>
      </c>
      <c r="L5365">
        <v>-86.961667000000006</v>
      </c>
      <c r="M5365" s="100" t="s">
        <v>38379</v>
      </c>
      <c r="N5365" t="s">
        <v>26205</v>
      </c>
      <c r="O5365" t="s">
        <v>42258</v>
      </c>
      <c r="P5365">
        <v>1</v>
      </c>
      <c r="Q5365" t="s">
        <v>27968</v>
      </c>
      <c r="R5365" t="s">
        <v>25829</v>
      </c>
      <c r="S5365" t="s">
        <v>26197</v>
      </c>
      <c r="T5365"/>
      <c r="U5365" t="s">
        <v>26198</v>
      </c>
      <c r="V5365" t="s">
        <v>26199</v>
      </c>
      <c r="Y5365" s="97"/>
      <c r="AA5365" s="91" t="str">
        <v>MURFR001.5WI</v>
      </c>
    </row>
    <row r="5366" spans="1:27" s="91" customFormat="1" ht="15" customHeight="1" x14ac:dyDescent="0.35">
      <c r="A5366" t="s">
        <v>15860</v>
      </c>
      <c r="B5366" t="s">
        <v>15859</v>
      </c>
      <c r="C5366" t="s">
        <v>15854</v>
      </c>
      <c r="D5366" t="s">
        <v>15861</v>
      </c>
      <c r="E5366"/>
      <c r="F5366" t="s">
        <v>33</v>
      </c>
      <c r="G5366"/>
      <c r="H5366">
        <v>3.4</v>
      </c>
      <c r="I5366">
        <v>21.23</v>
      </c>
      <c r="J5366" t="s">
        <v>95</v>
      </c>
      <c r="K5366">
        <v>35.853580000000001</v>
      </c>
      <c r="L5366">
        <v>-86.960570000000004</v>
      </c>
      <c r="M5366" s="100" t="s">
        <v>38379</v>
      </c>
      <c r="N5366" t="s">
        <v>26205</v>
      </c>
      <c r="O5366" t="s">
        <v>42258</v>
      </c>
      <c r="P5366">
        <v>1</v>
      </c>
      <c r="Q5366" t="s">
        <v>27968</v>
      </c>
      <c r="R5366" t="s">
        <v>25829</v>
      </c>
      <c r="S5366" t="s">
        <v>26197</v>
      </c>
      <c r="T5366"/>
      <c r="U5366" t="s">
        <v>26198</v>
      </c>
      <c r="V5366" t="s">
        <v>26199</v>
      </c>
      <c r="Y5366" s="97"/>
      <c r="AA5366" s="91" t="str">
        <v>MURFR003.4WI</v>
      </c>
    </row>
    <row r="5367" spans="1:27" s="91" customFormat="1" ht="15" customHeight="1" x14ac:dyDescent="0.35">
      <c r="A5367" t="s">
        <v>15863</v>
      </c>
      <c r="B5367" t="s">
        <v>15862</v>
      </c>
      <c r="C5367" t="s">
        <v>15854</v>
      </c>
      <c r="D5367" t="s">
        <v>15864</v>
      </c>
      <c r="E5367"/>
      <c r="F5367" t="s">
        <v>33</v>
      </c>
      <c r="G5367"/>
      <c r="H5367">
        <v>3.9</v>
      </c>
      <c r="I5367">
        <v>26.25</v>
      </c>
      <c r="J5367" t="s">
        <v>95</v>
      </c>
      <c r="K5367">
        <v>35.865949999999998</v>
      </c>
      <c r="L5367">
        <v>-86.959779999999995</v>
      </c>
      <c r="M5367" s="100" t="s">
        <v>38379</v>
      </c>
      <c r="N5367" t="s">
        <v>26205</v>
      </c>
      <c r="O5367" t="s">
        <v>42258</v>
      </c>
      <c r="P5367">
        <v>1</v>
      </c>
      <c r="Q5367" t="s">
        <v>27968</v>
      </c>
      <c r="R5367" t="s">
        <v>25829</v>
      </c>
      <c r="S5367" t="s">
        <v>26197</v>
      </c>
      <c r="T5367"/>
      <c r="U5367" t="s">
        <v>26198</v>
      </c>
      <c r="V5367" t="s">
        <v>26199</v>
      </c>
      <c r="X5367" s="91" t="s">
        <v>35575</v>
      </c>
      <c r="Y5367" s="97"/>
      <c r="AA5367" s="91" t="str">
        <v>MURFR003.9WI</v>
      </c>
    </row>
    <row r="5368" spans="1:27" s="91" customFormat="1" ht="15" customHeight="1" x14ac:dyDescent="0.35">
      <c r="A5368" t="s">
        <v>15866</v>
      </c>
      <c r="B5368" t="s">
        <v>15865</v>
      </c>
      <c r="C5368" t="s">
        <v>15854</v>
      </c>
      <c r="D5368" t="s">
        <v>15867</v>
      </c>
      <c r="E5368"/>
      <c r="F5368" t="s">
        <v>33</v>
      </c>
      <c r="G5368"/>
      <c r="H5368">
        <v>4</v>
      </c>
      <c r="I5368">
        <v>17.71</v>
      </c>
      <c r="J5368" t="s">
        <v>95</v>
      </c>
      <c r="K5368">
        <v>35.843299999999999</v>
      </c>
      <c r="L5368">
        <v>-86.960301000000001</v>
      </c>
      <c r="M5368" s="100" t="s">
        <v>38379</v>
      </c>
      <c r="N5368" t="s">
        <v>26205</v>
      </c>
      <c r="O5368" t="s">
        <v>42258</v>
      </c>
      <c r="P5368">
        <v>1</v>
      </c>
      <c r="Q5368" t="s">
        <v>27969</v>
      </c>
      <c r="R5368" t="s">
        <v>25829</v>
      </c>
      <c r="S5368" t="s">
        <v>26197</v>
      </c>
      <c r="T5368"/>
      <c r="U5368" t="s">
        <v>26198</v>
      </c>
      <c r="V5368" t="s">
        <v>26199</v>
      </c>
      <c r="Y5368" s="97"/>
      <c r="AA5368" s="91" t="str">
        <v>MURFR004.0WI</v>
      </c>
    </row>
    <row r="5369" spans="1:27" s="91" customFormat="1" ht="15" customHeight="1" x14ac:dyDescent="0.35">
      <c r="A5369" t="s">
        <v>15869</v>
      </c>
      <c r="B5369" t="s">
        <v>15868</v>
      </c>
      <c r="C5369" t="s">
        <v>15854</v>
      </c>
      <c r="D5369" t="s">
        <v>15870</v>
      </c>
      <c r="E5369"/>
      <c r="F5369" t="s">
        <v>33</v>
      </c>
      <c r="G5369"/>
      <c r="H5369">
        <v>5.2</v>
      </c>
      <c r="I5369">
        <v>8.41</v>
      </c>
      <c r="J5369" t="s">
        <v>95</v>
      </c>
      <c r="K5369">
        <v>35.828000000000003</v>
      </c>
      <c r="L5369">
        <v>-86.962000000000003</v>
      </c>
      <c r="M5369" s="100" t="s">
        <v>38379</v>
      </c>
      <c r="N5369" t="s">
        <v>26205</v>
      </c>
      <c r="O5369" t="s">
        <v>42258</v>
      </c>
      <c r="P5369">
        <v>1</v>
      </c>
      <c r="Q5369" t="s">
        <v>27969</v>
      </c>
      <c r="R5369" t="s">
        <v>25829</v>
      </c>
      <c r="S5369" t="s">
        <v>26197</v>
      </c>
      <c r="T5369"/>
      <c r="U5369" t="s">
        <v>26198</v>
      </c>
      <c r="V5369" t="s">
        <v>26199</v>
      </c>
      <c r="Y5369" s="97"/>
      <c r="AA5369" s="91" t="str">
        <v>MURFR005.2WI</v>
      </c>
    </row>
    <row r="5370" spans="1:27" s="91" customFormat="1" ht="15" customHeight="1" x14ac:dyDescent="0.35">
      <c r="A5370" t="s">
        <v>15872</v>
      </c>
      <c r="B5370" t="s">
        <v>15871</v>
      </c>
      <c r="C5370" t="s">
        <v>15854</v>
      </c>
      <c r="D5370" t="s">
        <v>15873</v>
      </c>
      <c r="E5370"/>
      <c r="F5370" t="s">
        <v>33</v>
      </c>
      <c r="G5370"/>
      <c r="H5370">
        <v>6</v>
      </c>
      <c r="I5370">
        <v>26.01</v>
      </c>
      <c r="J5370" t="s">
        <v>95</v>
      </c>
      <c r="K5370">
        <v>35.8202</v>
      </c>
      <c r="L5370">
        <v>-86.959900000000005</v>
      </c>
      <c r="M5370" s="100" t="s">
        <v>38379</v>
      </c>
      <c r="N5370" t="s">
        <v>26205</v>
      </c>
      <c r="O5370" t="s">
        <v>42258</v>
      </c>
      <c r="P5370">
        <v>1</v>
      </c>
      <c r="Q5370" t="s">
        <v>27969</v>
      </c>
      <c r="R5370" t="s">
        <v>25829</v>
      </c>
      <c r="S5370" t="s">
        <v>26197</v>
      </c>
      <c r="T5370"/>
      <c r="U5370" t="s">
        <v>26198</v>
      </c>
      <c r="V5370" t="s">
        <v>26199</v>
      </c>
      <c r="W5370" s="91" t="s">
        <v>15874</v>
      </c>
      <c r="X5370" s="91" t="s">
        <v>30205</v>
      </c>
      <c r="Y5370" s="97"/>
      <c r="AA5370" s="91" t="str">
        <v>MURFR006.0WI</v>
      </c>
    </row>
    <row r="5371" spans="1:27" s="91" customFormat="1" ht="15" customHeight="1" x14ac:dyDescent="0.35">
      <c r="A5371" t="s">
        <v>15876</v>
      </c>
      <c r="B5371" t="s">
        <v>15875</v>
      </c>
      <c r="C5371" t="s">
        <v>15854</v>
      </c>
      <c r="D5371" t="s">
        <v>15877</v>
      </c>
      <c r="E5371"/>
      <c r="F5371" t="s">
        <v>33</v>
      </c>
      <c r="G5371"/>
      <c r="H5371">
        <v>6.3</v>
      </c>
      <c r="I5371">
        <v>2.59</v>
      </c>
      <c r="J5371" t="s">
        <v>95</v>
      </c>
      <c r="K5371">
        <v>35.81662</v>
      </c>
      <c r="L5371">
        <v>-86.956010000000006</v>
      </c>
      <c r="M5371" s="100" t="s">
        <v>38379</v>
      </c>
      <c r="N5371" t="s">
        <v>26205</v>
      </c>
      <c r="O5371" t="s">
        <v>42258</v>
      </c>
      <c r="P5371">
        <v>1</v>
      </c>
      <c r="Q5371" t="s">
        <v>27969</v>
      </c>
      <c r="R5371" t="s">
        <v>25829</v>
      </c>
      <c r="S5371" t="s">
        <v>26197</v>
      </c>
      <c r="T5371"/>
      <c r="U5371" t="s">
        <v>26198</v>
      </c>
      <c r="V5371" t="s">
        <v>26199</v>
      </c>
      <c r="Y5371" s="97"/>
      <c r="AA5371" s="91" t="str">
        <v>MURFR006.3WI</v>
      </c>
    </row>
    <row r="5372" spans="1:27" s="91" customFormat="1" ht="15" customHeight="1" x14ac:dyDescent="0.35">
      <c r="A5372" t="s">
        <v>15879</v>
      </c>
      <c r="B5372" t="s">
        <v>15878</v>
      </c>
      <c r="C5372" t="s">
        <v>15880</v>
      </c>
      <c r="D5372" t="s">
        <v>15881</v>
      </c>
      <c r="E5372"/>
      <c r="F5372" t="s">
        <v>33</v>
      </c>
      <c r="G5372"/>
      <c r="H5372">
        <v>0.3</v>
      </c>
      <c r="I5372">
        <v>0.08</v>
      </c>
      <c r="J5372" t="s">
        <v>95</v>
      </c>
      <c r="K5372">
        <v>35.848320000000001</v>
      </c>
      <c r="L5372">
        <v>-86.965469999999996</v>
      </c>
      <c r="M5372" s="100" t="s">
        <v>38379</v>
      </c>
      <c r="N5372" t="s">
        <v>26205</v>
      </c>
      <c r="O5372" t="s">
        <v>42258</v>
      </c>
      <c r="P5372">
        <v>1</v>
      </c>
      <c r="Q5372" t="s">
        <v>27968</v>
      </c>
      <c r="R5372" t="s">
        <v>25829</v>
      </c>
      <c r="S5372" t="s">
        <v>26197</v>
      </c>
      <c r="T5372"/>
      <c r="U5372" t="s">
        <v>26198</v>
      </c>
      <c r="V5372" t="s">
        <v>26199</v>
      </c>
      <c r="W5372" s="91" t="s">
        <v>15882</v>
      </c>
      <c r="X5372" s="91" t="s">
        <v>32738</v>
      </c>
      <c r="Y5372" s="97"/>
      <c r="AA5372" s="91" t="str">
        <v>MURFR3.5T0.3WI</v>
      </c>
    </row>
    <row r="5373" spans="1:27" s="91" customFormat="1" ht="15" customHeight="1" x14ac:dyDescent="0.35">
      <c r="A5373" t="s">
        <v>15884</v>
      </c>
      <c r="B5373" t="s">
        <v>15883</v>
      </c>
      <c r="C5373" t="s">
        <v>15880</v>
      </c>
      <c r="D5373" t="s">
        <v>15885</v>
      </c>
      <c r="E5373"/>
      <c r="F5373" t="s">
        <v>33</v>
      </c>
      <c r="G5373"/>
      <c r="H5373">
        <v>0</v>
      </c>
      <c r="I5373">
        <v>0.45</v>
      </c>
      <c r="J5373" t="s">
        <v>95</v>
      </c>
      <c r="K5373">
        <v>35.820099999999996</v>
      </c>
      <c r="L5373">
        <v>-86.960499999999996</v>
      </c>
      <c r="M5373" s="100" t="s">
        <v>38379</v>
      </c>
      <c r="N5373" t="s">
        <v>26205</v>
      </c>
      <c r="O5373" t="s">
        <v>42258</v>
      </c>
      <c r="P5373">
        <v>1</v>
      </c>
      <c r="Q5373" t="s">
        <v>27969</v>
      </c>
      <c r="R5373" t="s">
        <v>25829</v>
      </c>
      <c r="S5373" t="s">
        <v>26197</v>
      </c>
      <c r="T5373"/>
      <c r="U5373" t="s">
        <v>26198</v>
      </c>
      <c r="V5373" t="s">
        <v>26199</v>
      </c>
      <c r="W5373" s="91" t="s">
        <v>15886</v>
      </c>
      <c r="X5373" s="91" t="s">
        <v>30206</v>
      </c>
      <c r="Y5373" s="97"/>
      <c r="AA5373" s="91" t="str">
        <v>MURFR6.3T0.0WI</v>
      </c>
    </row>
    <row r="5374" spans="1:27" s="91" customFormat="1" ht="15" customHeight="1" x14ac:dyDescent="0.35">
      <c r="A5374" t="s">
        <v>15895</v>
      </c>
      <c r="B5374" t="s">
        <v>15894</v>
      </c>
      <c r="C5374" t="s">
        <v>15896</v>
      </c>
      <c r="D5374" t="s">
        <v>4922</v>
      </c>
      <c r="E5374"/>
      <c r="F5374" t="s">
        <v>58</v>
      </c>
      <c r="G5374"/>
      <c r="H5374">
        <v>0.1</v>
      </c>
      <c r="I5374">
        <v>6.85</v>
      </c>
      <c r="J5374" t="s">
        <v>583</v>
      </c>
      <c r="K5374">
        <v>34.986629999999998</v>
      </c>
      <c r="L5374">
        <v>-85.498270000000005</v>
      </c>
      <c r="M5374" s="100" t="s">
        <v>38386</v>
      </c>
      <c r="N5374" t="s">
        <v>29084</v>
      </c>
      <c r="O5374" t="s">
        <v>42448</v>
      </c>
      <c r="P5374">
        <v>4</v>
      </c>
      <c r="Q5374" t="s">
        <v>28332</v>
      </c>
      <c r="R5374" t="s">
        <v>25802</v>
      </c>
      <c r="S5374" t="s">
        <v>26197</v>
      </c>
      <c r="T5374"/>
      <c r="U5374" t="s">
        <v>26198</v>
      </c>
      <c r="V5374" t="s">
        <v>26199</v>
      </c>
      <c r="W5374" s="91" t="s">
        <v>15897</v>
      </c>
      <c r="Y5374" s="97"/>
      <c r="AA5374" s="91" t="str">
        <v>MURPH_G0.1MI</v>
      </c>
    </row>
    <row r="5375" spans="1:27" s="91" customFormat="1" ht="15" customHeight="1" x14ac:dyDescent="0.35">
      <c r="A5375" t="s">
        <v>15888</v>
      </c>
      <c r="B5375" t="s">
        <v>15887</v>
      </c>
      <c r="C5375" t="s">
        <v>15889</v>
      </c>
      <c r="D5375" t="s">
        <v>15890</v>
      </c>
      <c r="E5375"/>
      <c r="F5375" t="s">
        <v>44</v>
      </c>
      <c r="G5375"/>
      <c r="H5375">
        <v>0.1</v>
      </c>
      <c r="I5375">
        <v>2.2000000000000002</v>
      </c>
      <c r="J5375" t="s">
        <v>398</v>
      </c>
      <c r="K5375">
        <v>36.4863</v>
      </c>
      <c r="L5375">
        <v>-83.544470000000004</v>
      </c>
      <c r="M5375" s="100" t="s">
        <v>38559</v>
      </c>
      <c r="N5375" t="s">
        <v>26447</v>
      </c>
      <c r="O5375" t="s">
        <v>42831</v>
      </c>
      <c r="P5375">
        <v>4</v>
      </c>
      <c r="Q5375" t="s">
        <v>27971</v>
      </c>
      <c r="R5375" t="s">
        <v>25825</v>
      </c>
      <c r="S5375" t="s">
        <v>26197</v>
      </c>
      <c r="T5375"/>
      <c r="U5375" t="s">
        <v>26198</v>
      </c>
      <c r="V5375" t="s">
        <v>26204</v>
      </c>
      <c r="X5375" s="91" t="s">
        <v>29607</v>
      </c>
      <c r="Y5375" s="97"/>
      <c r="AA5375" s="91" t="str">
        <v>MURPH000.1CL</v>
      </c>
    </row>
    <row r="5376" spans="1:27" s="91" customFormat="1" ht="15" customHeight="1" x14ac:dyDescent="0.35">
      <c r="A5376" t="s">
        <v>15892</v>
      </c>
      <c r="B5376" t="s">
        <v>15891</v>
      </c>
      <c r="C5376" t="s">
        <v>15889</v>
      </c>
      <c r="D5376" t="s">
        <v>15893</v>
      </c>
      <c r="E5376"/>
      <c r="F5376" t="s">
        <v>29086</v>
      </c>
      <c r="G5376"/>
      <c r="H5376">
        <v>0.1</v>
      </c>
      <c r="I5376">
        <v>2.2400000000000002</v>
      </c>
      <c r="J5376" t="s">
        <v>4110</v>
      </c>
      <c r="K5376">
        <v>35.918039999999998</v>
      </c>
      <c r="L5376">
        <v>-85.825059999999993</v>
      </c>
      <c r="M5376" s="100" t="s">
        <v>38383</v>
      </c>
      <c r="N5376" t="s">
        <v>3589</v>
      </c>
      <c r="O5376" t="s">
        <v>42288</v>
      </c>
      <c r="P5376">
        <v>2</v>
      </c>
      <c r="Q5376" t="s">
        <v>32739</v>
      </c>
      <c r="R5376" t="s">
        <v>25812</v>
      </c>
      <c r="S5376" t="s">
        <v>26197</v>
      </c>
      <c r="T5376"/>
      <c r="U5376" t="s">
        <v>26198</v>
      </c>
      <c r="V5376" t="s">
        <v>26199</v>
      </c>
      <c r="Y5376" s="97"/>
      <c r="AA5376" s="91" t="str">
        <v>MURPH000.1DB</v>
      </c>
    </row>
    <row r="5377" spans="1:27" s="91" customFormat="1" ht="15" customHeight="1" x14ac:dyDescent="0.35">
      <c r="A5377" t="s">
        <v>15899</v>
      </c>
      <c r="B5377" t="s">
        <v>15898</v>
      </c>
      <c r="C5377" t="s">
        <v>15900</v>
      </c>
      <c r="D5377" t="s">
        <v>2400</v>
      </c>
      <c r="E5377"/>
      <c r="F5377" t="s">
        <v>33</v>
      </c>
      <c r="G5377"/>
      <c r="H5377">
        <v>0.1</v>
      </c>
      <c r="I5377">
        <v>1.48</v>
      </c>
      <c r="J5377" t="s">
        <v>95</v>
      </c>
      <c r="K5377">
        <v>35.990278000000004</v>
      </c>
      <c r="L5377">
        <v>-86.931944000000001</v>
      </c>
      <c r="M5377" s="100" t="s">
        <v>38379</v>
      </c>
      <c r="N5377" t="s">
        <v>26205</v>
      </c>
      <c r="O5377" t="s">
        <v>42794</v>
      </c>
      <c r="P5377">
        <v>1</v>
      </c>
      <c r="Q5377" t="s">
        <v>27972</v>
      </c>
      <c r="R5377" t="s">
        <v>25829</v>
      </c>
      <c r="S5377" t="s">
        <v>26197</v>
      </c>
      <c r="T5377"/>
      <c r="U5377" t="s">
        <v>26198</v>
      </c>
      <c r="V5377" t="s">
        <v>26199</v>
      </c>
      <c r="Y5377" s="97"/>
      <c r="AA5377" s="91" t="str">
        <v>MURRA000.1WI</v>
      </c>
    </row>
    <row r="5378" spans="1:27" s="91" customFormat="1" ht="15" customHeight="1" x14ac:dyDescent="0.35">
      <c r="A5378" t="s">
        <v>15902</v>
      </c>
      <c r="B5378" t="s">
        <v>15901</v>
      </c>
      <c r="C5378" t="s">
        <v>15903</v>
      </c>
      <c r="D5378" t="s">
        <v>15904</v>
      </c>
      <c r="E5378"/>
      <c r="F5378" t="s">
        <v>29090</v>
      </c>
      <c r="G5378"/>
      <c r="H5378">
        <v>0.2</v>
      </c>
      <c r="I5378">
        <v>1.58</v>
      </c>
      <c r="J5378" t="s">
        <v>625</v>
      </c>
      <c r="K5378">
        <v>36.046460000000003</v>
      </c>
      <c r="L5378">
        <v>-82.512919999999994</v>
      </c>
      <c r="M5378" s="100" t="s">
        <v>38387</v>
      </c>
      <c r="N5378" t="s">
        <v>26214</v>
      </c>
      <c r="O5378" t="s">
        <v>42096</v>
      </c>
      <c r="P5378">
        <v>5</v>
      </c>
      <c r="Q5378" t="s">
        <v>29675</v>
      </c>
      <c r="R5378" t="s">
        <v>25821</v>
      </c>
      <c r="S5378" t="s">
        <v>26197</v>
      </c>
      <c r="T5378"/>
      <c r="U5378" t="s">
        <v>26198</v>
      </c>
      <c r="V5378" t="s">
        <v>26204</v>
      </c>
      <c r="Y5378" s="97"/>
      <c r="AA5378" s="91" t="str">
        <v>MURRA000.2UC</v>
      </c>
    </row>
    <row r="5379" spans="1:27" s="91" customFormat="1" ht="15" customHeight="1" x14ac:dyDescent="0.35">
      <c r="A5379" t="s">
        <v>15906</v>
      </c>
      <c r="B5379" t="s">
        <v>15905</v>
      </c>
      <c r="C5379" t="s">
        <v>15903</v>
      </c>
      <c r="D5379" t="s">
        <v>15907</v>
      </c>
      <c r="E5379"/>
      <c r="F5379" t="s">
        <v>929</v>
      </c>
      <c r="G5379"/>
      <c r="H5379">
        <v>1.1000000000000001</v>
      </c>
      <c r="I5379">
        <v>2.25</v>
      </c>
      <c r="J5379" t="s">
        <v>1463</v>
      </c>
      <c r="K5379">
        <v>36.172699999999999</v>
      </c>
      <c r="L5379">
        <v>-89.360900000000001</v>
      </c>
      <c r="M5379" s="100" t="s">
        <v>38448</v>
      </c>
      <c r="N5379" t="s">
        <v>619</v>
      </c>
      <c r="O5379" t="s">
        <v>42481</v>
      </c>
      <c r="P5379">
        <v>5</v>
      </c>
      <c r="Q5379" t="s">
        <v>26959</v>
      </c>
      <c r="R5379" t="s">
        <v>25816</v>
      </c>
      <c r="S5379" t="s">
        <v>26197</v>
      </c>
      <c r="T5379"/>
      <c r="U5379" t="s">
        <v>26198</v>
      </c>
      <c r="V5379" t="s">
        <v>26199</v>
      </c>
      <c r="Y5379" s="97"/>
      <c r="AA5379" s="91" t="str">
        <v>MURRA001.1DY</v>
      </c>
    </row>
    <row r="5380" spans="1:27" s="91" customFormat="1" ht="15" customHeight="1" x14ac:dyDescent="0.35">
      <c r="A5380" t="s">
        <v>15909</v>
      </c>
      <c r="B5380" t="s">
        <v>15908</v>
      </c>
      <c r="C5380" t="s">
        <v>15900</v>
      </c>
      <c r="D5380" t="s">
        <v>14805</v>
      </c>
      <c r="E5380"/>
      <c r="F5380" t="s">
        <v>75</v>
      </c>
      <c r="G5380"/>
      <c r="H5380">
        <v>1.1000000000000001</v>
      </c>
      <c r="I5380">
        <v>6.49</v>
      </c>
      <c r="J5380" t="s">
        <v>148</v>
      </c>
      <c r="K5380">
        <v>35.792299999999997</v>
      </c>
      <c r="L5380">
        <v>-86.254909999999995</v>
      </c>
      <c r="M5380" s="100" t="s">
        <v>38401</v>
      </c>
      <c r="N5380" t="s">
        <v>26226</v>
      </c>
      <c r="O5380" t="s">
        <v>42761</v>
      </c>
      <c r="P5380">
        <v>2</v>
      </c>
      <c r="Q5380" t="s">
        <v>32514</v>
      </c>
      <c r="R5380" t="s">
        <v>25829</v>
      </c>
      <c r="S5380" t="s">
        <v>26197</v>
      </c>
      <c r="T5380"/>
      <c r="U5380" t="s">
        <v>26198</v>
      </c>
      <c r="V5380" t="s">
        <v>26199</v>
      </c>
      <c r="Y5380" s="97"/>
      <c r="AA5380" s="91" t="str">
        <v>MURRA001.1RU</v>
      </c>
    </row>
    <row r="5381" spans="1:27" s="91" customFormat="1" ht="15" customHeight="1" x14ac:dyDescent="0.35">
      <c r="A5381" t="s">
        <v>15911</v>
      </c>
      <c r="B5381" t="s">
        <v>15910</v>
      </c>
      <c r="C5381" t="s">
        <v>15912</v>
      </c>
      <c r="D5381" t="s">
        <v>15913</v>
      </c>
      <c r="E5381"/>
      <c r="F5381" t="s">
        <v>33</v>
      </c>
      <c r="G5381"/>
      <c r="H5381">
        <v>0</v>
      </c>
      <c r="I5381">
        <v>7.66</v>
      </c>
      <c r="J5381" t="s">
        <v>454</v>
      </c>
      <c r="K5381">
        <v>35.1922</v>
      </c>
      <c r="L5381">
        <v>-86.280299999999997</v>
      </c>
      <c r="M5381" s="100" t="s">
        <v>38457</v>
      </c>
      <c r="N5381" t="s">
        <v>26336</v>
      </c>
      <c r="O5381" t="s">
        <v>42797</v>
      </c>
      <c r="P5381">
        <v>2</v>
      </c>
      <c r="Q5381" t="s">
        <v>32740</v>
      </c>
      <c r="R5381" t="s">
        <v>25808</v>
      </c>
      <c r="S5381" t="s">
        <v>26197</v>
      </c>
      <c r="T5381"/>
      <c r="U5381" t="s">
        <v>26198</v>
      </c>
      <c r="V5381" t="s">
        <v>26199</v>
      </c>
      <c r="Y5381" s="97"/>
      <c r="AA5381" s="91" t="str">
        <v>MURRE000.0FR</v>
      </c>
    </row>
    <row r="5382" spans="1:27" s="91" customFormat="1" ht="15" customHeight="1" x14ac:dyDescent="0.35">
      <c r="A5382" t="s">
        <v>15915</v>
      </c>
      <c r="B5382" t="s">
        <v>15914</v>
      </c>
      <c r="C5382" t="s">
        <v>15916</v>
      </c>
      <c r="D5382" t="s">
        <v>15555</v>
      </c>
      <c r="E5382"/>
      <c r="F5382" t="s">
        <v>33</v>
      </c>
      <c r="G5382"/>
      <c r="H5382">
        <v>1.1000000000000001</v>
      </c>
      <c r="I5382">
        <v>1.84</v>
      </c>
      <c r="J5382" t="s">
        <v>76</v>
      </c>
      <c r="K5382">
        <v>35.567810000000001</v>
      </c>
      <c r="L5382">
        <v>-86.324460000000002</v>
      </c>
      <c r="M5382" s="100" t="s">
        <v>38389</v>
      </c>
      <c r="N5382" t="s">
        <v>26217</v>
      </c>
      <c r="O5382" t="s">
        <v>42798</v>
      </c>
      <c r="P5382">
        <v>4</v>
      </c>
      <c r="Q5382" t="s">
        <v>27973</v>
      </c>
      <c r="R5382" t="s">
        <v>25808</v>
      </c>
      <c r="S5382" t="s">
        <v>26197</v>
      </c>
      <c r="T5382"/>
      <c r="U5382" t="s">
        <v>26198</v>
      </c>
      <c r="V5382" t="s">
        <v>26199</v>
      </c>
      <c r="X5382" s="91" t="s">
        <v>29982</v>
      </c>
      <c r="Y5382" s="97"/>
      <c r="AA5382" s="91" t="str">
        <v>MUSE001.1BE</v>
      </c>
    </row>
    <row r="5383" spans="1:27" s="91" customFormat="1" ht="15" customHeight="1" x14ac:dyDescent="0.35">
      <c r="A5383" t="s">
        <v>15918</v>
      </c>
      <c r="B5383" t="s">
        <v>15917</v>
      </c>
      <c r="C5383" t="s">
        <v>15919</v>
      </c>
      <c r="D5383" t="s">
        <v>15920</v>
      </c>
      <c r="E5383"/>
      <c r="F5383" t="s">
        <v>44</v>
      </c>
      <c r="G5383"/>
      <c r="H5383">
        <v>0.5</v>
      </c>
      <c r="I5383">
        <v>0.95</v>
      </c>
      <c r="J5383" t="s">
        <v>64</v>
      </c>
      <c r="K5383">
        <v>36.099089999999997</v>
      </c>
      <c r="L5383">
        <v>-82.824740000000006</v>
      </c>
      <c r="M5383" s="100" t="s">
        <v>38387</v>
      </c>
      <c r="N5383" t="s">
        <v>26214</v>
      </c>
      <c r="O5383" t="s">
        <v>42105</v>
      </c>
      <c r="P5383">
        <v>5</v>
      </c>
      <c r="Q5383" t="s">
        <v>32741</v>
      </c>
      <c r="R5383" t="s">
        <v>25821</v>
      </c>
      <c r="S5383" t="s">
        <v>26197</v>
      </c>
      <c r="T5383"/>
      <c r="U5383" t="s">
        <v>26198</v>
      </c>
      <c r="V5383" t="s">
        <v>26204</v>
      </c>
      <c r="X5383" s="91" t="s">
        <v>35576</v>
      </c>
      <c r="Y5383" s="97"/>
      <c r="AA5383" s="91" t="str">
        <v>MUTTO000.5GE</v>
      </c>
    </row>
    <row r="5384" spans="1:27" s="91" customFormat="1" ht="15" customHeight="1" x14ac:dyDescent="0.35">
      <c r="A5384" t="s">
        <v>15922</v>
      </c>
      <c r="B5384" t="s">
        <v>15921</v>
      </c>
      <c r="C5384" t="s">
        <v>15923</v>
      </c>
      <c r="D5384" t="s">
        <v>15924</v>
      </c>
      <c r="E5384" t="s">
        <v>26424</v>
      </c>
      <c r="F5384" t="s">
        <v>58</v>
      </c>
      <c r="G5384"/>
      <c r="H5384">
        <v>5.0999999999999996</v>
      </c>
      <c r="I5384">
        <v>5.0999999999999996</v>
      </c>
      <c r="J5384" t="s">
        <v>313</v>
      </c>
      <c r="K5384">
        <v>36.129899999999999</v>
      </c>
      <c r="L5384">
        <v>-84.98272</v>
      </c>
      <c r="M5384" s="100" t="s">
        <v>38416</v>
      </c>
      <c r="N5384" t="s">
        <v>26258</v>
      </c>
      <c r="O5384" t="s">
        <v>43355</v>
      </c>
      <c r="P5384">
        <v>1</v>
      </c>
      <c r="Q5384" t="s">
        <v>32742</v>
      </c>
      <c r="R5384" t="s">
        <v>25812</v>
      </c>
      <c r="S5384" t="s">
        <v>26197</v>
      </c>
      <c r="T5384"/>
      <c r="U5384" t="s">
        <v>26198</v>
      </c>
      <c r="V5384" t="s">
        <v>26199</v>
      </c>
      <c r="W5384" s="91" t="s">
        <v>35577</v>
      </c>
      <c r="X5384" s="91" t="s">
        <v>41511</v>
      </c>
      <c r="Y5384" s="97"/>
      <c r="AA5384" s="91" t="str">
        <v>MYATT005.1CU</v>
      </c>
    </row>
    <row r="5385" spans="1:27" s="91" customFormat="1" ht="15" customHeight="1" x14ac:dyDescent="0.35">
      <c r="A5385" t="s">
        <v>15926</v>
      </c>
      <c r="B5385" t="s">
        <v>15925</v>
      </c>
      <c r="C5385" t="s">
        <v>15927</v>
      </c>
      <c r="D5385" t="s">
        <v>4153</v>
      </c>
      <c r="E5385"/>
      <c r="F5385" t="s">
        <v>27</v>
      </c>
      <c r="G5385"/>
      <c r="H5385">
        <v>1.8</v>
      </c>
      <c r="I5385">
        <v>2.2200000000000002</v>
      </c>
      <c r="J5385" t="s">
        <v>404</v>
      </c>
      <c r="K5385">
        <v>35.492179999999998</v>
      </c>
      <c r="L5385">
        <v>-89.757710000000003</v>
      </c>
      <c r="M5385" s="100" t="s">
        <v>38450</v>
      </c>
      <c r="N5385" t="s">
        <v>26319</v>
      </c>
      <c r="O5385" t="s">
        <v>42799</v>
      </c>
      <c r="P5385">
        <v>4</v>
      </c>
      <c r="Q5385" t="s">
        <v>26630</v>
      </c>
      <c r="R5385" t="s">
        <v>25828</v>
      </c>
      <c r="S5385" t="s">
        <v>26197</v>
      </c>
      <c r="T5385"/>
      <c r="U5385" t="s">
        <v>26198</v>
      </c>
      <c r="V5385" t="s">
        <v>26199</v>
      </c>
      <c r="W5385" s="91" t="s">
        <v>15928</v>
      </c>
      <c r="X5385" s="91" t="s">
        <v>35578</v>
      </c>
      <c r="Y5385" s="97"/>
      <c r="AA5385" s="91" t="str">
        <v>MYRON001.8TI</v>
      </c>
    </row>
    <row r="5386" spans="1:27" s="91" customFormat="1" ht="15" customHeight="1" x14ac:dyDescent="0.35">
      <c r="A5386" t="s">
        <v>15930</v>
      </c>
      <c r="B5386" t="s">
        <v>15929</v>
      </c>
      <c r="C5386" t="s">
        <v>15927</v>
      </c>
      <c r="D5386" t="s">
        <v>15931</v>
      </c>
      <c r="E5386"/>
      <c r="F5386" t="s">
        <v>27</v>
      </c>
      <c r="G5386"/>
      <c r="H5386">
        <v>2.2000000000000002</v>
      </c>
      <c r="I5386">
        <v>1.42</v>
      </c>
      <c r="J5386" t="s">
        <v>404</v>
      </c>
      <c r="K5386">
        <v>35.486049999999999</v>
      </c>
      <c r="L5386">
        <v>-89.758650000000003</v>
      </c>
      <c r="M5386" s="100" t="s">
        <v>38450</v>
      </c>
      <c r="N5386" t="s">
        <v>26319</v>
      </c>
      <c r="O5386" t="s">
        <v>42799</v>
      </c>
      <c r="P5386">
        <v>4</v>
      </c>
      <c r="Q5386" t="s">
        <v>26630</v>
      </c>
      <c r="R5386" t="s">
        <v>25828</v>
      </c>
      <c r="S5386" t="s">
        <v>26197</v>
      </c>
      <c r="T5386"/>
      <c r="U5386" t="s">
        <v>26198</v>
      </c>
      <c r="V5386" t="s">
        <v>26199</v>
      </c>
      <c r="W5386" s="91" t="s">
        <v>15932</v>
      </c>
      <c r="X5386" s="91" t="s">
        <v>41512</v>
      </c>
      <c r="Y5386" s="97"/>
      <c r="AA5386" s="91" t="str">
        <v>MYRON002.2TI</v>
      </c>
    </row>
    <row r="5387" spans="1:27" s="91" customFormat="1" ht="15" customHeight="1" x14ac:dyDescent="0.35">
      <c r="A5387" t="s">
        <v>15934</v>
      </c>
      <c r="B5387" t="s">
        <v>15933</v>
      </c>
      <c r="C5387" t="s">
        <v>15935</v>
      </c>
      <c r="D5387" t="s">
        <v>3456</v>
      </c>
      <c r="E5387"/>
      <c r="F5387" t="s">
        <v>27</v>
      </c>
      <c r="G5387"/>
      <c r="H5387">
        <v>0.6</v>
      </c>
      <c r="I5387">
        <v>1.73</v>
      </c>
      <c r="J5387" t="s">
        <v>404</v>
      </c>
      <c r="K5387">
        <v>35.484819999999999</v>
      </c>
      <c r="L5387">
        <v>-89.754720000000006</v>
      </c>
      <c r="M5387" s="100" t="s">
        <v>38450</v>
      </c>
      <c r="N5387" t="s">
        <v>26319</v>
      </c>
      <c r="O5387" t="s">
        <v>42799</v>
      </c>
      <c r="P5387">
        <v>4</v>
      </c>
      <c r="Q5387" t="s">
        <v>32743</v>
      </c>
      <c r="R5387" t="s">
        <v>25828</v>
      </c>
      <c r="S5387" t="s">
        <v>26197</v>
      </c>
      <c r="T5387"/>
      <c r="U5387" t="s">
        <v>26198</v>
      </c>
      <c r="V5387" t="s">
        <v>26199</v>
      </c>
      <c r="W5387" s="91" t="s">
        <v>15936</v>
      </c>
      <c r="X5387" s="91" t="s">
        <v>32744</v>
      </c>
      <c r="Y5387" s="97"/>
      <c r="AA5387" s="91" t="str">
        <v>MYRON1.7T0.6TI</v>
      </c>
    </row>
    <row r="5388" spans="1:27" s="91" customFormat="1" ht="15" customHeight="1" x14ac:dyDescent="0.35">
      <c r="A5388" t="s">
        <v>15938</v>
      </c>
      <c r="B5388" t="s">
        <v>15937</v>
      </c>
      <c r="C5388" t="s">
        <v>15939</v>
      </c>
      <c r="D5388" t="s">
        <v>10601</v>
      </c>
      <c r="E5388"/>
      <c r="F5388" t="s">
        <v>9</v>
      </c>
      <c r="G5388"/>
      <c r="H5388">
        <v>1</v>
      </c>
      <c r="I5388">
        <v>0.69</v>
      </c>
      <c r="J5388" t="s">
        <v>354</v>
      </c>
      <c r="K5388">
        <v>35.147460000000002</v>
      </c>
      <c r="L5388">
        <v>-88.248909999999995</v>
      </c>
      <c r="M5388" s="100" t="s">
        <v>38402</v>
      </c>
      <c r="N5388" t="s">
        <v>26242</v>
      </c>
      <c r="O5388" t="s">
        <v>42146</v>
      </c>
      <c r="P5388">
        <v>3</v>
      </c>
      <c r="Q5388" t="s">
        <v>26267</v>
      </c>
      <c r="R5388" t="s">
        <v>25816</v>
      </c>
      <c r="S5388" t="s">
        <v>26197</v>
      </c>
      <c r="T5388"/>
      <c r="U5388" t="s">
        <v>26198</v>
      </c>
      <c r="V5388" t="s">
        <v>26199</v>
      </c>
      <c r="Y5388" s="97"/>
      <c r="AA5388" s="91" t="str">
        <v>MZION001.0HD</v>
      </c>
    </row>
    <row r="5389" spans="1:27" s="91" customFormat="1" ht="15" customHeight="1" x14ac:dyDescent="0.35">
      <c r="A5389" t="s">
        <v>35579</v>
      </c>
      <c r="B5389" t="s">
        <v>35580</v>
      </c>
      <c r="C5389" t="s">
        <v>35581</v>
      </c>
      <c r="D5389" t="s">
        <v>35582</v>
      </c>
      <c r="E5389"/>
      <c r="F5389" t="s">
        <v>9</v>
      </c>
      <c r="G5389"/>
      <c r="H5389">
        <v>0.5</v>
      </c>
      <c r="I5389">
        <v>9.6999999999999993</v>
      </c>
      <c r="J5389" t="s">
        <v>10</v>
      </c>
      <c r="K5389">
        <v>35.132730000000002</v>
      </c>
      <c r="L5389">
        <v>-88.719899999999996</v>
      </c>
      <c r="M5389" s="100" t="s">
        <v>38377</v>
      </c>
      <c r="N5389" t="s">
        <v>26200</v>
      </c>
      <c r="O5389" t="s">
        <v>42518</v>
      </c>
      <c r="P5389">
        <v>4</v>
      </c>
      <c r="Q5389" t="s">
        <v>35583</v>
      </c>
      <c r="R5389" t="s">
        <v>25816</v>
      </c>
      <c r="S5389" t="s">
        <v>26197</v>
      </c>
      <c r="T5389"/>
      <c r="U5389" t="s">
        <v>26198</v>
      </c>
      <c r="V5389" t="s">
        <v>26199</v>
      </c>
      <c r="Y5389" s="97"/>
      <c r="AA5389" s="91" t="str">
        <v>NAIL000.5MC</v>
      </c>
    </row>
    <row r="5390" spans="1:27" s="91" customFormat="1" ht="15" customHeight="1" x14ac:dyDescent="0.35">
      <c r="A5390" t="s">
        <v>15941</v>
      </c>
      <c r="B5390" t="s">
        <v>15940</v>
      </c>
      <c r="C5390" t="s">
        <v>15942</v>
      </c>
      <c r="D5390" t="s">
        <v>15943</v>
      </c>
      <c r="E5390"/>
      <c r="F5390" t="s">
        <v>28994</v>
      </c>
      <c r="G5390"/>
      <c r="H5390">
        <v>0</v>
      </c>
      <c r="I5390">
        <v>17.89</v>
      </c>
      <c r="J5390" t="s">
        <v>15</v>
      </c>
      <c r="K5390">
        <v>35.808880000000002</v>
      </c>
      <c r="L5390">
        <v>-83.891379999999998</v>
      </c>
      <c r="M5390" s="100" t="s">
        <v>38415</v>
      </c>
      <c r="N5390" t="s">
        <v>26602</v>
      </c>
      <c r="O5390" t="s">
        <v>42320</v>
      </c>
      <c r="P5390">
        <v>2</v>
      </c>
      <c r="Q5390" t="s">
        <v>27975</v>
      </c>
      <c r="R5390" t="s">
        <v>25825</v>
      </c>
      <c r="S5390" t="s">
        <v>26197</v>
      </c>
      <c r="T5390"/>
      <c r="U5390" t="s">
        <v>26198</v>
      </c>
      <c r="V5390" t="s">
        <v>26204</v>
      </c>
      <c r="W5390" s="91" t="s">
        <v>15944</v>
      </c>
      <c r="X5390" s="91" t="s">
        <v>32745</v>
      </c>
      <c r="Y5390" s="97"/>
      <c r="AA5390" s="91" t="str">
        <v>NAILS000.0BT</v>
      </c>
    </row>
    <row r="5391" spans="1:27" s="91" customFormat="1" ht="15" customHeight="1" x14ac:dyDescent="0.35">
      <c r="A5391" t="s">
        <v>15946</v>
      </c>
      <c r="B5391" t="s">
        <v>15945</v>
      </c>
      <c r="C5391" t="s">
        <v>15942</v>
      </c>
      <c r="D5391" t="s">
        <v>15947</v>
      </c>
      <c r="E5391"/>
      <c r="F5391" t="s">
        <v>29083</v>
      </c>
      <c r="G5391"/>
      <c r="H5391">
        <v>0.2</v>
      </c>
      <c r="I5391">
        <v>14.29</v>
      </c>
      <c r="J5391" t="s">
        <v>19</v>
      </c>
      <c r="K5391">
        <v>36.029167000000001</v>
      </c>
      <c r="L5391">
        <v>-87.213888999999995</v>
      </c>
      <c r="M5391" s="100" t="s">
        <v>38379</v>
      </c>
      <c r="N5391" t="s">
        <v>26205</v>
      </c>
      <c r="O5391" t="s">
        <v>42781</v>
      </c>
      <c r="P5391">
        <v>1</v>
      </c>
      <c r="Q5391" t="s">
        <v>27974</v>
      </c>
      <c r="R5391" t="s">
        <v>25829</v>
      </c>
      <c r="S5391" t="s">
        <v>26197</v>
      </c>
      <c r="T5391"/>
      <c r="U5391" t="s">
        <v>26198</v>
      </c>
      <c r="V5391" t="s">
        <v>26199</v>
      </c>
      <c r="Y5391" s="97"/>
      <c r="AA5391" s="91" t="str">
        <v>NAILS000.2DI</v>
      </c>
    </row>
    <row r="5392" spans="1:27" s="91" customFormat="1" ht="15" customHeight="1" x14ac:dyDescent="0.35">
      <c r="A5392" t="s">
        <v>15949</v>
      </c>
      <c r="B5392" t="s">
        <v>15948</v>
      </c>
      <c r="C5392" t="s">
        <v>15942</v>
      </c>
      <c r="D5392" t="s">
        <v>38049</v>
      </c>
      <c r="E5392"/>
      <c r="F5392" t="s">
        <v>28994</v>
      </c>
      <c r="G5392"/>
      <c r="H5392">
        <v>0.7</v>
      </c>
      <c r="I5392">
        <v>14.04</v>
      </c>
      <c r="J5392" t="s">
        <v>15</v>
      </c>
      <c r="K5392">
        <v>35.813600000000001</v>
      </c>
      <c r="L5392">
        <v>-83.88261</v>
      </c>
      <c r="M5392" s="100" t="s">
        <v>38415</v>
      </c>
      <c r="N5392" t="s">
        <v>26602</v>
      </c>
      <c r="O5392" t="s">
        <v>42320</v>
      </c>
      <c r="P5392">
        <v>2</v>
      </c>
      <c r="Q5392" t="s">
        <v>27975</v>
      </c>
      <c r="R5392" t="s">
        <v>25825</v>
      </c>
      <c r="S5392" t="s">
        <v>26197</v>
      </c>
      <c r="T5392"/>
      <c r="U5392" t="s">
        <v>26198</v>
      </c>
      <c r="V5392" t="s">
        <v>26204</v>
      </c>
      <c r="W5392" s="91" t="s">
        <v>15950</v>
      </c>
      <c r="Y5392" s="97"/>
      <c r="AA5392" s="91" t="str">
        <v>NAILS000.7BT</v>
      </c>
    </row>
    <row r="5393" spans="1:27" s="91" customFormat="1" ht="15" customHeight="1" x14ac:dyDescent="0.35">
      <c r="A5393" t="s">
        <v>15952</v>
      </c>
      <c r="B5393" t="s">
        <v>15951</v>
      </c>
      <c r="C5393" t="s">
        <v>15942</v>
      </c>
      <c r="D5393" t="s">
        <v>15953</v>
      </c>
      <c r="E5393"/>
      <c r="F5393" t="s">
        <v>28994</v>
      </c>
      <c r="G5393"/>
      <c r="H5393">
        <v>1.5</v>
      </c>
      <c r="I5393">
        <v>13.83</v>
      </c>
      <c r="J5393" t="s">
        <v>15</v>
      </c>
      <c r="K5393">
        <v>35.81944</v>
      </c>
      <c r="L5393">
        <v>-83.880269999999996</v>
      </c>
      <c r="M5393" s="100" t="s">
        <v>38415</v>
      </c>
      <c r="N5393" t="s">
        <v>26602</v>
      </c>
      <c r="O5393" t="s">
        <v>42320</v>
      </c>
      <c r="P5393">
        <v>2</v>
      </c>
      <c r="Q5393" t="s">
        <v>27975</v>
      </c>
      <c r="R5393" t="s">
        <v>25825</v>
      </c>
      <c r="S5393" t="s">
        <v>26197</v>
      </c>
      <c r="T5393"/>
      <c r="U5393" t="s">
        <v>26198</v>
      </c>
      <c r="V5393" t="s">
        <v>26204</v>
      </c>
      <c r="W5393" s="91" t="s">
        <v>15954</v>
      </c>
      <c r="X5393" s="91" t="s">
        <v>32745</v>
      </c>
      <c r="Y5393" s="97"/>
      <c r="AA5393" s="91" t="str">
        <v>NAILS001.5BT</v>
      </c>
    </row>
    <row r="5394" spans="1:27" s="91" customFormat="1" ht="15" customHeight="1" x14ac:dyDescent="0.35">
      <c r="A5394" t="s">
        <v>15956</v>
      </c>
      <c r="B5394" t="s">
        <v>15955</v>
      </c>
      <c r="C5394" t="s">
        <v>15942</v>
      </c>
      <c r="D5394" t="s">
        <v>15957</v>
      </c>
      <c r="E5394"/>
      <c r="F5394" t="s">
        <v>28994</v>
      </c>
      <c r="G5394"/>
      <c r="H5394">
        <v>3.5</v>
      </c>
      <c r="I5394">
        <v>10.57</v>
      </c>
      <c r="J5394" t="s">
        <v>15</v>
      </c>
      <c r="K5394">
        <v>35.83305</v>
      </c>
      <c r="L5394">
        <v>-83.853880000000004</v>
      </c>
      <c r="M5394" s="100" t="s">
        <v>38415</v>
      </c>
      <c r="N5394" t="s">
        <v>26602</v>
      </c>
      <c r="O5394" t="s">
        <v>42320</v>
      </c>
      <c r="P5394">
        <v>2</v>
      </c>
      <c r="Q5394" t="s">
        <v>27975</v>
      </c>
      <c r="R5394" t="s">
        <v>25825</v>
      </c>
      <c r="S5394" t="s">
        <v>26197</v>
      </c>
      <c r="T5394"/>
      <c r="U5394" t="s">
        <v>26198</v>
      </c>
      <c r="V5394" t="s">
        <v>26204</v>
      </c>
      <c r="W5394" s="91" t="s">
        <v>15958</v>
      </c>
      <c r="X5394" s="91" t="s">
        <v>32746</v>
      </c>
      <c r="Y5394" s="97"/>
      <c r="AA5394" s="91" t="str">
        <v>NAILS003.5BT</v>
      </c>
    </row>
    <row r="5395" spans="1:27" s="91" customFormat="1" ht="15" customHeight="1" x14ac:dyDescent="0.35">
      <c r="A5395" t="s">
        <v>15960</v>
      </c>
      <c r="B5395" t="s">
        <v>15959</v>
      </c>
      <c r="C5395" t="s">
        <v>15942</v>
      </c>
      <c r="D5395" t="s">
        <v>15961</v>
      </c>
      <c r="E5395"/>
      <c r="F5395" t="s">
        <v>28994</v>
      </c>
      <c r="G5395"/>
      <c r="H5395">
        <v>4.5</v>
      </c>
      <c r="I5395">
        <v>1.06</v>
      </c>
      <c r="J5395" t="s">
        <v>15</v>
      </c>
      <c r="K5395">
        <v>35.843000000000004</v>
      </c>
      <c r="L5395">
        <v>-83.838999999999999</v>
      </c>
      <c r="M5395" s="100" t="s">
        <v>38415</v>
      </c>
      <c r="N5395" t="s">
        <v>26602</v>
      </c>
      <c r="O5395" t="s">
        <v>42320</v>
      </c>
      <c r="P5395">
        <v>2</v>
      </c>
      <c r="Q5395" t="s">
        <v>27975</v>
      </c>
      <c r="R5395" t="s">
        <v>25825</v>
      </c>
      <c r="S5395" t="s">
        <v>26197</v>
      </c>
      <c r="T5395"/>
      <c r="U5395" t="s">
        <v>26198</v>
      </c>
      <c r="V5395" t="s">
        <v>26204</v>
      </c>
      <c r="X5395" s="91" t="s">
        <v>32747</v>
      </c>
      <c r="Y5395" s="97"/>
      <c r="AA5395" s="91" t="str">
        <v>NAILS004.5BT</v>
      </c>
    </row>
    <row r="5396" spans="1:27" s="91" customFormat="1" ht="15" customHeight="1" x14ac:dyDescent="0.35">
      <c r="A5396" t="s">
        <v>15963</v>
      </c>
      <c r="B5396" t="s">
        <v>15962</v>
      </c>
      <c r="C5396" t="s">
        <v>15942</v>
      </c>
      <c r="D5396" t="s">
        <v>1075</v>
      </c>
      <c r="E5396"/>
      <c r="F5396" t="s">
        <v>29083</v>
      </c>
      <c r="G5396"/>
      <c r="H5396">
        <v>4.5</v>
      </c>
      <c r="I5396">
        <v>6.21</v>
      </c>
      <c r="J5396" t="s">
        <v>19</v>
      </c>
      <c r="K5396">
        <v>36.011060000000001</v>
      </c>
      <c r="L5396">
        <v>-87.276600000000002</v>
      </c>
      <c r="M5396" s="100" t="s">
        <v>38379</v>
      </c>
      <c r="N5396" t="s">
        <v>26205</v>
      </c>
      <c r="O5396" t="s">
        <v>42781</v>
      </c>
      <c r="P5396">
        <v>1</v>
      </c>
      <c r="Q5396" t="s">
        <v>32748</v>
      </c>
      <c r="R5396" t="s">
        <v>25829</v>
      </c>
      <c r="S5396" t="s">
        <v>26197</v>
      </c>
      <c r="T5396"/>
      <c r="U5396" t="s">
        <v>26198</v>
      </c>
      <c r="V5396" t="s">
        <v>26199</v>
      </c>
      <c r="Y5396" s="97"/>
      <c r="AA5396" s="91" t="str">
        <v>NAILS004.5DI</v>
      </c>
    </row>
    <row r="5397" spans="1:27" s="91" customFormat="1" ht="15" customHeight="1" x14ac:dyDescent="0.35">
      <c r="A5397" t="s">
        <v>15965</v>
      </c>
      <c r="B5397" t="s">
        <v>15964</v>
      </c>
      <c r="C5397" t="s">
        <v>15942</v>
      </c>
      <c r="D5397" t="s">
        <v>15966</v>
      </c>
      <c r="E5397"/>
      <c r="F5397" t="s">
        <v>44</v>
      </c>
      <c r="G5397"/>
      <c r="H5397">
        <v>8.3000000000000007</v>
      </c>
      <c r="I5397">
        <v>1.1499999999999999</v>
      </c>
      <c r="J5397" t="s">
        <v>15</v>
      </c>
      <c r="K5397">
        <v>35.874899999999997</v>
      </c>
      <c r="L5397">
        <v>-83.795940000000002</v>
      </c>
      <c r="M5397" s="100" t="s">
        <v>38415</v>
      </c>
      <c r="N5397" t="s">
        <v>26602</v>
      </c>
      <c r="O5397" t="s">
        <v>42320</v>
      </c>
      <c r="P5397">
        <v>2</v>
      </c>
      <c r="Q5397" t="s">
        <v>27975</v>
      </c>
      <c r="R5397" t="s">
        <v>25825</v>
      </c>
      <c r="S5397" t="s">
        <v>26197</v>
      </c>
      <c r="T5397"/>
      <c r="U5397" t="s">
        <v>26198</v>
      </c>
      <c r="V5397" t="s">
        <v>26204</v>
      </c>
      <c r="X5397" s="91" t="s">
        <v>35584</v>
      </c>
      <c r="Y5397" s="97"/>
      <c r="AA5397" s="91" t="str">
        <v>NAILS008.3BT</v>
      </c>
    </row>
    <row r="5398" spans="1:27" s="91" customFormat="1" ht="15" customHeight="1" x14ac:dyDescent="0.35">
      <c r="A5398" t="s">
        <v>15968</v>
      </c>
      <c r="B5398" t="s">
        <v>15967</v>
      </c>
      <c r="C5398" t="s">
        <v>15969</v>
      </c>
      <c r="D5398" t="s">
        <v>15970</v>
      </c>
      <c r="E5398"/>
      <c r="F5398" t="s">
        <v>27</v>
      </c>
      <c r="G5398"/>
      <c r="H5398">
        <v>2.8</v>
      </c>
      <c r="I5398">
        <v>6.81</v>
      </c>
      <c r="J5398" t="s">
        <v>1463</v>
      </c>
      <c r="K5398">
        <v>35.95664</v>
      </c>
      <c r="L5398">
        <v>-89.285380000000004</v>
      </c>
      <c r="M5398" s="100" t="s">
        <v>38429</v>
      </c>
      <c r="N5398" t="s">
        <v>26286</v>
      </c>
      <c r="O5398" t="s">
        <v>42357</v>
      </c>
      <c r="P5398">
        <v>2</v>
      </c>
      <c r="Q5398" t="s">
        <v>27127</v>
      </c>
      <c r="R5398" t="s">
        <v>25816</v>
      </c>
      <c r="S5398" t="s">
        <v>26197</v>
      </c>
      <c r="T5398"/>
      <c r="U5398" t="s">
        <v>26198</v>
      </c>
      <c r="V5398" t="s">
        <v>26199</v>
      </c>
      <c r="Y5398" s="97"/>
      <c r="AA5398" s="91" t="str">
        <v>NASH002.8DY</v>
      </c>
    </row>
    <row r="5399" spans="1:27" s="91" customFormat="1" ht="15" customHeight="1" x14ac:dyDescent="0.35">
      <c r="A5399" t="s">
        <v>41513</v>
      </c>
      <c r="B5399" t="s">
        <v>21924</v>
      </c>
      <c r="C5399" t="s">
        <v>41514</v>
      </c>
      <c r="D5399" t="s">
        <v>21925</v>
      </c>
      <c r="E5399"/>
      <c r="F5399" t="s">
        <v>29083</v>
      </c>
      <c r="G5399"/>
      <c r="H5399">
        <v>1.1000000000000001</v>
      </c>
      <c r="I5399">
        <v>2.83</v>
      </c>
      <c r="J5399" t="s">
        <v>100</v>
      </c>
      <c r="K5399">
        <v>35.425739999999998</v>
      </c>
      <c r="L5399">
        <v>-87.484380000000002</v>
      </c>
      <c r="M5399" s="100" t="s">
        <v>38391</v>
      </c>
      <c r="N5399" t="s">
        <v>26220</v>
      </c>
      <c r="O5399" t="s">
        <v>43253</v>
      </c>
      <c r="P5399">
        <v>5</v>
      </c>
      <c r="Q5399" t="s">
        <v>28505</v>
      </c>
      <c r="R5399" t="s">
        <v>25808</v>
      </c>
      <c r="S5399" t="s">
        <v>26197</v>
      </c>
      <c r="T5399"/>
      <c r="U5399" t="s">
        <v>26198</v>
      </c>
      <c r="V5399" t="s">
        <v>26199</v>
      </c>
      <c r="W5399" s="91" t="s">
        <v>41515</v>
      </c>
      <c r="X5399" s="91" t="s">
        <v>41516</v>
      </c>
      <c r="Y5399" s="97"/>
      <c r="AA5399" s="91" t="str">
        <v>NATCH001.1LS</v>
      </c>
    </row>
    <row r="5400" spans="1:27" s="91" customFormat="1" ht="15" customHeight="1" x14ac:dyDescent="0.35">
      <c r="A5400" t="s">
        <v>36668</v>
      </c>
      <c r="B5400" t="s">
        <v>36669</v>
      </c>
      <c r="C5400" t="s">
        <v>36670</v>
      </c>
      <c r="D5400" t="s">
        <v>36671</v>
      </c>
      <c r="E5400"/>
      <c r="F5400" t="s">
        <v>29010</v>
      </c>
      <c r="G5400"/>
      <c r="H5400">
        <v>0.1</v>
      </c>
      <c r="I5400">
        <v>1.7</v>
      </c>
      <c r="J5400" t="s">
        <v>398</v>
      </c>
      <c r="K5400">
        <v>36.497909999999997</v>
      </c>
      <c r="L5400">
        <v>-83.954560000000001</v>
      </c>
      <c r="M5400" s="100" t="s">
        <v>38417</v>
      </c>
      <c r="N5400" t="s">
        <v>26260</v>
      </c>
      <c r="O5400" t="s">
        <v>42275</v>
      </c>
      <c r="P5400">
        <v>4</v>
      </c>
      <c r="Q5400" t="s">
        <v>32413</v>
      </c>
      <c r="R5400" t="s">
        <v>25825</v>
      </c>
      <c r="S5400" t="s">
        <v>26197</v>
      </c>
      <c r="T5400"/>
      <c r="U5400" t="s">
        <v>26198</v>
      </c>
      <c r="V5400" t="s">
        <v>26204</v>
      </c>
      <c r="W5400" s="91" t="s">
        <v>39806</v>
      </c>
      <c r="X5400" s="91" t="s">
        <v>39807</v>
      </c>
      <c r="Y5400" s="97"/>
      <c r="AA5400" s="91" t="str">
        <v>NBHOL000.1CL</v>
      </c>
    </row>
    <row r="5401" spans="1:27" s="91" customFormat="1" ht="15" customHeight="1" x14ac:dyDescent="0.35">
      <c r="A5401" t="s">
        <v>15972</v>
      </c>
      <c r="B5401" t="s">
        <v>15971</v>
      </c>
      <c r="C5401" t="s">
        <v>15973</v>
      </c>
      <c r="D5401" t="s">
        <v>15974</v>
      </c>
      <c r="E5401" t="s">
        <v>26424</v>
      </c>
      <c r="F5401" t="s">
        <v>29010</v>
      </c>
      <c r="G5401"/>
      <c r="H5401">
        <v>0.2</v>
      </c>
      <c r="I5401">
        <v>3.5</v>
      </c>
      <c r="J5401" t="s">
        <v>1237</v>
      </c>
      <c r="K5401">
        <v>36.552799999999998</v>
      </c>
      <c r="L5401">
        <v>-84.068600000000004</v>
      </c>
      <c r="M5401" s="100" t="s">
        <v>38417</v>
      </c>
      <c r="N5401" t="s">
        <v>26260</v>
      </c>
      <c r="O5401" t="s">
        <v>42929</v>
      </c>
      <c r="P5401">
        <v>4</v>
      </c>
      <c r="Q5401" t="s">
        <v>27976</v>
      </c>
      <c r="R5401" t="s">
        <v>25825</v>
      </c>
      <c r="S5401" t="s">
        <v>26197</v>
      </c>
      <c r="T5401"/>
      <c r="U5401" t="s">
        <v>26198</v>
      </c>
      <c r="V5401" t="s">
        <v>26204</v>
      </c>
      <c r="W5401" s="91" t="s">
        <v>15975</v>
      </c>
      <c r="X5401" s="91" t="s">
        <v>35585</v>
      </c>
      <c r="Y5401" s="97"/>
      <c r="AA5401" s="91" t="str">
        <v>NBUSI000.2CA</v>
      </c>
    </row>
    <row r="5402" spans="1:27" s="91" customFormat="1" ht="15" customHeight="1" x14ac:dyDescent="0.35">
      <c r="A5402" t="s">
        <v>15977</v>
      </c>
      <c r="B5402" t="s">
        <v>15976</v>
      </c>
      <c r="C5402" t="s">
        <v>15978</v>
      </c>
      <c r="D5402" t="s">
        <v>15979</v>
      </c>
      <c r="E5402"/>
      <c r="F5402" t="s">
        <v>58</v>
      </c>
      <c r="G5402"/>
      <c r="H5402">
        <v>5</v>
      </c>
      <c r="I5402">
        <v>8.2100000000000009</v>
      </c>
      <c r="J5402" t="s">
        <v>313</v>
      </c>
      <c r="K5402">
        <v>36.110320000000002</v>
      </c>
      <c r="L5402">
        <v>-85.047920000000005</v>
      </c>
      <c r="M5402" s="100" t="s">
        <v>38416</v>
      </c>
      <c r="N5402" t="s">
        <v>26258</v>
      </c>
      <c r="O5402" t="s">
        <v>43205</v>
      </c>
      <c r="P5402">
        <v>1</v>
      </c>
      <c r="Q5402" t="s">
        <v>27305</v>
      </c>
      <c r="R5402" t="s">
        <v>25812</v>
      </c>
      <c r="S5402" t="s">
        <v>26197</v>
      </c>
      <c r="T5402"/>
      <c r="U5402" t="s">
        <v>26198</v>
      </c>
      <c r="V5402" t="s">
        <v>26199</v>
      </c>
      <c r="Y5402" s="97"/>
      <c r="AA5402" s="91" t="str">
        <v>NBUSI005.0CU</v>
      </c>
    </row>
    <row r="5403" spans="1:27" s="91" customFormat="1" ht="15" customHeight="1" x14ac:dyDescent="0.35">
      <c r="A5403" t="s">
        <v>15981</v>
      </c>
      <c r="B5403" t="s">
        <v>15980</v>
      </c>
      <c r="C5403" t="s">
        <v>15982</v>
      </c>
      <c r="D5403" t="s">
        <v>15983</v>
      </c>
      <c r="E5403"/>
      <c r="F5403" t="s">
        <v>44</v>
      </c>
      <c r="G5403"/>
      <c r="H5403">
        <v>12.4</v>
      </c>
      <c r="I5403">
        <v>99.11</v>
      </c>
      <c r="J5403" t="s">
        <v>766</v>
      </c>
      <c r="K5403">
        <v>35.174439999999997</v>
      </c>
      <c r="L5403">
        <v>-85.227639999999994</v>
      </c>
      <c r="M5403" s="100" t="s">
        <v>38386</v>
      </c>
      <c r="N5403" t="s">
        <v>29084</v>
      </c>
      <c r="O5403" t="s">
        <v>42181</v>
      </c>
      <c r="P5403">
        <v>4</v>
      </c>
      <c r="Q5403" t="s">
        <v>32749</v>
      </c>
      <c r="R5403" t="s">
        <v>25802</v>
      </c>
      <c r="S5403" t="s">
        <v>26197</v>
      </c>
      <c r="T5403"/>
      <c r="U5403" t="s">
        <v>26198</v>
      </c>
      <c r="V5403" t="s">
        <v>26204</v>
      </c>
      <c r="W5403" s="91" t="s">
        <v>35586</v>
      </c>
      <c r="X5403" s="91" t="s">
        <v>35587</v>
      </c>
      <c r="Y5403" s="97"/>
      <c r="AA5403" s="91" t="str">
        <v>NCHIC012.4HM</v>
      </c>
    </row>
    <row r="5404" spans="1:27" s="91" customFormat="1" ht="15" customHeight="1" x14ac:dyDescent="0.35">
      <c r="A5404" s="310" t="s">
        <v>39808</v>
      </c>
      <c r="B5404" s="310" t="s">
        <v>39809</v>
      </c>
      <c r="C5404" s="310" t="s">
        <v>15982</v>
      </c>
      <c r="D5404" s="310" t="s">
        <v>39810</v>
      </c>
      <c r="E5404" s="310"/>
      <c r="F5404" s="310" t="s">
        <v>44</v>
      </c>
      <c r="G5404" s="310"/>
      <c r="H5404" s="314">
        <v>16.399999999999999</v>
      </c>
      <c r="I5404" s="314">
        <v>74</v>
      </c>
      <c r="J5404" s="310" t="s">
        <v>766</v>
      </c>
      <c r="K5404" s="314">
        <v>35.211181000000003</v>
      </c>
      <c r="L5404" s="314">
        <v>-85.215235000000007</v>
      </c>
      <c r="M5404" s="314" t="s">
        <v>38386</v>
      </c>
      <c r="N5404" s="310" t="s">
        <v>29084</v>
      </c>
      <c r="O5404" s="310" t="s">
        <v>39277</v>
      </c>
      <c r="P5404" s="314">
        <v>4</v>
      </c>
      <c r="Q5404" s="310" t="s">
        <v>27978</v>
      </c>
      <c r="R5404" s="310" t="s">
        <v>25802</v>
      </c>
      <c r="S5404" s="310" t="s">
        <v>26197</v>
      </c>
      <c r="T5404" s="310"/>
      <c r="U5404" s="310" t="s">
        <v>26198</v>
      </c>
      <c r="V5404" s="310" t="s">
        <v>26204</v>
      </c>
      <c r="W5404" s="91" t="s">
        <v>39811</v>
      </c>
      <c r="X5404" s="91" t="s">
        <v>38440</v>
      </c>
      <c r="Y5404" s="97"/>
      <c r="AA5404" s="91" t="str">
        <v>NCHIC016.4HM</v>
      </c>
    </row>
    <row r="5405" spans="1:27" s="91" customFormat="1" ht="15" customHeight="1" x14ac:dyDescent="0.35">
      <c r="A5405" t="s">
        <v>38050</v>
      </c>
      <c r="B5405" t="s">
        <v>38051</v>
      </c>
      <c r="C5405" t="s">
        <v>15982</v>
      </c>
      <c r="D5405" t="s">
        <v>38052</v>
      </c>
      <c r="E5405"/>
      <c r="F5405" t="s">
        <v>44</v>
      </c>
      <c r="G5405" t="s">
        <v>29089</v>
      </c>
      <c r="H5405">
        <v>16.7</v>
      </c>
      <c r="I5405">
        <v>62.2</v>
      </c>
      <c r="J5405" t="s">
        <v>766</v>
      </c>
      <c r="K5405">
        <v>35.214260000000003</v>
      </c>
      <c r="L5405">
        <v>-85.215419999999995</v>
      </c>
      <c r="M5405" s="100" t="s">
        <v>38386</v>
      </c>
      <c r="N5405" t="s">
        <v>29084</v>
      </c>
      <c r="O5405" t="s">
        <v>39277</v>
      </c>
      <c r="P5405">
        <v>4</v>
      </c>
      <c r="Q5405" t="s">
        <v>27978</v>
      </c>
      <c r="R5405" t="s">
        <v>25802</v>
      </c>
      <c r="S5405" t="s">
        <v>26197</v>
      </c>
      <c r="T5405"/>
      <c r="U5405" t="s">
        <v>26198</v>
      </c>
      <c r="V5405" t="s">
        <v>26204</v>
      </c>
      <c r="X5405" s="91" t="s">
        <v>37950</v>
      </c>
      <c r="Y5405" s="97"/>
      <c r="AA5405" s="91" t="str">
        <v>NCHIC016.7HM</v>
      </c>
    </row>
    <row r="5406" spans="1:27" s="91" customFormat="1" ht="15" customHeight="1" x14ac:dyDescent="0.35">
      <c r="A5406" t="s">
        <v>15985</v>
      </c>
      <c r="B5406" t="s">
        <v>15984</v>
      </c>
      <c r="C5406" t="s">
        <v>15982</v>
      </c>
      <c r="D5406" t="s">
        <v>15986</v>
      </c>
      <c r="E5406"/>
      <c r="F5406" t="s">
        <v>29089</v>
      </c>
      <c r="G5406"/>
      <c r="H5406">
        <v>18.7</v>
      </c>
      <c r="I5406">
        <v>60.61</v>
      </c>
      <c r="J5406" t="s">
        <v>766</v>
      </c>
      <c r="K5406">
        <v>35.237200000000001</v>
      </c>
      <c r="L5406">
        <v>-85.234300000000005</v>
      </c>
      <c r="M5406" s="100" t="s">
        <v>38386</v>
      </c>
      <c r="N5406" t="s">
        <v>29084</v>
      </c>
      <c r="O5406" t="s">
        <v>42519</v>
      </c>
      <c r="P5406">
        <v>4</v>
      </c>
      <c r="Q5406" t="s">
        <v>27978</v>
      </c>
      <c r="R5406" t="s">
        <v>25802</v>
      </c>
      <c r="S5406" t="s">
        <v>26197</v>
      </c>
      <c r="T5406"/>
      <c r="U5406" t="s">
        <v>26198</v>
      </c>
      <c r="V5406" t="s">
        <v>26204</v>
      </c>
      <c r="W5406" s="91" t="s">
        <v>15987</v>
      </c>
      <c r="X5406" s="91" t="s">
        <v>32750</v>
      </c>
      <c r="Y5406" s="97"/>
      <c r="AA5406" s="91" t="str">
        <v>NCHIC018.7HM</v>
      </c>
    </row>
    <row r="5407" spans="1:27" s="91" customFormat="1" ht="15" customHeight="1" x14ac:dyDescent="0.35">
      <c r="A5407" t="s">
        <v>15989</v>
      </c>
      <c r="B5407" t="s">
        <v>15988</v>
      </c>
      <c r="C5407" t="s">
        <v>15982</v>
      </c>
      <c r="D5407" t="s">
        <v>15990</v>
      </c>
      <c r="E5407"/>
      <c r="F5407" t="s">
        <v>58</v>
      </c>
      <c r="G5407"/>
      <c r="H5407">
        <v>21.2</v>
      </c>
      <c r="I5407">
        <v>54.84</v>
      </c>
      <c r="J5407" t="s">
        <v>766</v>
      </c>
      <c r="K5407">
        <v>35.253860000000003</v>
      </c>
      <c r="L5407">
        <v>-85.249529999999993</v>
      </c>
      <c r="M5407" s="100" t="s">
        <v>38386</v>
      </c>
      <c r="N5407" t="s">
        <v>29084</v>
      </c>
      <c r="O5407" t="s">
        <v>39812</v>
      </c>
      <c r="P5407">
        <v>4</v>
      </c>
      <c r="Q5407" t="s">
        <v>32751</v>
      </c>
      <c r="R5407" t="s">
        <v>25802</v>
      </c>
      <c r="S5407" t="s">
        <v>26197</v>
      </c>
      <c r="T5407"/>
      <c r="U5407" t="s">
        <v>26198</v>
      </c>
      <c r="V5407" t="s">
        <v>26204</v>
      </c>
      <c r="X5407" s="91" t="s">
        <v>35143</v>
      </c>
      <c r="Y5407" s="97"/>
      <c r="AA5407" s="91" t="str">
        <v>NCHIC021.2HM</v>
      </c>
    </row>
    <row r="5408" spans="1:27" s="91" customFormat="1" ht="15" customHeight="1" x14ac:dyDescent="0.35">
      <c r="A5408" t="s">
        <v>36672</v>
      </c>
      <c r="B5408" t="s">
        <v>36673</v>
      </c>
      <c r="C5408" t="s">
        <v>15993</v>
      </c>
      <c r="D5408" t="s">
        <v>36674</v>
      </c>
      <c r="E5408"/>
      <c r="F5408" t="s">
        <v>58</v>
      </c>
      <c r="G5408"/>
      <c r="H5408">
        <v>22.4</v>
      </c>
      <c r="I5408">
        <v>43</v>
      </c>
      <c r="J5408" t="s">
        <v>766</v>
      </c>
      <c r="K5408">
        <v>35.26717</v>
      </c>
      <c r="L5408">
        <v>-85.264780000000002</v>
      </c>
      <c r="M5408" s="100" t="s">
        <v>38386</v>
      </c>
      <c r="N5408" t="s">
        <v>29084</v>
      </c>
      <c r="O5408" t="s">
        <v>42519</v>
      </c>
      <c r="P5408">
        <v>4</v>
      </c>
      <c r="Q5408" t="s">
        <v>32751</v>
      </c>
      <c r="R5408" t="s">
        <v>25802</v>
      </c>
      <c r="S5408" t="s">
        <v>26197</v>
      </c>
      <c r="T5408"/>
      <c r="U5408" t="s">
        <v>26198</v>
      </c>
      <c r="V5408" t="s">
        <v>26204</v>
      </c>
      <c r="Y5408" s="97"/>
      <c r="AA5408" s="91" t="str">
        <v>NCHIC022.4HM</v>
      </c>
    </row>
    <row r="5409" spans="1:27" s="91" customFormat="1" ht="15" customHeight="1" x14ac:dyDescent="0.35">
      <c r="A5409" t="s">
        <v>15992</v>
      </c>
      <c r="B5409" t="s">
        <v>15991</v>
      </c>
      <c r="C5409" t="s">
        <v>15993</v>
      </c>
      <c r="D5409" t="s">
        <v>15994</v>
      </c>
      <c r="E5409"/>
      <c r="F5409" t="s">
        <v>58</v>
      </c>
      <c r="G5409"/>
      <c r="H5409">
        <v>23.9</v>
      </c>
      <c r="I5409">
        <v>41.7</v>
      </c>
      <c r="J5409" t="s">
        <v>766</v>
      </c>
      <c r="K5409">
        <v>35.254989999999999</v>
      </c>
      <c r="L5409">
        <v>-85.281469999999999</v>
      </c>
      <c r="M5409" s="100" t="s">
        <v>38386</v>
      </c>
      <c r="N5409" t="s">
        <v>29084</v>
      </c>
      <c r="O5409" t="s">
        <v>42519</v>
      </c>
      <c r="P5409">
        <v>4</v>
      </c>
      <c r="Q5409" t="s">
        <v>32751</v>
      </c>
      <c r="R5409" t="s">
        <v>25802</v>
      </c>
      <c r="S5409" t="s">
        <v>26197</v>
      </c>
      <c r="T5409"/>
      <c r="U5409" t="s">
        <v>26198</v>
      </c>
      <c r="V5409" t="s">
        <v>26204</v>
      </c>
      <c r="Y5409" s="97"/>
      <c r="AA5409" s="91" t="str">
        <v>NCHIC023.9HM</v>
      </c>
    </row>
    <row r="5410" spans="1:27" s="91" customFormat="1" ht="15" customHeight="1" x14ac:dyDescent="0.35">
      <c r="A5410" t="s">
        <v>15996</v>
      </c>
      <c r="B5410" t="s">
        <v>15995</v>
      </c>
      <c r="C5410" t="s">
        <v>15997</v>
      </c>
      <c r="D5410" t="s">
        <v>15998</v>
      </c>
      <c r="E5410"/>
      <c r="F5410" t="s">
        <v>58</v>
      </c>
      <c r="G5410"/>
      <c r="H5410">
        <v>26.4</v>
      </c>
      <c r="I5410">
        <v>12.5</v>
      </c>
      <c r="J5410" t="s">
        <v>766</v>
      </c>
      <c r="K5410">
        <v>35.223010000000002</v>
      </c>
      <c r="L5410">
        <v>-85.313900000000004</v>
      </c>
      <c r="M5410" s="100" t="s">
        <v>38386</v>
      </c>
      <c r="N5410" t="s">
        <v>29084</v>
      </c>
      <c r="O5410" t="s">
        <v>42519</v>
      </c>
      <c r="P5410">
        <v>4</v>
      </c>
      <c r="Q5410" t="s">
        <v>27977</v>
      </c>
      <c r="R5410" t="s">
        <v>25802</v>
      </c>
      <c r="S5410" t="s">
        <v>26197</v>
      </c>
      <c r="T5410"/>
      <c r="U5410" t="s">
        <v>26198</v>
      </c>
      <c r="V5410" t="s">
        <v>26204</v>
      </c>
      <c r="Y5410" s="97"/>
      <c r="AA5410" s="91" t="str">
        <v>NCHIC026.4HM</v>
      </c>
    </row>
    <row r="5411" spans="1:27" s="91" customFormat="1" ht="15" customHeight="1" x14ac:dyDescent="0.35">
      <c r="A5411" t="s">
        <v>16000</v>
      </c>
      <c r="B5411" t="s">
        <v>15999</v>
      </c>
      <c r="C5411" t="s">
        <v>15982</v>
      </c>
      <c r="D5411" t="s">
        <v>16001</v>
      </c>
      <c r="E5411"/>
      <c r="F5411" t="s">
        <v>58</v>
      </c>
      <c r="G5411"/>
      <c r="H5411">
        <v>29.5</v>
      </c>
      <c r="I5411">
        <v>10.42</v>
      </c>
      <c r="J5411" t="s">
        <v>766</v>
      </c>
      <c r="K5411">
        <v>35.213230000000003</v>
      </c>
      <c r="L5411">
        <v>-85.332520000000002</v>
      </c>
      <c r="M5411" s="100" t="s">
        <v>38386</v>
      </c>
      <c r="N5411" t="s">
        <v>29084</v>
      </c>
      <c r="O5411" t="s">
        <v>42519</v>
      </c>
      <c r="P5411">
        <v>4</v>
      </c>
      <c r="Q5411" t="s">
        <v>27977</v>
      </c>
      <c r="R5411" t="s">
        <v>25802</v>
      </c>
      <c r="S5411" t="s">
        <v>26197</v>
      </c>
      <c r="T5411"/>
      <c r="U5411" t="s">
        <v>26198</v>
      </c>
      <c r="V5411" t="s">
        <v>26204</v>
      </c>
      <c r="W5411" s="91" t="s">
        <v>16002</v>
      </c>
      <c r="X5411" s="91" t="s">
        <v>35588</v>
      </c>
      <c r="Y5411" s="97"/>
      <c r="AA5411" s="91" t="str">
        <v>NCHIC029.5HM</v>
      </c>
    </row>
    <row r="5412" spans="1:27" s="91" customFormat="1" ht="15" customHeight="1" x14ac:dyDescent="0.35">
      <c r="A5412" t="s">
        <v>16004</v>
      </c>
      <c r="B5412" t="s">
        <v>16003</v>
      </c>
      <c r="C5412" t="s">
        <v>16005</v>
      </c>
      <c r="D5412" t="s">
        <v>16006</v>
      </c>
      <c r="E5412"/>
      <c r="F5412" t="s">
        <v>44</v>
      </c>
      <c r="G5412"/>
      <c r="H5412">
        <v>0.7</v>
      </c>
      <c r="I5412">
        <v>1.74</v>
      </c>
      <c r="J5412" t="s">
        <v>766</v>
      </c>
      <c r="K5412">
        <v>35.147309999999997</v>
      </c>
      <c r="L5412">
        <v>-85.237189999999998</v>
      </c>
      <c r="M5412" s="100" t="s">
        <v>38386</v>
      </c>
      <c r="N5412" t="s">
        <v>29084</v>
      </c>
      <c r="O5412" t="s">
        <v>42181</v>
      </c>
      <c r="P5412">
        <v>4</v>
      </c>
      <c r="Q5412" t="s">
        <v>27979</v>
      </c>
      <c r="R5412" t="s">
        <v>25802</v>
      </c>
      <c r="S5412" t="s">
        <v>26197</v>
      </c>
      <c r="T5412"/>
      <c r="U5412" t="s">
        <v>26198</v>
      </c>
      <c r="V5412" t="s">
        <v>26204</v>
      </c>
      <c r="W5412" s="91" t="s">
        <v>16007</v>
      </c>
      <c r="X5412" s="91" t="s">
        <v>35589</v>
      </c>
      <c r="Y5412" s="97"/>
      <c r="AA5412" s="91" t="str">
        <v>NCHIC7.4T0.7HM</v>
      </c>
    </row>
    <row r="5413" spans="1:27" s="91" customFormat="1" ht="15" customHeight="1" x14ac:dyDescent="0.35">
      <c r="A5413" t="s">
        <v>16009</v>
      </c>
      <c r="B5413" t="s">
        <v>16008</v>
      </c>
      <c r="C5413" t="s">
        <v>16010</v>
      </c>
      <c r="D5413" t="s">
        <v>16011</v>
      </c>
      <c r="E5413"/>
      <c r="F5413" t="s">
        <v>29083</v>
      </c>
      <c r="G5413"/>
      <c r="H5413">
        <v>0.1</v>
      </c>
      <c r="I5413">
        <v>0.12</v>
      </c>
      <c r="J5413" t="s">
        <v>53</v>
      </c>
      <c r="K5413">
        <v>35.229500000000002</v>
      </c>
      <c r="L5413">
        <v>-87.193799999999996</v>
      </c>
      <c r="M5413" s="100" t="s">
        <v>38385</v>
      </c>
      <c r="N5413" t="s">
        <v>26213</v>
      </c>
      <c r="O5413" t="s">
        <v>42785</v>
      </c>
      <c r="P5413">
        <v>2</v>
      </c>
      <c r="Q5413" t="s">
        <v>32752</v>
      </c>
      <c r="R5413" t="s">
        <v>25808</v>
      </c>
      <c r="S5413" t="s">
        <v>26197</v>
      </c>
      <c r="T5413"/>
      <c r="U5413" t="s">
        <v>26198</v>
      </c>
      <c r="V5413" t="s">
        <v>26199</v>
      </c>
      <c r="W5413" s="91" t="s">
        <v>16012</v>
      </c>
      <c r="X5413" s="91" t="s">
        <v>29606</v>
      </c>
      <c r="Y5413" s="97"/>
      <c r="AA5413" s="91" t="str">
        <v>NCHOA0.5T0.1GS</v>
      </c>
    </row>
    <row r="5414" spans="1:27" s="91" customFormat="1" ht="15" customHeight="1" x14ac:dyDescent="0.35">
      <c r="A5414" t="s">
        <v>16014</v>
      </c>
      <c r="B5414" t="s">
        <v>16013</v>
      </c>
      <c r="C5414" t="s">
        <v>16015</v>
      </c>
      <c r="D5414" t="s">
        <v>4335</v>
      </c>
      <c r="E5414"/>
      <c r="F5414" t="s">
        <v>29083</v>
      </c>
      <c r="G5414"/>
      <c r="H5414">
        <v>0.3</v>
      </c>
      <c r="I5414">
        <v>2.62</v>
      </c>
      <c r="J5414" t="s">
        <v>53</v>
      </c>
      <c r="K5414">
        <v>35.227499999999999</v>
      </c>
      <c r="L5414">
        <v>-87.188699999999997</v>
      </c>
      <c r="M5414" s="100" t="s">
        <v>38385</v>
      </c>
      <c r="N5414" t="s">
        <v>26213</v>
      </c>
      <c r="O5414" t="s">
        <v>42785</v>
      </c>
      <c r="P5414">
        <v>2</v>
      </c>
      <c r="Q5414" t="s">
        <v>32752</v>
      </c>
      <c r="R5414" t="s">
        <v>25808</v>
      </c>
      <c r="S5414" t="s">
        <v>26197</v>
      </c>
      <c r="T5414"/>
      <c r="U5414" t="s">
        <v>26198</v>
      </c>
      <c r="V5414" t="s">
        <v>26199</v>
      </c>
      <c r="Y5414" s="97"/>
      <c r="AA5414" s="91" t="str">
        <v>NCHOA000.3GS</v>
      </c>
    </row>
    <row r="5415" spans="1:27" s="91" customFormat="1" ht="15" customHeight="1" x14ac:dyDescent="0.35">
      <c r="A5415" t="s">
        <v>16017</v>
      </c>
      <c r="B5415" t="s">
        <v>16016</v>
      </c>
      <c r="C5415" t="s">
        <v>16018</v>
      </c>
      <c r="D5415" t="s">
        <v>16019</v>
      </c>
      <c r="E5415"/>
      <c r="F5415" t="s">
        <v>29083</v>
      </c>
      <c r="G5415"/>
      <c r="H5415">
        <v>3.3</v>
      </c>
      <c r="I5415">
        <v>19.21</v>
      </c>
      <c r="J5415" t="s">
        <v>22</v>
      </c>
      <c r="K5415">
        <v>36.497610000000002</v>
      </c>
      <c r="L5415">
        <v>-87.697779999999995</v>
      </c>
      <c r="M5415" s="100" t="s">
        <v>38380</v>
      </c>
      <c r="N5415" t="s">
        <v>26208</v>
      </c>
      <c r="O5415" t="s">
        <v>42340</v>
      </c>
      <c r="P5415">
        <v>5</v>
      </c>
      <c r="Q5415" t="s">
        <v>32753</v>
      </c>
      <c r="R5415" t="s">
        <v>25829</v>
      </c>
      <c r="S5415" t="s">
        <v>26197</v>
      </c>
      <c r="T5415"/>
      <c r="U5415" t="s">
        <v>26198</v>
      </c>
      <c r="V5415" t="s">
        <v>26199</v>
      </c>
      <c r="W5415" s="91" t="s">
        <v>16020</v>
      </c>
      <c r="X5415" s="91" t="s">
        <v>32754</v>
      </c>
      <c r="Y5415" s="97"/>
      <c r="AA5415" s="91" t="str">
        <v>NCROS003.3ST</v>
      </c>
    </row>
    <row r="5416" spans="1:27" s="91" customFormat="1" ht="15" customHeight="1" x14ac:dyDescent="0.35">
      <c r="A5416" t="s">
        <v>16022</v>
      </c>
      <c r="B5416" t="s">
        <v>16021</v>
      </c>
      <c r="C5416" t="s">
        <v>16023</v>
      </c>
      <c r="D5416" t="s">
        <v>16024</v>
      </c>
      <c r="E5416"/>
      <c r="F5416" t="s">
        <v>29083</v>
      </c>
      <c r="G5416"/>
      <c r="H5416">
        <v>4</v>
      </c>
      <c r="I5416">
        <v>9.99</v>
      </c>
      <c r="J5416" t="s">
        <v>22</v>
      </c>
      <c r="K5416">
        <v>36.504167000000002</v>
      </c>
      <c r="L5416">
        <v>-87.692499999999995</v>
      </c>
      <c r="M5416" s="100" t="s">
        <v>38380</v>
      </c>
      <c r="N5416" t="s">
        <v>26208</v>
      </c>
      <c r="O5416" t="s">
        <v>42340</v>
      </c>
      <c r="P5416">
        <v>5</v>
      </c>
      <c r="Q5416" t="s">
        <v>32753</v>
      </c>
      <c r="R5416" t="s">
        <v>25829</v>
      </c>
      <c r="S5416" t="s">
        <v>26197</v>
      </c>
      <c r="T5416"/>
      <c r="U5416" t="s">
        <v>26198</v>
      </c>
      <c r="V5416" t="s">
        <v>26199</v>
      </c>
      <c r="X5416" s="91" t="s">
        <v>32755</v>
      </c>
      <c r="Y5416" s="97"/>
      <c r="AA5416" s="91" t="str">
        <v>NCROS004.0ST</v>
      </c>
    </row>
    <row r="5417" spans="1:27" s="91" customFormat="1" ht="15" customHeight="1" x14ac:dyDescent="0.35">
      <c r="A5417" t="s">
        <v>16026</v>
      </c>
      <c r="B5417" t="s">
        <v>16025</v>
      </c>
      <c r="C5417" t="s">
        <v>16027</v>
      </c>
      <c r="D5417" t="s">
        <v>16028</v>
      </c>
      <c r="E5417"/>
      <c r="F5417" t="s">
        <v>75</v>
      </c>
      <c r="G5417"/>
      <c r="H5417">
        <v>0.1</v>
      </c>
      <c r="I5417">
        <v>1.87</v>
      </c>
      <c r="J5417" t="s">
        <v>153</v>
      </c>
      <c r="K5417">
        <v>36.095559999999999</v>
      </c>
      <c r="L5417">
        <v>-86.129440000000002</v>
      </c>
      <c r="M5417" s="100" t="s">
        <v>38431</v>
      </c>
      <c r="N5417" t="s">
        <v>26295</v>
      </c>
      <c r="O5417" t="s">
        <v>42216</v>
      </c>
      <c r="P5417">
        <v>4</v>
      </c>
      <c r="Q5417" t="s">
        <v>27980</v>
      </c>
      <c r="R5417" t="s">
        <v>25829</v>
      </c>
      <c r="S5417" t="s">
        <v>26197</v>
      </c>
      <c r="T5417"/>
      <c r="U5417" t="s">
        <v>26198</v>
      </c>
      <c r="V5417" t="s">
        <v>26199</v>
      </c>
      <c r="X5417" s="91" t="s">
        <v>35590</v>
      </c>
      <c r="Y5417" s="97"/>
      <c r="AA5417" s="91" t="str">
        <v>NEAL000.1WS</v>
      </c>
    </row>
    <row r="5418" spans="1:27" s="91" customFormat="1" ht="15" customHeight="1" x14ac:dyDescent="0.35">
      <c r="A5418" t="s">
        <v>16030</v>
      </c>
      <c r="B5418" t="s">
        <v>16029</v>
      </c>
      <c r="C5418" t="s">
        <v>16027</v>
      </c>
      <c r="D5418" t="s">
        <v>14361</v>
      </c>
      <c r="E5418"/>
      <c r="F5418" t="s">
        <v>29088</v>
      </c>
      <c r="G5418"/>
      <c r="H5418">
        <v>0.3</v>
      </c>
      <c r="I5418">
        <v>3.21</v>
      </c>
      <c r="J5418" t="s">
        <v>793</v>
      </c>
      <c r="K5418">
        <v>36.603459999999998</v>
      </c>
      <c r="L5418">
        <v>-86.655190000000005</v>
      </c>
      <c r="M5418" s="100" t="s">
        <v>38413</v>
      </c>
      <c r="N5418" t="s">
        <v>26250</v>
      </c>
      <c r="O5418" t="s">
        <v>42151</v>
      </c>
      <c r="P5418">
        <v>4</v>
      </c>
      <c r="Q5418" t="s">
        <v>27981</v>
      </c>
      <c r="R5418" t="s">
        <v>25829</v>
      </c>
      <c r="S5418" t="s">
        <v>26197</v>
      </c>
      <c r="T5418"/>
      <c r="U5418" t="s">
        <v>26198</v>
      </c>
      <c r="V5418" t="s">
        <v>26199</v>
      </c>
      <c r="W5418" s="91" t="s">
        <v>16031</v>
      </c>
      <c r="X5418" s="91" t="s">
        <v>32756</v>
      </c>
      <c r="Y5418" s="97"/>
      <c r="AA5418" s="91" t="str">
        <v>NEAL000.3RN</v>
      </c>
    </row>
    <row r="5419" spans="1:27" s="91" customFormat="1" ht="15" customHeight="1" x14ac:dyDescent="0.35">
      <c r="A5419" t="s">
        <v>29323</v>
      </c>
      <c r="B5419" t="s">
        <v>8728</v>
      </c>
      <c r="C5419" t="s">
        <v>8730</v>
      </c>
      <c r="D5419" t="s">
        <v>8731</v>
      </c>
      <c r="E5419" t="s">
        <v>26424</v>
      </c>
      <c r="F5419" t="s">
        <v>29086</v>
      </c>
      <c r="G5419"/>
      <c r="H5419">
        <v>1.5</v>
      </c>
      <c r="I5419">
        <v>0.4</v>
      </c>
      <c r="J5419" t="s">
        <v>454</v>
      </c>
      <c r="K5419">
        <v>35.163600000000002</v>
      </c>
      <c r="L5419">
        <v>-86.271199999999993</v>
      </c>
      <c r="M5419" s="100" t="s">
        <v>38457</v>
      </c>
      <c r="N5419" t="s">
        <v>26336</v>
      </c>
      <c r="O5419" t="s">
        <v>42954</v>
      </c>
      <c r="P5419">
        <v>2</v>
      </c>
      <c r="Q5419" t="s">
        <v>32757</v>
      </c>
      <c r="R5419" t="s">
        <v>25808</v>
      </c>
      <c r="S5419" t="s">
        <v>26197</v>
      </c>
      <c r="T5419"/>
      <c r="U5419" t="s">
        <v>26198</v>
      </c>
      <c r="V5419" t="s">
        <v>26199</v>
      </c>
      <c r="W5419" s="91" t="s">
        <v>8729</v>
      </c>
      <c r="X5419" s="91" t="s">
        <v>32758</v>
      </c>
      <c r="Y5419" s="97"/>
      <c r="AA5419" s="91" t="str">
        <v>NEAL001.5FR</v>
      </c>
    </row>
    <row r="5420" spans="1:27" s="91" customFormat="1" ht="15" customHeight="1" x14ac:dyDescent="0.35">
      <c r="A5420" t="s">
        <v>16033</v>
      </c>
      <c r="B5420" t="s">
        <v>16032</v>
      </c>
      <c r="C5420" t="s">
        <v>16034</v>
      </c>
      <c r="D5420" t="s">
        <v>16035</v>
      </c>
      <c r="E5420"/>
      <c r="F5420" t="s">
        <v>9</v>
      </c>
      <c r="G5420"/>
      <c r="H5420">
        <v>1</v>
      </c>
      <c r="I5420">
        <v>2.79</v>
      </c>
      <c r="J5420" t="s">
        <v>10</v>
      </c>
      <c r="K5420">
        <v>35.10286</v>
      </c>
      <c r="L5420">
        <v>-88.694050000000004</v>
      </c>
      <c r="M5420" s="100" t="s">
        <v>38377</v>
      </c>
      <c r="N5420" t="s">
        <v>26200</v>
      </c>
      <c r="O5420" t="s">
        <v>42518</v>
      </c>
      <c r="P5420">
        <v>4</v>
      </c>
      <c r="Q5420" t="s">
        <v>27982</v>
      </c>
      <c r="R5420" t="s">
        <v>25816</v>
      </c>
      <c r="S5420" t="s">
        <v>26197</v>
      </c>
      <c r="T5420"/>
      <c r="U5420" t="s">
        <v>26198</v>
      </c>
      <c r="V5420" t="s">
        <v>26199</v>
      </c>
      <c r="Y5420" s="97"/>
      <c r="AA5420" s="91" t="str">
        <v>NEATH001.0MC</v>
      </c>
    </row>
    <row r="5421" spans="1:27" s="91" customFormat="1" ht="15" customHeight="1" x14ac:dyDescent="0.35">
      <c r="A5421" s="310" t="s">
        <v>39813</v>
      </c>
      <c r="B5421" s="310" t="s">
        <v>39814</v>
      </c>
      <c r="C5421" s="310" t="s">
        <v>39815</v>
      </c>
      <c r="D5421" s="310" t="s">
        <v>39816</v>
      </c>
      <c r="E5421" s="310"/>
      <c r="F5421" s="310" t="s">
        <v>33</v>
      </c>
      <c r="G5421" s="310"/>
      <c r="H5421" s="314">
        <v>0.5</v>
      </c>
      <c r="I5421" s="314">
        <v>1.5</v>
      </c>
      <c r="J5421" s="310" t="s">
        <v>277</v>
      </c>
      <c r="K5421" s="314">
        <v>36.254840000000002</v>
      </c>
      <c r="L5421" s="314">
        <v>-86.707589999999996</v>
      </c>
      <c r="M5421" s="314" t="s">
        <v>38414</v>
      </c>
      <c r="N5421" s="310" t="s">
        <v>26254</v>
      </c>
      <c r="O5421" s="310" t="s">
        <v>38985</v>
      </c>
      <c r="P5421" s="314">
        <v>5</v>
      </c>
      <c r="Q5421" s="310" t="s">
        <v>39817</v>
      </c>
      <c r="R5421" s="310" t="s">
        <v>25829</v>
      </c>
      <c r="S5421" s="310" t="s">
        <v>26197</v>
      </c>
      <c r="T5421" s="310"/>
      <c r="U5421" s="310" t="s">
        <v>26198</v>
      </c>
      <c r="V5421" s="310" t="s">
        <v>26199</v>
      </c>
      <c r="W5421" s="91" t="s">
        <v>39818</v>
      </c>
      <c r="X5421" s="91" t="s">
        <v>39459</v>
      </c>
      <c r="Y5421" s="97"/>
      <c r="AA5421" s="91" t="str">
        <v>NEELE000.5DA</v>
      </c>
    </row>
    <row r="5422" spans="1:27" s="91" customFormat="1" ht="15" customHeight="1" x14ac:dyDescent="0.35">
      <c r="A5422" t="s">
        <v>16037</v>
      </c>
      <c r="B5422" t="s">
        <v>16036</v>
      </c>
      <c r="C5422" t="s">
        <v>16038</v>
      </c>
      <c r="D5422" t="s">
        <v>16039</v>
      </c>
      <c r="E5422"/>
      <c r="F5422" t="s">
        <v>29086</v>
      </c>
      <c r="G5422"/>
      <c r="H5422">
        <v>1.1000000000000001</v>
      </c>
      <c r="I5422">
        <v>0.9</v>
      </c>
      <c r="J5422" t="s">
        <v>235</v>
      </c>
      <c r="K5422">
        <v>36.562220000000003</v>
      </c>
      <c r="L5422">
        <v>-85.468610999999996</v>
      </c>
      <c r="M5422" s="100" t="s">
        <v>38411</v>
      </c>
      <c r="N5422" t="s">
        <v>26248</v>
      </c>
      <c r="O5422" t="s">
        <v>42511</v>
      </c>
      <c r="P5422">
        <v>4</v>
      </c>
      <c r="Q5422" t="s">
        <v>32759</v>
      </c>
      <c r="R5422" t="s">
        <v>25812</v>
      </c>
      <c r="S5422" t="s">
        <v>26197</v>
      </c>
      <c r="T5422"/>
      <c r="U5422" t="s">
        <v>26198</v>
      </c>
      <c r="V5422" t="s">
        <v>26199</v>
      </c>
      <c r="Y5422" s="97"/>
      <c r="AA5422" s="91" t="str">
        <v>NEELY001.1CY</v>
      </c>
    </row>
    <row r="5423" spans="1:27" s="91" customFormat="1" ht="15" customHeight="1" x14ac:dyDescent="0.35">
      <c r="A5423" t="s">
        <v>16044</v>
      </c>
      <c r="B5423" t="s">
        <v>16043</v>
      </c>
      <c r="C5423" t="s">
        <v>16045</v>
      </c>
      <c r="D5423" t="s">
        <v>16046</v>
      </c>
      <c r="E5423"/>
      <c r="F5423" t="s">
        <v>9</v>
      </c>
      <c r="G5423"/>
      <c r="H5423">
        <v>0.5</v>
      </c>
      <c r="I5423">
        <v>4.1100000000000003</v>
      </c>
      <c r="J5423" t="s">
        <v>896</v>
      </c>
      <c r="K5423">
        <v>36.172110000000004</v>
      </c>
      <c r="L5423">
        <v>-88.393079999999998</v>
      </c>
      <c r="M5423" s="100" t="s">
        <v>38404</v>
      </c>
      <c r="N5423" t="s">
        <v>26243</v>
      </c>
      <c r="O5423" t="s">
        <v>42276</v>
      </c>
      <c r="P5423">
        <v>5</v>
      </c>
      <c r="Q5423" t="s">
        <v>32761</v>
      </c>
      <c r="R5423" t="s">
        <v>25816</v>
      </c>
      <c r="S5423" t="s">
        <v>26197</v>
      </c>
      <c r="T5423"/>
      <c r="U5423" t="s">
        <v>26198</v>
      </c>
      <c r="V5423" t="s">
        <v>26199</v>
      </c>
      <c r="Y5423" s="97"/>
      <c r="AA5423" s="91" t="str">
        <v>NEIL000.5HN</v>
      </c>
    </row>
    <row r="5424" spans="1:27" s="91" customFormat="1" ht="15" customHeight="1" x14ac:dyDescent="0.35">
      <c r="A5424" t="s">
        <v>16048</v>
      </c>
      <c r="B5424" t="s">
        <v>16047</v>
      </c>
      <c r="C5424" t="s">
        <v>16049</v>
      </c>
      <c r="D5424" t="s">
        <v>16050</v>
      </c>
      <c r="E5424"/>
      <c r="F5424" t="s">
        <v>75</v>
      </c>
      <c r="G5424" t="s">
        <v>33</v>
      </c>
      <c r="H5424">
        <v>0.5</v>
      </c>
      <c r="I5424">
        <v>25.94</v>
      </c>
      <c r="J5424" t="s">
        <v>95</v>
      </c>
      <c r="K5424">
        <v>35.845573000000002</v>
      </c>
      <c r="L5424">
        <v>-86.699084999999997</v>
      </c>
      <c r="M5424" s="100" t="s">
        <v>38379</v>
      </c>
      <c r="N5424" t="s">
        <v>26205</v>
      </c>
      <c r="O5424" t="s">
        <v>42777</v>
      </c>
      <c r="P5424">
        <v>1</v>
      </c>
      <c r="Q5424" t="s">
        <v>27983</v>
      </c>
      <c r="R5424" t="s">
        <v>25829</v>
      </c>
      <c r="S5424" t="s">
        <v>26197</v>
      </c>
      <c r="T5424"/>
      <c r="U5424" t="s">
        <v>26198</v>
      </c>
      <c r="V5424" t="s">
        <v>26199</v>
      </c>
      <c r="Y5424" s="97"/>
      <c r="AA5424" s="91" t="str">
        <v>NELSO000.5WI</v>
      </c>
    </row>
    <row r="5425" spans="1:27" s="91" customFormat="1" ht="15" customHeight="1" x14ac:dyDescent="0.35">
      <c r="A5425" t="s">
        <v>16052</v>
      </c>
      <c r="B5425" t="s">
        <v>16051</v>
      </c>
      <c r="C5425" t="s">
        <v>16049</v>
      </c>
      <c r="D5425" t="s">
        <v>16053</v>
      </c>
      <c r="E5425"/>
      <c r="F5425" t="s">
        <v>27</v>
      </c>
      <c r="G5425"/>
      <c r="H5425">
        <v>1.1000000000000001</v>
      </c>
      <c r="I5425">
        <v>7.05</v>
      </c>
      <c r="J5425" t="s">
        <v>3295</v>
      </c>
      <c r="K5425">
        <v>35.771590000000003</v>
      </c>
      <c r="L5425">
        <v>-89.512320000000003</v>
      </c>
      <c r="M5425" s="100" t="s">
        <v>38450</v>
      </c>
      <c r="N5425" t="s">
        <v>26319</v>
      </c>
      <c r="O5425" t="s">
        <v>42776</v>
      </c>
      <c r="P5425">
        <v>4</v>
      </c>
      <c r="Q5425" t="s">
        <v>27984</v>
      </c>
      <c r="R5425" t="s">
        <v>25816</v>
      </c>
      <c r="S5425" t="s">
        <v>26197</v>
      </c>
      <c r="T5425"/>
      <c r="U5425" t="s">
        <v>26198</v>
      </c>
      <c r="V5425" t="s">
        <v>26199</v>
      </c>
      <c r="W5425" s="91" t="s">
        <v>16054</v>
      </c>
      <c r="X5425" s="91" t="s">
        <v>32762</v>
      </c>
      <c r="Y5425" s="97"/>
      <c r="AA5425" s="91" t="str">
        <v>NELSO001.1LE</v>
      </c>
    </row>
    <row r="5426" spans="1:27" s="91" customFormat="1" ht="15" customHeight="1" x14ac:dyDescent="0.35">
      <c r="A5426" t="s">
        <v>16056</v>
      </c>
      <c r="B5426" t="s">
        <v>16055</v>
      </c>
      <c r="C5426" t="s">
        <v>16049</v>
      </c>
      <c r="D5426" t="s">
        <v>16057</v>
      </c>
      <c r="E5426"/>
      <c r="F5426" t="s">
        <v>75</v>
      </c>
      <c r="G5426"/>
      <c r="H5426">
        <v>1.2</v>
      </c>
      <c r="I5426">
        <v>19.57</v>
      </c>
      <c r="J5426" t="s">
        <v>95</v>
      </c>
      <c r="K5426">
        <v>35.841388999999999</v>
      </c>
      <c r="L5426">
        <v>-86.688890000000001</v>
      </c>
      <c r="M5426" s="100" t="s">
        <v>38379</v>
      </c>
      <c r="N5426" t="s">
        <v>26205</v>
      </c>
      <c r="O5426" t="s">
        <v>42777</v>
      </c>
      <c r="P5426">
        <v>1</v>
      </c>
      <c r="Q5426" t="s">
        <v>27983</v>
      </c>
      <c r="R5426" t="s">
        <v>25829</v>
      </c>
      <c r="S5426" t="s">
        <v>26197</v>
      </c>
      <c r="T5426"/>
      <c r="U5426" t="s">
        <v>26198</v>
      </c>
      <c r="V5426" t="s">
        <v>26199</v>
      </c>
      <c r="Y5426" s="97"/>
      <c r="AA5426" s="91" t="str">
        <v>NELSO001.2WI</v>
      </c>
    </row>
    <row r="5427" spans="1:27" s="91" customFormat="1" ht="15" customHeight="1" x14ac:dyDescent="0.35">
      <c r="A5427" t="s">
        <v>16059</v>
      </c>
      <c r="B5427" t="s">
        <v>16058</v>
      </c>
      <c r="C5427" t="s">
        <v>16060</v>
      </c>
      <c r="D5427" t="s">
        <v>16061</v>
      </c>
      <c r="E5427"/>
      <c r="F5427" t="s">
        <v>29089</v>
      </c>
      <c r="G5427"/>
      <c r="H5427">
        <v>2.5</v>
      </c>
      <c r="I5427">
        <v>9.41</v>
      </c>
      <c r="J5427" t="s">
        <v>826</v>
      </c>
      <c r="K5427">
        <v>36.395555999999999</v>
      </c>
      <c r="L5427">
        <v>-85.209721999999999</v>
      </c>
      <c r="M5427" s="100" t="s">
        <v>38411</v>
      </c>
      <c r="N5427" t="s">
        <v>26248</v>
      </c>
      <c r="O5427" t="s">
        <v>42778</v>
      </c>
      <c r="P5427">
        <v>4</v>
      </c>
      <c r="Q5427" t="s">
        <v>32763</v>
      </c>
      <c r="R5427" t="s">
        <v>25812</v>
      </c>
      <c r="S5427" t="s">
        <v>26197</v>
      </c>
      <c r="T5427"/>
      <c r="U5427" t="s">
        <v>26198</v>
      </c>
      <c r="V5427" t="s">
        <v>26199</v>
      </c>
      <c r="Y5427" s="97"/>
      <c r="AA5427" s="91" t="str">
        <v>NETTL002.5OV</v>
      </c>
    </row>
    <row r="5428" spans="1:27" s="91" customFormat="1" ht="15" customHeight="1" x14ac:dyDescent="0.35">
      <c r="A5428" t="s">
        <v>16063</v>
      </c>
      <c r="B5428" t="s">
        <v>16062</v>
      </c>
      <c r="C5428" t="s">
        <v>16064</v>
      </c>
      <c r="D5428" t="s">
        <v>16065</v>
      </c>
      <c r="E5428"/>
      <c r="F5428" t="s">
        <v>29083</v>
      </c>
      <c r="G5428"/>
      <c r="H5428">
        <v>1.9</v>
      </c>
      <c r="I5428">
        <v>2.57</v>
      </c>
      <c r="J5428" t="s">
        <v>22</v>
      </c>
      <c r="K5428">
        <v>36.606920000000002</v>
      </c>
      <c r="L5428">
        <v>-87.933269999999993</v>
      </c>
      <c r="M5428" s="100" t="s">
        <v>38380</v>
      </c>
      <c r="N5428" t="s">
        <v>26208</v>
      </c>
      <c r="O5428" t="s">
        <v>42779</v>
      </c>
      <c r="P5428">
        <v>5</v>
      </c>
      <c r="Q5428" t="s">
        <v>32764</v>
      </c>
      <c r="R5428" t="s">
        <v>25829</v>
      </c>
      <c r="S5428" t="s">
        <v>26197</v>
      </c>
      <c r="T5428"/>
      <c r="U5428" t="s">
        <v>26198</v>
      </c>
      <c r="V5428" t="s">
        <v>26199</v>
      </c>
      <c r="Y5428" s="97"/>
      <c r="AA5428" s="91" t="str">
        <v>NEVIL001.9ST</v>
      </c>
    </row>
    <row r="5429" spans="1:27" s="91" customFormat="1" ht="15" customHeight="1" x14ac:dyDescent="0.35">
      <c r="A5429" t="s">
        <v>16067</v>
      </c>
      <c r="B5429" t="s">
        <v>16066</v>
      </c>
      <c r="C5429" t="s">
        <v>7525</v>
      </c>
      <c r="D5429" t="s">
        <v>16068</v>
      </c>
      <c r="E5429"/>
      <c r="F5429" t="s">
        <v>58</v>
      </c>
      <c r="G5429"/>
      <c r="H5429">
        <v>8.8000000000000007</v>
      </c>
      <c r="I5429">
        <v>371.47</v>
      </c>
      <c r="J5429" t="s">
        <v>325</v>
      </c>
      <c r="K5429">
        <v>36.383000000000003</v>
      </c>
      <c r="L5429">
        <v>-84.553299999999993</v>
      </c>
      <c r="M5429" s="100" t="s">
        <v>38426</v>
      </c>
      <c r="N5429" t="s">
        <v>26325</v>
      </c>
      <c r="O5429" t="s">
        <v>39819</v>
      </c>
      <c r="P5429">
        <v>4</v>
      </c>
      <c r="Q5429" t="s">
        <v>27985</v>
      </c>
      <c r="R5429" t="s">
        <v>25825</v>
      </c>
      <c r="S5429" t="s">
        <v>26197</v>
      </c>
      <c r="T5429"/>
      <c r="U5429" t="s">
        <v>26198</v>
      </c>
      <c r="V5429" t="s">
        <v>26204</v>
      </c>
      <c r="W5429" s="91" t="s">
        <v>39820</v>
      </c>
      <c r="X5429" s="91" t="s">
        <v>39821</v>
      </c>
      <c r="Y5429" s="97"/>
      <c r="AA5429" s="91" t="str">
        <v>NEW008.8SC</v>
      </c>
    </row>
    <row r="5430" spans="1:27" s="91" customFormat="1" ht="15" customHeight="1" x14ac:dyDescent="0.35">
      <c r="A5430" t="s">
        <v>16070</v>
      </c>
      <c r="B5430" t="s">
        <v>16069</v>
      </c>
      <c r="C5430" t="s">
        <v>7525</v>
      </c>
      <c r="D5430" t="s">
        <v>16071</v>
      </c>
      <c r="E5430"/>
      <c r="F5430" t="s">
        <v>58</v>
      </c>
      <c r="G5430"/>
      <c r="H5430">
        <v>14.8</v>
      </c>
      <c r="I5430">
        <v>306.56</v>
      </c>
      <c r="J5430" t="s">
        <v>325</v>
      </c>
      <c r="K5430">
        <v>36.405299999999997</v>
      </c>
      <c r="L5430">
        <v>-84.497789999999995</v>
      </c>
      <c r="M5430" s="100" t="s">
        <v>38426</v>
      </c>
      <c r="N5430" t="s">
        <v>26325</v>
      </c>
      <c r="O5430" t="s">
        <v>42780</v>
      </c>
      <c r="P5430">
        <v>4</v>
      </c>
      <c r="Q5430" t="s">
        <v>27985</v>
      </c>
      <c r="R5430" t="s">
        <v>25825</v>
      </c>
      <c r="S5430" t="s">
        <v>26197</v>
      </c>
      <c r="T5430"/>
      <c r="U5430" t="s">
        <v>26198</v>
      </c>
      <c r="V5430" t="s">
        <v>26204</v>
      </c>
      <c r="X5430" s="91" t="s">
        <v>32765</v>
      </c>
      <c r="Y5430" s="97"/>
      <c r="AA5430" s="91" t="str">
        <v>NEW014.8SC</v>
      </c>
    </row>
    <row r="5431" spans="1:27" s="91" customFormat="1" ht="15" customHeight="1" x14ac:dyDescent="0.35">
      <c r="A5431" t="s">
        <v>16073</v>
      </c>
      <c r="B5431" t="s">
        <v>16072</v>
      </c>
      <c r="C5431" t="s">
        <v>7525</v>
      </c>
      <c r="D5431" t="s">
        <v>16074</v>
      </c>
      <c r="E5431"/>
      <c r="F5431" t="s">
        <v>58</v>
      </c>
      <c r="G5431"/>
      <c r="H5431">
        <v>14.9</v>
      </c>
      <c r="I5431">
        <v>306.56</v>
      </c>
      <c r="J5431" t="s">
        <v>325</v>
      </c>
      <c r="K5431">
        <v>36.405569999999997</v>
      </c>
      <c r="L5431">
        <v>-84.496709999999993</v>
      </c>
      <c r="M5431" s="100" t="s">
        <v>38426</v>
      </c>
      <c r="N5431" t="s">
        <v>26325</v>
      </c>
      <c r="O5431" t="s">
        <v>42780</v>
      </c>
      <c r="P5431">
        <v>4</v>
      </c>
      <c r="Q5431" t="s">
        <v>27985</v>
      </c>
      <c r="R5431" t="s">
        <v>25825</v>
      </c>
      <c r="S5431" t="s">
        <v>26197</v>
      </c>
      <c r="T5431"/>
      <c r="U5431" t="s">
        <v>26198</v>
      </c>
      <c r="V5431" t="s">
        <v>26204</v>
      </c>
      <c r="X5431" s="91" t="s">
        <v>32765</v>
      </c>
      <c r="Y5431" s="97"/>
      <c r="AA5431" s="91" t="str">
        <v>NEW014.9SC</v>
      </c>
    </row>
    <row r="5432" spans="1:27" s="91" customFormat="1" ht="15" customHeight="1" x14ac:dyDescent="0.35">
      <c r="A5432" t="s">
        <v>16076</v>
      </c>
      <c r="B5432" t="s">
        <v>16075</v>
      </c>
      <c r="C5432" t="s">
        <v>7525</v>
      </c>
      <c r="D5432" t="s">
        <v>16077</v>
      </c>
      <c r="E5432"/>
      <c r="F5432" t="s">
        <v>324</v>
      </c>
      <c r="G5432"/>
      <c r="H5432">
        <v>25</v>
      </c>
      <c r="I5432">
        <v>198.5</v>
      </c>
      <c r="J5432" t="s">
        <v>325</v>
      </c>
      <c r="K5432">
        <v>36.336219999999997</v>
      </c>
      <c r="L5432">
        <v>-84.451570000000004</v>
      </c>
      <c r="M5432" s="100" t="s">
        <v>38426</v>
      </c>
      <c r="N5432" t="s">
        <v>26325</v>
      </c>
      <c r="O5432" t="s">
        <v>42552</v>
      </c>
      <c r="P5432">
        <v>4</v>
      </c>
      <c r="Q5432" t="s">
        <v>27220</v>
      </c>
      <c r="R5432" t="s">
        <v>25825</v>
      </c>
      <c r="S5432" t="s">
        <v>26197</v>
      </c>
      <c r="T5432"/>
      <c r="U5432" t="s">
        <v>26198</v>
      </c>
      <c r="V5432" t="s">
        <v>26204</v>
      </c>
      <c r="Y5432" s="97"/>
      <c r="AA5432" s="91" t="str">
        <v>NEW025.0SC</v>
      </c>
    </row>
    <row r="5433" spans="1:27" s="91" customFormat="1" ht="15" customHeight="1" x14ac:dyDescent="0.35">
      <c r="A5433" t="s">
        <v>16079</v>
      </c>
      <c r="B5433" t="s">
        <v>16078</v>
      </c>
      <c r="C5433" t="s">
        <v>7525</v>
      </c>
      <c r="D5433" t="s">
        <v>16080</v>
      </c>
      <c r="E5433"/>
      <c r="F5433" t="s">
        <v>324</v>
      </c>
      <c r="G5433"/>
      <c r="H5433">
        <v>32</v>
      </c>
      <c r="I5433">
        <v>154.56</v>
      </c>
      <c r="J5433" t="s">
        <v>325</v>
      </c>
      <c r="K5433">
        <v>36.317869999999999</v>
      </c>
      <c r="L5433">
        <v>-84.380520000000004</v>
      </c>
      <c r="M5433" s="100" t="s">
        <v>38426</v>
      </c>
      <c r="N5433" t="s">
        <v>26325</v>
      </c>
      <c r="O5433" t="s">
        <v>42552</v>
      </c>
      <c r="P5433">
        <v>4</v>
      </c>
      <c r="Q5433" t="s">
        <v>27220</v>
      </c>
      <c r="R5433" t="s">
        <v>25825</v>
      </c>
      <c r="S5433" t="s">
        <v>26197</v>
      </c>
      <c r="T5433"/>
      <c r="U5433" t="s">
        <v>26198</v>
      </c>
      <c r="V5433" t="s">
        <v>26204</v>
      </c>
      <c r="Y5433" s="97"/>
      <c r="AA5433" s="91" t="str">
        <v>NEW032.0SC</v>
      </c>
    </row>
    <row r="5434" spans="1:27" s="91" customFormat="1" ht="15" customHeight="1" x14ac:dyDescent="0.35">
      <c r="A5434" t="s">
        <v>16082</v>
      </c>
      <c r="B5434" t="s">
        <v>16081</v>
      </c>
      <c r="C5434" t="s">
        <v>7525</v>
      </c>
      <c r="D5434" t="s">
        <v>29324</v>
      </c>
      <c r="E5434"/>
      <c r="F5434" t="s">
        <v>324</v>
      </c>
      <c r="G5434"/>
      <c r="H5434">
        <v>35.299999999999997</v>
      </c>
      <c r="I5434">
        <v>148.66</v>
      </c>
      <c r="J5434" t="s">
        <v>325</v>
      </c>
      <c r="K5434">
        <v>36.293340000000001</v>
      </c>
      <c r="L5434">
        <v>-84.366249999999994</v>
      </c>
      <c r="M5434" s="100" t="s">
        <v>38426</v>
      </c>
      <c r="N5434" t="s">
        <v>26325</v>
      </c>
      <c r="O5434" t="s">
        <v>42552</v>
      </c>
      <c r="P5434">
        <v>4</v>
      </c>
      <c r="Q5434" t="s">
        <v>27220</v>
      </c>
      <c r="R5434" t="s">
        <v>25825</v>
      </c>
      <c r="S5434" t="s">
        <v>26197</v>
      </c>
      <c r="T5434"/>
      <c r="U5434" t="s">
        <v>26198</v>
      </c>
      <c r="V5434" t="s">
        <v>26204</v>
      </c>
      <c r="W5434" s="91" t="s">
        <v>16083</v>
      </c>
      <c r="X5434" s="91" t="s">
        <v>39822</v>
      </c>
      <c r="Y5434" s="97"/>
      <c r="AA5434" s="91" t="str">
        <v>NEW035.3SC</v>
      </c>
    </row>
    <row r="5435" spans="1:27" s="91" customFormat="1" ht="15" customHeight="1" x14ac:dyDescent="0.35">
      <c r="A5435" t="s">
        <v>16085</v>
      </c>
      <c r="B5435" t="s">
        <v>16084</v>
      </c>
      <c r="C5435" t="s">
        <v>7525</v>
      </c>
      <c r="D5435" t="s">
        <v>16086</v>
      </c>
      <c r="E5435"/>
      <c r="F5435" t="s">
        <v>324</v>
      </c>
      <c r="G5435"/>
      <c r="H5435">
        <v>45</v>
      </c>
      <c r="I5435">
        <v>65.97</v>
      </c>
      <c r="J5435" t="s">
        <v>950</v>
      </c>
      <c r="K5435">
        <v>36.210940000000001</v>
      </c>
      <c r="L5435">
        <v>-84.321939999999998</v>
      </c>
      <c r="M5435" s="100" t="s">
        <v>38426</v>
      </c>
      <c r="N5435" t="s">
        <v>26325</v>
      </c>
      <c r="O5435" t="s">
        <v>42434</v>
      </c>
      <c r="P5435">
        <v>4</v>
      </c>
      <c r="Q5435" t="s">
        <v>27220</v>
      </c>
      <c r="R5435" t="s">
        <v>25825</v>
      </c>
      <c r="S5435" t="s">
        <v>26197</v>
      </c>
      <c r="T5435"/>
      <c r="U5435" t="s">
        <v>26198</v>
      </c>
      <c r="V5435" t="s">
        <v>26204</v>
      </c>
      <c r="W5435" s="91" t="s">
        <v>16087</v>
      </c>
      <c r="X5435" s="91" t="s">
        <v>39823</v>
      </c>
      <c r="Y5435" s="97"/>
      <c r="AA5435" s="91" t="str">
        <v>NEW045.0AN</v>
      </c>
    </row>
    <row r="5436" spans="1:27" s="91" customFormat="1" ht="15" customHeight="1" x14ac:dyDescent="0.35">
      <c r="A5436" t="s">
        <v>16089</v>
      </c>
      <c r="B5436" t="s">
        <v>16088</v>
      </c>
      <c r="C5436" t="s">
        <v>7525</v>
      </c>
      <c r="D5436" t="s">
        <v>16090</v>
      </c>
      <c r="E5436"/>
      <c r="F5436" t="s">
        <v>324</v>
      </c>
      <c r="G5436"/>
      <c r="H5436">
        <v>46</v>
      </c>
      <c r="I5436">
        <v>38.81</v>
      </c>
      <c r="J5436" t="s">
        <v>950</v>
      </c>
      <c r="K5436">
        <v>36.195500000000003</v>
      </c>
      <c r="L5436">
        <v>-84.332899999999995</v>
      </c>
      <c r="M5436" s="100" t="s">
        <v>38426</v>
      </c>
      <c r="N5436" t="s">
        <v>26325</v>
      </c>
      <c r="O5436" t="s">
        <v>42757</v>
      </c>
      <c r="P5436">
        <v>4</v>
      </c>
      <c r="Q5436" t="s">
        <v>27220</v>
      </c>
      <c r="R5436" t="s">
        <v>25825</v>
      </c>
      <c r="S5436" t="s">
        <v>26197</v>
      </c>
      <c r="T5436"/>
      <c r="U5436" t="s">
        <v>26198</v>
      </c>
      <c r="V5436" t="s">
        <v>26204</v>
      </c>
      <c r="X5436" s="91" t="s">
        <v>38422</v>
      </c>
      <c r="Y5436" s="97"/>
      <c r="AA5436" s="91" t="str">
        <v>NEW046.0AN</v>
      </c>
    </row>
    <row r="5437" spans="1:27" s="91" customFormat="1" ht="15" customHeight="1" x14ac:dyDescent="0.35">
      <c r="A5437" t="s">
        <v>16092</v>
      </c>
      <c r="B5437" t="s">
        <v>16091</v>
      </c>
      <c r="C5437" t="s">
        <v>7525</v>
      </c>
      <c r="D5437" t="s">
        <v>16093</v>
      </c>
      <c r="E5437"/>
      <c r="F5437" t="s">
        <v>324</v>
      </c>
      <c r="G5437"/>
      <c r="H5437">
        <v>48.7</v>
      </c>
      <c r="I5437">
        <v>28.13</v>
      </c>
      <c r="J5437" t="s">
        <v>950</v>
      </c>
      <c r="K5437">
        <v>36.170479999999998</v>
      </c>
      <c r="L5437">
        <v>-84.352080000000001</v>
      </c>
      <c r="M5437" s="100" t="s">
        <v>38426</v>
      </c>
      <c r="N5437" t="s">
        <v>26325</v>
      </c>
      <c r="O5437" t="s">
        <v>42757</v>
      </c>
      <c r="P5437">
        <v>4</v>
      </c>
      <c r="Q5437" t="s">
        <v>27220</v>
      </c>
      <c r="R5437" t="s">
        <v>25825</v>
      </c>
      <c r="S5437" t="s">
        <v>26197</v>
      </c>
      <c r="T5437"/>
      <c r="U5437" t="s">
        <v>26198</v>
      </c>
      <c r="V5437" t="s">
        <v>26204</v>
      </c>
      <c r="Y5437" s="97"/>
      <c r="AA5437" s="91" t="str">
        <v>NEW048.7AN</v>
      </c>
    </row>
    <row r="5438" spans="1:27" s="91" customFormat="1" ht="15" customHeight="1" x14ac:dyDescent="0.35">
      <c r="A5438" t="s">
        <v>16095</v>
      </c>
      <c r="B5438" t="s">
        <v>16094</v>
      </c>
      <c r="C5438" t="s">
        <v>7525</v>
      </c>
      <c r="D5438" t="s">
        <v>16096</v>
      </c>
      <c r="E5438"/>
      <c r="F5438" t="s">
        <v>324</v>
      </c>
      <c r="G5438"/>
      <c r="H5438">
        <v>51.4</v>
      </c>
      <c r="I5438">
        <v>18.36</v>
      </c>
      <c r="J5438" t="s">
        <v>950</v>
      </c>
      <c r="K5438">
        <v>36.153930000000003</v>
      </c>
      <c r="L5438">
        <v>-84.377499999999998</v>
      </c>
      <c r="M5438" s="100" t="s">
        <v>38426</v>
      </c>
      <c r="N5438" t="s">
        <v>26325</v>
      </c>
      <c r="O5438" t="s">
        <v>42757</v>
      </c>
      <c r="P5438">
        <v>4</v>
      </c>
      <c r="Q5438" t="s">
        <v>27220</v>
      </c>
      <c r="R5438" t="s">
        <v>25825</v>
      </c>
      <c r="S5438" t="s">
        <v>26197</v>
      </c>
      <c r="T5438"/>
      <c r="U5438" t="s">
        <v>26198</v>
      </c>
      <c r="V5438" t="s">
        <v>26204</v>
      </c>
      <c r="W5438" s="91" t="s">
        <v>16097</v>
      </c>
      <c r="X5438" s="91" t="s">
        <v>39824</v>
      </c>
      <c r="Y5438" s="97"/>
      <c r="AA5438" s="91" t="str">
        <v>NEW051.4AN</v>
      </c>
    </row>
    <row r="5439" spans="1:27" s="91" customFormat="1" ht="15" customHeight="1" x14ac:dyDescent="0.35">
      <c r="A5439" t="s">
        <v>16099</v>
      </c>
      <c r="B5439" t="s">
        <v>16098</v>
      </c>
      <c r="C5439" t="s">
        <v>7525</v>
      </c>
      <c r="D5439" t="s">
        <v>16100</v>
      </c>
      <c r="E5439"/>
      <c r="F5439" t="s">
        <v>324</v>
      </c>
      <c r="G5439"/>
      <c r="H5439">
        <v>52.2</v>
      </c>
      <c r="I5439">
        <v>19.399999999999999</v>
      </c>
      <c r="J5439" t="s">
        <v>950</v>
      </c>
      <c r="K5439">
        <v>36.14705</v>
      </c>
      <c r="L5439">
        <v>-84.386049999999997</v>
      </c>
      <c r="M5439" s="100" t="s">
        <v>38426</v>
      </c>
      <c r="N5439" t="s">
        <v>26325</v>
      </c>
      <c r="O5439" t="s">
        <v>42757</v>
      </c>
      <c r="P5439">
        <v>4</v>
      </c>
      <c r="Q5439" t="s">
        <v>27220</v>
      </c>
      <c r="R5439" t="s">
        <v>25825</v>
      </c>
      <c r="S5439" t="s">
        <v>26197</v>
      </c>
      <c r="T5439"/>
      <c r="U5439" t="s">
        <v>26198</v>
      </c>
      <c r="V5439" t="s">
        <v>26204</v>
      </c>
      <c r="W5439" s="91" t="s">
        <v>16101</v>
      </c>
      <c r="X5439" s="91" t="s">
        <v>39825</v>
      </c>
      <c r="Y5439" s="97"/>
      <c r="AA5439" s="91" t="str">
        <v>NEW052.2AN</v>
      </c>
    </row>
    <row r="5440" spans="1:27" s="91" customFormat="1" ht="15" customHeight="1" x14ac:dyDescent="0.35">
      <c r="A5440" t="s">
        <v>42927</v>
      </c>
      <c r="B5440" t="s">
        <v>7523</v>
      </c>
      <c r="C5440" t="s">
        <v>7525</v>
      </c>
      <c r="D5440" t="s">
        <v>7526</v>
      </c>
      <c r="E5440" t="s">
        <v>42877</v>
      </c>
      <c r="F5440" t="s">
        <v>324</v>
      </c>
      <c r="G5440"/>
      <c r="H5440">
        <v>55.4</v>
      </c>
      <c r="I5440">
        <v>2.9</v>
      </c>
      <c r="J5440" t="s">
        <v>775</v>
      </c>
      <c r="K5440">
        <v>36.12444</v>
      </c>
      <c r="L5440">
        <v>-84.431299999999993</v>
      </c>
      <c r="M5440" s="100" t="s">
        <v>38426</v>
      </c>
      <c r="N5440" t="s">
        <v>26325</v>
      </c>
      <c r="O5440" t="s">
        <v>42757</v>
      </c>
      <c r="P5440">
        <v>4</v>
      </c>
      <c r="Q5440" t="s">
        <v>27068</v>
      </c>
      <c r="R5440" t="s">
        <v>25825</v>
      </c>
      <c r="S5440" t="s">
        <v>26197</v>
      </c>
      <c r="T5440"/>
      <c r="U5440" t="s">
        <v>26198</v>
      </c>
      <c r="V5440" t="s">
        <v>26204</v>
      </c>
      <c r="W5440" s="91" t="s">
        <v>7524</v>
      </c>
      <c r="X5440" s="91" t="s">
        <v>42928</v>
      </c>
      <c r="Y5440" s="97"/>
      <c r="AA5440" s="91" t="str">
        <v>NEW055.4MG</v>
      </c>
    </row>
    <row r="5441" spans="1:27" s="91" customFormat="1" ht="15" customHeight="1" x14ac:dyDescent="0.35">
      <c r="A5441" t="s">
        <v>16103</v>
      </c>
      <c r="B5441" t="s">
        <v>16102</v>
      </c>
      <c r="C5441" t="s">
        <v>7525</v>
      </c>
      <c r="D5441" t="s">
        <v>16104</v>
      </c>
      <c r="E5441"/>
      <c r="F5441" t="s">
        <v>324</v>
      </c>
      <c r="G5441"/>
      <c r="H5441">
        <v>56</v>
      </c>
      <c r="I5441">
        <v>6.01</v>
      </c>
      <c r="J5441" t="s">
        <v>950</v>
      </c>
      <c r="K5441">
        <v>36.124892000000003</v>
      </c>
      <c r="L5441">
        <v>-84.418094999999994</v>
      </c>
      <c r="M5441" s="100" t="s">
        <v>38426</v>
      </c>
      <c r="N5441" t="s">
        <v>26325</v>
      </c>
      <c r="O5441" t="s">
        <v>42757</v>
      </c>
      <c r="P5441">
        <v>4</v>
      </c>
      <c r="Q5441" t="s">
        <v>27220</v>
      </c>
      <c r="R5441" t="s">
        <v>25825</v>
      </c>
      <c r="S5441" t="s">
        <v>26197</v>
      </c>
      <c r="T5441"/>
      <c r="U5441" t="s">
        <v>26198</v>
      </c>
      <c r="V5441" t="s">
        <v>26204</v>
      </c>
      <c r="X5441" s="91" t="s">
        <v>38422</v>
      </c>
      <c r="Y5441" s="97"/>
      <c r="AA5441" s="91" t="str">
        <v>NEW056.0AN</v>
      </c>
    </row>
    <row r="5442" spans="1:27" s="91" customFormat="1" ht="15" customHeight="1" x14ac:dyDescent="0.35">
      <c r="A5442" t="s">
        <v>16106</v>
      </c>
      <c r="B5442" t="s">
        <v>16105</v>
      </c>
      <c r="C5442" t="s">
        <v>16107</v>
      </c>
      <c r="D5442" t="s">
        <v>16108</v>
      </c>
      <c r="E5442"/>
      <c r="F5442" t="s">
        <v>324</v>
      </c>
      <c r="G5442"/>
      <c r="H5442">
        <v>0.1</v>
      </c>
      <c r="I5442">
        <v>0.36</v>
      </c>
      <c r="J5442" t="s">
        <v>950</v>
      </c>
      <c r="K5442">
        <v>36.174199999999999</v>
      </c>
      <c r="L5442">
        <v>-84.337100000000007</v>
      </c>
      <c r="M5442" s="100" t="s">
        <v>38426</v>
      </c>
      <c r="N5442" t="s">
        <v>26325</v>
      </c>
      <c r="O5442" t="s">
        <v>42757</v>
      </c>
      <c r="P5442">
        <v>4</v>
      </c>
      <c r="Q5442" t="s">
        <v>32766</v>
      </c>
      <c r="R5442" t="s">
        <v>25825</v>
      </c>
      <c r="S5442" t="s">
        <v>26197</v>
      </c>
      <c r="T5442"/>
      <c r="U5442" t="s">
        <v>26198</v>
      </c>
      <c r="V5442" t="s">
        <v>26204</v>
      </c>
      <c r="W5442" s="91" t="s">
        <v>16109</v>
      </c>
      <c r="X5442" s="91" t="s">
        <v>39826</v>
      </c>
      <c r="Y5442" s="97"/>
      <c r="AA5442" s="91" t="str">
        <v>NEW48.6T0.4T0.1AN</v>
      </c>
    </row>
    <row r="5443" spans="1:27" s="91" customFormat="1" ht="15" customHeight="1" x14ac:dyDescent="0.35">
      <c r="A5443" t="s">
        <v>27987</v>
      </c>
      <c r="B5443" t="s">
        <v>27986</v>
      </c>
      <c r="C5443" t="s">
        <v>27988</v>
      </c>
      <c r="D5443" t="s">
        <v>8663</v>
      </c>
      <c r="E5443"/>
      <c r="F5443" t="s">
        <v>324</v>
      </c>
      <c r="G5443"/>
      <c r="H5443">
        <v>0.1</v>
      </c>
      <c r="I5443">
        <v>0.06</v>
      </c>
      <c r="J5443" t="s">
        <v>775</v>
      </c>
      <c r="K5443">
        <v>36.12106</v>
      </c>
      <c r="L5443">
        <v>-84.430430999999999</v>
      </c>
      <c r="M5443" s="100" t="s">
        <v>38426</v>
      </c>
      <c r="N5443" t="s">
        <v>26325</v>
      </c>
      <c r="O5443" t="s">
        <v>42757</v>
      </c>
      <c r="P5443">
        <v>4</v>
      </c>
      <c r="Q5443" t="s">
        <v>27989</v>
      </c>
      <c r="R5443" t="s">
        <v>25825</v>
      </c>
      <c r="S5443" t="s">
        <v>26197</v>
      </c>
      <c r="T5443"/>
      <c r="U5443" t="s">
        <v>26198</v>
      </c>
      <c r="V5443" t="s">
        <v>26204</v>
      </c>
      <c r="W5443" s="91" t="s">
        <v>43321</v>
      </c>
      <c r="X5443" s="91" t="s">
        <v>29611</v>
      </c>
      <c r="Y5443" s="97"/>
      <c r="AA5443" s="91" t="str">
        <v>NEW56.7T0.2T0.1MG</v>
      </c>
    </row>
    <row r="5444" spans="1:27" s="91" customFormat="1" ht="15" customHeight="1" x14ac:dyDescent="0.35">
      <c r="A5444" t="s">
        <v>16111</v>
      </c>
      <c r="B5444" t="s">
        <v>16110</v>
      </c>
      <c r="C5444" t="s">
        <v>16112</v>
      </c>
      <c r="D5444" t="s">
        <v>16113</v>
      </c>
      <c r="E5444"/>
      <c r="F5444" t="s">
        <v>44</v>
      </c>
      <c r="G5444"/>
      <c r="H5444">
        <v>0.1</v>
      </c>
      <c r="I5444">
        <v>4.53</v>
      </c>
      <c r="J5444" t="s">
        <v>64</v>
      </c>
      <c r="K5444">
        <v>36.298900000000003</v>
      </c>
      <c r="L5444">
        <v>-82.760419999999996</v>
      </c>
      <c r="M5444" s="100" t="s">
        <v>38387</v>
      </c>
      <c r="N5444" t="s">
        <v>26214</v>
      </c>
      <c r="O5444" t="s">
        <v>42666</v>
      </c>
      <c r="P5444">
        <v>5</v>
      </c>
      <c r="Q5444" t="s">
        <v>28682</v>
      </c>
      <c r="R5444" t="s">
        <v>25821</v>
      </c>
      <c r="S5444" t="s">
        <v>26197</v>
      </c>
      <c r="T5444"/>
      <c r="U5444" t="s">
        <v>26198</v>
      </c>
      <c r="V5444" t="s">
        <v>26204</v>
      </c>
      <c r="Y5444" s="97"/>
      <c r="AA5444" s="91" t="str">
        <v>NEWMA000.1GE</v>
      </c>
    </row>
    <row r="5445" spans="1:27" s="91" customFormat="1" ht="15" customHeight="1" x14ac:dyDescent="0.35">
      <c r="A5445" t="s">
        <v>16115</v>
      </c>
      <c r="B5445" t="s">
        <v>16114</v>
      </c>
      <c r="C5445" t="s">
        <v>16116</v>
      </c>
      <c r="D5445" t="s">
        <v>1062</v>
      </c>
      <c r="E5445"/>
      <c r="F5445" t="s">
        <v>29083</v>
      </c>
      <c r="G5445"/>
      <c r="H5445">
        <v>0.1</v>
      </c>
      <c r="I5445">
        <v>0.79</v>
      </c>
      <c r="J5445" t="s">
        <v>277</v>
      </c>
      <c r="K5445">
        <v>36.091110999999998</v>
      </c>
      <c r="L5445">
        <v>-87.016389000000004</v>
      </c>
      <c r="M5445" s="100" t="s">
        <v>38379</v>
      </c>
      <c r="N5445" t="s">
        <v>26205</v>
      </c>
      <c r="O5445" t="s">
        <v>42758</v>
      </c>
      <c r="P5445">
        <v>1</v>
      </c>
      <c r="Q5445" t="s">
        <v>27990</v>
      </c>
      <c r="R5445" t="s">
        <v>25829</v>
      </c>
      <c r="S5445" t="s">
        <v>26197</v>
      </c>
      <c r="T5445"/>
      <c r="U5445" t="s">
        <v>26198</v>
      </c>
      <c r="V5445" t="s">
        <v>26199</v>
      </c>
      <c r="Y5445" s="97"/>
      <c r="AA5445" s="91" t="str">
        <v>NEWSO000.1DA</v>
      </c>
    </row>
    <row r="5446" spans="1:27" s="91" customFormat="1" ht="15" customHeight="1" x14ac:dyDescent="0.35">
      <c r="A5446" t="s">
        <v>16118</v>
      </c>
      <c r="B5446" t="s">
        <v>16117</v>
      </c>
      <c r="C5446" t="s">
        <v>16119</v>
      </c>
      <c r="D5446" t="s">
        <v>16120</v>
      </c>
      <c r="E5446"/>
      <c r="F5446" t="s">
        <v>9</v>
      </c>
      <c r="G5446"/>
      <c r="H5446">
        <v>1.8</v>
      </c>
      <c r="I5446">
        <v>4.95</v>
      </c>
      <c r="J5446" t="s">
        <v>354</v>
      </c>
      <c r="K5446">
        <v>35.247799999999998</v>
      </c>
      <c r="L5446">
        <v>-88.331360000000004</v>
      </c>
      <c r="M5446" s="100" t="s">
        <v>38402</v>
      </c>
      <c r="N5446" t="s">
        <v>26242</v>
      </c>
      <c r="O5446" t="s">
        <v>42246</v>
      </c>
      <c r="P5446">
        <v>3</v>
      </c>
      <c r="Q5446" t="s">
        <v>32767</v>
      </c>
      <c r="R5446" t="s">
        <v>25816</v>
      </c>
      <c r="S5446" t="s">
        <v>26197</v>
      </c>
      <c r="T5446"/>
      <c r="U5446" t="s">
        <v>26198</v>
      </c>
      <c r="V5446" t="s">
        <v>26199</v>
      </c>
      <c r="Y5446" s="97"/>
      <c r="AA5446" s="91" t="str">
        <v>NFBEA001.8HD</v>
      </c>
    </row>
    <row r="5447" spans="1:27" s="91" customFormat="1" ht="15" customHeight="1" x14ac:dyDescent="0.35">
      <c r="A5447" t="s">
        <v>16122</v>
      </c>
      <c r="B5447" t="s">
        <v>16121</v>
      </c>
      <c r="C5447" t="s">
        <v>16123</v>
      </c>
      <c r="D5447" t="s">
        <v>16124</v>
      </c>
      <c r="E5447"/>
      <c r="F5447" t="s">
        <v>9</v>
      </c>
      <c r="G5447"/>
      <c r="H5447">
        <v>0.5</v>
      </c>
      <c r="I5447">
        <v>0.13</v>
      </c>
      <c r="J5447" t="s">
        <v>354</v>
      </c>
      <c r="K5447">
        <v>35.245510000000003</v>
      </c>
      <c r="L5447">
        <v>-88.323250000000002</v>
      </c>
      <c r="M5447" s="100" t="s">
        <v>38402</v>
      </c>
      <c r="N5447" t="s">
        <v>26242</v>
      </c>
      <c r="O5447" t="s">
        <v>42246</v>
      </c>
      <c r="P5447">
        <v>3</v>
      </c>
      <c r="Q5447" t="s">
        <v>32767</v>
      </c>
      <c r="R5447" t="s">
        <v>25816</v>
      </c>
      <c r="S5447" t="s">
        <v>26197</v>
      </c>
      <c r="T5447"/>
      <c r="U5447" t="s">
        <v>26198</v>
      </c>
      <c r="V5447" t="s">
        <v>26199</v>
      </c>
      <c r="Y5447" s="97"/>
      <c r="AA5447" s="91" t="str">
        <v>NFBEA1T0.5HD</v>
      </c>
    </row>
    <row r="5448" spans="1:27" s="91" customFormat="1" ht="15" customHeight="1" x14ac:dyDescent="0.35">
      <c r="A5448" t="s">
        <v>32768</v>
      </c>
      <c r="B5448" t="s">
        <v>16125</v>
      </c>
      <c r="C5448" t="s">
        <v>16126</v>
      </c>
      <c r="D5448" t="s">
        <v>16127</v>
      </c>
      <c r="E5448"/>
      <c r="F5448" t="s">
        <v>9</v>
      </c>
      <c r="G5448"/>
      <c r="H5448">
        <v>3.3</v>
      </c>
      <c r="I5448">
        <v>3.2</v>
      </c>
      <c r="J5448" t="s">
        <v>896</v>
      </c>
      <c r="K5448">
        <v>36.468609999999998</v>
      </c>
      <c r="L5448">
        <v>-88.263599999999997</v>
      </c>
      <c r="M5448" s="100" t="s">
        <v>38392</v>
      </c>
      <c r="N5448" t="s">
        <v>26221</v>
      </c>
      <c r="O5448" t="s">
        <v>42247</v>
      </c>
      <c r="P5448">
        <v>3</v>
      </c>
      <c r="Q5448" t="s">
        <v>32769</v>
      </c>
      <c r="R5448" t="s">
        <v>25816</v>
      </c>
      <c r="S5448" t="s">
        <v>26197</v>
      </c>
      <c r="T5448"/>
      <c r="U5448" t="s">
        <v>26198</v>
      </c>
      <c r="V5448" t="s">
        <v>26199</v>
      </c>
      <c r="W5448" s="91" t="s">
        <v>32770</v>
      </c>
      <c r="X5448" s="91" t="s">
        <v>32771</v>
      </c>
      <c r="Y5448" s="97"/>
      <c r="AA5448" s="91" t="str">
        <v>NFBLO003.3HN</v>
      </c>
    </row>
    <row r="5449" spans="1:27" s="91" customFormat="1" ht="15" customHeight="1" x14ac:dyDescent="0.35">
      <c r="A5449" s="310" t="s">
        <v>43592</v>
      </c>
      <c r="B5449" s="310" t="s">
        <v>43593</v>
      </c>
      <c r="C5449" s="310" t="s">
        <v>16130</v>
      </c>
      <c r="D5449" s="310" t="s">
        <v>43594</v>
      </c>
      <c r="E5449" s="310"/>
      <c r="F5449" s="310" t="s">
        <v>29086</v>
      </c>
      <c r="G5449" s="310"/>
      <c r="H5449" s="314">
        <v>0.8</v>
      </c>
      <c r="I5449" s="314">
        <v>2.4</v>
      </c>
      <c r="J5449" s="310" t="s">
        <v>545</v>
      </c>
      <c r="K5449" s="314">
        <v>35.346147000000002</v>
      </c>
      <c r="L5449" s="314">
        <v>-86.232353000000003</v>
      </c>
      <c r="M5449" s="314" t="s">
        <v>38457</v>
      </c>
      <c r="N5449" s="310" t="s">
        <v>43595</v>
      </c>
      <c r="O5449" s="310" t="s">
        <v>43589</v>
      </c>
      <c r="P5449" s="314">
        <v>2</v>
      </c>
      <c r="Q5449" s="310" t="s">
        <v>26457</v>
      </c>
      <c r="R5449" s="310" t="s">
        <v>25808</v>
      </c>
      <c r="S5449" s="310" t="s">
        <v>26197</v>
      </c>
      <c r="T5449" s="310"/>
      <c r="U5449" s="310" t="s">
        <v>26198</v>
      </c>
      <c r="V5449" s="310" t="s">
        <v>26199</v>
      </c>
      <c r="W5449" s="91" t="s">
        <v>43596</v>
      </c>
      <c r="X5449" s="91" t="s">
        <v>43597</v>
      </c>
      <c r="Y5449" s="97"/>
      <c r="AA5449" s="91" t="str">
        <v>NFBLU000.8CE</v>
      </c>
    </row>
    <row r="5450" spans="1:27" s="91" customFormat="1" ht="15" customHeight="1" x14ac:dyDescent="0.35">
      <c r="A5450" t="s">
        <v>16129</v>
      </c>
      <c r="B5450" t="s">
        <v>16128</v>
      </c>
      <c r="C5450" t="s">
        <v>16130</v>
      </c>
      <c r="D5450" t="s">
        <v>16131</v>
      </c>
      <c r="E5450"/>
      <c r="F5450" t="s">
        <v>29083</v>
      </c>
      <c r="G5450"/>
      <c r="H5450">
        <v>0.8</v>
      </c>
      <c r="I5450">
        <v>6.18</v>
      </c>
      <c r="J5450" t="s">
        <v>423</v>
      </c>
      <c r="K5450">
        <v>35.865555999999998</v>
      </c>
      <c r="L5450">
        <v>-87.904167000000001</v>
      </c>
      <c r="M5450" s="100" t="s">
        <v>38402</v>
      </c>
      <c r="N5450" t="s">
        <v>26242</v>
      </c>
      <c r="O5450" t="s">
        <v>42248</v>
      </c>
      <c r="P5450">
        <v>3</v>
      </c>
      <c r="Q5450" t="s">
        <v>32772</v>
      </c>
      <c r="R5450" t="s">
        <v>25829</v>
      </c>
      <c r="S5450" t="s">
        <v>26197</v>
      </c>
      <c r="T5450"/>
      <c r="U5450" t="s">
        <v>26198</v>
      </c>
      <c r="V5450" t="s">
        <v>26199</v>
      </c>
      <c r="W5450" s="91" t="s">
        <v>16132</v>
      </c>
      <c r="X5450" s="91" t="s">
        <v>32773</v>
      </c>
      <c r="Y5450" s="97"/>
      <c r="AA5450" s="91" t="str">
        <v>NFBLU000.8HU</v>
      </c>
    </row>
    <row r="5451" spans="1:27" s="91" customFormat="1" ht="15" customHeight="1" x14ac:dyDescent="0.35">
      <c r="A5451" t="s">
        <v>16134</v>
      </c>
      <c r="B5451" t="s">
        <v>16133</v>
      </c>
      <c r="C5451" t="s">
        <v>16135</v>
      </c>
      <c r="D5451" t="s">
        <v>16136</v>
      </c>
      <c r="E5451"/>
      <c r="F5451" t="s">
        <v>29083</v>
      </c>
      <c r="G5451"/>
      <c r="H5451">
        <v>1</v>
      </c>
      <c r="I5451">
        <v>6.11</v>
      </c>
      <c r="J5451" t="s">
        <v>4</v>
      </c>
      <c r="K5451">
        <v>35.389299999999999</v>
      </c>
      <c r="L5451">
        <v>-87.278300000000002</v>
      </c>
      <c r="M5451" s="100" t="s">
        <v>38391</v>
      </c>
      <c r="N5451" t="s">
        <v>26220</v>
      </c>
      <c r="O5451" t="s">
        <v>42250</v>
      </c>
      <c r="P5451">
        <v>5</v>
      </c>
      <c r="Q5451" t="s">
        <v>32774</v>
      </c>
      <c r="R5451" t="s">
        <v>25808</v>
      </c>
      <c r="S5451" t="s">
        <v>26197</v>
      </c>
      <c r="T5451"/>
      <c r="U5451" t="s">
        <v>26198</v>
      </c>
      <c r="V5451" t="s">
        <v>26199</v>
      </c>
      <c r="Y5451" s="97"/>
      <c r="AA5451" s="91" t="str">
        <v>NFBUF001.0LW</v>
      </c>
    </row>
    <row r="5452" spans="1:27" s="91" customFormat="1" ht="15" customHeight="1" x14ac:dyDescent="0.35">
      <c r="A5452" t="s">
        <v>16138</v>
      </c>
      <c r="B5452" t="s">
        <v>16137</v>
      </c>
      <c r="C5452" t="s">
        <v>16139</v>
      </c>
      <c r="D5452" t="s">
        <v>16140</v>
      </c>
      <c r="E5452"/>
      <c r="F5452" t="s">
        <v>44</v>
      </c>
      <c r="G5452"/>
      <c r="H5452">
        <v>0.1</v>
      </c>
      <c r="I5452">
        <v>12.34</v>
      </c>
      <c r="J5452" t="s">
        <v>3025</v>
      </c>
      <c r="K5452">
        <v>36.191299999999998</v>
      </c>
      <c r="L5452">
        <v>-83.825599999999994</v>
      </c>
      <c r="M5452" s="100" t="s">
        <v>38459</v>
      </c>
      <c r="N5452" t="s">
        <v>26343</v>
      </c>
      <c r="O5452" t="s">
        <v>42759</v>
      </c>
      <c r="P5452">
        <v>3</v>
      </c>
      <c r="Q5452" t="s">
        <v>27991</v>
      </c>
      <c r="R5452" t="s">
        <v>25825</v>
      </c>
      <c r="S5452" t="s">
        <v>26197</v>
      </c>
      <c r="T5452"/>
      <c r="U5452" t="s">
        <v>26198</v>
      </c>
      <c r="V5452" t="s">
        <v>26204</v>
      </c>
      <c r="Y5452" s="97"/>
      <c r="AA5452" s="91" t="str">
        <v>NFBUL000.1UN</v>
      </c>
    </row>
    <row r="5453" spans="1:27" s="91" customFormat="1" ht="15" customHeight="1" x14ac:dyDescent="0.35">
      <c r="A5453" t="s">
        <v>16142</v>
      </c>
      <c r="B5453" t="s">
        <v>16141</v>
      </c>
      <c r="C5453" t="s">
        <v>16139</v>
      </c>
      <c r="D5453" t="s">
        <v>16143</v>
      </c>
      <c r="E5453"/>
      <c r="F5453" t="s">
        <v>28998</v>
      </c>
      <c r="G5453" t="s">
        <v>44</v>
      </c>
      <c r="H5453">
        <v>0.7</v>
      </c>
      <c r="I5453">
        <v>11.8</v>
      </c>
      <c r="J5453" t="s">
        <v>3025</v>
      </c>
      <c r="K5453">
        <v>36.20147</v>
      </c>
      <c r="L5453">
        <v>-83.83</v>
      </c>
      <c r="M5453" s="100" t="s">
        <v>38459</v>
      </c>
      <c r="N5453" t="s">
        <v>26343</v>
      </c>
      <c r="O5453" t="s">
        <v>42759</v>
      </c>
      <c r="P5453">
        <v>3</v>
      </c>
      <c r="Q5453" t="s">
        <v>27991</v>
      </c>
      <c r="R5453" t="s">
        <v>25825</v>
      </c>
      <c r="S5453" t="s">
        <v>26197</v>
      </c>
      <c r="T5453"/>
      <c r="U5453" t="s">
        <v>26198</v>
      </c>
      <c r="V5453" t="s">
        <v>26204</v>
      </c>
      <c r="W5453" s="91" t="s">
        <v>16144</v>
      </c>
      <c r="X5453" s="91" t="s">
        <v>35591</v>
      </c>
      <c r="Y5453" s="97"/>
      <c r="AA5453" s="91" t="str">
        <v>NFBUL000.7UN</v>
      </c>
    </row>
    <row r="5454" spans="1:27" s="91" customFormat="1" ht="15" customHeight="1" x14ac:dyDescent="0.35">
      <c r="A5454" t="s">
        <v>16146</v>
      </c>
      <c r="B5454" t="s">
        <v>16145</v>
      </c>
      <c r="C5454" t="s">
        <v>16139</v>
      </c>
      <c r="D5454" t="s">
        <v>16147</v>
      </c>
      <c r="E5454"/>
      <c r="F5454" t="s">
        <v>44</v>
      </c>
      <c r="G5454"/>
      <c r="H5454">
        <v>3.8</v>
      </c>
      <c r="I5454">
        <v>7.82</v>
      </c>
      <c r="J5454" t="s">
        <v>3025</v>
      </c>
      <c r="K5454">
        <v>36.229500000000002</v>
      </c>
      <c r="L5454">
        <v>-83.825000000000003</v>
      </c>
      <c r="M5454" s="100" t="s">
        <v>38459</v>
      </c>
      <c r="N5454" t="s">
        <v>26343</v>
      </c>
      <c r="O5454" t="s">
        <v>42759</v>
      </c>
      <c r="P5454">
        <v>3</v>
      </c>
      <c r="Q5454" t="s">
        <v>27991</v>
      </c>
      <c r="R5454" t="s">
        <v>25825</v>
      </c>
      <c r="S5454" t="s">
        <v>26197</v>
      </c>
      <c r="T5454"/>
      <c r="U5454" t="s">
        <v>26198</v>
      </c>
      <c r="V5454" t="s">
        <v>26204</v>
      </c>
      <c r="Y5454" s="97"/>
      <c r="AA5454" s="91" t="str">
        <v>NFBUL003.8UN</v>
      </c>
    </row>
    <row r="5455" spans="1:27" s="91" customFormat="1" ht="15" customHeight="1" x14ac:dyDescent="0.35">
      <c r="A5455" t="s">
        <v>16149</v>
      </c>
      <c r="B5455" t="s">
        <v>16148</v>
      </c>
      <c r="C5455" t="s">
        <v>16150</v>
      </c>
      <c r="D5455" t="s">
        <v>16151</v>
      </c>
      <c r="E5455"/>
      <c r="F5455" t="s">
        <v>44</v>
      </c>
      <c r="G5455"/>
      <c r="H5455">
        <v>0.1</v>
      </c>
      <c r="I5455">
        <v>3.13</v>
      </c>
      <c r="J5455" t="s">
        <v>3025</v>
      </c>
      <c r="K5455">
        <v>36.249000000000002</v>
      </c>
      <c r="L5455">
        <v>-83.8</v>
      </c>
      <c r="M5455" s="100" t="s">
        <v>38459</v>
      </c>
      <c r="N5455" t="s">
        <v>26343</v>
      </c>
      <c r="O5455" t="s">
        <v>42759</v>
      </c>
      <c r="P5455">
        <v>3</v>
      </c>
      <c r="Q5455" t="s">
        <v>27991</v>
      </c>
      <c r="R5455" t="s">
        <v>25825</v>
      </c>
      <c r="S5455" t="s">
        <v>26197</v>
      </c>
      <c r="T5455"/>
      <c r="U5455" t="s">
        <v>26198</v>
      </c>
      <c r="V5455" t="s">
        <v>26204</v>
      </c>
      <c r="W5455" s="91" t="s">
        <v>16152</v>
      </c>
      <c r="X5455" s="91" t="s">
        <v>32775</v>
      </c>
      <c r="Y5455" s="97"/>
      <c r="AA5455" s="91" t="str">
        <v>NFBUL006.0T0.1UN</v>
      </c>
    </row>
    <row r="5456" spans="1:27" s="91" customFormat="1" ht="15" customHeight="1" x14ac:dyDescent="0.35">
      <c r="A5456" t="s">
        <v>16154</v>
      </c>
      <c r="B5456" t="s">
        <v>16153</v>
      </c>
      <c r="C5456" t="s">
        <v>16155</v>
      </c>
      <c r="D5456" t="s">
        <v>16156</v>
      </c>
      <c r="E5456"/>
      <c r="F5456" t="s">
        <v>44</v>
      </c>
      <c r="G5456"/>
      <c r="H5456">
        <v>6.4</v>
      </c>
      <c r="I5456">
        <v>4.42</v>
      </c>
      <c r="J5456" t="s">
        <v>3025</v>
      </c>
      <c r="K5456">
        <v>36.244100000000003</v>
      </c>
      <c r="L5456">
        <v>-83.802999999999997</v>
      </c>
      <c r="M5456" s="100" t="s">
        <v>38459</v>
      </c>
      <c r="N5456" t="s">
        <v>26343</v>
      </c>
      <c r="O5456" t="s">
        <v>42759</v>
      </c>
      <c r="P5456">
        <v>3</v>
      </c>
      <c r="Q5456" t="s">
        <v>27991</v>
      </c>
      <c r="R5456" t="s">
        <v>25825</v>
      </c>
      <c r="S5456" t="s">
        <v>26197</v>
      </c>
      <c r="T5456"/>
      <c r="U5456" t="s">
        <v>26198</v>
      </c>
      <c r="V5456" t="s">
        <v>26204</v>
      </c>
      <c r="Y5456" s="97"/>
      <c r="AA5456" s="91" t="str">
        <v>NFBUL006.4UN</v>
      </c>
    </row>
    <row r="5457" spans="1:27" s="91" customFormat="1" ht="15" customHeight="1" x14ac:dyDescent="0.35">
      <c r="A5457" t="s">
        <v>16158</v>
      </c>
      <c r="B5457" t="s">
        <v>16157</v>
      </c>
      <c r="C5457" t="s">
        <v>16159</v>
      </c>
      <c r="D5457" t="s">
        <v>16160</v>
      </c>
      <c r="E5457"/>
      <c r="F5457" t="s">
        <v>75</v>
      </c>
      <c r="G5457"/>
      <c r="H5457">
        <v>0.2</v>
      </c>
      <c r="I5457">
        <v>2.2999999999999998</v>
      </c>
      <c r="J5457" t="s">
        <v>153</v>
      </c>
      <c r="K5457">
        <v>36.189300000000003</v>
      </c>
      <c r="L5457">
        <v>-86.411429999999996</v>
      </c>
      <c r="M5457" s="100" t="s">
        <v>38431</v>
      </c>
      <c r="N5457" t="s">
        <v>26295</v>
      </c>
      <c r="O5457" t="s">
        <v>42232</v>
      </c>
      <c r="P5457">
        <v>4</v>
      </c>
      <c r="Q5457" t="s">
        <v>28380</v>
      </c>
      <c r="R5457" t="s">
        <v>25829</v>
      </c>
      <c r="S5457" t="s">
        <v>26197</v>
      </c>
      <c r="T5457"/>
      <c r="U5457" t="s">
        <v>26198</v>
      </c>
      <c r="V5457" t="s">
        <v>26199</v>
      </c>
      <c r="X5457" s="91" t="s">
        <v>32776</v>
      </c>
      <c r="Y5457" s="97"/>
      <c r="AA5457" s="91" t="str">
        <v>NFCED000.2WS</v>
      </c>
    </row>
    <row r="5458" spans="1:27" s="91" customFormat="1" ht="15" customHeight="1" x14ac:dyDescent="0.35">
      <c r="A5458" t="s">
        <v>16162</v>
      </c>
      <c r="B5458" t="s">
        <v>16161</v>
      </c>
      <c r="C5458" t="s">
        <v>16163</v>
      </c>
      <c r="D5458" t="s">
        <v>16164</v>
      </c>
      <c r="E5458"/>
      <c r="F5458" t="s">
        <v>44</v>
      </c>
      <c r="G5458"/>
      <c r="H5458">
        <v>0.1</v>
      </c>
      <c r="I5458">
        <v>84.85</v>
      </c>
      <c r="J5458" t="s">
        <v>1612</v>
      </c>
      <c r="K5458">
        <v>36.58455</v>
      </c>
      <c r="L5458">
        <v>-83.009699999999995</v>
      </c>
      <c r="M5458" s="100" t="s">
        <v>38424</v>
      </c>
      <c r="N5458" t="s">
        <v>26272</v>
      </c>
      <c r="O5458" t="s">
        <v>42746</v>
      </c>
      <c r="P5458">
        <v>4</v>
      </c>
      <c r="Q5458" t="s">
        <v>28413</v>
      </c>
      <c r="R5458" t="s">
        <v>25821</v>
      </c>
      <c r="S5458" t="s">
        <v>26197</v>
      </c>
      <c r="T5458"/>
      <c r="U5458" t="s">
        <v>26198</v>
      </c>
      <c r="V5458" t="s">
        <v>26204</v>
      </c>
      <c r="X5458" s="91" t="s">
        <v>35592</v>
      </c>
      <c r="Y5458" s="97"/>
      <c r="AA5458" s="91" t="str">
        <v>NFCLI000.1HK</v>
      </c>
    </row>
    <row r="5459" spans="1:27" s="91" customFormat="1" ht="15" customHeight="1" x14ac:dyDescent="0.35">
      <c r="A5459" t="s">
        <v>36675</v>
      </c>
      <c r="B5459" t="s">
        <v>36676</v>
      </c>
      <c r="C5459" t="s">
        <v>16163</v>
      </c>
      <c r="D5459" t="s">
        <v>36677</v>
      </c>
      <c r="E5459"/>
      <c r="F5459" t="s">
        <v>44</v>
      </c>
      <c r="G5459"/>
      <c r="H5459">
        <v>0.6</v>
      </c>
      <c r="I5459">
        <v>83.7</v>
      </c>
      <c r="J5459" t="s">
        <v>68</v>
      </c>
      <c r="K5459">
        <v>36.588369999999998</v>
      </c>
      <c r="L5459">
        <v>-83.002759999999995</v>
      </c>
      <c r="M5459" s="100" t="s">
        <v>38424</v>
      </c>
      <c r="N5459" t="s">
        <v>26272</v>
      </c>
      <c r="O5459" t="s">
        <v>42746</v>
      </c>
      <c r="P5459">
        <v>4</v>
      </c>
      <c r="Q5459" t="s">
        <v>28413</v>
      </c>
      <c r="R5459" t="s">
        <v>25821</v>
      </c>
      <c r="S5459" t="s">
        <v>26197</v>
      </c>
      <c r="T5459"/>
      <c r="U5459" t="s">
        <v>26198</v>
      </c>
      <c r="V5459" t="s">
        <v>26204</v>
      </c>
      <c r="Y5459" s="97"/>
      <c r="AA5459" s="91" t="str">
        <v>NFCLI000.6HK</v>
      </c>
    </row>
    <row r="5460" spans="1:27" s="91" customFormat="1" ht="15" customHeight="1" x14ac:dyDescent="0.35">
      <c r="A5460" t="s">
        <v>16166</v>
      </c>
      <c r="B5460" t="s">
        <v>16165</v>
      </c>
      <c r="C5460" t="s">
        <v>16163</v>
      </c>
      <c r="D5460" t="s">
        <v>16167</v>
      </c>
      <c r="E5460"/>
      <c r="F5460" t="s">
        <v>44</v>
      </c>
      <c r="G5460"/>
      <c r="H5460">
        <v>4</v>
      </c>
      <c r="I5460">
        <v>77.489999999999995</v>
      </c>
      <c r="J5460" t="s">
        <v>325</v>
      </c>
      <c r="K5460">
        <v>36.60275</v>
      </c>
      <c r="L5460">
        <v>-82.962569999999999</v>
      </c>
      <c r="M5460" s="100" t="s">
        <v>38424</v>
      </c>
      <c r="N5460" t="s">
        <v>26272</v>
      </c>
      <c r="O5460" t="s">
        <v>42746</v>
      </c>
      <c r="P5460">
        <v>4</v>
      </c>
      <c r="Q5460" t="s">
        <v>28413</v>
      </c>
      <c r="R5460" t="s">
        <v>25821</v>
      </c>
      <c r="S5460" t="s">
        <v>25892</v>
      </c>
      <c r="T5460"/>
      <c r="U5460" t="s">
        <v>26198</v>
      </c>
      <c r="V5460" t="s">
        <v>26204</v>
      </c>
      <c r="X5460" s="91" t="s">
        <v>32777</v>
      </c>
      <c r="Y5460" s="97"/>
      <c r="AA5460" s="91" t="str">
        <v>NFCLI004.0_VA</v>
      </c>
    </row>
    <row r="5461" spans="1:27" s="91" customFormat="1" ht="15" customHeight="1" x14ac:dyDescent="0.35">
      <c r="A5461" t="s">
        <v>16169</v>
      </c>
      <c r="B5461" t="s">
        <v>16168</v>
      </c>
      <c r="C5461" t="s">
        <v>16170</v>
      </c>
      <c r="D5461" t="s">
        <v>16171</v>
      </c>
      <c r="E5461"/>
      <c r="F5461" t="s">
        <v>28994</v>
      </c>
      <c r="G5461"/>
      <c r="H5461">
        <v>1</v>
      </c>
      <c r="I5461">
        <v>4.6100000000000003</v>
      </c>
      <c r="J5461" t="s">
        <v>15</v>
      </c>
      <c r="K5461">
        <v>35.71114</v>
      </c>
      <c r="L5461">
        <v>-83.927180000000007</v>
      </c>
      <c r="M5461" s="100" t="s">
        <v>38415</v>
      </c>
      <c r="N5461" t="s">
        <v>26602</v>
      </c>
      <c r="O5461" t="s">
        <v>42233</v>
      </c>
      <c r="P5461">
        <v>2</v>
      </c>
      <c r="Q5461" t="s">
        <v>32778</v>
      </c>
      <c r="R5461" t="s">
        <v>25825</v>
      </c>
      <c r="S5461" t="s">
        <v>26197</v>
      </c>
      <c r="T5461"/>
      <c r="U5461" t="s">
        <v>26198</v>
      </c>
      <c r="V5461" t="s">
        <v>26204</v>
      </c>
      <c r="W5461" s="91" t="s">
        <v>16172</v>
      </c>
      <c r="X5461" s="91" t="s">
        <v>32779</v>
      </c>
      <c r="Y5461" s="97"/>
      <c r="AA5461" s="91" t="str">
        <v>NFCRO001.0BT</v>
      </c>
    </row>
    <row r="5462" spans="1:27" s="91" customFormat="1" ht="15" customHeight="1" x14ac:dyDescent="0.35">
      <c r="A5462" t="s">
        <v>16174</v>
      </c>
      <c r="B5462" t="s">
        <v>16173</v>
      </c>
      <c r="C5462" t="s">
        <v>16175</v>
      </c>
      <c r="D5462" t="s">
        <v>16176</v>
      </c>
      <c r="E5462"/>
      <c r="F5462" t="s">
        <v>33</v>
      </c>
      <c r="G5462"/>
      <c r="H5462">
        <v>0.1</v>
      </c>
      <c r="I5462">
        <v>0.78</v>
      </c>
      <c r="J5462" t="s">
        <v>277</v>
      </c>
      <c r="K5462">
        <v>36.235999999999997</v>
      </c>
      <c r="L5462">
        <v>-86.7864</v>
      </c>
      <c r="M5462" s="100" t="s">
        <v>38414</v>
      </c>
      <c r="N5462" t="s">
        <v>26254</v>
      </c>
      <c r="O5462" t="s">
        <v>42733</v>
      </c>
      <c r="P5462">
        <v>5</v>
      </c>
      <c r="Q5462" t="s">
        <v>31296</v>
      </c>
      <c r="R5462" t="s">
        <v>25829</v>
      </c>
      <c r="S5462" t="s">
        <v>26197</v>
      </c>
      <c r="T5462"/>
      <c r="U5462" t="s">
        <v>26198</v>
      </c>
      <c r="V5462" t="s">
        <v>26199</v>
      </c>
      <c r="X5462" s="91" t="s">
        <v>31689</v>
      </c>
      <c r="Y5462" s="97"/>
      <c r="AA5462" s="91" t="str">
        <v>NFEWI000.1DA</v>
      </c>
    </row>
    <row r="5463" spans="1:27" s="91" customFormat="1" ht="15" customHeight="1" x14ac:dyDescent="0.35">
      <c r="A5463" t="s">
        <v>16178</v>
      </c>
      <c r="B5463" t="s">
        <v>16177</v>
      </c>
      <c r="C5463" t="s">
        <v>16179</v>
      </c>
      <c r="D5463" t="s">
        <v>16180</v>
      </c>
      <c r="E5463"/>
      <c r="F5463" t="s">
        <v>9</v>
      </c>
      <c r="G5463"/>
      <c r="H5463">
        <v>1.4</v>
      </c>
      <c r="I5463">
        <v>161.16999999999999</v>
      </c>
      <c r="J5463" t="s">
        <v>28</v>
      </c>
      <c r="K5463">
        <v>35.590899999999998</v>
      </c>
      <c r="L5463">
        <v>-88.750200000000007</v>
      </c>
      <c r="M5463" s="100" t="s">
        <v>38381</v>
      </c>
      <c r="N5463" t="s">
        <v>26209</v>
      </c>
      <c r="O5463" t="s">
        <v>42734</v>
      </c>
      <c r="P5463">
        <v>1</v>
      </c>
      <c r="Q5463" t="s">
        <v>32780</v>
      </c>
      <c r="R5463" t="s">
        <v>25816</v>
      </c>
      <c r="S5463" t="s">
        <v>26197</v>
      </c>
      <c r="T5463"/>
      <c r="U5463" t="s">
        <v>26198</v>
      </c>
      <c r="V5463" t="s">
        <v>26199</v>
      </c>
      <c r="W5463" s="91" t="s">
        <v>16181</v>
      </c>
      <c r="X5463" s="91" t="s">
        <v>32781</v>
      </c>
      <c r="Y5463" s="97"/>
      <c r="AA5463" s="91" t="str">
        <v>NFFDE001.4MN</v>
      </c>
    </row>
    <row r="5464" spans="1:27" s="91" customFormat="1" ht="15" customHeight="1" x14ac:dyDescent="0.35">
      <c r="A5464" t="s">
        <v>16183</v>
      </c>
      <c r="B5464" t="s">
        <v>16182</v>
      </c>
      <c r="C5464" t="s">
        <v>16184</v>
      </c>
      <c r="D5464" t="s">
        <v>16185</v>
      </c>
      <c r="E5464"/>
      <c r="F5464" t="s">
        <v>403</v>
      </c>
      <c r="G5464"/>
      <c r="H5464">
        <v>2.2000000000000002</v>
      </c>
      <c r="I5464">
        <v>950.03</v>
      </c>
      <c r="J5464" t="s">
        <v>1463</v>
      </c>
      <c r="K5464">
        <v>36.018050000000002</v>
      </c>
      <c r="L5464">
        <v>-89.43083</v>
      </c>
      <c r="M5464" s="100" t="s">
        <v>38429</v>
      </c>
      <c r="N5464" t="s">
        <v>26286</v>
      </c>
      <c r="O5464" t="s">
        <v>42735</v>
      </c>
      <c r="P5464">
        <v>2</v>
      </c>
      <c r="Q5464" t="s">
        <v>27993</v>
      </c>
      <c r="R5464" t="s">
        <v>25816</v>
      </c>
      <c r="S5464" t="s">
        <v>26197</v>
      </c>
      <c r="T5464"/>
      <c r="U5464" t="s">
        <v>26198</v>
      </c>
      <c r="V5464" t="s">
        <v>26199</v>
      </c>
      <c r="W5464" s="91" t="s">
        <v>42736</v>
      </c>
      <c r="X5464" s="91" t="s">
        <v>35593</v>
      </c>
      <c r="Y5464" s="97"/>
      <c r="AA5464" s="91" t="str">
        <v>NFFDE002.2DY</v>
      </c>
    </row>
    <row r="5465" spans="1:27" s="91" customFormat="1" ht="15" customHeight="1" x14ac:dyDescent="0.35">
      <c r="A5465" t="s">
        <v>16187</v>
      </c>
      <c r="B5465" t="s">
        <v>16186</v>
      </c>
      <c r="C5465" t="s">
        <v>16184</v>
      </c>
      <c r="D5465" t="s">
        <v>13454</v>
      </c>
      <c r="E5465"/>
      <c r="F5465" t="s">
        <v>27</v>
      </c>
      <c r="G5465"/>
      <c r="H5465">
        <v>5.3</v>
      </c>
      <c r="I5465">
        <v>938.9</v>
      </c>
      <c r="J5465" t="s">
        <v>1463</v>
      </c>
      <c r="K5465">
        <v>36.0291</v>
      </c>
      <c r="L5465">
        <v>-89.386600000000001</v>
      </c>
      <c r="M5465" s="100" t="s">
        <v>38429</v>
      </c>
      <c r="N5465" t="s">
        <v>26286</v>
      </c>
      <c r="O5465" t="s">
        <v>42735</v>
      </c>
      <c r="P5465">
        <v>2</v>
      </c>
      <c r="Q5465" t="s">
        <v>27993</v>
      </c>
      <c r="R5465" t="s">
        <v>25816</v>
      </c>
      <c r="S5465" t="s">
        <v>26197</v>
      </c>
      <c r="T5465"/>
      <c r="U5465" t="s">
        <v>26198</v>
      </c>
      <c r="V5465" t="s">
        <v>26199</v>
      </c>
      <c r="W5465" s="91" t="s">
        <v>16188</v>
      </c>
      <c r="X5465" s="91" t="s">
        <v>35594</v>
      </c>
      <c r="Y5465" s="97"/>
      <c r="AA5465" s="91" t="str">
        <v>NFFDE005.3DY</v>
      </c>
    </row>
    <row r="5466" spans="1:27" s="91" customFormat="1" ht="15" customHeight="1" x14ac:dyDescent="0.35">
      <c r="A5466" t="s">
        <v>16190</v>
      </c>
      <c r="B5466" t="s">
        <v>16189</v>
      </c>
      <c r="C5466" t="s">
        <v>16184</v>
      </c>
      <c r="D5466" t="s">
        <v>16191</v>
      </c>
      <c r="E5466"/>
      <c r="F5466" t="s">
        <v>27</v>
      </c>
      <c r="G5466"/>
      <c r="H5466">
        <v>9.8000000000000007</v>
      </c>
      <c r="I5466">
        <v>799.43</v>
      </c>
      <c r="J5466" t="s">
        <v>1463</v>
      </c>
      <c r="K5466">
        <v>35.993000000000002</v>
      </c>
      <c r="L5466">
        <v>-89.342500000000001</v>
      </c>
      <c r="M5466" s="100" t="s">
        <v>38429</v>
      </c>
      <c r="N5466" t="s">
        <v>26286</v>
      </c>
      <c r="O5466" t="s">
        <v>42357</v>
      </c>
      <c r="P5466">
        <v>2</v>
      </c>
      <c r="Q5466" t="s">
        <v>27994</v>
      </c>
      <c r="R5466" t="s">
        <v>25816</v>
      </c>
      <c r="S5466" t="s">
        <v>26197</v>
      </c>
      <c r="T5466"/>
      <c r="U5466" t="s">
        <v>26198</v>
      </c>
      <c r="V5466" t="s">
        <v>26199</v>
      </c>
      <c r="W5466" s="91" t="s">
        <v>16192</v>
      </c>
      <c r="X5466" s="91" t="s">
        <v>35595</v>
      </c>
      <c r="Y5466" s="97"/>
      <c r="AA5466" s="91" t="str">
        <v>NFFDE009.8DY</v>
      </c>
    </row>
    <row r="5467" spans="1:27" s="91" customFormat="1" ht="15" customHeight="1" x14ac:dyDescent="0.35">
      <c r="A5467" t="s">
        <v>16194</v>
      </c>
      <c r="B5467" t="s">
        <v>16193</v>
      </c>
      <c r="C5467" t="s">
        <v>41517</v>
      </c>
      <c r="D5467" t="s">
        <v>16195</v>
      </c>
      <c r="E5467"/>
      <c r="F5467" t="s">
        <v>9</v>
      </c>
      <c r="G5467"/>
      <c r="H5467">
        <v>12.1</v>
      </c>
      <c r="I5467">
        <v>57.14</v>
      </c>
      <c r="J5467" t="s">
        <v>641</v>
      </c>
      <c r="K5467">
        <v>35.588630000000002</v>
      </c>
      <c r="L5467">
        <v>-88.574209999999994</v>
      </c>
      <c r="M5467" s="100" t="s">
        <v>38381</v>
      </c>
      <c r="N5467" t="s">
        <v>26209</v>
      </c>
      <c r="O5467" t="s">
        <v>42127</v>
      </c>
      <c r="P5467">
        <v>1</v>
      </c>
      <c r="Q5467" t="s">
        <v>32780</v>
      </c>
      <c r="R5467" t="s">
        <v>25816</v>
      </c>
      <c r="S5467" t="s">
        <v>26197</v>
      </c>
      <c r="T5467"/>
      <c r="U5467" t="s">
        <v>26198</v>
      </c>
      <c r="V5467" t="s">
        <v>26199</v>
      </c>
      <c r="W5467" s="91" t="s">
        <v>16196</v>
      </c>
      <c r="X5467" s="91" t="s">
        <v>32782</v>
      </c>
      <c r="Y5467" s="97"/>
      <c r="AA5467" s="91" t="str">
        <v>NFFDE012.1HE</v>
      </c>
    </row>
    <row r="5468" spans="1:27" s="91" customFormat="1" ht="15" customHeight="1" x14ac:dyDescent="0.35">
      <c r="A5468" t="s">
        <v>16198</v>
      </c>
      <c r="B5468" t="s">
        <v>16197</v>
      </c>
      <c r="C5468" t="s">
        <v>41517</v>
      </c>
      <c r="D5468" t="s">
        <v>16199</v>
      </c>
      <c r="E5468"/>
      <c r="F5468" t="s">
        <v>9</v>
      </c>
      <c r="G5468"/>
      <c r="H5468">
        <v>14.7</v>
      </c>
      <c r="I5468">
        <v>25.91</v>
      </c>
      <c r="J5468" t="s">
        <v>641</v>
      </c>
      <c r="K5468">
        <v>35.583750000000002</v>
      </c>
      <c r="L5468">
        <v>-88.532560000000004</v>
      </c>
      <c r="M5468" s="100" t="s">
        <v>38381</v>
      </c>
      <c r="N5468" t="s">
        <v>26209</v>
      </c>
      <c r="O5468" t="s">
        <v>42728</v>
      </c>
      <c r="P5468">
        <v>1</v>
      </c>
      <c r="Q5468" t="s">
        <v>32780</v>
      </c>
      <c r="R5468" t="s">
        <v>25816</v>
      </c>
      <c r="S5468" t="s">
        <v>26197</v>
      </c>
      <c r="T5468"/>
      <c r="U5468" t="s">
        <v>26198</v>
      </c>
      <c r="V5468" t="s">
        <v>26199</v>
      </c>
      <c r="Y5468" s="97"/>
      <c r="AA5468" s="91" t="str">
        <v>NFFDE014.7HE</v>
      </c>
    </row>
    <row r="5469" spans="1:27" s="91" customFormat="1" ht="15" customHeight="1" x14ac:dyDescent="0.35">
      <c r="A5469" t="s">
        <v>16201</v>
      </c>
      <c r="B5469" t="s">
        <v>16200</v>
      </c>
      <c r="C5469" t="s">
        <v>16184</v>
      </c>
      <c r="D5469" t="s">
        <v>16202</v>
      </c>
      <c r="E5469"/>
      <c r="F5469" t="s">
        <v>27</v>
      </c>
      <c r="G5469"/>
      <c r="H5469">
        <v>20.5</v>
      </c>
      <c r="I5469">
        <v>212.43</v>
      </c>
      <c r="J5469" t="s">
        <v>448</v>
      </c>
      <c r="K5469">
        <v>36.014699999999998</v>
      </c>
      <c r="L5469">
        <v>-89.193600000000004</v>
      </c>
      <c r="M5469" s="100" t="s">
        <v>38429</v>
      </c>
      <c r="N5469" t="s">
        <v>26286</v>
      </c>
      <c r="O5469" t="s">
        <v>42737</v>
      </c>
      <c r="P5469">
        <v>2</v>
      </c>
      <c r="Q5469" t="s">
        <v>27995</v>
      </c>
      <c r="R5469" t="s">
        <v>25816</v>
      </c>
      <c r="S5469" t="s">
        <v>26197</v>
      </c>
      <c r="T5469"/>
      <c r="U5469" t="s">
        <v>26198</v>
      </c>
      <c r="V5469" t="s">
        <v>26199</v>
      </c>
      <c r="W5469" s="91" t="s">
        <v>16203</v>
      </c>
      <c r="X5469" s="91" t="s">
        <v>32783</v>
      </c>
      <c r="Y5469" s="97"/>
      <c r="AA5469" s="91" t="str">
        <v>NFFDE020.5GI</v>
      </c>
    </row>
    <row r="5470" spans="1:27" s="91" customFormat="1" ht="15" customHeight="1" x14ac:dyDescent="0.35">
      <c r="A5470" t="s">
        <v>16205</v>
      </c>
      <c r="B5470" t="s">
        <v>16204</v>
      </c>
      <c r="C5470" t="s">
        <v>16184</v>
      </c>
      <c r="D5470" t="s">
        <v>3213</v>
      </c>
      <c r="E5470"/>
      <c r="F5470" t="s">
        <v>27</v>
      </c>
      <c r="G5470"/>
      <c r="H5470">
        <v>21.6</v>
      </c>
      <c r="I5470">
        <v>189.96</v>
      </c>
      <c r="J5470" t="s">
        <v>448</v>
      </c>
      <c r="K5470">
        <v>36.02261</v>
      </c>
      <c r="L5470">
        <v>-89.17062</v>
      </c>
      <c r="M5470" s="100" t="s">
        <v>38429</v>
      </c>
      <c r="N5470" t="s">
        <v>26286</v>
      </c>
      <c r="O5470" t="s">
        <v>42737</v>
      </c>
      <c r="P5470">
        <v>2</v>
      </c>
      <c r="Q5470" t="s">
        <v>27995</v>
      </c>
      <c r="R5470" t="s">
        <v>25816</v>
      </c>
      <c r="S5470" t="s">
        <v>26197</v>
      </c>
      <c r="T5470"/>
      <c r="U5470" t="s">
        <v>26198</v>
      </c>
      <c r="V5470" t="s">
        <v>26199</v>
      </c>
      <c r="X5470" s="91" t="s">
        <v>32784</v>
      </c>
      <c r="Y5470" s="97"/>
      <c r="AA5470" s="91" t="str">
        <v>NFFDE021.6GI</v>
      </c>
    </row>
    <row r="5471" spans="1:27" s="91" customFormat="1" ht="15" customHeight="1" x14ac:dyDescent="0.35">
      <c r="A5471" t="s">
        <v>16207</v>
      </c>
      <c r="B5471" t="s">
        <v>16206</v>
      </c>
      <c r="C5471" t="s">
        <v>16184</v>
      </c>
      <c r="D5471" t="s">
        <v>16208</v>
      </c>
      <c r="E5471"/>
      <c r="F5471" t="s">
        <v>27</v>
      </c>
      <c r="G5471"/>
      <c r="H5471">
        <v>25.5</v>
      </c>
      <c r="I5471">
        <v>171.74</v>
      </c>
      <c r="J5471" t="s">
        <v>448</v>
      </c>
      <c r="K5471">
        <v>36.029899999999998</v>
      </c>
      <c r="L5471">
        <v>-89.109399999999994</v>
      </c>
      <c r="M5471" s="100" t="s">
        <v>38429</v>
      </c>
      <c r="N5471" t="s">
        <v>26286</v>
      </c>
      <c r="O5471" t="s">
        <v>42737</v>
      </c>
      <c r="P5471">
        <v>2</v>
      </c>
      <c r="Q5471" t="s">
        <v>27995</v>
      </c>
      <c r="R5471" t="s">
        <v>25816</v>
      </c>
      <c r="S5471" t="s">
        <v>26197</v>
      </c>
      <c r="T5471"/>
      <c r="U5471" t="s">
        <v>26198</v>
      </c>
      <c r="V5471" t="s">
        <v>26199</v>
      </c>
      <c r="W5471" s="91" t="s">
        <v>16209</v>
      </c>
      <c r="X5471" s="91" t="s">
        <v>35596</v>
      </c>
      <c r="Y5471" s="97"/>
      <c r="AA5471" s="91" t="str">
        <v>NFFDE025.5GI</v>
      </c>
    </row>
    <row r="5472" spans="1:27" s="91" customFormat="1" ht="15" customHeight="1" x14ac:dyDescent="0.35">
      <c r="A5472" t="s">
        <v>16211</v>
      </c>
      <c r="B5472" t="s">
        <v>16210</v>
      </c>
      <c r="C5472" t="s">
        <v>16184</v>
      </c>
      <c r="D5472" t="s">
        <v>16212</v>
      </c>
      <c r="E5472"/>
      <c r="F5472" t="s">
        <v>27</v>
      </c>
      <c r="G5472"/>
      <c r="H5472">
        <v>35.700000000000003</v>
      </c>
      <c r="I5472">
        <v>77.78</v>
      </c>
      <c r="J5472" t="s">
        <v>448</v>
      </c>
      <c r="K5472">
        <v>35.98903</v>
      </c>
      <c r="L5472">
        <v>-88.939160000000001</v>
      </c>
      <c r="M5472" s="100" t="s">
        <v>38429</v>
      </c>
      <c r="N5472" t="s">
        <v>26286</v>
      </c>
      <c r="O5472" t="s">
        <v>42727</v>
      </c>
      <c r="P5472">
        <v>2</v>
      </c>
      <c r="Q5472" t="s">
        <v>27996</v>
      </c>
      <c r="R5472" t="s">
        <v>25816</v>
      </c>
      <c r="S5472" t="s">
        <v>26197</v>
      </c>
      <c r="T5472"/>
      <c r="U5472" t="s">
        <v>26198</v>
      </c>
      <c r="V5472" t="s">
        <v>26199</v>
      </c>
      <c r="X5472" s="91" t="s">
        <v>32785</v>
      </c>
      <c r="Y5472" s="97"/>
      <c r="AA5472" s="91" t="str">
        <v>NFFDE035.7GI</v>
      </c>
    </row>
    <row r="5473" spans="1:27" s="91" customFormat="1" ht="15" customHeight="1" x14ac:dyDescent="0.35">
      <c r="A5473" t="s">
        <v>16214</v>
      </c>
      <c r="B5473" t="s">
        <v>16213</v>
      </c>
      <c r="C5473" t="s">
        <v>16184</v>
      </c>
      <c r="D5473" t="s">
        <v>16215</v>
      </c>
      <c r="E5473"/>
      <c r="F5473" t="s">
        <v>9</v>
      </c>
      <c r="G5473"/>
      <c r="H5473">
        <v>36.5</v>
      </c>
      <c r="I5473">
        <v>72.709999999999994</v>
      </c>
      <c r="J5473" t="s">
        <v>448</v>
      </c>
      <c r="K5473">
        <v>35.980550000000001</v>
      </c>
      <c r="L5473">
        <v>-88.926670000000001</v>
      </c>
      <c r="M5473" s="100" t="s">
        <v>38429</v>
      </c>
      <c r="N5473" t="s">
        <v>26286</v>
      </c>
      <c r="O5473" t="s">
        <v>42727</v>
      </c>
      <c r="P5473">
        <v>2</v>
      </c>
      <c r="Q5473" t="s">
        <v>32786</v>
      </c>
      <c r="R5473" t="s">
        <v>25816</v>
      </c>
      <c r="S5473" t="s">
        <v>26197</v>
      </c>
      <c r="T5473"/>
      <c r="U5473" t="s">
        <v>26198</v>
      </c>
      <c r="V5473" t="s">
        <v>26199</v>
      </c>
      <c r="W5473" s="91" t="s">
        <v>16216</v>
      </c>
      <c r="X5473" s="91" t="s">
        <v>35597</v>
      </c>
      <c r="Y5473" s="97"/>
      <c r="AA5473" s="91" t="str">
        <v>NFFDE036.5GI</v>
      </c>
    </row>
    <row r="5474" spans="1:27" s="91" customFormat="1" ht="15" customHeight="1" x14ac:dyDescent="0.35">
      <c r="A5474" t="s">
        <v>16218</v>
      </c>
      <c r="B5474" t="s">
        <v>16217</v>
      </c>
      <c r="C5474" t="s">
        <v>16184</v>
      </c>
      <c r="D5474" t="s">
        <v>16219</v>
      </c>
      <c r="E5474"/>
      <c r="F5474" t="s">
        <v>9</v>
      </c>
      <c r="G5474"/>
      <c r="H5474">
        <v>47.7</v>
      </c>
      <c r="I5474">
        <v>11.8</v>
      </c>
      <c r="J5474" t="s">
        <v>448</v>
      </c>
      <c r="K5474">
        <v>35.873040000000003</v>
      </c>
      <c r="L5474">
        <v>-88.810299999999998</v>
      </c>
      <c r="M5474" s="100" t="s">
        <v>38429</v>
      </c>
      <c r="N5474" t="s">
        <v>26286</v>
      </c>
      <c r="O5474" t="s">
        <v>42408</v>
      </c>
      <c r="P5474">
        <v>2</v>
      </c>
      <c r="Q5474" t="s">
        <v>27997</v>
      </c>
      <c r="R5474" t="s">
        <v>25816</v>
      </c>
      <c r="S5474" t="s">
        <v>26197</v>
      </c>
      <c r="T5474"/>
      <c r="U5474" t="s">
        <v>26198</v>
      </c>
      <c r="V5474" t="s">
        <v>26199</v>
      </c>
      <c r="X5474" s="91" t="s">
        <v>32787</v>
      </c>
      <c r="Y5474" s="97"/>
      <c r="AA5474" s="91" t="str">
        <v>NFFDE047.7GI</v>
      </c>
    </row>
    <row r="5475" spans="1:27" s="91" customFormat="1" ht="15" customHeight="1" x14ac:dyDescent="0.35">
      <c r="A5475" t="s">
        <v>16221</v>
      </c>
      <c r="B5475" t="s">
        <v>16220</v>
      </c>
      <c r="C5475" t="s">
        <v>16222</v>
      </c>
      <c r="D5475" t="s">
        <v>16223</v>
      </c>
      <c r="E5475"/>
      <c r="F5475" t="s">
        <v>9</v>
      </c>
      <c r="G5475"/>
      <c r="H5475">
        <v>0.3</v>
      </c>
      <c r="I5475">
        <v>3.16</v>
      </c>
      <c r="J5475" t="s">
        <v>641</v>
      </c>
      <c r="K5475">
        <v>35.641170000000002</v>
      </c>
      <c r="L5475">
        <v>-88.496740000000003</v>
      </c>
      <c r="M5475" s="100" t="s">
        <v>38381</v>
      </c>
      <c r="N5475" t="s">
        <v>26209</v>
      </c>
      <c r="O5475" t="s">
        <v>42728</v>
      </c>
      <c r="P5475">
        <v>1</v>
      </c>
      <c r="Q5475" t="s">
        <v>26509</v>
      </c>
      <c r="R5475" t="s">
        <v>25816</v>
      </c>
      <c r="S5475" t="s">
        <v>26197</v>
      </c>
      <c r="T5475"/>
      <c r="U5475" t="s">
        <v>26198</v>
      </c>
      <c r="V5475" t="s">
        <v>26199</v>
      </c>
      <c r="W5475" s="91" t="s">
        <v>16224</v>
      </c>
      <c r="X5475" s="91" t="s">
        <v>35598</v>
      </c>
      <c r="Y5475" s="97"/>
      <c r="AA5475" s="91" t="str">
        <v>NFFDE17.9T1.8T0.3HE</v>
      </c>
    </row>
    <row r="5476" spans="1:27" s="91" customFormat="1" ht="15" customHeight="1" x14ac:dyDescent="0.35">
      <c r="A5476" t="s">
        <v>35599</v>
      </c>
      <c r="B5476" t="s">
        <v>35600</v>
      </c>
      <c r="C5476" t="s">
        <v>35601</v>
      </c>
      <c r="D5476" t="s">
        <v>35602</v>
      </c>
      <c r="E5476"/>
      <c r="F5476" t="s">
        <v>27</v>
      </c>
      <c r="G5476"/>
      <c r="H5476">
        <v>0.5</v>
      </c>
      <c r="I5476">
        <v>1.4</v>
      </c>
      <c r="J5476" t="s">
        <v>448</v>
      </c>
      <c r="K5476">
        <v>36.019530000000003</v>
      </c>
      <c r="L5476">
        <v>-89.155730000000005</v>
      </c>
      <c r="M5476" s="100" t="s">
        <v>38429</v>
      </c>
      <c r="N5476" t="s">
        <v>26286</v>
      </c>
      <c r="O5476" t="s">
        <v>42737</v>
      </c>
      <c r="P5476">
        <v>2</v>
      </c>
      <c r="Q5476" t="s">
        <v>35603</v>
      </c>
      <c r="R5476" t="s">
        <v>25816</v>
      </c>
      <c r="S5476" t="s">
        <v>26197</v>
      </c>
      <c r="T5476"/>
      <c r="U5476" t="s">
        <v>26198</v>
      </c>
      <c r="V5476" t="s">
        <v>26199</v>
      </c>
      <c r="Y5476" s="97"/>
      <c r="AA5476" s="91" t="str">
        <v>NFFDE22.4T0.5GI</v>
      </c>
    </row>
    <row r="5477" spans="1:27" s="91" customFormat="1" ht="15" customHeight="1" x14ac:dyDescent="0.35">
      <c r="A5477" t="s">
        <v>16226</v>
      </c>
      <c r="B5477" t="s">
        <v>16225</v>
      </c>
      <c r="C5477" t="s">
        <v>16227</v>
      </c>
      <c r="D5477" t="s">
        <v>16228</v>
      </c>
      <c r="E5477"/>
      <c r="F5477" t="s">
        <v>27</v>
      </c>
      <c r="G5477"/>
      <c r="H5477">
        <v>1.7</v>
      </c>
      <c r="I5477">
        <v>3.63</v>
      </c>
      <c r="J5477" t="s">
        <v>448</v>
      </c>
      <c r="K5477">
        <v>36.029530000000001</v>
      </c>
      <c r="L5477">
        <v>-88.994630000000001</v>
      </c>
      <c r="M5477" s="100" t="s">
        <v>38429</v>
      </c>
      <c r="N5477" t="s">
        <v>26286</v>
      </c>
      <c r="O5477" t="s">
        <v>42727</v>
      </c>
      <c r="P5477">
        <v>2</v>
      </c>
      <c r="Q5477" t="s">
        <v>27998</v>
      </c>
      <c r="R5477" t="s">
        <v>25816</v>
      </c>
      <c r="S5477" t="s">
        <v>26197</v>
      </c>
      <c r="T5477"/>
      <c r="U5477" t="s">
        <v>26198</v>
      </c>
      <c r="V5477" t="s">
        <v>26199</v>
      </c>
      <c r="W5477" s="91" t="s">
        <v>16229</v>
      </c>
      <c r="X5477" s="91" t="s">
        <v>32788</v>
      </c>
      <c r="Y5477" s="97"/>
      <c r="AA5477" s="91" t="str">
        <v>NFFDE28.9T1.7GI</v>
      </c>
    </row>
    <row r="5478" spans="1:27" s="91" customFormat="1" ht="15" customHeight="1" x14ac:dyDescent="0.35">
      <c r="A5478" t="s">
        <v>16231</v>
      </c>
      <c r="B5478" t="s">
        <v>16230</v>
      </c>
      <c r="C5478" t="s">
        <v>16227</v>
      </c>
      <c r="D5478" t="s">
        <v>16232</v>
      </c>
      <c r="E5478"/>
      <c r="F5478" t="s">
        <v>9</v>
      </c>
      <c r="G5478"/>
      <c r="H5478">
        <v>0.4</v>
      </c>
      <c r="I5478">
        <v>2.8</v>
      </c>
      <c r="J5478" t="s">
        <v>448</v>
      </c>
      <c r="K5478">
        <v>35.900880000000001</v>
      </c>
      <c r="L5478">
        <v>-88.803730000000002</v>
      </c>
      <c r="M5478" s="100" t="s">
        <v>38429</v>
      </c>
      <c r="N5478" t="s">
        <v>26286</v>
      </c>
      <c r="O5478" t="s">
        <v>42408</v>
      </c>
      <c r="P5478">
        <v>2</v>
      </c>
      <c r="Q5478" t="s">
        <v>27999</v>
      </c>
      <c r="R5478" t="s">
        <v>25816</v>
      </c>
      <c r="S5478" t="s">
        <v>26197</v>
      </c>
      <c r="T5478"/>
      <c r="U5478" t="s">
        <v>26198</v>
      </c>
      <c r="V5478" t="s">
        <v>26199</v>
      </c>
      <c r="W5478" s="91" t="s">
        <v>16233</v>
      </c>
      <c r="X5478" s="91" t="s">
        <v>31860</v>
      </c>
      <c r="Y5478" s="97"/>
      <c r="AA5478" s="91" t="str">
        <v>NFFDE43.5T0.4GI</v>
      </c>
    </row>
    <row r="5479" spans="1:27" s="91" customFormat="1" ht="15" customHeight="1" x14ac:dyDescent="0.35">
      <c r="A5479" t="s">
        <v>16235</v>
      </c>
      <c r="B5479" t="s">
        <v>16234</v>
      </c>
      <c r="C5479" t="s">
        <v>16236</v>
      </c>
      <c r="D5479" t="s">
        <v>16237</v>
      </c>
      <c r="E5479"/>
      <c r="F5479" t="s">
        <v>9</v>
      </c>
      <c r="G5479"/>
      <c r="H5479">
        <v>2</v>
      </c>
      <c r="I5479">
        <v>3.32</v>
      </c>
      <c r="J5479" t="s">
        <v>28</v>
      </c>
      <c r="K5479">
        <v>35.576390000000004</v>
      </c>
      <c r="L5479">
        <v>-88.639160000000004</v>
      </c>
      <c r="M5479" s="100" t="s">
        <v>38381</v>
      </c>
      <c r="N5479" t="s">
        <v>26209</v>
      </c>
      <c r="O5479" t="s">
        <v>42127</v>
      </c>
      <c r="P5479">
        <v>1</v>
      </c>
      <c r="Q5479" t="s">
        <v>35604</v>
      </c>
      <c r="R5479" t="s">
        <v>25816</v>
      </c>
      <c r="S5479" t="s">
        <v>26197</v>
      </c>
      <c r="T5479"/>
      <c r="U5479" t="s">
        <v>26198</v>
      </c>
      <c r="V5479" t="s">
        <v>26199</v>
      </c>
      <c r="Y5479" s="97"/>
      <c r="AA5479" s="91" t="str">
        <v>NFFDE8.2T2.0MN</v>
      </c>
    </row>
    <row r="5480" spans="1:27" s="91" customFormat="1" ht="15" customHeight="1" x14ac:dyDescent="0.35">
      <c r="A5480" t="s">
        <v>16239</v>
      </c>
      <c r="B5480" t="s">
        <v>16238</v>
      </c>
      <c r="C5480" t="s">
        <v>16240</v>
      </c>
      <c r="D5480" t="s">
        <v>16241</v>
      </c>
      <c r="E5480"/>
      <c r="F5480" t="s">
        <v>29083</v>
      </c>
      <c r="G5480"/>
      <c r="H5480">
        <v>1.2</v>
      </c>
      <c r="I5480">
        <v>6.13</v>
      </c>
      <c r="J5480" t="s">
        <v>121</v>
      </c>
      <c r="K5480">
        <v>36.144469999999998</v>
      </c>
      <c r="L5480">
        <v>-87.97363</v>
      </c>
      <c r="M5480" s="100" t="s">
        <v>38392</v>
      </c>
      <c r="N5480" t="s">
        <v>26221</v>
      </c>
      <c r="O5480" t="s">
        <v>42202</v>
      </c>
      <c r="P5480">
        <v>3</v>
      </c>
      <c r="Q5480" t="s">
        <v>32789</v>
      </c>
      <c r="R5480" t="s">
        <v>25816</v>
      </c>
      <c r="S5480" t="s">
        <v>26197</v>
      </c>
      <c r="T5480"/>
      <c r="U5480" t="s">
        <v>26198</v>
      </c>
      <c r="V5480" t="s">
        <v>26199</v>
      </c>
      <c r="X5480" s="91" t="s">
        <v>32790</v>
      </c>
      <c r="Y5480" s="97"/>
      <c r="AA5480" s="91" t="str">
        <v>NFHAR001.2BN</v>
      </c>
    </row>
    <row r="5481" spans="1:27" s="91" customFormat="1" ht="15" customHeight="1" x14ac:dyDescent="0.35">
      <c r="A5481" t="s">
        <v>16243</v>
      </c>
      <c r="B5481" t="s">
        <v>16242</v>
      </c>
      <c r="C5481" t="s">
        <v>16244</v>
      </c>
      <c r="D5481" t="s">
        <v>16245</v>
      </c>
      <c r="E5481"/>
      <c r="F5481" t="s">
        <v>44</v>
      </c>
      <c r="G5481"/>
      <c r="H5481">
        <v>0.4</v>
      </c>
      <c r="I5481">
        <v>729</v>
      </c>
      <c r="J5481" t="s">
        <v>270</v>
      </c>
      <c r="K5481">
        <v>36.554200000000002</v>
      </c>
      <c r="L5481">
        <v>-82.614999999999995</v>
      </c>
      <c r="M5481" s="100" t="s">
        <v>39827</v>
      </c>
      <c r="N5481" t="s">
        <v>28000</v>
      </c>
      <c r="O5481" t="s">
        <v>42345</v>
      </c>
      <c r="P5481">
        <v>3</v>
      </c>
      <c r="Q5481" t="s">
        <v>28001</v>
      </c>
      <c r="R5481" t="s">
        <v>25821</v>
      </c>
      <c r="S5481" t="s">
        <v>26197</v>
      </c>
      <c r="T5481"/>
      <c r="U5481" t="s">
        <v>26198</v>
      </c>
      <c r="V5481" t="s">
        <v>26204</v>
      </c>
      <c r="W5481" s="91" t="s">
        <v>35605</v>
      </c>
      <c r="Y5481" s="97"/>
      <c r="AA5481" s="91" t="str">
        <v>NFHOL000.4SU</v>
      </c>
    </row>
    <row r="5482" spans="1:27" s="91" customFormat="1" ht="15" customHeight="1" x14ac:dyDescent="0.35">
      <c r="A5482" t="s">
        <v>35606</v>
      </c>
      <c r="B5482" t="s">
        <v>35607</v>
      </c>
      <c r="C5482" t="s">
        <v>16244</v>
      </c>
      <c r="D5482" t="s">
        <v>35608</v>
      </c>
      <c r="E5482"/>
      <c r="F5482" t="s">
        <v>44</v>
      </c>
      <c r="G5482"/>
      <c r="H5482">
        <v>1.3</v>
      </c>
      <c r="I5482">
        <v>725.36</v>
      </c>
      <c r="J5482" t="s">
        <v>270</v>
      </c>
      <c r="K5482">
        <v>36.565333330000001</v>
      </c>
      <c r="L5482">
        <v>-82.613899669999995</v>
      </c>
      <c r="M5482" s="100" t="s">
        <v>39827</v>
      </c>
      <c r="N5482" t="s">
        <v>28000</v>
      </c>
      <c r="O5482" t="s">
        <v>42345</v>
      </c>
      <c r="P5482">
        <v>3</v>
      </c>
      <c r="Q5482" t="s">
        <v>28001</v>
      </c>
      <c r="R5482" t="s">
        <v>25821</v>
      </c>
      <c r="S5482" t="s">
        <v>26197</v>
      </c>
      <c r="T5482"/>
      <c r="U5482" t="s">
        <v>26198</v>
      </c>
      <c r="V5482" t="s">
        <v>26204</v>
      </c>
      <c r="Y5482" s="97"/>
      <c r="AA5482" s="91" t="str">
        <v>NFHOL001.3SU</v>
      </c>
    </row>
    <row r="5483" spans="1:27" s="91" customFormat="1" ht="15" customHeight="1" x14ac:dyDescent="0.35">
      <c r="A5483" t="s">
        <v>16247</v>
      </c>
      <c r="B5483" t="s">
        <v>16246</v>
      </c>
      <c r="C5483" t="s">
        <v>16244</v>
      </c>
      <c r="D5483" t="s">
        <v>16248</v>
      </c>
      <c r="E5483"/>
      <c r="F5483" t="s">
        <v>44</v>
      </c>
      <c r="G5483"/>
      <c r="H5483">
        <v>4.5999999999999996</v>
      </c>
      <c r="I5483">
        <v>715.12</v>
      </c>
      <c r="J5483" t="s">
        <v>270</v>
      </c>
      <c r="K5483">
        <v>36.589399999999998</v>
      </c>
      <c r="L5483">
        <v>-82.606399999999994</v>
      </c>
      <c r="M5483" s="100" t="s">
        <v>39827</v>
      </c>
      <c r="N5483" t="s">
        <v>28000</v>
      </c>
      <c r="O5483" t="s">
        <v>42345</v>
      </c>
      <c r="P5483">
        <v>3</v>
      </c>
      <c r="Q5483" t="s">
        <v>28001</v>
      </c>
      <c r="R5483" t="s">
        <v>25821</v>
      </c>
      <c r="S5483" t="s">
        <v>26197</v>
      </c>
      <c r="T5483"/>
      <c r="U5483" t="s">
        <v>26198</v>
      </c>
      <c r="V5483" t="s">
        <v>26204</v>
      </c>
      <c r="W5483" s="91" t="s">
        <v>16249</v>
      </c>
      <c r="X5483" s="91" t="s">
        <v>32791</v>
      </c>
      <c r="Y5483" s="97"/>
      <c r="AA5483" s="91" t="str">
        <v>NFHOL004.6SU</v>
      </c>
    </row>
    <row r="5484" spans="1:27" s="91" customFormat="1" ht="15" customHeight="1" x14ac:dyDescent="0.35">
      <c r="A5484" t="s">
        <v>16251</v>
      </c>
      <c r="B5484" t="s">
        <v>16250</v>
      </c>
      <c r="C5484" t="s">
        <v>16252</v>
      </c>
      <c r="D5484" t="s">
        <v>16253</v>
      </c>
      <c r="E5484"/>
      <c r="F5484" t="s">
        <v>29083</v>
      </c>
      <c r="G5484"/>
      <c r="H5484">
        <v>0.1</v>
      </c>
      <c r="I5484">
        <v>4.4800000000000004</v>
      </c>
      <c r="J5484" t="s">
        <v>22</v>
      </c>
      <c r="K5484">
        <v>36.347777999999998</v>
      </c>
      <c r="L5484">
        <v>-87.815556000000001</v>
      </c>
      <c r="M5484" s="100" t="s">
        <v>38392</v>
      </c>
      <c r="N5484" t="s">
        <v>26221</v>
      </c>
      <c r="O5484" t="s">
        <v>42860</v>
      </c>
      <c r="P5484">
        <v>3</v>
      </c>
      <c r="Q5484" t="s">
        <v>32792</v>
      </c>
      <c r="R5484" t="s">
        <v>25829</v>
      </c>
      <c r="S5484" t="s">
        <v>26197</v>
      </c>
      <c r="T5484"/>
      <c r="U5484" t="s">
        <v>26198</v>
      </c>
      <c r="V5484" t="s">
        <v>26199</v>
      </c>
      <c r="Y5484" s="97"/>
      <c r="AA5484" s="91" t="str">
        <v>NFHUR000.1ST</v>
      </c>
    </row>
    <row r="5485" spans="1:27" s="91" customFormat="1" ht="15" customHeight="1" x14ac:dyDescent="0.35">
      <c r="A5485" t="s">
        <v>16255</v>
      </c>
      <c r="B5485" t="s">
        <v>16254</v>
      </c>
      <c r="C5485" t="s">
        <v>16256</v>
      </c>
      <c r="D5485" t="s">
        <v>16257</v>
      </c>
      <c r="E5485"/>
      <c r="F5485" t="s">
        <v>29083</v>
      </c>
      <c r="G5485"/>
      <c r="H5485">
        <v>0.1</v>
      </c>
      <c r="I5485">
        <v>18.71</v>
      </c>
      <c r="J5485" t="s">
        <v>22</v>
      </c>
      <c r="K5485">
        <v>36.385449999999999</v>
      </c>
      <c r="L5485">
        <v>-87.93383</v>
      </c>
      <c r="M5485" s="100" t="s">
        <v>38392</v>
      </c>
      <c r="N5485" t="s">
        <v>26221</v>
      </c>
      <c r="O5485" t="s">
        <v>42587</v>
      </c>
      <c r="P5485">
        <v>3</v>
      </c>
      <c r="Q5485" t="s">
        <v>32793</v>
      </c>
      <c r="R5485" t="s">
        <v>25829</v>
      </c>
      <c r="S5485" t="s">
        <v>26197</v>
      </c>
      <c r="T5485"/>
      <c r="U5485" t="s">
        <v>26198</v>
      </c>
      <c r="V5485" t="s">
        <v>26199</v>
      </c>
      <c r="W5485" s="91" t="s">
        <v>16258</v>
      </c>
      <c r="X5485" s="91" t="s">
        <v>32794</v>
      </c>
      <c r="Y5485" s="97"/>
      <c r="AA5485" s="91" t="str">
        <v>NFLEA000.1ST</v>
      </c>
    </row>
    <row r="5486" spans="1:27" s="91" customFormat="1" ht="15" customHeight="1" x14ac:dyDescent="0.35">
      <c r="A5486" t="s">
        <v>35609</v>
      </c>
      <c r="B5486" t="s">
        <v>35610</v>
      </c>
      <c r="C5486" t="s">
        <v>16261</v>
      </c>
      <c r="D5486" t="s">
        <v>35611</v>
      </c>
      <c r="E5486"/>
      <c r="F5486" t="s">
        <v>29083</v>
      </c>
      <c r="G5486"/>
      <c r="H5486">
        <v>0.2</v>
      </c>
      <c r="I5486">
        <v>8</v>
      </c>
      <c r="J5486" t="s">
        <v>2522</v>
      </c>
      <c r="K5486">
        <v>35.675849999999997</v>
      </c>
      <c r="L5486">
        <v>-87.911820000000006</v>
      </c>
      <c r="M5486" s="100" t="s">
        <v>38402</v>
      </c>
      <c r="N5486" t="s">
        <v>26242</v>
      </c>
      <c r="O5486" t="s">
        <v>42700</v>
      </c>
      <c r="P5486">
        <v>3</v>
      </c>
      <c r="Q5486" t="s">
        <v>32795</v>
      </c>
      <c r="R5486" t="s">
        <v>25808</v>
      </c>
      <c r="S5486" t="s">
        <v>26197</v>
      </c>
      <c r="T5486"/>
      <c r="U5486" t="s">
        <v>26198</v>
      </c>
      <c r="V5486" t="s">
        <v>26199</v>
      </c>
      <c r="Y5486" s="97"/>
      <c r="AA5486" s="91" t="str">
        <v>NFLIC000.2PE</v>
      </c>
    </row>
    <row r="5487" spans="1:27" s="91" customFormat="1" ht="15" customHeight="1" x14ac:dyDescent="0.35">
      <c r="A5487" t="s">
        <v>16260</v>
      </c>
      <c r="B5487" t="s">
        <v>16259</v>
      </c>
      <c r="C5487" t="s">
        <v>16261</v>
      </c>
      <c r="D5487" t="s">
        <v>16262</v>
      </c>
      <c r="E5487"/>
      <c r="F5487" t="s">
        <v>29083</v>
      </c>
      <c r="G5487"/>
      <c r="H5487">
        <v>1</v>
      </c>
      <c r="I5487">
        <v>6.68</v>
      </c>
      <c r="J5487" t="s">
        <v>95</v>
      </c>
      <c r="K5487">
        <v>35.846550000000001</v>
      </c>
      <c r="L5487">
        <v>-87.145979999999994</v>
      </c>
      <c r="M5487" s="100" t="s">
        <v>38382</v>
      </c>
      <c r="N5487" t="s">
        <v>26210</v>
      </c>
      <c r="O5487" t="s">
        <v>42221</v>
      </c>
      <c r="P5487">
        <v>3</v>
      </c>
      <c r="Q5487" t="s">
        <v>27688</v>
      </c>
      <c r="R5487" t="s">
        <v>25829</v>
      </c>
      <c r="S5487" t="s">
        <v>26197</v>
      </c>
      <c r="T5487"/>
      <c r="U5487" t="s">
        <v>26198</v>
      </c>
      <c r="V5487" t="s">
        <v>26199</v>
      </c>
      <c r="X5487" s="91" t="s">
        <v>35612</v>
      </c>
      <c r="Y5487" s="97"/>
      <c r="AA5487" s="91" t="str">
        <v>NFLIC001.0WI</v>
      </c>
    </row>
    <row r="5488" spans="1:27" s="91" customFormat="1" ht="15" customHeight="1" x14ac:dyDescent="0.35">
      <c r="A5488" t="s">
        <v>16264</v>
      </c>
      <c r="B5488" t="s">
        <v>16263</v>
      </c>
      <c r="C5488" t="s">
        <v>16261</v>
      </c>
      <c r="D5488" t="s">
        <v>41518</v>
      </c>
      <c r="E5488"/>
      <c r="F5488" t="s">
        <v>29083</v>
      </c>
      <c r="G5488"/>
      <c r="H5488">
        <v>2</v>
      </c>
      <c r="I5488">
        <v>5.66</v>
      </c>
      <c r="J5488" t="s">
        <v>2522</v>
      </c>
      <c r="K5488">
        <v>35.678899999999999</v>
      </c>
      <c r="L5488">
        <v>-87.885999999999996</v>
      </c>
      <c r="M5488" s="100" t="s">
        <v>38402</v>
      </c>
      <c r="N5488" t="s">
        <v>26242</v>
      </c>
      <c r="O5488" t="s">
        <v>42700</v>
      </c>
      <c r="P5488">
        <v>3</v>
      </c>
      <c r="Q5488" t="s">
        <v>32795</v>
      </c>
      <c r="R5488" t="s">
        <v>25808</v>
      </c>
      <c r="S5488" t="s">
        <v>26197</v>
      </c>
      <c r="T5488"/>
      <c r="U5488" t="s">
        <v>26198</v>
      </c>
      <c r="V5488" t="s">
        <v>26199</v>
      </c>
      <c r="W5488" s="91" t="s">
        <v>35613</v>
      </c>
      <c r="X5488" s="91" t="s">
        <v>42701</v>
      </c>
      <c r="Y5488" s="97"/>
      <c r="AA5488" s="91" t="str">
        <v>NFLIC002.0PE</v>
      </c>
    </row>
    <row r="5489" spans="1:27" s="91" customFormat="1" ht="15" customHeight="1" x14ac:dyDescent="0.35">
      <c r="A5489" t="s">
        <v>16266</v>
      </c>
      <c r="B5489" t="s">
        <v>16265</v>
      </c>
      <c r="C5489" t="s">
        <v>16267</v>
      </c>
      <c r="D5489" t="s">
        <v>16268</v>
      </c>
      <c r="E5489"/>
      <c r="F5489" t="s">
        <v>29088</v>
      </c>
      <c r="G5489"/>
      <c r="H5489">
        <v>0.1</v>
      </c>
      <c r="I5489">
        <v>39.54</v>
      </c>
      <c r="J5489" t="s">
        <v>16269</v>
      </c>
      <c r="K5489">
        <v>36.867710000000002</v>
      </c>
      <c r="L5489">
        <v>-87.497119999999995</v>
      </c>
      <c r="M5489" s="100" t="s">
        <v>38380</v>
      </c>
      <c r="N5489" t="s">
        <v>26208</v>
      </c>
      <c r="O5489" t="s">
        <v>42702</v>
      </c>
      <c r="P5489">
        <v>5</v>
      </c>
      <c r="Q5489" t="s">
        <v>26418</v>
      </c>
      <c r="R5489" t="s">
        <v>25829</v>
      </c>
      <c r="S5489" t="s">
        <v>26339</v>
      </c>
      <c r="T5489"/>
      <c r="U5489" t="s">
        <v>26198</v>
      </c>
      <c r="V5489" t="s">
        <v>26199</v>
      </c>
      <c r="W5489" s="91" t="s">
        <v>16270</v>
      </c>
      <c r="X5489" s="91" t="s">
        <v>35614</v>
      </c>
      <c r="Y5489" s="97"/>
      <c r="AA5489" s="91" t="str">
        <v>NFLIT12.1T0.1_KY</v>
      </c>
    </row>
    <row r="5490" spans="1:27" s="91" customFormat="1" ht="15" customHeight="1" x14ac:dyDescent="0.35">
      <c r="A5490" t="s">
        <v>16272</v>
      </c>
      <c r="B5490" t="s">
        <v>16271</v>
      </c>
      <c r="C5490" t="s">
        <v>16273</v>
      </c>
      <c r="D5490" t="s">
        <v>16274</v>
      </c>
      <c r="E5490"/>
      <c r="F5490" t="s">
        <v>33</v>
      </c>
      <c r="G5490"/>
      <c r="H5490">
        <v>0.6</v>
      </c>
      <c r="I5490">
        <v>2.81</v>
      </c>
      <c r="J5490" t="s">
        <v>690</v>
      </c>
      <c r="K5490">
        <v>36.303089999999997</v>
      </c>
      <c r="L5490">
        <v>-86.953500000000005</v>
      </c>
      <c r="M5490" s="100" t="s">
        <v>38414</v>
      </c>
      <c r="N5490" t="s">
        <v>26254</v>
      </c>
      <c r="O5490" t="s">
        <v>42703</v>
      </c>
      <c r="P5490">
        <v>5</v>
      </c>
      <c r="Q5490" t="s">
        <v>32796</v>
      </c>
      <c r="R5490" t="s">
        <v>25829</v>
      </c>
      <c r="S5490" t="s">
        <v>26197</v>
      </c>
      <c r="T5490"/>
      <c r="U5490" t="s">
        <v>26198</v>
      </c>
      <c r="V5490" t="s">
        <v>26199</v>
      </c>
      <c r="W5490" s="91" t="s">
        <v>16275</v>
      </c>
      <c r="Y5490" s="97"/>
      <c r="AA5490" s="91" t="str">
        <v>NFMAR000.6CH</v>
      </c>
    </row>
    <row r="5491" spans="1:27" s="91" customFormat="1" ht="15" customHeight="1" x14ac:dyDescent="0.35">
      <c r="A5491" t="s">
        <v>16277</v>
      </c>
      <c r="B5491" t="s">
        <v>16276</v>
      </c>
      <c r="C5491" t="s">
        <v>16278</v>
      </c>
      <c r="D5491" t="s">
        <v>998</v>
      </c>
      <c r="E5491"/>
      <c r="F5491" t="s">
        <v>9</v>
      </c>
      <c r="G5491"/>
      <c r="H5491">
        <v>0.7</v>
      </c>
      <c r="I5491">
        <v>6.71</v>
      </c>
      <c r="J5491" t="s">
        <v>354</v>
      </c>
      <c r="K5491">
        <v>35.310099999999998</v>
      </c>
      <c r="L5491">
        <v>-88.334800000000001</v>
      </c>
      <c r="M5491" s="100" t="s">
        <v>38402</v>
      </c>
      <c r="N5491" t="s">
        <v>26242</v>
      </c>
      <c r="O5491" t="s">
        <v>42467</v>
      </c>
      <c r="P5491">
        <v>3</v>
      </c>
      <c r="Q5491" t="s">
        <v>32797</v>
      </c>
      <c r="R5491" t="s">
        <v>25816</v>
      </c>
      <c r="S5491" t="s">
        <v>26197</v>
      </c>
      <c r="T5491"/>
      <c r="U5491" t="s">
        <v>26198</v>
      </c>
      <c r="V5491" t="s">
        <v>26199</v>
      </c>
      <c r="Y5491" s="97"/>
      <c r="AA5491" s="91" t="str">
        <v>NFMUD000.7HD</v>
      </c>
    </row>
    <row r="5492" spans="1:27" s="91" customFormat="1" ht="15" customHeight="1" x14ac:dyDescent="0.35">
      <c r="A5492" t="s">
        <v>16280</v>
      </c>
      <c r="B5492" t="s">
        <v>16279</v>
      </c>
      <c r="C5492" t="s">
        <v>16281</v>
      </c>
      <c r="D5492" t="s">
        <v>16282</v>
      </c>
      <c r="E5492"/>
      <c r="F5492" t="s">
        <v>44</v>
      </c>
      <c r="G5492"/>
      <c r="H5492">
        <v>1.2</v>
      </c>
      <c r="I5492">
        <v>7.86</v>
      </c>
      <c r="J5492" t="s">
        <v>409</v>
      </c>
      <c r="K5492">
        <v>35.519190000000002</v>
      </c>
      <c r="L5492">
        <v>-84.295929999999998</v>
      </c>
      <c r="M5492" s="100" t="s">
        <v>38378</v>
      </c>
      <c r="N5492" t="s">
        <v>26202</v>
      </c>
      <c r="O5492" t="s">
        <v>42539</v>
      </c>
      <c r="P5492">
        <v>3</v>
      </c>
      <c r="Q5492" t="s">
        <v>32798</v>
      </c>
      <c r="R5492" t="s">
        <v>25825</v>
      </c>
      <c r="S5492" t="s">
        <v>26197</v>
      </c>
      <c r="T5492"/>
      <c r="U5492" t="s">
        <v>26198</v>
      </c>
      <c r="V5492" t="s">
        <v>26204</v>
      </c>
      <c r="Y5492" s="97"/>
      <c r="AA5492" s="91" t="str">
        <v>NFNOT001.2MO</v>
      </c>
    </row>
    <row r="5493" spans="1:27" s="91" customFormat="1" ht="15" customHeight="1" x14ac:dyDescent="0.35">
      <c r="A5493" t="s">
        <v>16284</v>
      </c>
      <c r="B5493" t="s">
        <v>16283</v>
      </c>
      <c r="C5493" t="s">
        <v>16285</v>
      </c>
      <c r="D5493" t="s">
        <v>16286</v>
      </c>
      <c r="E5493"/>
      <c r="F5493" t="s">
        <v>27</v>
      </c>
      <c r="G5493"/>
      <c r="H5493">
        <v>5.9</v>
      </c>
      <c r="I5493">
        <v>504.49</v>
      </c>
      <c r="J5493" t="s">
        <v>619</v>
      </c>
      <c r="K5493">
        <v>36.354199999999999</v>
      </c>
      <c r="L5493">
        <v>-89.034999999999997</v>
      </c>
      <c r="M5493" s="100" t="s">
        <v>38448</v>
      </c>
      <c r="N5493" t="s">
        <v>619</v>
      </c>
      <c r="O5493" t="s">
        <v>42704</v>
      </c>
      <c r="P5493">
        <v>5</v>
      </c>
      <c r="Q5493" t="s">
        <v>28002</v>
      </c>
      <c r="R5493" t="s">
        <v>25816</v>
      </c>
      <c r="S5493" t="s">
        <v>26197</v>
      </c>
      <c r="T5493"/>
      <c r="U5493" t="s">
        <v>26198</v>
      </c>
      <c r="V5493" t="s">
        <v>26199</v>
      </c>
      <c r="W5493" s="91" t="s">
        <v>42705</v>
      </c>
      <c r="X5493" s="91" t="s">
        <v>32565</v>
      </c>
      <c r="Y5493" s="97"/>
      <c r="AA5493" s="91" t="str">
        <v>NFOBI005.9OB</v>
      </c>
    </row>
    <row r="5494" spans="1:27" s="91" customFormat="1" ht="15" customHeight="1" x14ac:dyDescent="0.35">
      <c r="A5494" t="s">
        <v>16288</v>
      </c>
      <c r="B5494" t="s">
        <v>16287</v>
      </c>
      <c r="C5494" t="s">
        <v>16285</v>
      </c>
      <c r="D5494" t="s">
        <v>16289</v>
      </c>
      <c r="E5494"/>
      <c r="F5494" t="s">
        <v>27</v>
      </c>
      <c r="G5494"/>
      <c r="H5494">
        <v>10</v>
      </c>
      <c r="I5494">
        <v>425.18</v>
      </c>
      <c r="J5494" t="s">
        <v>619</v>
      </c>
      <c r="K5494">
        <v>36.399799999999999</v>
      </c>
      <c r="L5494">
        <v>-88.995199999999997</v>
      </c>
      <c r="M5494" s="100" t="s">
        <v>38448</v>
      </c>
      <c r="N5494" t="s">
        <v>619</v>
      </c>
      <c r="O5494" t="s">
        <v>42704</v>
      </c>
      <c r="P5494">
        <v>5</v>
      </c>
      <c r="Q5494" t="s">
        <v>28002</v>
      </c>
      <c r="R5494" t="s">
        <v>25816</v>
      </c>
      <c r="S5494" t="s">
        <v>26197</v>
      </c>
      <c r="T5494"/>
      <c r="U5494" t="s">
        <v>26198</v>
      </c>
      <c r="V5494" t="s">
        <v>26199</v>
      </c>
      <c r="W5494" s="91" t="s">
        <v>29325</v>
      </c>
      <c r="X5494" s="91" t="s">
        <v>32799</v>
      </c>
      <c r="Y5494" s="97"/>
      <c r="AA5494" s="91" t="str">
        <v>NFOBI010.0OB</v>
      </c>
    </row>
    <row r="5495" spans="1:27" s="91" customFormat="1" ht="15" customHeight="1" x14ac:dyDescent="0.35">
      <c r="A5495" t="s">
        <v>16291</v>
      </c>
      <c r="B5495" t="s">
        <v>16290</v>
      </c>
      <c r="C5495" t="s">
        <v>16285</v>
      </c>
      <c r="D5495" t="s">
        <v>5581</v>
      </c>
      <c r="E5495"/>
      <c r="F5495" t="s">
        <v>27</v>
      </c>
      <c r="G5495"/>
      <c r="H5495">
        <v>10.7</v>
      </c>
      <c r="I5495">
        <v>424.76</v>
      </c>
      <c r="J5495" t="s">
        <v>619</v>
      </c>
      <c r="K5495">
        <v>36.405799999999999</v>
      </c>
      <c r="L5495">
        <v>-88.981300000000005</v>
      </c>
      <c r="M5495" s="100" t="s">
        <v>38448</v>
      </c>
      <c r="N5495" t="s">
        <v>619</v>
      </c>
      <c r="O5495" t="s">
        <v>42704</v>
      </c>
      <c r="P5495">
        <v>5</v>
      </c>
      <c r="Q5495" t="s">
        <v>28003</v>
      </c>
      <c r="R5495" t="s">
        <v>25816</v>
      </c>
      <c r="S5495" t="s">
        <v>26197</v>
      </c>
      <c r="T5495"/>
      <c r="U5495" t="s">
        <v>26198</v>
      </c>
      <c r="V5495" t="s">
        <v>26199</v>
      </c>
      <c r="W5495" s="91" t="s">
        <v>16288</v>
      </c>
      <c r="X5495" s="91" t="s">
        <v>32800</v>
      </c>
      <c r="Y5495" s="97"/>
      <c r="AA5495" s="91" t="str">
        <v>NFOBI010.7OB</v>
      </c>
    </row>
    <row r="5496" spans="1:27" s="91" customFormat="1" ht="15" customHeight="1" x14ac:dyDescent="0.35">
      <c r="A5496" t="s">
        <v>16293</v>
      </c>
      <c r="B5496" t="s">
        <v>16292</v>
      </c>
      <c r="C5496" t="s">
        <v>16285</v>
      </c>
      <c r="D5496" t="s">
        <v>16294</v>
      </c>
      <c r="E5496"/>
      <c r="F5496" t="s">
        <v>27</v>
      </c>
      <c r="G5496"/>
      <c r="H5496">
        <v>18</v>
      </c>
      <c r="I5496">
        <v>368.85</v>
      </c>
      <c r="J5496" t="s">
        <v>207</v>
      </c>
      <c r="K5496">
        <v>36.405200000000001</v>
      </c>
      <c r="L5496">
        <v>-88.855000000000004</v>
      </c>
      <c r="M5496" s="100" t="s">
        <v>38448</v>
      </c>
      <c r="N5496" t="s">
        <v>619</v>
      </c>
      <c r="O5496" t="s">
        <v>39828</v>
      </c>
      <c r="P5496">
        <v>5</v>
      </c>
      <c r="Q5496" t="s">
        <v>28003</v>
      </c>
      <c r="R5496" t="s">
        <v>25816</v>
      </c>
      <c r="S5496" t="s">
        <v>26197</v>
      </c>
      <c r="T5496"/>
      <c r="U5496" t="s">
        <v>26198</v>
      </c>
      <c r="V5496" t="s">
        <v>26199</v>
      </c>
      <c r="W5496" s="91" t="s">
        <v>39829</v>
      </c>
      <c r="Y5496" s="97"/>
      <c r="AA5496" s="91" t="str">
        <v>NFOBI018.0WY</v>
      </c>
    </row>
    <row r="5497" spans="1:27" s="91" customFormat="1" ht="15" customHeight="1" x14ac:dyDescent="0.35">
      <c r="A5497" t="s">
        <v>16296</v>
      </c>
      <c r="B5497" t="s">
        <v>16295</v>
      </c>
      <c r="C5497" t="s">
        <v>16285</v>
      </c>
      <c r="D5497" t="s">
        <v>16297</v>
      </c>
      <c r="E5497"/>
      <c r="F5497" t="s">
        <v>27</v>
      </c>
      <c r="G5497"/>
      <c r="H5497">
        <v>19.600000000000001</v>
      </c>
      <c r="I5497">
        <v>357</v>
      </c>
      <c r="J5497" t="s">
        <v>207</v>
      </c>
      <c r="K5497">
        <v>36.406219999999998</v>
      </c>
      <c r="L5497">
        <v>-88.790599999999998</v>
      </c>
      <c r="M5497" s="100" t="s">
        <v>38448</v>
      </c>
      <c r="N5497" t="s">
        <v>619</v>
      </c>
      <c r="O5497" t="s">
        <v>42447</v>
      </c>
      <c r="P5497">
        <v>5</v>
      </c>
      <c r="Q5497" t="s">
        <v>28003</v>
      </c>
      <c r="R5497" t="s">
        <v>25816</v>
      </c>
      <c r="S5497" t="s">
        <v>26197</v>
      </c>
      <c r="T5497"/>
      <c r="U5497" t="s">
        <v>26198</v>
      </c>
      <c r="V5497" t="s">
        <v>26199</v>
      </c>
      <c r="X5497" s="91" t="s">
        <v>32801</v>
      </c>
      <c r="Y5497" s="97"/>
      <c r="AA5497" s="91" t="str">
        <v>NFOBI019.6WY</v>
      </c>
    </row>
    <row r="5498" spans="1:27" s="91" customFormat="1" ht="15" customHeight="1" x14ac:dyDescent="0.35">
      <c r="A5498" t="s">
        <v>16299</v>
      </c>
      <c r="B5498" t="s">
        <v>16298</v>
      </c>
      <c r="C5498" t="s">
        <v>16285</v>
      </c>
      <c r="D5498" t="s">
        <v>5967</v>
      </c>
      <c r="E5498"/>
      <c r="F5498" t="s">
        <v>27</v>
      </c>
      <c r="G5498"/>
      <c r="H5498">
        <v>26.5</v>
      </c>
      <c r="I5498">
        <v>286.2</v>
      </c>
      <c r="J5498" t="s">
        <v>207</v>
      </c>
      <c r="K5498">
        <v>36.434899999999999</v>
      </c>
      <c r="L5498">
        <v>-88.716700000000003</v>
      </c>
      <c r="M5498" s="100" t="s">
        <v>38448</v>
      </c>
      <c r="N5498" t="s">
        <v>619</v>
      </c>
      <c r="O5498" t="s">
        <v>42447</v>
      </c>
      <c r="P5498">
        <v>5</v>
      </c>
      <c r="Q5498" t="s">
        <v>28004</v>
      </c>
      <c r="R5498" t="s">
        <v>25816</v>
      </c>
      <c r="S5498" t="s">
        <v>26197</v>
      </c>
      <c r="T5498"/>
      <c r="U5498" t="s">
        <v>26198</v>
      </c>
      <c r="V5498" t="s">
        <v>26199</v>
      </c>
      <c r="Y5498" s="97"/>
      <c r="AA5498" s="91" t="str">
        <v>NFOBI026.5WY</v>
      </c>
    </row>
    <row r="5499" spans="1:27" s="91" customFormat="1" ht="15" customHeight="1" x14ac:dyDescent="0.35">
      <c r="A5499" t="s">
        <v>16301</v>
      </c>
      <c r="B5499" t="s">
        <v>16300</v>
      </c>
      <c r="C5499" t="s">
        <v>16285</v>
      </c>
      <c r="D5499" t="s">
        <v>15105</v>
      </c>
      <c r="E5499"/>
      <c r="F5499" t="s">
        <v>27</v>
      </c>
      <c r="G5499"/>
      <c r="H5499">
        <v>40.6</v>
      </c>
      <c r="I5499">
        <v>146.24</v>
      </c>
      <c r="J5499" t="s">
        <v>896</v>
      </c>
      <c r="K5499">
        <v>36.464199999999998</v>
      </c>
      <c r="L5499">
        <v>-88.490300000000005</v>
      </c>
      <c r="M5499" s="100" t="s">
        <v>38448</v>
      </c>
      <c r="N5499" t="s">
        <v>619</v>
      </c>
      <c r="O5499" t="s">
        <v>42706</v>
      </c>
      <c r="P5499">
        <v>5</v>
      </c>
      <c r="Q5499" t="s">
        <v>28004</v>
      </c>
      <c r="R5499" t="s">
        <v>25816</v>
      </c>
      <c r="S5499" t="s">
        <v>26197</v>
      </c>
      <c r="T5499"/>
      <c r="U5499" t="s">
        <v>26198</v>
      </c>
      <c r="V5499" t="s">
        <v>26199</v>
      </c>
      <c r="Y5499" s="97"/>
      <c r="AA5499" s="91" t="str">
        <v>NFOBI040.6HN</v>
      </c>
    </row>
    <row r="5500" spans="1:27" s="91" customFormat="1" ht="15" customHeight="1" x14ac:dyDescent="0.35">
      <c r="A5500" t="s">
        <v>32802</v>
      </c>
      <c r="B5500" t="s">
        <v>16314</v>
      </c>
      <c r="C5500" t="s">
        <v>16285</v>
      </c>
      <c r="D5500" t="s">
        <v>16315</v>
      </c>
      <c r="E5500"/>
      <c r="F5500" t="s">
        <v>9</v>
      </c>
      <c r="G5500"/>
      <c r="H5500">
        <v>46.9</v>
      </c>
      <c r="I5500">
        <v>44.16</v>
      </c>
      <c r="J5500" t="s">
        <v>896</v>
      </c>
      <c r="K5500">
        <v>36.424399999999999</v>
      </c>
      <c r="L5500">
        <v>-88.411100000000005</v>
      </c>
      <c r="M5500" s="100" t="s">
        <v>38448</v>
      </c>
      <c r="N5500" t="s">
        <v>619</v>
      </c>
      <c r="O5500" t="s">
        <v>42639</v>
      </c>
      <c r="P5500">
        <v>5</v>
      </c>
      <c r="Q5500" t="s">
        <v>28005</v>
      </c>
      <c r="R5500" t="s">
        <v>25816</v>
      </c>
      <c r="S5500" t="s">
        <v>26197</v>
      </c>
      <c r="T5500"/>
      <c r="U5500" t="s">
        <v>26198</v>
      </c>
      <c r="V5500" t="s">
        <v>26199</v>
      </c>
      <c r="W5500" s="91" t="s">
        <v>29326</v>
      </c>
      <c r="X5500" s="91" t="s">
        <v>32803</v>
      </c>
      <c r="Y5500" s="97"/>
      <c r="AA5500" s="91" t="str">
        <v>NFOBI046.9HN</v>
      </c>
    </row>
    <row r="5501" spans="1:27" s="91" customFormat="1" ht="15" customHeight="1" x14ac:dyDescent="0.35">
      <c r="A5501" t="s">
        <v>16303</v>
      </c>
      <c r="B5501" t="s">
        <v>16302</v>
      </c>
      <c r="C5501" t="s">
        <v>16304</v>
      </c>
      <c r="D5501" t="s">
        <v>16305</v>
      </c>
      <c r="E5501"/>
      <c r="F5501" t="s">
        <v>27</v>
      </c>
      <c r="G5501"/>
      <c r="H5501">
        <v>0.1</v>
      </c>
      <c r="I5501">
        <v>0.54</v>
      </c>
      <c r="J5501" t="s">
        <v>207</v>
      </c>
      <c r="K5501">
        <v>36.454039999999999</v>
      </c>
      <c r="L5501">
        <v>-88.535129999999995</v>
      </c>
      <c r="M5501" s="100" t="s">
        <v>38448</v>
      </c>
      <c r="N5501" t="s">
        <v>619</v>
      </c>
      <c r="O5501" t="s">
        <v>42706</v>
      </c>
      <c r="P5501">
        <v>5</v>
      </c>
      <c r="Q5501" t="s">
        <v>32804</v>
      </c>
      <c r="R5501" t="s">
        <v>25816</v>
      </c>
      <c r="S5501" t="s">
        <v>26197</v>
      </c>
      <c r="T5501"/>
      <c r="U5501" t="s">
        <v>26198</v>
      </c>
      <c r="V5501" t="s">
        <v>26199</v>
      </c>
      <c r="W5501" s="91" t="s">
        <v>16306</v>
      </c>
      <c r="Y5501" s="97"/>
      <c r="AA5501" s="91" t="str">
        <v>NFOBI37.4T0.1T0.1WY</v>
      </c>
    </row>
    <row r="5502" spans="1:27" s="91" customFormat="1" ht="15" customHeight="1" x14ac:dyDescent="0.35">
      <c r="A5502" t="s">
        <v>16308</v>
      </c>
      <c r="B5502" t="s">
        <v>16307</v>
      </c>
      <c r="C5502" t="s">
        <v>8799</v>
      </c>
      <c r="D5502" t="s">
        <v>16309</v>
      </c>
      <c r="E5502"/>
      <c r="F5502" t="s">
        <v>27</v>
      </c>
      <c r="G5502"/>
      <c r="H5502">
        <v>0.1</v>
      </c>
      <c r="I5502">
        <v>3</v>
      </c>
      <c r="J5502" t="s">
        <v>207</v>
      </c>
      <c r="K5502">
        <v>36.447099999999999</v>
      </c>
      <c r="L5502">
        <v>-88.531670000000005</v>
      </c>
      <c r="M5502" s="100" t="s">
        <v>38448</v>
      </c>
      <c r="N5502" t="s">
        <v>619</v>
      </c>
      <c r="O5502" t="s">
        <v>42706</v>
      </c>
      <c r="P5502">
        <v>5</v>
      </c>
      <c r="Q5502" t="s">
        <v>32804</v>
      </c>
      <c r="R5502" t="s">
        <v>25816</v>
      </c>
      <c r="S5502" t="s">
        <v>26197</v>
      </c>
      <c r="T5502"/>
      <c r="U5502" t="s">
        <v>26198</v>
      </c>
      <c r="V5502" t="s">
        <v>26199</v>
      </c>
      <c r="W5502" s="91" t="s">
        <v>16310</v>
      </c>
      <c r="Y5502" s="97"/>
      <c r="AA5502" s="91" t="str">
        <v>NFOBI37.4T0.1WY</v>
      </c>
    </row>
    <row r="5503" spans="1:27" s="91" customFormat="1" ht="15" customHeight="1" x14ac:dyDescent="0.35">
      <c r="A5503" t="s">
        <v>16312</v>
      </c>
      <c r="B5503" t="s">
        <v>16311</v>
      </c>
      <c r="C5503" t="s">
        <v>8799</v>
      </c>
      <c r="D5503" t="s">
        <v>5581</v>
      </c>
      <c r="E5503"/>
      <c r="F5503" t="s">
        <v>27</v>
      </c>
      <c r="G5503"/>
      <c r="H5503">
        <v>2.6</v>
      </c>
      <c r="I5503">
        <v>14</v>
      </c>
      <c r="J5503" t="s">
        <v>619</v>
      </c>
      <c r="K5503">
        <v>36.412999999999997</v>
      </c>
      <c r="L5503">
        <v>-89.03</v>
      </c>
      <c r="M5503" s="100" t="s">
        <v>38448</v>
      </c>
      <c r="N5503" t="s">
        <v>619</v>
      </c>
      <c r="O5503" t="s">
        <v>42707</v>
      </c>
      <c r="P5503">
        <v>5</v>
      </c>
      <c r="Q5503" t="s">
        <v>28006</v>
      </c>
      <c r="R5503" t="s">
        <v>25816</v>
      </c>
      <c r="S5503" t="s">
        <v>26197</v>
      </c>
      <c r="T5503"/>
      <c r="U5503" t="s">
        <v>26198</v>
      </c>
      <c r="V5503" t="s">
        <v>26199</v>
      </c>
      <c r="W5503" s="91" t="s">
        <v>16313</v>
      </c>
      <c r="X5503" s="91" t="s">
        <v>29606</v>
      </c>
      <c r="Y5503" s="97"/>
      <c r="AA5503" s="91" t="str">
        <v>NFOBI8.5T2.6OB</v>
      </c>
    </row>
    <row r="5504" spans="1:27" s="91" customFormat="1" ht="15" customHeight="1" x14ac:dyDescent="0.35">
      <c r="A5504" t="s">
        <v>16317</v>
      </c>
      <c r="B5504" t="s">
        <v>16316</v>
      </c>
      <c r="C5504" t="s">
        <v>16318</v>
      </c>
      <c r="D5504" t="s">
        <v>3873</v>
      </c>
      <c r="E5504"/>
      <c r="F5504" t="s">
        <v>27</v>
      </c>
      <c r="G5504"/>
      <c r="H5504">
        <v>0.6</v>
      </c>
      <c r="I5504">
        <v>17.010000000000002</v>
      </c>
      <c r="J5504" t="s">
        <v>919</v>
      </c>
      <c r="K5504">
        <v>35.341099999999997</v>
      </c>
      <c r="L5504">
        <v>-89.889200000000002</v>
      </c>
      <c r="M5504" s="100" t="s">
        <v>38427</v>
      </c>
      <c r="N5504" t="s">
        <v>26281</v>
      </c>
      <c r="O5504" t="s">
        <v>42708</v>
      </c>
      <c r="P5504">
        <v>2</v>
      </c>
      <c r="Q5504" t="s">
        <v>28007</v>
      </c>
      <c r="R5504" t="s">
        <v>25828</v>
      </c>
      <c r="S5504" t="s">
        <v>26197</v>
      </c>
      <c r="T5504"/>
      <c r="U5504" t="s">
        <v>26198</v>
      </c>
      <c r="V5504" t="s">
        <v>26199</v>
      </c>
      <c r="X5504" s="91" t="s">
        <v>32805</v>
      </c>
      <c r="Y5504" s="97"/>
      <c r="AA5504" s="91" t="str">
        <v>NFORK000.6SH</v>
      </c>
    </row>
    <row r="5505" spans="1:27" s="91" customFormat="1" ht="15" customHeight="1" x14ac:dyDescent="0.35">
      <c r="A5505" t="s">
        <v>16320</v>
      </c>
      <c r="B5505" t="s">
        <v>16319</v>
      </c>
      <c r="C5505" t="s">
        <v>16318</v>
      </c>
      <c r="D5505" t="s">
        <v>16321</v>
      </c>
      <c r="E5505"/>
      <c r="F5505" t="s">
        <v>75</v>
      </c>
      <c r="G5505"/>
      <c r="H5505">
        <v>2.5</v>
      </c>
      <c r="I5505">
        <v>75.430000000000007</v>
      </c>
      <c r="J5505" t="s">
        <v>76</v>
      </c>
      <c r="K5505">
        <v>35.583959999999998</v>
      </c>
      <c r="L5505">
        <v>-86.608440000000002</v>
      </c>
      <c r="M5505" s="100" t="s">
        <v>38389</v>
      </c>
      <c r="N5505" t="s">
        <v>26217</v>
      </c>
      <c r="O5505" t="s">
        <v>42678</v>
      </c>
      <c r="P5505">
        <v>4</v>
      </c>
      <c r="Q5505" t="s">
        <v>32806</v>
      </c>
      <c r="R5505" t="s">
        <v>25808</v>
      </c>
      <c r="S5505" t="s">
        <v>26197</v>
      </c>
      <c r="T5505"/>
      <c r="U5505" t="s">
        <v>26198</v>
      </c>
      <c r="V5505" t="s">
        <v>26199</v>
      </c>
      <c r="W5505" s="91" t="s">
        <v>16322</v>
      </c>
      <c r="X5505" s="91" t="s">
        <v>35615</v>
      </c>
      <c r="Y5505" s="97"/>
      <c r="AA5505" s="91" t="str">
        <v>NFORK002.5BE</v>
      </c>
    </row>
    <row r="5506" spans="1:27" s="91" customFormat="1" ht="15" customHeight="1" x14ac:dyDescent="0.35">
      <c r="A5506" s="310" t="s">
        <v>41519</v>
      </c>
      <c r="B5506" s="310" t="s">
        <v>41520</v>
      </c>
      <c r="C5506" s="310" t="s">
        <v>16318</v>
      </c>
      <c r="D5506" s="310" t="s">
        <v>41521</v>
      </c>
      <c r="E5506" s="310"/>
      <c r="F5506" s="310" t="s">
        <v>75</v>
      </c>
      <c r="G5506" s="310"/>
      <c r="H5506" s="314">
        <v>2.9</v>
      </c>
      <c r="I5506" s="314">
        <v>75.099999999999994</v>
      </c>
      <c r="J5506" s="310" t="s">
        <v>76</v>
      </c>
      <c r="K5506" s="314">
        <v>35.581000000000003</v>
      </c>
      <c r="L5506" s="314">
        <v>-86.603899999999996</v>
      </c>
      <c r="M5506" s="314" t="s">
        <v>38389</v>
      </c>
      <c r="N5506" s="310" t="s">
        <v>26217</v>
      </c>
      <c r="O5506" s="310" t="s">
        <v>41522</v>
      </c>
      <c r="P5506" s="314">
        <v>4</v>
      </c>
      <c r="Q5506" s="310" t="s">
        <v>32806</v>
      </c>
      <c r="R5506" s="310" t="s">
        <v>25808</v>
      </c>
      <c r="S5506" s="310" t="s">
        <v>26197</v>
      </c>
      <c r="T5506" s="310"/>
      <c r="U5506" s="310" t="s">
        <v>26198</v>
      </c>
      <c r="V5506" s="310" t="s">
        <v>26199</v>
      </c>
      <c r="Y5506" s="97"/>
      <c r="AA5506" s="91" t="str">
        <v>NFORK002.9BE</v>
      </c>
    </row>
    <row r="5507" spans="1:27" s="91" customFormat="1" ht="15" customHeight="1" x14ac:dyDescent="0.35">
      <c r="A5507" t="s">
        <v>16324</v>
      </c>
      <c r="B5507" t="s">
        <v>16323</v>
      </c>
      <c r="C5507" t="s">
        <v>16318</v>
      </c>
      <c r="D5507" t="s">
        <v>16325</v>
      </c>
      <c r="E5507"/>
      <c r="F5507" t="s">
        <v>75</v>
      </c>
      <c r="G5507"/>
      <c r="H5507">
        <v>3.4</v>
      </c>
      <c r="I5507">
        <v>74.001000000000005</v>
      </c>
      <c r="J5507" t="s">
        <v>76</v>
      </c>
      <c r="K5507">
        <v>35.58484</v>
      </c>
      <c r="L5507">
        <v>-86.596100000000007</v>
      </c>
      <c r="M5507" s="100" t="s">
        <v>38389</v>
      </c>
      <c r="N5507" t="s">
        <v>26217</v>
      </c>
      <c r="O5507" t="s">
        <v>42678</v>
      </c>
      <c r="P5507">
        <v>4</v>
      </c>
      <c r="Q5507" t="s">
        <v>32806</v>
      </c>
      <c r="R5507" t="s">
        <v>25808</v>
      </c>
      <c r="S5507" t="s">
        <v>26197</v>
      </c>
      <c r="T5507"/>
      <c r="U5507" t="s">
        <v>26198</v>
      </c>
      <c r="V5507" t="s">
        <v>26199</v>
      </c>
      <c r="Y5507" s="97"/>
      <c r="AA5507" s="91" t="str">
        <v>NFORK003.4BE</v>
      </c>
    </row>
    <row r="5508" spans="1:27" s="91" customFormat="1" ht="15" customHeight="1" x14ac:dyDescent="0.35">
      <c r="A5508" t="s">
        <v>16327</v>
      </c>
      <c r="B5508" t="s">
        <v>16326</v>
      </c>
      <c r="C5508" t="s">
        <v>16318</v>
      </c>
      <c r="D5508" t="s">
        <v>14713</v>
      </c>
      <c r="E5508"/>
      <c r="F5508" t="s">
        <v>9</v>
      </c>
      <c r="G5508"/>
      <c r="H5508">
        <v>4.4000000000000004</v>
      </c>
      <c r="I5508">
        <v>10.58</v>
      </c>
      <c r="J5508" t="s">
        <v>80</v>
      </c>
      <c r="K5508">
        <v>35.103900000000003</v>
      </c>
      <c r="L5508">
        <v>-89.213300000000004</v>
      </c>
      <c r="M5508" s="100" t="s">
        <v>38390</v>
      </c>
      <c r="N5508" t="s">
        <v>26218</v>
      </c>
      <c r="O5508" t="s">
        <v>42681</v>
      </c>
      <c r="P5508">
        <v>3</v>
      </c>
      <c r="Q5508" t="s">
        <v>32807</v>
      </c>
      <c r="R5508" t="s">
        <v>25828</v>
      </c>
      <c r="S5508" t="s">
        <v>26197</v>
      </c>
      <c r="T5508"/>
      <c r="U5508" t="s">
        <v>26198</v>
      </c>
      <c r="V5508" t="s">
        <v>26199</v>
      </c>
      <c r="X5508" s="91" t="s">
        <v>32808</v>
      </c>
      <c r="Y5508" s="97"/>
      <c r="AA5508" s="91" t="str">
        <v>NFORK004.4FA</v>
      </c>
    </row>
    <row r="5509" spans="1:27" s="91" customFormat="1" ht="15" customHeight="1" x14ac:dyDescent="0.35">
      <c r="A5509" t="s">
        <v>16329</v>
      </c>
      <c r="B5509" t="s">
        <v>16328</v>
      </c>
      <c r="C5509" t="s">
        <v>16318</v>
      </c>
      <c r="D5509" t="s">
        <v>16330</v>
      </c>
      <c r="E5509"/>
      <c r="F5509" t="s">
        <v>75</v>
      </c>
      <c r="G5509"/>
      <c r="H5509">
        <v>4.7</v>
      </c>
      <c r="I5509">
        <v>42.77</v>
      </c>
      <c r="J5509" t="s">
        <v>76</v>
      </c>
      <c r="K5509">
        <v>35.59149</v>
      </c>
      <c r="L5509">
        <v>-86.585290000000001</v>
      </c>
      <c r="M5509" s="100" t="s">
        <v>38389</v>
      </c>
      <c r="N5509" t="s">
        <v>26217</v>
      </c>
      <c r="O5509" t="s">
        <v>42678</v>
      </c>
      <c r="P5509">
        <v>4</v>
      </c>
      <c r="Q5509" t="s">
        <v>32809</v>
      </c>
      <c r="R5509" t="s">
        <v>25808</v>
      </c>
      <c r="S5509" t="s">
        <v>26197</v>
      </c>
      <c r="T5509"/>
      <c r="U5509" t="s">
        <v>26198</v>
      </c>
      <c r="V5509" t="s">
        <v>26199</v>
      </c>
      <c r="X5509" s="91" t="s">
        <v>32810</v>
      </c>
      <c r="Y5509" s="97"/>
      <c r="AA5509" s="91" t="str">
        <v>NFORK004.7BE</v>
      </c>
    </row>
    <row r="5510" spans="1:27" s="91" customFormat="1" ht="15" customHeight="1" x14ac:dyDescent="0.35">
      <c r="A5510" t="s">
        <v>16332</v>
      </c>
      <c r="B5510" t="s">
        <v>16331</v>
      </c>
      <c r="C5510" t="s">
        <v>16318</v>
      </c>
      <c r="D5510" t="s">
        <v>16333</v>
      </c>
      <c r="E5510"/>
      <c r="F5510" t="s">
        <v>75</v>
      </c>
      <c r="G5510"/>
      <c r="H5510">
        <v>7.7</v>
      </c>
      <c r="I5510">
        <v>37.5</v>
      </c>
      <c r="J5510" t="s">
        <v>76</v>
      </c>
      <c r="K5510">
        <v>35.585500000000003</v>
      </c>
      <c r="L5510">
        <v>-86.548599999999993</v>
      </c>
      <c r="M5510" s="100" t="s">
        <v>38389</v>
      </c>
      <c r="N5510" t="s">
        <v>26217</v>
      </c>
      <c r="O5510" t="s">
        <v>42678</v>
      </c>
      <c r="P5510">
        <v>4</v>
      </c>
      <c r="Q5510" t="s">
        <v>32809</v>
      </c>
      <c r="R5510" t="s">
        <v>25808</v>
      </c>
      <c r="S5510" t="s">
        <v>26197</v>
      </c>
      <c r="T5510"/>
      <c r="U5510" t="s">
        <v>26198</v>
      </c>
      <c r="V5510" t="s">
        <v>26199</v>
      </c>
      <c r="W5510" s="91" t="s">
        <v>35616</v>
      </c>
      <c r="X5510" s="91" t="s">
        <v>35617</v>
      </c>
      <c r="Y5510" s="97"/>
      <c r="AA5510" s="91" t="str">
        <v>NFORK007.7BE</v>
      </c>
    </row>
    <row r="5511" spans="1:27" s="91" customFormat="1" ht="15" customHeight="1" x14ac:dyDescent="0.35">
      <c r="A5511" t="s">
        <v>16335</v>
      </c>
      <c r="B5511" t="s">
        <v>16334</v>
      </c>
      <c r="C5511" t="s">
        <v>16318</v>
      </c>
      <c r="D5511" t="s">
        <v>16336</v>
      </c>
      <c r="E5511"/>
      <c r="F5511" t="s">
        <v>75</v>
      </c>
      <c r="G5511"/>
      <c r="H5511">
        <v>9.4</v>
      </c>
      <c r="I5511">
        <v>17.37</v>
      </c>
      <c r="J5511" t="s">
        <v>76</v>
      </c>
      <c r="K5511">
        <v>35.599879999999999</v>
      </c>
      <c r="L5511">
        <v>-86.531220000000005</v>
      </c>
      <c r="M5511" s="100" t="s">
        <v>38389</v>
      </c>
      <c r="N5511" t="s">
        <v>26217</v>
      </c>
      <c r="O5511" t="s">
        <v>42678</v>
      </c>
      <c r="P5511">
        <v>4</v>
      </c>
      <c r="Q5511" t="s">
        <v>32811</v>
      </c>
      <c r="R5511" t="s">
        <v>25808</v>
      </c>
      <c r="S5511" t="s">
        <v>26197</v>
      </c>
      <c r="T5511"/>
      <c r="U5511" t="s">
        <v>26198</v>
      </c>
      <c r="V5511" t="s">
        <v>26199</v>
      </c>
      <c r="Y5511" s="97"/>
      <c r="AA5511" s="91" t="str">
        <v>NFORK009.4BE</v>
      </c>
    </row>
    <row r="5512" spans="1:27" s="91" customFormat="1" ht="15" customHeight="1" x14ac:dyDescent="0.35">
      <c r="A5512" t="s">
        <v>16338</v>
      </c>
      <c r="B5512" t="s">
        <v>16337</v>
      </c>
      <c r="C5512" t="s">
        <v>16318</v>
      </c>
      <c r="D5512" t="s">
        <v>16339</v>
      </c>
      <c r="E5512"/>
      <c r="F5512" t="s">
        <v>75</v>
      </c>
      <c r="G5512"/>
      <c r="H5512">
        <v>16.399999999999999</v>
      </c>
      <c r="I5512">
        <v>1.78</v>
      </c>
      <c r="J5512" t="s">
        <v>76</v>
      </c>
      <c r="K5512">
        <v>35.640599999999999</v>
      </c>
      <c r="L5512">
        <v>-86.437799999999996</v>
      </c>
      <c r="M5512" s="100" t="s">
        <v>38389</v>
      </c>
      <c r="N5512" t="s">
        <v>26217</v>
      </c>
      <c r="O5512" t="s">
        <v>42678</v>
      </c>
      <c r="P5512">
        <v>4</v>
      </c>
      <c r="Q5512" t="s">
        <v>32811</v>
      </c>
      <c r="R5512" t="s">
        <v>25808</v>
      </c>
      <c r="S5512" t="s">
        <v>26197</v>
      </c>
      <c r="T5512"/>
      <c r="U5512" t="s">
        <v>26198</v>
      </c>
      <c r="V5512" t="s">
        <v>26199</v>
      </c>
      <c r="X5512" s="91" t="s">
        <v>35618</v>
      </c>
      <c r="Y5512" s="97"/>
      <c r="AA5512" s="91" t="str">
        <v>NFORK016.4BE</v>
      </c>
    </row>
    <row r="5513" spans="1:27" s="91" customFormat="1" ht="15" customHeight="1" x14ac:dyDescent="0.35">
      <c r="A5513" s="310" t="s">
        <v>39830</v>
      </c>
      <c r="B5513" s="310" t="s">
        <v>39831</v>
      </c>
      <c r="C5513" s="310" t="s">
        <v>39832</v>
      </c>
      <c r="D5513" s="310" t="s">
        <v>39833</v>
      </c>
      <c r="E5513" s="310"/>
      <c r="F5513" s="310" t="s">
        <v>9</v>
      </c>
      <c r="G5513" s="310"/>
      <c r="H5513" s="314">
        <v>0.7</v>
      </c>
      <c r="I5513" s="314">
        <v>0.1</v>
      </c>
      <c r="J5513" s="310" t="s">
        <v>10</v>
      </c>
      <c r="K5513" s="314">
        <v>35.159300000000002</v>
      </c>
      <c r="L5513" s="314">
        <v>-88.505110000000002</v>
      </c>
      <c r="M5513" s="314" t="s">
        <v>38377</v>
      </c>
      <c r="N5513" s="310" t="s">
        <v>26200</v>
      </c>
      <c r="O5513" s="310" t="s">
        <v>39834</v>
      </c>
      <c r="P5513" s="314">
        <v>4</v>
      </c>
      <c r="Q5513" s="310" t="s">
        <v>32963</v>
      </c>
      <c r="R5513" s="310" t="s">
        <v>25816</v>
      </c>
      <c r="S5513" s="310" t="s">
        <v>26197</v>
      </c>
      <c r="T5513" s="310"/>
      <c r="U5513" s="310" t="s">
        <v>26198</v>
      </c>
      <c r="V5513" s="310" t="s">
        <v>26199</v>
      </c>
      <c r="W5513" s="91" t="s">
        <v>39835</v>
      </c>
      <c r="Y5513" s="97"/>
      <c r="AA5513" s="91" t="str">
        <v>NFOXF1.4T0.7MC</v>
      </c>
    </row>
    <row r="5514" spans="1:27" s="91" customFormat="1" ht="15" customHeight="1" x14ac:dyDescent="0.35">
      <c r="A5514" t="s">
        <v>16341</v>
      </c>
      <c r="B5514" t="s">
        <v>16340</v>
      </c>
      <c r="C5514" t="s">
        <v>16342</v>
      </c>
      <c r="D5514" t="s">
        <v>35619</v>
      </c>
      <c r="E5514"/>
      <c r="F5514" t="s">
        <v>58</v>
      </c>
      <c r="G5514"/>
      <c r="H5514">
        <v>0.3</v>
      </c>
      <c r="I5514">
        <v>1.89</v>
      </c>
      <c r="J5514" t="s">
        <v>325</v>
      </c>
      <c r="K5514">
        <v>36.502800000000001</v>
      </c>
      <c r="L5514">
        <v>-84.538300000000007</v>
      </c>
      <c r="M5514" s="100" t="s">
        <v>38426</v>
      </c>
      <c r="N5514" t="s">
        <v>26325</v>
      </c>
      <c r="O5514" t="s">
        <v>42289</v>
      </c>
      <c r="P5514">
        <v>4</v>
      </c>
      <c r="Q5514" t="s">
        <v>28009</v>
      </c>
      <c r="R5514" t="s">
        <v>25825</v>
      </c>
      <c r="S5514" t="s">
        <v>26197</v>
      </c>
      <c r="T5514"/>
      <c r="U5514" t="s">
        <v>26198</v>
      </c>
      <c r="V5514" t="s">
        <v>26204</v>
      </c>
      <c r="X5514" s="91" t="s">
        <v>35620</v>
      </c>
      <c r="Y5514" s="97"/>
      <c r="AA5514" s="91" t="str">
        <v>NFPIN000.3SC</v>
      </c>
    </row>
    <row r="5515" spans="1:27" s="91" customFormat="1" ht="15" customHeight="1" x14ac:dyDescent="0.35">
      <c r="A5515" t="s">
        <v>16344</v>
      </c>
      <c r="B5515" t="s">
        <v>16343</v>
      </c>
      <c r="C5515" t="s">
        <v>16345</v>
      </c>
      <c r="D5515" t="s">
        <v>16346</v>
      </c>
      <c r="E5515"/>
      <c r="F5515" t="s">
        <v>29083</v>
      </c>
      <c r="G5515"/>
      <c r="H5515">
        <v>0.3</v>
      </c>
      <c r="I5515">
        <v>1.69</v>
      </c>
      <c r="J5515" t="s">
        <v>4</v>
      </c>
      <c r="K5515">
        <v>35.433169999999997</v>
      </c>
      <c r="L5515">
        <v>-87.323279999999997</v>
      </c>
      <c r="M5515" s="100" t="s">
        <v>38391</v>
      </c>
      <c r="N5515" t="s">
        <v>26220</v>
      </c>
      <c r="O5515" t="s">
        <v>42191</v>
      </c>
      <c r="P5515">
        <v>5</v>
      </c>
      <c r="Q5515" t="s">
        <v>32812</v>
      </c>
      <c r="R5515" t="s">
        <v>25808</v>
      </c>
      <c r="S5515" t="s">
        <v>26197</v>
      </c>
      <c r="T5515"/>
      <c r="U5515" t="s">
        <v>26198</v>
      </c>
      <c r="V5515" t="s">
        <v>26199</v>
      </c>
      <c r="W5515" s="91" t="s">
        <v>16344</v>
      </c>
      <c r="Y5515" s="97"/>
      <c r="AA5515" s="91" t="str">
        <v>NFSAW000.3LW</v>
      </c>
    </row>
    <row r="5516" spans="1:27" s="91" customFormat="1" ht="15" customHeight="1" x14ac:dyDescent="0.35">
      <c r="A5516" t="s">
        <v>16348</v>
      </c>
      <c r="B5516" t="s">
        <v>16347</v>
      </c>
      <c r="C5516" t="s">
        <v>16349</v>
      </c>
      <c r="D5516" t="s">
        <v>16350</v>
      </c>
      <c r="E5516"/>
      <c r="F5516" t="s">
        <v>75</v>
      </c>
      <c r="G5516"/>
      <c r="H5516">
        <v>0.1</v>
      </c>
      <c r="I5516">
        <v>6.1</v>
      </c>
      <c r="J5516" t="s">
        <v>153</v>
      </c>
      <c r="K5516">
        <v>36.120018000000002</v>
      </c>
      <c r="L5516">
        <v>-86.493867499999993</v>
      </c>
      <c r="M5516" s="100" t="s">
        <v>38401</v>
      </c>
      <c r="N5516" t="s">
        <v>26226</v>
      </c>
      <c r="O5516" t="s">
        <v>42414</v>
      </c>
      <c r="P5516">
        <v>2</v>
      </c>
      <c r="Q5516" t="s">
        <v>26232</v>
      </c>
      <c r="R5516" t="s">
        <v>25829</v>
      </c>
      <c r="S5516" t="s">
        <v>26197</v>
      </c>
      <c r="T5516"/>
      <c r="U5516" t="s">
        <v>26198</v>
      </c>
      <c r="V5516" t="s">
        <v>26199</v>
      </c>
      <c r="Y5516" s="97"/>
      <c r="AA5516" s="91" t="str">
        <v>NFSUG000.1WS</v>
      </c>
    </row>
    <row r="5517" spans="1:27" s="91" customFormat="1" ht="15" customHeight="1" x14ac:dyDescent="0.35">
      <c r="A5517" t="s">
        <v>16352</v>
      </c>
      <c r="B5517" t="s">
        <v>16351</v>
      </c>
      <c r="C5517" t="s">
        <v>16353</v>
      </c>
      <c r="D5517" t="s">
        <v>15078</v>
      </c>
      <c r="E5517"/>
      <c r="F5517" t="s">
        <v>29083</v>
      </c>
      <c r="G5517"/>
      <c r="H5517">
        <v>0.5</v>
      </c>
      <c r="I5517">
        <v>6.75</v>
      </c>
      <c r="J5517" t="s">
        <v>203</v>
      </c>
      <c r="K5517">
        <v>35.915278000000001</v>
      </c>
      <c r="L5517">
        <v>-87.605833000000004</v>
      </c>
      <c r="M5517" s="100" t="s">
        <v>38382</v>
      </c>
      <c r="N5517" t="s">
        <v>26210</v>
      </c>
      <c r="O5517" t="s">
        <v>42411</v>
      </c>
      <c r="P5517">
        <v>3</v>
      </c>
      <c r="Q5517" t="s">
        <v>28539</v>
      </c>
      <c r="R5517" t="s">
        <v>25808</v>
      </c>
      <c r="S5517" t="s">
        <v>26197</v>
      </c>
      <c r="T5517"/>
      <c r="U5517" t="s">
        <v>26198</v>
      </c>
      <c r="V5517" t="s">
        <v>26199</v>
      </c>
      <c r="W5517" s="91" t="s">
        <v>16354</v>
      </c>
      <c r="X5517" s="91" t="s">
        <v>32577</v>
      </c>
      <c r="Y5517" s="97"/>
      <c r="AA5517" s="91" t="str">
        <v>NFSUG000.5HI</v>
      </c>
    </row>
    <row r="5518" spans="1:27" s="91" customFormat="1" ht="15" customHeight="1" x14ac:dyDescent="0.35">
      <c r="A5518" t="s">
        <v>16356</v>
      </c>
      <c r="B5518" t="s">
        <v>16355</v>
      </c>
      <c r="C5518" t="s">
        <v>16349</v>
      </c>
      <c r="D5518" t="s">
        <v>16357</v>
      </c>
      <c r="E5518"/>
      <c r="F5518" t="s">
        <v>33</v>
      </c>
      <c r="G5518"/>
      <c r="H5518">
        <v>0.7</v>
      </c>
      <c r="I5518">
        <v>3.8</v>
      </c>
      <c r="J5518" t="s">
        <v>153</v>
      </c>
      <c r="K5518">
        <v>36.124110000000002</v>
      </c>
      <c r="L5518">
        <v>-86.487020000000001</v>
      </c>
      <c r="M5518" s="100" t="s">
        <v>38401</v>
      </c>
      <c r="N5518" t="s">
        <v>26226</v>
      </c>
      <c r="O5518" t="s">
        <v>42414</v>
      </c>
      <c r="P5518">
        <v>2</v>
      </c>
      <c r="Q5518" t="s">
        <v>26232</v>
      </c>
      <c r="R5518" t="s">
        <v>25829</v>
      </c>
      <c r="S5518" t="s">
        <v>26197</v>
      </c>
      <c r="T5518"/>
      <c r="U5518" t="s">
        <v>26198</v>
      </c>
      <c r="V5518" t="s">
        <v>26199</v>
      </c>
      <c r="Y5518" s="97"/>
      <c r="AA5518" s="91" t="str">
        <v>NFSUG000.7WS</v>
      </c>
    </row>
    <row r="5519" spans="1:27" s="91" customFormat="1" ht="15" customHeight="1" x14ac:dyDescent="0.35">
      <c r="A5519" t="s">
        <v>16359</v>
      </c>
      <c r="B5519" t="s">
        <v>16358</v>
      </c>
      <c r="C5519" t="s">
        <v>16360</v>
      </c>
      <c r="D5519" t="s">
        <v>16361</v>
      </c>
      <c r="E5519"/>
      <c r="F5519" t="s">
        <v>29083</v>
      </c>
      <c r="G5519"/>
      <c r="H5519">
        <v>0.1</v>
      </c>
      <c r="I5519">
        <v>11.77</v>
      </c>
      <c r="J5519" t="s">
        <v>793</v>
      </c>
      <c r="K5519">
        <v>36.387630000000001</v>
      </c>
      <c r="L5519">
        <v>-86.889740000000003</v>
      </c>
      <c r="M5519" s="100" t="s">
        <v>38414</v>
      </c>
      <c r="N5519" t="s">
        <v>26254</v>
      </c>
      <c r="O5519" t="s">
        <v>42418</v>
      </c>
      <c r="P5519">
        <v>5</v>
      </c>
      <c r="Q5519" t="s">
        <v>28010</v>
      </c>
      <c r="R5519" t="s">
        <v>25829</v>
      </c>
      <c r="S5519" t="s">
        <v>26197</v>
      </c>
      <c r="T5519"/>
      <c r="U5519" t="s">
        <v>26198</v>
      </c>
      <c r="V5519" t="s">
        <v>26199</v>
      </c>
      <c r="W5519" s="91" t="s">
        <v>16362</v>
      </c>
      <c r="X5519" s="91" t="s">
        <v>32813</v>
      </c>
      <c r="Y5519" s="97"/>
      <c r="AA5519" s="91" t="str">
        <v>NFSYC000.1RN</v>
      </c>
    </row>
    <row r="5520" spans="1:27" s="91" customFormat="1" ht="15" customHeight="1" x14ac:dyDescent="0.35">
      <c r="A5520" t="s">
        <v>16364</v>
      </c>
      <c r="B5520" t="s">
        <v>16363</v>
      </c>
      <c r="C5520" t="s">
        <v>16365</v>
      </c>
      <c r="D5520" t="s">
        <v>16366</v>
      </c>
      <c r="E5520"/>
      <c r="F5520" t="s">
        <v>27</v>
      </c>
      <c r="G5520"/>
      <c r="H5520">
        <v>2.4</v>
      </c>
      <c r="I5520">
        <v>118.52</v>
      </c>
      <c r="J5520" t="s">
        <v>80</v>
      </c>
      <c r="K5520">
        <v>35.071899999999999</v>
      </c>
      <c r="L5520">
        <v>-89.394199999999998</v>
      </c>
      <c r="M5520" s="100" t="s">
        <v>38390</v>
      </c>
      <c r="N5520" t="s">
        <v>26218</v>
      </c>
      <c r="O5520" t="s">
        <v>42679</v>
      </c>
      <c r="P5520">
        <v>3</v>
      </c>
      <c r="Q5520" t="s">
        <v>32814</v>
      </c>
      <c r="R5520" t="s">
        <v>25828</v>
      </c>
      <c r="S5520" t="s">
        <v>26197</v>
      </c>
      <c r="T5520"/>
      <c r="U5520" t="s">
        <v>26198</v>
      </c>
      <c r="V5520" t="s">
        <v>26199</v>
      </c>
      <c r="W5520" s="91" t="s">
        <v>42680</v>
      </c>
      <c r="Y5520" s="97"/>
      <c r="AA5520" s="91" t="str">
        <v>NFWOL002.4FA</v>
      </c>
    </row>
    <row r="5521" spans="1:27" s="91" customFormat="1" ht="15" customHeight="1" x14ac:dyDescent="0.35">
      <c r="A5521" t="s">
        <v>16368</v>
      </c>
      <c r="B5521" t="s">
        <v>16367</v>
      </c>
      <c r="C5521" t="s">
        <v>16365</v>
      </c>
      <c r="D5521" t="s">
        <v>16369</v>
      </c>
      <c r="E5521"/>
      <c r="F5521" t="s">
        <v>27</v>
      </c>
      <c r="G5521"/>
      <c r="H5521">
        <v>11.4</v>
      </c>
      <c r="I5521">
        <v>68.52</v>
      </c>
      <c r="J5521" t="s">
        <v>80</v>
      </c>
      <c r="K5521">
        <v>35.121400000000001</v>
      </c>
      <c r="L5521">
        <v>-89.282499999999999</v>
      </c>
      <c r="M5521" s="100" t="s">
        <v>38390</v>
      </c>
      <c r="N5521" t="s">
        <v>26218</v>
      </c>
      <c r="O5521" t="s">
        <v>42679</v>
      </c>
      <c r="P5521">
        <v>3</v>
      </c>
      <c r="Q5521" t="s">
        <v>32814</v>
      </c>
      <c r="R5521" t="s">
        <v>25828</v>
      </c>
      <c r="S5521" t="s">
        <v>26197</v>
      </c>
      <c r="T5521"/>
      <c r="U5521" t="s">
        <v>26198</v>
      </c>
      <c r="V5521" t="s">
        <v>26199</v>
      </c>
      <c r="X5521" s="91" t="s">
        <v>32815</v>
      </c>
      <c r="Y5521" s="97"/>
      <c r="AA5521" s="91" t="str">
        <v>NFWOL011.4FA</v>
      </c>
    </row>
    <row r="5522" spans="1:27" s="91" customFormat="1" ht="15" customHeight="1" x14ac:dyDescent="0.35">
      <c r="A5522" s="310" t="s">
        <v>41523</v>
      </c>
      <c r="B5522" s="310" t="s">
        <v>41524</v>
      </c>
      <c r="C5522" s="310" t="s">
        <v>16365</v>
      </c>
      <c r="D5522" s="310" t="s">
        <v>41525</v>
      </c>
      <c r="E5522" s="310"/>
      <c r="F5522" s="310" t="s">
        <v>9</v>
      </c>
      <c r="G5522" s="310"/>
      <c r="H5522" s="314">
        <v>15.4</v>
      </c>
      <c r="I5522" s="314">
        <v>34.1</v>
      </c>
      <c r="J5522" s="310" t="s">
        <v>80</v>
      </c>
      <c r="K5522" s="314">
        <v>35.146335960000002</v>
      </c>
      <c r="L5522" s="314">
        <v>-89.237598030000001</v>
      </c>
      <c r="M5522" s="314" t="s">
        <v>38390</v>
      </c>
      <c r="N5522" s="310" t="s">
        <v>26218</v>
      </c>
      <c r="O5522" s="310" t="s">
        <v>41526</v>
      </c>
      <c r="P5522" s="314">
        <v>3</v>
      </c>
      <c r="Q5522" s="310" t="s">
        <v>28008</v>
      </c>
      <c r="R5522" s="310" t="s">
        <v>25828</v>
      </c>
      <c r="S5522" s="310" t="s">
        <v>26197</v>
      </c>
      <c r="T5522" s="310"/>
      <c r="U5522" s="310" t="s">
        <v>26198</v>
      </c>
      <c r="V5522" s="310" t="s">
        <v>26199</v>
      </c>
      <c r="W5522" s="91" t="s">
        <v>41527</v>
      </c>
      <c r="X5522" s="91" t="s">
        <v>41528</v>
      </c>
      <c r="Y5522" s="97"/>
      <c r="AA5522" s="91" t="str">
        <v>NFWOL015.4FA</v>
      </c>
    </row>
    <row r="5523" spans="1:27" s="91" customFormat="1" ht="15" customHeight="1" x14ac:dyDescent="0.35">
      <c r="A5523" t="s">
        <v>41529</v>
      </c>
      <c r="B5523" t="s">
        <v>16370</v>
      </c>
      <c r="C5523" t="s">
        <v>8795</v>
      </c>
      <c r="D5523" t="s">
        <v>16372</v>
      </c>
      <c r="E5523"/>
      <c r="F5523" t="s">
        <v>9</v>
      </c>
      <c r="G5523"/>
      <c r="H5523">
        <v>2.2999999999999998</v>
      </c>
      <c r="I5523">
        <v>7.52</v>
      </c>
      <c r="J5523" t="s">
        <v>80</v>
      </c>
      <c r="K5523">
        <v>35.175600000000003</v>
      </c>
      <c r="L5523">
        <v>-89.243099999999998</v>
      </c>
      <c r="M5523" s="100" t="s">
        <v>38390</v>
      </c>
      <c r="N5523" t="s">
        <v>26218</v>
      </c>
      <c r="O5523" t="s">
        <v>42681</v>
      </c>
      <c r="P5523">
        <v>3</v>
      </c>
      <c r="Q5523" t="s">
        <v>28011</v>
      </c>
      <c r="R5523" t="s">
        <v>25828</v>
      </c>
      <c r="S5523" t="s">
        <v>26197</v>
      </c>
      <c r="T5523"/>
      <c r="U5523" t="s">
        <v>26198</v>
      </c>
      <c r="V5523" t="s">
        <v>26199</v>
      </c>
      <c r="W5523" s="91" t="s">
        <v>16371</v>
      </c>
      <c r="X5523" s="91" t="s">
        <v>32816</v>
      </c>
      <c r="Y5523" s="97"/>
      <c r="AA5523" s="91" t="str">
        <v>NFWOL14.3T2.3FA</v>
      </c>
    </row>
    <row r="5524" spans="1:27" s="91" customFormat="1" ht="15" customHeight="1" x14ac:dyDescent="0.35">
      <c r="A5524" t="s">
        <v>16374</v>
      </c>
      <c r="B5524" t="s">
        <v>16373</v>
      </c>
      <c r="C5524" t="s">
        <v>16375</v>
      </c>
      <c r="D5524" t="s">
        <v>5104</v>
      </c>
      <c r="E5524"/>
      <c r="F5524" t="s">
        <v>33</v>
      </c>
      <c r="G5524"/>
      <c r="H5524">
        <v>0.1</v>
      </c>
      <c r="I5524">
        <v>14.45</v>
      </c>
      <c r="J5524" t="s">
        <v>76</v>
      </c>
      <c r="K5524">
        <v>35.389949999999999</v>
      </c>
      <c r="L5524">
        <v>-86.411330000000007</v>
      </c>
      <c r="M5524" s="100" t="s">
        <v>38389</v>
      </c>
      <c r="N5524" t="s">
        <v>26217</v>
      </c>
      <c r="O5524" t="s">
        <v>42494</v>
      </c>
      <c r="P5524">
        <v>4</v>
      </c>
      <c r="Q5524" t="s">
        <v>32817</v>
      </c>
      <c r="R5524" t="s">
        <v>25808</v>
      </c>
      <c r="S5524" t="s">
        <v>26197</v>
      </c>
      <c r="T5524"/>
      <c r="U5524" t="s">
        <v>26198</v>
      </c>
      <c r="V5524" t="s">
        <v>26199</v>
      </c>
      <c r="X5524" s="91" t="s">
        <v>29982</v>
      </c>
      <c r="Y5524" s="97"/>
      <c r="AA5524" s="91" t="str">
        <v>NHERM000.1BE</v>
      </c>
    </row>
    <row r="5525" spans="1:27" s="91" customFormat="1" ht="15" customHeight="1" x14ac:dyDescent="0.35">
      <c r="A5525" t="s">
        <v>16377</v>
      </c>
      <c r="B5525" t="s">
        <v>16376</v>
      </c>
      <c r="C5525" t="s">
        <v>16378</v>
      </c>
      <c r="D5525" t="s">
        <v>16379</v>
      </c>
      <c r="E5525"/>
      <c r="F5525" t="s">
        <v>29083</v>
      </c>
      <c r="G5525"/>
      <c r="H5525">
        <v>0.2</v>
      </c>
      <c r="I5525">
        <v>4.22</v>
      </c>
      <c r="J5525" t="s">
        <v>4</v>
      </c>
      <c r="K5525">
        <v>35.043100000000003</v>
      </c>
      <c r="L5525">
        <v>-87.250100000000003</v>
      </c>
      <c r="M5525" s="100" t="s">
        <v>38385</v>
      </c>
      <c r="N5525" t="s">
        <v>26213</v>
      </c>
      <c r="O5525" t="s">
        <v>42549</v>
      </c>
      <c r="P5525">
        <v>2</v>
      </c>
      <c r="Q5525" t="s">
        <v>32818</v>
      </c>
      <c r="R5525" t="s">
        <v>25808</v>
      </c>
      <c r="S5525" t="s">
        <v>26197</v>
      </c>
      <c r="T5525"/>
      <c r="U5525" t="s">
        <v>26198</v>
      </c>
      <c r="V5525" t="s">
        <v>26199</v>
      </c>
      <c r="Y5525" s="97"/>
      <c r="AA5525" s="91" t="str">
        <v>NHOPE000.2LW</v>
      </c>
    </row>
    <row r="5526" spans="1:27" s="91" customFormat="1" ht="15" customHeight="1" x14ac:dyDescent="0.35">
      <c r="A5526" t="s">
        <v>16381</v>
      </c>
      <c r="B5526" t="s">
        <v>16380</v>
      </c>
      <c r="C5526" t="s">
        <v>16382</v>
      </c>
      <c r="D5526" t="s">
        <v>16383</v>
      </c>
      <c r="E5526"/>
      <c r="F5526" t="s">
        <v>44</v>
      </c>
      <c r="G5526"/>
      <c r="H5526">
        <v>0.2</v>
      </c>
      <c r="I5526">
        <v>3.15</v>
      </c>
      <c r="J5526" t="s">
        <v>270</v>
      </c>
      <c r="K5526">
        <v>36.562390000000001</v>
      </c>
      <c r="L5526">
        <v>-82.129469999999998</v>
      </c>
      <c r="M5526" s="100" t="s">
        <v>38412</v>
      </c>
      <c r="N5526" t="s">
        <v>29031</v>
      </c>
      <c r="O5526" t="s">
        <v>42375</v>
      </c>
      <c r="P5526">
        <v>2</v>
      </c>
      <c r="Q5526" t="s">
        <v>32819</v>
      </c>
      <c r="R5526" t="s">
        <v>25821</v>
      </c>
      <c r="S5526" t="s">
        <v>26197</v>
      </c>
      <c r="T5526"/>
      <c r="U5526" t="s">
        <v>26198</v>
      </c>
      <c r="V5526" t="s">
        <v>26204</v>
      </c>
      <c r="X5526" s="91" t="s">
        <v>34418</v>
      </c>
      <c r="Y5526" s="97"/>
      <c r="AA5526" s="91" t="str">
        <v>NICEL000.2SU</v>
      </c>
    </row>
    <row r="5527" spans="1:27" s="91" customFormat="1" ht="15" customHeight="1" x14ac:dyDescent="0.35">
      <c r="A5527" t="s">
        <v>16385</v>
      </c>
      <c r="B5527" t="s">
        <v>16384</v>
      </c>
      <c r="C5527" t="s">
        <v>16386</v>
      </c>
      <c r="D5527" t="s">
        <v>16387</v>
      </c>
      <c r="E5527"/>
      <c r="F5527" t="s">
        <v>324</v>
      </c>
      <c r="G5527"/>
      <c r="H5527">
        <v>0.4</v>
      </c>
      <c r="I5527">
        <v>4.9000000000000004</v>
      </c>
      <c r="J5527" t="s">
        <v>1237</v>
      </c>
      <c r="K5527">
        <v>36.268479999999997</v>
      </c>
      <c r="L5527">
        <v>-84.338099999999997</v>
      </c>
      <c r="M5527" s="100" t="s">
        <v>38426</v>
      </c>
      <c r="N5527" t="s">
        <v>26325</v>
      </c>
      <c r="O5527" t="s">
        <v>42434</v>
      </c>
      <c r="P5527">
        <v>4</v>
      </c>
      <c r="Q5527" t="s">
        <v>32820</v>
      </c>
      <c r="R5527" t="s">
        <v>25825</v>
      </c>
      <c r="S5527" t="s">
        <v>26197</v>
      </c>
      <c r="T5527"/>
      <c r="U5527" t="s">
        <v>26198</v>
      </c>
      <c r="V5527" t="s">
        <v>26204</v>
      </c>
      <c r="X5527" s="91" t="s">
        <v>38422</v>
      </c>
      <c r="Y5527" s="97"/>
      <c r="AA5527" s="91" t="str">
        <v>NICKS000.4CA</v>
      </c>
    </row>
    <row r="5528" spans="1:27" s="91" customFormat="1" ht="15" customHeight="1" x14ac:dyDescent="0.35">
      <c r="A5528" t="s">
        <v>16389</v>
      </c>
      <c r="B5528" t="s">
        <v>16388</v>
      </c>
      <c r="C5528" t="s">
        <v>16390</v>
      </c>
      <c r="D5528" t="s">
        <v>16391</v>
      </c>
      <c r="E5528"/>
      <c r="F5528" t="s">
        <v>28983</v>
      </c>
      <c r="G5528"/>
      <c r="H5528">
        <v>0.1</v>
      </c>
      <c r="I5528">
        <v>58.85</v>
      </c>
      <c r="J5528" t="s">
        <v>625</v>
      </c>
      <c r="K5528">
        <v>36.143560000000001</v>
      </c>
      <c r="L5528">
        <v>-82.433120000000002</v>
      </c>
      <c r="M5528" s="100" t="s">
        <v>38387</v>
      </c>
      <c r="N5528" t="s">
        <v>26214</v>
      </c>
      <c r="O5528" t="s">
        <v>42091</v>
      </c>
      <c r="P5528">
        <v>5</v>
      </c>
      <c r="Q5528" t="s">
        <v>28012</v>
      </c>
      <c r="R5528" t="s">
        <v>25821</v>
      </c>
      <c r="S5528" t="s">
        <v>26197</v>
      </c>
      <c r="T5528"/>
      <c r="U5528" t="s">
        <v>26198</v>
      </c>
      <c r="V5528" t="s">
        <v>26204</v>
      </c>
      <c r="X5528" s="91" t="s">
        <v>35621</v>
      </c>
      <c r="Y5528" s="97"/>
      <c r="AA5528" s="91" t="str">
        <v>NINDI000.1UC</v>
      </c>
    </row>
    <row r="5529" spans="1:27" s="91" customFormat="1" ht="15" customHeight="1" x14ac:dyDescent="0.35">
      <c r="A5529" t="s">
        <v>16393</v>
      </c>
      <c r="B5529" t="s">
        <v>16392</v>
      </c>
      <c r="C5529" t="s">
        <v>16390</v>
      </c>
      <c r="D5529" t="s">
        <v>16394</v>
      </c>
      <c r="E5529"/>
      <c r="F5529" t="s">
        <v>28983</v>
      </c>
      <c r="G5529"/>
      <c r="H5529">
        <v>0.5</v>
      </c>
      <c r="I5529">
        <v>58.85</v>
      </c>
      <c r="J5529" t="s">
        <v>625</v>
      </c>
      <c r="K5529">
        <v>36.142960000000002</v>
      </c>
      <c r="L5529">
        <v>-82.427509999999998</v>
      </c>
      <c r="M5529" s="100" t="s">
        <v>38387</v>
      </c>
      <c r="N5529" t="s">
        <v>26214</v>
      </c>
      <c r="O5529" t="s">
        <v>42091</v>
      </c>
      <c r="P5529">
        <v>5</v>
      </c>
      <c r="Q5529" t="s">
        <v>28012</v>
      </c>
      <c r="R5529" t="s">
        <v>25821</v>
      </c>
      <c r="S5529" t="s">
        <v>26197</v>
      </c>
      <c r="T5529"/>
      <c r="U5529" t="s">
        <v>26198</v>
      </c>
      <c r="V5529" t="s">
        <v>26204</v>
      </c>
      <c r="Y5529" s="97"/>
      <c r="AA5529" s="91" t="str">
        <v>NINDI000.5UC</v>
      </c>
    </row>
    <row r="5530" spans="1:27" s="91" customFormat="1" ht="15" customHeight="1" x14ac:dyDescent="0.35">
      <c r="A5530" t="s">
        <v>16396</v>
      </c>
      <c r="B5530" t="s">
        <v>16395</v>
      </c>
      <c r="C5530" t="s">
        <v>16390</v>
      </c>
      <c r="D5530" t="s">
        <v>16397</v>
      </c>
      <c r="E5530"/>
      <c r="F5530" t="s">
        <v>28983</v>
      </c>
      <c r="G5530"/>
      <c r="H5530">
        <v>1.2</v>
      </c>
      <c r="I5530">
        <v>57.3</v>
      </c>
      <c r="J5530" t="s">
        <v>625</v>
      </c>
      <c r="K5530">
        <v>36.1509</v>
      </c>
      <c r="L5530">
        <v>-82.418000000000006</v>
      </c>
      <c r="M5530" s="100" t="s">
        <v>38387</v>
      </c>
      <c r="N5530" t="s">
        <v>26214</v>
      </c>
      <c r="O5530" t="s">
        <v>42091</v>
      </c>
      <c r="P5530">
        <v>5</v>
      </c>
      <c r="Q5530" t="s">
        <v>28012</v>
      </c>
      <c r="R5530" t="s">
        <v>25821</v>
      </c>
      <c r="S5530" t="s">
        <v>26197</v>
      </c>
      <c r="T5530"/>
      <c r="U5530" t="s">
        <v>26198</v>
      </c>
      <c r="V5530" t="s">
        <v>26204</v>
      </c>
      <c r="W5530" s="91" t="s">
        <v>41530</v>
      </c>
      <c r="X5530" s="91" t="s">
        <v>35622</v>
      </c>
      <c r="Y5530" s="97"/>
      <c r="AA5530" s="91" t="str">
        <v>NINDI001.2UC</v>
      </c>
    </row>
    <row r="5531" spans="1:27" s="91" customFormat="1" ht="15" customHeight="1" x14ac:dyDescent="0.35">
      <c r="A5531" t="s">
        <v>16399</v>
      </c>
      <c r="B5531" t="s">
        <v>16398</v>
      </c>
      <c r="C5531" t="s">
        <v>16400</v>
      </c>
      <c r="D5531" t="s">
        <v>16401</v>
      </c>
      <c r="E5531"/>
      <c r="F5531" t="s">
        <v>28983</v>
      </c>
      <c r="G5531"/>
      <c r="H5531">
        <v>2.8</v>
      </c>
      <c r="I5531">
        <v>44.89</v>
      </c>
      <c r="J5531" t="s">
        <v>625</v>
      </c>
      <c r="K5531">
        <v>36.164560000000002</v>
      </c>
      <c r="L5531">
        <v>-82.399500000000003</v>
      </c>
      <c r="M5531" s="100" t="s">
        <v>38387</v>
      </c>
      <c r="N5531" t="s">
        <v>26214</v>
      </c>
      <c r="O5531" t="s">
        <v>42091</v>
      </c>
      <c r="P5531">
        <v>5</v>
      </c>
      <c r="Q5531" t="s">
        <v>28012</v>
      </c>
      <c r="R5531" t="s">
        <v>25821</v>
      </c>
      <c r="S5531" t="s">
        <v>26197</v>
      </c>
      <c r="T5531"/>
      <c r="U5531" t="s">
        <v>26198</v>
      </c>
      <c r="V5531" t="s">
        <v>26204</v>
      </c>
      <c r="W5531" s="91" t="s">
        <v>16402</v>
      </c>
      <c r="X5531" s="91" t="s">
        <v>32821</v>
      </c>
      <c r="Y5531" s="97"/>
      <c r="AA5531" s="91" t="str">
        <v>NINDI002.8UC</v>
      </c>
    </row>
    <row r="5532" spans="1:27" s="91" customFormat="1" ht="15" customHeight="1" x14ac:dyDescent="0.35">
      <c r="A5532" s="310" t="s">
        <v>39836</v>
      </c>
      <c r="B5532" s="310" t="s">
        <v>39837</v>
      </c>
      <c r="C5532" s="310" t="s">
        <v>16390</v>
      </c>
      <c r="D5532" s="310" t="s">
        <v>39838</v>
      </c>
      <c r="E5532" s="310"/>
      <c r="F5532" s="310" t="s">
        <v>28981</v>
      </c>
      <c r="G5532" s="310" t="s">
        <v>28983</v>
      </c>
      <c r="H5532" s="314">
        <v>10.199999999999999</v>
      </c>
      <c r="I5532" s="314">
        <v>18</v>
      </c>
      <c r="J5532" s="310" t="s">
        <v>625</v>
      </c>
      <c r="K5532" s="314">
        <v>36.177030000000002</v>
      </c>
      <c r="L5532" s="314">
        <v>-82.29701</v>
      </c>
      <c r="M5532" s="314" t="s">
        <v>38387</v>
      </c>
      <c r="N5532" s="310" t="s">
        <v>26214</v>
      </c>
      <c r="O5532" s="310" t="s">
        <v>39839</v>
      </c>
      <c r="P5532" s="314">
        <v>5</v>
      </c>
      <c r="Q5532" s="310" t="s">
        <v>32822</v>
      </c>
      <c r="R5532" s="310" t="s">
        <v>25821</v>
      </c>
      <c r="S5532" s="310" t="s">
        <v>26197</v>
      </c>
      <c r="T5532" s="310"/>
      <c r="U5532" s="310" t="s">
        <v>26198</v>
      </c>
      <c r="V5532" s="310" t="s">
        <v>26204</v>
      </c>
      <c r="Y5532" s="97"/>
      <c r="AA5532" s="91" t="str">
        <v>NINDI010.2UC</v>
      </c>
    </row>
    <row r="5533" spans="1:27" s="91" customFormat="1" ht="15" customHeight="1" x14ac:dyDescent="0.35">
      <c r="A5533" t="s">
        <v>16404</v>
      </c>
      <c r="B5533" t="s">
        <v>16403</v>
      </c>
      <c r="C5533" t="s">
        <v>16400</v>
      </c>
      <c r="D5533" t="s">
        <v>16405</v>
      </c>
      <c r="E5533"/>
      <c r="F5533" t="s">
        <v>28983</v>
      </c>
      <c r="G5533"/>
      <c r="H5533">
        <v>10.5</v>
      </c>
      <c r="I5533">
        <v>14.74</v>
      </c>
      <c r="J5533" t="s">
        <v>625</v>
      </c>
      <c r="K5533">
        <v>36.177079999999997</v>
      </c>
      <c r="L5533">
        <v>-82.277919999999995</v>
      </c>
      <c r="M5533" s="100" t="s">
        <v>38387</v>
      </c>
      <c r="N5533" t="s">
        <v>26214</v>
      </c>
      <c r="O5533" t="s">
        <v>42091</v>
      </c>
      <c r="P5533">
        <v>5</v>
      </c>
      <c r="Q5533" t="s">
        <v>32822</v>
      </c>
      <c r="R5533" t="s">
        <v>25821</v>
      </c>
      <c r="S5533" t="s">
        <v>26197</v>
      </c>
      <c r="T5533"/>
      <c r="U5533" t="s">
        <v>26198</v>
      </c>
      <c r="V5533" t="s">
        <v>26204</v>
      </c>
      <c r="X5533" s="91" t="s">
        <v>32823</v>
      </c>
      <c r="Y5533" s="97"/>
      <c r="AA5533" s="91" t="str">
        <v>NINDI010.5UC</v>
      </c>
    </row>
    <row r="5534" spans="1:27" s="91" customFormat="1" ht="15" customHeight="1" x14ac:dyDescent="0.35">
      <c r="A5534" t="s">
        <v>16407</v>
      </c>
      <c r="B5534" t="s">
        <v>16406</v>
      </c>
      <c r="C5534" t="s">
        <v>16408</v>
      </c>
      <c r="D5534" t="s">
        <v>16409</v>
      </c>
      <c r="E5534"/>
      <c r="F5534" t="s">
        <v>44</v>
      </c>
      <c r="G5534"/>
      <c r="H5534">
        <v>0</v>
      </c>
      <c r="I5534">
        <v>4.79</v>
      </c>
      <c r="J5534" t="s">
        <v>766</v>
      </c>
      <c r="K5534">
        <v>35.182960000000001</v>
      </c>
      <c r="L5534">
        <v>-85.250690000000006</v>
      </c>
      <c r="M5534" s="100" t="s">
        <v>38386</v>
      </c>
      <c r="N5534" t="s">
        <v>29084</v>
      </c>
      <c r="O5534" t="s">
        <v>42181</v>
      </c>
      <c r="P5534">
        <v>4</v>
      </c>
      <c r="Q5534" t="s">
        <v>28013</v>
      </c>
      <c r="R5534" t="s">
        <v>25802</v>
      </c>
      <c r="S5534" t="s">
        <v>26197</v>
      </c>
      <c r="T5534"/>
      <c r="U5534" t="s">
        <v>26198</v>
      </c>
      <c r="V5534" t="s">
        <v>26204</v>
      </c>
      <c r="X5534" s="91" t="s">
        <v>35623</v>
      </c>
      <c r="Y5534" s="97"/>
      <c r="AA5534" s="91" t="str">
        <v>NINEM000.0HM</v>
      </c>
    </row>
    <row r="5535" spans="1:27" s="91" customFormat="1" ht="15" customHeight="1" x14ac:dyDescent="0.35">
      <c r="A5535" t="s">
        <v>16411</v>
      </c>
      <c r="B5535" t="s">
        <v>16410</v>
      </c>
      <c r="C5535" t="s">
        <v>16408</v>
      </c>
      <c r="D5535" t="s">
        <v>16413</v>
      </c>
      <c r="E5535"/>
      <c r="F5535" t="s">
        <v>44</v>
      </c>
      <c r="G5535"/>
      <c r="H5535">
        <v>0.1</v>
      </c>
      <c r="I5535"/>
      <c r="J5535" t="s">
        <v>766</v>
      </c>
      <c r="K5535">
        <v>35.180999999999997</v>
      </c>
      <c r="L5535">
        <v>-85.251999999999995</v>
      </c>
      <c r="M5535" s="100" t="s">
        <v>38386</v>
      </c>
      <c r="N5535" t="s">
        <v>29084</v>
      </c>
      <c r="O5535" t="s">
        <v>42181</v>
      </c>
      <c r="P5535">
        <v>4</v>
      </c>
      <c r="Q5535" t="s">
        <v>28013</v>
      </c>
      <c r="R5535" t="s">
        <v>25802</v>
      </c>
      <c r="S5535" t="s">
        <v>26197</v>
      </c>
      <c r="T5535"/>
      <c r="U5535" t="s">
        <v>26198</v>
      </c>
      <c r="V5535" t="s">
        <v>26204</v>
      </c>
      <c r="X5535" s="91" t="s">
        <v>29477</v>
      </c>
      <c r="Y5535" s="97"/>
      <c r="AA5535" s="91" t="str">
        <v>NINEM000.1HM</v>
      </c>
    </row>
    <row r="5536" spans="1:27" s="91" customFormat="1" ht="15" customHeight="1" x14ac:dyDescent="0.35">
      <c r="A5536" t="s">
        <v>16415</v>
      </c>
      <c r="B5536" t="s">
        <v>16414</v>
      </c>
      <c r="C5536" t="s">
        <v>16408</v>
      </c>
      <c r="D5536" t="s">
        <v>16416</v>
      </c>
      <c r="E5536"/>
      <c r="F5536" t="s">
        <v>44</v>
      </c>
      <c r="G5536"/>
      <c r="H5536">
        <v>0.6</v>
      </c>
      <c r="I5536">
        <v>4.3600000000000003</v>
      </c>
      <c r="J5536" t="s">
        <v>766</v>
      </c>
      <c r="K5536">
        <v>35.174169999999997</v>
      </c>
      <c r="L5536">
        <v>-85.255309999999994</v>
      </c>
      <c r="M5536" s="100" t="s">
        <v>38386</v>
      </c>
      <c r="N5536" t="s">
        <v>29084</v>
      </c>
      <c r="O5536" t="s">
        <v>42181</v>
      </c>
      <c r="P5536">
        <v>4</v>
      </c>
      <c r="Q5536" t="s">
        <v>28013</v>
      </c>
      <c r="R5536" t="s">
        <v>25802</v>
      </c>
      <c r="S5536" t="s">
        <v>26197</v>
      </c>
      <c r="T5536"/>
      <c r="U5536" t="s">
        <v>26198</v>
      </c>
      <c r="V5536" t="s">
        <v>26204</v>
      </c>
      <c r="X5536" s="91" t="s">
        <v>35624</v>
      </c>
      <c r="Y5536" s="97"/>
      <c r="AA5536" s="91" t="str">
        <v>NINEM000.6HM</v>
      </c>
    </row>
    <row r="5537" spans="1:27" s="91" customFormat="1" ht="15" customHeight="1" x14ac:dyDescent="0.35">
      <c r="A5537" t="s">
        <v>16418</v>
      </c>
      <c r="B5537" t="s">
        <v>16417</v>
      </c>
      <c r="C5537" t="s">
        <v>16408</v>
      </c>
      <c r="D5537" t="s">
        <v>16419</v>
      </c>
      <c r="E5537"/>
      <c r="F5537" t="s">
        <v>44</v>
      </c>
      <c r="G5537"/>
      <c r="H5537">
        <v>1.7</v>
      </c>
      <c r="I5537">
        <v>2.52</v>
      </c>
      <c r="J5537" t="s">
        <v>766</v>
      </c>
      <c r="K5537">
        <v>35.166200000000003</v>
      </c>
      <c r="L5537">
        <v>-85.267169999999993</v>
      </c>
      <c r="M5537" s="100" t="s">
        <v>38386</v>
      </c>
      <c r="N5537" t="s">
        <v>29084</v>
      </c>
      <c r="O5537" t="s">
        <v>42181</v>
      </c>
      <c r="P5537">
        <v>4</v>
      </c>
      <c r="Q5537" t="s">
        <v>28013</v>
      </c>
      <c r="R5537" t="s">
        <v>25802</v>
      </c>
      <c r="S5537" t="s">
        <v>26197</v>
      </c>
      <c r="T5537"/>
      <c r="U5537" t="s">
        <v>26198</v>
      </c>
      <c r="V5537" t="s">
        <v>26204</v>
      </c>
      <c r="W5537" s="91" t="s">
        <v>16420</v>
      </c>
      <c r="Y5537" s="97"/>
      <c r="AA5537" s="91" t="str">
        <v>NINEM001.7HM</v>
      </c>
    </row>
    <row r="5538" spans="1:27" s="91" customFormat="1" ht="15" customHeight="1" x14ac:dyDescent="0.35">
      <c r="A5538" t="s">
        <v>16422</v>
      </c>
      <c r="B5538" t="s">
        <v>16421</v>
      </c>
      <c r="C5538" t="s">
        <v>16408</v>
      </c>
      <c r="D5538" t="s">
        <v>16423</v>
      </c>
      <c r="E5538"/>
      <c r="F5538" t="s">
        <v>44</v>
      </c>
      <c r="G5538"/>
      <c r="H5538">
        <v>2.7</v>
      </c>
      <c r="I5538">
        <v>1.03</v>
      </c>
      <c r="J5538" t="s">
        <v>766</v>
      </c>
      <c r="K5538">
        <v>35.157200000000003</v>
      </c>
      <c r="L5538">
        <v>-85.273929999999993</v>
      </c>
      <c r="M5538" s="100" t="s">
        <v>38386</v>
      </c>
      <c r="N5538" t="s">
        <v>29084</v>
      </c>
      <c r="O5538" t="s">
        <v>42181</v>
      </c>
      <c r="P5538">
        <v>4</v>
      </c>
      <c r="Q5538" t="s">
        <v>32824</v>
      </c>
      <c r="R5538" t="s">
        <v>25802</v>
      </c>
      <c r="S5538" t="s">
        <v>26197</v>
      </c>
      <c r="T5538"/>
      <c r="U5538" t="s">
        <v>26198</v>
      </c>
      <c r="V5538" t="s">
        <v>26204</v>
      </c>
      <c r="Y5538" s="97"/>
      <c r="AA5538" s="91" t="str">
        <v>NINEM002.7HM</v>
      </c>
    </row>
    <row r="5539" spans="1:27" s="91" customFormat="1" ht="15" customHeight="1" x14ac:dyDescent="0.35">
      <c r="A5539" t="s">
        <v>16425</v>
      </c>
      <c r="B5539" t="s">
        <v>16424</v>
      </c>
      <c r="C5539" t="s">
        <v>16412</v>
      </c>
      <c r="D5539" t="s">
        <v>16426</v>
      </c>
      <c r="E5539"/>
      <c r="F5539" t="s">
        <v>44</v>
      </c>
      <c r="G5539"/>
      <c r="H5539">
        <v>4.8</v>
      </c>
      <c r="I5539">
        <v>57.02</v>
      </c>
      <c r="J5539" t="s">
        <v>15</v>
      </c>
      <c r="K5539">
        <v>35.606400000000001</v>
      </c>
      <c r="L5539">
        <v>-84.172799999999995</v>
      </c>
      <c r="M5539" s="100" t="s">
        <v>38378</v>
      </c>
      <c r="N5539" t="s">
        <v>26202</v>
      </c>
      <c r="O5539" t="s">
        <v>42293</v>
      </c>
      <c r="P5539">
        <v>3</v>
      </c>
      <c r="Q5539" t="s">
        <v>28014</v>
      </c>
      <c r="R5539" t="s">
        <v>25825</v>
      </c>
      <c r="S5539" t="s">
        <v>26197</v>
      </c>
      <c r="T5539"/>
      <c r="U5539" t="s">
        <v>26198</v>
      </c>
      <c r="V5539" t="s">
        <v>26204</v>
      </c>
      <c r="Y5539" s="97"/>
      <c r="AA5539" s="91" t="str">
        <v>NINEM004.8BT</v>
      </c>
    </row>
    <row r="5540" spans="1:27" s="91" customFormat="1" ht="15" customHeight="1" x14ac:dyDescent="0.35">
      <c r="A5540" t="s">
        <v>16428</v>
      </c>
      <c r="B5540" t="s">
        <v>16427</v>
      </c>
      <c r="C5540" t="s">
        <v>16412</v>
      </c>
      <c r="D5540" t="s">
        <v>16429</v>
      </c>
      <c r="E5540"/>
      <c r="F5540" t="s">
        <v>44</v>
      </c>
      <c r="G5540"/>
      <c r="H5540">
        <v>11.8</v>
      </c>
      <c r="I5540">
        <v>48</v>
      </c>
      <c r="J5540" t="s">
        <v>15</v>
      </c>
      <c r="K5540">
        <v>35.606014250000001</v>
      </c>
      <c r="L5540">
        <v>-84.109596249999996</v>
      </c>
      <c r="M5540" s="100" t="s">
        <v>38378</v>
      </c>
      <c r="N5540" t="s">
        <v>26202</v>
      </c>
      <c r="O5540" t="s">
        <v>42293</v>
      </c>
      <c r="P5540">
        <v>3</v>
      </c>
      <c r="Q5540" t="s">
        <v>28014</v>
      </c>
      <c r="R5540" t="s">
        <v>25825</v>
      </c>
      <c r="S5540" t="s">
        <v>26197</v>
      </c>
      <c r="T5540"/>
      <c r="U5540" t="s">
        <v>26198</v>
      </c>
      <c r="V5540" t="s">
        <v>26204</v>
      </c>
      <c r="Y5540" s="97"/>
      <c r="AA5540" s="91" t="str">
        <v>NINEM011.8BT</v>
      </c>
    </row>
    <row r="5541" spans="1:27" s="91" customFormat="1" ht="15" customHeight="1" x14ac:dyDescent="0.35">
      <c r="A5541" t="s">
        <v>16431</v>
      </c>
      <c r="B5541" t="s">
        <v>16430</v>
      </c>
      <c r="C5541" t="s">
        <v>16432</v>
      </c>
      <c r="D5541" t="s">
        <v>16433</v>
      </c>
      <c r="E5541"/>
      <c r="F5541" t="s">
        <v>44</v>
      </c>
      <c r="G5541"/>
      <c r="H5541">
        <v>0.2</v>
      </c>
      <c r="I5541">
        <v>1.26</v>
      </c>
      <c r="J5541" t="s">
        <v>766</v>
      </c>
      <c r="K5541">
        <v>35.163150000000002</v>
      </c>
      <c r="L5541">
        <v>-85.274249999999995</v>
      </c>
      <c r="M5541" s="100" t="s">
        <v>38386</v>
      </c>
      <c r="N5541" t="s">
        <v>29084</v>
      </c>
      <c r="O5541" t="s">
        <v>42181</v>
      </c>
      <c r="P5541">
        <v>4</v>
      </c>
      <c r="Q5541" t="s">
        <v>32824</v>
      </c>
      <c r="R5541" t="s">
        <v>25802</v>
      </c>
      <c r="S5541" t="s">
        <v>26197</v>
      </c>
      <c r="T5541"/>
      <c r="U5541" t="s">
        <v>26198</v>
      </c>
      <c r="V5541" t="s">
        <v>26204</v>
      </c>
      <c r="W5541" s="91" t="s">
        <v>16434</v>
      </c>
      <c r="X5541" s="91" t="s">
        <v>31098</v>
      </c>
      <c r="Y5541" s="97"/>
      <c r="AA5541" s="91" t="str">
        <v>NINEM2.1T0.2HM</v>
      </c>
    </row>
    <row r="5542" spans="1:27" s="91" customFormat="1" ht="15" customHeight="1" x14ac:dyDescent="0.35">
      <c r="A5542" t="s">
        <v>16436</v>
      </c>
      <c r="B5542" t="s">
        <v>16435</v>
      </c>
      <c r="C5542" t="s">
        <v>16437</v>
      </c>
      <c r="D5542" t="s">
        <v>16438</v>
      </c>
      <c r="E5542"/>
      <c r="F5542" t="s">
        <v>27</v>
      </c>
      <c r="G5542"/>
      <c r="H5542">
        <v>2.2000000000000002</v>
      </c>
      <c r="I5542">
        <v>106.78</v>
      </c>
      <c r="J5542" t="s">
        <v>936</v>
      </c>
      <c r="K5542">
        <v>35.755699999999997</v>
      </c>
      <c r="L5542">
        <v>-89.329599999999999</v>
      </c>
      <c r="M5542" s="100" t="s">
        <v>38381</v>
      </c>
      <c r="N5542" t="s">
        <v>26209</v>
      </c>
      <c r="O5542" t="s">
        <v>42139</v>
      </c>
      <c r="P5542">
        <v>1</v>
      </c>
      <c r="Q5542" t="s">
        <v>28015</v>
      </c>
      <c r="R5542" t="s">
        <v>25816</v>
      </c>
      <c r="S5542" t="s">
        <v>26197</v>
      </c>
      <c r="T5542"/>
      <c r="U5542" t="s">
        <v>26198</v>
      </c>
      <c r="V5542" t="s">
        <v>26199</v>
      </c>
      <c r="Y5542" s="97"/>
      <c r="AA5542" s="91" t="str">
        <v>NIXON002.2HY</v>
      </c>
    </row>
    <row r="5543" spans="1:27" s="91" customFormat="1" ht="15" customHeight="1" x14ac:dyDescent="0.35">
      <c r="A5543" t="s">
        <v>16440</v>
      </c>
      <c r="B5543" t="s">
        <v>16439</v>
      </c>
      <c r="C5543" t="s">
        <v>16437</v>
      </c>
      <c r="D5543" t="s">
        <v>16441</v>
      </c>
      <c r="E5543"/>
      <c r="F5543" t="s">
        <v>27</v>
      </c>
      <c r="G5543"/>
      <c r="H5543">
        <v>8.1</v>
      </c>
      <c r="I5543">
        <v>14.37</v>
      </c>
      <c r="J5543" t="s">
        <v>936</v>
      </c>
      <c r="K5543">
        <v>35.643949999999997</v>
      </c>
      <c r="L5543">
        <v>-89.229519999999994</v>
      </c>
      <c r="M5543" s="100" t="s">
        <v>38381</v>
      </c>
      <c r="N5543" t="s">
        <v>26209</v>
      </c>
      <c r="O5543" t="s">
        <v>42656</v>
      </c>
      <c r="P5543">
        <v>1</v>
      </c>
      <c r="Q5543" t="s">
        <v>28015</v>
      </c>
      <c r="R5543" t="s">
        <v>25816</v>
      </c>
      <c r="S5543" t="s">
        <v>26197</v>
      </c>
      <c r="T5543"/>
      <c r="U5543" t="s">
        <v>26198</v>
      </c>
      <c r="V5543" t="s">
        <v>26199</v>
      </c>
      <c r="Y5543" s="97"/>
      <c r="AA5543" s="91" t="str">
        <v>NIXON008.1HY</v>
      </c>
    </row>
    <row r="5544" spans="1:27" s="91" customFormat="1" ht="15" customHeight="1" x14ac:dyDescent="0.35">
      <c r="A5544" t="s">
        <v>16443</v>
      </c>
      <c r="B5544" t="s">
        <v>16442</v>
      </c>
      <c r="C5544" t="s">
        <v>16444</v>
      </c>
      <c r="D5544" t="s">
        <v>16445</v>
      </c>
      <c r="E5544"/>
      <c r="F5544" t="s">
        <v>33</v>
      </c>
      <c r="G5544"/>
      <c r="H5544">
        <v>0.4</v>
      </c>
      <c r="I5544">
        <v>11.8</v>
      </c>
      <c r="J5544" t="s">
        <v>1391</v>
      </c>
      <c r="K5544">
        <v>35.408200000000001</v>
      </c>
      <c r="L5544">
        <v>-86.813199999999995</v>
      </c>
      <c r="M5544" s="100" t="s">
        <v>38389</v>
      </c>
      <c r="N5544" t="s">
        <v>26217</v>
      </c>
      <c r="O5544" t="s">
        <v>42162</v>
      </c>
      <c r="P5544">
        <v>4</v>
      </c>
      <c r="Q5544" t="s">
        <v>32825</v>
      </c>
      <c r="R5544" t="s">
        <v>25808</v>
      </c>
      <c r="S5544" t="s">
        <v>26197</v>
      </c>
      <c r="T5544"/>
      <c r="U5544" t="s">
        <v>26198</v>
      </c>
      <c r="V5544" t="s">
        <v>26199</v>
      </c>
      <c r="X5544" s="91" t="s">
        <v>32469</v>
      </c>
      <c r="Y5544" s="97"/>
      <c r="AA5544" s="91" t="str">
        <v>NLAKE000.4ML</v>
      </c>
    </row>
    <row r="5545" spans="1:27" s="91" customFormat="1" ht="15" customHeight="1" x14ac:dyDescent="0.35">
      <c r="A5545" t="s">
        <v>16447</v>
      </c>
      <c r="B5545" t="s">
        <v>16446</v>
      </c>
      <c r="C5545" t="s">
        <v>16448</v>
      </c>
      <c r="D5545" t="s">
        <v>16449</v>
      </c>
      <c r="E5545"/>
      <c r="F5545" t="s">
        <v>28994</v>
      </c>
      <c r="G5545"/>
      <c r="H5545">
        <v>0.5</v>
      </c>
      <c r="I5545">
        <v>93.82</v>
      </c>
      <c r="J5545" t="s">
        <v>1514</v>
      </c>
      <c r="K5545">
        <v>35.327730000000003</v>
      </c>
      <c r="L5545">
        <v>-84.798000000000002</v>
      </c>
      <c r="M5545" s="100" t="s">
        <v>38384</v>
      </c>
      <c r="N5545" t="s">
        <v>26211</v>
      </c>
      <c r="O5545" t="s">
        <v>42657</v>
      </c>
      <c r="P5545">
        <v>2</v>
      </c>
      <c r="Q5545" t="s">
        <v>27431</v>
      </c>
      <c r="R5545" t="s">
        <v>25802</v>
      </c>
      <c r="S5545" t="s">
        <v>26197</v>
      </c>
      <c r="T5545" t="s">
        <v>26607</v>
      </c>
      <c r="U5545" t="s">
        <v>26207</v>
      </c>
      <c r="V5545" t="s">
        <v>26204</v>
      </c>
      <c r="X5545" s="91" t="s">
        <v>32826</v>
      </c>
      <c r="Y5545" s="97"/>
      <c r="AA5545" s="91" t="str">
        <v>NMOUS000.5MM</v>
      </c>
    </row>
    <row r="5546" spans="1:27" s="91" customFormat="1" ht="15" customHeight="1" x14ac:dyDescent="0.35">
      <c r="A5546" t="s">
        <v>16451</v>
      </c>
      <c r="B5546" t="s">
        <v>16450</v>
      </c>
      <c r="C5546" t="s">
        <v>16448</v>
      </c>
      <c r="D5546" t="s">
        <v>16452</v>
      </c>
      <c r="E5546"/>
      <c r="F5546" t="s">
        <v>44</v>
      </c>
      <c r="G5546"/>
      <c r="H5546">
        <v>4.2</v>
      </c>
      <c r="I5546">
        <v>73.540000000000006</v>
      </c>
      <c r="J5546" t="s">
        <v>1514</v>
      </c>
      <c r="K5546">
        <v>35.332900000000002</v>
      </c>
      <c r="L5546">
        <v>-84.765500000000003</v>
      </c>
      <c r="M5546" s="100" t="s">
        <v>38384</v>
      </c>
      <c r="N5546" t="s">
        <v>26211</v>
      </c>
      <c r="O5546" t="s">
        <v>42657</v>
      </c>
      <c r="P5546">
        <v>2</v>
      </c>
      <c r="Q5546" t="s">
        <v>28016</v>
      </c>
      <c r="R5546" t="s">
        <v>25802</v>
      </c>
      <c r="S5546" t="s">
        <v>26197</v>
      </c>
      <c r="T5546"/>
      <c r="U5546" t="s">
        <v>26198</v>
      </c>
      <c r="V5546" t="s">
        <v>26204</v>
      </c>
      <c r="X5546" s="91" t="s">
        <v>32827</v>
      </c>
      <c r="Y5546" s="97"/>
      <c r="AA5546" s="91" t="str">
        <v>NMOUS004.2MM</v>
      </c>
    </row>
    <row r="5547" spans="1:27" s="91" customFormat="1" ht="15" customHeight="1" x14ac:dyDescent="0.35">
      <c r="A5547" t="s">
        <v>16454</v>
      </c>
      <c r="B5547" t="s">
        <v>16453</v>
      </c>
      <c r="C5547" t="s">
        <v>16448</v>
      </c>
      <c r="D5547" t="s">
        <v>16455</v>
      </c>
      <c r="E5547"/>
      <c r="F5547" t="s">
        <v>28994</v>
      </c>
      <c r="G5547"/>
      <c r="H5547">
        <v>7.3</v>
      </c>
      <c r="I5547">
        <v>71.599999999999994</v>
      </c>
      <c r="J5547" t="s">
        <v>1514</v>
      </c>
      <c r="K5547">
        <v>35.337800000000001</v>
      </c>
      <c r="L5547">
        <v>-84.750200000000007</v>
      </c>
      <c r="M5547" s="100" t="s">
        <v>38384</v>
      </c>
      <c r="N5547" t="s">
        <v>26211</v>
      </c>
      <c r="O5547" t="s">
        <v>42657</v>
      </c>
      <c r="P5547">
        <v>2</v>
      </c>
      <c r="Q5547" t="s">
        <v>38053</v>
      </c>
      <c r="R5547" t="s">
        <v>25802</v>
      </c>
      <c r="S5547" t="s">
        <v>26197</v>
      </c>
      <c r="T5547"/>
      <c r="U5547" t="s">
        <v>26198</v>
      </c>
      <c r="V5547" t="s">
        <v>26204</v>
      </c>
      <c r="W5547" s="91" t="s">
        <v>35625</v>
      </c>
      <c r="Y5547" s="97"/>
      <c r="AA5547" s="91" t="str">
        <v>NMOUS007.3MM</v>
      </c>
    </row>
    <row r="5548" spans="1:27" s="91" customFormat="1" ht="15" customHeight="1" x14ac:dyDescent="0.35">
      <c r="A5548" t="s">
        <v>16457</v>
      </c>
      <c r="B5548" t="s">
        <v>16456</v>
      </c>
      <c r="C5548" t="s">
        <v>16448</v>
      </c>
      <c r="D5548" t="s">
        <v>16458</v>
      </c>
      <c r="E5548"/>
      <c r="F5548" t="s">
        <v>28994</v>
      </c>
      <c r="G5548"/>
      <c r="H5548">
        <v>20.8</v>
      </c>
      <c r="I5548">
        <v>45.71</v>
      </c>
      <c r="J5548" t="s">
        <v>1514</v>
      </c>
      <c r="K5548">
        <v>35.43197</v>
      </c>
      <c r="L5548">
        <v>-84.679230000000004</v>
      </c>
      <c r="M5548" s="100" t="s">
        <v>38384</v>
      </c>
      <c r="N5548" t="s">
        <v>26211</v>
      </c>
      <c r="O5548" t="s">
        <v>42657</v>
      </c>
      <c r="P5548">
        <v>2</v>
      </c>
      <c r="Q5548" t="s">
        <v>28016</v>
      </c>
      <c r="R5548" t="s">
        <v>25802</v>
      </c>
      <c r="S5548" t="s">
        <v>26197</v>
      </c>
      <c r="T5548"/>
      <c r="U5548" t="s">
        <v>26198</v>
      </c>
      <c r="V5548" t="s">
        <v>26204</v>
      </c>
      <c r="X5548" s="91" t="s">
        <v>32828</v>
      </c>
      <c r="Y5548" s="97"/>
      <c r="AA5548" s="91" t="str">
        <v>NMOUS020.8MM</v>
      </c>
    </row>
    <row r="5549" spans="1:27" s="91" customFormat="1" ht="15" customHeight="1" x14ac:dyDescent="0.35">
      <c r="A5549" t="s">
        <v>16460</v>
      </c>
      <c r="B5549" t="s">
        <v>16459</v>
      </c>
      <c r="C5549" t="s">
        <v>16448</v>
      </c>
      <c r="D5549" t="s">
        <v>38054</v>
      </c>
      <c r="E5549"/>
      <c r="F5549" t="s">
        <v>28994</v>
      </c>
      <c r="G5549"/>
      <c r="H5549">
        <v>24.3</v>
      </c>
      <c r="I5549">
        <v>42.46</v>
      </c>
      <c r="J5549" t="s">
        <v>1514</v>
      </c>
      <c r="K5549">
        <v>35.44858</v>
      </c>
      <c r="L5549">
        <v>-84.656229999999994</v>
      </c>
      <c r="M5549" s="100" t="s">
        <v>38384</v>
      </c>
      <c r="N5549" t="s">
        <v>26211</v>
      </c>
      <c r="O5549" t="s">
        <v>42657</v>
      </c>
      <c r="P5549">
        <v>2</v>
      </c>
      <c r="Q5549" t="s">
        <v>28016</v>
      </c>
      <c r="R5549" t="s">
        <v>25802</v>
      </c>
      <c r="S5549" t="s">
        <v>26197</v>
      </c>
      <c r="T5549"/>
      <c r="U5549" t="s">
        <v>26198</v>
      </c>
      <c r="V5549" t="s">
        <v>26204</v>
      </c>
      <c r="W5549" s="91" t="s">
        <v>16461</v>
      </c>
      <c r="X5549" s="91" t="s">
        <v>35626</v>
      </c>
      <c r="Y5549" s="97"/>
      <c r="AA5549" s="91" t="str">
        <v>NMOUS024.3MM</v>
      </c>
    </row>
    <row r="5550" spans="1:27" s="91" customFormat="1" ht="15" customHeight="1" x14ac:dyDescent="0.35">
      <c r="A5550" t="s">
        <v>16463</v>
      </c>
      <c r="B5550" t="s">
        <v>16462</v>
      </c>
      <c r="C5550" t="s">
        <v>16448</v>
      </c>
      <c r="D5550" t="s">
        <v>16464</v>
      </c>
      <c r="E5550"/>
      <c r="F5550" t="s">
        <v>28994</v>
      </c>
      <c r="G5550"/>
      <c r="H5550">
        <v>24.8</v>
      </c>
      <c r="I5550">
        <v>40.619999999999997</v>
      </c>
      <c r="J5550" t="s">
        <v>1514</v>
      </c>
      <c r="K5550">
        <v>35.4497</v>
      </c>
      <c r="L5550">
        <v>-84.652500000000003</v>
      </c>
      <c r="M5550" s="100" t="s">
        <v>38384</v>
      </c>
      <c r="N5550" t="s">
        <v>26211</v>
      </c>
      <c r="O5550" t="s">
        <v>42657</v>
      </c>
      <c r="P5550">
        <v>2</v>
      </c>
      <c r="Q5550" t="s">
        <v>28017</v>
      </c>
      <c r="R5550" t="s">
        <v>25802</v>
      </c>
      <c r="S5550" t="s">
        <v>26197</v>
      </c>
      <c r="T5550"/>
      <c r="U5550" t="s">
        <v>26198</v>
      </c>
      <c r="V5550" t="s">
        <v>26204</v>
      </c>
      <c r="W5550" s="91" t="s">
        <v>16465</v>
      </c>
      <c r="X5550" s="91" t="s">
        <v>32829</v>
      </c>
      <c r="Y5550" s="97"/>
      <c r="AA5550" s="91" t="str">
        <v>NMOUS024.8MM</v>
      </c>
    </row>
    <row r="5551" spans="1:27" s="91" customFormat="1" ht="15" customHeight="1" x14ac:dyDescent="0.35">
      <c r="A5551" t="s">
        <v>16467</v>
      </c>
      <c r="B5551" t="s">
        <v>16466</v>
      </c>
      <c r="C5551" t="s">
        <v>16448</v>
      </c>
      <c r="D5551" t="s">
        <v>16468</v>
      </c>
      <c r="E5551"/>
      <c r="F5551" t="s">
        <v>44</v>
      </c>
      <c r="G5551"/>
      <c r="H5551">
        <v>25.2</v>
      </c>
      <c r="I5551">
        <v>40.58</v>
      </c>
      <c r="J5551" t="s">
        <v>1514</v>
      </c>
      <c r="K5551">
        <v>35.450830000000003</v>
      </c>
      <c r="L5551">
        <v>-84.650189999999995</v>
      </c>
      <c r="M5551" s="100" t="s">
        <v>38384</v>
      </c>
      <c r="N5551" t="s">
        <v>26211</v>
      </c>
      <c r="O5551" t="s">
        <v>42657</v>
      </c>
      <c r="P5551">
        <v>2</v>
      </c>
      <c r="Q5551" t="s">
        <v>28017</v>
      </c>
      <c r="R5551" t="s">
        <v>25802</v>
      </c>
      <c r="S5551" t="s">
        <v>26197</v>
      </c>
      <c r="T5551"/>
      <c r="U5551" t="s">
        <v>26198</v>
      </c>
      <c r="V5551" t="s">
        <v>26204</v>
      </c>
      <c r="X5551" s="91" t="s">
        <v>35627</v>
      </c>
      <c r="Y5551" s="97"/>
      <c r="AA5551" s="91" t="str">
        <v>NMOUS025.2MM</v>
      </c>
    </row>
    <row r="5552" spans="1:27" s="91" customFormat="1" ht="15" customHeight="1" x14ac:dyDescent="0.35">
      <c r="A5552" t="s">
        <v>16470</v>
      </c>
      <c r="B5552" t="s">
        <v>16469</v>
      </c>
      <c r="C5552" t="s">
        <v>16448</v>
      </c>
      <c r="D5552" t="s">
        <v>16471</v>
      </c>
      <c r="E5552"/>
      <c r="F5552" t="s">
        <v>28994</v>
      </c>
      <c r="G5552"/>
      <c r="H5552">
        <v>25.4</v>
      </c>
      <c r="I5552">
        <v>40.28</v>
      </c>
      <c r="J5552" t="s">
        <v>1514</v>
      </c>
      <c r="K5552">
        <v>35.455019999999998</v>
      </c>
      <c r="L5552">
        <v>-84.645250000000004</v>
      </c>
      <c r="M5552" s="100" t="s">
        <v>38384</v>
      </c>
      <c r="N5552" t="s">
        <v>26211</v>
      </c>
      <c r="O5552" t="s">
        <v>42657</v>
      </c>
      <c r="P5552">
        <v>2</v>
      </c>
      <c r="Q5552" t="s">
        <v>28017</v>
      </c>
      <c r="R5552" t="s">
        <v>25802</v>
      </c>
      <c r="S5552" t="s">
        <v>26197</v>
      </c>
      <c r="T5552"/>
      <c r="U5552" t="s">
        <v>26198</v>
      </c>
      <c r="V5552" t="s">
        <v>26204</v>
      </c>
      <c r="W5552" s="91" t="s">
        <v>16472</v>
      </c>
      <c r="X5552" s="91" t="s">
        <v>32830</v>
      </c>
      <c r="Y5552" s="97"/>
      <c r="AA5552" s="91" t="str">
        <v>NMOUS025.4MM</v>
      </c>
    </row>
    <row r="5553" spans="1:27" s="91" customFormat="1" ht="15" customHeight="1" x14ac:dyDescent="0.35">
      <c r="A5553" t="s">
        <v>16474</v>
      </c>
      <c r="B5553" t="s">
        <v>16473</v>
      </c>
      <c r="C5553" t="s">
        <v>16448</v>
      </c>
      <c r="D5553" t="s">
        <v>16475</v>
      </c>
      <c r="E5553"/>
      <c r="F5553" t="s">
        <v>44</v>
      </c>
      <c r="G5553"/>
      <c r="H5553">
        <v>27.8</v>
      </c>
      <c r="I5553">
        <v>34.43</v>
      </c>
      <c r="J5553" t="s">
        <v>1514</v>
      </c>
      <c r="K5553">
        <v>35.470799999999997</v>
      </c>
      <c r="L5553">
        <v>-84.628630000000001</v>
      </c>
      <c r="M5553" s="100" t="s">
        <v>38384</v>
      </c>
      <c r="N5553" t="s">
        <v>26211</v>
      </c>
      <c r="O5553" t="s">
        <v>42537</v>
      </c>
      <c r="P5553">
        <v>2</v>
      </c>
      <c r="Q5553" t="s">
        <v>28017</v>
      </c>
      <c r="R5553" t="s">
        <v>25802</v>
      </c>
      <c r="S5553" t="s">
        <v>26197</v>
      </c>
      <c r="T5553"/>
      <c r="U5553" t="s">
        <v>26198</v>
      </c>
      <c r="V5553" t="s">
        <v>26204</v>
      </c>
      <c r="W5553" s="91" t="s">
        <v>16476</v>
      </c>
      <c r="X5553" s="91" t="s">
        <v>32830</v>
      </c>
      <c r="Y5553" s="97"/>
      <c r="AA5553" s="91" t="str">
        <v>NMOUS027.8MM</v>
      </c>
    </row>
    <row r="5554" spans="1:27" s="91" customFormat="1" ht="15" customHeight="1" x14ac:dyDescent="0.35">
      <c r="A5554" t="s">
        <v>16478</v>
      </c>
      <c r="B5554" t="s">
        <v>16477</v>
      </c>
      <c r="C5554" t="s">
        <v>16448</v>
      </c>
      <c r="D5554" t="s">
        <v>16479</v>
      </c>
      <c r="E5554"/>
      <c r="F5554" t="s">
        <v>28994</v>
      </c>
      <c r="G5554"/>
      <c r="H5554">
        <v>28.2</v>
      </c>
      <c r="I5554">
        <v>32.99</v>
      </c>
      <c r="J5554" t="s">
        <v>1514</v>
      </c>
      <c r="K5554">
        <v>35.47336</v>
      </c>
      <c r="L5554">
        <v>-84.624700000000004</v>
      </c>
      <c r="M5554" s="100" t="s">
        <v>38384</v>
      </c>
      <c r="N5554" t="s">
        <v>26211</v>
      </c>
      <c r="O5554" t="s">
        <v>42537</v>
      </c>
      <c r="P5554">
        <v>2</v>
      </c>
      <c r="Q5554" t="s">
        <v>28017</v>
      </c>
      <c r="R5554" t="s">
        <v>25802</v>
      </c>
      <c r="S5554" t="s">
        <v>26197</v>
      </c>
      <c r="T5554"/>
      <c r="U5554" t="s">
        <v>26198</v>
      </c>
      <c r="V5554" t="s">
        <v>26204</v>
      </c>
      <c r="X5554" s="91" t="s">
        <v>32831</v>
      </c>
      <c r="Y5554" s="97"/>
      <c r="AA5554" s="91" t="str">
        <v>NMOUS028.2MM</v>
      </c>
    </row>
    <row r="5555" spans="1:27" s="91" customFormat="1" ht="15" customHeight="1" x14ac:dyDescent="0.35">
      <c r="A5555" t="s">
        <v>16481</v>
      </c>
      <c r="B5555" t="s">
        <v>16480</v>
      </c>
      <c r="C5555" t="s">
        <v>16448</v>
      </c>
      <c r="D5555" t="s">
        <v>16482</v>
      </c>
      <c r="E5555"/>
      <c r="F5555" t="s">
        <v>44</v>
      </c>
      <c r="G5555"/>
      <c r="H5555">
        <v>30.7</v>
      </c>
      <c r="I5555">
        <v>21.27</v>
      </c>
      <c r="J5555" t="s">
        <v>1514</v>
      </c>
      <c r="K5555">
        <v>35.494999999999997</v>
      </c>
      <c r="L5555">
        <v>-84.610780000000005</v>
      </c>
      <c r="M5555" s="100" t="s">
        <v>38384</v>
      </c>
      <c r="N5555" t="s">
        <v>26211</v>
      </c>
      <c r="O5555" t="s">
        <v>42537</v>
      </c>
      <c r="P5555">
        <v>2</v>
      </c>
      <c r="Q5555" t="s">
        <v>28017</v>
      </c>
      <c r="R5555" t="s">
        <v>25802</v>
      </c>
      <c r="S5555" t="s">
        <v>26197</v>
      </c>
      <c r="T5555"/>
      <c r="U5555" t="s">
        <v>26198</v>
      </c>
      <c r="V5555" t="s">
        <v>26204</v>
      </c>
      <c r="W5555" s="91" t="s">
        <v>16483</v>
      </c>
      <c r="X5555" s="91" t="s">
        <v>32830</v>
      </c>
      <c r="Y5555" s="97"/>
      <c r="AA5555" s="91" t="str">
        <v>NMOUS030.7MM</v>
      </c>
    </row>
    <row r="5556" spans="1:27" s="91" customFormat="1" ht="15" customHeight="1" x14ac:dyDescent="0.35">
      <c r="A5556" t="s">
        <v>16485</v>
      </c>
      <c r="B5556" t="s">
        <v>16484</v>
      </c>
      <c r="C5556" t="s">
        <v>16486</v>
      </c>
      <c r="D5556" t="s">
        <v>16487</v>
      </c>
      <c r="E5556"/>
      <c r="F5556" t="s">
        <v>44</v>
      </c>
      <c r="G5556"/>
      <c r="H5556">
        <v>0.1</v>
      </c>
      <c r="I5556">
        <v>1.77</v>
      </c>
      <c r="J5556" t="s">
        <v>1514</v>
      </c>
      <c r="K5556">
        <v>35.46002</v>
      </c>
      <c r="L5556">
        <v>-84.639489999999995</v>
      </c>
      <c r="M5556" s="100" t="s">
        <v>38384</v>
      </c>
      <c r="N5556" t="s">
        <v>26211</v>
      </c>
      <c r="O5556" t="s">
        <v>42537</v>
      </c>
      <c r="P5556">
        <v>2</v>
      </c>
      <c r="Q5556" t="s">
        <v>32832</v>
      </c>
      <c r="R5556" t="s">
        <v>25802</v>
      </c>
      <c r="S5556" t="s">
        <v>26197</v>
      </c>
      <c r="T5556" t="s">
        <v>32833</v>
      </c>
      <c r="U5556" t="s">
        <v>26207</v>
      </c>
      <c r="V5556" t="s">
        <v>26204</v>
      </c>
      <c r="X5556" s="91" t="s">
        <v>32834</v>
      </c>
      <c r="Y5556" s="97"/>
      <c r="AA5556" s="91" t="str">
        <v>NMOUS25.8T0.1MM</v>
      </c>
    </row>
    <row r="5557" spans="1:27" s="91" customFormat="1" ht="15" customHeight="1" x14ac:dyDescent="0.35">
      <c r="A5557" t="s">
        <v>16489</v>
      </c>
      <c r="B5557" t="s">
        <v>16488</v>
      </c>
      <c r="C5557" t="s">
        <v>16490</v>
      </c>
      <c r="D5557" t="s">
        <v>16491</v>
      </c>
      <c r="E5557"/>
      <c r="F5557" t="s">
        <v>44</v>
      </c>
      <c r="G5557"/>
      <c r="H5557">
        <v>0.2</v>
      </c>
      <c r="I5557">
        <v>1.77</v>
      </c>
      <c r="J5557" t="s">
        <v>1514</v>
      </c>
      <c r="K5557">
        <v>35.45919</v>
      </c>
      <c r="L5557">
        <v>-84.639150000000001</v>
      </c>
      <c r="M5557" s="100" t="s">
        <v>38384</v>
      </c>
      <c r="N5557" t="s">
        <v>26211</v>
      </c>
      <c r="O5557" t="s">
        <v>42537</v>
      </c>
      <c r="P5557">
        <v>2</v>
      </c>
      <c r="Q5557" t="s">
        <v>32832</v>
      </c>
      <c r="R5557" t="s">
        <v>25802</v>
      </c>
      <c r="S5557" t="s">
        <v>26197</v>
      </c>
      <c r="T5557" t="s">
        <v>32833</v>
      </c>
      <c r="U5557" t="s">
        <v>26207</v>
      </c>
      <c r="V5557" t="s">
        <v>26204</v>
      </c>
      <c r="W5557" s="91" t="s">
        <v>16492</v>
      </c>
      <c r="X5557" s="91" t="s">
        <v>32834</v>
      </c>
      <c r="Y5557" s="97"/>
      <c r="AA5557" s="91" t="str">
        <v>NMOUS25.8T0.2MM</v>
      </c>
    </row>
    <row r="5558" spans="1:27" s="91" customFormat="1" ht="15" customHeight="1" x14ac:dyDescent="0.35">
      <c r="A5558" t="s">
        <v>16494</v>
      </c>
      <c r="B5558" t="s">
        <v>16493</v>
      </c>
      <c r="C5558" t="s">
        <v>16486</v>
      </c>
      <c r="D5558" t="s">
        <v>16495</v>
      </c>
      <c r="E5558"/>
      <c r="F5558" t="s">
        <v>44</v>
      </c>
      <c r="G5558"/>
      <c r="H5558">
        <v>0.3</v>
      </c>
      <c r="I5558">
        <v>1.77</v>
      </c>
      <c r="J5558" t="s">
        <v>1514</v>
      </c>
      <c r="K5558">
        <v>35.459110000000003</v>
      </c>
      <c r="L5558">
        <v>-84.638030000000001</v>
      </c>
      <c r="M5558" s="100" t="s">
        <v>38384</v>
      </c>
      <c r="N5558" t="s">
        <v>26211</v>
      </c>
      <c r="O5558" t="s">
        <v>42537</v>
      </c>
      <c r="P5558">
        <v>2</v>
      </c>
      <c r="Q5558" t="s">
        <v>32832</v>
      </c>
      <c r="R5558" t="s">
        <v>25802</v>
      </c>
      <c r="S5558" t="s">
        <v>26197</v>
      </c>
      <c r="T5558" t="s">
        <v>32833</v>
      </c>
      <c r="U5558" t="s">
        <v>26207</v>
      </c>
      <c r="V5558" t="s">
        <v>26204</v>
      </c>
      <c r="W5558" s="91" t="s">
        <v>16496</v>
      </c>
      <c r="X5558" s="91" t="s">
        <v>32834</v>
      </c>
      <c r="Y5558" s="97"/>
      <c r="AA5558" s="91" t="str">
        <v>NMOUS25.8T0.3MM</v>
      </c>
    </row>
    <row r="5559" spans="1:27" s="91" customFormat="1" ht="15" customHeight="1" x14ac:dyDescent="0.35">
      <c r="A5559" t="s">
        <v>16498</v>
      </c>
      <c r="B5559" t="s">
        <v>16497</v>
      </c>
      <c r="C5559" t="s">
        <v>16499</v>
      </c>
      <c r="D5559" t="s">
        <v>16500</v>
      </c>
      <c r="E5559"/>
      <c r="F5559" t="s">
        <v>44</v>
      </c>
      <c r="G5559"/>
      <c r="H5559">
        <v>0.3</v>
      </c>
      <c r="I5559">
        <v>0.73</v>
      </c>
      <c r="J5559" t="s">
        <v>766</v>
      </c>
      <c r="K5559">
        <v>35.062220000000003</v>
      </c>
      <c r="L5559">
        <v>-85.309550000000002</v>
      </c>
      <c r="M5559" s="100" t="s">
        <v>38386</v>
      </c>
      <c r="N5559" t="s">
        <v>29084</v>
      </c>
      <c r="O5559" t="s">
        <v>42429</v>
      </c>
      <c r="P5559">
        <v>4</v>
      </c>
      <c r="Q5559" t="s">
        <v>28018</v>
      </c>
      <c r="R5559" t="s">
        <v>25802</v>
      </c>
      <c r="S5559" t="s">
        <v>26197</v>
      </c>
      <c r="T5559"/>
      <c r="U5559" t="s">
        <v>26198</v>
      </c>
      <c r="V5559" t="s">
        <v>26204</v>
      </c>
      <c r="Y5559" s="97"/>
      <c r="AA5559" s="91" t="str">
        <v>NMSTR000.3HM</v>
      </c>
    </row>
    <row r="5560" spans="1:27" s="91" customFormat="1" ht="15" customHeight="1" x14ac:dyDescent="0.35">
      <c r="A5560" t="s">
        <v>16502</v>
      </c>
      <c r="B5560" t="s">
        <v>16501</v>
      </c>
      <c r="C5560" t="s">
        <v>16503</v>
      </c>
      <c r="D5560" t="s">
        <v>16504</v>
      </c>
      <c r="E5560"/>
      <c r="F5560" t="s">
        <v>33</v>
      </c>
      <c r="G5560"/>
      <c r="H5560">
        <v>2.1</v>
      </c>
      <c r="I5560">
        <v>25.27</v>
      </c>
      <c r="J5560" t="s">
        <v>76</v>
      </c>
      <c r="K5560">
        <v>35.572200000000002</v>
      </c>
      <c r="L5560">
        <v>-86.247200000000007</v>
      </c>
      <c r="M5560" s="100" t="s">
        <v>38389</v>
      </c>
      <c r="N5560" t="s">
        <v>26217</v>
      </c>
      <c r="O5560" t="s">
        <v>42649</v>
      </c>
      <c r="P5560">
        <v>4</v>
      </c>
      <c r="Q5560" t="s">
        <v>32835</v>
      </c>
      <c r="R5560" t="s">
        <v>25808</v>
      </c>
      <c r="S5560" t="s">
        <v>26197</v>
      </c>
      <c r="T5560"/>
      <c r="U5560" t="s">
        <v>26198</v>
      </c>
      <c r="V5560" t="s">
        <v>26199</v>
      </c>
      <c r="W5560" s="91" t="s">
        <v>16502</v>
      </c>
      <c r="Y5560" s="97"/>
      <c r="AA5560" s="91" t="str">
        <v>NOAH002.1BE</v>
      </c>
    </row>
    <row r="5561" spans="1:27" s="91" customFormat="1" ht="15" customHeight="1" x14ac:dyDescent="0.35">
      <c r="A5561" s="310" t="s">
        <v>43478</v>
      </c>
      <c r="B5561" s="310" t="s">
        <v>39117</v>
      </c>
      <c r="C5561" s="310" t="s">
        <v>16503</v>
      </c>
      <c r="D5561" s="310" t="s">
        <v>39118</v>
      </c>
      <c r="E5561" s="310" t="s">
        <v>26424</v>
      </c>
      <c r="F5561" s="310" t="s">
        <v>33</v>
      </c>
      <c r="G5561" s="310"/>
      <c r="H5561" s="314">
        <v>6.2</v>
      </c>
      <c r="I5561" s="314">
        <v>12.09</v>
      </c>
      <c r="J5561" s="310" t="s">
        <v>545</v>
      </c>
      <c r="K5561" s="314">
        <v>35.574979999999996</v>
      </c>
      <c r="L5561" s="314">
        <v>-86.190799999999996</v>
      </c>
      <c r="M5561" s="314" t="s">
        <v>38389</v>
      </c>
      <c r="N5561" s="310" t="s">
        <v>26217</v>
      </c>
      <c r="O5561" s="310" t="s">
        <v>39119</v>
      </c>
      <c r="P5561" s="314">
        <v>4</v>
      </c>
      <c r="Q5561" s="310" t="s">
        <v>32835</v>
      </c>
      <c r="R5561" s="310" t="s">
        <v>25808</v>
      </c>
      <c r="S5561" s="310" t="s">
        <v>26197</v>
      </c>
      <c r="T5561" s="310"/>
      <c r="U5561" s="310" t="s">
        <v>26198</v>
      </c>
      <c r="V5561" s="310" t="s">
        <v>26199</v>
      </c>
      <c r="W5561" s="91" t="s">
        <v>39116</v>
      </c>
      <c r="X5561" s="91" t="s">
        <v>43479</v>
      </c>
      <c r="Y5561" s="97"/>
      <c r="AA5561" s="91" t="str">
        <v>NOAH006.2CE</v>
      </c>
    </row>
    <row r="5562" spans="1:27" s="91" customFormat="1" ht="15" customHeight="1" x14ac:dyDescent="0.35">
      <c r="A5562" t="s">
        <v>16506</v>
      </c>
      <c r="B5562" t="s">
        <v>16505</v>
      </c>
      <c r="C5562" t="s">
        <v>16507</v>
      </c>
      <c r="D5562" t="s">
        <v>16508</v>
      </c>
      <c r="E5562"/>
      <c r="F5562" t="s">
        <v>28994</v>
      </c>
      <c r="G5562"/>
      <c r="H5562">
        <v>5.3</v>
      </c>
      <c r="I5562">
        <v>1720</v>
      </c>
      <c r="J5562" t="s">
        <v>319</v>
      </c>
      <c r="K5562">
        <v>36.1297</v>
      </c>
      <c r="L5562">
        <v>-83.219399999999993</v>
      </c>
      <c r="M5562" s="100" t="s">
        <v>38387</v>
      </c>
      <c r="N5562" t="s">
        <v>26214</v>
      </c>
      <c r="O5562" t="s">
        <v>42273</v>
      </c>
      <c r="P5562">
        <v>5</v>
      </c>
      <c r="Q5562" t="s">
        <v>28019</v>
      </c>
      <c r="R5562" t="s">
        <v>25825</v>
      </c>
      <c r="S5562" t="s">
        <v>26197</v>
      </c>
      <c r="T5562"/>
      <c r="U5562" t="s">
        <v>26198</v>
      </c>
      <c r="V5562" t="s">
        <v>26204</v>
      </c>
      <c r="W5562" s="91" t="s">
        <v>42635</v>
      </c>
      <c r="X5562" s="91" t="s">
        <v>35628</v>
      </c>
      <c r="Y5562" s="97"/>
      <c r="AA5562" s="91" t="str">
        <v>NOLIC005.3HA</v>
      </c>
    </row>
    <row r="5563" spans="1:27" s="91" customFormat="1" ht="15" customHeight="1" x14ac:dyDescent="0.35">
      <c r="A5563" t="s">
        <v>16510</v>
      </c>
      <c r="B5563" t="s">
        <v>16509</v>
      </c>
      <c r="C5563" t="s">
        <v>16507</v>
      </c>
      <c r="D5563" t="s">
        <v>16511</v>
      </c>
      <c r="E5563"/>
      <c r="F5563" t="s">
        <v>28994</v>
      </c>
      <c r="G5563"/>
      <c r="H5563">
        <v>6.4</v>
      </c>
      <c r="I5563">
        <v>1710</v>
      </c>
      <c r="J5563" t="s">
        <v>319</v>
      </c>
      <c r="K5563">
        <v>36.145090000000003</v>
      </c>
      <c r="L5563">
        <v>-83.225369999999998</v>
      </c>
      <c r="M5563" s="100" t="s">
        <v>38387</v>
      </c>
      <c r="N5563" t="s">
        <v>26214</v>
      </c>
      <c r="O5563" t="s">
        <v>42273</v>
      </c>
      <c r="P5563">
        <v>5</v>
      </c>
      <c r="Q5563" t="s">
        <v>28019</v>
      </c>
      <c r="R5563" t="s">
        <v>25825</v>
      </c>
      <c r="S5563" t="s">
        <v>26197</v>
      </c>
      <c r="T5563"/>
      <c r="U5563" t="s">
        <v>26198</v>
      </c>
      <c r="V5563" t="s">
        <v>26204</v>
      </c>
      <c r="W5563" s="91" t="s">
        <v>16512</v>
      </c>
      <c r="Y5563" s="97"/>
      <c r="AA5563" s="91" t="str">
        <v>NOLIC006.4HA</v>
      </c>
    </row>
    <row r="5564" spans="1:27" s="91" customFormat="1" ht="15" customHeight="1" x14ac:dyDescent="0.35">
      <c r="A5564" t="s">
        <v>16514</v>
      </c>
      <c r="B5564" t="s">
        <v>16513</v>
      </c>
      <c r="C5564" t="s">
        <v>16507</v>
      </c>
      <c r="D5564" t="s">
        <v>16515</v>
      </c>
      <c r="E5564"/>
      <c r="F5564" t="s">
        <v>28994</v>
      </c>
      <c r="G5564"/>
      <c r="H5564">
        <v>7.5</v>
      </c>
      <c r="I5564">
        <v>1700</v>
      </c>
      <c r="J5564" t="s">
        <v>319</v>
      </c>
      <c r="K5564">
        <v>36.147399999999998</v>
      </c>
      <c r="L5564">
        <v>-83.213800000000006</v>
      </c>
      <c r="M5564" s="100" t="s">
        <v>38387</v>
      </c>
      <c r="N5564" t="s">
        <v>26214</v>
      </c>
      <c r="O5564" t="s">
        <v>42273</v>
      </c>
      <c r="P5564">
        <v>5</v>
      </c>
      <c r="Q5564" t="s">
        <v>28019</v>
      </c>
      <c r="R5564" t="s">
        <v>25825</v>
      </c>
      <c r="S5564" t="s">
        <v>26197</v>
      </c>
      <c r="T5564"/>
      <c r="U5564" t="s">
        <v>26198</v>
      </c>
      <c r="V5564" t="s">
        <v>26204</v>
      </c>
      <c r="X5564" s="91" t="s">
        <v>32836</v>
      </c>
      <c r="Y5564" s="97"/>
      <c r="AA5564" s="91" t="str">
        <v>NOLIC007.5HA</v>
      </c>
    </row>
    <row r="5565" spans="1:27" s="91" customFormat="1" ht="15" customHeight="1" x14ac:dyDescent="0.35">
      <c r="A5565" t="s">
        <v>16517</v>
      </c>
      <c r="B5565" t="s">
        <v>16516</v>
      </c>
      <c r="C5565" t="s">
        <v>16507</v>
      </c>
      <c r="D5565" t="s">
        <v>16518</v>
      </c>
      <c r="E5565"/>
      <c r="F5565" t="s">
        <v>28994</v>
      </c>
      <c r="G5565"/>
      <c r="H5565">
        <v>8.5</v>
      </c>
      <c r="I5565">
        <v>1690</v>
      </c>
      <c r="J5565" t="s">
        <v>319</v>
      </c>
      <c r="K5565">
        <v>36.135599999999997</v>
      </c>
      <c r="L5565">
        <v>-83.202200000000005</v>
      </c>
      <c r="M5565" s="100" t="s">
        <v>38387</v>
      </c>
      <c r="N5565" t="s">
        <v>26214</v>
      </c>
      <c r="O5565" t="s">
        <v>42273</v>
      </c>
      <c r="P5565">
        <v>5</v>
      </c>
      <c r="Q5565" t="s">
        <v>32837</v>
      </c>
      <c r="R5565" t="s">
        <v>25825</v>
      </c>
      <c r="S5565" t="s">
        <v>26197</v>
      </c>
      <c r="T5565"/>
      <c r="U5565" t="s">
        <v>26198</v>
      </c>
      <c r="V5565" t="s">
        <v>26204</v>
      </c>
      <c r="W5565" s="91" t="s">
        <v>41531</v>
      </c>
      <c r="X5565" s="91" t="s">
        <v>35629</v>
      </c>
      <c r="Y5565" s="97"/>
      <c r="AA5565" s="91" t="str">
        <v>NOLIC008.5HA</v>
      </c>
    </row>
    <row r="5566" spans="1:27" s="91" customFormat="1" ht="15" customHeight="1" x14ac:dyDescent="0.35">
      <c r="A5566" t="s">
        <v>16520</v>
      </c>
      <c r="B5566" t="s">
        <v>16519</v>
      </c>
      <c r="C5566" t="s">
        <v>16507</v>
      </c>
      <c r="D5566" t="s">
        <v>4547</v>
      </c>
      <c r="E5566"/>
      <c r="F5566" t="s">
        <v>28994</v>
      </c>
      <c r="G5566"/>
      <c r="H5566">
        <v>10.3</v>
      </c>
      <c r="I5566">
        <v>1680</v>
      </c>
      <c r="J5566" t="s">
        <v>346</v>
      </c>
      <c r="K5566">
        <v>36.127099999999999</v>
      </c>
      <c r="L5566">
        <v>-83.175399999999996</v>
      </c>
      <c r="M5566" s="100" t="s">
        <v>38387</v>
      </c>
      <c r="N5566" t="s">
        <v>26214</v>
      </c>
      <c r="O5566" t="s">
        <v>39840</v>
      </c>
      <c r="P5566">
        <v>5</v>
      </c>
      <c r="Q5566" t="s">
        <v>32837</v>
      </c>
      <c r="R5566" t="s">
        <v>25825</v>
      </c>
      <c r="S5566" t="s">
        <v>26197</v>
      </c>
      <c r="T5566"/>
      <c r="U5566" t="s">
        <v>26198</v>
      </c>
      <c r="V5566" t="s">
        <v>26204</v>
      </c>
      <c r="W5566" s="91" t="s">
        <v>39841</v>
      </c>
      <c r="X5566" s="91" t="s">
        <v>35630</v>
      </c>
      <c r="Y5566" s="97"/>
      <c r="AA5566" s="91" t="str">
        <v>NOLIC010.3CO</v>
      </c>
    </row>
    <row r="5567" spans="1:27" s="91" customFormat="1" ht="15" customHeight="1" x14ac:dyDescent="0.35">
      <c r="A5567" t="s">
        <v>16522</v>
      </c>
      <c r="B5567" t="s">
        <v>16521</v>
      </c>
      <c r="C5567" t="s">
        <v>16507</v>
      </c>
      <c r="D5567" t="s">
        <v>16523</v>
      </c>
      <c r="E5567"/>
      <c r="F5567" t="s">
        <v>28994</v>
      </c>
      <c r="G5567"/>
      <c r="H5567">
        <v>11.4</v>
      </c>
      <c r="I5567">
        <v>1670</v>
      </c>
      <c r="J5567" t="s">
        <v>346</v>
      </c>
      <c r="K5567">
        <v>36.142400000000002</v>
      </c>
      <c r="L5567">
        <v>-83.177899999999994</v>
      </c>
      <c r="M5567" s="100" t="s">
        <v>38387</v>
      </c>
      <c r="N5567" t="s">
        <v>26214</v>
      </c>
      <c r="O5567" t="s">
        <v>42273</v>
      </c>
      <c r="P5567">
        <v>5</v>
      </c>
      <c r="Q5567" t="s">
        <v>32837</v>
      </c>
      <c r="R5567" t="s">
        <v>25825</v>
      </c>
      <c r="S5567" t="s">
        <v>26197</v>
      </c>
      <c r="T5567"/>
      <c r="U5567" t="s">
        <v>26198</v>
      </c>
      <c r="V5567" t="s">
        <v>26204</v>
      </c>
      <c r="X5567" s="91" t="s">
        <v>32580</v>
      </c>
      <c r="Y5567" s="97"/>
      <c r="AA5567" s="91" t="str">
        <v>NOLIC011.4CO</v>
      </c>
    </row>
    <row r="5568" spans="1:27" s="91" customFormat="1" ht="15" customHeight="1" x14ac:dyDescent="0.35">
      <c r="A5568" t="s">
        <v>16525</v>
      </c>
      <c r="B5568" t="s">
        <v>16524</v>
      </c>
      <c r="C5568" t="s">
        <v>16507</v>
      </c>
      <c r="D5568" t="s">
        <v>16526</v>
      </c>
      <c r="E5568"/>
      <c r="F5568" t="s">
        <v>28994</v>
      </c>
      <c r="G5568"/>
      <c r="H5568">
        <v>13.4</v>
      </c>
      <c r="I5568">
        <v>1660</v>
      </c>
      <c r="J5568" t="s">
        <v>346</v>
      </c>
      <c r="K5568">
        <v>36.169600000000003</v>
      </c>
      <c r="L5568">
        <v>-83.1875</v>
      </c>
      <c r="M5568" s="100" t="s">
        <v>38387</v>
      </c>
      <c r="N5568" t="s">
        <v>26214</v>
      </c>
      <c r="O5568" t="s">
        <v>42273</v>
      </c>
      <c r="P5568">
        <v>5</v>
      </c>
      <c r="Q5568" t="s">
        <v>32837</v>
      </c>
      <c r="R5568" t="s">
        <v>25825</v>
      </c>
      <c r="S5568" t="s">
        <v>26197</v>
      </c>
      <c r="T5568"/>
      <c r="U5568" t="s">
        <v>26198</v>
      </c>
      <c r="V5568" t="s">
        <v>26204</v>
      </c>
      <c r="X5568" s="91" t="s">
        <v>35631</v>
      </c>
      <c r="Y5568" s="97"/>
      <c r="AA5568" s="91" t="str">
        <v>NOLIC013.4CO</v>
      </c>
    </row>
    <row r="5569" spans="1:27" s="91" customFormat="1" ht="15" customHeight="1" x14ac:dyDescent="0.35">
      <c r="A5569" t="s">
        <v>16528</v>
      </c>
      <c r="B5569" t="s">
        <v>16527</v>
      </c>
      <c r="C5569" t="s">
        <v>16507</v>
      </c>
      <c r="D5569" t="s">
        <v>16529</v>
      </c>
      <c r="E5569"/>
      <c r="F5569" t="s">
        <v>28994</v>
      </c>
      <c r="G5569"/>
      <c r="H5569">
        <v>15.5</v>
      </c>
      <c r="I5569">
        <v>1640</v>
      </c>
      <c r="J5569" t="s">
        <v>64</v>
      </c>
      <c r="K5569">
        <v>36.17586</v>
      </c>
      <c r="L5569">
        <v>-83.167839999999998</v>
      </c>
      <c r="M5569" s="100" t="s">
        <v>38387</v>
      </c>
      <c r="N5569" t="s">
        <v>26214</v>
      </c>
      <c r="O5569" t="s">
        <v>42273</v>
      </c>
      <c r="P5569">
        <v>5</v>
      </c>
      <c r="Q5569" t="s">
        <v>28020</v>
      </c>
      <c r="R5569" t="s">
        <v>25821</v>
      </c>
      <c r="S5569" t="s">
        <v>26197</v>
      </c>
      <c r="T5569"/>
      <c r="U5569" t="s">
        <v>26198</v>
      </c>
      <c r="V5569" t="s">
        <v>26204</v>
      </c>
      <c r="X5569" s="91" t="s">
        <v>32838</v>
      </c>
      <c r="Y5569" s="97"/>
      <c r="AA5569" s="91" t="str">
        <v>NOLIC015.5GE</v>
      </c>
    </row>
    <row r="5570" spans="1:27" s="91" customFormat="1" ht="15" customHeight="1" x14ac:dyDescent="0.35">
      <c r="A5570" t="s">
        <v>16531</v>
      </c>
      <c r="B5570" t="s">
        <v>16530</v>
      </c>
      <c r="C5570" t="s">
        <v>16507</v>
      </c>
      <c r="D5570" t="s">
        <v>16532</v>
      </c>
      <c r="E5570"/>
      <c r="F5570" t="s">
        <v>28994</v>
      </c>
      <c r="G5570"/>
      <c r="H5570">
        <v>16.5</v>
      </c>
      <c r="I5570">
        <v>1630</v>
      </c>
      <c r="J5570" t="s">
        <v>64</v>
      </c>
      <c r="K5570">
        <v>36.164850000000001</v>
      </c>
      <c r="L5570">
        <v>-83.169849999999997</v>
      </c>
      <c r="M5570" s="100" t="s">
        <v>38387</v>
      </c>
      <c r="N5570" t="s">
        <v>26214</v>
      </c>
      <c r="O5570" t="s">
        <v>42273</v>
      </c>
      <c r="P5570">
        <v>5</v>
      </c>
      <c r="Q5570" t="s">
        <v>28020</v>
      </c>
      <c r="R5570" t="s">
        <v>25821</v>
      </c>
      <c r="S5570" t="s">
        <v>26197</v>
      </c>
      <c r="T5570"/>
      <c r="U5570" t="s">
        <v>26198</v>
      </c>
      <c r="V5570" t="s">
        <v>26204</v>
      </c>
      <c r="Y5570" s="97"/>
      <c r="AA5570" s="91" t="str">
        <v>NOLIC016.5GE</v>
      </c>
    </row>
    <row r="5571" spans="1:27" s="91" customFormat="1" ht="15" customHeight="1" x14ac:dyDescent="0.35">
      <c r="A5571" t="s">
        <v>32839</v>
      </c>
      <c r="B5571" t="s">
        <v>32840</v>
      </c>
      <c r="C5571" t="s">
        <v>16507</v>
      </c>
      <c r="D5571" t="s">
        <v>32841</v>
      </c>
      <c r="E5571"/>
      <c r="F5571" t="s">
        <v>28994</v>
      </c>
      <c r="G5571"/>
      <c r="H5571">
        <v>20.7</v>
      </c>
      <c r="I5571">
        <v>1370</v>
      </c>
      <c r="J5571" t="s">
        <v>64</v>
      </c>
      <c r="K5571">
        <v>36.122686999999999</v>
      </c>
      <c r="L5571">
        <v>-83.127656000000002</v>
      </c>
      <c r="M5571" s="100" t="s">
        <v>38387</v>
      </c>
      <c r="N5571" t="s">
        <v>26214</v>
      </c>
      <c r="O5571" t="s">
        <v>42273</v>
      </c>
      <c r="P5571">
        <v>5</v>
      </c>
      <c r="Q5571" t="s">
        <v>28020</v>
      </c>
      <c r="R5571" t="s">
        <v>25821</v>
      </c>
      <c r="S5571" t="s">
        <v>26197</v>
      </c>
      <c r="T5571"/>
      <c r="U5571" t="s">
        <v>26198</v>
      </c>
      <c r="V5571" t="s">
        <v>26204</v>
      </c>
      <c r="X5571" s="91" t="s">
        <v>32842</v>
      </c>
      <c r="Y5571" s="97"/>
      <c r="AA5571" s="91" t="str">
        <v>NOLIC020.7GE</v>
      </c>
    </row>
    <row r="5572" spans="1:27" s="91" customFormat="1" ht="15" customHeight="1" x14ac:dyDescent="0.35">
      <c r="A5572" t="s">
        <v>16534</v>
      </c>
      <c r="B5572" t="s">
        <v>16533</v>
      </c>
      <c r="C5572" t="s">
        <v>16507</v>
      </c>
      <c r="D5572" t="s">
        <v>16535</v>
      </c>
      <c r="E5572"/>
      <c r="F5572" t="s">
        <v>28994</v>
      </c>
      <c r="G5572"/>
      <c r="H5572">
        <v>20.8</v>
      </c>
      <c r="I5572">
        <v>1370</v>
      </c>
      <c r="J5572" t="s">
        <v>64</v>
      </c>
      <c r="K5572">
        <v>36.122599999999998</v>
      </c>
      <c r="L5572">
        <v>-83.125299999999996</v>
      </c>
      <c r="M5572" s="100" t="s">
        <v>38387</v>
      </c>
      <c r="N5572" t="s">
        <v>26214</v>
      </c>
      <c r="O5572" t="s">
        <v>42273</v>
      </c>
      <c r="P5572">
        <v>5</v>
      </c>
      <c r="Q5572" t="s">
        <v>28020</v>
      </c>
      <c r="R5572" t="s">
        <v>25821</v>
      </c>
      <c r="S5572" t="s">
        <v>26197</v>
      </c>
      <c r="T5572"/>
      <c r="U5572" t="s">
        <v>26198</v>
      </c>
      <c r="V5572" t="s">
        <v>26204</v>
      </c>
      <c r="W5572" s="91" t="s">
        <v>16536</v>
      </c>
      <c r="X5572" s="91" t="s">
        <v>41532</v>
      </c>
      <c r="Y5572" s="97"/>
      <c r="AA5572" s="91" t="str">
        <v>NOLIC020.8GE</v>
      </c>
    </row>
    <row r="5573" spans="1:27" s="91" customFormat="1" ht="15" customHeight="1" x14ac:dyDescent="0.35">
      <c r="A5573" t="s">
        <v>32843</v>
      </c>
      <c r="B5573" t="s">
        <v>32844</v>
      </c>
      <c r="C5573" t="s">
        <v>16507</v>
      </c>
      <c r="D5573" t="s">
        <v>32845</v>
      </c>
      <c r="E5573"/>
      <c r="F5573" t="s">
        <v>28994</v>
      </c>
      <c r="G5573"/>
      <c r="H5573">
        <v>20.9</v>
      </c>
      <c r="I5573">
        <v>1370</v>
      </c>
      <c r="J5573" t="s">
        <v>64</v>
      </c>
      <c r="K5573">
        <v>36.122531000000002</v>
      </c>
      <c r="L5573">
        <v>-83.124200999999999</v>
      </c>
      <c r="M5573" s="100" t="s">
        <v>38387</v>
      </c>
      <c r="N5573" t="s">
        <v>26214</v>
      </c>
      <c r="O5573" t="s">
        <v>42273</v>
      </c>
      <c r="P5573">
        <v>5</v>
      </c>
      <c r="Q5573" t="s">
        <v>28020</v>
      </c>
      <c r="R5573" t="s">
        <v>25821</v>
      </c>
      <c r="S5573" t="s">
        <v>26197</v>
      </c>
      <c r="T5573"/>
      <c r="U5573" t="s">
        <v>26198</v>
      </c>
      <c r="V5573" t="s">
        <v>26204</v>
      </c>
      <c r="X5573" s="91" t="s">
        <v>32846</v>
      </c>
      <c r="Y5573" s="97"/>
      <c r="AA5573" s="91" t="str">
        <v>NOLIC020.9GE</v>
      </c>
    </row>
    <row r="5574" spans="1:27" s="91" customFormat="1" ht="15" customHeight="1" x14ac:dyDescent="0.35">
      <c r="A5574" t="s">
        <v>16538</v>
      </c>
      <c r="B5574" t="s">
        <v>16537</v>
      </c>
      <c r="C5574" t="s">
        <v>16507</v>
      </c>
      <c r="D5574" t="s">
        <v>16539</v>
      </c>
      <c r="E5574"/>
      <c r="F5574" t="s">
        <v>28994</v>
      </c>
      <c r="G5574"/>
      <c r="H5574">
        <v>27.8</v>
      </c>
      <c r="I5574">
        <v>1360</v>
      </c>
      <c r="J5574" t="s">
        <v>64</v>
      </c>
      <c r="K5574">
        <v>36.102519999999998</v>
      </c>
      <c r="L5574">
        <v>-83.059340000000006</v>
      </c>
      <c r="M5574" s="100" t="s">
        <v>38387</v>
      </c>
      <c r="N5574" t="s">
        <v>26214</v>
      </c>
      <c r="O5574" t="s">
        <v>42383</v>
      </c>
      <c r="P5574">
        <v>5</v>
      </c>
      <c r="Q5574" t="s">
        <v>28021</v>
      </c>
      <c r="R5574" t="s">
        <v>25821</v>
      </c>
      <c r="S5574" t="s">
        <v>26197</v>
      </c>
      <c r="T5574"/>
      <c r="U5574" t="s">
        <v>26198</v>
      </c>
      <c r="V5574" t="s">
        <v>26204</v>
      </c>
      <c r="X5574" s="91" t="s">
        <v>42624</v>
      </c>
      <c r="Y5574" s="97"/>
      <c r="AA5574" s="91" t="str">
        <v>NOLIC027.8GE</v>
      </c>
    </row>
    <row r="5575" spans="1:27" s="91" customFormat="1" ht="15" customHeight="1" x14ac:dyDescent="0.35">
      <c r="A5575" s="310" t="s">
        <v>41533</v>
      </c>
      <c r="B5575" s="310" t="s">
        <v>41534</v>
      </c>
      <c r="C5575" s="310" t="s">
        <v>16507</v>
      </c>
      <c r="D5575" s="310" t="s">
        <v>41535</v>
      </c>
      <c r="E5575" s="310"/>
      <c r="F5575" s="310" t="s">
        <v>28994</v>
      </c>
      <c r="G5575" s="310"/>
      <c r="H5575" s="314">
        <v>28</v>
      </c>
      <c r="I5575" s="314">
        <v>1289.43</v>
      </c>
      <c r="J5575" s="310" t="s">
        <v>64</v>
      </c>
      <c r="K5575" s="314">
        <v>36.09695</v>
      </c>
      <c r="L5575" s="314">
        <v>-83.050730000000001</v>
      </c>
      <c r="M5575" s="314" t="s">
        <v>38387</v>
      </c>
      <c r="N5575" s="310" t="s">
        <v>26214</v>
      </c>
      <c r="O5575" s="310" t="s">
        <v>41536</v>
      </c>
      <c r="P5575" s="314">
        <v>5</v>
      </c>
      <c r="Q5575" s="310" t="s">
        <v>28021</v>
      </c>
      <c r="R5575" s="310" t="s">
        <v>25821</v>
      </c>
      <c r="S5575" s="310" t="s">
        <v>26197</v>
      </c>
      <c r="T5575" s="310"/>
      <c r="U5575" s="310" t="s">
        <v>26198</v>
      </c>
      <c r="V5575" s="310" t="s">
        <v>26204</v>
      </c>
      <c r="X5575" s="91" t="s">
        <v>43480</v>
      </c>
      <c r="Y5575" s="97"/>
      <c r="AA5575" s="91" t="str">
        <v>NOLIC028.0GE</v>
      </c>
    </row>
    <row r="5576" spans="1:27" s="91" customFormat="1" ht="15" customHeight="1" x14ac:dyDescent="0.35">
      <c r="A5576" t="s">
        <v>16541</v>
      </c>
      <c r="B5576" t="s">
        <v>16540</v>
      </c>
      <c r="C5576" t="s">
        <v>16507</v>
      </c>
      <c r="D5576" t="s">
        <v>16542</v>
      </c>
      <c r="E5576"/>
      <c r="F5576" t="s">
        <v>44</v>
      </c>
      <c r="G5576"/>
      <c r="H5576">
        <v>38.5</v>
      </c>
      <c r="I5576">
        <v>1290</v>
      </c>
      <c r="J5576" t="s">
        <v>64</v>
      </c>
      <c r="K5576">
        <v>36.070450000000001</v>
      </c>
      <c r="L5576">
        <v>-82.936599999999999</v>
      </c>
      <c r="M5576" s="100" t="s">
        <v>38387</v>
      </c>
      <c r="N5576" t="s">
        <v>26214</v>
      </c>
      <c r="O5576" t="s">
        <v>42311</v>
      </c>
      <c r="P5576">
        <v>5</v>
      </c>
      <c r="Q5576" t="s">
        <v>28022</v>
      </c>
      <c r="R5576" t="s">
        <v>25821</v>
      </c>
      <c r="S5576" t="s">
        <v>26197</v>
      </c>
      <c r="T5576"/>
      <c r="U5576" t="s">
        <v>26198</v>
      </c>
      <c r="V5576" t="s">
        <v>26204</v>
      </c>
      <c r="W5576" s="91" t="s">
        <v>16541</v>
      </c>
      <c r="X5576" s="91" t="s">
        <v>32847</v>
      </c>
      <c r="Y5576" s="97"/>
      <c r="AA5576" s="91" t="str">
        <v>NOLIC038.5GE</v>
      </c>
    </row>
    <row r="5577" spans="1:27" s="91" customFormat="1" ht="15" customHeight="1" x14ac:dyDescent="0.35">
      <c r="A5577" t="s">
        <v>16544</v>
      </c>
      <c r="B5577" t="s">
        <v>16543</v>
      </c>
      <c r="C5577" t="s">
        <v>16507</v>
      </c>
      <c r="D5577" t="s">
        <v>16545</v>
      </c>
      <c r="E5577"/>
      <c r="F5577" t="s">
        <v>44</v>
      </c>
      <c r="G5577"/>
      <c r="H5577">
        <v>39.299999999999997</v>
      </c>
      <c r="I5577">
        <v>1250</v>
      </c>
      <c r="J5577" t="s">
        <v>64</v>
      </c>
      <c r="K5577">
        <v>36.07217</v>
      </c>
      <c r="L5577">
        <v>-82.923469999999995</v>
      </c>
      <c r="M5577" s="100" t="s">
        <v>38387</v>
      </c>
      <c r="N5577" t="s">
        <v>26214</v>
      </c>
      <c r="O5577" t="s">
        <v>42311</v>
      </c>
      <c r="P5577">
        <v>5</v>
      </c>
      <c r="Q5577" t="s">
        <v>28023</v>
      </c>
      <c r="R5577" t="s">
        <v>25821</v>
      </c>
      <c r="S5577" t="s">
        <v>26197</v>
      </c>
      <c r="T5577"/>
      <c r="U5577" t="s">
        <v>26198</v>
      </c>
      <c r="V5577" t="s">
        <v>26204</v>
      </c>
      <c r="W5577" s="91" t="s">
        <v>16541</v>
      </c>
      <c r="X5577" s="91" t="s">
        <v>35632</v>
      </c>
      <c r="Y5577" s="97"/>
      <c r="AA5577" s="91" t="str">
        <v>NOLIC039.3GE</v>
      </c>
    </row>
    <row r="5578" spans="1:27" s="91" customFormat="1" ht="15" customHeight="1" x14ac:dyDescent="0.35">
      <c r="A5578" t="s">
        <v>16547</v>
      </c>
      <c r="B5578" t="s">
        <v>16546</v>
      </c>
      <c r="C5578" t="s">
        <v>16507</v>
      </c>
      <c r="D5578" t="s">
        <v>16548</v>
      </c>
      <c r="E5578"/>
      <c r="F5578" t="s">
        <v>44</v>
      </c>
      <c r="G5578"/>
      <c r="H5578">
        <v>41.8</v>
      </c>
      <c r="I5578">
        <v>1240</v>
      </c>
      <c r="J5578" t="s">
        <v>64</v>
      </c>
      <c r="K5578">
        <v>36.064030000000002</v>
      </c>
      <c r="L5578">
        <v>-82.908569999999997</v>
      </c>
      <c r="M5578" s="100" t="s">
        <v>38387</v>
      </c>
      <c r="N5578" t="s">
        <v>26214</v>
      </c>
      <c r="O5578" t="s">
        <v>42311</v>
      </c>
      <c r="P5578">
        <v>5</v>
      </c>
      <c r="Q5578" t="s">
        <v>28023</v>
      </c>
      <c r="R5578" t="s">
        <v>25821</v>
      </c>
      <c r="S5578" t="s">
        <v>26197</v>
      </c>
      <c r="T5578"/>
      <c r="U5578" t="s">
        <v>26198</v>
      </c>
      <c r="V5578" t="s">
        <v>26204</v>
      </c>
      <c r="X5578" s="91" t="s">
        <v>32848</v>
      </c>
      <c r="Y5578" s="97"/>
      <c r="AA5578" s="91" t="str">
        <v>NOLIC041.8GE</v>
      </c>
    </row>
    <row r="5579" spans="1:27" s="91" customFormat="1" ht="15" customHeight="1" x14ac:dyDescent="0.35">
      <c r="A5579" t="s">
        <v>16550</v>
      </c>
      <c r="B5579" t="s">
        <v>16549</v>
      </c>
      <c r="C5579" t="s">
        <v>16507</v>
      </c>
      <c r="D5579" t="s">
        <v>16551</v>
      </c>
      <c r="E5579"/>
      <c r="F5579" t="s">
        <v>44</v>
      </c>
      <c r="G5579"/>
      <c r="H5579">
        <v>44.7</v>
      </c>
      <c r="I5579">
        <v>1190</v>
      </c>
      <c r="J5579" t="s">
        <v>64</v>
      </c>
      <c r="K5579">
        <v>36.065550000000002</v>
      </c>
      <c r="L5579">
        <v>-82.885090000000005</v>
      </c>
      <c r="M5579" s="100" t="s">
        <v>38387</v>
      </c>
      <c r="N5579" t="s">
        <v>26214</v>
      </c>
      <c r="O5579" t="s">
        <v>42105</v>
      </c>
      <c r="P5579">
        <v>5</v>
      </c>
      <c r="Q5579" t="s">
        <v>28022</v>
      </c>
      <c r="R5579" t="s">
        <v>25821</v>
      </c>
      <c r="S5579" t="s">
        <v>26197</v>
      </c>
      <c r="T5579"/>
      <c r="U5579" t="s">
        <v>26198</v>
      </c>
      <c r="V5579" t="s">
        <v>26204</v>
      </c>
      <c r="Y5579" s="97"/>
      <c r="AA5579" s="91" t="str">
        <v>NOLIC044.7GE</v>
      </c>
    </row>
    <row r="5580" spans="1:27" s="91" customFormat="1" ht="15" customHeight="1" x14ac:dyDescent="0.35">
      <c r="A5580" s="310" t="s">
        <v>39842</v>
      </c>
      <c r="B5580" s="310" t="s">
        <v>39843</v>
      </c>
      <c r="C5580" s="310" t="s">
        <v>16507</v>
      </c>
      <c r="D5580" s="310" t="s">
        <v>39844</v>
      </c>
      <c r="E5580" s="310"/>
      <c r="F5580" s="310" t="s">
        <v>44</v>
      </c>
      <c r="G5580" s="310"/>
      <c r="H5580" s="314">
        <v>46.1</v>
      </c>
      <c r="I5580" s="314">
        <v>1183.5999999999999</v>
      </c>
      <c r="J5580" s="310" t="s">
        <v>64</v>
      </c>
      <c r="K5580" s="314">
        <v>36.065109</v>
      </c>
      <c r="L5580" s="314">
        <v>-82.867305000000002</v>
      </c>
      <c r="M5580" s="314" t="s">
        <v>38387</v>
      </c>
      <c r="N5580" s="310" t="s">
        <v>26214</v>
      </c>
      <c r="O5580" s="310" t="s">
        <v>39845</v>
      </c>
      <c r="P5580" s="314">
        <v>5</v>
      </c>
      <c r="Q5580" s="310" t="s">
        <v>28023</v>
      </c>
      <c r="R5580" s="310" t="s">
        <v>25821</v>
      </c>
      <c r="S5580" s="310" t="s">
        <v>26197</v>
      </c>
      <c r="T5580" s="310"/>
      <c r="U5580" s="310" t="s">
        <v>26198</v>
      </c>
      <c r="V5580" s="310" t="s">
        <v>26204</v>
      </c>
      <c r="W5580" s="91" t="s">
        <v>39846</v>
      </c>
      <c r="X5580" s="91" t="s">
        <v>39847</v>
      </c>
      <c r="Y5580" s="97"/>
      <c r="AA5580" s="91" t="str">
        <v>NOLIC046.1GE</v>
      </c>
    </row>
    <row r="5581" spans="1:27" s="91" customFormat="1" ht="15" customHeight="1" x14ac:dyDescent="0.35">
      <c r="A5581" t="s">
        <v>16553</v>
      </c>
      <c r="B5581" t="s">
        <v>16552</v>
      </c>
      <c r="C5581" t="s">
        <v>16507</v>
      </c>
      <c r="D5581" t="s">
        <v>41537</v>
      </c>
      <c r="E5581"/>
      <c r="F5581" t="s">
        <v>44</v>
      </c>
      <c r="G5581"/>
      <c r="H5581">
        <v>47.3</v>
      </c>
      <c r="I5581">
        <v>1180</v>
      </c>
      <c r="J5581" t="s">
        <v>64</v>
      </c>
      <c r="K5581">
        <v>36.082920000000001</v>
      </c>
      <c r="L5581">
        <v>-82.85575</v>
      </c>
      <c r="M5581" s="100" t="s">
        <v>38387</v>
      </c>
      <c r="N5581" t="s">
        <v>26214</v>
      </c>
      <c r="O5581" t="s">
        <v>42105</v>
      </c>
      <c r="P5581">
        <v>5</v>
      </c>
      <c r="Q5581" t="s">
        <v>32849</v>
      </c>
      <c r="R5581" t="s">
        <v>25821</v>
      </c>
      <c r="S5581" t="s">
        <v>26197</v>
      </c>
      <c r="T5581" t="s">
        <v>28024</v>
      </c>
      <c r="U5581" t="s">
        <v>26207</v>
      </c>
      <c r="V5581" t="s">
        <v>26204</v>
      </c>
      <c r="X5581" s="91" t="s">
        <v>35633</v>
      </c>
      <c r="Y5581" s="97"/>
      <c r="AA5581" s="91" t="str">
        <v>NOLIC047.3GE</v>
      </c>
    </row>
    <row r="5582" spans="1:27" s="91" customFormat="1" ht="15" customHeight="1" x14ac:dyDescent="0.35">
      <c r="A5582" t="s">
        <v>16555</v>
      </c>
      <c r="B5582" t="s">
        <v>16554</v>
      </c>
      <c r="C5582" t="s">
        <v>16556</v>
      </c>
      <c r="D5582" t="s">
        <v>16557</v>
      </c>
      <c r="E5582"/>
      <c r="F5582" t="s">
        <v>44</v>
      </c>
      <c r="G5582"/>
      <c r="H5582">
        <v>0.2</v>
      </c>
      <c r="I5582">
        <v>1.36</v>
      </c>
      <c r="J5582" t="s">
        <v>64</v>
      </c>
      <c r="K5582">
        <v>36.089260000000003</v>
      </c>
      <c r="L5582">
        <v>-82.8185</v>
      </c>
      <c r="M5582" s="100" t="s">
        <v>38387</v>
      </c>
      <c r="N5582" t="s">
        <v>26214</v>
      </c>
      <c r="O5582" t="s">
        <v>42105</v>
      </c>
      <c r="P5582">
        <v>5</v>
      </c>
      <c r="Q5582" t="s">
        <v>32850</v>
      </c>
      <c r="R5582" t="s">
        <v>25821</v>
      </c>
      <c r="S5582" t="s">
        <v>26197</v>
      </c>
      <c r="T5582"/>
      <c r="U5582" t="s">
        <v>26198</v>
      </c>
      <c r="V5582" t="s">
        <v>26204</v>
      </c>
      <c r="W5582" s="91" t="s">
        <v>16558</v>
      </c>
      <c r="X5582" s="91" t="s">
        <v>35634</v>
      </c>
      <c r="Y5582" s="97"/>
      <c r="AA5582" s="91" t="str">
        <v>NOLIC050.51T0.2GE</v>
      </c>
    </row>
    <row r="5583" spans="1:27" s="91" customFormat="1" ht="15" customHeight="1" x14ac:dyDescent="0.35">
      <c r="A5583" t="s">
        <v>16560</v>
      </c>
      <c r="B5583" t="s">
        <v>16559</v>
      </c>
      <c r="C5583" t="s">
        <v>16507</v>
      </c>
      <c r="D5583" t="s">
        <v>16561</v>
      </c>
      <c r="E5583"/>
      <c r="F5583" t="s">
        <v>44</v>
      </c>
      <c r="G5583"/>
      <c r="H5583">
        <v>54.1</v>
      </c>
      <c r="I5583">
        <v>1140</v>
      </c>
      <c r="J5583" t="s">
        <v>64</v>
      </c>
      <c r="K5583">
        <v>36.116720000000001</v>
      </c>
      <c r="L5583">
        <v>-82.783739999999995</v>
      </c>
      <c r="M5583" s="100" t="s">
        <v>38387</v>
      </c>
      <c r="N5583" t="s">
        <v>26214</v>
      </c>
      <c r="O5583" t="s">
        <v>42105</v>
      </c>
      <c r="P5583">
        <v>5</v>
      </c>
      <c r="Q5583" t="s">
        <v>28025</v>
      </c>
      <c r="R5583" t="s">
        <v>25821</v>
      </c>
      <c r="S5583" t="s">
        <v>26197</v>
      </c>
      <c r="T5583"/>
      <c r="U5583" t="s">
        <v>26198</v>
      </c>
      <c r="V5583" t="s">
        <v>26204</v>
      </c>
      <c r="W5583" s="91" t="s">
        <v>16562</v>
      </c>
      <c r="X5583" s="91" t="s">
        <v>35635</v>
      </c>
      <c r="Y5583" s="97"/>
      <c r="AA5583" s="91" t="str">
        <v>NOLIC054.1GE</v>
      </c>
    </row>
    <row r="5584" spans="1:27" s="91" customFormat="1" ht="15" customHeight="1" x14ac:dyDescent="0.35">
      <c r="A5584" t="s">
        <v>16564</v>
      </c>
      <c r="B5584" t="s">
        <v>16563</v>
      </c>
      <c r="C5584" t="s">
        <v>16507</v>
      </c>
      <c r="D5584" t="s">
        <v>16565</v>
      </c>
      <c r="E5584"/>
      <c r="F5584" t="s">
        <v>44</v>
      </c>
      <c r="G5584"/>
      <c r="H5584">
        <v>57.2</v>
      </c>
      <c r="I5584">
        <v>1100</v>
      </c>
      <c r="J5584" t="s">
        <v>64</v>
      </c>
      <c r="K5584">
        <v>36.132800000000003</v>
      </c>
      <c r="L5584">
        <v>-82.759699999999995</v>
      </c>
      <c r="M5584" s="100" t="s">
        <v>38387</v>
      </c>
      <c r="N5584" t="s">
        <v>26214</v>
      </c>
      <c r="O5584" t="s">
        <v>42262</v>
      </c>
      <c r="P5584">
        <v>5</v>
      </c>
      <c r="Q5584" t="s">
        <v>28025</v>
      </c>
      <c r="R5584" t="s">
        <v>25821</v>
      </c>
      <c r="S5584" t="s">
        <v>26197</v>
      </c>
      <c r="T5584"/>
      <c r="U5584" t="s">
        <v>26198</v>
      </c>
      <c r="V5584" t="s">
        <v>26204</v>
      </c>
      <c r="W5584" s="91" t="s">
        <v>16566</v>
      </c>
      <c r="X5584" s="91" t="s">
        <v>32851</v>
      </c>
      <c r="Y5584" s="97"/>
      <c r="AA5584" s="91" t="str">
        <v>NOLIC057.2GE</v>
      </c>
    </row>
    <row r="5585" spans="1:27" s="91" customFormat="1" ht="15" customHeight="1" x14ac:dyDescent="0.35">
      <c r="A5585" t="s">
        <v>16568</v>
      </c>
      <c r="B5585" t="s">
        <v>16567</v>
      </c>
      <c r="C5585" t="s">
        <v>16507</v>
      </c>
      <c r="D5585" t="s">
        <v>16569</v>
      </c>
      <c r="E5585"/>
      <c r="F5585" t="s">
        <v>44</v>
      </c>
      <c r="G5585"/>
      <c r="H5585">
        <v>60.6</v>
      </c>
      <c r="I5585">
        <v>1080</v>
      </c>
      <c r="J5585" t="s">
        <v>64</v>
      </c>
      <c r="K5585">
        <v>36.156750000000002</v>
      </c>
      <c r="L5585">
        <v>-82.725200000000001</v>
      </c>
      <c r="M5585" s="100" t="s">
        <v>38387</v>
      </c>
      <c r="N5585" t="s">
        <v>26214</v>
      </c>
      <c r="O5585" t="s">
        <v>42262</v>
      </c>
      <c r="P5585">
        <v>5</v>
      </c>
      <c r="Q5585" t="s">
        <v>28025</v>
      </c>
      <c r="R5585" t="s">
        <v>25821</v>
      </c>
      <c r="S5585" t="s">
        <v>26197</v>
      </c>
      <c r="T5585"/>
      <c r="U5585" t="s">
        <v>26198</v>
      </c>
      <c r="V5585" t="s">
        <v>26204</v>
      </c>
      <c r="W5585" s="91" t="s">
        <v>16570</v>
      </c>
      <c r="X5585" s="91" t="s">
        <v>32852</v>
      </c>
      <c r="Y5585" s="97"/>
      <c r="AA5585" s="91" t="str">
        <v>NOLIC060.6GE</v>
      </c>
    </row>
    <row r="5586" spans="1:27" s="91" customFormat="1" ht="15" customHeight="1" x14ac:dyDescent="0.35">
      <c r="A5586" t="s">
        <v>16572</v>
      </c>
      <c r="B5586" t="s">
        <v>16571</v>
      </c>
      <c r="C5586" t="s">
        <v>16507</v>
      </c>
      <c r="D5586" t="s">
        <v>16573</v>
      </c>
      <c r="E5586"/>
      <c r="F5586" t="s">
        <v>44</v>
      </c>
      <c r="G5586"/>
      <c r="H5586">
        <v>63</v>
      </c>
      <c r="I5586">
        <v>1060</v>
      </c>
      <c r="J5586" t="s">
        <v>64</v>
      </c>
      <c r="K5586">
        <v>36.171280000000003</v>
      </c>
      <c r="L5586">
        <v>-82.707970000000003</v>
      </c>
      <c r="M5586" s="100" t="s">
        <v>38387</v>
      </c>
      <c r="N5586" t="s">
        <v>26214</v>
      </c>
      <c r="O5586" t="s">
        <v>42262</v>
      </c>
      <c r="P5586">
        <v>5</v>
      </c>
      <c r="Q5586" t="s">
        <v>28026</v>
      </c>
      <c r="R5586" t="s">
        <v>25821</v>
      </c>
      <c r="S5586" t="s">
        <v>26197</v>
      </c>
      <c r="T5586"/>
      <c r="U5586" t="s">
        <v>26198</v>
      </c>
      <c r="V5586" t="s">
        <v>26204</v>
      </c>
      <c r="Y5586" s="97"/>
      <c r="AA5586" s="91" t="str">
        <v>NOLIC063.0GE</v>
      </c>
    </row>
    <row r="5587" spans="1:27" s="91" customFormat="1" ht="15" customHeight="1" x14ac:dyDescent="0.35">
      <c r="A5587" t="s">
        <v>16575</v>
      </c>
      <c r="B5587" t="s">
        <v>16574</v>
      </c>
      <c r="C5587" t="s">
        <v>16507</v>
      </c>
      <c r="D5587" t="s">
        <v>16576</v>
      </c>
      <c r="E5587"/>
      <c r="F5587" t="s">
        <v>44</v>
      </c>
      <c r="G5587"/>
      <c r="H5587">
        <v>66.8</v>
      </c>
      <c r="I5587">
        <v>1030</v>
      </c>
      <c r="J5587" t="s">
        <v>64</v>
      </c>
      <c r="K5587">
        <v>36.204999999999998</v>
      </c>
      <c r="L5587">
        <v>-82.6828</v>
      </c>
      <c r="M5587" s="100" t="s">
        <v>38387</v>
      </c>
      <c r="N5587" t="s">
        <v>26214</v>
      </c>
      <c r="O5587" t="s">
        <v>42262</v>
      </c>
      <c r="P5587">
        <v>5</v>
      </c>
      <c r="Q5587" t="s">
        <v>28026</v>
      </c>
      <c r="R5587" t="s">
        <v>25821</v>
      </c>
      <c r="S5587" t="s">
        <v>26197</v>
      </c>
      <c r="T5587"/>
      <c r="U5587" t="s">
        <v>26198</v>
      </c>
      <c r="V5587" t="s">
        <v>26204</v>
      </c>
      <c r="Y5587" s="97"/>
      <c r="AA5587" s="91" t="str">
        <v>NOLIC066.8GE</v>
      </c>
    </row>
    <row r="5588" spans="1:27" s="91" customFormat="1" ht="15" customHeight="1" x14ac:dyDescent="0.35">
      <c r="A5588" t="s">
        <v>16578</v>
      </c>
      <c r="B5588" t="s">
        <v>16577</v>
      </c>
      <c r="C5588" t="s">
        <v>16507</v>
      </c>
      <c r="D5588" t="s">
        <v>16579</v>
      </c>
      <c r="E5588"/>
      <c r="F5588" t="s">
        <v>44</v>
      </c>
      <c r="G5588"/>
      <c r="H5588">
        <v>68</v>
      </c>
      <c r="I5588">
        <v>1020</v>
      </c>
      <c r="J5588" t="s">
        <v>64</v>
      </c>
      <c r="K5588">
        <v>36.210940000000001</v>
      </c>
      <c r="L5588">
        <v>-82.663150000000002</v>
      </c>
      <c r="M5588" s="100" t="s">
        <v>38387</v>
      </c>
      <c r="N5588" t="s">
        <v>26214</v>
      </c>
      <c r="O5588" t="s">
        <v>42262</v>
      </c>
      <c r="P5588">
        <v>5</v>
      </c>
      <c r="Q5588" t="s">
        <v>28026</v>
      </c>
      <c r="R5588" t="s">
        <v>25821</v>
      </c>
      <c r="S5588" t="s">
        <v>26197</v>
      </c>
      <c r="T5588"/>
      <c r="U5588" t="s">
        <v>26198</v>
      </c>
      <c r="V5588" t="s">
        <v>26204</v>
      </c>
      <c r="X5588" s="91" t="s">
        <v>32853</v>
      </c>
      <c r="Y5588" s="97"/>
      <c r="AA5588" s="91" t="str">
        <v>NOLIC068.0GE</v>
      </c>
    </row>
    <row r="5589" spans="1:27" s="91" customFormat="1" ht="15" customHeight="1" x14ac:dyDescent="0.35">
      <c r="A5589" t="s">
        <v>16581</v>
      </c>
      <c r="B5589" t="s">
        <v>16580</v>
      </c>
      <c r="C5589" t="s">
        <v>16507</v>
      </c>
      <c r="D5589" t="s">
        <v>16582</v>
      </c>
      <c r="E5589"/>
      <c r="F5589" t="s">
        <v>44</v>
      </c>
      <c r="G5589"/>
      <c r="H5589">
        <v>69</v>
      </c>
      <c r="I5589">
        <v>942</v>
      </c>
      <c r="J5589" t="s">
        <v>64</v>
      </c>
      <c r="K5589">
        <v>36.200339999999997</v>
      </c>
      <c r="L5589">
        <v>-82.654740000000004</v>
      </c>
      <c r="M5589" s="100" t="s">
        <v>38387</v>
      </c>
      <c r="N5589" t="s">
        <v>26214</v>
      </c>
      <c r="O5589" t="s">
        <v>42161</v>
      </c>
      <c r="P5589">
        <v>5</v>
      </c>
      <c r="Q5589" t="s">
        <v>28027</v>
      </c>
      <c r="R5589" t="s">
        <v>25821</v>
      </c>
      <c r="S5589" t="s">
        <v>26197</v>
      </c>
      <c r="T5589"/>
      <c r="U5589" t="s">
        <v>26198</v>
      </c>
      <c r="V5589" t="s">
        <v>26204</v>
      </c>
      <c r="X5589" s="91" t="s">
        <v>32853</v>
      </c>
      <c r="Y5589" s="97"/>
      <c r="AA5589" s="91" t="str">
        <v>NOLIC069.0GE</v>
      </c>
    </row>
    <row r="5590" spans="1:27" s="91" customFormat="1" ht="15" customHeight="1" x14ac:dyDescent="0.35">
      <c r="A5590" t="s">
        <v>16584</v>
      </c>
      <c r="B5590" t="s">
        <v>16583</v>
      </c>
      <c r="C5590" t="s">
        <v>16507</v>
      </c>
      <c r="D5590" t="s">
        <v>16585</v>
      </c>
      <c r="E5590"/>
      <c r="F5590" t="s">
        <v>44</v>
      </c>
      <c r="G5590"/>
      <c r="H5590">
        <v>70.599999999999994</v>
      </c>
      <c r="I5590">
        <v>938</v>
      </c>
      <c r="J5590" t="s">
        <v>230</v>
      </c>
      <c r="K5590">
        <v>36.192030000000003</v>
      </c>
      <c r="L5590">
        <v>-82.629630000000006</v>
      </c>
      <c r="M5590" s="100" t="s">
        <v>38387</v>
      </c>
      <c r="N5590" t="s">
        <v>26214</v>
      </c>
      <c r="O5590" t="s">
        <v>42161</v>
      </c>
      <c r="P5590">
        <v>5</v>
      </c>
      <c r="Q5590" t="s">
        <v>28027</v>
      </c>
      <c r="R5590" t="s">
        <v>25821</v>
      </c>
      <c r="S5590" t="s">
        <v>26197</v>
      </c>
      <c r="T5590"/>
      <c r="U5590" t="s">
        <v>26198</v>
      </c>
      <c r="V5590" t="s">
        <v>26204</v>
      </c>
      <c r="Y5590" s="97"/>
      <c r="AA5590" s="91" t="str">
        <v>NOLIC070.6WN</v>
      </c>
    </row>
    <row r="5591" spans="1:27" s="91" customFormat="1" ht="15" customHeight="1" x14ac:dyDescent="0.35">
      <c r="A5591" t="s">
        <v>16587</v>
      </c>
      <c r="B5591" t="s">
        <v>16586</v>
      </c>
      <c r="C5591" t="s">
        <v>16507</v>
      </c>
      <c r="D5591" t="s">
        <v>16588</v>
      </c>
      <c r="E5591"/>
      <c r="F5591" t="s">
        <v>44</v>
      </c>
      <c r="G5591"/>
      <c r="H5591">
        <v>76</v>
      </c>
      <c r="I5591">
        <v>894</v>
      </c>
      <c r="J5591" t="s">
        <v>230</v>
      </c>
      <c r="K5591">
        <v>36.164099999999998</v>
      </c>
      <c r="L5591">
        <v>-82.605800000000002</v>
      </c>
      <c r="M5591" s="100" t="s">
        <v>38387</v>
      </c>
      <c r="N5591" t="s">
        <v>26214</v>
      </c>
      <c r="O5591" t="s">
        <v>42161</v>
      </c>
      <c r="P5591">
        <v>5</v>
      </c>
      <c r="Q5591" t="s">
        <v>28027</v>
      </c>
      <c r="R5591" t="s">
        <v>25821</v>
      </c>
      <c r="S5591" t="s">
        <v>26197</v>
      </c>
      <c r="T5591"/>
      <c r="U5591" t="s">
        <v>26198</v>
      </c>
      <c r="V5591" t="s">
        <v>26204</v>
      </c>
      <c r="Y5591" s="97"/>
      <c r="AA5591" s="91" t="str">
        <v>NOLIC076.0WN</v>
      </c>
    </row>
    <row r="5592" spans="1:27" s="91" customFormat="1" ht="15" customHeight="1" x14ac:dyDescent="0.35">
      <c r="A5592" t="s">
        <v>16590</v>
      </c>
      <c r="B5592" t="s">
        <v>16589</v>
      </c>
      <c r="C5592" t="s">
        <v>16507</v>
      </c>
      <c r="D5592" t="s">
        <v>16591</v>
      </c>
      <c r="E5592"/>
      <c r="F5592" t="s">
        <v>44</v>
      </c>
      <c r="G5592"/>
      <c r="H5592">
        <v>81.400000000000006</v>
      </c>
      <c r="I5592">
        <v>860</v>
      </c>
      <c r="J5592" t="s">
        <v>230</v>
      </c>
      <c r="K5592">
        <v>36.178199999999997</v>
      </c>
      <c r="L5592">
        <v>-82.539199999999994</v>
      </c>
      <c r="M5592" s="100" t="s">
        <v>38387</v>
      </c>
      <c r="N5592" t="s">
        <v>26214</v>
      </c>
      <c r="O5592" t="s">
        <v>42209</v>
      </c>
      <c r="P5592">
        <v>5</v>
      </c>
      <c r="Q5592" t="s">
        <v>28027</v>
      </c>
      <c r="R5592" t="s">
        <v>25821</v>
      </c>
      <c r="S5592" t="s">
        <v>26197</v>
      </c>
      <c r="T5592"/>
      <c r="U5592" t="s">
        <v>26198</v>
      </c>
      <c r="V5592" t="s">
        <v>26204</v>
      </c>
      <c r="Y5592" s="97"/>
      <c r="AA5592" s="91" t="str">
        <v>NOLIC081.4WN</v>
      </c>
    </row>
    <row r="5593" spans="1:27" s="91" customFormat="1" ht="15" customHeight="1" x14ac:dyDescent="0.35">
      <c r="A5593" t="s">
        <v>16593</v>
      </c>
      <c r="B5593" t="s">
        <v>16592</v>
      </c>
      <c r="C5593" t="s">
        <v>16507</v>
      </c>
      <c r="D5593" t="s">
        <v>16594</v>
      </c>
      <c r="E5593"/>
      <c r="F5593" t="s">
        <v>44</v>
      </c>
      <c r="G5593"/>
      <c r="H5593">
        <v>83.9</v>
      </c>
      <c r="I5593">
        <v>847</v>
      </c>
      <c r="J5593" t="s">
        <v>230</v>
      </c>
      <c r="K5593">
        <v>36.195700000000002</v>
      </c>
      <c r="L5593">
        <v>-82.502799999999993</v>
      </c>
      <c r="M5593" s="100" t="s">
        <v>38387</v>
      </c>
      <c r="N5593" t="s">
        <v>26214</v>
      </c>
      <c r="O5593" t="s">
        <v>42209</v>
      </c>
      <c r="P5593">
        <v>5</v>
      </c>
      <c r="Q5593" t="s">
        <v>28028</v>
      </c>
      <c r="R5593" t="s">
        <v>25821</v>
      </c>
      <c r="S5593" t="s">
        <v>26197</v>
      </c>
      <c r="T5593"/>
      <c r="U5593" t="s">
        <v>26198</v>
      </c>
      <c r="V5593" t="s">
        <v>26204</v>
      </c>
      <c r="Y5593" s="97"/>
      <c r="AA5593" s="91" t="str">
        <v>NOLIC083.9WN</v>
      </c>
    </row>
    <row r="5594" spans="1:27" s="91" customFormat="1" ht="15" customHeight="1" x14ac:dyDescent="0.35">
      <c r="A5594" t="s">
        <v>16596</v>
      </c>
      <c r="B5594" t="s">
        <v>16595</v>
      </c>
      <c r="C5594" t="s">
        <v>16507</v>
      </c>
      <c r="D5594" t="s">
        <v>16597</v>
      </c>
      <c r="E5594"/>
      <c r="F5594" t="s">
        <v>44</v>
      </c>
      <c r="G5594"/>
      <c r="H5594">
        <v>85.9</v>
      </c>
      <c r="I5594">
        <v>821</v>
      </c>
      <c r="J5594" t="s">
        <v>230</v>
      </c>
      <c r="K5594">
        <v>36.206899999999997</v>
      </c>
      <c r="L5594">
        <v>-82.473299999999995</v>
      </c>
      <c r="M5594" s="100" t="s">
        <v>38387</v>
      </c>
      <c r="N5594" t="s">
        <v>26214</v>
      </c>
      <c r="O5594" t="s">
        <v>42209</v>
      </c>
      <c r="P5594">
        <v>5</v>
      </c>
      <c r="Q5594" t="s">
        <v>28028</v>
      </c>
      <c r="R5594" t="s">
        <v>25821</v>
      </c>
      <c r="S5594" t="s">
        <v>26197</v>
      </c>
      <c r="T5594"/>
      <c r="U5594" t="s">
        <v>26198</v>
      </c>
      <c r="V5594" t="s">
        <v>26204</v>
      </c>
      <c r="X5594" s="91" t="s">
        <v>32854</v>
      </c>
      <c r="Y5594" s="97"/>
      <c r="AA5594" s="91" t="str">
        <v>NOLIC085.9WN</v>
      </c>
    </row>
    <row r="5595" spans="1:27" s="91" customFormat="1" ht="15" customHeight="1" x14ac:dyDescent="0.35">
      <c r="A5595" t="s">
        <v>36678</v>
      </c>
      <c r="B5595" t="s">
        <v>36679</v>
      </c>
      <c r="C5595" t="s">
        <v>16507</v>
      </c>
      <c r="D5595" t="s">
        <v>36680</v>
      </c>
      <c r="E5595"/>
      <c r="F5595" t="s">
        <v>44</v>
      </c>
      <c r="G5595"/>
      <c r="H5595">
        <v>88.7</v>
      </c>
      <c r="I5595">
        <v>805.2</v>
      </c>
      <c r="J5595" t="s">
        <v>230</v>
      </c>
      <c r="K5595">
        <v>36.178159999999998</v>
      </c>
      <c r="L5595">
        <v>-82.455510000000004</v>
      </c>
      <c r="M5595" s="100" t="s">
        <v>38387</v>
      </c>
      <c r="N5595" t="s">
        <v>26214</v>
      </c>
      <c r="O5595" t="s">
        <v>39848</v>
      </c>
      <c r="P5595">
        <v>5</v>
      </c>
      <c r="Q5595" t="s">
        <v>28028</v>
      </c>
      <c r="R5595" t="s">
        <v>25821</v>
      </c>
      <c r="S5595" t="s">
        <v>26197</v>
      </c>
      <c r="T5595"/>
      <c r="U5595" t="s">
        <v>26198</v>
      </c>
      <c r="V5595" t="s">
        <v>26204</v>
      </c>
      <c r="W5595" s="91" t="s">
        <v>39849</v>
      </c>
      <c r="Y5595" s="97"/>
      <c r="AA5595" s="91" t="str">
        <v>NOLIC088.7WN</v>
      </c>
    </row>
    <row r="5596" spans="1:27" s="91" customFormat="1" ht="15" customHeight="1" x14ac:dyDescent="0.35">
      <c r="A5596" t="s">
        <v>16599</v>
      </c>
      <c r="B5596" t="s">
        <v>16598</v>
      </c>
      <c r="C5596" t="s">
        <v>16507</v>
      </c>
      <c r="D5596" t="s">
        <v>16600</v>
      </c>
      <c r="E5596"/>
      <c r="F5596" t="s">
        <v>44</v>
      </c>
      <c r="G5596"/>
      <c r="H5596">
        <v>89</v>
      </c>
      <c r="I5596">
        <v>805</v>
      </c>
      <c r="J5596" t="s">
        <v>230</v>
      </c>
      <c r="K5596">
        <v>36.174149999999997</v>
      </c>
      <c r="L5596">
        <v>-82.466750000000005</v>
      </c>
      <c r="M5596" s="100" t="s">
        <v>38387</v>
      </c>
      <c r="N5596" t="s">
        <v>26214</v>
      </c>
      <c r="O5596" t="s">
        <v>42209</v>
      </c>
      <c r="P5596">
        <v>5</v>
      </c>
      <c r="Q5596" t="s">
        <v>28028</v>
      </c>
      <c r="R5596" t="s">
        <v>25821</v>
      </c>
      <c r="S5596" t="s">
        <v>26197</v>
      </c>
      <c r="T5596"/>
      <c r="U5596" t="s">
        <v>26198</v>
      </c>
      <c r="V5596" t="s">
        <v>26204</v>
      </c>
      <c r="W5596" s="91" t="s">
        <v>41538</v>
      </c>
      <c r="X5596" s="91" t="s">
        <v>32855</v>
      </c>
      <c r="Y5596" s="97"/>
      <c r="AA5596" s="91" t="str">
        <v>NOLIC089.0WN</v>
      </c>
    </row>
    <row r="5597" spans="1:27" s="91" customFormat="1" ht="15" customHeight="1" x14ac:dyDescent="0.35">
      <c r="A5597" t="s">
        <v>16602</v>
      </c>
      <c r="B5597" t="s">
        <v>16601</v>
      </c>
      <c r="C5597" t="s">
        <v>16507</v>
      </c>
      <c r="D5597" t="s">
        <v>16603</v>
      </c>
      <c r="E5597"/>
      <c r="F5597" t="s">
        <v>28981</v>
      </c>
      <c r="G5597"/>
      <c r="H5597">
        <v>89.9</v>
      </c>
      <c r="I5597">
        <v>804</v>
      </c>
      <c r="J5597" t="s">
        <v>230</v>
      </c>
      <c r="K5597">
        <v>36.171779999999998</v>
      </c>
      <c r="L5597">
        <v>-82.468800000000002</v>
      </c>
      <c r="M5597" s="100" t="s">
        <v>38387</v>
      </c>
      <c r="N5597" t="s">
        <v>26214</v>
      </c>
      <c r="O5597" t="s">
        <v>42209</v>
      </c>
      <c r="P5597">
        <v>5</v>
      </c>
      <c r="Q5597" t="s">
        <v>28028</v>
      </c>
      <c r="R5597" t="s">
        <v>25821</v>
      </c>
      <c r="S5597" t="s">
        <v>26197</v>
      </c>
      <c r="T5597"/>
      <c r="U5597" t="s">
        <v>26198</v>
      </c>
      <c r="V5597" t="s">
        <v>26204</v>
      </c>
      <c r="W5597" s="91" t="s">
        <v>16599</v>
      </c>
      <c r="X5597" s="91" t="s">
        <v>32856</v>
      </c>
      <c r="Y5597" s="97"/>
      <c r="AA5597" s="91" t="str">
        <v>NOLIC089.9WN</v>
      </c>
    </row>
    <row r="5598" spans="1:27" s="91" customFormat="1" ht="15" customHeight="1" x14ac:dyDescent="0.35">
      <c r="A5598" t="s">
        <v>16605</v>
      </c>
      <c r="B5598" t="s">
        <v>16604</v>
      </c>
      <c r="C5598" t="s">
        <v>16507</v>
      </c>
      <c r="D5598" t="s">
        <v>16606</v>
      </c>
      <c r="E5598"/>
      <c r="F5598" t="s">
        <v>28981</v>
      </c>
      <c r="G5598"/>
      <c r="H5598">
        <v>94.4</v>
      </c>
      <c r="I5598">
        <v>727</v>
      </c>
      <c r="J5598" t="s">
        <v>625</v>
      </c>
      <c r="K5598">
        <v>36.139609999999998</v>
      </c>
      <c r="L5598">
        <v>-82.432010000000005</v>
      </c>
      <c r="M5598" s="100" t="s">
        <v>38387</v>
      </c>
      <c r="N5598" t="s">
        <v>26214</v>
      </c>
      <c r="O5598" t="s">
        <v>42117</v>
      </c>
      <c r="P5598">
        <v>5</v>
      </c>
      <c r="Q5598" t="s">
        <v>28029</v>
      </c>
      <c r="R5598" t="s">
        <v>25821</v>
      </c>
      <c r="S5598" t="s">
        <v>26197</v>
      </c>
      <c r="T5598"/>
      <c r="U5598" t="s">
        <v>26198</v>
      </c>
      <c r="V5598" t="s">
        <v>26204</v>
      </c>
      <c r="X5598" s="91" t="s">
        <v>32857</v>
      </c>
      <c r="Y5598" s="97"/>
      <c r="AA5598" s="91" t="str">
        <v>NOLIC094.4UC</v>
      </c>
    </row>
    <row r="5599" spans="1:27" s="91" customFormat="1" ht="15" customHeight="1" x14ac:dyDescent="0.35">
      <c r="A5599" t="s">
        <v>16608</v>
      </c>
      <c r="B5599" t="s">
        <v>16607</v>
      </c>
      <c r="C5599" t="s">
        <v>16507</v>
      </c>
      <c r="D5599" t="s">
        <v>16609</v>
      </c>
      <c r="E5599"/>
      <c r="F5599" t="s">
        <v>28981</v>
      </c>
      <c r="G5599"/>
      <c r="H5599">
        <v>97.5</v>
      </c>
      <c r="I5599">
        <v>637</v>
      </c>
      <c r="J5599" t="s">
        <v>625</v>
      </c>
      <c r="K5599">
        <v>36.102780000000003</v>
      </c>
      <c r="L5599">
        <v>-82.447779999999995</v>
      </c>
      <c r="M5599" s="100" t="s">
        <v>38387</v>
      </c>
      <c r="N5599" t="s">
        <v>26214</v>
      </c>
      <c r="O5599" t="s">
        <v>42117</v>
      </c>
      <c r="P5599">
        <v>5</v>
      </c>
      <c r="Q5599" t="s">
        <v>28029</v>
      </c>
      <c r="R5599" t="s">
        <v>25821</v>
      </c>
      <c r="S5599" t="s">
        <v>26197</v>
      </c>
      <c r="T5599"/>
      <c r="U5599" t="s">
        <v>26198</v>
      </c>
      <c r="V5599" t="s">
        <v>26204</v>
      </c>
      <c r="W5599" s="91" t="s">
        <v>16610</v>
      </c>
      <c r="X5599" s="91" t="s">
        <v>41539</v>
      </c>
      <c r="Y5599" s="97"/>
      <c r="AA5599" s="91" t="str">
        <v>NOLIC097.5UC</v>
      </c>
    </row>
    <row r="5600" spans="1:27" s="91" customFormat="1" ht="15" customHeight="1" x14ac:dyDescent="0.35">
      <c r="A5600" t="s">
        <v>16612</v>
      </c>
      <c r="B5600" t="s">
        <v>16611</v>
      </c>
      <c r="C5600" t="s">
        <v>16507</v>
      </c>
      <c r="D5600" t="s">
        <v>35636</v>
      </c>
      <c r="E5600"/>
      <c r="F5600" t="s">
        <v>28981</v>
      </c>
      <c r="G5600"/>
      <c r="H5600">
        <v>98.1</v>
      </c>
      <c r="I5600">
        <v>636.54</v>
      </c>
      <c r="J5600" t="s">
        <v>625</v>
      </c>
      <c r="K5600">
        <v>36.0991</v>
      </c>
      <c r="L5600">
        <v>-82.442099999999996</v>
      </c>
      <c r="M5600" s="100" t="s">
        <v>38387</v>
      </c>
      <c r="N5600" t="s">
        <v>26214</v>
      </c>
      <c r="O5600" t="s">
        <v>42117</v>
      </c>
      <c r="P5600">
        <v>5</v>
      </c>
      <c r="Q5600" t="s">
        <v>28029</v>
      </c>
      <c r="R5600" t="s">
        <v>25821</v>
      </c>
      <c r="S5600" t="s">
        <v>26197</v>
      </c>
      <c r="T5600"/>
      <c r="U5600" t="s">
        <v>26198</v>
      </c>
      <c r="V5600" t="s">
        <v>26204</v>
      </c>
      <c r="Y5600" s="97"/>
      <c r="AA5600" s="91" t="str">
        <v>NOLIC098.1UC</v>
      </c>
    </row>
    <row r="5601" spans="1:27" s="91" customFormat="1" ht="15" customHeight="1" x14ac:dyDescent="0.35">
      <c r="A5601" t="s">
        <v>16614</v>
      </c>
      <c r="B5601" t="s">
        <v>16613</v>
      </c>
      <c r="C5601" t="s">
        <v>16507</v>
      </c>
      <c r="D5601" t="s">
        <v>16615</v>
      </c>
      <c r="E5601"/>
      <c r="F5601" t="s">
        <v>29090</v>
      </c>
      <c r="G5601"/>
      <c r="H5601">
        <v>106.7</v>
      </c>
      <c r="I5601">
        <v>608.28</v>
      </c>
      <c r="J5601" t="s">
        <v>16616</v>
      </c>
      <c r="K5601">
        <v>36.0747</v>
      </c>
      <c r="L5601">
        <v>-82.344700000000003</v>
      </c>
      <c r="M5601" s="100" t="s">
        <v>38387</v>
      </c>
      <c r="N5601" t="s">
        <v>26214</v>
      </c>
      <c r="O5601" t="s">
        <v>42606</v>
      </c>
      <c r="P5601">
        <v>5</v>
      </c>
      <c r="Q5601" t="s">
        <v>28030</v>
      </c>
      <c r="R5601" t="s">
        <v>25821</v>
      </c>
      <c r="S5601" t="s">
        <v>25865</v>
      </c>
      <c r="T5601"/>
      <c r="U5601" t="s">
        <v>26198</v>
      </c>
      <c r="V5601" t="s">
        <v>26204</v>
      </c>
      <c r="X5601" s="91" t="s">
        <v>30284</v>
      </c>
      <c r="Y5601" s="97"/>
      <c r="AA5601" s="91" t="str">
        <v>NOLIC106.7_NC</v>
      </c>
    </row>
    <row r="5602" spans="1:27" s="91" customFormat="1" ht="15" customHeight="1" x14ac:dyDescent="0.35">
      <c r="A5602" t="s">
        <v>38055</v>
      </c>
      <c r="B5602" t="s">
        <v>37404</v>
      </c>
      <c r="C5602" t="s">
        <v>16619</v>
      </c>
      <c r="D5602" t="s">
        <v>37405</v>
      </c>
      <c r="E5602"/>
      <c r="F5602" t="s">
        <v>403</v>
      </c>
      <c r="G5602"/>
      <c r="H5602">
        <v>0.3</v>
      </c>
      <c r="I5602">
        <v>184</v>
      </c>
      <c r="J5602" t="s">
        <v>919</v>
      </c>
      <c r="K5602">
        <v>35.082557000000001</v>
      </c>
      <c r="L5602">
        <v>-90.085970000000003</v>
      </c>
      <c r="M5602" s="100" t="s">
        <v>38557</v>
      </c>
      <c r="N5602" t="s">
        <v>26435</v>
      </c>
      <c r="O5602" t="s">
        <v>42607</v>
      </c>
      <c r="P5602">
        <v>1</v>
      </c>
      <c r="Q5602" t="s">
        <v>28031</v>
      </c>
      <c r="R5602" t="s">
        <v>25828</v>
      </c>
      <c r="S5602" t="s">
        <v>26197</v>
      </c>
      <c r="T5602"/>
      <c r="U5602" t="s">
        <v>26198</v>
      </c>
      <c r="V5602" t="s">
        <v>26199</v>
      </c>
      <c r="Y5602" s="97"/>
      <c r="AA5602" s="91" t="str">
        <v>NONCO000.3SH</v>
      </c>
    </row>
    <row r="5603" spans="1:27" s="91" customFormat="1" ht="15" customHeight="1" x14ac:dyDescent="0.35">
      <c r="A5603" t="s">
        <v>16618</v>
      </c>
      <c r="B5603" t="s">
        <v>16617</v>
      </c>
      <c r="C5603" t="s">
        <v>16619</v>
      </c>
      <c r="D5603" t="s">
        <v>16620</v>
      </c>
      <c r="E5603"/>
      <c r="F5603" t="s">
        <v>27</v>
      </c>
      <c r="G5603"/>
      <c r="H5603">
        <v>1.8</v>
      </c>
      <c r="I5603">
        <v>182.08</v>
      </c>
      <c r="J5603" t="s">
        <v>919</v>
      </c>
      <c r="K5603">
        <v>35.075859999999999</v>
      </c>
      <c r="L5603">
        <v>-90.064570000000003</v>
      </c>
      <c r="M5603" s="100" t="s">
        <v>38557</v>
      </c>
      <c r="N5603" t="s">
        <v>26435</v>
      </c>
      <c r="O5603" t="s">
        <v>42607</v>
      </c>
      <c r="P5603">
        <v>1</v>
      </c>
      <c r="Q5603" t="s">
        <v>28031</v>
      </c>
      <c r="R5603" t="s">
        <v>25828</v>
      </c>
      <c r="S5603" t="s">
        <v>26197</v>
      </c>
      <c r="T5603"/>
      <c r="U5603" t="s">
        <v>26198</v>
      </c>
      <c r="V5603" t="s">
        <v>26199</v>
      </c>
      <c r="W5603" s="91" t="s">
        <v>16621</v>
      </c>
      <c r="X5603" s="91" t="s">
        <v>35637</v>
      </c>
      <c r="Y5603" s="97"/>
      <c r="AA5603" s="91" t="str">
        <v>NONCO001.8SH</v>
      </c>
    </row>
    <row r="5604" spans="1:27" s="91" customFormat="1" ht="15" customHeight="1" x14ac:dyDescent="0.35">
      <c r="A5604" t="s">
        <v>16623</v>
      </c>
      <c r="B5604" t="s">
        <v>16622</v>
      </c>
      <c r="C5604" t="s">
        <v>16619</v>
      </c>
      <c r="D5604" t="s">
        <v>16624</v>
      </c>
      <c r="E5604"/>
      <c r="F5604" t="s">
        <v>27</v>
      </c>
      <c r="G5604"/>
      <c r="H5604">
        <v>2.2000000000000002</v>
      </c>
      <c r="I5604">
        <v>181.19</v>
      </c>
      <c r="J5604" t="s">
        <v>919</v>
      </c>
      <c r="K5604">
        <v>35.075600000000001</v>
      </c>
      <c r="L5604">
        <v>-90.057509999999994</v>
      </c>
      <c r="M5604" s="100" t="s">
        <v>38557</v>
      </c>
      <c r="N5604" t="s">
        <v>26435</v>
      </c>
      <c r="O5604" t="s">
        <v>42607</v>
      </c>
      <c r="P5604">
        <v>1</v>
      </c>
      <c r="Q5604" t="s">
        <v>28031</v>
      </c>
      <c r="R5604" t="s">
        <v>25828</v>
      </c>
      <c r="S5604" t="s">
        <v>26197</v>
      </c>
      <c r="T5604"/>
      <c r="U5604" t="s">
        <v>26198</v>
      </c>
      <c r="V5604" t="s">
        <v>26199</v>
      </c>
      <c r="W5604" s="91" t="s">
        <v>42608</v>
      </c>
      <c r="X5604" s="91" t="s">
        <v>35638</v>
      </c>
      <c r="Y5604" s="97"/>
      <c r="AA5604" s="91" t="str">
        <v>NONCO002.2SH</v>
      </c>
    </row>
    <row r="5605" spans="1:27" s="91" customFormat="1" ht="15" customHeight="1" x14ac:dyDescent="0.35">
      <c r="A5605" t="s">
        <v>16626</v>
      </c>
      <c r="B5605" t="s">
        <v>16625</v>
      </c>
      <c r="C5605" t="s">
        <v>16619</v>
      </c>
      <c r="D5605" t="s">
        <v>16627</v>
      </c>
      <c r="E5605"/>
      <c r="F5605" t="s">
        <v>27</v>
      </c>
      <c r="G5605"/>
      <c r="H5605">
        <v>6.9</v>
      </c>
      <c r="I5605">
        <v>147.4</v>
      </c>
      <c r="J5605" t="s">
        <v>919</v>
      </c>
      <c r="K5605">
        <v>35.072200000000002</v>
      </c>
      <c r="L5605">
        <v>-89.990799999999993</v>
      </c>
      <c r="M5605" s="100" t="s">
        <v>38557</v>
      </c>
      <c r="N5605" t="s">
        <v>26435</v>
      </c>
      <c r="O5605" t="s">
        <v>42607</v>
      </c>
      <c r="P5605">
        <v>1</v>
      </c>
      <c r="Q5605" t="s">
        <v>32858</v>
      </c>
      <c r="R5605" t="s">
        <v>25828</v>
      </c>
      <c r="S5605" t="s">
        <v>26197</v>
      </c>
      <c r="T5605"/>
      <c r="U5605" t="s">
        <v>26198</v>
      </c>
      <c r="V5605" t="s">
        <v>26199</v>
      </c>
      <c r="W5605" s="91" t="s">
        <v>16628</v>
      </c>
      <c r="X5605" s="91" t="s">
        <v>35639</v>
      </c>
      <c r="Y5605" s="97"/>
      <c r="AA5605" s="91" t="str">
        <v>NONCO006.9SH</v>
      </c>
    </row>
    <row r="5606" spans="1:27" s="91" customFormat="1" ht="15" customHeight="1" x14ac:dyDescent="0.35">
      <c r="A5606" t="s">
        <v>16630</v>
      </c>
      <c r="B5606" t="s">
        <v>16629</v>
      </c>
      <c r="C5606" t="s">
        <v>16619</v>
      </c>
      <c r="D5606" t="s">
        <v>16631</v>
      </c>
      <c r="E5606"/>
      <c r="F5606" t="s">
        <v>27</v>
      </c>
      <c r="G5606"/>
      <c r="H5606">
        <v>11.85</v>
      </c>
      <c r="I5606">
        <v>114.21</v>
      </c>
      <c r="J5606" t="s">
        <v>919</v>
      </c>
      <c r="K5606">
        <v>35.076700000000002</v>
      </c>
      <c r="L5606">
        <v>-89.906400000000005</v>
      </c>
      <c r="M5606" s="100" t="s">
        <v>38557</v>
      </c>
      <c r="N5606" t="s">
        <v>26435</v>
      </c>
      <c r="O5606" t="s">
        <v>42573</v>
      </c>
      <c r="P5606">
        <v>1</v>
      </c>
      <c r="Q5606" t="s">
        <v>28032</v>
      </c>
      <c r="R5606" t="s">
        <v>25828</v>
      </c>
      <c r="S5606" t="s">
        <v>26197</v>
      </c>
      <c r="T5606"/>
      <c r="U5606" t="s">
        <v>26198</v>
      </c>
      <c r="V5606" t="s">
        <v>26199</v>
      </c>
      <c r="W5606" s="91" t="s">
        <v>16632</v>
      </c>
      <c r="X5606" s="91" t="s">
        <v>32859</v>
      </c>
      <c r="Y5606" s="97"/>
      <c r="AA5606" s="91" t="str">
        <v>NONCO011.85SH</v>
      </c>
    </row>
    <row r="5607" spans="1:27" s="91" customFormat="1" ht="15" customHeight="1" x14ac:dyDescent="0.35">
      <c r="A5607" t="s">
        <v>16634</v>
      </c>
      <c r="B5607" t="s">
        <v>16633</v>
      </c>
      <c r="C5607" t="s">
        <v>16619</v>
      </c>
      <c r="D5607" t="s">
        <v>16635</v>
      </c>
      <c r="E5607"/>
      <c r="F5607" t="s">
        <v>27</v>
      </c>
      <c r="G5607"/>
      <c r="H5607">
        <v>12.1</v>
      </c>
      <c r="I5607">
        <v>113.74</v>
      </c>
      <c r="J5607" t="s">
        <v>919</v>
      </c>
      <c r="K5607">
        <v>35.078099999999999</v>
      </c>
      <c r="L5607">
        <v>-89.9024</v>
      </c>
      <c r="M5607" s="100" t="s">
        <v>38557</v>
      </c>
      <c r="N5607" t="s">
        <v>26435</v>
      </c>
      <c r="O5607" t="s">
        <v>42573</v>
      </c>
      <c r="P5607">
        <v>1</v>
      </c>
      <c r="Q5607" t="s">
        <v>28032</v>
      </c>
      <c r="R5607" t="s">
        <v>25828</v>
      </c>
      <c r="S5607" t="s">
        <v>26197</v>
      </c>
      <c r="T5607"/>
      <c r="U5607" t="s">
        <v>26198</v>
      </c>
      <c r="V5607" t="s">
        <v>26199</v>
      </c>
      <c r="X5607" s="91" t="s">
        <v>32860</v>
      </c>
      <c r="Y5607" s="97"/>
      <c r="AA5607" s="91" t="str">
        <v>NONCO012.1SH</v>
      </c>
    </row>
    <row r="5608" spans="1:27" s="91" customFormat="1" ht="15" customHeight="1" x14ac:dyDescent="0.35">
      <c r="A5608" t="s">
        <v>16637</v>
      </c>
      <c r="B5608" t="s">
        <v>16636</v>
      </c>
      <c r="C5608" t="s">
        <v>16619</v>
      </c>
      <c r="D5608" t="s">
        <v>16638</v>
      </c>
      <c r="E5608"/>
      <c r="F5608" t="s">
        <v>27</v>
      </c>
      <c r="G5608"/>
      <c r="H5608">
        <v>14</v>
      </c>
      <c r="I5608">
        <v>81.28</v>
      </c>
      <c r="J5608" t="s">
        <v>919</v>
      </c>
      <c r="K5608">
        <v>35.073599999999999</v>
      </c>
      <c r="L5608">
        <v>-89.862499999999997</v>
      </c>
      <c r="M5608" s="100" t="s">
        <v>38557</v>
      </c>
      <c r="N5608" t="s">
        <v>26435</v>
      </c>
      <c r="O5608" t="s">
        <v>42573</v>
      </c>
      <c r="P5608">
        <v>1</v>
      </c>
      <c r="Q5608" t="s">
        <v>28033</v>
      </c>
      <c r="R5608" t="s">
        <v>25828</v>
      </c>
      <c r="S5608" t="s">
        <v>26197</v>
      </c>
      <c r="T5608"/>
      <c r="U5608" t="s">
        <v>26198</v>
      </c>
      <c r="V5608" t="s">
        <v>26199</v>
      </c>
      <c r="W5608" s="91" t="s">
        <v>16639</v>
      </c>
      <c r="X5608" s="91" t="s">
        <v>35640</v>
      </c>
      <c r="Y5608" s="97"/>
      <c r="AA5608" s="91" t="str">
        <v>NONCO014.0SH</v>
      </c>
    </row>
    <row r="5609" spans="1:27" s="91" customFormat="1" ht="15" customHeight="1" x14ac:dyDescent="0.35">
      <c r="A5609" t="s">
        <v>16645</v>
      </c>
      <c r="B5609" t="s">
        <v>16644</v>
      </c>
      <c r="C5609" t="s">
        <v>16619</v>
      </c>
      <c r="D5609" t="s">
        <v>16646</v>
      </c>
      <c r="E5609"/>
      <c r="F5609" t="s">
        <v>27</v>
      </c>
      <c r="G5609"/>
      <c r="H5609">
        <v>17</v>
      </c>
      <c r="I5609">
        <v>68.180000000000007</v>
      </c>
      <c r="J5609" t="s">
        <v>919</v>
      </c>
      <c r="K5609">
        <v>35.049700000000001</v>
      </c>
      <c r="L5609">
        <v>-89.818899999999999</v>
      </c>
      <c r="M5609" s="100" t="s">
        <v>38557</v>
      </c>
      <c r="N5609" t="s">
        <v>26435</v>
      </c>
      <c r="O5609" t="s">
        <v>39850</v>
      </c>
      <c r="P5609">
        <v>1</v>
      </c>
      <c r="Q5609" t="s">
        <v>28033</v>
      </c>
      <c r="R5609" t="s">
        <v>25828</v>
      </c>
      <c r="S5609" t="s">
        <v>26197</v>
      </c>
      <c r="T5609"/>
      <c r="U5609" t="s">
        <v>26198</v>
      </c>
      <c r="V5609" t="s">
        <v>26199</v>
      </c>
      <c r="W5609" s="91" t="s">
        <v>39851</v>
      </c>
      <c r="X5609" s="91" t="s">
        <v>32862</v>
      </c>
      <c r="Y5609" s="97"/>
      <c r="AA5609" s="91" t="str">
        <v>NONCO017.0SH</v>
      </c>
    </row>
    <row r="5610" spans="1:27" s="91" customFormat="1" ht="15" customHeight="1" x14ac:dyDescent="0.35">
      <c r="A5610" t="s">
        <v>16657</v>
      </c>
      <c r="B5610" t="s">
        <v>16656</v>
      </c>
      <c r="C5610" t="s">
        <v>16619</v>
      </c>
      <c r="D5610" t="s">
        <v>16658</v>
      </c>
      <c r="E5610"/>
      <c r="F5610" t="s">
        <v>27</v>
      </c>
      <c r="G5610"/>
      <c r="H5610">
        <v>20.9</v>
      </c>
      <c r="I5610">
        <v>49.97</v>
      </c>
      <c r="J5610" t="s">
        <v>919</v>
      </c>
      <c r="K5610">
        <v>35.033200000000001</v>
      </c>
      <c r="L5610">
        <v>-89.759699999999995</v>
      </c>
      <c r="M5610" s="100" t="s">
        <v>38557</v>
      </c>
      <c r="N5610" t="s">
        <v>26435</v>
      </c>
      <c r="O5610" t="s">
        <v>42573</v>
      </c>
      <c r="P5610">
        <v>1</v>
      </c>
      <c r="Q5610" t="s">
        <v>32861</v>
      </c>
      <c r="R5610" t="s">
        <v>25828</v>
      </c>
      <c r="S5610" t="s">
        <v>26197</v>
      </c>
      <c r="T5610"/>
      <c r="U5610" t="s">
        <v>26198</v>
      </c>
      <c r="V5610" t="s">
        <v>26199</v>
      </c>
      <c r="W5610" s="91" t="s">
        <v>16659</v>
      </c>
      <c r="X5610" s="91" t="s">
        <v>25754</v>
      </c>
      <c r="Y5610" s="97"/>
      <c r="AA5610" s="91" t="str">
        <v>NONCO020.9SH</v>
      </c>
    </row>
    <row r="5611" spans="1:27" s="91" customFormat="1" ht="15" customHeight="1" x14ac:dyDescent="0.35">
      <c r="A5611" t="s">
        <v>37390</v>
      </c>
      <c r="B5611" t="s">
        <v>37391</v>
      </c>
      <c r="C5611" t="s">
        <v>16619</v>
      </c>
      <c r="D5611" t="s">
        <v>37392</v>
      </c>
      <c r="E5611"/>
      <c r="F5611" t="s">
        <v>27</v>
      </c>
      <c r="G5611"/>
      <c r="H5611">
        <v>23.2</v>
      </c>
      <c r="I5611">
        <v>10</v>
      </c>
      <c r="J5611" t="s">
        <v>919</v>
      </c>
      <c r="K5611">
        <v>35.027830000000002</v>
      </c>
      <c r="L5611">
        <v>-89.723320000000001</v>
      </c>
      <c r="M5611" s="100" t="s">
        <v>38557</v>
      </c>
      <c r="N5611" t="s">
        <v>26435</v>
      </c>
      <c r="O5611" t="s">
        <v>39852</v>
      </c>
      <c r="P5611">
        <v>1</v>
      </c>
      <c r="Q5611" t="s">
        <v>28038</v>
      </c>
      <c r="R5611" t="s">
        <v>25828</v>
      </c>
      <c r="S5611" t="s">
        <v>26197</v>
      </c>
      <c r="T5611"/>
      <c r="U5611" t="s">
        <v>26198</v>
      </c>
      <c r="V5611" t="s">
        <v>26199</v>
      </c>
      <c r="Y5611" s="97"/>
      <c r="AA5611" s="91" t="str">
        <v>NONCO023.2SH</v>
      </c>
    </row>
    <row r="5612" spans="1:27" s="91" customFormat="1" ht="15" customHeight="1" x14ac:dyDescent="0.35">
      <c r="A5612" t="s">
        <v>16671</v>
      </c>
      <c r="B5612" t="s">
        <v>16670</v>
      </c>
      <c r="C5612" t="s">
        <v>16619</v>
      </c>
      <c r="D5612" t="s">
        <v>35641</v>
      </c>
      <c r="E5612"/>
      <c r="F5612" t="s">
        <v>27</v>
      </c>
      <c r="G5612"/>
      <c r="H5612">
        <v>25.2</v>
      </c>
      <c r="I5612">
        <v>6.1</v>
      </c>
      <c r="J5612" t="s">
        <v>919</v>
      </c>
      <c r="K5612">
        <v>35.037199999999999</v>
      </c>
      <c r="L5612">
        <v>-89.688900000000004</v>
      </c>
      <c r="M5612" s="100" t="s">
        <v>38557</v>
      </c>
      <c r="N5612" t="s">
        <v>26435</v>
      </c>
      <c r="O5612" t="s">
        <v>42574</v>
      </c>
      <c r="P5612">
        <v>1</v>
      </c>
      <c r="Q5612" t="s">
        <v>28038</v>
      </c>
      <c r="R5612" t="s">
        <v>25828</v>
      </c>
      <c r="S5612" t="s">
        <v>26197</v>
      </c>
      <c r="T5612"/>
      <c r="U5612" t="s">
        <v>26198</v>
      </c>
      <c r="V5612" t="s">
        <v>26199</v>
      </c>
      <c r="Y5612" s="97"/>
      <c r="AA5612" s="91" t="str">
        <v>NONCO025.2SH</v>
      </c>
    </row>
    <row r="5613" spans="1:27" s="91" customFormat="1" ht="15" customHeight="1" x14ac:dyDescent="0.35">
      <c r="A5613" t="s">
        <v>37393</v>
      </c>
      <c r="B5613" t="s">
        <v>16640</v>
      </c>
      <c r="C5613" t="s">
        <v>16641</v>
      </c>
      <c r="D5613" t="s">
        <v>16642</v>
      </c>
      <c r="E5613"/>
      <c r="F5613" t="s">
        <v>27</v>
      </c>
      <c r="G5613"/>
      <c r="H5613">
        <v>0.5</v>
      </c>
      <c r="I5613">
        <v>3.4</v>
      </c>
      <c r="J5613" t="s">
        <v>919</v>
      </c>
      <c r="K5613">
        <v>35.073</v>
      </c>
      <c r="L5613">
        <v>-89.849299999999999</v>
      </c>
      <c r="M5613" s="100" t="s">
        <v>38557</v>
      </c>
      <c r="N5613" t="s">
        <v>26435</v>
      </c>
      <c r="O5613" t="s">
        <v>42573</v>
      </c>
      <c r="P5613">
        <v>1</v>
      </c>
      <c r="Q5613" t="s">
        <v>28034</v>
      </c>
      <c r="R5613" t="s">
        <v>25828</v>
      </c>
      <c r="S5613" t="s">
        <v>26197</v>
      </c>
      <c r="T5613"/>
      <c r="U5613" t="s">
        <v>26198</v>
      </c>
      <c r="V5613" t="s">
        <v>26199</v>
      </c>
      <c r="W5613" s="91" t="s">
        <v>16643</v>
      </c>
      <c r="X5613" s="91" t="s">
        <v>31098</v>
      </c>
      <c r="Y5613" s="97"/>
      <c r="AA5613" s="91" t="str">
        <v>NONCO15.3T0.5SH</v>
      </c>
    </row>
    <row r="5614" spans="1:27" s="91" customFormat="1" ht="15" customHeight="1" x14ac:dyDescent="0.35">
      <c r="A5614" t="s">
        <v>37394</v>
      </c>
      <c r="B5614" t="s">
        <v>16647</v>
      </c>
      <c r="C5614" t="s">
        <v>16641</v>
      </c>
      <c r="D5614" t="s">
        <v>16648</v>
      </c>
      <c r="E5614"/>
      <c r="F5614" t="s">
        <v>27</v>
      </c>
      <c r="G5614"/>
      <c r="H5614">
        <v>0.1</v>
      </c>
      <c r="I5614">
        <v>2.2799999999999998</v>
      </c>
      <c r="J5614" t="s">
        <v>919</v>
      </c>
      <c r="K5614">
        <v>35.051400000000001</v>
      </c>
      <c r="L5614">
        <v>-89.819699999999997</v>
      </c>
      <c r="M5614" s="100" t="s">
        <v>38557</v>
      </c>
      <c r="N5614" t="s">
        <v>26435</v>
      </c>
      <c r="O5614" t="s">
        <v>42573</v>
      </c>
      <c r="P5614">
        <v>1</v>
      </c>
      <c r="Q5614" t="s">
        <v>28035</v>
      </c>
      <c r="R5614" t="s">
        <v>25828</v>
      </c>
      <c r="S5614" t="s">
        <v>26197</v>
      </c>
      <c r="T5614"/>
      <c r="U5614" t="s">
        <v>26198</v>
      </c>
      <c r="V5614" t="s">
        <v>26199</v>
      </c>
      <c r="W5614" s="91" t="s">
        <v>16649</v>
      </c>
      <c r="X5614" s="91" t="s">
        <v>31098</v>
      </c>
      <c r="Y5614" s="97"/>
      <c r="AA5614" s="91" t="str">
        <v>NONCO17.7T0.1SH</v>
      </c>
    </row>
    <row r="5615" spans="1:27" s="91" customFormat="1" ht="15" customHeight="1" x14ac:dyDescent="0.35">
      <c r="A5615" t="s">
        <v>37395</v>
      </c>
      <c r="B5615" t="s">
        <v>16650</v>
      </c>
      <c r="C5615" t="s">
        <v>16651</v>
      </c>
      <c r="D5615" t="s">
        <v>16652</v>
      </c>
      <c r="E5615"/>
      <c r="F5615" t="s">
        <v>27</v>
      </c>
      <c r="G5615"/>
      <c r="H5615">
        <v>0.9</v>
      </c>
      <c r="I5615">
        <v>4.43</v>
      </c>
      <c r="J5615" t="s">
        <v>919</v>
      </c>
      <c r="K5615">
        <v>35.036960000000001</v>
      </c>
      <c r="L5615">
        <v>-89.814179999999993</v>
      </c>
      <c r="M5615" s="100" t="s">
        <v>38557</v>
      </c>
      <c r="N5615" t="s">
        <v>26435</v>
      </c>
      <c r="O5615" t="s">
        <v>42573</v>
      </c>
      <c r="P5615">
        <v>1</v>
      </c>
      <c r="Q5615" t="s">
        <v>28036</v>
      </c>
      <c r="R5615" t="s">
        <v>25828</v>
      </c>
      <c r="S5615" t="s">
        <v>26197</v>
      </c>
      <c r="T5615"/>
      <c r="U5615" t="s">
        <v>26198</v>
      </c>
      <c r="V5615" t="s">
        <v>26199</v>
      </c>
      <c r="W5615" s="91" t="s">
        <v>16653</v>
      </c>
      <c r="X5615" s="91" t="s">
        <v>32863</v>
      </c>
      <c r="Y5615" s="97"/>
      <c r="AA5615" s="91" t="str">
        <v>NONCO18.3T0.9SH</v>
      </c>
    </row>
    <row r="5616" spans="1:27" s="91" customFormat="1" ht="15" customHeight="1" x14ac:dyDescent="0.35">
      <c r="A5616" t="s">
        <v>37396</v>
      </c>
      <c r="B5616" t="s">
        <v>16654</v>
      </c>
      <c r="C5616" t="s">
        <v>16651</v>
      </c>
      <c r="D5616" t="s">
        <v>16655</v>
      </c>
      <c r="E5616"/>
      <c r="F5616" t="s">
        <v>27</v>
      </c>
      <c r="G5616"/>
      <c r="H5616">
        <v>1.7</v>
      </c>
      <c r="I5616">
        <v>3.45</v>
      </c>
      <c r="J5616" t="s">
        <v>919</v>
      </c>
      <c r="K5616">
        <v>35.028030000000001</v>
      </c>
      <c r="L5616">
        <v>-89.822590000000005</v>
      </c>
      <c r="M5616" s="100" t="s">
        <v>38557</v>
      </c>
      <c r="N5616" t="s">
        <v>26435</v>
      </c>
      <c r="O5616" t="s">
        <v>42573</v>
      </c>
      <c r="P5616">
        <v>1</v>
      </c>
      <c r="Q5616" t="s">
        <v>28036</v>
      </c>
      <c r="R5616" t="s">
        <v>25828</v>
      </c>
      <c r="S5616" t="s">
        <v>26197</v>
      </c>
      <c r="T5616"/>
      <c r="U5616" t="s">
        <v>26198</v>
      </c>
      <c r="V5616" t="s">
        <v>26199</v>
      </c>
      <c r="X5616" s="91" t="s">
        <v>32864</v>
      </c>
      <c r="Y5616" s="97"/>
      <c r="AA5616" s="91" t="str">
        <v>NONCO18.3T1.7SH</v>
      </c>
    </row>
    <row r="5617" spans="1:27" s="91" customFormat="1" ht="15" customHeight="1" x14ac:dyDescent="0.35">
      <c r="A5617" t="s">
        <v>35642</v>
      </c>
      <c r="B5617" t="s">
        <v>16660</v>
      </c>
      <c r="C5617" t="s">
        <v>16661</v>
      </c>
      <c r="D5617" t="s">
        <v>16662</v>
      </c>
      <c r="E5617"/>
      <c r="F5617" t="s">
        <v>27</v>
      </c>
      <c r="G5617"/>
      <c r="H5617">
        <v>0.3</v>
      </c>
      <c r="I5617">
        <v>12.22</v>
      </c>
      <c r="J5617" t="s">
        <v>919</v>
      </c>
      <c r="K5617">
        <v>35.020699999999998</v>
      </c>
      <c r="L5617">
        <v>-89.736599999999996</v>
      </c>
      <c r="M5617" s="100" t="s">
        <v>38557</v>
      </c>
      <c r="N5617" t="s">
        <v>26435</v>
      </c>
      <c r="O5617" t="s">
        <v>42574</v>
      </c>
      <c r="P5617">
        <v>1</v>
      </c>
      <c r="Q5617" t="s">
        <v>32865</v>
      </c>
      <c r="R5617" t="s">
        <v>25828</v>
      </c>
      <c r="S5617" t="s">
        <v>26197</v>
      </c>
      <c r="T5617"/>
      <c r="U5617" t="s">
        <v>26198</v>
      </c>
      <c r="V5617" t="s">
        <v>26199</v>
      </c>
      <c r="W5617" s="91" t="s">
        <v>35643</v>
      </c>
      <c r="X5617" s="91" t="s">
        <v>31098</v>
      </c>
      <c r="Y5617" s="97"/>
      <c r="AA5617" s="91" t="str">
        <v>NONCO23.2T0.1T0.3SH</v>
      </c>
    </row>
    <row r="5618" spans="1:27" s="91" customFormat="1" ht="15" customHeight="1" x14ac:dyDescent="0.35">
      <c r="A5618" t="s">
        <v>37397</v>
      </c>
      <c r="B5618" t="s">
        <v>16663</v>
      </c>
      <c r="C5618" t="s">
        <v>16651</v>
      </c>
      <c r="D5618" t="s">
        <v>16664</v>
      </c>
      <c r="E5618"/>
      <c r="F5618" t="s">
        <v>27</v>
      </c>
      <c r="G5618"/>
      <c r="H5618">
        <v>0.4</v>
      </c>
      <c r="I5618">
        <v>22.5</v>
      </c>
      <c r="J5618" t="s">
        <v>919</v>
      </c>
      <c r="K5618">
        <v>35.020699999999998</v>
      </c>
      <c r="L5618">
        <v>-89.728899999999996</v>
      </c>
      <c r="M5618" s="100" t="s">
        <v>38557</v>
      </c>
      <c r="N5618" t="s">
        <v>26435</v>
      </c>
      <c r="O5618" t="s">
        <v>42574</v>
      </c>
      <c r="P5618">
        <v>1</v>
      </c>
      <c r="Q5618" t="s">
        <v>28037</v>
      </c>
      <c r="R5618" t="s">
        <v>25828</v>
      </c>
      <c r="S5618" t="s">
        <v>26197</v>
      </c>
      <c r="T5618"/>
      <c r="U5618" t="s">
        <v>26198</v>
      </c>
      <c r="V5618" t="s">
        <v>26199</v>
      </c>
      <c r="W5618" s="91" t="s">
        <v>16665</v>
      </c>
      <c r="X5618" s="91" t="s">
        <v>32866</v>
      </c>
      <c r="Y5618" s="97"/>
      <c r="AA5618" s="91" t="str">
        <v>NONCO23.2T0.4SH</v>
      </c>
    </row>
    <row r="5619" spans="1:27" s="91" customFormat="1" ht="15" customHeight="1" x14ac:dyDescent="0.35">
      <c r="A5619" t="s">
        <v>16676</v>
      </c>
      <c r="B5619" t="s">
        <v>16675</v>
      </c>
      <c r="C5619" t="s">
        <v>16661</v>
      </c>
      <c r="D5619" t="s">
        <v>16677</v>
      </c>
      <c r="E5619"/>
      <c r="F5619" t="s">
        <v>27</v>
      </c>
      <c r="G5619"/>
      <c r="H5619">
        <v>0.5</v>
      </c>
      <c r="I5619">
        <v>2.48</v>
      </c>
      <c r="J5619" t="s">
        <v>919</v>
      </c>
      <c r="K5619">
        <v>35.015450000000001</v>
      </c>
      <c r="L5619">
        <v>-89.725309999999993</v>
      </c>
      <c r="M5619" s="100" t="s">
        <v>38557</v>
      </c>
      <c r="N5619" t="s">
        <v>26435</v>
      </c>
      <c r="O5619" t="s">
        <v>42574</v>
      </c>
      <c r="P5619">
        <v>1</v>
      </c>
      <c r="Q5619" t="s">
        <v>28037</v>
      </c>
      <c r="R5619" t="s">
        <v>25828</v>
      </c>
      <c r="S5619" t="s">
        <v>26197</v>
      </c>
      <c r="T5619"/>
      <c r="U5619" t="s">
        <v>26198</v>
      </c>
      <c r="V5619" t="s">
        <v>26199</v>
      </c>
      <c r="Y5619" s="97"/>
      <c r="AA5619" s="91" t="str">
        <v>NONCO23.2T0.5T0.5SH</v>
      </c>
    </row>
    <row r="5620" spans="1:27" s="91" customFormat="1" ht="15" customHeight="1" x14ac:dyDescent="0.35">
      <c r="A5620" t="s">
        <v>35644</v>
      </c>
      <c r="B5620" t="s">
        <v>16666</v>
      </c>
      <c r="C5620" t="s">
        <v>16667</v>
      </c>
      <c r="D5620" t="s">
        <v>16668</v>
      </c>
      <c r="E5620"/>
      <c r="F5620" t="s">
        <v>27</v>
      </c>
      <c r="G5620"/>
      <c r="H5620">
        <v>1.4</v>
      </c>
      <c r="I5620">
        <v>19.11</v>
      </c>
      <c r="J5620" t="s">
        <v>919</v>
      </c>
      <c r="K5620">
        <v>35.006100000000004</v>
      </c>
      <c r="L5620">
        <v>-89.726100000000002</v>
      </c>
      <c r="M5620" s="100" t="s">
        <v>38557</v>
      </c>
      <c r="N5620" t="s">
        <v>26435</v>
      </c>
      <c r="O5620" t="s">
        <v>42574</v>
      </c>
      <c r="P5620">
        <v>1</v>
      </c>
      <c r="Q5620" t="s">
        <v>28037</v>
      </c>
      <c r="R5620" t="s">
        <v>25828</v>
      </c>
      <c r="S5620" t="s">
        <v>26197</v>
      </c>
      <c r="T5620"/>
      <c r="U5620" t="s">
        <v>26198</v>
      </c>
      <c r="V5620" t="s">
        <v>26199</v>
      </c>
      <c r="W5620" s="91" t="s">
        <v>16669</v>
      </c>
      <c r="X5620" s="91" t="s">
        <v>31860</v>
      </c>
      <c r="Y5620" s="97"/>
      <c r="AA5620" s="91" t="str">
        <v>NONCO23.2T1.4SH</v>
      </c>
    </row>
    <row r="5621" spans="1:27" s="91" customFormat="1" ht="15" customHeight="1" x14ac:dyDescent="0.35">
      <c r="A5621" t="s">
        <v>37398</v>
      </c>
      <c r="B5621" t="s">
        <v>16672</v>
      </c>
      <c r="C5621" t="s">
        <v>16641</v>
      </c>
      <c r="D5621" t="s">
        <v>16673</v>
      </c>
      <c r="E5621"/>
      <c r="F5621" t="s">
        <v>27</v>
      </c>
      <c r="G5621"/>
      <c r="H5621">
        <v>0.3</v>
      </c>
      <c r="I5621">
        <v>1.59</v>
      </c>
      <c r="J5621" t="s">
        <v>919</v>
      </c>
      <c r="K5621">
        <v>35.020690000000002</v>
      </c>
      <c r="L5621">
        <v>-89.671360000000007</v>
      </c>
      <c r="M5621" s="100" t="s">
        <v>38557</v>
      </c>
      <c r="N5621" t="s">
        <v>26435</v>
      </c>
      <c r="O5621" t="s">
        <v>42574</v>
      </c>
      <c r="P5621">
        <v>1</v>
      </c>
      <c r="Q5621" t="s">
        <v>28039</v>
      </c>
      <c r="R5621" t="s">
        <v>25828</v>
      </c>
      <c r="S5621" t="s">
        <v>26197</v>
      </c>
      <c r="T5621"/>
      <c r="U5621" t="s">
        <v>26198</v>
      </c>
      <c r="V5621" t="s">
        <v>26199</v>
      </c>
      <c r="W5621" s="91" t="s">
        <v>16674</v>
      </c>
      <c r="X5621" s="91" t="s">
        <v>32863</v>
      </c>
      <c r="Y5621" s="97"/>
      <c r="AA5621" s="91" t="str">
        <v>NONCO27.2T0.3SH</v>
      </c>
    </row>
    <row r="5622" spans="1:27" s="91" customFormat="1" ht="15" customHeight="1" x14ac:dyDescent="0.35">
      <c r="A5622" t="s">
        <v>37399</v>
      </c>
      <c r="B5622" t="s">
        <v>37400</v>
      </c>
      <c r="C5622" t="s">
        <v>37401</v>
      </c>
      <c r="D5622" t="s">
        <v>37402</v>
      </c>
      <c r="E5622"/>
      <c r="F5622" t="s">
        <v>27</v>
      </c>
      <c r="G5622"/>
      <c r="H5622">
        <v>0.4</v>
      </c>
      <c r="I5622">
        <v>1.6</v>
      </c>
      <c r="J5622" t="s">
        <v>919</v>
      </c>
      <c r="K5622">
        <v>35.019120000000001</v>
      </c>
      <c r="L5622">
        <v>-89.670339999999996</v>
      </c>
      <c r="M5622" s="100" t="s">
        <v>38557</v>
      </c>
      <c r="N5622" t="s">
        <v>26435</v>
      </c>
      <c r="O5622" t="s">
        <v>39852</v>
      </c>
      <c r="P5622">
        <v>1</v>
      </c>
      <c r="Q5622" t="s">
        <v>28039</v>
      </c>
      <c r="R5622" t="s">
        <v>25828</v>
      </c>
      <c r="S5622" t="s">
        <v>26197</v>
      </c>
      <c r="T5622"/>
      <c r="U5622" t="s">
        <v>26198</v>
      </c>
      <c r="V5622" t="s">
        <v>26199</v>
      </c>
      <c r="X5622" s="91" t="s">
        <v>37403</v>
      </c>
      <c r="Y5622" s="97"/>
      <c r="AA5622" s="91" t="str">
        <v>NONCO27.2T0.4SH</v>
      </c>
    </row>
    <row r="5623" spans="1:27" s="91" customFormat="1" ht="15" customHeight="1" x14ac:dyDescent="0.35">
      <c r="A5623" t="s">
        <v>32867</v>
      </c>
      <c r="B5623" t="s">
        <v>28040</v>
      </c>
      <c r="C5623" t="s">
        <v>28042</v>
      </c>
      <c r="D5623" t="s">
        <v>28043</v>
      </c>
      <c r="E5623"/>
      <c r="F5623" t="s">
        <v>27</v>
      </c>
      <c r="G5623"/>
      <c r="H5623">
        <v>0</v>
      </c>
      <c r="I5623">
        <v>0.51</v>
      </c>
      <c r="J5623" t="s">
        <v>919</v>
      </c>
      <c r="K5623">
        <v>35.017221999999997</v>
      </c>
      <c r="L5623">
        <v>-89.669167000000002</v>
      </c>
      <c r="M5623" s="100" t="s">
        <v>38557</v>
      </c>
      <c r="N5623" t="s">
        <v>26435</v>
      </c>
      <c r="O5623" t="s">
        <v>42574</v>
      </c>
      <c r="P5623">
        <v>1</v>
      </c>
      <c r="Q5623" t="s">
        <v>28039</v>
      </c>
      <c r="R5623" t="s">
        <v>25828</v>
      </c>
      <c r="S5623" t="s">
        <v>26197</v>
      </c>
      <c r="T5623"/>
      <c r="U5623" t="s">
        <v>26198</v>
      </c>
      <c r="V5623" t="s">
        <v>26199</v>
      </c>
      <c r="W5623" s="91" t="s">
        <v>28041</v>
      </c>
      <c r="Y5623" s="97"/>
      <c r="AA5623" s="91" t="str">
        <v>NONCO27.2T0.5T0.0SH</v>
      </c>
    </row>
    <row r="5624" spans="1:27" s="91" customFormat="1" ht="15" customHeight="1" x14ac:dyDescent="0.35">
      <c r="A5624" t="s">
        <v>32868</v>
      </c>
      <c r="B5624" t="s">
        <v>28044</v>
      </c>
      <c r="C5624" t="s">
        <v>28042</v>
      </c>
      <c r="D5624" t="s">
        <v>28046</v>
      </c>
      <c r="E5624"/>
      <c r="F5624" t="s">
        <v>27</v>
      </c>
      <c r="G5624"/>
      <c r="H5624">
        <v>0.2</v>
      </c>
      <c r="I5624">
        <v>0.45</v>
      </c>
      <c r="J5624" t="s">
        <v>919</v>
      </c>
      <c r="K5624">
        <v>35.01444</v>
      </c>
      <c r="L5624">
        <v>-89.669721999999993</v>
      </c>
      <c r="M5624" s="100" t="s">
        <v>38557</v>
      </c>
      <c r="N5624" t="s">
        <v>26435</v>
      </c>
      <c r="O5624" t="s">
        <v>42574</v>
      </c>
      <c r="P5624">
        <v>1</v>
      </c>
      <c r="Q5624" t="s">
        <v>28039</v>
      </c>
      <c r="R5624" t="s">
        <v>25828</v>
      </c>
      <c r="S5624" t="s">
        <v>26197</v>
      </c>
      <c r="T5624"/>
      <c r="U5624" t="s">
        <v>26198</v>
      </c>
      <c r="V5624" t="s">
        <v>26199</v>
      </c>
      <c r="W5624" s="91" t="s">
        <v>28045</v>
      </c>
      <c r="Y5624" s="97"/>
      <c r="AA5624" s="91" t="str">
        <v>NONCO27.2T0.5T0.2SH</v>
      </c>
    </row>
    <row r="5625" spans="1:27" s="91" customFormat="1" ht="15" customHeight="1" x14ac:dyDescent="0.35">
      <c r="A5625" t="s">
        <v>16679</v>
      </c>
      <c r="B5625" t="s">
        <v>16678</v>
      </c>
      <c r="C5625" t="s">
        <v>16680</v>
      </c>
      <c r="D5625" t="s">
        <v>3847</v>
      </c>
      <c r="E5625"/>
      <c r="F5625" t="s">
        <v>33</v>
      </c>
      <c r="G5625"/>
      <c r="H5625">
        <v>0.5</v>
      </c>
      <c r="I5625">
        <v>6.72</v>
      </c>
      <c r="J5625" t="s">
        <v>76</v>
      </c>
      <c r="K5625">
        <v>35.4482</v>
      </c>
      <c r="L5625">
        <v>-86.25806</v>
      </c>
      <c r="M5625" s="100" t="s">
        <v>38389</v>
      </c>
      <c r="N5625" t="s">
        <v>26217</v>
      </c>
      <c r="O5625" t="s">
        <v>42575</v>
      </c>
      <c r="P5625">
        <v>4</v>
      </c>
      <c r="Q5625" t="s">
        <v>32869</v>
      </c>
      <c r="R5625" t="s">
        <v>25808</v>
      </c>
      <c r="S5625" t="s">
        <v>26197</v>
      </c>
      <c r="T5625"/>
      <c r="U5625" t="s">
        <v>26198</v>
      </c>
      <c r="V5625" t="s">
        <v>26199</v>
      </c>
      <c r="W5625" s="91" t="s">
        <v>16681</v>
      </c>
      <c r="X5625" s="91" t="s">
        <v>32870</v>
      </c>
      <c r="Y5625" s="97"/>
      <c r="AA5625" s="91" t="str">
        <v>NORMA000.5BE</v>
      </c>
    </row>
    <row r="5626" spans="1:27" s="91" customFormat="1" ht="15" customHeight="1" x14ac:dyDescent="0.35">
      <c r="A5626" t="s">
        <v>16683</v>
      </c>
      <c r="B5626" t="s">
        <v>16682</v>
      </c>
      <c r="C5626" t="s">
        <v>16684</v>
      </c>
      <c r="D5626" t="s">
        <v>16685</v>
      </c>
      <c r="E5626"/>
      <c r="F5626" t="s">
        <v>33</v>
      </c>
      <c r="G5626"/>
      <c r="H5626">
        <v>0.6</v>
      </c>
      <c r="I5626">
        <v>46.38</v>
      </c>
      <c r="J5626" t="s">
        <v>1600</v>
      </c>
      <c r="K5626">
        <v>35.149773000000003</v>
      </c>
      <c r="L5626">
        <v>-86.563820000000007</v>
      </c>
      <c r="M5626" s="100" t="s">
        <v>38457</v>
      </c>
      <c r="N5626" t="s">
        <v>26336</v>
      </c>
      <c r="O5626" t="s">
        <v>42576</v>
      </c>
      <c r="P5626">
        <v>2</v>
      </c>
      <c r="Q5626" t="s">
        <v>28047</v>
      </c>
      <c r="R5626" t="s">
        <v>25808</v>
      </c>
      <c r="S5626" t="s">
        <v>26197</v>
      </c>
      <c r="T5626"/>
      <c r="U5626" t="s">
        <v>26198</v>
      </c>
      <c r="V5626" t="s">
        <v>26199</v>
      </c>
      <c r="W5626" s="91" t="s">
        <v>35645</v>
      </c>
      <c r="Y5626" s="97"/>
      <c r="AA5626" s="91" t="str">
        <v>NORRI000.6LI</v>
      </c>
    </row>
    <row r="5627" spans="1:27" s="91" customFormat="1" ht="15" customHeight="1" x14ac:dyDescent="0.35">
      <c r="A5627" t="s">
        <v>16687</v>
      </c>
      <c r="B5627" t="s">
        <v>16686</v>
      </c>
      <c r="C5627" t="s">
        <v>16684</v>
      </c>
      <c r="D5627" t="s">
        <v>16688</v>
      </c>
      <c r="E5627"/>
      <c r="F5627" t="s">
        <v>33</v>
      </c>
      <c r="G5627"/>
      <c r="H5627">
        <v>1.2</v>
      </c>
      <c r="I5627">
        <v>45.46</v>
      </c>
      <c r="J5627" t="s">
        <v>1600</v>
      </c>
      <c r="K5627">
        <v>35.153930000000003</v>
      </c>
      <c r="L5627">
        <v>-86.555229999999995</v>
      </c>
      <c r="M5627" s="100" t="s">
        <v>38457</v>
      </c>
      <c r="N5627" t="s">
        <v>26336</v>
      </c>
      <c r="O5627" t="s">
        <v>42576</v>
      </c>
      <c r="P5627">
        <v>2</v>
      </c>
      <c r="Q5627" t="s">
        <v>28047</v>
      </c>
      <c r="R5627" t="s">
        <v>25808</v>
      </c>
      <c r="S5627" t="s">
        <v>26197</v>
      </c>
      <c r="T5627"/>
      <c r="U5627" t="s">
        <v>26198</v>
      </c>
      <c r="V5627" t="s">
        <v>26199</v>
      </c>
      <c r="Y5627" s="97"/>
      <c r="AA5627" s="91" t="str">
        <v>NORRI001.2LI</v>
      </c>
    </row>
    <row r="5628" spans="1:27" s="91" customFormat="1" ht="15" customHeight="1" x14ac:dyDescent="0.35">
      <c r="A5628" t="s">
        <v>16690</v>
      </c>
      <c r="B5628" t="s">
        <v>16689</v>
      </c>
      <c r="C5628" t="s">
        <v>16684</v>
      </c>
      <c r="D5628" t="s">
        <v>16691</v>
      </c>
      <c r="E5628"/>
      <c r="F5628" t="s">
        <v>33</v>
      </c>
      <c r="G5628"/>
      <c r="H5628">
        <v>4.2</v>
      </c>
      <c r="I5628">
        <v>19.829999999999998</v>
      </c>
      <c r="J5628" t="s">
        <v>1600</v>
      </c>
      <c r="K5628">
        <v>35.182499999999997</v>
      </c>
      <c r="L5628">
        <v>-86.543599999999998</v>
      </c>
      <c r="M5628" s="100" t="s">
        <v>38457</v>
      </c>
      <c r="N5628" t="s">
        <v>26336</v>
      </c>
      <c r="O5628" t="s">
        <v>42576</v>
      </c>
      <c r="P5628">
        <v>2</v>
      </c>
      <c r="Q5628" t="s">
        <v>28047</v>
      </c>
      <c r="R5628" t="s">
        <v>25808</v>
      </c>
      <c r="S5628" t="s">
        <v>26197</v>
      </c>
      <c r="T5628"/>
      <c r="U5628" t="s">
        <v>26198</v>
      </c>
      <c r="V5628" t="s">
        <v>26199</v>
      </c>
      <c r="Y5628" s="97"/>
      <c r="AA5628" s="91" t="str">
        <v>NORRI004.2LI</v>
      </c>
    </row>
    <row r="5629" spans="1:27" s="91" customFormat="1" ht="15" customHeight="1" x14ac:dyDescent="0.35">
      <c r="A5629" t="s">
        <v>16693</v>
      </c>
      <c r="B5629" t="s">
        <v>16692</v>
      </c>
      <c r="C5629" t="s">
        <v>16694</v>
      </c>
      <c r="D5629" t="s">
        <v>1296</v>
      </c>
      <c r="E5629"/>
      <c r="F5629" t="s">
        <v>28996</v>
      </c>
      <c r="G5629"/>
      <c r="H5629">
        <v>0.1</v>
      </c>
      <c r="I5629">
        <v>14.54</v>
      </c>
      <c r="J5629" t="s">
        <v>68</v>
      </c>
      <c r="K5629">
        <v>36.389809999999997</v>
      </c>
      <c r="L5629">
        <v>-82.848299999999995</v>
      </c>
      <c r="M5629" s="100" t="s">
        <v>38388</v>
      </c>
      <c r="N5629" t="s">
        <v>18813</v>
      </c>
      <c r="O5629" t="s">
        <v>42562</v>
      </c>
      <c r="P5629">
        <v>4</v>
      </c>
      <c r="Q5629" t="s">
        <v>32871</v>
      </c>
      <c r="R5629" t="s">
        <v>25821</v>
      </c>
      <c r="S5629" t="s">
        <v>26197</v>
      </c>
      <c r="T5629"/>
      <c r="U5629" t="s">
        <v>26198</v>
      </c>
      <c r="V5629" t="s">
        <v>26204</v>
      </c>
      <c r="W5629" s="91" t="s">
        <v>16695</v>
      </c>
      <c r="X5629" s="91" t="s">
        <v>32872</v>
      </c>
      <c r="Y5629" s="97"/>
      <c r="AA5629" s="91" t="str">
        <v>NORTH000.1HS</v>
      </c>
    </row>
    <row r="5630" spans="1:27" s="91" customFormat="1" ht="15" customHeight="1" x14ac:dyDescent="0.35">
      <c r="A5630" t="s">
        <v>16697</v>
      </c>
      <c r="B5630" t="s">
        <v>16696</v>
      </c>
      <c r="C5630" t="s">
        <v>16698</v>
      </c>
      <c r="D5630" t="s">
        <v>29327</v>
      </c>
      <c r="E5630"/>
      <c r="F5630" t="s">
        <v>58</v>
      </c>
      <c r="G5630"/>
      <c r="H5630">
        <v>0.3</v>
      </c>
      <c r="I5630">
        <v>17.2</v>
      </c>
      <c r="J5630" t="s">
        <v>313</v>
      </c>
      <c r="K5630">
        <v>35.933999999999997</v>
      </c>
      <c r="L5630">
        <v>-84.913799999999995</v>
      </c>
      <c r="M5630" s="100" t="s">
        <v>38416</v>
      </c>
      <c r="N5630" t="s">
        <v>26258</v>
      </c>
      <c r="O5630" s="92" t="s">
        <v>42563</v>
      </c>
      <c r="P5630">
        <v>1</v>
      </c>
      <c r="Q5630" t="s">
        <v>28178</v>
      </c>
      <c r="R5630" t="s">
        <v>25812</v>
      </c>
      <c r="S5630" t="s">
        <v>26197</v>
      </c>
      <c r="T5630"/>
      <c r="U5630" t="s">
        <v>26198</v>
      </c>
      <c r="V5630" t="s">
        <v>26199</v>
      </c>
      <c r="W5630" s="91" t="s">
        <v>35646</v>
      </c>
      <c r="X5630" s="91" t="s">
        <v>30526</v>
      </c>
      <c r="Y5630" s="97"/>
      <c r="AA5630" s="91" t="str">
        <v>NORTH000.3CU</v>
      </c>
    </row>
    <row r="5631" spans="1:27" s="91" customFormat="1" ht="15" customHeight="1" x14ac:dyDescent="0.35">
      <c r="A5631" t="s">
        <v>16700</v>
      </c>
      <c r="B5631" t="s">
        <v>16699</v>
      </c>
      <c r="C5631" t="s">
        <v>16698</v>
      </c>
      <c r="D5631" t="s">
        <v>16701</v>
      </c>
      <c r="E5631"/>
      <c r="F5631" t="s">
        <v>33</v>
      </c>
      <c r="G5631"/>
      <c r="H5631">
        <v>2</v>
      </c>
      <c r="I5631">
        <v>1.69</v>
      </c>
      <c r="J5631" t="s">
        <v>153</v>
      </c>
      <c r="K5631">
        <v>36.157780000000002</v>
      </c>
      <c r="L5631">
        <v>-86.524389999999997</v>
      </c>
      <c r="M5631" s="100" t="s">
        <v>38401</v>
      </c>
      <c r="N5631" t="s">
        <v>26226</v>
      </c>
      <c r="O5631" t="s">
        <v>42414</v>
      </c>
      <c r="P5631">
        <v>2</v>
      </c>
      <c r="Q5631" t="s">
        <v>28048</v>
      </c>
      <c r="R5631" t="s">
        <v>25829</v>
      </c>
      <c r="S5631" t="s">
        <v>26197</v>
      </c>
      <c r="T5631"/>
      <c r="U5631" t="s">
        <v>26198</v>
      </c>
      <c r="V5631" t="s">
        <v>26199</v>
      </c>
      <c r="X5631" s="91" t="s">
        <v>41540</v>
      </c>
      <c r="Y5631" s="97"/>
      <c r="AA5631" s="91" t="str">
        <v>NORTH002.0WS</v>
      </c>
    </row>
    <row r="5632" spans="1:27" s="91" customFormat="1" ht="15" customHeight="1" x14ac:dyDescent="0.35">
      <c r="A5632" s="310" t="s">
        <v>41541</v>
      </c>
      <c r="B5632" s="310" t="s">
        <v>41542</v>
      </c>
      <c r="C5632" s="310" t="s">
        <v>7407</v>
      </c>
      <c r="D5632" s="310" t="s">
        <v>41543</v>
      </c>
      <c r="E5632" s="310"/>
      <c r="F5632" s="310" t="s">
        <v>28985</v>
      </c>
      <c r="G5632" s="310"/>
      <c r="H5632" s="314">
        <v>2.4</v>
      </c>
      <c r="I5632" s="314">
        <v>11.83</v>
      </c>
      <c r="J5632" s="310" t="s">
        <v>409</v>
      </c>
      <c r="K5632" s="314">
        <v>35.321542999999998</v>
      </c>
      <c r="L5632" s="314">
        <v>-84.129069999999999</v>
      </c>
      <c r="M5632" s="314" t="s">
        <v>38378</v>
      </c>
      <c r="N5632" s="310" t="s">
        <v>26202</v>
      </c>
      <c r="O5632" s="310" t="s">
        <v>41544</v>
      </c>
      <c r="P5632" s="314">
        <v>3</v>
      </c>
      <c r="Q5632" s="310" t="s">
        <v>29198</v>
      </c>
      <c r="R5632" s="310" t="s">
        <v>25825</v>
      </c>
      <c r="S5632" s="310" t="s">
        <v>26197</v>
      </c>
      <c r="T5632" s="310"/>
      <c r="U5632" s="310" t="s">
        <v>26198</v>
      </c>
      <c r="V5632" s="310" t="s">
        <v>26204</v>
      </c>
      <c r="W5632" s="91" t="s">
        <v>41545</v>
      </c>
      <c r="X5632" s="91" t="s">
        <v>40633</v>
      </c>
      <c r="Y5632" s="97"/>
      <c r="AA5632" s="91" t="str">
        <v>NORTH002.4MO</v>
      </c>
    </row>
    <row r="5633" spans="1:27" s="91" customFormat="1" ht="15" customHeight="1" x14ac:dyDescent="0.35">
      <c r="A5633" t="s">
        <v>16703</v>
      </c>
      <c r="B5633" t="s">
        <v>16702</v>
      </c>
      <c r="C5633" t="s">
        <v>16698</v>
      </c>
      <c r="D5633" t="s">
        <v>16704</v>
      </c>
      <c r="E5633"/>
      <c r="F5633" t="s">
        <v>33</v>
      </c>
      <c r="G5633"/>
      <c r="H5633">
        <v>2.7</v>
      </c>
      <c r="I5633">
        <v>0.37</v>
      </c>
      <c r="J5633" t="s">
        <v>153</v>
      </c>
      <c r="K5633">
        <v>36.163649999999997</v>
      </c>
      <c r="L5633">
        <v>-86.516170000000002</v>
      </c>
      <c r="M5633" s="100" t="s">
        <v>38401</v>
      </c>
      <c r="N5633" t="s">
        <v>26226</v>
      </c>
      <c r="O5633" t="s">
        <v>42414</v>
      </c>
      <c r="P5633">
        <v>2</v>
      </c>
      <c r="Q5633" t="s">
        <v>28048</v>
      </c>
      <c r="R5633" t="s">
        <v>25829</v>
      </c>
      <c r="S5633" t="s">
        <v>26197</v>
      </c>
      <c r="T5633"/>
      <c r="U5633" t="s">
        <v>26198</v>
      </c>
      <c r="V5633" t="s">
        <v>26199</v>
      </c>
      <c r="X5633" s="91" t="s">
        <v>41540</v>
      </c>
      <c r="Y5633" s="97"/>
      <c r="AA5633" s="91" t="str">
        <v>NORTH002.7WS</v>
      </c>
    </row>
    <row r="5634" spans="1:27" s="91" customFormat="1" ht="15" customHeight="1" x14ac:dyDescent="0.35">
      <c r="A5634" t="s">
        <v>16706</v>
      </c>
      <c r="B5634" t="s">
        <v>16705</v>
      </c>
      <c r="C5634" t="s">
        <v>16694</v>
      </c>
      <c r="D5634" t="s">
        <v>16707</v>
      </c>
      <c r="E5634"/>
      <c r="F5634" t="s">
        <v>28996</v>
      </c>
      <c r="G5634"/>
      <c r="H5634">
        <v>5.6</v>
      </c>
      <c r="I5634">
        <v>5.04</v>
      </c>
      <c r="J5634" t="s">
        <v>68</v>
      </c>
      <c r="K5634">
        <v>36.434399999999997</v>
      </c>
      <c r="L5634">
        <v>-82.786199999999994</v>
      </c>
      <c r="M5634" s="100" t="s">
        <v>38388</v>
      </c>
      <c r="N5634" t="s">
        <v>18813</v>
      </c>
      <c r="O5634" t="s">
        <v>42562</v>
      </c>
      <c r="P5634">
        <v>4</v>
      </c>
      <c r="Q5634" t="s">
        <v>32871</v>
      </c>
      <c r="R5634" t="s">
        <v>25821</v>
      </c>
      <c r="S5634" t="s">
        <v>26197</v>
      </c>
      <c r="T5634"/>
      <c r="U5634" t="s">
        <v>26198</v>
      </c>
      <c r="V5634" t="s">
        <v>26204</v>
      </c>
      <c r="W5634" s="91" t="s">
        <v>16708</v>
      </c>
      <c r="X5634" s="91" t="s">
        <v>35647</v>
      </c>
      <c r="Y5634" s="97"/>
      <c r="AA5634" s="91" t="str">
        <v>NORTH005.6HS</v>
      </c>
    </row>
    <row r="5635" spans="1:27" s="91" customFormat="1" ht="15" customHeight="1" x14ac:dyDescent="0.35">
      <c r="A5635" t="s">
        <v>16710</v>
      </c>
      <c r="B5635" t="s">
        <v>16709</v>
      </c>
      <c r="C5635" t="s">
        <v>16698</v>
      </c>
      <c r="D5635" t="s">
        <v>16711</v>
      </c>
      <c r="E5635"/>
      <c r="F5635" t="s">
        <v>58</v>
      </c>
      <c r="G5635"/>
      <c r="H5635">
        <v>5.7</v>
      </c>
      <c r="I5635">
        <v>1.24</v>
      </c>
      <c r="J5635" t="s">
        <v>313</v>
      </c>
      <c r="K5635">
        <v>35.973999999999997</v>
      </c>
      <c r="L5635">
        <v>-84.974000000000004</v>
      </c>
      <c r="M5635" s="100" t="s">
        <v>38416</v>
      </c>
      <c r="N5635" t="s">
        <v>26258</v>
      </c>
      <c r="O5635" t="s">
        <v>42563</v>
      </c>
      <c r="P5635">
        <v>1</v>
      </c>
      <c r="Q5635" t="s">
        <v>32873</v>
      </c>
      <c r="R5635" t="s">
        <v>25812</v>
      </c>
      <c r="S5635" t="s">
        <v>26197</v>
      </c>
      <c r="T5635"/>
      <c r="U5635" t="s">
        <v>26198</v>
      </c>
      <c r="V5635" t="s">
        <v>26199</v>
      </c>
      <c r="X5635" s="91" t="s">
        <v>32874</v>
      </c>
      <c r="Y5635" s="97"/>
      <c r="AA5635" s="91" t="str">
        <v>NORTH005.7CU</v>
      </c>
    </row>
    <row r="5636" spans="1:27" s="91" customFormat="1" ht="15" customHeight="1" x14ac:dyDescent="0.35">
      <c r="A5636" t="s">
        <v>16713</v>
      </c>
      <c r="B5636" t="s">
        <v>16712</v>
      </c>
      <c r="C5636" t="s">
        <v>16714</v>
      </c>
      <c r="D5636" t="s">
        <v>4335</v>
      </c>
      <c r="E5636"/>
      <c r="F5636" t="s">
        <v>33</v>
      </c>
      <c r="G5636"/>
      <c r="H5636">
        <v>0.1</v>
      </c>
      <c r="I5636">
        <v>2.34</v>
      </c>
      <c r="J5636" t="s">
        <v>545</v>
      </c>
      <c r="K5636">
        <v>35.643149999999999</v>
      </c>
      <c r="L5636">
        <v>-86.224419999999995</v>
      </c>
      <c r="M5636" s="100" t="s">
        <v>38389</v>
      </c>
      <c r="N5636" t="s">
        <v>26217</v>
      </c>
      <c r="O5636" t="s">
        <v>42104</v>
      </c>
      <c r="P5636">
        <v>4</v>
      </c>
      <c r="Q5636" t="s">
        <v>32875</v>
      </c>
      <c r="R5636" t="s">
        <v>25808</v>
      </c>
      <c r="S5636" t="s">
        <v>26197</v>
      </c>
      <c r="T5636"/>
      <c r="U5636" t="s">
        <v>26198</v>
      </c>
      <c r="V5636" t="s">
        <v>26199</v>
      </c>
      <c r="X5636" s="91" t="s">
        <v>29982</v>
      </c>
      <c r="Y5636" s="97"/>
      <c r="AA5636" s="91" t="str">
        <v>NORTO000.1CE</v>
      </c>
    </row>
    <row r="5637" spans="1:27" s="91" customFormat="1" ht="15" customHeight="1" x14ac:dyDescent="0.35">
      <c r="A5637" t="s">
        <v>16716</v>
      </c>
      <c r="B5637" t="s">
        <v>16715</v>
      </c>
      <c r="C5637" t="s">
        <v>16717</v>
      </c>
      <c r="D5637" t="s">
        <v>16718</v>
      </c>
      <c r="E5637"/>
      <c r="F5637" t="s">
        <v>28985</v>
      </c>
      <c r="G5637"/>
      <c r="H5637">
        <v>0.1</v>
      </c>
      <c r="I5637">
        <v>4.88</v>
      </c>
      <c r="J5637" t="s">
        <v>553</v>
      </c>
      <c r="K5637">
        <v>35.7395</v>
      </c>
      <c r="L5637">
        <v>-83.523899999999998</v>
      </c>
      <c r="M5637" s="100" t="s">
        <v>38394</v>
      </c>
      <c r="N5637" t="s">
        <v>26308</v>
      </c>
      <c r="O5637" t="s">
        <v>42564</v>
      </c>
      <c r="P5637">
        <v>5</v>
      </c>
      <c r="Q5637" t="s">
        <v>28049</v>
      </c>
      <c r="R5637" t="s">
        <v>25825</v>
      </c>
      <c r="S5637" t="s">
        <v>26197</v>
      </c>
      <c r="T5637"/>
      <c r="U5637" t="s">
        <v>26198</v>
      </c>
      <c r="V5637" t="s">
        <v>26204</v>
      </c>
      <c r="X5637" s="91" t="s">
        <v>35648</v>
      </c>
      <c r="Y5637" s="97"/>
      <c r="AA5637" s="91" t="str">
        <v>NORTO000.1SV</v>
      </c>
    </row>
    <row r="5638" spans="1:27" s="91" customFormat="1" ht="15" customHeight="1" x14ac:dyDescent="0.35">
      <c r="A5638" t="s">
        <v>16720</v>
      </c>
      <c r="B5638" t="s">
        <v>16719</v>
      </c>
      <c r="C5638" t="s">
        <v>16721</v>
      </c>
      <c r="D5638" t="s">
        <v>16722</v>
      </c>
      <c r="E5638"/>
      <c r="F5638" t="s">
        <v>29086</v>
      </c>
      <c r="G5638"/>
      <c r="H5638">
        <v>0.6</v>
      </c>
      <c r="I5638">
        <v>12.6</v>
      </c>
      <c r="J5638" t="s">
        <v>454</v>
      </c>
      <c r="K5638">
        <v>35.152799999999999</v>
      </c>
      <c r="L5638">
        <v>-86.063100000000006</v>
      </c>
      <c r="M5638" s="100" t="s">
        <v>38457</v>
      </c>
      <c r="N5638" t="s">
        <v>26336</v>
      </c>
      <c r="O5638" t="s">
        <v>42565</v>
      </c>
      <c r="P5638">
        <v>2</v>
      </c>
      <c r="Q5638" t="s">
        <v>32876</v>
      </c>
      <c r="R5638" t="s">
        <v>25808</v>
      </c>
      <c r="S5638" t="s">
        <v>26197</v>
      </c>
      <c r="T5638"/>
      <c r="U5638" t="s">
        <v>26198</v>
      </c>
      <c r="V5638" t="s">
        <v>26199</v>
      </c>
      <c r="Y5638" s="97"/>
      <c r="AA5638" s="91" t="str">
        <v>NORWO000.6FR</v>
      </c>
    </row>
    <row r="5639" spans="1:27" s="91" customFormat="1" ht="15" customHeight="1" x14ac:dyDescent="0.35">
      <c r="A5639" t="s">
        <v>16724</v>
      </c>
      <c r="B5639" t="s">
        <v>16723</v>
      </c>
      <c r="C5639" t="s">
        <v>16721</v>
      </c>
      <c r="D5639" t="s">
        <v>16725</v>
      </c>
      <c r="E5639"/>
      <c r="F5639" t="s">
        <v>29086</v>
      </c>
      <c r="G5639"/>
      <c r="H5639">
        <v>1.4</v>
      </c>
      <c r="I5639">
        <v>11.83</v>
      </c>
      <c r="J5639" t="s">
        <v>454</v>
      </c>
      <c r="K5639">
        <v>35.143005000000002</v>
      </c>
      <c r="L5639">
        <v>-86.063980000000001</v>
      </c>
      <c r="M5639" s="100" t="s">
        <v>38457</v>
      </c>
      <c r="N5639" t="s">
        <v>26336</v>
      </c>
      <c r="O5639" t="s">
        <v>42565</v>
      </c>
      <c r="P5639">
        <v>2</v>
      </c>
      <c r="Q5639" t="s">
        <v>32876</v>
      </c>
      <c r="R5639" t="s">
        <v>25808</v>
      </c>
      <c r="S5639" t="s">
        <v>26197</v>
      </c>
      <c r="T5639"/>
      <c r="U5639" t="s">
        <v>26198</v>
      </c>
      <c r="V5639" t="s">
        <v>26199</v>
      </c>
      <c r="W5639" s="91" t="s">
        <v>35649</v>
      </c>
      <c r="Y5639" s="97"/>
      <c r="AA5639" s="91" t="str">
        <v>NORWO001.4FR</v>
      </c>
    </row>
    <row r="5640" spans="1:27" s="91" customFormat="1" ht="15" customHeight="1" x14ac:dyDescent="0.35">
      <c r="A5640" t="s">
        <v>16727</v>
      </c>
      <c r="B5640" t="s">
        <v>16726</v>
      </c>
      <c r="C5640" t="s">
        <v>16728</v>
      </c>
      <c r="D5640" t="s">
        <v>16729</v>
      </c>
      <c r="E5640"/>
      <c r="F5640" t="s">
        <v>44</v>
      </c>
      <c r="G5640"/>
      <c r="H5640">
        <v>0.1</v>
      </c>
      <c r="I5640">
        <v>4.49</v>
      </c>
      <c r="J5640" t="s">
        <v>2163</v>
      </c>
      <c r="K5640">
        <v>36.364519999999999</v>
      </c>
      <c r="L5640">
        <v>-83.462959999999995</v>
      </c>
      <c r="M5640" s="100" t="s">
        <v>38424</v>
      </c>
      <c r="N5640" t="s">
        <v>26272</v>
      </c>
      <c r="O5640" t="s">
        <v>42359</v>
      </c>
      <c r="P5640">
        <v>4</v>
      </c>
      <c r="Q5640" t="s">
        <v>28134</v>
      </c>
      <c r="R5640" t="s">
        <v>25825</v>
      </c>
      <c r="S5640" t="s">
        <v>26197</v>
      </c>
      <c r="T5640"/>
      <c r="U5640" t="s">
        <v>26198</v>
      </c>
      <c r="V5640" t="s">
        <v>26204</v>
      </c>
      <c r="X5640" s="91" t="s">
        <v>32877</v>
      </c>
      <c r="Y5640" s="97"/>
      <c r="AA5640" s="91" t="str">
        <v>NOTCH000.1GR</v>
      </c>
    </row>
    <row r="5641" spans="1:27" s="91" customFormat="1" ht="15" customHeight="1" x14ac:dyDescent="0.35">
      <c r="A5641" t="s">
        <v>35650</v>
      </c>
      <c r="B5641" t="s">
        <v>35651</v>
      </c>
      <c r="C5641" t="s">
        <v>16728</v>
      </c>
      <c r="D5641" t="s">
        <v>35652</v>
      </c>
      <c r="E5641"/>
      <c r="F5641" t="s">
        <v>44</v>
      </c>
      <c r="G5641"/>
      <c r="H5641">
        <v>0.6</v>
      </c>
      <c r="I5641">
        <v>3.7</v>
      </c>
      <c r="J5641" t="s">
        <v>2163</v>
      </c>
      <c r="K5641">
        <v>36.362430000000003</v>
      </c>
      <c r="L5641">
        <v>-83.461879999999994</v>
      </c>
      <c r="M5641" s="100" t="s">
        <v>38424</v>
      </c>
      <c r="N5641" t="s">
        <v>26272</v>
      </c>
      <c r="O5641" t="s">
        <v>42359</v>
      </c>
      <c r="P5641">
        <v>4</v>
      </c>
      <c r="Q5641" t="s">
        <v>28134</v>
      </c>
      <c r="R5641" t="s">
        <v>25825</v>
      </c>
      <c r="S5641" t="s">
        <v>26197</v>
      </c>
      <c r="T5641"/>
      <c r="U5641" t="s">
        <v>26198</v>
      </c>
      <c r="V5641" t="s">
        <v>26204</v>
      </c>
      <c r="X5641" s="91" t="s">
        <v>39853</v>
      </c>
      <c r="Y5641" s="97"/>
      <c r="AA5641" s="91" t="str">
        <v>NOTCH000.6GR</v>
      </c>
    </row>
    <row r="5642" spans="1:27" s="91" customFormat="1" ht="15" customHeight="1" x14ac:dyDescent="0.35">
      <c r="A5642" t="s">
        <v>16731</v>
      </c>
      <c r="B5642" t="s">
        <v>16730</v>
      </c>
      <c r="C5642" t="s">
        <v>16728</v>
      </c>
      <c r="D5642" t="s">
        <v>16732</v>
      </c>
      <c r="E5642"/>
      <c r="F5642" t="s">
        <v>44</v>
      </c>
      <c r="G5642"/>
      <c r="H5642">
        <v>2.7</v>
      </c>
      <c r="I5642">
        <v>27.39</v>
      </c>
      <c r="J5642" t="s">
        <v>409</v>
      </c>
      <c r="K5642">
        <v>35.528500000000001</v>
      </c>
      <c r="L5642">
        <v>-84.244</v>
      </c>
      <c r="M5642" s="100" t="s">
        <v>38378</v>
      </c>
      <c r="N5642" t="s">
        <v>26202</v>
      </c>
      <c r="O5642" t="s">
        <v>42539</v>
      </c>
      <c r="P5642">
        <v>3</v>
      </c>
      <c r="Q5642" t="s">
        <v>32414</v>
      </c>
      <c r="R5642" t="s">
        <v>25825</v>
      </c>
      <c r="S5642" t="s">
        <v>26197</v>
      </c>
      <c r="T5642" t="s">
        <v>27756</v>
      </c>
      <c r="U5642" t="s">
        <v>26207</v>
      </c>
      <c r="V5642" t="s">
        <v>26204</v>
      </c>
      <c r="X5642" s="91" t="s">
        <v>29581</v>
      </c>
      <c r="Y5642" s="97"/>
      <c r="AA5642" s="91" t="str">
        <v>NOTCH002.7MO</v>
      </c>
    </row>
    <row r="5643" spans="1:27" s="91" customFormat="1" ht="15" customHeight="1" x14ac:dyDescent="0.35">
      <c r="A5643" t="s">
        <v>16734</v>
      </c>
      <c r="B5643" t="s">
        <v>16733</v>
      </c>
      <c r="C5643" t="s">
        <v>16728</v>
      </c>
      <c r="D5643" t="s">
        <v>16735</v>
      </c>
      <c r="E5643"/>
      <c r="F5643" t="s">
        <v>44</v>
      </c>
      <c r="G5643"/>
      <c r="H5643">
        <v>6.3</v>
      </c>
      <c r="I5643">
        <v>24.13</v>
      </c>
      <c r="J5643" t="s">
        <v>409</v>
      </c>
      <c r="K5643">
        <v>35.515000000000001</v>
      </c>
      <c r="L5643">
        <v>-84.274299999999997</v>
      </c>
      <c r="M5643" s="100" t="s">
        <v>38378</v>
      </c>
      <c r="N5643" t="s">
        <v>26202</v>
      </c>
      <c r="O5643" t="s">
        <v>42539</v>
      </c>
      <c r="P5643">
        <v>3</v>
      </c>
      <c r="Q5643" t="s">
        <v>28051</v>
      </c>
      <c r="R5643" t="s">
        <v>25825</v>
      </c>
      <c r="S5643" t="s">
        <v>26197</v>
      </c>
      <c r="T5643"/>
      <c r="U5643" t="s">
        <v>26198</v>
      </c>
      <c r="V5643" t="s">
        <v>26204</v>
      </c>
      <c r="W5643" s="91" t="s">
        <v>16736</v>
      </c>
      <c r="X5643" s="91" t="s">
        <v>35653</v>
      </c>
      <c r="Y5643" s="97"/>
      <c r="AA5643" s="91" t="str">
        <v>NOTCH006.3MO</v>
      </c>
    </row>
    <row r="5644" spans="1:27" s="91" customFormat="1" ht="15" customHeight="1" x14ac:dyDescent="0.35">
      <c r="A5644" t="s">
        <v>16738</v>
      </c>
      <c r="B5644" t="s">
        <v>16737</v>
      </c>
      <c r="C5644" t="s">
        <v>16728</v>
      </c>
      <c r="D5644" t="s">
        <v>16739</v>
      </c>
      <c r="E5644"/>
      <c r="F5644" t="s">
        <v>44</v>
      </c>
      <c r="G5644"/>
      <c r="H5644">
        <v>7.8</v>
      </c>
      <c r="I5644">
        <v>12.7</v>
      </c>
      <c r="J5644" t="s">
        <v>409</v>
      </c>
      <c r="K5644">
        <v>35.502519999999997</v>
      </c>
      <c r="L5644">
        <v>-84.288820000000001</v>
      </c>
      <c r="M5644" s="100" t="s">
        <v>38378</v>
      </c>
      <c r="N5644" t="s">
        <v>26202</v>
      </c>
      <c r="O5644" t="s">
        <v>42539</v>
      </c>
      <c r="P5644">
        <v>3</v>
      </c>
      <c r="Q5644" t="s">
        <v>28051</v>
      </c>
      <c r="R5644" t="s">
        <v>25825</v>
      </c>
      <c r="S5644" t="s">
        <v>26197</v>
      </c>
      <c r="T5644"/>
      <c r="U5644" t="s">
        <v>26198</v>
      </c>
      <c r="V5644" t="s">
        <v>26204</v>
      </c>
      <c r="X5644" s="91" t="s">
        <v>32878</v>
      </c>
      <c r="Y5644" s="97"/>
      <c r="AA5644" s="91" t="str">
        <v>NOTCH007.8MO</v>
      </c>
    </row>
    <row r="5645" spans="1:27" s="91" customFormat="1" ht="15" customHeight="1" x14ac:dyDescent="0.35">
      <c r="A5645" t="s">
        <v>16741</v>
      </c>
      <c r="B5645" t="s">
        <v>16740</v>
      </c>
      <c r="C5645" t="s">
        <v>16728</v>
      </c>
      <c r="D5645" t="s">
        <v>16742</v>
      </c>
      <c r="E5645"/>
      <c r="F5645" t="s">
        <v>44</v>
      </c>
      <c r="G5645"/>
      <c r="H5645">
        <v>9.6</v>
      </c>
      <c r="I5645">
        <v>8.8000000000000007</v>
      </c>
      <c r="J5645" t="s">
        <v>409</v>
      </c>
      <c r="K5645">
        <v>35.491500000000002</v>
      </c>
      <c r="L5645">
        <v>-84.306299999999993</v>
      </c>
      <c r="M5645" s="100" t="s">
        <v>38378</v>
      </c>
      <c r="N5645" t="s">
        <v>26202</v>
      </c>
      <c r="O5645" t="s">
        <v>42539</v>
      </c>
      <c r="P5645">
        <v>3</v>
      </c>
      <c r="Q5645" t="s">
        <v>28051</v>
      </c>
      <c r="R5645" t="s">
        <v>25825</v>
      </c>
      <c r="S5645" t="s">
        <v>26197</v>
      </c>
      <c r="T5645"/>
      <c r="U5645" t="s">
        <v>26198</v>
      </c>
      <c r="V5645" t="s">
        <v>26204</v>
      </c>
      <c r="W5645" s="91" t="s">
        <v>35654</v>
      </c>
      <c r="X5645" s="91" t="s">
        <v>32879</v>
      </c>
      <c r="Y5645" s="97"/>
      <c r="AA5645" s="91" t="str">
        <v>NOTCH009.6MO</v>
      </c>
    </row>
    <row r="5646" spans="1:27" s="91" customFormat="1" ht="15" customHeight="1" x14ac:dyDescent="0.35">
      <c r="A5646" t="s">
        <v>16744</v>
      </c>
      <c r="B5646" t="s">
        <v>16743</v>
      </c>
      <c r="C5646" t="s">
        <v>16745</v>
      </c>
      <c r="D5646" t="s">
        <v>16746</v>
      </c>
      <c r="E5646"/>
      <c r="F5646" t="s">
        <v>29086</v>
      </c>
      <c r="G5646"/>
      <c r="H5646">
        <v>2.1</v>
      </c>
      <c r="I5646">
        <v>32.81</v>
      </c>
      <c r="J5646" t="s">
        <v>470</v>
      </c>
      <c r="K5646">
        <v>35.697450000000003</v>
      </c>
      <c r="L5646">
        <v>-85.956339999999997</v>
      </c>
      <c r="M5646" s="100" t="s">
        <v>38403</v>
      </c>
      <c r="N5646" t="s">
        <v>26290</v>
      </c>
      <c r="O5646" t="s">
        <v>42542</v>
      </c>
      <c r="P5646">
        <v>3</v>
      </c>
      <c r="Q5646" t="s">
        <v>28052</v>
      </c>
      <c r="R5646" t="s">
        <v>25812</v>
      </c>
      <c r="S5646" t="s">
        <v>26197</v>
      </c>
      <c r="T5646"/>
      <c r="U5646" t="s">
        <v>26198</v>
      </c>
      <c r="V5646" t="s">
        <v>26199</v>
      </c>
      <c r="X5646" s="91" t="s">
        <v>34418</v>
      </c>
      <c r="Y5646" s="97"/>
      <c r="AA5646" s="91" t="str">
        <v>NPBAR002.1WA</v>
      </c>
    </row>
    <row r="5647" spans="1:27" s="91" customFormat="1" ht="15" customHeight="1" x14ac:dyDescent="0.35">
      <c r="A5647" t="s">
        <v>16748</v>
      </c>
      <c r="B5647" t="s">
        <v>16747</v>
      </c>
      <c r="C5647" t="s">
        <v>16745</v>
      </c>
      <c r="D5647" t="s">
        <v>16749</v>
      </c>
      <c r="E5647"/>
      <c r="F5647" t="s">
        <v>29086</v>
      </c>
      <c r="G5647"/>
      <c r="H5647">
        <v>2.2999999999999998</v>
      </c>
      <c r="I5647">
        <v>29.69</v>
      </c>
      <c r="J5647" t="s">
        <v>470</v>
      </c>
      <c r="K5647">
        <v>35.713299999999997</v>
      </c>
      <c r="L5647">
        <v>-85.961100000000002</v>
      </c>
      <c r="M5647" s="100" t="s">
        <v>38403</v>
      </c>
      <c r="N5647" t="s">
        <v>26290</v>
      </c>
      <c r="O5647" t="s">
        <v>42542</v>
      </c>
      <c r="P5647">
        <v>3</v>
      </c>
      <c r="Q5647" t="s">
        <v>28052</v>
      </c>
      <c r="R5647" t="s">
        <v>25812</v>
      </c>
      <c r="S5647" t="s">
        <v>26197</v>
      </c>
      <c r="T5647"/>
      <c r="U5647" t="s">
        <v>26198</v>
      </c>
      <c r="V5647" t="s">
        <v>26199</v>
      </c>
      <c r="W5647" s="91" t="s">
        <v>16750</v>
      </c>
      <c r="X5647" s="91" t="s">
        <v>35655</v>
      </c>
      <c r="Y5647" s="97"/>
      <c r="AA5647" s="91" t="str">
        <v>NPBAR002.3WA</v>
      </c>
    </row>
    <row r="5648" spans="1:27" s="91" customFormat="1" ht="15" customHeight="1" x14ac:dyDescent="0.35">
      <c r="A5648" t="s">
        <v>16752</v>
      </c>
      <c r="B5648" t="s">
        <v>16751</v>
      </c>
      <c r="C5648" t="s">
        <v>16753</v>
      </c>
      <c r="D5648" t="s">
        <v>16754</v>
      </c>
      <c r="E5648"/>
      <c r="F5648" t="s">
        <v>58</v>
      </c>
      <c r="G5648"/>
      <c r="H5648">
        <v>3.9</v>
      </c>
      <c r="I5648">
        <v>27.13</v>
      </c>
      <c r="J5648" t="s">
        <v>814</v>
      </c>
      <c r="K5648">
        <v>36.306389000000003</v>
      </c>
      <c r="L5648">
        <v>-84.907777999999993</v>
      </c>
      <c r="M5648" s="100" t="s">
        <v>38426</v>
      </c>
      <c r="N5648" t="s">
        <v>26325</v>
      </c>
      <c r="O5648" t="s">
        <v>42543</v>
      </c>
      <c r="P5648">
        <v>4</v>
      </c>
      <c r="Q5648" t="s">
        <v>28053</v>
      </c>
      <c r="R5648" t="s">
        <v>25812</v>
      </c>
      <c r="S5648" t="s">
        <v>26197</v>
      </c>
      <c r="T5648"/>
      <c r="U5648" t="s">
        <v>26198</v>
      </c>
      <c r="V5648" t="s">
        <v>26199</v>
      </c>
      <c r="Y5648" s="97"/>
      <c r="AA5648" s="91" t="str">
        <v>NPCLE003.9FE</v>
      </c>
    </row>
    <row r="5649" spans="1:27" s="91" customFormat="1" ht="15" customHeight="1" x14ac:dyDescent="0.35">
      <c r="A5649" t="s">
        <v>16756</v>
      </c>
      <c r="B5649" t="s">
        <v>16755</v>
      </c>
      <c r="C5649" t="s">
        <v>16753</v>
      </c>
      <c r="D5649" t="s">
        <v>16757</v>
      </c>
      <c r="E5649"/>
      <c r="F5649" t="s">
        <v>58</v>
      </c>
      <c r="G5649"/>
      <c r="H5649">
        <v>8.5</v>
      </c>
      <c r="I5649">
        <v>13.56</v>
      </c>
      <c r="J5649" t="s">
        <v>814</v>
      </c>
      <c r="K5649">
        <v>36.279001000000001</v>
      </c>
      <c r="L5649">
        <v>-84.955506</v>
      </c>
      <c r="M5649" s="100" t="s">
        <v>38426</v>
      </c>
      <c r="N5649" t="s">
        <v>26325</v>
      </c>
      <c r="O5649" t="s">
        <v>42543</v>
      </c>
      <c r="P5649">
        <v>4</v>
      </c>
      <c r="Q5649" t="s">
        <v>28053</v>
      </c>
      <c r="R5649" t="s">
        <v>25812</v>
      </c>
      <c r="S5649" t="s">
        <v>26197</v>
      </c>
      <c r="T5649"/>
      <c r="U5649" t="s">
        <v>26198</v>
      </c>
      <c r="V5649" t="s">
        <v>26199</v>
      </c>
      <c r="W5649" s="91" t="s">
        <v>16758</v>
      </c>
      <c r="X5649" s="91" t="s">
        <v>32880</v>
      </c>
      <c r="Y5649" s="97"/>
      <c r="AA5649" s="91" t="str">
        <v>NPCLE008.5FE</v>
      </c>
    </row>
    <row r="5650" spans="1:27" s="91" customFormat="1" ht="15" customHeight="1" x14ac:dyDescent="0.35">
      <c r="A5650" t="s">
        <v>16760</v>
      </c>
      <c r="B5650" t="s">
        <v>16759</v>
      </c>
      <c r="C5650" t="s">
        <v>16761</v>
      </c>
      <c r="D5650" t="s">
        <v>16762</v>
      </c>
      <c r="E5650"/>
      <c r="F5650" t="s">
        <v>324</v>
      </c>
      <c r="G5650"/>
      <c r="H5650">
        <v>1.1000000000000001</v>
      </c>
      <c r="I5650">
        <v>2.91</v>
      </c>
      <c r="J5650" t="s">
        <v>775</v>
      </c>
      <c r="K5650">
        <v>36.136119999999998</v>
      </c>
      <c r="L5650">
        <v>-84.493160000000003</v>
      </c>
      <c r="M5650" s="100" t="s">
        <v>38416</v>
      </c>
      <c r="N5650" t="s">
        <v>26258</v>
      </c>
      <c r="O5650" t="s">
        <v>42469</v>
      </c>
      <c r="P5650">
        <v>1</v>
      </c>
      <c r="Q5650" t="s">
        <v>28056</v>
      </c>
      <c r="R5650" t="s">
        <v>25825</v>
      </c>
      <c r="S5650" t="s">
        <v>26197</v>
      </c>
      <c r="T5650"/>
      <c r="U5650" t="s">
        <v>26198</v>
      </c>
      <c r="V5650" t="s">
        <v>26204</v>
      </c>
      <c r="W5650" s="91" t="s">
        <v>16763</v>
      </c>
      <c r="X5650" s="91" t="s">
        <v>32881</v>
      </c>
      <c r="Y5650" s="97"/>
      <c r="AA5650" s="91" t="str">
        <v>NPFLA001.1MG</v>
      </c>
    </row>
    <row r="5651" spans="1:27" s="91" customFormat="1" ht="15" customHeight="1" x14ac:dyDescent="0.35">
      <c r="A5651" t="s">
        <v>28055</v>
      </c>
      <c r="B5651" t="s">
        <v>28054</v>
      </c>
      <c r="C5651" t="s">
        <v>16761</v>
      </c>
      <c r="D5651" t="s">
        <v>8663</v>
      </c>
      <c r="E5651"/>
      <c r="F5651" t="s">
        <v>324</v>
      </c>
      <c r="G5651"/>
      <c r="H5651">
        <v>1.4</v>
      </c>
      <c r="I5651">
        <v>2.37</v>
      </c>
      <c r="J5651" t="s">
        <v>775</v>
      </c>
      <c r="K5651">
        <v>36.136792</v>
      </c>
      <c r="L5651">
        <v>-84.487200000000001</v>
      </c>
      <c r="M5651" s="100" t="s">
        <v>38416</v>
      </c>
      <c r="N5651" t="s">
        <v>26258</v>
      </c>
      <c r="O5651" t="s">
        <v>42469</v>
      </c>
      <c r="P5651">
        <v>1</v>
      </c>
      <c r="Q5651" t="s">
        <v>28056</v>
      </c>
      <c r="R5651" t="s">
        <v>25825</v>
      </c>
      <c r="S5651" t="s">
        <v>26197</v>
      </c>
      <c r="T5651"/>
      <c r="U5651" t="s">
        <v>26198</v>
      </c>
      <c r="V5651" t="s">
        <v>26204</v>
      </c>
      <c r="W5651" s="91" t="s">
        <v>43340</v>
      </c>
      <c r="X5651" s="91" t="s">
        <v>29611</v>
      </c>
      <c r="Y5651" s="97"/>
      <c r="AA5651" s="91" t="str">
        <v>NPFLA001.4MG</v>
      </c>
    </row>
    <row r="5652" spans="1:27" s="91" customFormat="1" ht="15" customHeight="1" x14ac:dyDescent="0.35">
      <c r="A5652" t="s">
        <v>16765</v>
      </c>
      <c r="B5652" t="s">
        <v>16764</v>
      </c>
      <c r="C5652" t="s">
        <v>16766</v>
      </c>
      <c r="D5652" t="s">
        <v>16767</v>
      </c>
      <c r="E5652"/>
      <c r="F5652" t="s">
        <v>29101</v>
      </c>
      <c r="G5652"/>
      <c r="H5652">
        <v>0.1</v>
      </c>
      <c r="I5652">
        <v>14.79</v>
      </c>
      <c r="J5652" t="s">
        <v>301</v>
      </c>
      <c r="K5652">
        <v>35.003830000000001</v>
      </c>
      <c r="L5652">
        <v>-84.399199999999993</v>
      </c>
      <c r="M5652" s="100" t="s">
        <v>38423</v>
      </c>
      <c r="N5652" t="s">
        <v>26269</v>
      </c>
      <c r="O5652" t="s">
        <v>42544</v>
      </c>
      <c r="P5652">
        <v>1</v>
      </c>
      <c r="Q5652" t="s">
        <v>28057</v>
      </c>
      <c r="R5652" t="s">
        <v>25802</v>
      </c>
      <c r="S5652" t="s">
        <v>26197</v>
      </c>
      <c r="T5652"/>
      <c r="U5652" t="s">
        <v>26198</v>
      </c>
      <c r="V5652" t="s">
        <v>26204</v>
      </c>
      <c r="W5652" s="91" t="s">
        <v>16768</v>
      </c>
      <c r="X5652" s="91" t="s">
        <v>32882</v>
      </c>
      <c r="Y5652" s="97"/>
      <c r="AA5652" s="91" t="str">
        <v>NPOTA000.1PO</v>
      </c>
    </row>
    <row r="5653" spans="1:27" s="91" customFormat="1" ht="15" customHeight="1" x14ac:dyDescent="0.35">
      <c r="A5653" s="310" t="s">
        <v>39854</v>
      </c>
      <c r="B5653" s="310" t="s">
        <v>39855</v>
      </c>
      <c r="C5653" s="310" t="s">
        <v>16766</v>
      </c>
      <c r="D5653" s="310" t="s">
        <v>39856</v>
      </c>
      <c r="E5653" s="310"/>
      <c r="F5653" s="310" t="s">
        <v>29101</v>
      </c>
      <c r="G5653" s="310"/>
      <c r="H5653" s="314">
        <v>0.3</v>
      </c>
      <c r="I5653" s="314">
        <v>14.7</v>
      </c>
      <c r="J5653" s="310" t="s">
        <v>301</v>
      </c>
      <c r="K5653" s="314">
        <v>35.006180000000001</v>
      </c>
      <c r="L5653" s="314">
        <v>-84.400270000000006</v>
      </c>
      <c r="M5653" s="314" t="s">
        <v>38423</v>
      </c>
      <c r="N5653" s="310" t="s">
        <v>26269</v>
      </c>
      <c r="O5653" s="310" t="s">
        <v>38672</v>
      </c>
      <c r="P5653" s="314">
        <v>1</v>
      </c>
      <c r="Q5653" s="310" t="s">
        <v>28057</v>
      </c>
      <c r="R5653" s="310" t="s">
        <v>25802</v>
      </c>
      <c r="S5653" s="310" t="s">
        <v>26197</v>
      </c>
      <c r="T5653" s="310"/>
      <c r="U5653" s="310" t="s">
        <v>26198</v>
      </c>
      <c r="V5653" s="310" t="s">
        <v>26204</v>
      </c>
      <c r="W5653" s="91" t="s">
        <v>39857</v>
      </c>
      <c r="X5653" s="91" t="s">
        <v>39858</v>
      </c>
      <c r="Y5653" s="97"/>
      <c r="AA5653" s="91" t="str">
        <v>NPOTA000.3PO</v>
      </c>
    </row>
    <row r="5654" spans="1:27" s="91" customFormat="1" ht="15" customHeight="1" x14ac:dyDescent="0.35">
      <c r="A5654" s="310" t="s">
        <v>39859</v>
      </c>
      <c r="B5654" s="310" t="s">
        <v>39860</v>
      </c>
      <c r="C5654" s="310" t="s">
        <v>16766</v>
      </c>
      <c r="D5654" s="310" t="s">
        <v>39861</v>
      </c>
      <c r="E5654" s="310"/>
      <c r="F5654" s="310" t="s">
        <v>29101</v>
      </c>
      <c r="G5654" s="310"/>
      <c r="H5654" s="314">
        <v>0.4</v>
      </c>
      <c r="I5654" s="314">
        <v>14.7</v>
      </c>
      <c r="J5654" s="310" t="s">
        <v>301</v>
      </c>
      <c r="K5654" s="314">
        <v>35.007440000000003</v>
      </c>
      <c r="L5654" s="314">
        <v>-84.400220000000004</v>
      </c>
      <c r="M5654" s="314" t="s">
        <v>38423</v>
      </c>
      <c r="N5654" s="310" t="s">
        <v>26269</v>
      </c>
      <c r="O5654" s="310" t="s">
        <v>38672</v>
      </c>
      <c r="P5654" s="314">
        <v>1</v>
      </c>
      <c r="Q5654" s="310" t="s">
        <v>28057</v>
      </c>
      <c r="R5654" s="310" t="s">
        <v>25802</v>
      </c>
      <c r="S5654" s="310" t="s">
        <v>26197</v>
      </c>
      <c r="T5654" s="310"/>
      <c r="U5654" s="310" t="s">
        <v>26198</v>
      </c>
      <c r="V5654" s="310" t="s">
        <v>26204</v>
      </c>
      <c r="W5654" s="91" t="s">
        <v>39862</v>
      </c>
      <c r="X5654" s="91" t="s">
        <v>39863</v>
      </c>
      <c r="Y5654" s="97"/>
      <c r="AA5654" s="91" t="str">
        <v>NPOTA000.4PO</v>
      </c>
    </row>
    <row r="5655" spans="1:27" s="91" customFormat="1" ht="15" customHeight="1" x14ac:dyDescent="0.35">
      <c r="A5655" s="310" t="s">
        <v>39864</v>
      </c>
      <c r="B5655" s="310" t="s">
        <v>39865</v>
      </c>
      <c r="C5655" s="310" t="s">
        <v>16766</v>
      </c>
      <c r="D5655" s="310" t="s">
        <v>39866</v>
      </c>
      <c r="E5655" s="310"/>
      <c r="F5655" s="310" t="s">
        <v>29101</v>
      </c>
      <c r="G5655" s="310"/>
      <c r="H5655" s="314">
        <v>0.5</v>
      </c>
      <c r="I5655" s="314">
        <v>14.7</v>
      </c>
      <c r="J5655" s="310" t="s">
        <v>301</v>
      </c>
      <c r="K5655" s="314">
        <v>35.007899999999999</v>
      </c>
      <c r="L5655" s="314">
        <v>-84.399420000000006</v>
      </c>
      <c r="M5655" s="314" t="s">
        <v>38423</v>
      </c>
      <c r="N5655" s="310" t="s">
        <v>26269</v>
      </c>
      <c r="O5655" s="310" t="s">
        <v>38672</v>
      </c>
      <c r="P5655" s="314">
        <v>1</v>
      </c>
      <c r="Q5655" s="310" t="s">
        <v>28057</v>
      </c>
      <c r="R5655" s="310" t="s">
        <v>25802</v>
      </c>
      <c r="S5655" s="310" t="s">
        <v>26197</v>
      </c>
      <c r="T5655" s="310"/>
      <c r="U5655" s="310" t="s">
        <v>26198</v>
      </c>
      <c r="V5655" s="310" t="s">
        <v>26204</v>
      </c>
      <c r="W5655" s="91" t="s">
        <v>39867</v>
      </c>
      <c r="X5655" s="91" t="s">
        <v>39868</v>
      </c>
      <c r="Y5655" s="97"/>
      <c r="AA5655" s="91" t="str">
        <v>NPOTA000.5PO</v>
      </c>
    </row>
    <row r="5656" spans="1:27" s="91" customFormat="1" ht="15" customHeight="1" x14ac:dyDescent="0.35">
      <c r="A5656" t="s">
        <v>16770</v>
      </c>
      <c r="B5656" t="s">
        <v>16769</v>
      </c>
      <c r="C5656" t="s">
        <v>16766</v>
      </c>
      <c r="D5656" t="s">
        <v>16771</v>
      </c>
      <c r="E5656"/>
      <c r="F5656" t="s">
        <v>29101</v>
      </c>
      <c r="G5656"/>
      <c r="H5656">
        <v>1</v>
      </c>
      <c r="I5656">
        <v>14.39</v>
      </c>
      <c r="J5656" t="s">
        <v>301</v>
      </c>
      <c r="K5656">
        <v>35.011650000000003</v>
      </c>
      <c r="L5656">
        <v>-84.392600000000002</v>
      </c>
      <c r="M5656" s="100" t="s">
        <v>38423</v>
      </c>
      <c r="N5656" t="s">
        <v>26269</v>
      </c>
      <c r="O5656" t="s">
        <v>42544</v>
      </c>
      <c r="P5656">
        <v>1</v>
      </c>
      <c r="Q5656" t="s">
        <v>28057</v>
      </c>
      <c r="R5656" t="s">
        <v>25802</v>
      </c>
      <c r="S5656" t="s">
        <v>26197</v>
      </c>
      <c r="T5656"/>
      <c r="U5656" t="s">
        <v>26198</v>
      </c>
      <c r="V5656" t="s">
        <v>26204</v>
      </c>
      <c r="W5656" s="91" t="s">
        <v>16772</v>
      </c>
      <c r="X5656" s="91" t="s">
        <v>32883</v>
      </c>
      <c r="Y5656" s="97"/>
      <c r="AA5656" s="91" t="str">
        <v>NPOTA001.0PO</v>
      </c>
    </row>
    <row r="5657" spans="1:27" s="91" customFormat="1" ht="15" customHeight="1" x14ac:dyDescent="0.35">
      <c r="A5657" t="s">
        <v>16774</v>
      </c>
      <c r="B5657" t="s">
        <v>16773</v>
      </c>
      <c r="C5657" t="s">
        <v>16766</v>
      </c>
      <c r="D5657" t="s">
        <v>16775</v>
      </c>
      <c r="E5657"/>
      <c r="F5657" t="s">
        <v>29101</v>
      </c>
      <c r="G5657"/>
      <c r="H5657">
        <v>1.3</v>
      </c>
      <c r="I5657">
        <v>14.3</v>
      </c>
      <c r="J5657" t="s">
        <v>301</v>
      </c>
      <c r="K5657">
        <v>35.010599999999997</v>
      </c>
      <c r="L5657">
        <v>-84.390900000000002</v>
      </c>
      <c r="M5657" s="100" t="s">
        <v>38423</v>
      </c>
      <c r="N5657" t="s">
        <v>26269</v>
      </c>
      <c r="O5657" t="s">
        <v>42544</v>
      </c>
      <c r="P5657">
        <v>1</v>
      </c>
      <c r="Q5657" t="s">
        <v>28057</v>
      </c>
      <c r="R5657" t="s">
        <v>25802</v>
      </c>
      <c r="S5657" t="s">
        <v>26197</v>
      </c>
      <c r="T5657"/>
      <c r="U5657" t="s">
        <v>26198</v>
      </c>
      <c r="V5657" t="s">
        <v>26204</v>
      </c>
      <c r="W5657" s="91" t="s">
        <v>35656</v>
      </c>
      <c r="X5657" s="91" t="s">
        <v>32884</v>
      </c>
      <c r="Y5657" s="97"/>
      <c r="AA5657" s="91" t="str">
        <v>NPOTA001.3PO</v>
      </c>
    </row>
    <row r="5658" spans="1:27" s="91" customFormat="1" ht="15" customHeight="1" x14ac:dyDescent="0.35">
      <c r="A5658" t="s">
        <v>39869</v>
      </c>
      <c r="B5658" t="s">
        <v>39870</v>
      </c>
      <c r="C5658" t="s">
        <v>16766</v>
      </c>
      <c r="D5658" t="s">
        <v>39871</v>
      </c>
      <c r="E5658"/>
      <c r="F5658" t="s">
        <v>29101</v>
      </c>
      <c r="G5658"/>
      <c r="H5658">
        <v>1.4</v>
      </c>
      <c r="I5658">
        <v>13.9</v>
      </c>
      <c r="J5658" t="s">
        <v>301</v>
      </c>
      <c r="K5658">
        <v>35.013651193999998</v>
      </c>
      <c r="L5658">
        <v>-84.388444528500003</v>
      </c>
      <c r="M5658" s="100" t="s">
        <v>38423</v>
      </c>
      <c r="N5658" t="s">
        <v>26269</v>
      </c>
      <c r="O5658" t="s">
        <v>38672</v>
      </c>
      <c r="P5658">
        <v>1</v>
      </c>
      <c r="Q5658" t="s">
        <v>28057</v>
      </c>
      <c r="R5658" t="s">
        <v>25802</v>
      </c>
      <c r="S5658" t="s">
        <v>26197</v>
      </c>
      <c r="T5658"/>
      <c r="U5658" t="s">
        <v>26198</v>
      </c>
      <c r="V5658" t="s">
        <v>26204</v>
      </c>
      <c r="W5658" s="91" t="s">
        <v>16779</v>
      </c>
      <c r="X5658" s="91" t="s">
        <v>39872</v>
      </c>
      <c r="Y5658" s="97"/>
      <c r="AA5658" s="91" t="str">
        <v>NPOTA001.4PO</v>
      </c>
    </row>
    <row r="5659" spans="1:27" s="91" customFormat="1" ht="15" customHeight="1" x14ac:dyDescent="0.35">
      <c r="A5659" t="s">
        <v>16777</v>
      </c>
      <c r="B5659" t="s">
        <v>16776</v>
      </c>
      <c r="C5659" t="s">
        <v>16766</v>
      </c>
      <c r="D5659" t="s">
        <v>16778</v>
      </c>
      <c r="E5659"/>
      <c r="F5659" t="s">
        <v>29101</v>
      </c>
      <c r="G5659"/>
      <c r="H5659">
        <v>1.5</v>
      </c>
      <c r="I5659">
        <v>13.8</v>
      </c>
      <c r="J5659" t="s">
        <v>301</v>
      </c>
      <c r="K5659">
        <v>35.013550000000002</v>
      </c>
      <c r="L5659">
        <v>-84.386240000000001</v>
      </c>
      <c r="M5659" s="100" t="s">
        <v>38423</v>
      </c>
      <c r="N5659" t="s">
        <v>26269</v>
      </c>
      <c r="O5659" t="s">
        <v>42544</v>
      </c>
      <c r="P5659">
        <v>1</v>
      </c>
      <c r="Q5659" t="s">
        <v>28057</v>
      </c>
      <c r="R5659" t="s">
        <v>25802</v>
      </c>
      <c r="S5659" t="s">
        <v>26197</v>
      </c>
      <c r="T5659"/>
      <c r="U5659" t="s">
        <v>26198</v>
      </c>
      <c r="V5659" t="s">
        <v>26204</v>
      </c>
      <c r="W5659" s="91" t="s">
        <v>16779</v>
      </c>
      <c r="X5659" s="91" t="s">
        <v>32885</v>
      </c>
      <c r="Y5659" s="97"/>
      <c r="AA5659" s="91" t="str">
        <v>NPOTA001.5PO</v>
      </c>
    </row>
    <row r="5660" spans="1:27" s="91" customFormat="1" ht="15" customHeight="1" x14ac:dyDescent="0.35">
      <c r="A5660" s="310" t="s">
        <v>39873</v>
      </c>
      <c r="B5660" s="310" t="s">
        <v>39874</v>
      </c>
      <c r="C5660" s="310" t="s">
        <v>16766</v>
      </c>
      <c r="D5660" s="310" t="s">
        <v>39875</v>
      </c>
      <c r="E5660" s="310"/>
      <c r="F5660" s="310" t="s">
        <v>29101</v>
      </c>
      <c r="G5660" s="310"/>
      <c r="H5660" s="314">
        <v>1.6</v>
      </c>
      <c r="I5660" s="314">
        <v>13.8</v>
      </c>
      <c r="J5660" s="310" t="s">
        <v>301</v>
      </c>
      <c r="K5660" s="314">
        <v>35.013550000000002</v>
      </c>
      <c r="L5660" s="314">
        <v>-84.384699999999995</v>
      </c>
      <c r="M5660" s="314" t="s">
        <v>38423</v>
      </c>
      <c r="N5660" s="310" t="s">
        <v>26269</v>
      </c>
      <c r="O5660" s="310" t="s">
        <v>38672</v>
      </c>
      <c r="P5660" s="314">
        <v>1</v>
      </c>
      <c r="Q5660" s="310" t="s">
        <v>28057</v>
      </c>
      <c r="R5660" s="310" t="s">
        <v>25802</v>
      </c>
      <c r="S5660" s="310" t="s">
        <v>26197</v>
      </c>
      <c r="T5660" s="310"/>
      <c r="U5660" s="310" t="s">
        <v>26198</v>
      </c>
      <c r="V5660" s="310" t="s">
        <v>26204</v>
      </c>
      <c r="W5660" s="91" t="s">
        <v>39876</v>
      </c>
      <c r="X5660" s="91" t="s">
        <v>39877</v>
      </c>
      <c r="Y5660" s="97"/>
      <c r="AA5660" s="91" t="str">
        <v>NPOTA001.6PO</v>
      </c>
    </row>
    <row r="5661" spans="1:27" s="91" customFormat="1" ht="15" customHeight="1" x14ac:dyDescent="0.35">
      <c r="A5661" s="310" t="s">
        <v>39878</v>
      </c>
      <c r="B5661" s="310" t="s">
        <v>39879</v>
      </c>
      <c r="C5661" s="310" t="s">
        <v>16766</v>
      </c>
      <c r="D5661" s="310" t="s">
        <v>39880</v>
      </c>
      <c r="E5661" s="310"/>
      <c r="F5661" s="310" t="s">
        <v>29101</v>
      </c>
      <c r="G5661" s="310"/>
      <c r="H5661" s="314">
        <v>1.7</v>
      </c>
      <c r="I5661" s="314">
        <v>13.8</v>
      </c>
      <c r="J5661" s="310" t="s">
        <v>301</v>
      </c>
      <c r="K5661" s="314">
        <v>35.013550000000002</v>
      </c>
      <c r="L5661" s="314">
        <v>-84.384479999999996</v>
      </c>
      <c r="M5661" s="314" t="s">
        <v>38423</v>
      </c>
      <c r="N5661" s="310" t="s">
        <v>26269</v>
      </c>
      <c r="O5661" s="310" t="s">
        <v>38672</v>
      </c>
      <c r="P5661" s="314">
        <v>1</v>
      </c>
      <c r="Q5661" s="310" t="s">
        <v>28057</v>
      </c>
      <c r="R5661" s="310" t="s">
        <v>25802</v>
      </c>
      <c r="S5661" s="310" t="s">
        <v>26197</v>
      </c>
      <c r="T5661" s="310"/>
      <c r="U5661" s="310" t="s">
        <v>26198</v>
      </c>
      <c r="V5661" s="310" t="s">
        <v>26204</v>
      </c>
      <c r="W5661" s="91" t="s">
        <v>39881</v>
      </c>
      <c r="X5661" s="91" t="s">
        <v>39882</v>
      </c>
      <c r="Y5661" s="97"/>
      <c r="AA5661" s="91" t="str">
        <v>NPOTA001.7PO</v>
      </c>
    </row>
    <row r="5662" spans="1:27" s="91" customFormat="1" ht="15" customHeight="1" x14ac:dyDescent="0.35">
      <c r="A5662" t="s">
        <v>16781</v>
      </c>
      <c r="B5662" t="s">
        <v>16780</v>
      </c>
      <c r="C5662" t="s">
        <v>16766</v>
      </c>
      <c r="D5662" t="s">
        <v>16782</v>
      </c>
      <c r="E5662"/>
      <c r="F5662" t="s">
        <v>29101</v>
      </c>
      <c r="G5662"/>
      <c r="H5662">
        <v>2.4</v>
      </c>
      <c r="I5662">
        <v>13.05</v>
      </c>
      <c r="J5662" t="s">
        <v>301</v>
      </c>
      <c r="K5662">
        <v>35.017049999999998</v>
      </c>
      <c r="L5662">
        <v>-84.378370000000004</v>
      </c>
      <c r="M5662" s="100" t="s">
        <v>38423</v>
      </c>
      <c r="N5662" t="s">
        <v>26269</v>
      </c>
      <c r="O5662" t="s">
        <v>42544</v>
      </c>
      <c r="P5662">
        <v>1</v>
      </c>
      <c r="Q5662" t="s">
        <v>28057</v>
      </c>
      <c r="R5662" t="s">
        <v>25802</v>
      </c>
      <c r="S5662" t="s">
        <v>26197</v>
      </c>
      <c r="T5662"/>
      <c r="U5662" t="s">
        <v>26198</v>
      </c>
      <c r="V5662" t="s">
        <v>26204</v>
      </c>
      <c r="Y5662" s="97"/>
      <c r="AA5662" s="91" t="str">
        <v>NPOTA002.4PO</v>
      </c>
    </row>
    <row r="5663" spans="1:27" s="91" customFormat="1" ht="15" customHeight="1" x14ac:dyDescent="0.35">
      <c r="A5663" t="s">
        <v>16784</v>
      </c>
      <c r="B5663" t="s">
        <v>16783</v>
      </c>
      <c r="C5663" t="s">
        <v>16766</v>
      </c>
      <c r="D5663" t="s">
        <v>16785</v>
      </c>
      <c r="E5663"/>
      <c r="F5663" t="s">
        <v>29101</v>
      </c>
      <c r="G5663"/>
      <c r="H5663">
        <v>2.6</v>
      </c>
      <c r="I5663">
        <v>12.86</v>
      </c>
      <c r="J5663" t="s">
        <v>301</v>
      </c>
      <c r="K5663">
        <v>35.02084</v>
      </c>
      <c r="L5663">
        <v>-84.377189999999999</v>
      </c>
      <c r="M5663" s="100" t="s">
        <v>38423</v>
      </c>
      <c r="N5663" t="s">
        <v>26269</v>
      </c>
      <c r="O5663" t="s">
        <v>42544</v>
      </c>
      <c r="P5663">
        <v>1</v>
      </c>
      <c r="Q5663" t="s">
        <v>28057</v>
      </c>
      <c r="R5663" t="s">
        <v>25802</v>
      </c>
      <c r="S5663" t="s">
        <v>26197</v>
      </c>
      <c r="T5663"/>
      <c r="U5663" t="s">
        <v>26198</v>
      </c>
      <c r="V5663" t="s">
        <v>26204</v>
      </c>
      <c r="X5663" s="91" t="s">
        <v>32886</v>
      </c>
      <c r="Y5663" s="97"/>
      <c r="AA5663" s="91" t="str">
        <v>NPOTA002.6PO</v>
      </c>
    </row>
    <row r="5664" spans="1:27" s="91" customFormat="1" ht="15" customHeight="1" x14ac:dyDescent="0.35">
      <c r="A5664" t="s">
        <v>16787</v>
      </c>
      <c r="B5664" t="s">
        <v>16786</v>
      </c>
      <c r="C5664" t="s">
        <v>16766</v>
      </c>
      <c r="D5664" t="s">
        <v>16788</v>
      </c>
      <c r="E5664"/>
      <c r="F5664" t="s">
        <v>29101</v>
      </c>
      <c r="G5664"/>
      <c r="H5664">
        <v>2.8</v>
      </c>
      <c r="I5664">
        <v>12.79</v>
      </c>
      <c r="J5664" t="s">
        <v>301</v>
      </c>
      <c r="K5664">
        <v>35.02478</v>
      </c>
      <c r="L5664">
        <v>-84.374120000000005</v>
      </c>
      <c r="M5664" s="100" t="s">
        <v>38423</v>
      </c>
      <c r="N5664" t="s">
        <v>26269</v>
      </c>
      <c r="O5664" t="s">
        <v>42544</v>
      </c>
      <c r="P5664">
        <v>1</v>
      </c>
      <c r="Q5664" t="s">
        <v>28057</v>
      </c>
      <c r="R5664" t="s">
        <v>25802</v>
      </c>
      <c r="S5664" t="s">
        <v>26197</v>
      </c>
      <c r="T5664"/>
      <c r="U5664" t="s">
        <v>26198</v>
      </c>
      <c r="V5664" t="s">
        <v>26204</v>
      </c>
      <c r="W5664" s="91" t="s">
        <v>16789</v>
      </c>
      <c r="X5664" s="91" t="s">
        <v>32885</v>
      </c>
      <c r="Y5664" s="97"/>
      <c r="AA5664" s="91" t="str">
        <v>NPOTA002.8PO</v>
      </c>
    </row>
    <row r="5665" spans="1:27" s="91" customFormat="1" ht="15" customHeight="1" x14ac:dyDescent="0.35">
      <c r="A5665" t="s">
        <v>16791</v>
      </c>
      <c r="B5665" t="s">
        <v>16790</v>
      </c>
      <c r="C5665" t="s">
        <v>16766</v>
      </c>
      <c r="D5665" t="s">
        <v>16792</v>
      </c>
      <c r="E5665"/>
      <c r="F5665" t="s">
        <v>29101</v>
      </c>
      <c r="G5665"/>
      <c r="H5665">
        <v>3.3</v>
      </c>
      <c r="I5665">
        <v>9.9</v>
      </c>
      <c r="J5665" t="s">
        <v>301</v>
      </c>
      <c r="K5665">
        <v>35.025190000000002</v>
      </c>
      <c r="L5665">
        <v>-84.372810000000001</v>
      </c>
      <c r="M5665" s="100" t="s">
        <v>38423</v>
      </c>
      <c r="N5665" t="s">
        <v>26269</v>
      </c>
      <c r="O5665" t="s">
        <v>42544</v>
      </c>
      <c r="P5665">
        <v>1</v>
      </c>
      <c r="Q5665" t="s">
        <v>28057</v>
      </c>
      <c r="R5665" t="s">
        <v>25802</v>
      </c>
      <c r="S5665" t="s">
        <v>26197</v>
      </c>
      <c r="T5665"/>
      <c r="U5665" t="s">
        <v>26198</v>
      </c>
      <c r="V5665" t="s">
        <v>26204</v>
      </c>
      <c r="W5665" s="91" t="s">
        <v>16793</v>
      </c>
      <c r="X5665" s="91" t="s">
        <v>32885</v>
      </c>
      <c r="Y5665" s="97"/>
      <c r="AA5665" s="91" t="str">
        <v>NPOTA003.3PO</v>
      </c>
    </row>
    <row r="5666" spans="1:27" s="91" customFormat="1" ht="15" customHeight="1" x14ac:dyDescent="0.35">
      <c r="A5666" t="s">
        <v>39883</v>
      </c>
      <c r="B5666" t="s">
        <v>16794</v>
      </c>
      <c r="C5666" t="s">
        <v>16766</v>
      </c>
      <c r="D5666" t="s">
        <v>16795</v>
      </c>
      <c r="E5666"/>
      <c r="F5666" t="s">
        <v>29101</v>
      </c>
      <c r="G5666"/>
      <c r="H5666">
        <v>3.8</v>
      </c>
      <c r="I5666">
        <v>9.75</v>
      </c>
      <c r="J5666" t="s">
        <v>301</v>
      </c>
      <c r="K5666">
        <v>35.028599999999997</v>
      </c>
      <c r="L5666">
        <v>-84.367500000000007</v>
      </c>
      <c r="M5666" s="100" t="s">
        <v>38423</v>
      </c>
      <c r="N5666" t="s">
        <v>26269</v>
      </c>
      <c r="O5666" t="s">
        <v>42544</v>
      </c>
      <c r="P5666">
        <v>1</v>
      </c>
      <c r="Q5666" t="s">
        <v>28057</v>
      </c>
      <c r="R5666" t="s">
        <v>25802</v>
      </c>
      <c r="S5666" t="s">
        <v>26197</v>
      </c>
      <c r="T5666"/>
      <c r="U5666" t="s">
        <v>26198</v>
      </c>
      <c r="V5666" t="s">
        <v>26204</v>
      </c>
      <c r="W5666" s="91" t="s">
        <v>39884</v>
      </c>
      <c r="Y5666" s="97"/>
      <c r="AA5666" s="91" t="str">
        <v>NPOTA003.6PO</v>
      </c>
    </row>
    <row r="5667" spans="1:27" s="91" customFormat="1" ht="15" customHeight="1" x14ac:dyDescent="0.35">
      <c r="A5667" s="310" t="s">
        <v>39885</v>
      </c>
      <c r="B5667" s="310" t="s">
        <v>39886</v>
      </c>
      <c r="C5667" s="310" t="s">
        <v>16766</v>
      </c>
      <c r="D5667" s="310" t="s">
        <v>39887</v>
      </c>
      <c r="E5667" s="310"/>
      <c r="F5667" s="310" t="s">
        <v>29101</v>
      </c>
      <c r="G5667" s="310"/>
      <c r="H5667" s="314">
        <v>3.7</v>
      </c>
      <c r="I5667" s="314">
        <v>9.6999999999999993</v>
      </c>
      <c r="J5667" s="310" t="s">
        <v>301</v>
      </c>
      <c r="K5667" s="314">
        <v>35.030025552600002</v>
      </c>
      <c r="L5667" s="314">
        <v>-84.364256517000001</v>
      </c>
      <c r="M5667" s="314" t="s">
        <v>38423</v>
      </c>
      <c r="N5667" s="310" t="s">
        <v>26269</v>
      </c>
      <c r="O5667" s="310" t="s">
        <v>38672</v>
      </c>
      <c r="P5667" s="314">
        <v>1</v>
      </c>
      <c r="Q5667" s="310" t="s">
        <v>28057</v>
      </c>
      <c r="R5667" s="310" t="s">
        <v>25802</v>
      </c>
      <c r="S5667" s="310" t="s">
        <v>26197</v>
      </c>
      <c r="T5667" s="310"/>
      <c r="U5667" s="310" t="s">
        <v>26198</v>
      </c>
      <c r="V5667" s="310" t="s">
        <v>26204</v>
      </c>
      <c r="W5667" s="91" t="s">
        <v>39888</v>
      </c>
      <c r="X5667" s="91" t="s">
        <v>39889</v>
      </c>
      <c r="Y5667" s="97"/>
      <c r="AA5667" s="91" t="str">
        <v>NPOTA003.7PO</v>
      </c>
    </row>
    <row r="5668" spans="1:27" s="91" customFormat="1" ht="15" customHeight="1" x14ac:dyDescent="0.35">
      <c r="A5668" t="s">
        <v>39890</v>
      </c>
      <c r="B5668" t="s">
        <v>39891</v>
      </c>
      <c r="C5668" t="s">
        <v>16766</v>
      </c>
      <c r="D5668" t="s">
        <v>39892</v>
      </c>
      <c r="E5668"/>
      <c r="F5668" t="s">
        <v>29101</v>
      </c>
      <c r="G5668"/>
      <c r="H5668">
        <v>3.9</v>
      </c>
      <c r="I5668">
        <v>9.6999999999999993</v>
      </c>
      <c r="J5668" t="s">
        <v>301</v>
      </c>
      <c r="K5668">
        <v>35.031399999999998</v>
      </c>
      <c r="L5668">
        <v>-84.362700000000004</v>
      </c>
      <c r="M5668" s="100" t="s">
        <v>38423</v>
      </c>
      <c r="N5668" t="s">
        <v>26269</v>
      </c>
      <c r="O5668" t="s">
        <v>38672</v>
      </c>
      <c r="P5668">
        <v>1</v>
      </c>
      <c r="Q5668" t="s">
        <v>28057</v>
      </c>
      <c r="R5668" t="s">
        <v>25802</v>
      </c>
      <c r="S5668" t="s">
        <v>26197</v>
      </c>
      <c r="T5668"/>
      <c r="U5668" t="s">
        <v>26198</v>
      </c>
      <c r="V5668" t="s">
        <v>26204</v>
      </c>
      <c r="W5668" s="91" t="s">
        <v>39893</v>
      </c>
      <c r="X5668" s="91" t="s">
        <v>39894</v>
      </c>
      <c r="Y5668" s="97"/>
      <c r="AA5668" s="91" t="str">
        <v>NPOTA003.9PO</v>
      </c>
    </row>
    <row r="5669" spans="1:27" s="91" customFormat="1" ht="15" customHeight="1" x14ac:dyDescent="0.35">
      <c r="A5669" t="s">
        <v>16797</v>
      </c>
      <c r="B5669" t="s">
        <v>16796</v>
      </c>
      <c r="C5669" t="s">
        <v>16766</v>
      </c>
      <c r="D5669" t="s">
        <v>41546</v>
      </c>
      <c r="E5669"/>
      <c r="F5669" t="s">
        <v>29101</v>
      </c>
      <c r="G5669"/>
      <c r="H5669">
        <v>4</v>
      </c>
      <c r="I5669">
        <v>7.91</v>
      </c>
      <c r="J5669" t="s">
        <v>301</v>
      </c>
      <c r="K5669">
        <v>35.0319</v>
      </c>
      <c r="L5669">
        <v>-84.361400000000003</v>
      </c>
      <c r="M5669" s="100" t="s">
        <v>38423</v>
      </c>
      <c r="N5669" t="s">
        <v>26269</v>
      </c>
      <c r="O5669" t="s">
        <v>42544</v>
      </c>
      <c r="P5669">
        <v>1</v>
      </c>
      <c r="Q5669" t="s">
        <v>28057</v>
      </c>
      <c r="R5669" t="s">
        <v>25802</v>
      </c>
      <c r="S5669" t="s">
        <v>26197</v>
      </c>
      <c r="T5669"/>
      <c r="U5669" t="s">
        <v>26198</v>
      </c>
      <c r="V5669" t="s">
        <v>26204</v>
      </c>
      <c r="W5669" s="91" t="s">
        <v>41547</v>
      </c>
      <c r="Y5669" s="97"/>
      <c r="AA5669" s="91" t="str">
        <v>NPOTA004.0PO</v>
      </c>
    </row>
    <row r="5670" spans="1:27" s="91" customFormat="1" ht="15" customHeight="1" x14ac:dyDescent="0.35">
      <c r="A5670" t="s">
        <v>16799</v>
      </c>
      <c r="B5670" t="s">
        <v>16798</v>
      </c>
      <c r="C5670" t="s">
        <v>16766</v>
      </c>
      <c r="D5670" t="s">
        <v>16800</v>
      </c>
      <c r="E5670"/>
      <c r="F5670" t="s">
        <v>29101</v>
      </c>
      <c r="G5670"/>
      <c r="H5670">
        <v>4.5999999999999996</v>
      </c>
      <c r="I5670">
        <v>6.74</v>
      </c>
      <c r="J5670" t="s">
        <v>301</v>
      </c>
      <c r="K5670">
        <v>35.032121600000004</v>
      </c>
      <c r="L5670">
        <v>-84.356922900000001</v>
      </c>
      <c r="M5670" s="100" t="s">
        <v>38423</v>
      </c>
      <c r="N5670" t="s">
        <v>26269</v>
      </c>
      <c r="O5670" t="s">
        <v>42544</v>
      </c>
      <c r="P5670">
        <v>1</v>
      </c>
      <c r="Q5670" t="s">
        <v>28057</v>
      </c>
      <c r="R5670" t="s">
        <v>25802</v>
      </c>
      <c r="S5670" t="s">
        <v>26197</v>
      </c>
      <c r="T5670"/>
      <c r="U5670" t="s">
        <v>26198</v>
      </c>
      <c r="V5670" t="s">
        <v>26204</v>
      </c>
      <c r="X5670" s="91" t="s">
        <v>37406</v>
      </c>
      <c r="Y5670" s="97"/>
      <c r="AA5670" s="91" t="str">
        <v>NPOTA004.6PO</v>
      </c>
    </row>
    <row r="5671" spans="1:27" s="91" customFormat="1" ht="15" customHeight="1" x14ac:dyDescent="0.35">
      <c r="A5671" t="s">
        <v>39895</v>
      </c>
      <c r="B5671" t="s">
        <v>39896</v>
      </c>
      <c r="C5671" t="s">
        <v>16766</v>
      </c>
      <c r="D5671" t="s">
        <v>39897</v>
      </c>
      <c r="E5671"/>
      <c r="F5671" t="s">
        <v>29101</v>
      </c>
      <c r="G5671"/>
      <c r="H5671">
        <v>4.7</v>
      </c>
      <c r="I5671">
        <v>13.9</v>
      </c>
      <c r="J5671" t="s">
        <v>301</v>
      </c>
      <c r="K5671">
        <v>35.035499999199999</v>
      </c>
      <c r="L5671">
        <v>-84.351833330299996</v>
      </c>
      <c r="M5671" s="100" t="s">
        <v>38423</v>
      </c>
      <c r="N5671" t="s">
        <v>26269</v>
      </c>
      <c r="O5671" t="s">
        <v>38672</v>
      </c>
      <c r="P5671">
        <v>1</v>
      </c>
      <c r="Q5671" t="s">
        <v>28057</v>
      </c>
      <c r="R5671" t="s">
        <v>25802</v>
      </c>
      <c r="S5671" t="s">
        <v>26197</v>
      </c>
      <c r="T5671"/>
      <c r="U5671" t="s">
        <v>26198</v>
      </c>
      <c r="V5671" t="s">
        <v>26204</v>
      </c>
      <c r="W5671" s="91" t="s">
        <v>39898</v>
      </c>
      <c r="X5671" s="91" t="s">
        <v>39899</v>
      </c>
      <c r="Y5671" s="97"/>
      <c r="AA5671" s="91" t="str">
        <v>NPOTA004.7PO</v>
      </c>
    </row>
    <row r="5672" spans="1:27" s="91" customFormat="1" ht="15" customHeight="1" x14ac:dyDescent="0.35">
      <c r="A5672" t="s">
        <v>16802</v>
      </c>
      <c r="B5672" t="s">
        <v>16801</v>
      </c>
      <c r="C5672" t="s">
        <v>16766</v>
      </c>
      <c r="D5672" t="s">
        <v>16803</v>
      </c>
      <c r="E5672"/>
      <c r="F5672" t="s">
        <v>29101</v>
      </c>
      <c r="G5672"/>
      <c r="H5672">
        <v>4.8</v>
      </c>
      <c r="I5672">
        <v>6.72</v>
      </c>
      <c r="J5672" t="s">
        <v>301</v>
      </c>
      <c r="K5672">
        <v>35.035600000000002</v>
      </c>
      <c r="L5672">
        <v>-84.350269999999995</v>
      </c>
      <c r="M5672" s="100" t="s">
        <v>38423</v>
      </c>
      <c r="N5672" t="s">
        <v>26269</v>
      </c>
      <c r="O5672" t="s">
        <v>42544</v>
      </c>
      <c r="P5672">
        <v>1</v>
      </c>
      <c r="Q5672" t="s">
        <v>28057</v>
      </c>
      <c r="R5672" t="s">
        <v>25802</v>
      </c>
      <c r="S5672" t="s">
        <v>26197</v>
      </c>
      <c r="T5672"/>
      <c r="U5672" t="s">
        <v>26198</v>
      </c>
      <c r="V5672" t="s">
        <v>26204</v>
      </c>
      <c r="Y5672" s="97"/>
      <c r="AA5672" s="91" t="str">
        <v>NPOTA004.8PO</v>
      </c>
    </row>
    <row r="5673" spans="1:27" s="91" customFormat="1" ht="15" customHeight="1" x14ac:dyDescent="0.35">
      <c r="A5673" t="s">
        <v>16805</v>
      </c>
      <c r="B5673" t="s">
        <v>16804</v>
      </c>
      <c r="C5673" t="s">
        <v>16766</v>
      </c>
      <c r="D5673" t="s">
        <v>16806</v>
      </c>
      <c r="E5673"/>
      <c r="F5673" t="s">
        <v>29101</v>
      </c>
      <c r="G5673"/>
      <c r="H5673">
        <v>6</v>
      </c>
      <c r="I5673">
        <v>2.88</v>
      </c>
      <c r="J5673" t="s">
        <v>301</v>
      </c>
      <c r="K5673">
        <v>35.05021</v>
      </c>
      <c r="L5673">
        <v>-84.328130000000002</v>
      </c>
      <c r="M5673" s="100" t="s">
        <v>38423</v>
      </c>
      <c r="N5673" t="s">
        <v>26269</v>
      </c>
      <c r="O5673" t="s">
        <v>42544</v>
      </c>
      <c r="P5673">
        <v>1</v>
      </c>
      <c r="Q5673" t="s">
        <v>32887</v>
      </c>
      <c r="R5673" t="s">
        <v>25802</v>
      </c>
      <c r="S5673" t="s">
        <v>26197</v>
      </c>
      <c r="T5673"/>
      <c r="U5673" t="s">
        <v>26198</v>
      </c>
      <c r="V5673" t="s">
        <v>26204</v>
      </c>
      <c r="W5673" s="91" t="s">
        <v>16807</v>
      </c>
      <c r="X5673" s="91" t="s">
        <v>32888</v>
      </c>
      <c r="Y5673" s="97"/>
      <c r="AA5673" s="91" t="str">
        <v>NPOTA006.0PO</v>
      </c>
    </row>
    <row r="5674" spans="1:27" s="91" customFormat="1" ht="15" customHeight="1" x14ac:dyDescent="0.35">
      <c r="A5674" t="s">
        <v>16809</v>
      </c>
      <c r="B5674" t="s">
        <v>16808</v>
      </c>
      <c r="C5674" t="s">
        <v>16766</v>
      </c>
      <c r="D5674" t="s">
        <v>16810</v>
      </c>
      <c r="E5674"/>
      <c r="F5674" t="s">
        <v>29101</v>
      </c>
      <c r="G5674"/>
      <c r="H5674">
        <v>8.3000000000000007</v>
      </c>
      <c r="I5674">
        <v>1.91</v>
      </c>
      <c r="J5674" t="s">
        <v>301</v>
      </c>
      <c r="K5674">
        <v>35.053879999999999</v>
      </c>
      <c r="L5674">
        <v>-84.318330000000003</v>
      </c>
      <c r="M5674" s="100" t="s">
        <v>38423</v>
      </c>
      <c r="N5674" t="s">
        <v>26269</v>
      </c>
      <c r="O5674" t="s">
        <v>42544</v>
      </c>
      <c r="P5674">
        <v>1</v>
      </c>
      <c r="Q5674" t="s">
        <v>32887</v>
      </c>
      <c r="R5674" t="s">
        <v>25802</v>
      </c>
      <c r="S5674" t="s">
        <v>26197</v>
      </c>
      <c r="T5674"/>
      <c r="U5674" t="s">
        <v>26198</v>
      </c>
      <c r="V5674" t="s">
        <v>26204</v>
      </c>
      <c r="W5674" s="91" t="s">
        <v>16811</v>
      </c>
      <c r="X5674" s="91" t="s">
        <v>35657</v>
      </c>
      <c r="Y5674" s="97"/>
      <c r="AA5674" s="91" t="str">
        <v>NPOTA008.3PO</v>
      </c>
    </row>
    <row r="5675" spans="1:27" s="91" customFormat="1" ht="15" customHeight="1" x14ac:dyDescent="0.35">
      <c r="A5675" t="s">
        <v>16813</v>
      </c>
      <c r="B5675" t="s">
        <v>16812</v>
      </c>
      <c r="C5675" t="s">
        <v>16814</v>
      </c>
      <c r="D5675" t="s">
        <v>16815</v>
      </c>
      <c r="E5675"/>
      <c r="F5675" t="s">
        <v>29101</v>
      </c>
      <c r="G5675"/>
      <c r="H5675">
        <v>0.3</v>
      </c>
      <c r="I5675">
        <v>0.91</v>
      </c>
      <c r="J5675" t="s">
        <v>301</v>
      </c>
      <c r="K5675">
        <v>35.035269999999997</v>
      </c>
      <c r="L5675">
        <v>-84.355170000000001</v>
      </c>
      <c r="M5675" s="100" t="s">
        <v>38423</v>
      </c>
      <c r="N5675" t="s">
        <v>26269</v>
      </c>
      <c r="O5675" t="s">
        <v>42544</v>
      </c>
      <c r="P5675">
        <v>1</v>
      </c>
      <c r="Q5675" t="s">
        <v>27139</v>
      </c>
      <c r="R5675" t="s">
        <v>25802</v>
      </c>
      <c r="S5675" t="s">
        <v>26197</v>
      </c>
      <c r="T5675"/>
      <c r="U5675" t="s">
        <v>26198</v>
      </c>
      <c r="V5675" t="s">
        <v>26204</v>
      </c>
      <c r="W5675" s="91" t="s">
        <v>16816</v>
      </c>
      <c r="X5675" s="91" t="s">
        <v>32889</v>
      </c>
      <c r="Y5675" s="97"/>
      <c r="AA5675" s="91" t="str">
        <v>NPOTA4.0T0.3PO</v>
      </c>
    </row>
    <row r="5676" spans="1:27" s="91" customFormat="1" ht="15" customHeight="1" x14ac:dyDescent="0.35">
      <c r="A5676" t="s">
        <v>16818</v>
      </c>
      <c r="B5676" t="s">
        <v>16817</v>
      </c>
      <c r="C5676" t="s">
        <v>16814</v>
      </c>
      <c r="D5676" t="s">
        <v>16819</v>
      </c>
      <c r="E5676"/>
      <c r="F5676" t="s">
        <v>29101</v>
      </c>
      <c r="G5676"/>
      <c r="H5676">
        <v>0.3</v>
      </c>
      <c r="I5676">
        <v>1.75</v>
      </c>
      <c r="J5676" t="s">
        <v>301</v>
      </c>
      <c r="K5676">
        <v>35.036369999999998</v>
      </c>
      <c r="L5676">
        <v>-84.327879999999993</v>
      </c>
      <c r="M5676" s="100" t="s">
        <v>38423</v>
      </c>
      <c r="N5676" t="s">
        <v>26269</v>
      </c>
      <c r="O5676" t="s">
        <v>42544</v>
      </c>
      <c r="P5676">
        <v>1</v>
      </c>
      <c r="Q5676" t="s">
        <v>32890</v>
      </c>
      <c r="R5676" t="s">
        <v>25802</v>
      </c>
      <c r="S5676" t="s">
        <v>26197</v>
      </c>
      <c r="T5676"/>
      <c r="U5676" t="s">
        <v>26198</v>
      </c>
      <c r="V5676" t="s">
        <v>26204</v>
      </c>
      <c r="W5676" s="91" t="s">
        <v>16820</v>
      </c>
      <c r="X5676" s="91" t="s">
        <v>32891</v>
      </c>
      <c r="Y5676" s="97"/>
      <c r="AA5676" s="91" t="str">
        <v>NPOTA5.9T0.3PO</v>
      </c>
    </row>
    <row r="5677" spans="1:27" s="91" customFormat="1" ht="15" customHeight="1" x14ac:dyDescent="0.35">
      <c r="A5677" t="s">
        <v>16822</v>
      </c>
      <c r="B5677" t="s">
        <v>16821</v>
      </c>
      <c r="C5677" t="s">
        <v>16814</v>
      </c>
      <c r="D5677" t="s">
        <v>16823</v>
      </c>
      <c r="E5677"/>
      <c r="F5677" t="s">
        <v>29101</v>
      </c>
      <c r="G5677"/>
      <c r="H5677">
        <v>0.4</v>
      </c>
      <c r="I5677">
        <v>1.72</v>
      </c>
      <c r="J5677" t="s">
        <v>301</v>
      </c>
      <c r="K5677">
        <v>35.036200000000001</v>
      </c>
      <c r="L5677">
        <v>-84.326160000000002</v>
      </c>
      <c r="M5677" s="100" t="s">
        <v>38423</v>
      </c>
      <c r="N5677" t="s">
        <v>26269</v>
      </c>
      <c r="O5677" t="s">
        <v>42544</v>
      </c>
      <c r="P5677">
        <v>1</v>
      </c>
      <c r="Q5677" t="s">
        <v>32890</v>
      </c>
      <c r="R5677" t="s">
        <v>25802</v>
      </c>
      <c r="S5677" t="s">
        <v>26197</v>
      </c>
      <c r="T5677"/>
      <c r="U5677" t="s">
        <v>26198</v>
      </c>
      <c r="V5677" t="s">
        <v>26204</v>
      </c>
      <c r="W5677" s="91" t="s">
        <v>16824</v>
      </c>
      <c r="X5677" s="91" t="s">
        <v>32892</v>
      </c>
      <c r="Y5677" s="97"/>
      <c r="AA5677" s="91" t="str">
        <v>NPOTA5.9T0.4PO</v>
      </c>
    </row>
    <row r="5678" spans="1:27" s="91" customFormat="1" ht="15" customHeight="1" x14ac:dyDescent="0.35">
      <c r="A5678" t="s">
        <v>16826</v>
      </c>
      <c r="B5678" t="s">
        <v>16825</v>
      </c>
      <c r="C5678" t="s">
        <v>16827</v>
      </c>
      <c r="D5678" t="s">
        <v>41548</v>
      </c>
      <c r="E5678"/>
      <c r="F5678" t="s">
        <v>27</v>
      </c>
      <c r="G5678"/>
      <c r="H5678">
        <v>0.4</v>
      </c>
      <c r="I5678">
        <v>63.11</v>
      </c>
      <c r="J5678" t="s">
        <v>619</v>
      </c>
      <c r="K5678">
        <v>36.447139999999997</v>
      </c>
      <c r="L5678">
        <v>-89.282669999999996</v>
      </c>
      <c r="M5678" s="100" t="s">
        <v>38448</v>
      </c>
      <c r="N5678" t="s">
        <v>619</v>
      </c>
      <c r="O5678" t="s">
        <v>42385</v>
      </c>
      <c r="P5678">
        <v>5</v>
      </c>
      <c r="Q5678" t="s">
        <v>28058</v>
      </c>
      <c r="R5678" t="s">
        <v>25816</v>
      </c>
      <c r="S5678" t="s">
        <v>26197</v>
      </c>
      <c r="T5678"/>
      <c r="U5678" t="s">
        <v>26198</v>
      </c>
      <c r="V5678" t="s">
        <v>26199</v>
      </c>
      <c r="W5678" s="91" t="s">
        <v>35658</v>
      </c>
      <c r="X5678" s="91" t="s">
        <v>42545</v>
      </c>
      <c r="Y5678" s="97"/>
      <c r="AA5678" s="91" t="str">
        <v>NREEL000.4OB</v>
      </c>
    </row>
    <row r="5679" spans="1:27" s="91" customFormat="1" ht="15" customHeight="1" x14ac:dyDescent="0.35">
      <c r="A5679" t="s">
        <v>16829</v>
      </c>
      <c r="B5679" t="s">
        <v>16828</v>
      </c>
      <c r="C5679" t="s">
        <v>16827</v>
      </c>
      <c r="D5679" t="s">
        <v>16830</v>
      </c>
      <c r="E5679"/>
      <c r="F5679" t="s">
        <v>27</v>
      </c>
      <c r="G5679" t="s">
        <v>929</v>
      </c>
      <c r="H5679">
        <v>2.4</v>
      </c>
      <c r="I5679">
        <v>55.97</v>
      </c>
      <c r="J5679" t="s">
        <v>619</v>
      </c>
      <c r="K5679">
        <v>36.463999999999999</v>
      </c>
      <c r="L5679">
        <v>-89.253699999999995</v>
      </c>
      <c r="M5679" s="100" t="s">
        <v>38448</v>
      </c>
      <c r="N5679" t="s">
        <v>619</v>
      </c>
      <c r="O5679" t="s">
        <v>42385</v>
      </c>
      <c r="P5679">
        <v>5</v>
      </c>
      <c r="Q5679" t="s">
        <v>28058</v>
      </c>
      <c r="R5679" t="s">
        <v>25816</v>
      </c>
      <c r="S5679" t="s">
        <v>26197</v>
      </c>
      <c r="T5679"/>
      <c r="U5679" t="s">
        <v>26198</v>
      </c>
      <c r="V5679" t="s">
        <v>26199</v>
      </c>
      <c r="W5679" s="91" t="s">
        <v>16831</v>
      </c>
      <c r="X5679" s="91" t="s">
        <v>38056</v>
      </c>
      <c r="Y5679" s="97"/>
      <c r="AA5679" s="91" t="str">
        <v>NREEL002.4OB</v>
      </c>
    </row>
    <row r="5680" spans="1:27" s="91" customFormat="1" ht="15" customHeight="1" x14ac:dyDescent="0.35">
      <c r="A5680" t="s">
        <v>16833</v>
      </c>
      <c r="B5680" t="s">
        <v>16832</v>
      </c>
      <c r="C5680" t="s">
        <v>16827</v>
      </c>
      <c r="D5680" t="s">
        <v>16834</v>
      </c>
      <c r="E5680"/>
      <c r="F5680" t="s">
        <v>929</v>
      </c>
      <c r="G5680"/>
      <c r="H5680">
        <v>3</v>
      </c>
      <c r="I5680">
        <v>54.52</v>
      </c>
      <c r="J5680" t="s">
        <v>619</v>
      </c>
      <c r="K5680">
        <v>36.47043</v>
      </c>
      <c r="L5680">
        <v>-89.247029999999995</v>
      </c>
      <c r="M5680" s="100" t="s">
        <v>38448</v>
      </c>
      <c r="N5680" t="s">
        <v>619</v>
      </c>
      <c r="O5680" t="s">
        <v>42385</v>
      </c>
      <c r="P5680">
        <v>5</v>
      </c>
      <c r="Q5680" t="s">
        <v>28058</v>
      </c>
      <c r="R5680" t="s">
        <v>25816</v>
      </c>
      <c r="S5680" t="s">
        <v>26197</v>
      </c>
      <c r="T5680"/>
      <c r="U5680" t="s">
        <v>26198</v>
      </c>
      <c r="V5680" t="s">
        <v>26199</v>
      </c>
      <c r="W5680" s="91" t="s">
        <v>16835</v>
      </c>
      <c r="X5680" s="91" t="s">
        <v>32893</v>
      </c>
      <c r="Y5680" s="97"/>
      <c r="AA5680" s="91" t="str">
        <v>NREEL003.0OB</v>
      </c>
    </row>
    <row r="5681" spans="1:27" s="91" customFormat="1" ht="15" customHeight="1" x14ac:dyDescent="0.35">
      <c r="A5681" t="s">
        <v>16837</v>
      </c>
      <c r="B5681" t="s">
        <v>16836</v>
      </c>
      <c r="C5681" t="s">
        <v>16827</v>
      </c>
      <c r="D5681" t="s">
        <v>16838</v>
      </c>
      <c r="E5681"/>
      <c r="F5681" t="s">
        <v>929</v>
      </c>
      <c r="G5681"/>
      <c r="H5681">
        <v>5.3</v>
      </c>
      <c r="I5681">
        <v>43.11</v>
      </c>
      <c r="J5681" t="s">
        <v>619</v>
      </c>
      <c r="K5681">
        <v>36.481229999999996</v>
      </c>
      <c r="L5681">
        <v>-89.212450000000004</v>
      </c>
      <c r="M5681" s="100" t="s">
        <v>38448</v>
      </c>
      <c r="N5681" t="s">
        <v>619</v>
      </c>
      <c r="O5681" t="s">
        <v>42385</v>
      </c>
      <c r="P5681">
        <v>5</v>
      </c>
      <c r="Q5681" t="s">
        <v>28058</v>
      </c>
      <c r="R5681" t="s">
        <v>25816</v>
      </c>
      <c r="S5681" t="s">
        <v>26197</v>
      </c>
      <c r="T5681"/>
      <c r="U5681" t="s">
        <v>26198</v>
      </c>
      <c r="V5681" t="s">
        <v>26199</v>
      </c>
      <c r="Y5681" s="97"/>
      <c r="AA5681" s="91" t="str">
        <v>NREEL005.3OB</v>
      </c>
    </row>
    <row r="5682" spans="1:27" s="91" customFormat="1" ht="15" customHeight="1" x14ac:dyDescent="0.35">
      <c r="A5682" t="s">
        <v>16840</v>
      </c>
      <c r="B5682" t="s">
        <v>16839</v>
      </c>
      <c r="C5682" t="s">
        <v>16841</v>
      </c>
      <c r="D5682" t="s">
        <v>16842</v>
      </c>
      <c r="E5682"/>
      <c r="F5682" t="s">
        <v>28998</v>
      </c>
      <c r="G5682"/>
      <c r="H5682">
        <v>0.3</v>
      </c>
      <c r="I5682">
        <v>2.5099999999999998</v>
      </c>
      <c r="J5682" t="s">
        <v>359</v>
      </c>
      <c r="K5682">
        <v>35.880600000000001</v>
      </c>
      <c r="L5682">
        <v>-83.875100000000003</v>
      </c>
      <c r="M5682" s="100" t="s">
        <v>38415</v>
      </c>
      <c r="N5682" t="s">
        <v>26602</v>
      </c>
      <c r="O5682" t="s">
        <v>42152</v>
      </c>
      <c r="P5682">
        <v>2</v>
      </c>
      <c r="Q5682" t="s">
        <v>32894</v>
      </c>
      <c r="R5682" t="s">
        <v>25825</v>
      </c>
      <c r="S5682" t="s">
        <v>26197</v>
      </c>
      <c r="T5682"/>
      <c r="U5682" t="s">
        <v>26198</v>
      </c>
      <c r="V5682" t="s">
        <v>26204</v>
      </c>
      <c r="W5682" s="91" t="s">
        <v>16843</v>
      </c>
      <c r="Y5682" s="97"/>
      <c r="AA5682" s="91" t="str">
        <v>NSPRI000.3KN</v>
      </c>
    </row>
    <row r="5683" spans="1:27" s="91" customFormat="1" ht="15" customHeight="1" x14ac:dyDescent="0.35">
      <c r="A5683" t="s">
        <v>16845</v>
      </c>
      <c r="B5683" t="s">
        <v>16844</v>
      </c>
      <c r="C5683" t="s">
        <v>16846</v>
      </c>
      <c r="D5683" t="s">
        <v>37407</v>
      </c>
      <c r="E5683"/>
      <c r="F5683" t="s">
        <v>29088</v>
      </c>
      <c r="G5683"/>
      <c r="H5683">
        <v>0.3</v>
      </c>
      <c r="I5683">
        <v>32.75</v>
      </c>
      <c r="J5683" t="s">
        <v>166</v>
      </c>
      <c r="K5683">
        <v>36.623049999999999</v>
      </c>
      <c r="L5683">
        <v>-87.51361</v>
      </c>
      <c r="M5683" s="100" t="s">
        <v>38413</v>
      </c>
      <c r="N5683" t="s">
        <v>26250</v>
      </c>
      <c r="O5683" t="s">
        <v>42520</v>
      </c>
      <c r="P5683">
        <v>4</v>
      </c>
      <c r="Q5683" t="s">
        <v>28060</v>
      </c>
      <c r="R5683" t="s">
        <v>25829</v>
      </c>
      <c r="S5683" t="s">
        <v>26197</v>
      </c>
      <c r="T5683"/>
      <c r="U5683" t="s">
        <v>26198</v>
      </c>
      <c r="V5683" t="s">
        <v>26199</v>
      </c>
      <c r="W5683" s="91" t="s">
        <v>16847</v>
      </c>
      <c r="X5683" s="91" t="s">
        <v>32895</v>
      </c>
      <c r="Y5683" s="97"/>
      <c r="AA5683" s="91" t="str">
        <v>NSPRI000.3MT</v>
      </c>
    </row>
    <row r="5684" spans="1:27" s="91" customFormat="1" ht="15" customHeight="1" x14ac:dyDescent="0.35">
      <c r="A5684" t="s">
        <v>16849</v>
      </c>
      <c r="B5684" t="s">
        <v>16848</v>
      </c>
      <c r="C5684" t="s">
        <v>16850</v>
      </c>
      <c r="D5684" t="s">
        <v>16851</v>
      </c>
      <c r="E5684"/>
      <c r="F5684" t="s">
        <v>29089</v>
      </c>
      <c r="G5684"/>
      <c r="H5684">
        <v>0.1</v>
      </c>
      <c r="I5684">
        <v>13.37</v>
      </c>
      <c r="J5684" t="s">
        <v>583</v>
      </c>
      <c r="K5684">
        <v>35.14669</v>
      </c>
      <c r="L5684">
        <v>-85.387860000000003</v>
      </c>
      <c r="M5684" s="100" t="s">
        <v>38386</v>
      </c>
      <c r="N5684" t="s">
        <v>29084</v>
      </c>
      <c r="O5684" t="s">
        <v>42396</v>
      </c>
      <c r="P5684">
        <v>4</v>
      </c>
      <c r="Q5684" t="s">
        <v>28061</v>
      </c>
      <c r="R5684" t="s">
        <v>25802</v>
      </c>
      <c r="S5684" t="s">
        <v>26197</v>
      </c>
      <c r="T5684"/>
      <c r="U5684" t="s">
        <v>26198</v>
      </c>
      <c r="V5684" t="s">
        <v>26199</v>
      </c>
      <c r="X5684" s="91" t="s">
        <v>35659</v>
      </c>
      <c r="Y5684" s="97"/>
      <c r="AA5684" s="91" t="str">
        <v>NSUCK000.1MI</v>
      </c>
    </row>
    <row r="5685" spans="1:27" s="91" customFormat="1" ht="15" customHeight="1" x14ac:dyDescent="0.35">
      <c r="A5685" t="s">
        <v>16853</v>
      </c>
      <c r="B5685" t="s">
        <v>16852</v>
      </c>
      <c r="C5685" t="s">
        <v>16854</v>
      </c>
      <c r="D5685" t="s">
        <v>16855</v>
      </c>
      <c r="E5685"/>
      <c r="F5685" t="s">
        <v>29090</v>
      </c>
      <c r="G5685"/>
      <c r="H5685">
        <v>27.5</v>
      </c>
      <c r="I5685">
        <v>145.68</v>
      </c>
      <c r="J5685" t="s">
        <v>16616</v>
      </c>
      <c r="K5685">
        <v>35.929290000000002</v>
      </c>
      <c r="L5685">
        <v>-82.110504000000006</v>
      </c>
      <c r="M5685" s="100" t="s">
        <v>38387</v>
      </c>
      <c r="N5685" t="s">
        <v>26214</v>
      </c>
      <c r="O5685" t="s">
        <v>42521</v>
      </c>
      <c r="P5685">
        <v>5</v>
      </c>
      <c r="Q5685" t="s">
        <v>26418</v>
      </c>
      <c r="R5685" t="s">
        <v>25821</v>
      </c>
      <c r="S5685" t="s">
        <v>25865</v>
      </c>
      <c r="T5685"/>
      <c r="U5685" t="s">
        <v>26198</v>
      </c>
      <c r="V5685" t="s">
        <v>26204</v>
      </c>
      <c r="X5685" s="91" t="s">
        <v>30284</v>
      </c>
      <c r="Y5685" s="97"/>
      <c r="AA5685" s="91" t="str">
        <v>NTOE027.5_NC</v>
      </c>
    </row>
    <row r="5686" spans="1:27" s="91" customFormat="1" ht="15" customHeight="1" x14ac:dyDescent="0.35">
      <c r="A5686" t="s">
        <v>16857</v>
      </c>
      <c r="B5686" t="s">
        <v>16856</v>
      </c>
      <c r="C5686" t="s">
        <v>16858</v>
      </c>
      <c r="D5686" t="s">
        <v>16859</v>
      </c>
      <c r="E5686"/>
      <c r="F5686" t="s">
        <v>58</v>
      </c>
      <c r="G5686"/>
      <c r="H5686">
        <v>14.7</v>
      </c>
      <c r="I5686">
        <v>21.59</v>
      </c>
      <c r="J5686" t="s">
        <v>814</v>
      </c>
      <c r="K5686">
        <v>36.420278000000003</v>
      </c>
      <c r="L5686">
        <v>-84.815740000000005</v>
      </c>
      <c r="M5686" s="100" t="s">
        <v>38426</v>
      </c>
      <c r="N5686" t="s">
        <v>26325</v>
      </c>
      <c r="O5686" t="s">
        <v>42522</v>
      </c>
      <c r="P5686">
        <v>4</v>
      </c>
      <c r="Q5686" t="s">
        <v>31963</v>
      </c>
      <c r="R5686" t="s">
        <v>25812</v>
      </c>
      <c r="S5686" t="s">
        <v>26197</v>
      </c>
      <c r="T5686"/>
      <c r="U5686" t="s">
        <v>26198</v>
      </c>
      <c r="V5686" t="s">
        <v>26199</v>
      </c>
      <c r="Y5686" s="97"/>
      <c r="AA5686" s="91" t="str">
        <v>NWOAK014.7FE</v>
      </c>
    </row>
    <row r="5687" spans="1:27" s="91" customFormat="1" ht="15" customHeight="1" x14ac:dyDescent="0.35">
      <c r="A5687" t="s">
        <v>16861</v>
      </c>
      <c r="B5687" t="s">
        <v>16860</v>
      </c>
      <c r="C5687" t="s">
        <v>16862</v>
      </c>
      <c r="D5687" t="s">
        <v>16863</v>
      </c>
      <c r="E5687"/>
      <c r="F5687" t="s">
        <v>29086</v>
      </c>
      <c r="G5687"/>
      <c r="H5687">
        <v>1.2</v>
      </c>
      <c r="I5687">
        <v>4.92</v>
      </c>
      <c r="J5687" t="s">
        <v>470</v>
      </c>
      <c r="K5687">
        <v>35.684722000000001</v>
      </c>
      <c r="L5687">
        <v>-85.817499999999995</v>
      </c>
      <c r="M5687" s="100" t="s">
        <v>38403</v>
      </c>
      <c r="N5687" t="s">
        <v>26290</v>
      </c>
      <c r="O5687" t="s">
        <v>42523</v>
      </c>
      <c r="P5687">
        <v>3</v>
      </c>
      <c r="Q5687" t="s">
        <v>28062</v>
      </c>
      <c r="R5687" t="s">
        <v>25812</v>
      </c>
      <c r="S5687" t="s">
        <v>26197</v>
      </c>
      <c r="T5687"/>
      <c r="U5687" t="s">
        <v>26198</v>
      </c>
      <c r="V5687" t="s">
        <v>26199</v>
      </c>
      <c r="Y5687" s="97"/>
      <c r="AA5687" s="91" t="str">
        <v>OAKLA001.2WA</v>
      </c>
    </row>
    <row r="5688" spans="1:27" s="91" customFormat="1" ht="15" customHeight="1" x14ac:dyDescent="0.35">
      <c r="A5688" t="s">
        <v>16865</v>
      </c>
      <c r="B5688" t="s">
        <v>16864</v>
      </c>
      <c r="C5688" t="s">
        <v>16866</v>
      </c>
      <c r="D5688" t="s">
        <v>16867</v>
      </c>
      <c r="E5688"/>
      <c r="F5688" t="s">
        <v>29083</v>
      </c>
      <c r="G5688"/>
      <c r="H5688">
        <v>1</v>
      </c>
      <c r="I5688">
        <v>0.92</v>
      </c>
      <c r="J5688" t="s">
        <v>19</v>
      </c>
      <c r="K5688">
        <v>36.18</v>
      </c>
      <c r="L5688">
        <v>-87.168610999999999</v>
      </c>
      <c r="M5688" s="100" t="s">
        <v>38379</v>
      </c>
      <c r="N5688" t="s">
        <v>26205</v>
      </c>
      <c r="O5688" t="s">
        <v>42524</v>
      </c>
      <c r="P5688">
        <v>1</v>
      </c>
      <c r="Q5688" t="s">
        <v>32896</v>
      </c>
      <c r="R5688" t="s">
        <v>25829</v>
      </c>
      <c r="S5688" t="s">
        <v>26197</v>
      </c>
      <c r="T5688"/>
      <c r="U5688" t="s">
        <v>26198</v>
      </c>
      <c r="V5688" t="s">
        <v>26199</v>
      </c>
      <c r="Y5688" s="97"/>
      <c r="AA5688" s="91" t="str">
        <v>OAKLE001.0DI</v>
      </c>
    </row>
    <row r="5689" spans="1:27" s="91" customFormat="1" ht="15" customHeight="1" x14ac:dyDescent="0.35">
      <c r="A5689" s="310" t="s">
        <v>39900</v>
      </c>
      <c r="B5689" s="310" t="s">
        <v>39901</v>
      </c>
      <c r="C5689" s="310" t="s">
        <v>16870</v>
      </c>
      <c r="D5689" s="310" t="s">
        <v>39902</v>
      </c>
      <c r="E5689" s="310"/>
      <c r="F5689" s="310" t="s">
        <v>58</v>
      </c>
      <c r="G5689" s="310"/>
      <c r="H5689" s="314">
        <v>1.5</v>
      </c>
      <c r="I5689" s="314">
        <v>518</v>
      </c>
      <c r="J5689" s="310" t="s">
        <v>775</v>
      </c>
      <c r="K5689" s="314">
        <v>36.081493999999999</v>
      </c>
      <c r="L5689" s="314">
        <v>-84.670310999999998</v>
      </c>
      <c r="M5689" s="314" t="s">
        <v>38416</v>
      </c>
      <c r="N5689" s="310" t="s">
        <v>26258</v>
      </c>
      <c r="O5689" s="310" t="s">
        <v>39903</v>
      </c>
      <c r="P5689" s="314">
        <v>1</v>
      </c>
      <c r="Q5689" s="310" t="s">
        <v>35660</v>
      </c>
      <c r="R5689" s="310" t="s">
        <v>25825</v>
      </c>
      <c r="S5689" s="310" t="s">
        <v>26197</v>
      </c>
      <c r="T5689" s="310"/>
      <c r="U5689" s="310" t="s">
        <v>26198</v>
      </c>
      <c r="V5689" s="310" t="s">
        <v>26199</v>
      </c>
      <c r="W5689" s="91" t="s">
        <v>39904</v>
      </c>
      <c r="X5689" s="91" t="s">
        <v>38440</v>
      </c>
      <c r="Y5689" s="97"/>
      <c r="AA5689" s="91" t="str">
        <v>OBED001.5MG</v>
      </c>
    </row>
    <row r="5690" spans="1:27" s="91" customFormat="1" ht="15" customHeight="1" x14ac:dyDescent="0.35">
      <c r="A5690" t="s">
        <v>16869</v>
      </c>
      <c r="B5690" t="s">
        <v>16868</v>
      </c>
      <c r="C5690" t="s">
        <v>16870</v>
      </c>
      <c r="D5690" t="s">
        <v>16871</v>
      </c>
      <c r="E5690"/>
      <c r="F5690" t="s">
        <v>58</v>
      </c>
      <c r="G5690"/>
      <c r="H5690">
        <v>9.1999999999999993</v>
      </c>
      <c r="I5690">
        <v>155.11000000000001</v>
      </c>
      <c r="J5690" t="s">
        <v>775</v>
      </c>
      <c r="K5690">
        <v>36.079500000000003</v>
      </c>
      <c r="L5690">
        <v>-84.766000000000005</v>
      </c>
      <c r="M5690" s="100" t="s">
        <v>38416</v>
      </c>
      <c r="N5690" t="s">
        <v>26258</v>
      </c>
      <c r="O5690" t="s">
        <v>42525</v>
      </c>
      <c r="P5690">
        <v>1</v>
      </c>
      <c r="Q5690" t="s">
        <v>28064</v>
      </c>
      <c r="R5690" t="s">
        <v>25825</v>
      </c>
      <c r="S5690" t="s">
        <v>26197</v>
      </c>
      <c r="T5690"/>
      <c r="U5690" t="s">
        <v>26198</v>
      </c>
      <c r="V5690" t="s">
        <v>26204</v>
      </c>
      <c r="X5690" s="91" t="s">
        <v>41549</v>
      </c>
      <c r="Y5690" s="97"/>
      <c r="AA5690" s="91" t="str">
        <v>OBED009.2MG</v>
      </c>
    </row>
    <row r="5691" spans="1:27" s="91" customFormat="1" ht="15" customHeight="1" x14ac:dyDescent="0.35">
      <c r="A5691" t="s">
        <v>16873</v>
      </c>
      <c r="B5691" t="s">
        <v>16872</v>
      </c>
      <c r="C5691" t="s">
        <v>16870</v>
      </c>
      <c r="D5691" t="s">
        <v>16874</v>
      </c>
      <c r="E5691"/>
      <c r="F5691" t="s">
        <v>58</v>
      </c>
      <c r="G5691"/>
      <c r="H5691">
        <v>20.8</v>
      </c>
      <c r="I5691">
        <v>107.08</v>
      </c>
      <c r="J5691" t="s">
        <v>313</v>
      </c>
      <c r="K5691">
        <v>36.072899999999997</v>
      </c>
      <c r="L5691">
        <v>-84.903080000000003</v>
      </c>
      <c r="M5691" s="100" t="s">
        <v>38416</v>
      </c>
      <c r="N5691" t="s">
        <v>26258</v>
      </c>
      <c r="O5691" t="s">
        <v>42378</v>
      </c>
      <c r="P5691">
        <v>1</v>
      </c>
      <c r="Q5691" t="s">
        <v>28064</v>
      </c>
      <c r="R5691" t="s">
        <v>25812</v>
      </c>
      <c r="S5691" t="s">
        <v>26197</v>
      </c>
      <c r="T5691"/>
      <c r="U5691" t="s">
        <v>26198</v>
      </c>
      <c r="V5691" t="s">
        <v>26199</v>
      </c>
      <c r="W5691" s="91" t="s">
        <v>16875</v>
      </c>
      <c r="X5691" s="91" t="s">
        <v>32897</v>
      </c>
      <c r="Y5691" s="97"/>
      <c r="AA5691" s="91" t="str">
        <v>OBED020.8CU</v>
      </c>
    </row>
    <row r="5692" spans="1:27" s="91" customFormat="1" ht="15" customHeight="1" x14ac:dyDescent="0.35">
      <c r="A5692" t="s">
        <v>28066</v>
      </c>
      <c r="B5692" t="s">
        <v>28065</v>
      </c>
      <c r="C5692" t="s">
        <v>16870</v>
      </c>
      <c r="D5692" t="s">
        <v>43338</v>
      </c>
      <c r="E5692"/>
      <c r="F5692" t="s">
        <v>58</v>
      </c>
      <c r="G5692"/>
      <c r="H5692">
        <v>24.9</v>
      </c>
      <c r="I5692">
        <v>91.8</v>
      </c>
      <c r="J5692" t="s">
        <v>313</v>
      </c>
      <c r="K5692">
        <v>36.061667</v>
      </c>
      <c r="L5692">
        <v>-84.961388999999997</v>
      </c>
      <c r="M5692" s="100" t="s">
        <v>38416</v>
      </c>
      <c r="N5692" t="s">
        <v>26258</v>
      </c>
      <c r="O5692" t="s">
        <v>39905</v>
      </c>
      <c r="P5692">
        <v>1</v>
      </c>
      <c r="Q5692" t="s">
        <v>28063</v>
      </c>
      <c r="R5692" t="s">
        <v>25812</v>
      </c>
      <c r="S5692" t="s">
        <v>26197</v>
      </c>
      <c r="T5692"/>
      <c r="U5692" t="s">
        <v>26198</v>
      </c>
      <c r="V5692" t="s">
        <v>26199</v>
      </c>
      <c r="W5692" s="91" t="s">
        <v>39906</v>
      </c>
      <c r="X5692" s="91" t="s">
        <v>29611</v>
      </c>
      <c r="Y5692" s="97"/>
      <c r="AA5692" s="91" t="str">
        <v>OBED024.9CU</v>
      </c>
    </row>
    <row r="5693" spans="1:27" s="91" customFormat="1" ht="15" customHeight="1" x14ac:dyDescent="0.35">
      <c r="A5693" t="s">
        <v>16877</v>
      </c>
      <c r="B5693" t="s">
        <v>16876</v>
      </c>
      <c r="C5693" t="s">
        <v>16870</v>
      </c>
      <c r="D5693" t="s">
        <v>16878</v>
      </c>
      <c r="E5693"/>
      <c r="F5693" t="s">
        <v>58</v>
      </c>
      <c r="G5693"/>
      <c r="H5693">
        <v>33.4</v>
      </c>
      <c r="I5693">
        <v>63.3</v>
      </c>
      <c r="J5693" t="s">
        <v>313</v>
      </c>
      <c r="K5693">
        <v>36.010379999999998</v>
      </c>
      <c r="L5693">
        <v>-85.034189999999995</v>
      </c>
      <c r="M5693" s="100" t="s">
        <v>38416</v>
      </c>
      <c r="N5693" t="s">
        <v>26258</v>
      </c>
      <c r="O5693" t="s">
        <v>42333</v>
      </c>
      <c r="P5693">
        <v>1</v>
      </c>
      <c r="Q5693" t="s">
        <v>28063</v>
      </c>
      <c r="R5693" t="s">
        <v>25812</v>
      </c>
      <c r="S5693" t="s">
        <v>26197</v>
      </c>
      <c r="T5693"/>
      <c r="U5693" t="s">
        <v>26198</v>
      </c>
      <c r="V5693" t="s">
        <v>26199</v>
      </c>
      <c r="W5693" s="91" t="s">
        <v>16879</v>
      </c>
      <c r="X5693" s="91" t="s">
        <v>32898</v>
      </c>
      <c r="Y5693" s="97"/>
      <c r="AA5693" s="91" t="str">
        <v>OBED033.4CU</v>
      </c>
    </row>
    <row r="5694" spans="1:27" s="91" customFormat="1" ht="15" customHeight="1" x14ac:dyDescent="0.35">
      <c r="A5694" t="s">
        <v>16881</v>
      </c>
      <c r="B5694" t="s">
        <v>16880</v>
      </c>
      <c r="C5694" t="s">
        <v>16870</v>
      </c>
      <c r="D5694" t="s">
        <v>41550</v>
      </c>
      <c r="E5694"/>
      <c r="F5694" t="s">
        <v>58</v>
      </c>
      <c r="G5694"/>
      <c r="H5694">
        <v>34.4</v>
      </c>
      <c r="I5694">
        <v>55.63</v>
      </c>
      <c r="J5694" t="s">
        <v>313</v>
      </c>
      <c r="K5694">
        <v>35.996659999999999</v>
      </c>
      <c r="L5694">
        <v>-85.044719999999998</v>
      </c>
      <c r="M5694" s="100" t="s">
        <v>38416</v>
      </c>
      <c r="N5694" t="s">
        <v>26258</v>
      </c>
      <c r="O5694" t="s">
        <v>42333</v>
      </c>
      <c r="P5694">
        <v>1</v>
      </c>
      <c r="Q5694" t="s">
        <v>28063</v>
      </c>
      <c r="R5694" t="s">
        <v>25812</v>
      </c>
      <c r="S5694" t="s">
        <v>26197</v>
      </c>
      <c r="T5694"/>
      <c r="U5694" t="s">
        <v>26198</v>
      </c>
      <c r="V5694" t="s">
        <v>26199</v>
      </c>
      <c r="W5694" s="91" t="s">
        <v>41551</v>
      </c>
      <c r="Y5694" s="97"/>
      <c r="AA5694" s="91" t="str">
        <v>OBED034.4CU</v>
      </c>
    </row>
    <row r="5695" spans="1:27" s="91" customFormat="1" ht="15" customHeight="1" x14ac:dyDescent="0.35">
      <c r="A5695" t="s">
        <v>16883</v>
      </c>
      <c r="B5695" t="s">
        <v>16882</v>
      </c>
      <c r="C5695" t="s">
        <v>16870</v>
      </c>
      <c r="D5695" t="s">
        <v>41552</v>
      </c>
      <c r="E5695"/>
      <c r="F5695" t="s">
        <v>58</v>
      </c>
      <c r="G5695"/>
      <c r="H5695">
        <v>36.9</v>
      </c>
      <c r="I5695">
        <v>14</v>
      </c>
      <c r="J5695" t="s">
        <v>313</v>
      </c>
      <c r="K5695">
        <v>35.974820000000001</v>
      </c>
      <c r="L5695">
        <v>-85.047259999999994</v>
      </c>
      <c r="M5695" s="100" t="s">
        <v>38416</v>
      </c>
      <c r="N5695" t="s">
        <v>26258</v>
      </c>
      <c r="O5695" t="s">
        <v>42112</v>
      </c>
      <c r="P5695">
        <v>1</v>
      </c>
      <c r="Q5695" t="s">
        <v>28063</v>
      </c>
      <c r="R5695" t="s">
        <v>25812</v>
      </c>
      <c r="S5695" t="s">
        <v>26197</v>
      </c>
      <c r="T5695"/>
      <c r="U5695" t="s">
        <v>26198</v>
      </c>
      <c r="V5695" t="s">
        <v>26199</v>
      </c>
      <c r="W5695" s="91" t="s">
        <v>16884</v>
      </c>
      <c r="X5695" s="91" t="s">
        <v>42510</v>
      </c>
      <c r="Y5695" s="97"/>
      <c r="AA5695" s="91" t="str">
        <v>OBED036.9CU</v>
      </c>
    </row>
    <row r="5696" spans="1:27" s="91" customFormat="1" ht="15" customHeight="1" x14ac:dyDescent="0.35">
      <c r="A5696" t="s">
        <v>16886</v>
      </c>
      <c r="B5696" t="s">
        <v>16885</v>
      </c>
      <c r="C5696" t="s">
        <v>16870</v>
      </c>
      <c r="D5696" t="s">
        <v>16887</v>
      </c>
      <c r="E5696"/>
      <c r="F5696" t="s">
        <v>58</v>
      </c>
      <c r="G5696"/>
      <c r="H5696">
        <v>40.200000000000003</v>
      </c>
      <c r="I5696">
        <v>6.3</v>
      </c>
      <c r="J5696" t="s">
        <v>313</v>
      </c>
      <c r="K5696">
        <v>35.956220000000002</v>
      </c>
      <c r="L5696">
        <v>-85.058580000000006</v>
      </c>
      <c r="M5696" s="100" t="s">
        <v>38416</v>
      </c>
      <c r="N5696" t="s">
        <v>26258</v>
      </c>
      <c r="O5696" t="s">
        <v>42112</v>
      </c>
      <c r="P5696">
        <v>1</v>
      </c>
      <c r="Q5696" t="s">
        <v>28067</v>
      </c>
      <c r="R5696" t="s">
        <v>25812</v>
      </c>
      <c r="S5696" t="s">
        <v>26197</v>
      </c>
      <c r="T5696"/>
      <c r="U5696" t="s">
        <v>26198</v>
      </c>
      <c r="V5696" t="s">
        <v>26199</v>
      </c>
      <c r="X5696" s="91" t="s">
        <v>32899</v>
      </c>
      <c r="Y5696" s="97"/>
      <c r="AA5696" s="91" t="str">
        <v>OBED040.2CU</v>
      </c>
    </row>
    <row r="5697" spans="1:27" s="91" customFormat="1" ht="15" customHeight="1" x14ac:dyDescent="0.35">
      <c r="A5697" t="s">
        <v>28069</v>
      </c>
      <c r="B5697" t="s">
        <v>28068</v>
      </c>
      <c r="C5697" t="s">
        <v>28070</v>
      </c>
      <c r="D5697" t="s">
        <v>28071</v>
      </c>
      <c r="E5697"/>
      <c r="F5697" t="s">
        <v>58</v>
      </c>
      <c r="G5697"/>
      <c r="H5697">
        <v>0.8</v>
      </c>
      <c r="I5697">
        <v>0.11</v>
      </c>
      <c r="J5697" t="s">
        <v>313</v>
      </c>
      <c r="K5697">
        <v>36.075082999999999</v>
      </c>
      <c r="L5697">
        <v>-84.931611000000004</v>
      </c>
      <c r="M5697" s="100" t="s">
        <v>38416</v>
      </c>
      <c r="N5697" t="s">
        <v>26258</v>
      </c>
      <c r="O5697" t="s">
        <v>42378</v>
      </c>
      <c r="P5697">
        <v>1</v>
      </c>
      <c r="Q5697" t="s">
        <v>35661</v>
      </c>
      <c r="R5697" t="s">
        <v>25812</v>
      </c>
      <c r="S5697" t="s">
        <v>26197</v>
      </c>
      <c r="T5697"/>
      <c r="U5697" t="s">
        <v>26198</v>
      </c>
      <c r="V5697" t="s">
        <v>26199</v>
      </c>
      <c r="W5697" s="91" t="s">
        <v>43345</v>
      </c>
      <c r="X5697" s="91" t="s">
        <v>29611</v>
      </c>
      <c r="Y5697" s="97"/>
      <c r="AA5697" s="91" t="str">
        <v>OBED23.8T0.8CU</v>
      </c>
    </row>
    <row r="5698" spans="1:27" s="91" customFormat="1" ht="15" customHeight="1" x14ac:dyDescent="0.35">
      <c r="A5698" t="s">
        <v>16889</v>
      </c>
      <c r="B5698" t="s">
        <v>16888</v>
      </c>
      <c r="C5698" t="s">
        <v>16890</v>
      </c>
      <c r="D5698" t="s">
        <v>16891</v>
      </c>
      <c r="E5698"/>
      <c r="F5698" t="s">
        <v>33</v>
      </c>
      <c r="G5698"/>
      <c r="H5698">
        <v>0.1</v>
      </c>
      <c r="I5698">
        <v>945.3</v>
      </c>
      <c r="J5698" t="s">
        <v>235</v>
      </c>
      <c r="K5698">
        <v>36.556289999999997</v>
      </c>
      <c r="L5698">
        <v>-85.510199999999998</v>
      </c>
      <c r="M5698" s="100" t="s">
        <v>38411</v>
      </c>
      <c r="N5698" t="s">
        <v>26248</v>
      </c>
      <c r="O5698" t="s">
        <v>42511</v>
      </c>
      <c r="P5698">
        <v>4</v>
      </c>
      <c r="Q5698" t="s">
        <v>28072</v>
      </c>
      <c r="R5698" t="s">
        <v>25812</v>
      </c>
      <c r="S5698" t="s">
        <v>26197</v>
      </c>
      <c r="T5698"/>
      <c r="U5698" t="s">
        <v>26198</v>
      </c>
      <c r="V5698" t="s">
        <v>26199</v>
      </c>
      <c r="W5698" s="91" t="s">
        <v>42512</v>
      </c>
      <c r="X5698" s="91" t="s">
        <v>32900</v>
      </c>
      <c r="Y5698" s="97"/>
      <c r="AA5698" s="91" t="str">
        <v>OBEY000.1CY</v>
      </c>
    </row>
    <row r="5699" spans="1:27" s="91" customFormat="1" ht="15" customHeight="1" x14ac:dyDescent="0.35">
      <c r="A5699" t="s">
        <v>16893</v>
      </c>
      <c r="B5699" t="s">
        <v>16892</v>
      </c>
      <c r="C5699" t="s">
        <v>16890</v>
      </c>
      <c r="D5699" t="s">
        <v>16894</v>
      </c>
      <c r="E5699"/>
      <c r="F5699" t="s">
        <v>33</v>
      </c>
      <c r="G5699"/>
      <c r="H5699">
        <v>1</v>
      </c>
      <c r="I5699">
        <v>946.66</v>
      </c>
      <c r="J5699" t="s">
        <v>235</v>
      </c>
      <c r="K5699">
        <v>36.556399999999996</v>
      </c>
      <c r="L5699">
        <v>-85.495800000000003</v>
      </c>
      <c r="M5699" s="100" t="s">
        <v>38411</v>
      </c>
      <c r="N5699" t="s">
        <v>26248</v>
      </c>
      <c r="O5699" t="s">
        <v>42511</v>
      </c>
      <c r="P5699">
        <v>4</v>
      </c>
      <c r="Q5699" t="s">
        <v>28072</v>
      </c>
      <c r="R5699" t="s">
        <v>25812</v>
      </c>
      <c r="S5699" t="s">
        <v>26197</v>
      </c>
      <c r="T5699"/>
      <c r="U5699" t="s">
        <v>26198</v>
      </c>
      <c r="V5699" t="s">
        <v>26199</v>
      </c>
      <c r="W5699" s="91" t="s">
        <v>42513</v>
      </c>
      <c r="X5699" s="91" t="s">
        <v>32901</v>
      </c>
      <c r="Y5699" s="97"/>
      <c r="AA5699" s="91" t="str">
        <v>OBEY001.0CY</v>
      </c>
    </row>
    <row r="5700" spans="1:27" s="91" customFormat="1" ht="15" customHeight="1" x14ac:dyDescent="0.35">
      <c r="A5700" t="s">
        <v>16896</v>
      </c>
      <c r="B5700" t="s">
        <v>16895</v>
      </c>
      <c r="C5700" t="s">
        <v>16890</v>
      </c>
      <c r="D5700" t="s">
        <v>16897</v>
      </c>
      <c r="E5700"/>
      <c r="F5700" t="s">
        <v>33</v>
      </c>
      <c r="G5700"/>
      <c r="H5700">
        <v>2.1</v>
      </c>
      <c r="I5700">
        <v>945.34</v>
      </c>
      <c r="J5700" t="s">
        <v>235</v>
      </c>
      <c r="K5700">
        <v>36.543050000000001</v>
      </c>
      <c r="L5700">
        <v>-85.486900000000006</v>
      </c>
      <c r="M5700" s="100" t="s">
        <v>38411</v>
      </c>
      <c r="N5700" t="s">
        <v>26248</v>
      </c>
      <c r="O5700" t="s">
        <v>42511</v>
      </c>
      <c r="P5700">
        <v>4</v>
      </c>
      <c r="Q5700" t="s">
        <v>28072</v>
      </c>
      <c r="R5700" t="s">
        <v>25812</v>
      </c>
      <c r="S5700" t="s">
        <v>26197</v>
      </c>
      <c r="T5700"/>
      <c r="U5700" t="s">
        <v>26198</v>
      </c>
      <c r="V5700" t="s">
        <v>26199</v>
      </c>
      <c r="W5700" s="91" t="s">
        <v>16898</v>
      </c>
      <c r="X5700" s="91" t="s">
        <v>41553</v>
      </c>
      <c r="Y5700" s="97"/>
      <c r="AA5700" s="91" t="str">
        <v>OBEY002.1CY</v>
      </c>
    </row>
    <row r="5701" spans="1:27" s="91" customFormat="1" ht="15" customHeight="1" x14ac:dyDescent="0.35">
      <c r="A5701" t="s">
        <v>16900</v>
      </c>
      <c r="B5701" t="s">
        <v>16899</v>
      </c>
      <c r="C5701" t="s">
        <v>16890</v>
      </c>
      <c r="D5701" t="s">
        <v>16901</v>
      </c>
      <c r="E5701"/>
      <c r="F5701" t="s">
        <v>29086</v>
      </c>
      <c r="G5701"/>
      <c r="H5701">
        <v>8</v>
      </c>
      <c r="I5701">
        <v>935.03</v>
      </c>
      <c r="J5701" t="s">
        <v>235</v>
      </c>
      <c r="K5701">
        <v>36.537199999999999</v>
      </c>
      <c r="L5701">
        <v>-85.447900000000004</v>
      </c>
      <c r="M5701" s="100" t="s">
        <v>38411</v>
      </c>
      <c r="N5701" t="s">
        <v>26248</v>
      </c>
      <c r="O5701" t="s">
        <v>42511</v>
      </c>
      <c r="P5701">
        <v>4</v>
      </c>
      <c r="Q5701" t="s">
        <v>29580</v>
      </c>
      <c r="R5701" t="s">
        <v>25812</v>
      </c>
      <c r="S5701" t="s">
        <v>26197</v>
      </c>
      <c r="T5701" t="s">
        <v>26249</v>
      </c>
      <c r="U5701" t="s">
        <v>26207</v>
      </c>
      <c r="V5701" t="s">
        <v>26199</v>
      </c>
      <c r="W5701" s="91" t="s">
        <v>16902</v>
      </c>
      <c r="Y5701" s="97"/>
      <c r="AA5701" s="91" t="str">
        <v>OBEY008.0CY</v>
      </c>
    </row>
    <row r="5702" spans="1:27" s="91" customFormat="1" ht="15" customHeight="1" x14ac:dyDescent="0.35">
      <c r="A5702" t="s">
        <v>16904</v>
      </c>
      <c r="B5702" t="s">
        <v>16903</v>
      </c>
      <c r="C5702" t="s">
        <v>16890</v>
      </c>
      <c r="D5702" t="s">
        <v>16905</v>
      </c>
      <c r="E5702"/>
      <c r="F5702" t="s">
        <v>29086</v>
      </c>
      <c r="G5702"/>
      <c r="H5702">
        <v>36.4</v>
      </c>
      <c r="I5702">
        <v>835</v>
      </c>
      <c r="J5702" t="s">
        <v>235</v>
      </c>
      <c r="K5702">
        <v>36.612119999999997</v>
      </c>
      <c r="L5702">
        <v>-85.311279999999996</v>
      </c>
      <c r="M5702" s="100" t="s">
        <v>38411</v>
      </c>
      <c r="N5702" t="s">
        <v>26248</v>
      </c>
      <c r="O5702" t="s">
        <v>42514</v>
      </c>
      <c r="P5702">
        <v>4</v>
      </c>
      <c r="Q5702" t="s">
        <v>29580</v>
      </c>
      <c r="R5702" t="s">
        <v>25812</v>
      </c>
      <c r="S5702" t="s">
        <v>26197</v>
      </c>
      <c r="T5702" t="s">
        <v>26249</v>
      </c>
      <c r="U5702" t="s">
        <v>26207</v>
      </c>
      <c r="V5702" t="s">
        <v>26199</v>
      </c>
      <c r="X5702" s="91" t="s">
        <v>32902</v>
      </c>
      <c r="Y5702" s="97"/>
      <c r="AA5702" s="91" t="str">
        <v>OBEY036.4CY</v>
      </c>
    </row>
    <row r="5703" spans="1:27" s="91" customFormat="1" ht="15" customHeight="1" x14ac:dyDescent="0.35">
      <c r="A5703" t="s">
        <v>16907</v>
      </c>
      <c r="B5703" t="s">
        <v>16906</v>
      </c>
      <c r="C5703" t="s">
        <v>16908</v>
      </c>
      <c r="D5703" t="s">
        <v>16909</v>
      </c>
      <c r="E5703"/>
      <c r="F5703" t="s">
        <v>29086</v>
      </c>
      <c r="G5703"/>
      <c r="H5703">
        <v>2</v>
      </c>
      <c r="I5703">
        <v>4540</v>
      </c>
      <c r="J5703" t="s">
        <v>1463</v>
      </c>
      <c r="K5703">
        <v>35.919220000000003</v>
      </c>
      <c r="L5703">
        <v>-89.608959999999996</v>
      </c>
      <c r="M5703" s="100" t="s">
        <v>38448</v>
      </c>
      <c r="N5703" t="s">
        <v>619</v>
      </c>
      <c r="O5703" t="s">
        <v>42515</v>
      </c>
      <c r="P5703">
        <v>5</v>
      </c>
      <c r="Q5703" t="s">
        <v>28073</v>
      </c>
      <c r="R5703" t="s">
        <v>25816</v>
      </c>
      <c r="S5703" t="s">
        <v>26197</v>
      </c>
      <c r="T5703"/>
      <c r="U5703" t="s">
        <v>26198</v>
      </c>
      <c r="V5703" t="s">
        <v>26199</v>
      </c>
      <c r="X5703" s="91" t="s">
        <v>32902</v>
      </c>
      <c r="Y5703" s="97"/>
      <c r="AA5703" s="91" t="str">
        <v>OBION002.0DY</v>
      </c>
    </row>
    <row r="5704" spans="1:27" s="91" customFormat="1" ht="15" customHeight="1" x14ac:dyDescent="0.35">
      <c r="A5704" t="s">
        <v>16911</v>
      </c>
      <c r="B5704" t="s">
        <v>16910</v>
      </c>
      <c r="C5704" t="s">
        <v>16908</v>
      </c>
      <c r="D5704" t="s">
        <v>16912</v>
      </c>
      <c r="E5704"/>
      <c r="F5704" t="s">
        <v>403</v>
      </c>
      <c r="G5704"/>
      <c r="H5704">
        <v>20.9</v>
      </c>
      <c r="I5704">
        <v>2400</v>
      </c>
      <c r="J5704" t="s">
        <v>1463</v>
      </c>
      <c r="K5704">
        <v>36.048999999999999</v>
      </c>
      <c r="L5704">
        <v>-89.557100000000005</v>
      </c>
      <c r="M5704" s="100" t="s">
        <v>38448</v>
      </c>
      <c r="N5704" t="s">
        <v>619</v>
      </c>
      <c r="O5704" t="s">
        <v>42515</v>
      </c>
      <c r="P5704">
        <v>5</v>
      </c>
      <c r="Q5704" t="s">
        <v>28073</v>
      </c>
      <c r="R5704" t="s">
        <v>25816</v>
      </c>
      <c r="S5704" t="s">
        <v>26197</v>
      </c>
      <c r="T5704"/>
      <c r="U5704" t="s">
        <v>26198</v>
      </c>
      <c r="V5704" t="s">
        <v>26199</v>
      </c>
      <c r="W5704" s="91" t="s">
        <v>43420</v>
      </c>
      <c r="X5704" s="91" t="s">
        <v>35662</v>
      </c>
      <c r="Y5704" s="97"/>
      <c r="AA5704" s="91" t="str">
        <v>OBION020.9DY</v>
      </c>
    </row>
    <row r="5705" spans="1:27" s="91" customFormat="1" ht="15" customHeight="1" x14ac:dyDescent="0.35">
      <c r="A5705" t="s">
        <v>16914</v>
      </c>
      <c r="B5705" t="s">
        <v>16913</v>
      </c>
      <c r="C5705" t="s">
        <v>16908</v>
      </c>
      <c r="D5705" t="s">
        <v>13038</v>
      </c>
      <c r="E5705"/>
      <c r="F5705" t="s">
        <v>27</v>
      </c>
      <c r="G5705"/>
      <c r="H5705">
        <v>34.700000000000003</v>
      </c>
      <c r="I5705">
        <v>2030</v>
      </c>
      <c r="J5705" t="s">
        <v>619</v>
      </c>
      <c r="K5705">
        <v>36.135689999999997</v>
      </c>
      <c r="L5705">
        <v>-89.431759999999997</v>
      </c>
      <c r="M5705" s="100" t="s">
        <v>38448</v>
      </c>
      <c r="N5705" t="s">
        <v>619</v>
      </c>
      <c r="O5705" t="s">
        <v>42481</v>
      </c>
      <c r="P5705">
        <v>5</v>
      </c>
      <c r="Q5705" t="s">
        <v>28074</v>
      </c>
      <c r="R5705" t="s">
        <v>25816</v>
      </c>
      <c r="S5705" t="s">
        <v>26197</v>
      </c>
      <c r="T5705"/>
      <c r="U5705" t="s">
        <v>26198</v>
      </c>
      <c r="V5705" t="s">
        <v>26199</v>
      </c>
      <c r="Y5705" s="97"/>
      <c r="AA5705" s="91" t="str">
        <v>OBION034.7OB</v>
      </c>
    </row>
    <row r="5706" spans="1:27" s="91" customFormat="1" ht="15" customHeight="1" x14ac:dyDescent="0.35">
      <c r="A5706" t="s">
        <v>16916</v>
      </c>
      <c r="B5706" t="s">
        <v>16915</v>
      </c>
      <c r="C5706" t="s">
        <v>16908</v>
      </c>
      <c r="D5706" t="s">
        <v>16917</v>
      </c>
      <c r="E5706"/>
      <c r="F5706" t="s">
        <v>27</v>
      </c>
      <c r="G5706"/>
      <c r="H5706">
        <v>44.3</v>
      </c>
      <c r="I5706">
        <v>2014.86</v>
      </c>
      <c r="J5706" t="s">
        <v>1463</v>
      </c>
      <c r="K5706">
        <v>36.192619999999998</v>
      </c>
      <c r="L5706">
        <v>-89.358850000000004</v>
      </c>
      <c r="M5706" s="100" t="s">
        <v>38448</v>
      </c>
      <c r="N5706" t="s">
        <v>619</v>
      </c>
      <c r="O5706" t="s">
        <v>42481</v>
      </c>
      <c r="P5706">
        <v>5</v>
      </c>
      <c r="Q5706" t="s">
        <v>28075</v>
      </c>
      <c r="R5706" t="s">
        <v>25816</v>
      </c>
      <c r="S5706" t="s">
        <v>26197</v>
      </c>
      <c r="T5706"/>
      <c r="U5706" t="s">
        <v>26198</v>
      </c>
      <c r="V5706" t="s">
        <v>26199</v>
      </c>
      <c r="Y5706" s="97"/>
      <c r="AA5706" s="91" t="str">
        <v>OBION044.3DY</v>
      </c>
    </row>
    <row r="5707" spans="1:27" s="91" customFormat="1" ht="15" customHeight="1" x14ac:dyDescent="0.35">
      <c r="A5707" s="310" t="s">
        <v>39907</v>
      </c>
      <c r="B5707" s="310" t="s">
        <v>39908</v>
      </c>
      <c r="C5707" s="310" t="s">
        <v>16908</v>
      </c>
      <c r="D5707" s="310" t="s">
        <v>39909</v>
      </c>
      <c r="E5707" s="310"/>
      <c r="F5707" s="310" t="s">
        <v>27</v>
      </c>
      <c r="G5707" s="310"/>
      <c r="H5707" s="314">
        <v>60.8</v>
      </c>
      <c r="I5707" s="314">
        <v>1875</v>
      </c>
      <c r="J5707" s="310" t="s">
        <v>619</v>
      </c>
      <c r="K5707" s="314">
        <v>36.240828999999998</v>
      </c>
      <c r="L5707" s="314">
        <v>-89.217644000000007</v>
      </c>
      <c r="M5707" s="314" t="s">
        <v>38448</v>
      </c>
      <c r="N5707" s="310" t="s">
        <v>619</v>
      </c>
      <c r="O5707" s="310" t="s">
        <v>39910</v>
      </c>
      <c r="P5707" s="314">
        <v>5</v>
      </c>
      <c r="Q5707" s="310" t="s">
        <v>28075</v>
      </c>
      <c r="R5707" s="310" t="s">
        <v>25816</v>
      </c>
      <c r="S5707" s="310" t="s">
        <v>26197</v>
      </c>
      <c r="T5707" s="310"/>
      <c r="U5707" s="310" t="s">
        <v>26198</v>
      </c>
      <c r="V5707" s="310" t="s">
        <v>26199</v>
      </c>
      <c r="W5707" s="91" t="s">
        <v>39911</v>
      </c>
      <c r="X5707" s="91" t="s">
        <v>38440</v>
      </c>
      <c r="Y5707" s="97"/>
      <c r="AA5707" s="91" t="str">
        <v>OBION060.8OB</v>
      </c>
    </row>
    <row r="5708" spans="1:27" s="91" customFormat="1" ht="15" customHeight="1" x14ac:dyDescent="0.35">
      <c r="A5708" t="s">
        <v>16919</v>
      </c>
      <c r="B5708" t="s">
        <v>16918</v>
      </c>
      <c r="C5708" t="s">
        <v>16908</v>
      </c>
      <c r="D5708" t="s">
        <v>16920</v>
      </c>
      <c r="E5708"/>
      <c r="F5708" t="s">
        <v>27</v>
      </c>
      <c r="G5708"/>
      <c r="H5708">
        <v>62.5</v>
      </c>
      <c r="I5708">
        <v>1810</v>
      </c>
      <c r="J5708" t="s">
        <v>619</v>
      </c>
      <c r="K5708">
        <v>36.251100000000001</v>
      </c>
      <c r="L5708">
        <v>-89.1922</v>
      </c>
      <c r="M5708" s="100" t="s">
        <v>38448</v>
      </c>
      <c r="N5708" t="s">
        <v>619</v>
      </c>
      <c r="O5708" t="s">
        <v>42487</v>
      </c>
      <c r="P5708">
        <v>5</v>
      </c>
      <c r="Q5708" t="s">
        <v>28075</v>
      </c>
      <c r="R5708" t="s">
        <v>25816</v>
      </c>
      <c r="S5708" t="s">
        <v>26197</v>
      </c>
      <c r="T5708"/>
      <c r="U5708" t="s">
        <v>26198</v>
      </c>
      <c r="V5708" t="s">
        <v>26199</v>
      </c>
      <c r="W5708" s="91" t="s">
        <v>42488</v>
      </c>
      <c r="Y5708" s="97"/>
      <c r="AA5708" s="91" t="str">
        <v>OBION062.5OB</v>
      </c>
    </row>
    <row r="5709" spans="1:27" s="91" customFormat="1" ht="15" customHeight="1" x14ac:dyDescent="0.35">
      <c r="A5709" t="s">
        <v>16922</v>
      </c>
      <c r="B5709" t="s">
        <v>16921</v>
      </c>
      <c r="C5709" t="s">
        <v>16908</v>
      </c>
      <c r="D5709" t="s">
        <v>16923</v>
      </c>
      <c r="E5709"/>
      <c r="F5709" t="s">
        <v>27</v>
      </c>
      <c r="G5709"/>
      <c r="H5709">
        <v>71.2</v>
      </c>
      <c r="I5709">
        <v>1738.32</v>
      </c>
      <c r="J5709" t="s">
        <v>619</v>
      </c>
      <c r="K5709">
        <v>36.276910000000001</v>
      </c>
      <c r="L5709">
        <v>-89.059979999999996</v>
      </c>
      <c r="M5709" s="100" t="s">
        <v>38448</v>
      </c>
      <c r="N5709" t="s">
        <v>619</v>
      </c>
      <c r="O5709" t="s">
        <v>42487</v>
      </c>
      <c r="P5709">
        <v>5</v>
      </c>
      <c r="Q5709" t="s">
        <v>28076</v>
      </c>
      <c r="R5709" t="s">
        <v>25816</v>
      </c>
      <c r="S5709" t="s">
        <v>26197</v>
      </c>
      <c r="T5709"/>
      <c r="U5709" t="s">
        <v>26198</v>
      </c>
      <c r="V5709" t="s">
        <v>26199</v>
      </c>
      <c r="Y5709" s="97"/>
      <c r="AA5709" s="91" t="str">
        <v>OBION071.2OB</v>
      </c>
    </row>
    <row r="5710" spans="1:27" s="91" customFormat="1" ht="15" customHeight="1" x14ac:dyDescent="0.35">
      <c r="A5710" t="s">
        <v>16925</v>
      </c>
      <c r="B5710" t="s">
        <v>16924</v>
      </c>
      <c r="C5710" t="s">
        <v>16926</v>
      </c>
      <c r="D5710" t="s">
        <v>16927</v>
      </c>
      <c r="E5710"/>
      <c r="F5710" t="s">
        <v>29024</v>
      </c>
      <c r="G5710"/>
      <c r="H5710">
        <v>1.6</v>
      </c>
      <c r="I5710">
        <v>9.91</v>
      </c>
      <c r="J5710" t="s">
        <v>1463</v>
      </c>
      <c r="K5710">
        <v>36.137799999999999</v>
      </c>
      <c r="L5710">
        <v>-89.482399999999998</v>
      </c>
      <c r="M5710" s="100" t="s">
        <v>38448</v>
      </c>
      <c r="N5710" t="s">
        <v>619</v>
      </c>
      <c r="O5710" t="s">
        <v>42489</v>
      </c>
      <c r="P5710">
        <v>5</v>
      </c>
      <c r="Q5710" t="s">
        <v>28077</v>
      </c>
      <c r="R5710" t="s">
        <v>25816</v>
      </c>
      <c r="S5710" t="s">
        <v>26197</v>
      </c>
      <c r="T5710"/>
      <c r="U5710" t="s">
        <v>26198</v>
      </c>
      <c r="V5710" t="s">
        <v>26199</v>
      </c>
      <c r="W5710" s="91" t="s">
        <v>16928</v>
      </c>
      <c r="X5710" s="91" t="s">
        <v>29606</v>
      </c>
      <c r="Y5710" s="97"/>
      <c r="AA5710" s="91" t="str">
        <v>OBION29.6T1.6DY</v>
      </c>
    </row>
    <row r="5711" spans="1:27" s="91" customFormat="1" ht="15" customHeight="1" x14ac:dyDescent="0.35">
      <c r="A5711" t="s">
        <v>16930</v>
      </c>
      <c r="B5711" t="s">
        <v>16929</v>
      </c>
      <c r="C5711" t="s">
        <v>16931</v>
      </c>
      <c r="D5711" t="s">
        <v>16932</v>
      </c>
      <c r="E5711"/>
      <c r="F5711" t="s">
        <v>44</v>
      </c>
      <c r="G5711"/>
      <c r="H5711">
        <v>1</v>
      </c>
      <c r="I5711">
        <v>638.64</v>
      </c>
      <c r="J5711" t="s">
        <v>301</v>
      </c>
      <c r="K5711">
        <v>35.198099999999997</v>
      </c>
      <c r="L5711">
        <v>-84.656999999999996</v>
      </c>
      <c r="M5711" s="100" t="s">
        <v>38423</v>
      </c>
      <c r="N5711" t="s">
        <v>26269</v>
      </c>
      <c r="O5711" t="s">
        <v>42395</v>
      </c>
      <c r="P5711">
        <v>1</v>
      </c>
      <c r="Q5711" t="s">
        <v>28078</v>
      </c>
      <c r="R5711" t="s">
        <v>25802</v>
      </c>
      <c r="S5711" t="s">
        <v>26197</v>
      </c>
      <c r="T5711"/>
      <c r="U5711" t="s">
        <v>26198</v>
      </c>
      <c r="V5711" t="s">
        <v>26204</v>
      </c>
      <c r="X5711" s="91" t="s">
        <v>32903</v>
      </c>
      <c r="Y5711" s="97"/>
      <c r="AA5711" s="91" t="str">
        <v>OCOEE001.0PO</v>
      </c>
    </row>
    <row r="5712" spans="1:27" s="91" customFormat="1" ht="15" customHeight="1" x14ac:dyDescent="0.35">
      <c r="A5712" t="s">
        <v>16934</v>
      </c>
      <c r="B5712" t="s">
        <v>16933</v>
      </c>
      <c r="C5712" t="s">
        <v>16931</v>
      </c>
      <c r="D5712" t="s">
        <v>16935</v>
      </c>
      <c r="E5712"/>
      <c r="F5712" t="s">
        <v>44</v>
      </c>
      <c r="G5712"/>
      <c r="H5712">
        <v>2.6</v>
      </c>
      <c r="I5712">
        <v>629.03</v>
      </c>
      <c r="J5712" t="s">
        <v>301</v>
      </c>
      <c r="K5712">
        <v>35.185789999999997</v>
      </c>
      <c r="L5712">
        <v>-84.675049999999999</v>
      </c>
      <c r="M5712" s="100" t="s">
        <v>38423</v>
      </c>
      <c r="N5712" t="s">
        <v>26269</v>
      </c>
      <c r="O5712" t="s">
        <v>42395</v>
      </c>
      <c r="P5712">
        <v>1</v>
      </c>
      <c r="Q5712" t="s">
        <v>28078</v>
      </c>
      <c r="R5712" t="s">
        <v>25802</v>
      </c>
      <c r="S5712" t="s">
        <v>26197</v>
      </c>
      <c r="T5712"/>
      <c r="U5712" t="s">
        <v>26198</v>
      </c>
      <c r="V5712" t="s">
        <v>26204</v>
      </c>
      <c r="W5712" s="91" t="s">
        <v>35663</v>
      </c>
      <c r="X5712" s="91" t="s">
        <v>32904</v>
      </c>
      <c r="Y5712" s="97"/>
      <c r="AA5712" s="91" t="str">
        <v>OCOEE002.6PO</v>
      </c>
    </row>
    <row r="5713" spans="1:27" s="91" customFormat="1" ht="15" customHeight="1" x14ac:dyDescent="0.35">
      <c r="A5713" t="s">
        <v>16937</v>
      </c>
      <c r="B5713" t="s">
        <v>16936</v>
      </c>
      <c r="C5713" t="s">
        <v>16931</v>
      </c>
      <c r="D5713" t="s">
        <v>16938</v>
      </c>
      <c r="E5713"/>
      <c r="F5713" t="s">
        <v>44</v>
      </c>
      <c r="G5713"/>
      <c r="H5713">
        <v>4</v>
      </c>
      <c r="I5713">
        <v>626.67999999999995</v>
      </c>
      <c r="J5713" t="s">
        <v>301</v>
      </c>
      <c r="K5713">
        <v>35.1663</v>
      </c>
      <c r="L5713">
        <v>-84.677700000000002</v>
      </c>
      <c r="M5713" s="100" t="s">
        <v>38423</v>
      </c>
      <c r="N5713" t="s">
        <v>26269</v>
      </c>
      <c r="O5713" t="s">
        <v>42395</v>
      </c>
      <c r="P5713">
        <v>1</v>
      </c>
      <c r="Q5713" t="s">
        <v>28078</v>
      </c>
      <c r="R5713" t="s">
        <v>25802</v>
      </c>
      <c r="S5713" t="s">
        <v>26197</v>
      </c>
      <c r="T5713"/>
      <c r="U5713" t="s">
        <v>26198</v>
      </c>
      <c r="V5713" t="s">
        <v>26204</v>
      </c>
      <c r="X5713" s="91" t="s">
        <v>32905</v>
      </c>
      <c r="Y5713" s="97"/>
      <c r="AA5713" s="91" t="str">
        <v>OCOEE004.0PO</v>
      </c>
    </row>
    <row r="5714" spans="1:27" s="91" customFormat="1" ht="15" customHeight="1" x14ac:dyDescent="0.35">
      <c r="A5714" t="s">
        <v>16940</v>
      </c>
      <c r="B5714" t="s">
        <v>16939</v>
      </c>
      <c r="C5714" t="s">
        <v>16931</v>
      </c>
      <c r="D5714" t="s">
        <v>6748</v>
      </c>
      <c r="E5714"/>
      <c r="F5714" t="s">
        <v>44</v>
      </c>
      <c r="G5714" t="s">
        <v>28985</v>
      </c>
      <c r="H5714">
        <v>9.4</v>
      </c>
      <c r="I5714">
        <v>594.37</v>
      </c>
      <c r="J5714" t="s">
        <v>301</v>
      </c>
      <c r="K5714">
        <v>35.111049999999999</v>
      </c>
      <c r="L5714">
        <v>-84.674440000000004</v>
      </c>
      <c r="M5714" s="100" t="s">
        <v>38423</v>
      </c>
      <c r="N5714" t="s">
        <v>26269</v>
      </c>
      <c r="O5714" t="s">
        <v>42395</v>
      </c>
      <c r="P5714">
        <v>1</v>
      </c>
      <c r="Q5714" t="s">
        <v>28078</v>
      </c>
      <c r="R5714" t="s">
        <v>25802</v>
      </c>
      <c r="S5714" t="s">
        <v>26197</v>
      </c>
      <c r="T5714"/>
      <c r="U5714" t="s">
        <v>26198</v>
      </c>
      <c r="V5714" t="s">
        <v>26204</v>
      </c>
      <c r="W5714" s="91" t="s">
        <v>35664</v>
      </c>
      <c r="X5714" s="91" t="s">
        <v>35665</v>
      </c>
      <c r="Y5714" s="97"/>
      <c r="AA5714" s="91" t="str">
        <v>OCOEE009.4PO</v>
      </c>
    </row>
    <row r="5715" spans="1:27" s="91" customFormat="1" ht="15" customHeight="1" x14ac:dyDescent="0.35">
      <c r="A5715" t="s">
        <v>16942</v>
      </c>
      <c r="B5715" t="s">
        <v>16941</v>
      </c>
      <c r="C5715" t="s">
        <v>16931</v>
      </c>
      <c r="D5715" t="s">
        <v>16943</v>
      </c>
      <c r="E5715"/>
      <c r="F5715" t="s">
        <v>44</v>
      </c>
      <c r="G5715"/>
      <c r="H5715">
        <v>11.9</v>
      </c>
      <c r="I5715">
        <v>594.29</v>
      </c>
      <c r="J5715" t="s">
        <v>301</v>
      </c>
      <c r="K5715">
        <v>35.097499999999997</v>
      </c>
      <c r="L5715">
        <v>-84.655600000000007</v>
      </c>
      <c r="M5715" s="100" t="s">
        <v>38423</v>
      </c>
      <c r="N5715" t="s">
        <v>26269</v>
      </c>
      <c r="O5715" t="s">
        <v>42395</v>
      </c>
      <c r="P5715">
        <v>1</v>
      </c>
      <c r="Q5715" t="s">
        <v>28078</v>
      </c>
      <c r="R5715" t="s">
        <v>25802</v>
      </c>
      <c r="S5715" t="s">
        <v>26197</v>
      </c>
      <c r="T5715"/>
      <c r="U5715" t="s">
        <v>26198</v>
      </c>
      <c r="V5715" t="s">
        <v>26204</v>
      </c>
      <c r="X5715" s="91" t="s">
        <v>32906</v>
      </c>
      <c r="Y5715" s="97"/>
      <c r="AA5715" s="91" t="str">
        <v>OCOEE011.9PO</v>
      </c>
    </row>
    <row r="5716" spans="1:27" s="91" customFormat="1" ht="15" customHeight="1" x14ac:dyDescent="0.35">
      <c r="A5716" t="s">
        <v>16945</v>
      </c>
      <c r="B5716" t="s">
        <v>16944</v>
      </c>
      <c r="C5716" t="s">
        <v>16931</v>
      </c>
      <c r="D5716" t="s">
        <v>16946</v>
      </c>
      <c r="E5716"/>
      <c r="F5716" t="s">
        <v>28985</v>
      </c>
      <c r="G5716"/>
      <c r="H5716">
        <v>12.5</v>
      </c>
      <c r="I5716">
        <v>583.67999999999995</v>
      </c>
      <c r="J5716" t="s">
        <v>301</v>
      </c>
      <c r="K5716">
        <v>35.098199999999999</v>
      </c>
      <c r="L5716">
        <v>-84.638900000000007</v>
      </c>
      <c r="M5716" s="100" t="s">
        <v>38423</v>
      </c>
      <c r="N5716" t="s">
        <v>26269</v>
      </c>
      <c r="O5716" t="s">
        <v>42147</v>
      </c>
      <c r="P5716">
        <v>1</v>
      </c>
      <c r="Q5716" t="s">
        <v>32907</v>
      </c>
      <c r="R5716" t="s">
        <v>25802</v>
      </c>
      <c r="S5716" t="s">
        <v>26197</v>
      </c>
      <c r="T5716" t="s">
        <v>28079</v>
      </c>
      <c r="U5716" t="s">
        <v>26207</v>
      </c>
      <c r="V5716" t="s">
        <v>26204</v>
      </c>
      <c r="X5716" s="91" t="s">
        <v>32908</v>
      </c>
      <c r="Y5716" s="97"/>
      <c r="AA5716" s="91" t="str">
        <v>OCOEE012.5PO</v>
      </c>
    </row>
    <row r="5717" spans="1:27" s="91" customFormat="1" ht="15" customHeight="1" x14ac:dyDescent="0.35">
      <c r="A5717" t="s">
        <v>16948</v>
      </c>
      <c r="B5717" t="s">
        <v>16947</v>
      </c>
      <c r="C5717" t="s">
        <v>16931</v>
      </c>
      <c r="D5717" t="s">
        <v>16949</v>
      </c>
      <c r="E5717"/>
      <c r="F5717" t="s">
        <v>28985</v>
      </c>
      <c r="G5717"/>
      <c r="H5717">
        <v>13</v>
      </c>
      <c r="I5717">
        <v>582.66999999999996</v>
      </c>
      <c r="J5717" t="s">
        <v>301</v>
      </c>
      <c r="K5717">
        <v>35.098700000000001</v>
      </c>
      <c r="L5717">
        <v>-84.630799999999994</v>
      </c>
      <c r="M5717" s="100" t="s">
        <v>38423</v>
      </c>
      <c r="N5717" t="s">
        <v>26269</v>
      </c>
      <c r="O5717" t="s">
        <v>42147</v>
      </c>
      <c r="P5717">
        <v>1</v>
      </c>
      <c r="Q5717" t="s">
        <v>32907</v>
      </c>
      <c r="R5717" t="s">
        <v>25802</v>
      </c>
      <c r="S5717" t="s">
        <v>26197</v>
      </c>
      <c r="T5717" t="s">
        <v>28079</v>
      </c>
      <c r="U5717" t="s">
        <v>26207</v>
      </c>
      <c r="V5717" t="s">
        <v>26204</v>
      </c>
      <c r="X5717" s="91" t="s">
        <v>31245</v>
      </c>
      <c r="Y5717" s="97"/>
      <c r="AA5717" s="91" t="str">
        <v>OCOEE013.0PO</v>
      </c>
    </row>
    <row r="5718" spans="1:27" s="91" customFormat="1" ht="15" customHeight="1" x14ac:dyDescent="0.35">
      <c r="A5718" t="s">
        <v>16951</v>
      </c>
      <c r="B5718" t="s">
        <v>16950</v>
      </c>
      <c r="C5718" t="s">
        <v>16931</v>
      </c>
      <c r="D5718" t="s">
        <v>16952</v>
      </c>
      <c r="E5718"/>
      <c r="F5718" t="s">
        <v>28985</v>
      </c>
      <c r="G5718"/>
      <c r="H5718">
        <v>14</v>
      </c>
      <c r="I5718">
        <v>579.07000000000005</v>
      </c>
      <c r="J5718" t="s">
        <v>301</v>
      </c>
      <c r="K5718">
        <v>35.0946</v>
      </c>
      <c r="L5718">
        <v>-84.613299999999995</v>
      </c>
      <c r="M5718" s="100" t="s">
        <v>38423</v>
      </c>
      <c r="N5718" t="s">
        <v>26269</v>
      </c>
      <c r="O5718" t="s">
        <v>42147</v>
      </c>
      <c r="P5718">
        <v>1</v>
      </c>
      <c r="Q5718" t="s">
        <v>32907</v>
      </c>
      <c r="R5718" t="s">
        <v>25802</v>
      </c>
      <c r="S5718" t="s">
        <v>26197</v>
      </c>
      <c r="T5718" t="s">
        <v>28079</v>
      </c>
      <c r="U5718" t="s">
        <v>26207</v>
      </c>
      <c r="V5718" t="s">
        <v>26204</v>
      </c>
      <c r="Y5718" s="97"/>
      <c r="AA5718" s="91" t="str">
        <v>OCOEE014.0PO</v>
      </c>
    </row>
    <row r="5719" spans="1:27" s="91" customFormat="1" ht="15" customHeight="1" x14ac:dyDescent="0.35">
      <c r="A5719" t="s">
        <v>16954</v>
      </c>
      <c r="B5719" t="s">
        <v>16953</v>
      </c>
      <c r="C5719" t="s">
        <v>16931</v>
      </c>
      <c r="D5719" t="s">
        <v>16955</v>
      </c>
      <c r="E5719"/>
      <c r="F5719" t="s">
        <v>28985</v>
      </c>
      <c r="G5719"/>
      <c r="H5719">
        <v>19.600000000000001</v>
      </c>
      <c r="I5719">
        <v>521.80999999999995</v>
      </c>
      <c r="J5719" t="s">
        <v>301</v>
      </c>
      <c r="K5719">
        <v>35.098599999999998</v>
      </c>
      <c r="L5719">
        <v>-84.537499999999994</v>
      </c>
      <c r="M5719" s="100" t="s">
        <v>38423</v>
      </c>
      <c r="N5719" t="s">
        <v>26269</v>
      </c>
      <c r="O5719" t="s">
        <v>42368</v>
      </c>
      <c r="P5719">
        <v>1</v>
      </c>
      <c r="Q5719" t="s">
        <v>28080</v>
      </c>
      <c r="R5719" t="s">
        <v>25802</v>
      </c>
      <c r="S5719" t="s">
        <v>26197</v>
      </c>
      <c r="T5719"/>
      <c r="U5719" t="s">
        <v>26198</v>
      </c>
      <c r="V5719" t="s">
        <v>26204</v>
      </c>
      <c r="W5719" s="91" t="s">
        <v>35666</v>
      </c>
      <c r="X5719" s="91" t="s">
        <v>32909</v>
      </c>
      <c r="Y5719" s="97"/>
      <c r="AA5719" s="91" t="str">
        <v>OCOEE019.6PO</v>
      </c>
    </row>
    <row r="5720" spans="1:27" s="91" customFormat="1" ht="15" customHeight="1" x14ac:dyDescent="0.35">
      <c r="A5720" t="s">
        <v>16957</v>
      </c>
      <c r="B5720" t="s">
        <v>16956</v>
      </c>
      <c r="C5720" t="s">
        <v>16931</v>
      </c>
      <c r="D5720" t="s">
        <v>16958</v>
      </c>
      <c r="E5720"/>
      <c r="F5720" t="s">
        <v>28985</v>
      </c>
      <c r="G5720"/>
      <c r="H5720">
        <v>19.8</v>
      </c>
      <c r="I5720">
        <v>521.74</v>
      </c>
      <c r="J5720" t="s">
        <v>301</v>
      </c>
      <c r="K5720">
        <v>35.094769999999997</v>
      </c>
      <c r="L5720">
        <v>-84.534009999999995</v>
      </c>
      <c r="M5720" s="100" t="s">
        <v>38423</v>
      </c>
      <c r="N5720" t="s">
        <v>26269</v>
      </c>
      <c r="O5720" t="s">
        <v>42368</v>
      </c>
      <c r="P5720">
        <v>1</v>
      </c>
      <c r="Q5720" t="s">
        <v>28080</v>
      </c>
      <c r="R5720" t="s">
        <v>25802</v>
      </c>
      <c r="S5720" t="s">
        <v>26197</v>
      </c>
      <c r="T5720"/>
      <c r="U5720" t="s">
        <v>26198</v>
      </c>
      <c r="V5720" t="s">
        <v>26204</v>
      </c>
      <c r="X5720" s="91" t="s">
        <v>32910</v>
      </c>
      <c r="Y5720" s="97"/>
      <c r="AA5720" s="91" t="str">
        <v>OCOEE019.8PO</v>
      </c>
    </row>
    <row r="5721" spans="1:27" s="91" customFormat="1" ht="15" customHeight="1" x14ac:dyDescent="0.35">
      <c r="A5721" t="s">
        <v>16960</v>
      </c>
      <c r="B5721" t="s">
        <v>16959</v>
      </c>
      <c r="C5721" t="s">
        <v>16931</v>
      </c>
      <c r="D5721" t="s">
        <v>16961</v>
      </c>
      <c r="E5721"/>
      <c r="F5721" t="s">
        <v>28985</v>
      </c>
      <c r="G5721"/>
      <c r="H5721">
        <v>24.2</v>
      </c>
      <c r="I5721">
        <v>512.4</v>
      </c>
      <c r="J5721" t="s">
        <v>301</v>
      </c>
      <c r="K5721">
        <v>35.083199999999998</v>
      </c>
      <c r="L5721">
        <v>-84.491600000000005</v>
      </c>
      <c r="M5721" s="100" t="s">
        <v>38423</v>
      </c>
      <c r="N5721" t="s">
        <v>26269</v>
      </c>
      <c r="O5721" t="s">
        <v>42368</v>
      </c>
      <c r="P5721">
        <v>1</v>
      </c>
      <c r="Q5721" t="s">
        <v>28080</v>
      </c>
      <c r="R5721" t="s">
        <v>25802</v>
      </c>
      <c r="S5721" t="s">
        <v>26197</v>
      </c>
      <c r="T5721"/>
      <c r="U5721" t="s">
        <v>26198</v>
      </c>
      <c r="V5721" t="s">
        <v>26204</v>
      </c>
      <c r="Y5721" s="97"/>
      <c r="AA5721" s="91" t="str">
        <v>OCOEE024.2PO</v>
      </c>
    </row>
    <row r="5722" spans="1:27" s="91" customFormat="1" ht="15" customHeight="1" x14ac:dyDescent="0.35">
      <c r="A5722" t="s">
        <v>16963</v>
      </c>
      <c r="B5722" t="s">
        <v>16962</v>
      </c>
      <c r="C5722" t="s">
        <v>16931</v>
      </c>
      <c r="D5722" t="s">
        <v>16964</v>
      </c>
      <c r="E5722"/>
      <c r="F5722" t="s">
        <v>28985</v>
      </c>
      <c r="G5722"/>
      <c r="H5722">
        <v>24.3</v>
      </c>
      <c r="I5722">
        <v>511.63</v>
      </c>
      <c r="J5722" t="s">
        <v>301</v>
      </c>
      <c r="K5722">
        <v>35.082099999999997</v>
      </c>
      <c r="L5722">
        <v>-84.490200000000002</v>
      </c>
      <c r="M5722" s="100" t="s">
        <v>38423</v>
      </c>
      <c r="N5722" t="s">
        <v>26269</v>
      </c>
      <c r="O5722" t="s">
        <v>42368</v>
      </c>
      <c r="P5722">
        <v>1</v>
      </c>
      <c r="Q5722" t="s">
        <v>28084</v>
      </c>
      <c r="R5722" t="s">
        <v>25802</v>
      </c>
      <c r="S5722" t="s">
        <v>26197</v>
      </c>
      <c r="T5722" t="s">
        <v>32911</v>
      </c>
      <c r="U5722" t="s">
        <v>26207</v>
      </c>
      <c r="V5722" t="s">
        <v>26204</v>
      </c>
      <c r="W5722" s="91" t="s">
        <v>16965</v>
      </c>
      <c r="X5722" s="91" t="s">
        <v>32912</v>
      </c>
      <c r="Y5722" s="97"/>
      <c r="AA5722" s="91" t="str">
        <v>OCOEE024.3PO</v>
      </c>
    </row>
    <row r="5723" spans="1:27" s="91" customFormat="1" ht="15" customHeight="1" x14ac:dyDescent="0.35">
      <c r="A5723" t="s">
        <v>28082</v>
      </c>
      <c r="B5723" t="s">
        <v>28081</v>
      </c>
      <c r="C5723" t="s">
        <v>16931</v>
      </c>
      <c r="D5723" t="s">
        <v>28083</v>
      </c>
      <c r="E5723"/>
      <c r="F5723" t="s">
        <v>28985</v>
      </c>
      <c r="G5723"/>
      <c r="H5723">
        <v>24.8</v>
      </c>
      <c r="I5723">
        <v>512</v>
      </c>
      <c r="J5723" t="s">
        <v>301</v>
      </c>
      <c r="K5723">
        <v>35.077441999999998</v>
      </c>
      <c r="L5723">
        <v>-84.487927999999997</v>
      </c>
      <c r="M5723" s="100" t="s">
        <v>38423</v>
      </c>
      <c r="N5723" t="s">
        <v>26269</v>
      </c>
      <c r="O5723" t="s">
        <v>42368</v>
      </c>
      <c r="P5723">
        <v>1</v>
      </c>
      <c r="Q5723" t="s">
        <v>28084</v>
      </c>
      <c r="R5723" t="s">
        <v>25802</v>
      </c>
      <c r="S5723" t="s">
        <v>26197</v>
      </c>
      <c r="T5723" t="s">
        <v>32911</v>
      </c>
      <c r="U5723" t="s">
        <v>26207</v>
      </c>
      <c r="V5723" t="s">
        <v>26204</v>
      </c>
      <c r="Y5723" s="97"/>
      <c r="AA5723" s="91" t="str">
        <v>OCOEE024.8PO</v>
      </c>
    </row>
    <row r="5724" spans="1:27" s="91" customFormat="1" ht="15" customHeight="1" x14ac:dyDescent="0.35">
      <c r="A5724" t="s">
        <v>16967</v>
      </c>
      <c r="B5724" t="s">
        <v>16966</v>
      </c>
      <c r="C5724" t="s">
        <v>16931</v>
      </c>
      <c r="D5724" t="s">
        <v>16968</v>
      </c>
      <c r="E5724"/>
      <c r="F5724" t="s">
        <v>28985</v>
      </c>
      <c r="G5724"/>
      <c r="H5724">
        <v>26.3</v>
      </c>
      <c r="I5724">
        <v>506.46</v>
      </c>
      <c r="J5724" t="s">
        <v>301</v>
      </c>
      <c r="K5724">
        <v>35.068930000000002</v>
      </c>
      <c r="L5724">
        <v>-84.46566</v>
      </c>
      <c r="M5724" s="100" t="s">
        <v>38423</v>
      </c>
      <c r="N5724" t="s">
        <v>26269</v>
      </c>
      <c r="O5724" t="s">
        <v>42368</v>
      </c>
      <c r="P5724">
        <v>1</v>
      </c>
      <c r="Q5724" t="s">
        <v>28084</v>
      </c>
      <c r="R5724" t="s">
        <v>25802</v>
      </c>
      <c r="S5724" t="s">
        <v>26197</v>
      </c>
      <c r="T5724"/>
      <c r="U5724" t="s">
        <v>26198</v>
      </c>
      <c r="V5724" t="s">
        <v>26204</v>
      </c>
      <c r="X5724" s="91" t="s">
        <v>32913</v>
      </c>
      <c r="Y5724" s="97"/>
      <c r="AA5724" s="91" t="str">
        <v>OCOEE026.3PO</v>
      </c>
    </row>
    <row r="5725" spans="1:27" s="91" customFormat="1" ht="15" customHeight="1" x14ac:dyDescent="0.35">
      <c r="A5725" t="s">
        <v>16970</v>
      </c>
      <c r="B5725" t="s">
        <v>16969</v>
      </c>
      <c r="C5725" t="s">
        <v>16931</v>
      </c>
      <c r="D5725" t="s">
        <v>16971</v>
      </c>
      <c r="E5725"/>
      <c r="F5725" t="s">
        <v>28985</v>
      </c>
      <c r="G5725"/>
      <c r="H5725">
        <v>26.6</v>
      </c>
      <c r="I5725">
        <v>502</v>
      </c>
      <c r="J5725" t="s">
        <v>301</v>
      </c>
      <c r="K5725">
        <v>35.067010000000003</v>
      </c>
      <c r="L5725">
        <v>-84.462100000000007</v>
      </c>
      <c r="M5725" s="100" t="s">
        <v>38423</v>
      </c>
      <c r="N5725" t="s">
        <v>26269</v>
      </c>
      <c r="O5725" t="s">
        <v>42368</v>
      </c>
      <c r="P5725">
        <v>1</v>
      </c>
      <c r="Q5725" t="s">
        <v>32914</v>
      </c>
      <c r="R5725" t="s">
        <v>25802</v>
      </c>
      <c r="S5725" t="s">
        <v>26197</v>
      </c>
      <c r="T5725"/>
      <c r="U5725" t="s">
        <v>26198</v>
      </c>
      <c r="V5725" t="s">
        <v>26204</v>
      </c>
      <c r="Y5725" s="97"/>
      <c r="AA5725" s="91" t="str">
        <v>OCOEE026.6PO</v>
      </c>
    </row>
    <row r="5726" spans="1:27" s="91" customFormat="1" ht="15" customHeight="1" x14ac:dyDescent="0.35">
      <c r="A5726" t="s">
        <v>16973</v>
      </c>
      <c r="B5726" t="s">
        <v>16972</v>
      </c>
      <c r="C5726" t="s">
        <v>16931</v>
      </c>
      <c r="D5726" t="s">
        <v>16974</v>
      </c>
      <c r="E5726"/>
      <c r="F5726" t="s">
        <v>28985</v>
      </c>
      <c r="G5726"/>
      <c r="H5726">
        <v>27.1</v>
      </c>
      <c r="I5726">
        <v>501.93</v>
      </c>
      <c r="J5726" t="s">
        <v>301</v>
      </c>
      <c r="K5726">
        <v>35.059699999999999</v>
      </c>
      <c r="L5726">
        <v>-84.463499999999996</v>
      </c>
      <c r="M5726" s="100" t="s">
        <v>38423</v>
      </c>
      <c r="N5726" t="s">
        <v>26269</v>
      </c>
      <c r="O5726" t="s">
        <v>42368</v>
      </c>
      <c r="P5726">
        <v>1</v>
      </c>
      <c r="Q5726" t="s">
        <v>32914</v>
      </c>
      <c r="R5726" t="s">
        <v>25802</v>
      </c>
      <c r="S5726" t="s">
        <v>26197</v>
      </c>
      <c r="T5726"/>
      <c r="U5726" t="s">
        <v>26198</v>
      </c>
      <c r="V5726" t="s">
        <v>26204</v>
      </c>
      <c r="W5726" s="91" t="s">
        <v>35667</v>
      </c>
      <c r="X5726" s="91" t="s">
        <v>32915</v>
      </c>
      <c r="Y5726" s="97"/>
      <c r="AA5726" s="91" t="str">
        <v>OCOEE027.1PO</v>
      </c>
    </row>
    <row r="5727" spans="1:27" s="91" customFormat="1" ht="15" customHeight="1" x14ac:dyDescent="0.35">
      <c r="A5727" t="s">
        <v>16976</v>
      </c>
      <c r="B5727" t="s">
        <v>16975</v>
      </c>
      <c r="C5727" t="s">
        <v>16931</v>
      </c>
      <c r="D5727" t="s">
        <v>16977</v>
      </c>
      <c r="E5727"/>
      <c r="F5727" t="s">
        <v>28985</v>
      </c>
      <c r="G5727"/>
      <c r="H5727">
        <v>29</v>
      </c>
      <c r="I5727">
        <v>493</v>
      </c>
      <c r="J5727" t="s">
        <v>301</v>
      </c>
      <c r="K5727">
        <v>35.043059999999997</v>
      </c>
      <c r="L5727">
        <v>-84.463840000000005</v>
      </c>
      <c r="M5727" s="100" t="s">
        <v>38423</v>
      </c>
      <c r="N5727" t="s">
        <v>26269</v>
      </c>
      <c r="O5727" t="s">
        <v>42368</v>
      </c>
      <c r="P5727">
        <v>1</v>
      </c>
      <c r="Q5727" t="s">
        <v>32914</v>
      </c>
      <c r="R5727" t="s">
        <v>25802</v>
      </c>
      <c r="S5727" t="s">
        <v>26197</v>
      </c>
      <c r="T5727"/>
      <c r="U5727" t="s">
        <v>26198</v>
      </c>
      <c r="V5727" t="s">
        <v>26204</v>
      </c>
      <c r="X5727" s="91" t="s">
        <v>32916</v>
      </c>
      <c r="Y5727" s="97"/>
      <c r="AA5727" s="91" t="str">
        <v>OCOEE029.0PO</v>
      </c>
    </row>
    <row r="5728" spans="1:27" s="91" customFormat="1" ht="15" customHeight="1" x14ac:dyDescent="0.35">
      <c r="A5728" t="s">
        <v>16979</v>
      </c>
      <c r="B5728" t="s">
        <v>16978</v>
      </c>
      <c r="C5728" t="s">
        <v>16931</v>
      </c>
      <c r="D5728" t="s">
        <v>16980</v>
      </c>
      <c r="E5728"/>
      <c r="F5728" t="s">
        <v>28985</v>
      </c>
      <c r="G5728"/>
      <c r="H5728">
        <v>29.3</v>
      </c>
      <c r="I5728">
        <v>490</v>
      </c>
      <c r="J5728" t="s">
        <v>301</v>
      </c>
      <c r="K5728">
        <v>35.040900000000001</v>
      </c>
      <c r="L5728">
        <v>-84.467299999999994</v>
      </c>
      <c r="M5728" s="100" t="s">
        <v>38423</v>
      </c>
      <c r="N5728" t="s">
        <v>26269</v>
      </c>
      <c r="O5728" t="s">
        <v>42480</v>
      </c>
      <c r="P5728">
        <v>1</v>
      </c>
      <c r="Q5728" t="s">
        <v>32917</v>
      </c>
      <c r="R5728" t="s">
        <v>25802</v>
      </c>
      <c r="S5728" t="s">
        <v>26197</v>
      </c>
      <c r="T5728" t="s">
        <v>28085</v>
      </c>
      <c r="U5728" t="s">
        <v>26207</v>
      </c>
      <c r="V5728" t="s">
        <v>26204</v>
      </c>
      <c r="X5728" s="91" t="s">
        <v>32918</v>
      </c>
      <c r="Y5728" s="97"/>
      <c r="AA5728" s="91" t="str">
        <v>OCOEE029.3PO</v>
      </c>
    </row>
    <row r="5729" spans="1:27" s="91" customFormat="1" ht="15" customHeight="1" x14ac:dyDescent="0.35">
      <c r="A5729" t="s">
        <v>16982</v>
      </c>
      <c r="B5729" t="s">
        <v>16981</v>
      </c>
      <c r="C5729" t="s">
        <v>16931</v>
      </c>
      <c r="D5729" t="s">
        <v>16983</v>
      </c>
      <c r="E5729"/>
      <c r="F5729" t="s">
        <v>28985</v>
      </c>
      <c r="G5729"/>
      <c r="H5729">
        <v>31</v>
      </c>
      <c r="I5729">
        <v>473</v>
      </c>
      <c r="J5729" t="s">
        <v>301</v>
      </c>
      <c r="K5729">
        <v>35.027099999999997</v>
      </c>
      <c r="L5729">
        <v>-84.4499</v>
      </c>
      <c r="M5729" s="100" t="s">
        <v>38423</v>
      </c>
      <c r="N5729" t="s">
        <v>26269</v>
      </c>
      <c r="O5729" t="s">
        <v>42480</v>
      </c>
      <c r="P5729">
        <v>1</v>
      </c>
      <c r="Q5729" t="s">
        <v>32917</v>
      </c>
      <c r="R5729" t="s">
        <v>25802</v>
      </c>
      <c r="S5729" t="s">
        <v>26197</v>
      </c>
      <c r="T5729" t="s">
        <v>28085</v>
      </c>
      <c r="U5729" t="s">
        <v>26207</v>
      </c>
      <c r="V5729" t="s">
        <v>26204</v>
      </c>
      <c r="Y5729" s="97"/>
      <c r="AA5729" s="91" t="str">
        <v>OCOEE031.0PO</v>
      </c>
    </row>
    <row r="5730" spans="1:27" s="91" customFormat="1" ht="15" customHeight="1" x14ac:dyDescent="0.35">
      <c r="A5730" t="s">
        <v>16985</v>
      </c>
      <c r="B5730" t="s">
        <v>16984</v>
      </c>
      <c r="C5730" t="s">
        <v>16931</v>
      </c>
      <c r="D5730" t="s">
        <v>16986</v>
      </c>
      <c r="E5730"/>
      <c r="F5730" t="s">
        <v>29101</v>
      </c>
      <c r="G5730" t="s">
        <v>29090</v>
      </c>
      <c r="H5730">
        <v>35.1</v>
      </c>
      <c r="I5730">
        <v>446</v>
      </c>
      <c r="J5730" t="s">
        <v>301</v>
      </c>
      <c r="K5730">
        <v>35.003700000000002</v>
      </c>
      <c r="L5730">
        <v>-84.408799999999999</v>
      </c>
      <c r="M5730" s="100" t="s">
        <v>38423</v>
      </c>
      <c r="N5730" t="s">
        <v>26269</v>
      </c>
      <c r="O5730" t="s">
        <v>42480</v>
      </c>
      <c r="P5730">
        <v>1</v>
      </c>
      <c r="Q5730" t="s">
        <v>32919</v>
      </c>
      <c r="R5730" t="s">
        <v>25802</v>
      </c>
      <c r="S5730" t="s">
        <v>26197</v>
      </c>
      <c r="T5730"/>
      <c r="U5730" t="s">
        <v>26198</v>
      </c>
      <c r="V5730" t="s">
        <v>26204</v>
      </c>
      <c r="Y5730" s="97"/>
      <c r="AA5730" s="91" t="str">
        <v>OCOEE035.1PO</v>
      </c>
    </row>
    <row r="5731" spans="1:27" s="91" customFormat="1" ht="15" customHeight="1" x14ac:dyDescent="0.35">
      <c r="A5731" t="s">
        <v>17000</v>
      </c>
      <c r="B5731" t="s">
        <v>16991</v>
      </c>
      <c r="C5731" t="s">
        <v>16931</v>
      </c>
      <c r="D5731" t="s">
        <v>16992</v>
      </c>
      <c r="E5731"/>
      <c r="F5731" t="s">
        <v>29101</v>
      </c>
      <c r="G5731"/>
      <c r="H5731">
        <v>35.6</v>
      </c>
      <c r="I5731">
        <v>445</v>
      </c>
      <c r="J5731" t="s">
        <v>301</v>
      </c>
      <c r="K5731">
        <v>35.00394</v>
      </c>
      <c r="L5731">
        <v>-84.401269999999997</v>
      </c>
      <c r="M5731" s="100" t="s">
        <v>38423</v>
      </c>
      <c r="N5731" t="s">
        <v>26269</v>
      </c>
      <c r="O5731" t="s">
        <v>42480</v>
      </c>
      <c r="P5731">
        <v>1</v>
      </c>
      <c r="Q5731" t="s">
        <v>32919</v>
      </c>
      <c r="R5731" t="s">
        <v>25802</v>
      </c>
      <c r="S5731" t="s">
        <v>26197</v>
      </c>
      <c r="T5731"/>
      <c r="U5731" t="s">
        <v>26198</v>
      </c>
      <c r="V5731" t="s">
        <v>26204</v>
      </c>
      <c r="W5731" s="91" t="s">
        <v>29328</v>
      </c>
      <c r="X5731" s="91" t="s">
        <v>35668</v>
      </c>
      <c r="Y5731" s="97"/>
      <c r="AA5731" s="91" t="str">
        <v>OCOEE035.6PO</v>
      </c>
    </row>
    <row r="5732" spans="1:27" s="91" customFormat="1" ht="15" customHeight="1" x14ac:dyDescent="0.35">
      <c r="A5732" t="s">
        <v>16988</v>
      </c>
      <c r="B5732" t="s">
        <v>16987</v>
      </c>
      <c r="C5732" t="s">
        <v>16931</v>
      </c>
      <c r="D5732" t="s">
        <v>16989</v>
      </c>
      <c r="E5732"/>
      <c r="F5732" t="s">
        <v>29101</v>
      </c>
      <c r="G5732"/>
      <c r="H5732">
        <v>35.6</v>
      </c>
      <c r="I5732">
        <v>445</v>
      </c>
      <c r="J5732" t="s">
        <v>301</v>
      </c>
      <c r="K5732">
        <v>35.003929999999997</v>
      </c>
      <c r="L5732">
        <v>-84.401520000000005</v>
      </c>
      <c r="M5732" s="100" t="s">
        <v>38423</v>
      </c>
      <c r="N5732" t="s">
        <v>26269</v>
      </c>
      <c r="O5732" t="s">
        <v>42480</v>
      </c>
      <c r="P5732">
        <v>1</v>
      </c>
      <c r="Q5732" t="s">
        <v>32919</v>
      </c>
      <c r="R5732" t="s">
        <v>25802</v>
      </c>
      <c r="S5732" t="s">
        <v>26197</v>
      </c>
      <c r="T5732"/>
      <c r="U5732" t="s">
        <v>26198</v>
      </c>
      <c r="V5732" t="s">
        <v>26204</v>
      </c>
      <c r="W5732" s="91" t="s">
        <v>16990</v>
      </c>
      <c r="X5732" s="91" t="s">
        <v>35669</v>
      </c>
      <c r="Y5732" s="97"/>
      <c r="AA5732" s="91" t="str">
        <v>OCOEE035.6PO-LDB</v>
      </c>
    </row>
    <row r="5733" spans="1:27" s="91" customFormat="1" ht="15" customHeight="1" x14ac:dyDescent="0.35">
      <c r="A5733" t="s">
        <v>16994</v>
      </c>
      <c r="B5733" t="s">
        <v>16993</v>
      </c>
      <c r="C5733" t="s">
        <v>16931</v>
      </c>
      <c r="D5733" t="s">
        <v>16995</v>
      </c>
      <c r="E5733"/>
      <c r="F5733" t="s">
        <v>29101</v>
      </c>
      <c r="G5733" t="s">
        <v>28985</v>
      </c>
      <c r="H5733">
        <v>35.6</v>
      </c>
      <c r="I5733">
        <v>445</v>
      </c>
      <c r="J5733" t="s">
        <v>301</v>
      </c>
      <c r="K5733">
        <v>35.004150000000003</v>
      </c>
      <c r="L5733">
        <v>-84.400989999999993</v>
      </c>
      <c r="M5733" s="100" t="s">
        <v>38423</v>
      </c>
      <c r="N5733" t="s">
        <v>26269</v>
      </c>
      <c r="O5733" t="s">
        <v>42480</v>
      </c>
      <c r="P5733">
        <v>1</v>
      </c>
      <c r="Q5733" t="s">
        <v>32919</v>
      </c>
      <c r="R5733" t="s">
        <v>25802</v>
      </c>
      <c r="S5733" t="s">
        <v>26197</v>
      </c>
      <c r="T5733"/>
      <c r="U5733" t="s">
        <v>26198</v>
      </c>
      <c r="V5733" t="s">
        <v>26204</v>
      </c>
      <c r="W5733" s="91" t="s">
        <v>16996</v>
      </c>
      <c r="X5733" s="91" t="s">
        <v>35669</v>
      </c>
      <c r="Y5733" s="97"/>
      <c r="AA5733" s="91" t="str">
        <v>OCOEE035.6PO-RDB</v>
      </c>
    </row>
    <row r="5734" spans="1:27" s="91" customFormat="1" ht="15" customHeight="1" x14ac:dyDescent="0.35">
      <c r="A5734" t="s">
        <v>16998</v>
      </c>
      <c r="B5734" t="s">
        <v>16997</v>
      </c>
      <c r="C5734" t="s">
        <v>16931</v>
      </c>
      <c r="D5734" t="s">
        <v>16999</v>
      </c>
      <c r="E5734"/>
      <c r="F5734" t="s">
        <v>29101</v>
      </c>
      <c r="G5734" t="s">
        <v>29090</v>
      </c>
      <c r="H5734">
        <v>35.700000000000003</v>
      </c>
      <c r="I5734">
        <v>431</v>
      </c>
      <c r="J5734" t="s">
        <v>301</v>
      </c>
      <c r="K5734">
        <v>35.002650000000003</v>
      </c>
      <c r="L5734">
        <v>-84.399860000000004</v>
      </c>
      <c r="M5734" s="100" t="s">
        <v>38423</v>
      </c>
      <c r="N5734" t="s">
        <v>26269</v>
      </c>
      <c r="O5734" t="s">
        <v>42832</v>
      </c>
      <c r="P5734">
        <v>1</v>
      </c>
      <c r="Q5734" t="s">
        <v>32919</v>
      </c>
      <c r="R5734" t="s">
        <v>25802</v>
      </c>
      <c r="S5734" t="s">
        <v>26197</v>
      </c>
      <c r="T5734"/>
      <c r="U5734" t="s">
        <v>26198</v>
      </c>
      <c r="V5734" t="s">
        <v>26204</v>
      </c>
      <c r="W5734" s="91" t="s">
        <v>17000</v>
      </c>
      <c r="X5734" s="91" t="s">
        <v>32920</v>
      </c>
      <c r="Y5734" s="97"/>
      <c r="AA5734" s="91" t="str">
        <v>OCOEE035.7PO</v>
      </c>
    </row>
    <row r="5735" spans="1:27" s="91" customFormat="1" ht="15" customHeight="1" x14ac:dyDescent="0.35">
      <c r="A5735" t="s">
        <v>17002</v>
      </c>
      <c r="B5735" t="s">
        <v>17001</v>
      </c>
      <c r="C5735" t="s">
        <v>16931</v>
      </c>
      <c r="D5735" t="s">
        <v>17003</v>
      </c>
      <c r="E5735"/>
      <c r="F5735" t="s">
        <v>29101</v>
      </c>
      <c r="G5735" t="s">
        <v>29090</v>
      </c>
      <c r="H5735">
        <v>36.9</v>
      </c>
      <c r="I5735">
        <v>430</v>
      </c>
      <c r="J5735" t="s">
        <v>301</v>
      </c>
      <c r="K5735">
        <v>34.992972000000002</v>
      </c>
      <c r="L5735">
        <v>-84.387754000000001</v>
      </c>
      <c r="M5735" s="100" t="s">
        <v>38423</v>
      </c>
      <c r="N5735" t="s">
        <v>26269</v>
      </c>
      <c r="O5735" t="s">
        <v>42832</v>
      </c>
      <c r="P5735">
        <v>1</v>
      </c>
      <c r="Q5735" t="s">
        <v>32919</v>
      </c>
      <c r="R5735" t="s">
        <v>25802</v>
      </c>
      <c r="S5735" t="s">
        <v>26197</v>
      </c>
      <c r="T5735"/>
      <c r="U5735" t="s">
        <v>26198</v>
      </c>
      <c r="V5735" t="s">
        <v>26204</v>
      </c>
      <c r="W5735" s="91" t="s">
        <v>17004</v>
      </c>
      <c r="X5735" s="91" t="s">
        <v>37408</v>
      </c>
      <c r="Y5735" s="97"/>
      <c r="AA5735" s="91" t="str">
        <v>OCOEE036.9PO</v>
      </c>
    </row>
    <row r="5736" spans="1:27" s="91" customFormat="1" ht="15" customHeight="1" x14ac:dyDescent="0.35">
      <c r="A5736" t="s">
        <v>17006</v>
      </c>
      <c r="B5736" t="s">
        <v>17005</v>
      </c>
      <c r="C5736" t="s">
        <v>16931</v>
      </c>
      <c r="D5736" t="s">
        <v>17007</v>
      </c>
      <c r="E5736"/>
      <c r="F5736" t="s">
        <v>29101</v>
      </c>
      <c r="G5736"/>
      <c r="H5736">
        <v>36.9</v>
      </c>
      <c r="I5736">
        <v>430</v>
      </c>
      <c r="J5736" t="s">
        <v>301</v>
      </c>
      <c r="K5736">
        <v>34.992699999999999</v>
      </c>
      <c r="L5736">
        <v>-84.387699999999995</v>
      </c>
      <c r="M5736" s="100" t="s">
        <v>38423</v>
      </c>
      <c r="N5736" t="s">
        <v>26269</v>
      </c>
      <c r="O5736" t="s">
        <v>42832</v>
      </c>
      <c r="P5736">
        <v>1</v>
      </c>
      <c r="Q5736" t="s">
        <v>32919</v>
      </c>
      <c r="R5736" t="s">
        <v>25802</v>
      </c>
      <c r="S5736" t="s">
        <v>26197</v>
      </c>
      <c r="T5736"/>
      <c r="U5736" t="s">
        <v>26198</v>
      </c>
      <c r="V5736" t="s">
        <v>26204</v>
      </c>
      <c r="W5736" s="91" t="s">
        <v>35670</v>
      </c>
      <c r="X5736" s="91" t="s">
        <v>35671</v>
      </c>
      <c r="Y5736" s="97"/>
      <c r="AA5736" s="91" t="str">
        <v>OCOEE036.9PO-LDB</v>
      </c>
    </row>
    <row r="5737" spans="1:27" s="91" customFormat="1" ht="15" customHeight="1" x14ac:dyDescent="0.35">
      <c r="A5737" t="s">
        <v>17009</v>
      </c>
      <c r="B5737" t="s">
        <v>17008</v>
      </c>
      <c r="C5737" t="s">
        <v>16931</v>
      </c>
      <c r="D5737" t="s">
        <v>17010</v>
      </c>
      <c r="E5737"/>
      <c r="F5737" t="s">
        <v>29101</v>
      </c>
      <c r="G5737"/>
      <c r="H5737">
        <v>36.9</v>
      </c>
      <c r="I5737">
        <v>430</v>
      </c>
      <c r="J5737" t="s">
        <v>301</v>
      </c>
      <c r="K5737">
        <v>34.992699999999999</v>
      </c>
      <c r="L5737">
        <v>-84.387680000000003</v>
      </c>
      <c r="M5737" s="100" t="s">
        <v>38423</v>
      </c>
      <c r="N5737" t="s">
        <v>26269</v>
      </c>
      <c r="O5737" t="s">
        <v>42832</v>
      </c>
      <c r="P5737">
        <v>1</v>
      </c>
      <c r="Q5737" t="s">
        <v>32919</v>
      </c>
      <c r="R5737" t="s">
        <v>25802</v>
      </c>
      <c r="S5737" t="s">
        <v>26197</v>
      </c>
      <c r="T5737"/>
      <c r="U5737" t="s">
        <v>26198</v>
      </c>
      <c r="V5737" t="s">
        <v>26204</v>
      </c>
      <c r="W5737" s="91" t="s">
        <v>35672</v>
      </c>
      <c r="X5737" s="91" t="s">
        <v>35673</v>
      </c>
      <c r="Y5737" s="97"/>
      <c r="AA5737" s="91" t="str">
        <v>OCOEE036.9PO-MC</v>
      </c>
    </row>
    <row r="5738" spans="1:27" s="91" customFormat="1" ht="15" customHeight="1" x14ac:dyDescent="0.35">
      <c r="A5738" t="s">
        <v>17012</v>
      </c>
      <c r="B5738" t="s">
        <v>17011</v>
      </c>
      <c r="C5738" t="s">
        <v>16931</v>
      </c>
      <c r="D5738" t="s">
        <v>17013</v>
      </c>
      <c r="E5738"/>
      <c r="F5738" t="s">
        <v>29101</v>
      </c>
      <c r="G5738"/>
      <c r="H5738">
        <v>36.9</v>
      </c>
      <c r="I5738">
        <v>429.58</v>
      </c>
      <c r="J5738" t="s">
        <v>301</v>
      </c>
      <c r="K5738">
        <v>34.993229999999997</v>
      </c>
      <c r="L5738">
        <v>-84.387829999999994</v>
      </c>
      <c r="M5738" s="100" t="s">
        <v>38423</v>
      </c>
      <c r="N5738" t="s">
        <v>26269</v>
      </c>
      <c r="O5738" t="s">
        <v>42832</v>
      </c>
      <c r="P5738">
        <v>1</v>
      </c>
      <c r="Q5738" t="s">
        <v>32919</v>
      </c>
      <c r="R5738" t="s">
        <v>25802</v>
      </c>
      <c r="S5738" t="s">
        <v>26197</v>
      </c>
      <c r="T5738"/>
      <c r="U5738" t="s">
        <v>26198</v>
      </c>
      <c r="V5738" t="s">
        <v>26204</v>
      </c>
      <c r="W5738" s="91" t="s">
        <v>17014</v>
      </c>
      <c r="X5738" s="91" t="s">
        <v>35674</v>
      </c>
      <c r="Y5738" s="97"/>
      <c r="AA5738" s="91" t="str">
        <v>OCOEE036.9PO-RDB</v>
      </c>
    </row>
    <row r="5739" spans="1:27" s="91" customFormat="1" ht="15" customHeight="1" x14ac:dyDescent="0.35">
      <c r="A5739" t="s">
        <v>17016</v>
      </c>
      <c r="B5739" t="s">
        <v>17015</v>
      </c>
      <c r="C5739" t="s">
        <v>16931</v>
      </c>
      <c r="D5739" t="s">
        <v>17017</v>
      </c>
      <c r="E5739"/>
      <c r="F5739" t="s">
        <v>29101</v>
      </c>
      <c r="G5739" t="s">
        <v>29090</v>
      </c>
      <c r="H5739">
        <v>37.299999999999997</v>
      </c>
      <c r="I5739">
        <v>424.28</v>
      </c>
      <c r="J5739" t="s">
        <v>301</v>
      </c>
      <c r="K5739">
        <v>34.987839000000001</v>
      </c>
      <c r="L5739">
        <v>-84.371231499999993</v>
      </c>
      <c r="M5739" s="100" t="s">
        <v>38423</v>
      </c>
      <c r="N5739" t="s">
        <v>26269</v>
      </c>
      <c r="O5739" t="s">
        <v>42832</v>
      </c>
      <c r="P5739">
        <v>1</v>
      </c>
      <c r="Q5739" t="s">
        <v>32921</v>
      </c>
      <c r="R5739" t="s">
        <v>25802</v>
      </c>
      <c r="S5739" t="s">
        <v>26197</v>
      </c>
      <c r="T5739"/>
      <c r="U5739" t="s">
        <v>26198</v>
      </c>
      <c r="V5739" t="s">
        <v>26204</v>
      </c>
      <c r="W5739" s="91" t="s">
        <v>17018</v>
      </c>
      <c r="X5739" s="91" t="s">
        <v>37409</v>
      </c>
      <c r="Y5739" s="97"/>
      <c r="AA5739" s="91" t="str">
        <v>OCOEE037.3PO</v>
      </c>
    </row>
    <row r="5740" spans="1:27" s="91" customFormat="1" ht="15" customHeight="1" x14ac:dyDescent="0.35">
      <c r="A5740" s="310" t="s">
        <v>39912</v>
      </c>
      <c r="B5740" s="310" t="s">
        <v>39913</v>
      </c>
      <c r="C5740" s="310" t="s">
        <v>16931</v>
      </c>
      <c r="D5740" s="310" t="s">
        <v>39914</v>
      </c>
      <c r="E5740" s="310"/>
      <c r="F5740" s="310" t="s">
        <v>29101</v>
      </c>
      <c r="G5740" s="310"/>
      <c r="H5740" s="314">
        <v>37.6</v>
      </c>
      <c r="I5740" s="314">
        <v>352</v>
      </c>
      <c r="J5740" s="310" t="s">
        <v>301</v>
      </c>
      <c r="K5740" s="314">
        <v>34.991469000000002</v>
      </c>
      <c r="L5740" s="314">
        <v>-84.376589999999993</v>
      </c>
      <c r="M5740" s="314" t="s">
        <v>38423</v>
      </c>
      <c r="N5740" s="310" t="s">
        <v>26269</v>
      </c>
      <c r="O5740" s="310" t="s">
        <v>39915</v>
      </c>
      <c r="P5740" s="314">
        <v>1</v>
      </c>
      <c r="Q5740" s="310" t="s">
        <v>32919</v>
      </c>
      <c r="R5740" s="310" t="s">
        <v>25802</v>
      </c>
      <c r="S5740" s="310" t="s">
        <v>26197</v>
      </c>
      <c r="T5740" s="310"/>
      <c r="U5740" s="310" t="s">
        <v>26198</v>
      </c>
      <c r="V5740" s="310" t="s">
        <v>26204</v>
      </c>
      <c r="W5740" s="91" t="s">
        <v>39916</v>
      </c>
      <c r="X5740" s="91" t="s">
        <v>38440</v>
      </c>
      <c r="Y5740" s="97"/>
      <c r="AA5740" s="91" t="str">
        <v>OCOEE037.6PO</v>
      </c>
    </row>
    <row r="5741" spans="1:27" s="91" customFormat="1" ht="15" customHeight="1" x14ac:dyDescent="0.35">
      <c r="A5741" t="s">
        <v>28087</v>
      </c>
      <c r="B5741" t="s">
        <v>28086</v>
      </c>
      <c r="C5741" t="s">
        <v>16931</v>
      </c>
      <c r="D5741" t="s">
        <v>28088</v>
      </c>
      <c r="E5741"/>
      <c r="F5741" t="s">
        <v>29101</v>
      </c>
      <c r="G5741"/>
      <c r="H5741">
        <v>37.799999999999997</v>
      </c>
      <c r="I5741">
        <v>351</v>
      </c>
      <c r="J5741" t="s">
        <v>28089</v>
      </c>
      <c r="K5741">
        <v>34.985715999999996</v>
      </c>
      <c r="L5741">
        <v>-84.362356000000005</v>
      </c>
      <c r="M5741" s="100" t="s">
        <v>38423</v>
      </c>
      <c r="N5741" t="s">
        <v>26269</v>
      </c>
      <c r="O5741" t="s">
        <v>42832</v>
      </c>
      <c r="P5741">
        <v>1</v>
      </c>
      <c r="Q5741" t="s">
        <v>32921</v>
      </c>
      <c r="R5741" t="s">
        <v>25802</v>
      </c>
      <c r="S5741" t="s">
        <v>27200</v>
      </c>
      <c r="T5741"/>
      <c r="U5741" t="s">
        <v>26198</v>
      </c>
      <c r="V5741" t="s">
        <v>26204</v>
      </c>
      <c r="Y5741" s="97"/>
      <c r="AA5741" s="91" t="str">
        <v>OCOEE037.8_GA</v>
      </c>
    </row>
    <row r="5742" spans="1:27" s="91" customFormat="1" ht="15" customHeight="1" x14ac:dyDescent="0.35">
      <c r="A5742" t="s">
        <v>17020</v>
      </c>
      <c r="B5742" t="s">
        <v>17019</v>
      </c>
      <c r="C5742" t="s">
        <v>17021</v>
      </c>
      <c r="D5742" t="s">
        <v>17022</v>
      </c>
      <c r="E5742"/>
      <c r="F5742" t="s">
        <v>27</v>
      </c>
      <c r="G5742"/>
      <c r="H5742">
        <v>1.8</v>
      </c>
      <c r="I5742">
        <v>6.4</v>
      </c>
      <c r="J5742" t="s">
        <v>888</v>
      </c>
      <c r="K5742">
        <v>35.7012</v>
      </c>
      <c r="L5742">
        <v>-89.099699999999999</v>
      </c>
      <c r="M5742" s="100" t="s">
        <v>38381</v>
      </c>
      <c r="N5742" t="s">
        <v>26209</v>
      </c>
      <c r="O5742" t="s">
        <v>42197</v>
      </c>
      <c r="P5742">
        <v>1</v>
      </c>
      <c r="Q5742" t="s">
        <v>32922</v>
      </c>
      <c r="R5742" t="s">
        <v>25816</v>
      </c>
      <c r="S5742" t="s">
        <v>26197</v>
      </c>
      <c r="T5742"/>
      <c r="U5742" t="s">
        <v>26198</v>
      </c>
      <c r="V5742" t="s">
        <v>26199</v>
      </c>
      <c r="Y5742" s="97"/>
      <c r="AA5742" s="91" t="str">
        <v>OCSFF001.8CK</v>
      </c>
    </row>
    <row r="5743" spans="1:27" s="91" customFormat="1" ht="15" customHeight="1" x14ac:dyDescent="0.35">
      <c r="A5743" t="s">
        <v>17024</v>
      </c>
      <c r="B5743" t="s">
        <v>17023</v>
      </c>
      <c r="C5743" t="s">
        <v>17025</v>
      </c>
      <c r="D5743" t="s">
        <v>39917</v>
      </c>
      <c r="E5743"/>
      <c r="F5743" t="s">
        <v>9</v>
      </c>
      <c r="G5743"/>
      <c r="H5743">
        <v>0.3</v>
      </c>
      <c r="I5743">
        <v>11.97</v>
      </c>
      <c r="J5743" t="s">
        <v>3832</v>
      </c>
      <c r="K5743">
        <v>35.302109999999999</v>
      </c>
      <c r="L5743">
        <v>-89.131150000000005</v>
      </c>
      <c r="M5743" s="100" t="s">
        <v>38450</v>
      </c>
      <c r="N5743" t="s">
        <v>26319</v>
      </c>
      <c r="O5743" t="s">
        <v>42833</v>
      </c>
      <c r="P5743">
        <v>4</v>
      </c>
      <c r="Q5743" t="s">
        <v>28090</v>
      </c>
      <c r="R5743" t="s">
        <v>25828</v>
      </c>
      <c r="S5743" t="s">
        <v>26197</v>
      </c>
      <c r="T5743"/>
      <c r="U5743" t="s">
        <v>26198</v>
      </c>
      <c r="V5743" t="s">
        <v>26199</v>
      </c>
      <c r="X5743" s="91" t="s">
        <v>32923</v>
      </c>
      <c r="Y5743" s="97"/>
      <c r="AA5743" s="91" t="str">
        <v>ODAIN000.3HR</v>
      </c>
    </row>
    <row r="5744" spans="1:27" s="91" customFormat="1" ht="15" customHeight="1" x14ac:dyDescent="0.35">
      <c r="A5744" s="310" t="s">
        <v>39918</v>
      </c>
      <c r="B5744" s="310" t="s">
        <v>39919</v>
      </c>
      <c r="C5744" s="310" t="s">
        <v>39920</v>
      </c>
      <c r="D5744" s="310" t="s">
        <v>39921</v>
      </c>
      <c r="E5744" s="310"/>
      <c r="F5744" s="310" t="s">
        <v>9</v>
      </c>
      <c r="G5744" s="310"/>
      <c r="H5744" s="314">
        <v>0.5</v>
      </c>
      <c r="I5744" s="314">
        <v>12.03</v>
      </c>
      <c r="J5744" s="310" t="s">
        <v>3832</v>
      </c>
      <c r="K5744" s="314">
        <v>35.296830999999997</v>
      </c>
      <c r="L5744" s="314">
        <v>-89.132164000000003</v>
      </c>
      <c r="M5744" s="314" t="s">
        <v>38450</v>
      </c>
      <c r="N5744" s="310" t="s">
        <v>26319</v>
      </c>
      <c r="O5744" s="310" t="s">
        <v>39922</v>
      </c>
      <c r="P5744" s="314">
        <v>4</v>
      </c>
      <c r="Q5744" s="310" t="s">
        <v>28090</v>
      </c>
      <c r="R5744" s="310" t="s">
        <v>25828</v>
      </c>
      <c r="S5744" s="310" t="s">
        <v>26197</v>
      </c>
      <c r="T5744" s="310" t="s">
        <v>41554</v>
      </c>
      <c r="U5744" s="310" t="s">
        <v>26207</v>
      </c>
      <c r="V5744" s="310" t="s">
        <v>26199</v>
      </c>
      <c r="X5744" s="91" t="s">
        <v>39131</v>
      </c>
      <c r="Y5744" s="97"/>
      <c r="AA5744" s="91" t="str">
        <v>ODAIN000.5HR</v>
      </c>
    </row>
    <row r="5745" spans="1:27" s="91" customFormat="1" ht="15" customHeight="1" x14ac:dyDescent="0.35">
      <c r="A5745" t="s">
        <v>17027</v>
      </c>
      <c r="B5745" t="s">
        <v>17026</v>
      </c>
      <c r="C5745" t="s">
        <v>17028</v>
      </c>
      <c r="D5745" t="s">
        <v>17029</v>
      </c>
      <c r="E5745"/>
      <c r="F5745" t="s">
        <v>27</v>
      </c>
      <c r="G5745"/>
      <c r="H5745">
        <v>0.3</v>
      </c>
      <c r="I5745">
        <v>4.29</v>
      </c>
      <c r="J5745" t="s">
        <v>888</v>
      </c>
      <c r="K5745">
        <v>35.935130000000001</v>
      </c>
      <c r="L5745">
        <v>-89.182079999999999</v>
      </c>
      <c r="M5745" s="100" t="s">
        <v>38429</v>
      </c>
      <c r="N5745" t="s">
        <v>26286</v>
      </c>
      <c r="O5745" t="s">
        <v>42357</v>
      </c>
      <c r="P5745">
        <v>2</v>
      </c>
      <c r="Q5745" t="s">
        <v>28091</v>
      </c>
      <c r="R5745" t="s">
        <v>25816</v>
      </c>
      <c r="S5745" t="s">
        <v>26197</v>
      </c>
      <c r="T5745"/>
      <c r="U5745" t="s">
        <v>26198</v>
      </c>
      <c r="V5745" t="s">
        <v>26199</v>
      </c>
      <c r="Y5745" s="97"/>
      <c r="AA5745" s="91" t="str">
        <v>ODELL000.3CK</v>
      </c>
    </row>
    <row r="5746" spans="1:27" s="91" customFormat="1" ht="15" customHeight="1" x14ac:dyDescent="0.35">
      <c r="A5746" t="s">
        <v>17031</v>
      </c>
      <c r="B5746" t="s">
        <v>17030</v>
      </c>
      <c r="C5746" t="s">
        <v>17028</v>
      </c>
      <c r="D5746" t="s">
        <v>17032</v>
      </c>
      <c r="E5746"/>
      <c r="F5746" t="s">
        <v>27</v>
      </c>
      <c r="G5746"/>
      <c r="H5746">
        <v>0.6</v>
      </c>
      <c r="I5746">
        <v>3.53</v>
      </c>
      <c r="J5746" t="s">
        <v>888</v>
      </c>
      <c r="K5746">
        <v>35.932139999999997</v>
      </c>
      <c r="L5746">
        <v>-89.177000000000007</v>
      </c>
      <c r="M5746" s="100" t="s">
        <v>38429</v>
      </c>
      <c r="N5746" t="s">
        <v>26286</v>
      </c>
      <c r="O5746" t="s">
        <v>42357</v>
      </c>
      <c r="P5746">
        <v>2</v>
      </c>
      <c r="Q5746" t="s">
        <v>28091</v>
      </c>
      <c r="R5746" t="s">
        <v>25816</v>
      </c>
      <c r="S5746" t="s">
        <v>26197</v>
      </c>
      <c r="T5746"/>
      <c r="U5746" t="s">
        <v>26198</v>
      </c>
      <c r="V5746" t="s">
        <v>26199</v>
      </c>
      <c r="Y5746" s="97"/>
      <c r="AA5746" s="91" t="str">
        <v>ODELL000.6CK</v>
      </c>
    </row>
    <row r="5747" spans="1:27" s="91" customFormat="1" ht="15" customHeight="1" x14ac:dyDescent="0.35">
      <c r="A5747" t="s">
        <v>17034</v>
      </c>
      <c r="B5747" t="s">
        <v>17033</v>
      </c>
      <c r="C5747" t="s">
        <v>17035</v>
      </c>
      <c r="D5747" t="s">
        <v>17036</v>
      </c>
      <c r="E5747"/>
      <c r="F5747" t="s">
        <v>28983</v>
      </c>
      <c r="G5747"/>
      <c r="H5747">
        <v>0.1</v>
      </c>
      <c r="I5747">
        <v>1.5</v>
      </c>
      <c r="J5747" t="s">
        <v>625</v>
      </c>
      <c r="K5747">
        <v>36.129399999999997</v>
      </c>
      <c r="L5747">
        <v>-82.406419999999997</v>
      </c>
      <c r="M5747" s="100" t="s">
        <v>38387</v>
      </c>
      <c r="N5747" t="s">
        <v>26214</v>
      </c>
      <c r="O5747" t="s">
        <v>42117</v>
      </c>
      <c r="P5747">
        <v>5</v>
      </c>
      <c r="Q5747" t="s">
        <v>27798</v>
      </c>
      <c r="R5747" t="s">
        <v>25821</v>
      </c>
      <c r="S5747" t="s">
        <v>26197</v>
      </c>
      <c r="T5747"/>
      <c r="U5747" t="s">
        <v>26198</v>
      </c>
      <c r="V5747" t="s">
        <v>26204</v>
      </c>
      <c r="X5747" s="91" t="s">
        <v>32924</v>
      </c>
      <c r="Y5747" s="97"/>
      <c r="AA5747" s="91" t="str">
        <v>ODOM000.1UC</v>
      </c>
    </row>
    <row r="5748" spans="1:27" s="91" customFormat="1" ht="15" customHeight="1" x14ac:dyDescent="0.35">
      <c r="A5748" t="s">
        <v>17038</v>
      </c>
      <c r="B5748" t="s">
        <v>17037</v>
      </c>
      <c r="C5748" t="s">
        <v>17039</v>
      </c>
      <c r="D5748" t="s">
        <v>17040</v>
      </c>
      <c r="E5748"/>
      <c r="F5748" t="s">
        <v>58</v>
      </c>
      <c r="G5748"/>
      <c r="H5748">
        <v>0.54</v>
      </c>
      <c r="I5748"/>
      <c r="J5748" t="s">
        <v>454</v>
      </c>
      <c r="K5748">
        <v>35.20091</v>
      </c>
      <c r="L5748">
        <v>-85.899780000000007</v>
      </c>
      <c r="M5748" s="100" t="s">
        <v>38430</v>
      </c>
      <c r="N5748" t="s">
        <v>26288</v>
      </c>
      <c r="O5748" t="s">
        <v>42834</v>
      </c>
      <c r="P5748">
        <v>5</v>
      </c>
      <c r="Q5748" t="s">
        <v>26289</v>
      </c>
      <c r="R5748" t="s">
        <v>25808</v>
      </c>
      <c r="S5748" t="s">
        <v>26197</v>
      </c>
      <c r="T5748" t="s">
        <v>28092</v>
      </c>
      <c r="U5748" t="s">
        <v>26207</v>
      </c>
      <c r="V5748" t="s">
        <v>26199</v>
      </c>
      <c r="X5748" s="91" t="s">
        <v>26130</v>
      </c>
      <c r="Y5748" s="97"/>
      <c r="AA5748" s="91" t="str">
        <v>ODONN00.54FR</v>
      </c>
    </row>
    <row r="5749" spans="1:27" s="91" customFormat="1" ht="15" customHeight="1" x14ac:dyDescent="0.35">
      <c r="A5749" t="s">
        <v>17042</v>
      </c>
      <c r="B5749" t="s">
        <v>17041</v>
      </c>
      <c r="C5749" t="s">
        <v>17043</v>
      </c>
      <c r="D5749" t="s">
        <v>17044</v>
      </c>
      <c r="E5749"/>
      <c r="F5749" t="s">
        <v>29083</v>
      </c>
      <c r="G5749"/>
      <c r="H5749">
        <v>1.2</v>
      </c>
      <c r="I5749">
        <v>4.3</v>
      </c>
      <c r="J5749" t="s">
        <v>4</v>
      </c>
      <c r="K5749">
        <v>35.341900000000003</v>
      </c>
      <c r="L5749">
        <v>-87.341200000000001</v>
      </c>
      <c r="M5749" s="100" t="s">
        <v>38391</v>
      </c>
      <c r="N5749" t="s">
        <v>26220</v>
      </c>
      <c r="O5749" t="s">
        <v>42250</v>
      </c>
      <c r="P5749">
        <v>5</v>
      </c>
      <c r="Q5749" t="s">
        <v>32925</v>
      </c>
      <c r="R5749" t="s">
        <v>25808</v>
      </c>
      <c r="S5749" t="s">
        <v>26197</v>
      </c>
      <c r="T5749"/>
      <c r="U5749" t="s">
        <v>26198</v>
      </c>
      <c r="V5749" t="s">
        <v>26199</v>
      </c>
      <c r="Y5749" s="97"/>
      <c r="AA5749" s="91" t="str">
        <v>OEHME001.2LW</v>
      </c>
    </row>
    <row r="5750" spans="1:27" s="91" customFormat="1" ht="15" customHeight="1" x14ac:dyDescent="0.35">
      <c r="A5750" t="s">
        <v>17046</v>
      </c>
      <c r="B5750" t="s">
        <v>17045</v>
      </c>
      <c r="C5750" t="s">
        <v>17047</v>
      </c>
      <c r="D5750" t="s">
        <v>17048</v>
      </c>
      <c r="E5750"/>
      <c r="F5750" t="s">
        <v>28994</v>
      </c>
      <c r="G5750"/>
      <c r="H5750">
        <v>1.2</v>
      </c>
      <c r="I5750">
        <v>9.4</v>
      </c>
      <c r="J5750" t="s">
        <v>301</v>
      </c>
      <c r="K5750">
        <v>35.018709999999999</v>
      </c>
      <c r="L5750">
        <v>-84.75976</v>
      </c>
      <c r="M5750" s="100" t="s">
        <v>38558</v>
      </c>
      <c r="N5750" t="s">
        <v>26436</v>
      </c>
      <c r="O5750" t="s">
        <v>42835</v>
      </c>
      <c r="P5750">
        <v>1</v>
      </c>
      <c r="Q5750" t="s">
        <v>32926</v>
      </c>
      <c r="R5750" t="s">
        <v>25802</v>
      </c>
      <c r="S5750" t="s">
        <v>26197</v>
      </c>
      <c r="T5750"/>
      <c r="U5750" t="s">
        <v>26198</v>
      </c>
      <c r="V5750" t="s">
        <v>26204</v>
      </c>
      <c r="Y5750" s="97"/>
      <c r="AA5750" s="91" t="str">
        <v>OFORT001.2PO</v>
      </c>
    </row>
    <row r="5751" spans="1:27" s="91" customFormat="1" ht="15" customHeight="1" x14ac:dyDescent="0.35">
      <c r="A5751" t="s">
        <v>28094</v>
      </c>
      <c r="B5751" t="s">
        <v>28093</v>
      </c>
      <c r="C5751" t="s">
        <v>17047</v>
      </c>
      <c r="D5751" t="s">
        <v>28095</v>
      </c>
      <c r="E5751"/>
      <c r="F5751" t="s">
        <v>44</v>
      </c>
      <c r="G5751"/>
      <c r="H5751">
        <v>3.7</v>
      </c>
      <c r="I5751">
        <v>4.32</v>
      </c>
      <c r="J5751" t="s">
        <v>301</v>
      </c>
      <c r="K5751">
        <v>35.047029000000002</v>
      </c>
      <c r="L5751">
        <v>-84.746934999999993</v>
      </c>
      <c r="M5751" s="100" t="s">
        <v>38558</v>
      </c>
      <c r="N5751" t="s">
        <v>26436</v>
      </c>
      <c r="O5751" t="s">
        <v>42835</v>
      </c>
      <c r="P5751">
        <v>1</v>
      </c>
      <c r="Q5751" t="s">
        <v>32926</v>
      </c>
      <c r="R5751" t="s">
        <v>25802</v>
      </c>
      <c r="S5751" t="s">
        <v>26197</v>
      </c>
      <c r="T5751"/>
      <c r="U5751" t="s">
        <v>26198</v>
      </c>
      <c r="V5751" t="s">
        <v>26204</v>
      </c>
      <c r="Y5751" s="97"/>
      <c r="AA5751" s="91" t="str">
        <v>OFORT003.7PO</v>
      </c>
    </row>
    <row r="5752" spans="1:27" s="91" customFormat="1" ht="15" customHeight="1" x14ac:dyDescent="0.35">
      <c r="A5752" t="s">
        <v>28097</v>
      </c>
      <c r="B5752" t="s">
        <v>28096</v>
      </c>
      <c r="C5752" t="s">
        <v>17047</v>
      </c>
      <c r="D5752" t="s">
        <v>28098</v>
      </c>
      <c r="E5752"/>
      <c r="F5752" t="s">
        <v>44</v>
      </c>
      <c r="G5752"/>
      <c r="H5752">
        <v>4.0999999999999996</v>
      </c>
      <c r="I5752">
        <v>3.67</v>
      </c>
      <c r="J5752" t="s">
        <v>301</v>
      </c>
      <c r="K5752">
        <v>35.048991999999998</v>
      </c>
      <c r="L5752">
        <v>-84.740925000000004</v>
      </c>
      <c r="M5752" s="100" t="s">
        <v>38558</v>
      </c>
      <c r="N5752" t="s">
        <v>26436</v>
      </c>
      <c r="O5752" t="s">
        <v>42835</v>
      </c>
      <c r="P5752">
        <v>1</v>
      </c>
      <c r="Q5752" t="s">
        <v>32926</v>
      </c>
      <c r="R5752" t="s">
        <v>25802</v>
      </c>
      <c r="S5752" t="s">
        <v>26197</v>
      </c>
      <c r="T5752"/>
      <c r="U5752" t="s">
        <v>26198</v>
      </c>
      <c r="V5752" t="s">
        <v>26204</v>
      </c>
      <c r="Y5752" s="97"/>
      <c r="AA5752" s="91" t="str">
        <v>OFORT004.1PO</v>
      </c>
    </row>
    <row r="5753" spans="1:27" s="91" customFormat="1" ht="15" customHeight="1" x14ac:dyDescent="0.35">
      <c r="A5753" t="s">
        <v>17050</v>
      </c>
      <c r="B5753" t="s">
        <v>17049</v>
      </c>
      <c r="C5753" t="s">
        <v>17051</v>
      </c>
      <c r="D5753" t="s">
        <v>35675</v>
      </c>
      <c r="E5753"/>
      <c r="F5753" t="s">
        <v>403</v>
      </c>
      <c r="G5753"/>
      <c r="H5753">
        <v>2</v>
      </c>
      <c r="I5753">
        <v>5</v>
      </c>
      <c r="J5753" t="s">
        <v>630</v>
      </c>
      <c r="K5753">
        <v>36.382249999999999</v>
      </c>
      <c r="L5753">
        <v>-89.48245</v>
      </c>
      <c r="M5753" s="100" t="s">
        <v>38425</v>
      </c>
      <c r="N5753" t="s">
        <v>26273</v>
      </c>
      <c r="O5753" t="s">
        <v>42570</v>
      </c>
      <c r="P5753">
        <v>5</v>
      </c>
      <c r="Q5753" t="s">
        <v>28099</v>
      </c>
      <c r="R5753" t="s">
        <v>25816</v>
      </c>
      <c r="S5753" t="s">
        <v>26197</v>
      </c>
      <c r="T5753"/>
      <c r="U5753" t="s">
        <v>26198</v>
      </c>
      <c r="V5753" t="s">
        <v>26199</v>
      </c>
      <c r="W5753" s="91" t="s">
        <v>17052</v>
      </c>
      <c r="X5753" s="91" t="s">
        <v>35676</v>
      </c>
      <c r="Y5753" s="97"/>
      <c r="AA5753" s="91" t="str">
        <v>OGRAV002.0LA</v>
      </c>
    </row>
    <row r="5754" spans="1:27" s="91" customFormat="1" ht="15" customHeight="1" x14ac:dyDescent="0.35">
      <c r="A5754" t="s">
        <v>17054</v>
      </c>
      <c r="B5754" t="s">
        <v>17053</v>
      </c>
      <c r="C5754" t="s">
        <v>5796</v>
      </c>
      <c r="D5754" t="s">
        <v>17055</v>
      </c>
      <c r="E5754"/>
      <c r="F5754" t="s">
        <v>33</v>
      </c>
      <c r="G5754"/>
      <c r="H5754"/>
      <c r="I5754">
        <v>11411</v>
      </c>
      <c r="J5754" t="s">
        <v>153</v>
      </c>
      <c r="K5754">
        <v>36.340269999999997</v>
      </c>
      <c r="L5754">
        <v>-86.43777</v>
      </c>
      <c r="M5754" s="100" t="s">
        <v>38431</v>
      </c>
      <c r="N5754" t="s">
        <v>26295</v>
      </c>
      <c r="O5754" t="s">
        <v>42824</v>
      </c>
      <c r="P5754">
        <v>4</v>
      </c>
      <c r="Q5754" t="s">
        <v>29955</v>
      </c>
      <c r="R5754" t="s">
        <v>25829</v>
      </c>
      <c r="S5754" t="s">
        <v>26197</v>
      </c>
      <c r="T5754" t="s">
        <v>26451</v>
      </c>
      <c r="U5754" t="s">
        <v>26207</v>
      </c>
      <c r="V5754" t="s">
        <v>26199</v>
      </c>
      <c r="W5754" s="91" t="s">
        <v>17054</v>
      </c>
      <c r="X5754" s="91" t="s">
        <v>30466</v>
      </c>
      <c r="Y5754" s="97"/>
      <c r="AA5754" s="91" t="str">
        <v>OLDHICKORY02</v>
      </c>
    </row>
    <row r="5755" spans="1:27" s="91" customFormat="1" ht="15" customHeight="1" x14ac:dyDescent="0.35">
      <c r="A5755" t="s">
        <v>17057</v>
      </c>
      <c r="B5755" t="s">
        <v>17056</v>
      </c>
      <c r="C5755" t="s">
        <v>5796</v>
      </c>
      <c r="D5755" t="s">
        <v>17058</v>
      </c>
      <c r="E5755"/>
      <c r="F5755" t="s">
        <v>33</v>
      </c>
      <c r="G5755"/>
      <c r="H5755"/>
      <c r="I5755">
        <v>11.94</v>
      </c>
      <c r="J5755" t="s">
        <v>253</v>
      </c>
      <c r="K5755">
        <v>36.32638</v>
      </c>
      <c r="L5755">
        <v>-86.390829999999994</v>
      </c>
      <c r="M5755" s="100" t="s">
        <v>38431</v>
      </c>
      <c r="N5755" t="s">
        <v>26295</v>
      </c>
      <c r="O5755" t="s">
        <v>42824</v>
      </c>
      <c r="P5755">
        <v>4</v>
      </c>
      <c r="Q5755" t="s">
        <v>29955</v>
      </c>
      <c r="R5755" t="s">
        <v>25829</v>
      </c>
      <c r="S5755" t="s">
        <v>26197</v>
      </c>
      <c r="T5755" t="s">
        <v>26451</v>
      </c>
      <c r="U5755" t="s">
        <v>26207</v>
      </c>
      <c r="V5755" t="s">
        <v>26199</v>
      </c>
      <c r="W5755" s="91" t="s">
        <v>17057</v>
      </c>
      <c r="X5755" s="91" t="s">
        <v>30466</v>
      </c>
      <c r="Y5755" s="97"/>
      <c r="AA5755" s="91" t="str">
        <v>OLDHICKORY03</v>
      </c>
    </row>
    <row r="5756" spans="1:27" s="91" customFormat="1" ht="15" customHeight="1" x14ac:dyDescent="0.35">
      <c r="A5756" t="s">
        <v>17060</v>
      </c>
      <c r="B5756" t="s">
        <v>17059</v>
      </c>
      <c r="C5756" t="s">
        <v>17061</v>
      </c>
      <c r="D5756" t="s">
        <v>17062</v>
      </c>
      <c r="E5756"/>
      <c r="F5756" t="s">
        <v>75</v>
      </c>
      <c r="G5756"/>
      <c r="H5756">
        <v>0.4</v>
      </c>
      <c r="I5756">
        <v>7.28</v>
      </c>
      <c r="J5756" t="s">
        <v>148</v>
      </c>
      <c r="K5756">
        <v>35.936700000000002</v>
      </c>
      <c r="L5756">
        <v>-86.529340000000005</v>
      </c>
      <c r="M5756" s="100" t="s">
        <v>38401</v>
      </c>
      <c r="N5756" t="s">
        <v>26226</v>
      </c>
      <c r="O5756" t="s">
        <v>42825</v>
      </c>
      <c r="P5756">
        <v>2</v>
      </c>
      <c r="Q5756" t="s">
        <v>28100</v>
      </c>
      <c r="R5756" t="s">
        <v>25829</v>
      </c>
      <c r="S5756" t="s">
        <v>26197</v>
      </c>
      <c r="T5756"/>
      <c r="U5756" t="s">
        <v>26198</v>
      </c>
      <c r="V5756" t="s">
        <v>26199</v>
      </c>
      <c r="Y5756" s="97"/>
      <c r="AA5756" s="91" t="str">
        <v>OLIVE000.4RU</v>
      </c>
    </row>
    <row r="5757" spans="1:27" s="91" customFormat="1" ht="15" customHeight="1" x14ac:dyDescent="0.35">
      <c r="A5757" t="s">
        <v>17064</v>
      </c>
      <c r="B5757" t="s">
        <v>17063</v>
      </c>
      <c r="C5757" t="s">
        <v>17061</v>
      </c>
      <c r="D5757" t="s">
        <v>17065</v>
      </c>
      <c r="E5757"/>
      <c r="F5757" t="s">
        <v>75</v>
      </c>
      <c r="G5757"/>
      <c r="H5757">
        <v>1</v>
      </c>
      <c r="I5757">
        <v>6.83</v>
      </c>
      <c r="J5757" t="s">
        <v>148</v>
      </c>
      <c r="K5757">
        <v>35.934443999999999</v>
      </c>
      <c r="L5757">
        <v>-86.534166999999997</v>
      </c>
      <c r="M5757" s="100" t="s">
        <v>38401</v>
      </c>
      <c r="N5757" t="s">
        <v>26226</v>
      </c>
      <c r="O5757" t="s">
        <v>42825</v>
      </c>
      <c r="P5757">
        <v>2</v>
      </c>
      <c r="Q5757" t="s">
        <v>28100</v>
      </c>
      <c r="R5757" t="s">
        <v>25829</v>
      </c>
      <c r="S5757" t="s">
        <v>26197</v>
      </c>
      <c r="T5757"/>
      <c r="U5757" t="s">
        <v>26198</v>
      </c>
      <c r="V5757" t="s">
        <v>26199</v>
      </c>
      <c r="Y5757" s="97"/>
      <c r="AA5757" s="91" t="str">
        <v>OLIVE001.0RU</v>
      </c>
    </row>
    <row r="5758" spans="1:27" s="91" customFormat="1" ht="15" customHeight="1" x14ac:dyDescent="0.35">
      <c r="A5758" t="s">
        <v>17069</v>
      </c>
      <c r="B5758" t="s">
        <v>17068</v>
      </c>
      <c r="C5758" t="s">
        <v>17061</v>
      </c>
      <c r="D5758" t="s">
        <v>17070</v>
      </c>
      <c r="E5758"/>
      <c r="F5758" t="s">
        <v>9</v>
      </c>
      <c r="G5758"/>
      <c r="H5758">
        <v>1.5</v>
      </c>
      <c r="I5758">
        <v>3.51</v>
      </c>
      <c r="J5758" t="s">
        <v>641</v>
      </c>
      <c r="K5758">
        <v>35.730925999999997</v>
      </c>
      <c r="L5758">
        <v>-88.369196000000002</v>
      </c>
      <c r="M5758" s="100" t="s">
        <v>38392</v>
      </c>
      <c r="N5758" t="s">
        <v>26221</v>
      </c>
      <c r="O5758" t="s">
        <v>42380</v>
      </c>
      <c r="P5758">
        <v>3</v>
      </c>
      <c r="Q5758" t="s">
        <v>28102</v>
      </c>
      <c r="R5758" t="s">
        <v>25816</v>
      </c>
      <c r="S5758" t="s">
        <v>26197</v>
      </c>
      <c r="T5758"/>
      <c r="U5758" t="s">
        <v>26198</v>
      </c>
      <c r="V5758" t="s">
        <v>26199</v>
      </c>
      <c r="Y5758" s="97"/>
      <c r="AA5758" s="91" t="str">
        <v>OLIVE001.5HE</v>
      </c>
    </row>
    <row r="5759" spans="1:27" s="91" customFormat="1" ht="15" customHeight="1" x14ac:dyDescent="0.35">
      <c r="A5759" t="s">
        <v>39923</v>
      </c>
      <c r="B5759" t="s">
        <v>17066</v>
      </c>
      <c r="C5759" t="s">
        <v>17067</v>
      </c>
      <c r="D5759" t="s">
        <v>2871</v>
      </c>
      <c r="E5759"/>
      <c r="F5759" t="s">
        <v>27</v>
      </c>
      <c r="G5759"/>
      <c r="H5759">
        <v>1.5</v>
      </c>
      <c r="I5759">
        <v>3.78</v>
      </c>
      <c r="J5759" t="s">
        <v>919</v>
      </c>
      <c r="K5759">
        <v>35.263800000000003</v>
      </c>
      <c r="L5759">
        <v>-89.766099999999994</v>
      </c>
      <c r="M5759" s="100" t="s">
        <v>38427</v>
      </c>
      <c r="N5759" t="s">
        <v>26281</v>
      </c>
      <c r="O5759" t="s">
        <v>42336</v>
      </c>
      <c r="P5759">
        <v>2</v>
      </c>
      <c r="Q5759" t="s">
        <v>28101</v>
      </c>
      <c r="R5759" t="s">
        <v>25828</v>
      </c>
      <c r="S5759" t="s">
        <v>26197</v>
      </c>
      <c r="T5759"/>
      <c r="U5759" t="s">
        <v>26198</v>
      </c>
      <c r="V5759" t="s">
        <v>26199</v>
      </c>
      <c r="W5759" s="91" t="s">
        <v>39924</v>
      </c>
      <c r="X5759" s="91" t="s">
        <v>39925</v>
      </c>
      <c r="Y5759" s="97"/>
      <c r="AA5759" s="91" t="str">
        <v>OLIVE001.5SH</v>
      </c>
    </row>
    <row r="5760" spans="1:27" s="91" customFormat="1" ht="15" customHeight="1" x14ac:dyDescent="0.35">
      <c r="A5760" s="310" t="s">
        <v>39926</v>
      </c>
      <c r="B5760" s="310" t="s">
        <v>39927</v>
      </c>
      <c r="C5760" s="310" t="s">
        <v>17067</v>
      </c>
      <c r="D5760" s="310" t="s">
        <v>6455</v>
      </c>
      <c r="E5760" s="310"/>
      <c r="F5760" s="310" t="s">
        <v>27</v>
      </c>
      <c r="G5760" s="310"/>
      <c r="H5760" s="314">
        <v>2.6</v>
      </c>
      <c r="I5760" s="314">
        <v>2.23</v>
      </c>
      <c r="J5760" s="310" t="s">
        <v>919</v>
      </c>
      <c r="K5760" s="314">
        <v>35.250300000000003</v>
      </c>
      <c r="L5760" s="314">
        <v>-89.760300000000001</v>
      </c>
      <c r="M5760" s="314" t="s">
        <v>38427</v>
      </c>
      <c r="N5760" s="310" t="s">
        <v>26281</v>
      </c>
      <c r="O5760" s="310" t="s">
        <v>39928</v>
      </c>
      <c r="P5760" s="314">
        <v>2</v>
      </c>
      <c r="Q5760" s="310" t="s">
        <v>28101</v>
      </c>
      <c r="R5760" s="310" t="s">
        <v>25828</v>
      </c>
      <c r="S5760" s="310" t="s">
        <v>26197</v>
      </c>
      <c r="T5760" s="310"/>
      <c r="U5760" s="310" t="s">
        <v>26198</v>
      </c>
      <c r="V5760" s="310" t="s">
        <v>26199</v>
      </c>
      <c r="Y5760" s="97"/>
      <c r="AA5760" s="91" t="str">
        <v>OLIVE002.6SH</v>
      </c>
    </row>
    <row r="5761" spans="1:27" s="91" customFormat="1" ht="15" customHeight="1" x14ac:dyDescent="0.35">
      <c r="A5761" t="s">
        <v>17072</v>
      </c>
      <c r="B5761" t="s">
        <v>17071</v>
      </c>
      <c r="C5761" t="s">
        <v>17073</v>
      </c>
      <c r="D5761" t="s">
        <v>17074</v>
      </c>
      <c r="E5761"/>
      <c r="F5761" t="s">
        <v>29010</v>
      </c>
      <c r="G5761"/>
      <c r="H5761">
        <v>0.1</v>
      </c>
      <c r="I5761">
        <v>16.07</v>
      </c>
      <c r="J5761" t="s">
        <v>1237</v>
      </c>
      <c r="K5761">
        <v>36.394427999999998</v>
      </c>
      <c r="L5761">
        <v>-84.129214000000005</v>
      </c>
      <c r="M5761" s="100" t="s">
        <v>38424</v>
      </c>
      <c r="N5761" t="s">
        <v>26272</v>
      </c>
      <c r="O5761" t="s">
        <v>42826</v>
      </c>
      <c r="P5761">
        <v>4</v>
      </c>
      <c r="Q5761" t="s">
        <v>32927</v>
      </c>
      <c r="R5761" t="s">
        <v>25825</v>
      </c>
      <c r="S5761" t="s">
        <v>26197</v>
      </c>
      <c r="T5761"/>
      <c r="U5761" t="s">
        <v>26198</v>
      </c>
      <c r="V5761" t="s">
        <v>26204</v>
      </c>
      <c r="Y5761" s="97"/>
      <c r="AA5761" s="91" t="str">
        <v>OLLIS000.1CA</v>
      </c>
    </row>
    <row r="5762" spans="1:27" s="91" customFormat="1" ht="15" customHeight="1" x14ac:dyDescent="0.35">
      <c r="A5762" t="s">
        <v>17076</v>
      </c>
      <c r="B5762" t="s">
        <v>17075</v>
      </c>
      <c r="C5762" t="s">
        <v>17077</v>
      </c>
      <c r="D5762" t="s">
        <v>17078</v>
      </c>
      <c r="E5762"/>
      <c r="F5762" t="s">
        <v>27</v>
      </c>
      <c r="G5762"/>
      <c r="H5762">
        <v>0.2</v>
      </c>
      <c r="I5762">
        <v>0.17</v>
      </c>
      <c r="J5762" t="s">
        <v>3295</v>
      </c>
      <c r="K5762">
        <v>35.773200000000003</v>
      </c>
      <c r="L5762">
        <v>-89.512799999999999</v>
      </c>
      <c r="M5762" s="100" t="s">
        <v>38450</v>
      </c>
      <c r="N5762" t="s">
        <v>26319</v>
      </c>
      <c r="O5762" t="s">
        <v>42776</v>
      </c>
      <c r="P5762">
        <v>4</v>
      </c>
      <c r="Q5762" t="s">
        <v>28103</v>
      </c>
      <c r="R5762" t="s">
        <v>25816</v>
      </c>
      <c r="S5762" t="s">
        <v>26197</v>
      </c>
      <c r="T5762"/>
      <c r="U5762" t="s">
        <v>26198</v>
      </c>
      <c r="V5762" t="s">
        <v>26199</v>
      </c>
      <c r="W5762" s="91" t="s">
        <v>17079</v>
      </c>
      <c r="X5762" s="91" t="s">
        <v>32928</v>
      </c>
      <c r="Y5762" s="97"/>
      <c r="AA5762" s="91" t="str">
        <v>ONELS1.1T0.2LE</v>
      </c>
    </row>
    <row r="5763" spans="1:27" s="91" customFormat="1" ht="15" customHeight="1" x14ac:dyDescent="0.35">
      <c r="A5763" t="s">
        <v>17081</v>
      </c>
      <c r="B5763" t="s">
        <v>17080</v>
      </c>
      <c r="C5763" t="s">
        <v>17077</v>
      </c>
      <c r="D5763" t="s">
        <v>17082</v>
      </c>
      <c r="E5763"/>
      <c r="F5763" t="s">
        <v>27</v>
      </c>
      <c r="G5763"/>
      <c r="H5763">
        <v>0.6</v>
      </c>
      <c r="I5763">
        <v>0.3</v>
      </c>
      <c r="J5763" t="s">
        <v>3295</v>
      </c>
      <c r="K5763">
        <v>35.776800000000001</v>
      </c>
      <c r="L5763">
        <v>-89.512200000000007</v>
      </c>
      <c r="M5763" s="100" t="s">
        <v>38450</v>
      </c>
      <c r="N5763" t="s">
        <v>26319</v>
      </c>
      <c r="O5763" t="s">
        <v>42776</v>
      </c>
      <c r="P5763">
        <v>4</v>
      </c>
      <c r="Q5763" t="s">
        <v>28103</v>
      </c>
      <c r="R5763" t="s">
        <v>25816</v>
      </c>
      <c r="S5763" t="s">
        <v>26197</v>
      </c>
      <c r="T5763"/>
      <c r="U5763" t="s">
        <v>26198</v>
      </c>
      <c r="V5763" t="s">
        <v>26199</v>
      </c>
      <c r="W5763" s="91" t="s">
        <v>17083</v>
      </c>
      <c r="X5763" s="91" t="s">
        <v>32929</v>
      </c>
      <c r="Y5763" s="97"/>
      <c r="AA5763" s="91" t="str">
        <v>ONELS1.1T0.6LE</v>
      </c>
    </row>
    <row r="5764" spans="1:27" s="91" customFormat="1" ht="15" customHeight="1" x14ac:dyDescent="0.35">
      <c r="A5764" t="s">
        <v>17085</v>
      </c>
      <c r="B5764" t="s">
        <v>17084</v>
      </c>
      <c r="C5764" t="s">
        <v>17086</v>
      </c>
      <c r="D5764" t="s">
        <v>17087</v>
      </c>
      <c r="E5764"/>
      <c r="F5764" t="s">
        <v>9</v>
      </c>
      <c r="G5764"/>
      <c r="H5764">
        <v>0.7</v>
      </c>
      <c r="I5764">
        <v>2.98</v>
      </c>
      <c r="J5764" t="s">
        <v>641</v>
      </c>
      <c r="K5764">
        <v>35.658769999999997</v>
      </c>
      <c r="L5764">
        <v>-88.409030000000001</v>
      </c>
      <c r="M5764" s="100" t="s">
        <v>38402</v>
      </c>
      <c r="N5764" t="s">
        <v>26242</v>
      </c>
      <c r="O5764" t="s">
        <v>42827</v>
      </c>
      <c r="P5764">
        <v>3</v>
      </c>
      <c r="Q5764" t="s">
        <v>28104</v>
      </c>
      <c r="R5764" t="s">
        <v>25816</v>
      </c>
      <c r="S5764" t="s">
        <v>26197</v>
      </c>
      <c r="T5764"/>
      <c r="U5764" t="s">
        <v>26198</v>
      </c>
      <c r="V5764" t="s">
        <v>26199</v>
      </c>
      <c r="X5764" s="91" t="s">
        <v>32930</v>
      </c>
      <c r="Y5764" s="97"/>
      <c r="AA5764" s="91" t="str">
        <v>ONEMI000.7HE</v>
      </c>
    </row>
    <row r="5765" spans="1:27" s="91" customFormat="1" ht="15" customHeight="1" x14ac:dyDescent="0.35">
      <c r="A5765" t="s">
        <v>37410</v>
      </c>
      <c r="B5765" t="s">
        <v>37411</v>
      </c>
      <c r="C5765" t="s">
        <v>17090</v>
      </c>
      <c r="D5765" t="s">
        <v>37412</v>
      </c>
      <c r="E5765"/>
      <c r="F5765" t="s">
        <v>58</v>
      </c>
      <c r="G5765"/>
      <c r="H5765">
        <v>1.6</v>
      </c>
      <c r="I5765">
        <v>3.6</v>
      </c>
      <c r="J5765" t="s">
        <v>313</v>
      </c>
      <c r="K5765">
        <v>35.933708000000003</v>
      </c>
      <c r="L5765">
        <v>-84.998492999999996</v>
      </c>
      <c r="M5765" s="100" t="s">
        <v>38416</v>
      </c>
      <c r="N5765" t="s">
        <v>26258</v>
      </c>
      <c r="O5765" t="s">
        <v>42828</v>
      </c>
      <c r="P5765">
        <v>1</v>
      </c>
      <c r="Q5765" t="s">
        <v>32931</v>
      </c>
      <c r="R5765" t="s">
        <v>25812</v>
      </c>
      <c r="S5765" t="s">
        <v>26197</v>
      </c>
      <c r="T5765"/>
      <c r="U5765" t="s">
        <v>26198</v>
      </c>
      <c r="V5765" t="s">
        <v>26199</v>
      </c>
      <c r="Y5765" s="97"/>
      <c r="AA5765" s="91" t="str">
        <v>ONEMI001.6CU</v>
      </c>
    </row>
    <row r="5766" spans="1:27" s="91" customFormat="1" ht="15" customHeight="1" x14ac:dyDescent="0.35">
      <c r="A5766" t="s">
        <v>17089</v>
      </c>
      <c r="B5766" t="s">
        <v>17088</v>
      </c>
      <c r="C5766" t="s">
        <v>17090</v>
      </c>
      <c r="D5766" t="s">
        <v>17091</v>
      </c>
      <c r="E5766"/>
      <c r="F5766" t="s">
        <v>58</v>
      </c>
      <c r="G5766"/>
      <c r="H5766">
        <v>1.9</v>
      </c>
      <c r="I5766">
        <v>3.6</v>
      </c>
      <c r="J5766" t="s">
        <v>313</v>
      </c>
      <c r="K5766">
        <v>35.9345</v>
      </c>
      <c r="L5766">
        <v>-85.003200000000007</v>
      </c>
      <c r="M5766" s="100" t="s">
        <v>38416</v>
      </c>
      <c r="N5766" t="s">
        <v>26258</v>
      </c>
      <c r="O5766" t="s">
        <v>42828</v>
      </c>
      <c r="P5766">
        <v>1</v>
      </c>
      <c r="Q5766" t="s">
        <v>32931</v>
      </c>
      <c r="R5766" t="s">
        <v>25812</v>
      </c>
      <c r="S5766" t="s">
        <v>26197</v>
      </c>
      <c r="T5766"/>
      <c r="U5766" t="s">
        <v>26198</v>
      </c>
      <c r="V5766" t="s">
        <v>26199</v>
      </c>
      <c r="W5766" s="91" t="s">
        <v>17092</v>
      </c>
      <c r="X5766" s="91" t="s">
        <v>35677</v>
      </c>
      <c r="Y5766" s="97"/>
      <c r="AA5766" s="91" t="str">
        <v>ONEMI001.9CU</v>
      </c>
    </row>
    <row r="5767" spans="1:27" s="91" customFormat="1" ht="15" customHeight="1" x14ac:dyDescent="0.35">
      <c r="A5767" t="s">
        <v>17094</v>
      </c>
      <c r="B5767" t="s">
        <v>17093</v>
      </c>
      <c r="C5767" t="s">
        <v>17095</v>
      </c>
      <c r="D5767" t="s">
        <v>17096</v>
      </c>
      <c r="E5767"/>
      <c r="F5767" t="s">
        <v>58</v>
      </c>
      <c r="G5767"/>
      <c r="H5767">
        <v>0.2</v>
      </c>
      <c r="I5767">
        <v>0.39</v>
      </c>
      <c r="J5767" t="s">
        <v>313</v>
      </c>
      <c r="K5767">
        <v>35.935969999999998</v>
      </c>
      <c r="L5767">
        <v>-85.014380000000003</v>
      </c>
      <c r="M5767" s="100" t="s">
        <v>38416</v>
      </c>
      <c r="N5767" t="s">
        <v>26258</v>
      </c>
      <c r="O5767" t="s">
        <v>42828</v>
      </c>
      <c r="P5767">
        <v>1</v>
      </c>
      <c r="Q5767" t="s">
        <v>32931</v>
      </c>
      <c r="R5767" t="s">
        <v>25812</v>
      </c>
      <c r="S5767" t="s">
        <v>26197</v>
      </c>
      <c r="T5767"/>
      <c r="U5767" t="s">
        <v>26198</v>
      </c>
      <c r="V5767" t="s">
        <v>26199</v>
      </c>
      <c r="X5767" s="91" t="s">
        <v>32932</v>
      </c>
      <c r="Y5767" s="97"/>
      <c r="AA5767" s="91" t="str">
        <v>ONEMI002.4T0.2CU</v>
      </c>
    </row>
    <row r="5768" spans="1:27" s="91" customFormat="1" ht="15" customHeight="1" x14ac:dyDescent="0.35">
      <c r="A5768" t="s">
        <v>17098</v>
      </c>
      <c r="B5768" t="s">
        <v>17097</v>
      </c>
      <c r="C5768" t="s">
        <v>17099</v>
      </c>
      <c r="D5768" t="s">
        <v>42829</v>
      </c>
      <c r="E5768"/>
      <c r="F5768" t="s">
        <v>44</v>
      </c>
      <c r="G5768"/>
      <c r="H5768">
        <v>0.2</v>
      </c>
      <c r="I5768">
        <v>3.22</v>
      </c>
      <c r="J5768" t="s">
        <v>230</v>
      </c>
      <c r="K5768">
        <v>36.21125</v>
      </c>
      <c r="L5768">
        <v>-82.601749999999996</v>
      </c>
      <c r="M5768" s="100" t="s">
        <v>38387</v>
      </c>
      <c r="N5768" t="s">
        <v>26214</v>
      </c>
      <c r="O5768" t="s">
        <v>42714</v>
      </c>
      <c r="P5768">
        <v>5</v>
      </c>
      <c r="Q5768" t="s">
        <v>28105</v>
      </c>
      <c r="R5768" t="s">
        <v>25821</v>
      </c>
      <c r="S5768" t="s">
        <v>26197</v>
      </c>
      <c r="T5768"/>
      <c r="U5768" t="s">
        <v>26198</v>
      </c>
      <c r="V5768" t="s">
        <v>26204</v>
      </c>
      <c r="Y5768" s="97"/>
      <c r="AA5768" s="91" t="str">
        <v>ONION000.2WN</v>
      </c>
    </row>
    <row r="5769" spans="1:27" s="91" customFormat="1" ht="15" customHeight="1" x14ac:dyDescent="0.35">
      <c r="A5769" t="s">
        <v>17101</v>
      </c>
      <c r="B5769" t="s">
        <v>17100</v>
      </c>
      <c r="C5769" t="s">
        <v>17102</v>
      </c>
      <c r="D5769" t="s">
        <v>17103</v>
      </c>
      <c r="E5769"/>
      <c r="F5769" t="s">
        <v>44</v>
      </c>
      <c r="G5769"/>
      <c r="H5769">
        <v>1.7</v>
      </c>
      <c r="I5769">
        <v>68.89</v>
      </c>
      <c r="J5769" t="s">
        <v>1514</v>
      </c>
      <c r="K5769">
        <v>35.299639999999997</v>
      </c>
      <c r="L5769">
        <v>-84.727400000000003</v>
      </c>
      <c r="M5769" s="100" t="s">
        <v>38384</v>
      </c>
      <c r="N5769" t="s">
        <v>26211</v>
      </c>
      <c r="O5769" t="s">
        <v>42149</v>
      </c>
      <c r="P5769">
        <v>2</v>
      </c>
      <c r="Q5769" t="s">
        <v>28106</v>
      </c>
      <c r="R5769" t="s">
        <v>25802</v>
      </c>
      <c r="S5769" t="s">
        <v>26197</v>
      </c>
      <c r="T5769"/>
      <c r="U5769" t="s">
        <v>26198</v>
      </c>
      <c r="V5769" t="s">
        <v>26204</v>
      </c>
      <c r="Y5769" s="97"/>
      <c r="AA5769" s="91" t="str">
        <v>OOSTA001.7MM</v>
      </c>
    </row>
    <row r="5770" spans="1:27" s="91" customFormat="1" ht="15" customHeight="1" x14ac:dyDescent="0.35">
      <c r="A5770" t="s">
        <v>17105</v>
      </c>
      <c r="B5770" t="s">
        <v>17104</v>
      </c>
      <c r="C5770" t="s">
        <v>17102</v>
      </c>
      <c r="D5770" t="s">
        <v>17106</v>
      </c>
      <c r="E5770"/>
      <c r="F5770" t="s">
        <v>44</v>
      </c>
      <c r="G5770"/>
      <c r="H5770">
        <v>3.9</v>
      </c>
      <c r="I5770">
        <v>68.5</v>
      </c>
      <c r="J5770" t="s">
        <v>1514</v>
      </c>
      <c r="K5770">
        <v>35.308165000000002</v>
      </c>
      <c r="L5770">
        <v>-84.717806999999993</v>
      </c>
      <c r="M5770" s="100" t="s">
        <v>38384</v>
      </c>
      <c r="N5770" t="s">
        <v>26211</v>
      </c>
      <c r="O5770" t="s">
        <v>42149</v>
      </c>
      <c r="P5770">
        <v>2</v>
      </c>
      <c r="Q5770" t="s">
        <v>28106</v>
      </c>
      <c r="R5770" t="s">
        <v>25802</v>
      </c>
      <c r="S5770" t="s">
        <v>26197</v>
      </c>
      <c r="T5770"/>
      <c r="U5770" t="s">
        <v>26198</v>
      </c>
      <c r="V5770" t="s">
        <v>26204</v>
      </c>
      <c r="W5770" s="91" t="s">
        <v>35678</v>
      </c>
      <c r="Y5770" s="97"/>
      <c r="AA5770" s="91" t="str">
        <v>OOSTA003.9MM</v>
      </c>
    </row>
    <row r="5771" spans="1:27" s="91" customFormat="1" ht="15" customHeight="1" x14ac:dyDescent="0.35">
      <c r="A5771" t="s">
        <v>17108</v>
      </c>
      <c r="B5771" t="s">
        <v>17107</v>
      </c>
      <c r="C5771" t="s">
        <v>17102</v>
      </c>
      <c r="D5771" t="s">
        <v>17109</v>
      </c>
      <c r="E5771"/>
      <c r="F5771" t="s">
        <v>44</v>
      </c>
      <c r="G5771"/>
      <c r="H5771">
        <v>5.8</v>
      </c>
      <c r="I5771">
        <v>57.87</v>
      </c>
      <c r="J5771" t="s">
        <v>1514</v>
      </c>
      <c r="K5771">
        <v>35.327779999999997</v>
      </c>
      <c r="L5771">
        <v>-84.704899999999995</v>
      </c>
      <c r="M5771" s="100" t="s">
        <v>38384</v>
      </c>
      <c r="N5771" t="s">
        <v>26211</v>
      </c>
      <c r="O5771" t="s">
        <v>39929</v>
      </c>
      <c r="P5771">
        <v>2</v>
      </c>
      <c r="Q5771" t="s">
        <v>28106</v>
      </c>
      <c r="R5771" t="s">
        <v>25802</v>
      </c>
      <c r="S5771" t="s">
        <v>26197</v>
      </c>
      <c r="T5771"/>
      <c r="U5771" t="s">
        <v>26198</v>
      </c>
      <c r="V5771" t="s">
        <v>26204</v>
      </c>
      <c r="W5771" s="91" t="s">
        <v>39930</v>
      </c>
      <c r="X5771" s="91" t="s">
        <v>32826</v>
      </c>
      <c r="Y5771" s="97"/>
      <c r="AA5771" s="91" t="str">
        <v>OOSTA005.8MM</v>
      </c>
    </row>
    <row r="5772" spans="1:27" s="91" customFormat="1" ht="15" customHeight="1" x14ac:dyDescent="0.35">
      <c r="A5772" t="s">
        <v>17111</v>
      </c>
      <c r="B5772" t="s">
        <v>17110</v>
      </c>
      <c r="C5772" t="s">
        <v>17102</v>
      </c>
      <c r="D5772" t="s">
        <v>17112</v>
      </c>
      <c r="E5772"/>
      <c r="F5772" t="s">
        <v>44</v>
      </c>
      <c r="G5772"/>
      <c r="H5772">
        <v>11.6</v>
      </c>
      <c r="I5772">
        <v>51.66</v>
      </c>
      <c r="J5772" t="s">
        <v>1514</v>
      </c>
      <c r="K5772">
        <v>35.35089</v>
      </c>
      <c r="L5772">
        <v>-84.672169999999994</v>
      </c>
      <c r="M5772" s="100" t="s">
        <v>38384</v>
      </c>
      <c r="N5772" t="s">
        <v>26211</v>
      </c>
      <c r="O5772" t="s">
        <v>42149</v>
      </c>
      <c r="P5772">
        <v>2</v>
      </c>
      <c r="Q5772" t="s">
        <v>28107</v>
      </c>
      <c r="R5772" t="s">
        <v>25802</v>
      </c>
      <c r="S5772" t="s">
        <v>26197</v>
      </c>
      <c r="T5772"/>
      <c r="U5772" t="s">
        <v>26198</v>
      </c>
      <c r="V5772" t="s">
        <v>26204</v>
      </c>
      <c r="X5772" s="91" t="s">
        <v>32933</v>
      </c>
      <c r="Y5772" s="97"/>
      <c r="AA5772" s="91" t="str">
        <v>OOSTA011.6MM</v>
      </c>
    </row>
    <row r="5773" spans="1:27" s="91" customFormat="1" ht="15" customHeight="1" x14ac:dyDescent="0.35">
      <c r="A5773" t="s">
        <v>29329</v>
      </c>
      <c r="B5773" t="s">
        <v>29330</v>
      </c>
      <c r="C5773" t="s">
        <v>17102</v>
      </c>
      <c r="D5773" t="s">
        <v>29331</v>
      </c>
      <c r="E5773"/>
      <c r="F5773" t="s">
        <v>28998</v>
      </c>
      <c r="G5773" t="s">
        <v>44</v>
      </c>
      <c r="H5773">
        <v>18</v>
      </c>
      <c r="I5773">
        <v>42.27</v>
      </c>
      <c r="J5773" t="s">
        <v>1514</v>
      </c>
      <c r="K5773">
        <v>35.37003</v>
      </c>
      <c r="L5773">
        <v>-84.636610000000005</v>
      </c>
      <c r="M5773" s="100" t="s">
        <v>38384</v>
      </c>
      <c r="N5773" t="s">
        <v>26211</v>
      </c>
      <c r="O5773" t="s">
        <v>42149</v>
      </c>
      <c r="P5773">
        <v>2</v>
      </c>
      <c r="Q5773" t="s">
        <v>28107</v>
      </c>
      <c r="R5773" t="s">
        <v>25802</v>
      </c>
      <c r="S5773" t="s">
        <v>26197</v>
      </c>
      <c r="T5773"/>
      <c r="U5773" t="s">
        <v>26198</v>
      </c>
      <c r="V5773" t="s">
        <v>26204</v>
      </c>
      <c r="Y5773" s="97"/>
      <c r="AA5773" s="91" t="str">
        <v>OOSTA018.0MM</v>
      </c>
    </row>
    <row r="5774" spans="1:27" s="91" customFormat="1" ht="15" customHeight="1" x14ac:dyDescent="0.35">
      <c r="A5774" t="s">
        <v>17114</v>
      </c>
      <c r="B5774" t="s">
        <v>17113</v>
      </c>
      <c r="C5774" t="s">
        <v>17102</v>
      </c>
      <c r="D5774" t="s">
        <v>29332</v>
      </c>
      <c r="E5774"/>
      <c r="F5774" t="s">
        <v>44</v>
      </c>
      <c r="G5774"/>
      <c r="H5774">
        <v>26.6</v>
      </c>
      <c r="I5774">
        <v>31.57</v>
      </c>
      <c r="J5774" t="s">
        <v>1514</v>
      </c>
      <c r="K5774">
        <v>35.410939999999997</v>
      </c>
      <c r="L5774">
        <v>-84.607759999999999</v>
      </c>
      <c r="M5774" s="100" t="s">
        <v>38384</v>
      </c>
      <c r="N5774" t="s">
        <v>26211</v>
      </c>
      <c r="O5774" t="s">
        <v>42149</v>
      </c>
      <c r="P5774">
        <v>2</v>
      </c>
      <c r="Q5774" t="s">
        <v>28108</v>
      </c>
      <c r="R5774" t="s">
        <v>25802</v>
      </c>
      <c r="S5774" t="s">
        <v>26197</v>
      </c>
      <c r="T5774"/>
      <c r="U5774" t="s">
        <v>26198</v>
      </c>
      <c r="V5774" t="s">
        <v>26204</v>
      </c>
      <c r="W5774" s="91" t="s">
        <v>17115</v>
      </c>
      <c r="X5774" s="91" t="s">
        <v>30755</v>
      </c>
      <c r="Y5774" s="97"/>
      <c r="AA5774" s="91" t="str">
        <v>OOSTA026.6MM</v>
      </c>
    </row>
    <row r="5775" spans="1:27" s="91" customFormat="1" ht="15" customHeight="1" x14ac:dyDescent="0.35">
      <c r="A5775" t="s">
        <v>17117</v>
      </c>
      <c r="B5775" t="s">
        <v>17116</v>
      </c>
      <c r="C5775" t="s">
        <v>17102</v>
      </c>
      <c r="D5775" t="s">
        <v>17118</v>
      </c>
      <c r="E5775"/>
      <c r="F5775" t="s">
        <v>44</v>
      </c>
      <c r="G5775"/>
      <c r="H5775">
        <v>27.6</v>
      </c>
      <c r="I5775">
        <v>31.44</v>
      </c>
      <c r="J5775" t="s">
        <v>1514</v>
      </c>
      <c r="K5775">
        <v>35.411999999999999</v>
      </c>
      <c r="L5775">
        <v>-84.603999999999999</v>
      </c>
      <c r="M5775" s="100" t="s">
        <v>38384</v>
      </c>
      <c r="N5775" t="s">
        <v>26211</v>
      </c>
      <c r="O5775" t="s">
        <v>42149</v>
      </c>
      <c r="P5775">
        <v>2</v>
      </c>
      <c r="Q5775" t="s">
        <v>28108</v>
      </c>
      <c r="R5775" t="s">
        <v>25802</v>
      </c>
      <c r="S5775" t="s">
        <v>26197</v>
      </c>
      <c r="T5775"/>
      <c r="U5775" t="s">
        <v>26198</v>
      </c>
      <c r="V5775" t="s">
        <v>26204</v>
      </c>
      <c r="X5775" s="91" t="s">
        <v>32934</v>
      </c>
      <c r="Y5775" s="97"/>
      <c r="AA5775" s="91" t="str">
        <v>OOSTA027.6MM</v>
      </c>
    </row>
    <row r="5776" spans="1:27" s="91" customFormat="1" ht="15" customHeight="1" x14ac:dyDescent="0.35">
      <c r="A5776" t="s">
        <v>17120</v>
      </c>
      <c r="B5776" t="s">
        <v>17119</v>
      </c>
      <c r="C5776" t="s">
        <v>17102</v>
      </c>
      <c r="D5776" t="s">
        <v>17121</v>
      </c>
      <c r="E5776"/>
      <c r="F5776" t="s">
        <v>44</v>
      </c>
      <c r="G5776"/>
      <c r="H5776">
        <v>28.1</v>
      </c>
      <c r="I5776">
        <v>31.44</v>
      </c>
      <c r="J5776" t="s">
        <v>1514</v>
      </c>
      <c r="K5776">
        <v>35.411679999999997</v>
      </c>
      <c r="L5776">
        <v>-84.599919999999997</v>
      </c>
      <c r="M5776" s="100" t="s">
        <v>38384</v>
      </c>
      <c r="N5776" t="s">
        <v>26211</v>
      </c>
      <c r="O5776" t="s">
        <v>42149</v>
      </c>
      <c r="P5776">
        <v>2</v>
      </c>
      <c r="Q5776" t="s">
        <v>28108</v>
      </c>
      <c r="R5776" t="s">
        <v>25802</v>
      </c>
      <c r="S5776" t="s">
        <v>26197</v>
      </c>
      <c r="T5776"/>
      <c r="U5776" t="s">
        <v>26198</v>
      </c>
      <c r="V5776" t="s">
        <v>26204</v>
      </c>
      <c r="X5776" s="91" t="s">
        <v>35679</v>
      </c>
      <c r="Y5776" s="97"/>
      <c r="AA5776" s="91" t="str">
        <v>OOSTA028.1MM</v>
      </c>
    </row>
    <row r="5777" spans="1:27" s="91" customFormat="1" ht="15" customHeight="1" x14ac:dyDescent="0.35">
      <c r="A5777" t="s">
        <v>17123</v>
      </c>
      <c r="B5777" t="s">
        <v>17122</v>
      </c>
      <c r="C5777" t="s">
        <v>17102</v>
      </c>
      <c r="D5777" t="s">
        <v>17124</v>
      </c>
      <c r="E5777"/>
      <c r="F5777" t="s">
        <v>28998</v>
      </c>
      <c r="G5777"/>
      <c r="H5777">
        <v>28.4</v>
      </c>
      <c r="I5777">
        <v>31.32</v>
      </c>
      <c r="J5777" t="s">
        <v>1514</v>
      </c>
      <c r="K5777">
        <v>35.409399999999998</v>
      </c>
      <c r="L5777">
        <v>-84.599800000000002</v>
      </c>
      <c r="M5777" s="100" t="s">
        <v>38384</v>
      </c>
      <c r="N5777" t="s">
        <v>26211</v>
      </c>
      <c r="O5777" t="s">
        <v>42149</v>
      </c>
      <c r="P5777">
        <v>2</v>
      </c>
      <c r="Q5777" t="s">
        <v>28108</v>
      </c>
      <c r="R5777" t="s">
        <v>25802</v>
      </c>
      <c r="S5777" t="s">
        <v>26197</v>
      </c>
      <c r="T5777"/>
      <c r="U5777" t="s">
        <v>26198</v>
      </c>
      <c r="V5777" t="s">
        <v>26204</v>
      </c>
      <c r="W5777" s="91" t="s">
        <v>42830</v>
      </c>
      <c r="X5777" s="91" t="s">
        <v>32935</v>
      </c>
      <c r="Y5777" s="97"/>
      <c r="AA5777" s="91" t="str">
        <v>OOSTA028.4MM</v>
      </c>
    </row>
    <row r="5778" spans="1:27" s="91" customFormat="1" ht="15" customHeight="1" x14ac:dyDescent="0.35">
      <c r="A5778" t="s">
        <v>17126</v>
      </c>
      <c r="B5778" t="s">
        <v>17125</v>
      </c>
      <c r="C5778" t="s">
        <v>17102</v>
      </c>
      <c r="D5778" t="s">
        <v>17127</v>
      </c>
      <c r="E5778"/>
      <c r="F5778" t="s">
        <v>44</v>
      </c>
      <c r="G5778"/>
      <c r="H5778">
        <v>28.6</v>
      </c>
      <c r="I5778">
        <v>31.04</v>
      </c>
      <c r="J5778" t="s">
        <v>1514</v>
      </c>
      <c r="K5778">
        <v>35.414999999999999</v>
      </c>
      <c r="L5778">
        <v>-84.596999999999994</v>
      </c>
      <c r="M5778" s="100" t="s">
        <v>38384</v>
      </c>
      <c r="N5778" t="s">
        <v>26211</v>
      </c>
      <c r="O5778" t="s">
        <v>42149</v>
      </c>
      <c r="P5778">
        <v>2</v>
      </c>
      <c r="Q5778" t="s">
        <v>28108</v>
      </c>
      <c r="R5778" t="s">
        <v>25802</v>
      </c>
      <c r="S5778" t="s">
        <v>26197</v>
      </c>
      <c r="T5778"/>
      <c r="U5778" t="s">
        <v>26198</v>
      </c>
      <c r="V5778" t="s">
        <v>26204</v>
      </c>
      <c r="X5778" s="91" t="s">
        <v>32936</v>
      </c>
      <c r="Y5778" s="97"/>
      <c r="AA5778" s="91" t="str">
        <v>OOSTA028.6MM</v>
      </c>
    </row>
    <row r="5779" spans="1:27" s="91" customFormat="1" ht="15" customHeight="1" x14ac:dyDescent="0.35">
      <c r="A5779" t="s">
        <v>17129</v>
      </c>
      <c r="B5779" t="s">
        <v>17128</v>
      </c>
      <c r="C5779" t="s">
        <v>17102</v>
      </c>
      <c r="D5779" t="s">
        <v>17130</v>
      </c>
      <c r="E5779"/>
      <c r="F5779" t="s">
        <v>44</v>
      </c>
      <c r="G5779"/>
      <c r="H5779">
        <v>29.1</v>
      </c>
      <c r="I5779">
        <v>30.45</v>
      </c>
      <c r="J5779" t="s">
        <v>1514</v>
      </c>
      <c r="K5779">
        <v>35.417000000000002</v>
      </c>
      <c r="L5779">
        <v>-84.593999999999994</v>
      </c>
      <c r="M5779" s="100" t="s">
        <v>38384</v>
      </c>
      <c r="N5779" t="s">
        <v>26211</v>
      </c>
      <c r="O5779" t="s">
        <v>42149</v>
      </c>
      <c r="P5779">
        <v>2</v>
      </c>
      <c r="Q5779" t="s">
        <v>28108</v>
      </c>
      <c r="R5779" t="s">
        <v>25802</v>
      </c>
      <c r="S5779" t="s">
        <v>26197</v>
      </c>
      <c r="T5779"/>
      <c r="U5779" t="s">
        <v>26198</v>
      </c>
      <c r="V5779" t="s">
        <v>26204</v>
      </c>
      <c r="X5779" s="91" t="s">
        <v>35680</v>
      </c>
      <c r="Y5779" s="97"/>
      <c r="AA5779" s="91" t="str">
        <v>OOSTA029.1MM</v>
      </c>
    </row>
    <row r="5780" spans="1:27" s="91" customFormat="1" ht="15" customHeight="1" x14ac:dyDescent="0.35">
      <c r="A5780" t="s">
        <v>17132</v>
      </c>
      <c r="B5780" t="s">
        <v>17131</v>
      </c>
      <c r="C5780" t="s">
        <v>17102</v>
      </c>
      <c r="D5780" t="s">
        <v>17133</v>
      </c>
      <c r="E5780"/>
      <c r="F5780" t="s">
        <v>44</v>
      </c>
      <c r="G5780"/>
      <c r="H5780">
        <v>29.6</v>
      </c>
      <c r="I5780">
        <v>29.83</v>
      </c>
      <c r="J5780" t="s">
        <v>1514</v>
      </c>
      <c r="K5780">
        <v>35.421909999999997</v>
      </c>
      <c r="L5780">
        <v>-84.592650000000006</v>
      </c>
      <c r="M5780" s="100" t="s">
        <v>38384</v>
      </c>
      <c r="N5780" t="s">
        <v>26211</v>
      </c>
      <c r="O5780" t="s">
        <v>42149</v>
      </c>
      <c r="P5780">
        <v>2</v>
      </c>
      <c r="Q5780" t="s">
        <v>28108</v>
      </c>
      <c r="R5780" t="s">
        <v>25802</v>
      </c>
      <c r="S5780" t="s">
        <v>26197</v>
      </c>
      <c r="T5780"/>
      <c r="U5780" t="s">
        <v>26198</v>
      </c>
      <c r="V5780" t="s">
        <v>26204</v>
      </c>
      <c r="X5780" s="91" t="s">
        <v>35681</v>
      </c>
      <c r="Y5780" s="97"/>
      <c r="AA5780" s="91" t="str">
        <v>OOSTA029.6MM</v>
      </c>
    </row>
    <row r="5781" spans="1:27" s="91" customFormat="1" ht="15" customHeight="1" x14ac:dyDescent="0.35">
      <c r="A5781" t="s">
        <v>17135</v>
      </c>
      <c r="B5781" t="s">
        <v>17134</v>
      </c>
      <c r="C5781" t="s">
        <v>17102</v>
      </c>
      <c r="D5781" t="s">
        <v>17136</v>
      </c>
      <c r="E5781"/>
      <c r="F5781" t="s">
        <v>44</v>
      </c>
      <c r="G5781"/>
      <c r="H5781">
        <v>30</v>
      </c>
      <c r="I5781">
        <v>27.79</v>
      </c>
      <c r="J5781" t="s">
        <v>1514</v>
      </c>
      <c r="K5781">
        <v>35.424610000000001</v>
      </c>
      <c r="L5781">
        <v>-84.590389999999999</v>
      </c>
      <c r="M5781" s="100" t="s">
        <v>38384</v>
      </c>
      <c r="N5781" t="s">
        <v>26211</v>
      </c>
      <c r="O5781" t="s">
        <v>42149</v>
      </c>
      <c r="P5781">
        <v>2</v>
      </c>
      <c r="Q5781" t="s">
        <v>28108</v>
      </c>
      <c r="R5781" t="s">
        <v>25802</v>
      </c>
      <c r="S5781" t="s">
        <v>26197</v>
      </c>
      <c r="T5781"/>
      <c r="U5781" t="s">
        <v>26198</v>
      </c>
      <c r="V5781" t="s">
        <v>26204</v>
      </c>
      <c r="W5781" s="91" t="s">
        <v>17137</v>
      </c>
      <c r="X5781" s="91" t="s">
        <v>32937</v>
      </c>
      <c r="Y5781" s="97"/>
      <c r="AA5781" s="91" t="str">
        <v>OOSTA030.0MM</v>
      </c>
    </row>
    <row r="5782" spans="1:27" s="91" customFormat="1" ht="15" customHeight="1" x14ac:dyDescent="0.35">
      <c r="A5782" t="s">
        <v>17139</v>
      </c>
      <c r="B5782" t="s">
        <v>17138</v>
      </c>
      <c r="C5782" t="s">
        <v>17102</v>
      </c>
      <c r="D5782" t="s">
        <v>17140</v>
      </c>
      <c r="E5782"/>
      <c r="F5782" t="s">
        <v>44</v>
      </c>
      <c r="G5782"/>
      <c r="H5782">
        <v>30.1</v>
      </c>
      <c r="I5782">
        <v>27.71</v>
      </c>
      <c r="J5782" t="s">
        <v>1514</v>
      </c>
      <c r="K5782">
        <v>35.426969999999997</v>
      </c>
      <c r="L5782">
        <v>-84.591030000000003</v>
      </c>
      <c r="M5782" s="100" t="s">
        <v>38384</v>
      </c>
      <c r="N5782" t="s">
        <v>26211</v>
      </c>
      <c r="O5782" t="s">
        <v>42149</v>
      </c>
      <c r="P5782">
        <v>2</v>
      </c>
      <c r="Q5782" t="s">
        <v>28108</v>
      </c>
      <c r="R5782" t="s">
        <v>25802</v>
      </c>
      <c r="S5782" t="s">
        <v>26197</v>
      </c>
      <c r="T5782"/>
      <c r="U5782" t="s">
        <v>26198</v>
      </c>
      <c r="V5782" t="s">
        <v>26204</v>
      </c>
      <c r="X5782" s="91" t="s">
        <v>32938</v>
      </c>
      <c r="Y5782" s="97"/>
      <c r="AA5782" s="91" t="str">
        <v>OOSTA030.1MM</v>
      </c>
    </row>
    <row r="5783" spans="1:27" s="91" customFormat="1" ht="15" customHeight="1" x14ac:dyDescent="0.35">
      <c r="A5783" t="s">
        <v>17142</v>
      </c>
      <c r="B5783" t="s">
        <v>17141</v>
      </c>
      <c r="C5783" t="s">
        <v>17102</v>
      </c>
      <c r="D5783" t="s">
        <v>17143</v>
      </c>
      <c r="E5783"/>
      <c r="F5783" t="s">
        <v>28998</v>
      </c>
      <c r="G5783"/>
      <c r="H5783">
        <v>30.2</v>
      </c>
      <c r="I5783">
        <v>27.71</v>
      </c>
      <c r="J5783" t="s">
        <v>1514</v>
      </c>
      <c r="K5783">
        <v>35.427199999999999</v>
      </c>
      <c r="L5783">
        <v>-84.590800000000002</v>
      </c>
      <c r="M5783" s="100" t="s">
        <v>38384</v>
      </c>
      <c r="N5783" t="s">
        <v>26211</v>
      </c>
      <c r="O5783" t="s">
        <v>42149</v>
      </c>
      <c r="P5783">
        <v>2</v>
      </c>
      <c r="Q5783" t="s">
        <v>28108</v>
      </c>
      <c r="R5783" t="s">
        <v>25802</v>
      </c>
      <c r="S5783" t="s">
        <v>26197</v>
      </c>
      <c r="T5783"/>
      <c r="U5783" t="s">
        <v>26198</v>
      </c>
      <c r="V5783" t="s">
        <v>26204</v>
      </c>
      <c r="W5783" s="91" t="s">
        <v>17144</v>
      </c>
      <c r="Y5783" s="97"/>
      <c r="AA5783" s="91" t="str">
        <v>OOSTA030.2MM</v>
      </c>
    </row>
    <row r="5784" spans="1:27" s="91" customFormat="1" ht="15" customHeight="1" x14ac:dyDescent="0.35">
      <c r="A5784" t="s">
        <v>32939</v>
      </c>
      <c r="B5784" t="s">
        <v>29334</v>
      </c>
      <c r="C5784" t="s">
        <v>17102</v>
      </c>
      <c r="D5784" t="s">
        <v>29335</v>
      </c>
      <c r="E5784"/>
      <c r="F5784" t="s">
        <v>44</v>
      </c>
      <c r="G5784"/>
      <c r="H5784">
        <v>31.8</v>
      </c>
      <c r="I5784">
        <v>26</v>
      </c>
      <c r="J5784" t="s">
        <v>1514</v>
      </c>
      <c r="K5784">
        <v>35.441249999999997</v>
      </c>
      <c r="L5784">
        <v>-84.59102</v>
      </c>
      <c r="M5784" s="100" t="s">
        <v>38384</v>
      </c>
      <c r="N5784" t="s">
        <v>26211</v>
      </c>
      <c r="O5784" t="s">
        <v>42149</v>
      </c>
      <c r="P5784">
        <v>2</v>
      </c>
      <c r="Q5784" t="s">
        <v>28108</v>
      </c>
      <c r="R5784" t="s">
        <v>25802</v>
      </c>
      <c r="S5784" t="s">
        <v>26197</v>
      </c>
      <c r="T5784"/>
      <c r="U5784" t="s">
        <v>26198</v>
      </c>
      <c r="V5784" t="s">
        <v>26204</v>
      </c>
      <c r="W5784" s="91" t="s">
        <v>29333</v>
      </c>
      <c r="X5784" s="91" t="s">
        <v>35682</v>
      </c>
      <c r="Y5784" s="97"/>
      <c r="AA5784" s="91" t="str">
        <v>OOSTA031.8MM</v>
      </c>
    </row>
    <row r="5785" spans="1:27" s="91" customFormat="1" ht="15" customHeight="1" x14ac:dyDescent="0.35">
      <c r="A5785" t="s">
        <v>17146</v>
      </c>
      <c r="B5785" t="s">
        <v>17145</v>
      </c>
      <c r="C5785" t="s">
        <v>17102</v>
      </c>
      <c r="D5785" t="s">
        <v>17147</v>
      </c>
      <c r="E5785"/>
      <c r="F5785" t="s">
        <v>28994</v>
      </c>
      <c r="G5785"/>
      <c r="H5785">
        <v>33.6</v>
      </c>
      <c r="I5785">
        <v>23.8</v>
      </c>
      <c r="J5785" t="s">
        <v>1514</v>
      </c>
      <c r="K5785">
        <v>35.446899999999999</v>
      </c>
      <c r="L5785">
        <v>-84.583590000000001</v>
      </c>
      <c r="M5785" s="100" t="s">
        <v>38384</v>
      </c>
      <c r="N5785" t="s">
        <v>26211</v>
      </c>
      <c r="O5785" t="s">
        <v>42149</v>
      </c>
      <c r="P5785">
        <v>2</v>
      </c>
      <c r="Q5785" t="s">
        <v>28108</v>
      </c>
      <c r="R5785" t="s">
        <v>25802</v>
      </c>
      <c r="S5785" t="s">
        <v>26197</v>
      </c>
      <c r="T5785"/>
      <c r="U5785" t="s">
        <v>26198</v>
      </c>
      <c r="V5785" t="s">
        <v>26204</v>
      </c>
      <c r="X5785" s="91" t="s">
        <v>32940</v>
      </c>
      <c r="Y5785" s="97"/>
      <c r="AA5785" s="91" t="str">
        <v>OOSTA033.6MM</v>
      </c>
    </row>
    <row r="5786" spans="1:27" s="91" customFormat="1" ht="15" customHeight="1" x14ac:dyDescent="0.35">
      <c r="A5786" t="s">
        <v>17149</v>
      </c>
      <c r="B5786" t="s">
        <v>17148</v>
      </c>
      <c r="C5786" t="s">
        <v>17102</v>
      </c>
      <c r="D5786" t="s">
        <v>17150</v>
      </c>
      <c r="E5786"/>
      <c r="F5786" t="s">
        <v>44</v>
      </c>
      <c r="G5786"/>
      <c r="H5786">
        <v>34.799999999999997</v>
      </c>
      <c r="I5786">
        <v>21.5</v>
      </c>
      <c r="J5786" t="s">
        <v>1514</v>
      </c>
      <c r="K5786">
        <v>35.456980000000001</v>
      </c>
      <c r="L5786">
        <v>-84.578917000000004</v>
      </c>
      <c r="M5786" s="100" t="s">
        <v>38384</v>
      </c>
      <c r="N5786" t="s">
        <v>26211</v>
      </c>
      <c r="O5786" t="s">
        <v>42149</v>
      </c>
      <c r="P5786">
        <v>2</v>
      </c>
      <c r="Q5786" t="s">
        <v>28108</v>
      </c>
      <c r="R5786" t="s">
        <v>25802</v>
      </c>
      <c r="S5786" t="s">
        <v>26197</v>
      </c>
      <c r="T5786"/>
      <c r="U5786" t="s">
        <v>26198</v>
      </c>
      <c r="V5786" t="s">
        <v>26204</v>
      </c>
      <c r="W5786" s="91" t="s">
        <v>17151</v>
      </c>
      <c r="X5786" s="91" t="s">
        <v>32830</v>
      </c>
      <c r="Y5786" s="97"/>
      <c r="AA5786" s="91" t="str">
        <v>OOSTA034.8MM</v>
      </c>
    </row>
    <row r="5787" spans="1:27" s="91" customFormat="1" ht="15" customHeight="1" x14ac:dyDescent="0.35">
      <c r="A5787" t="s">
        <v>17153</v>
      </c>
      <c r="B5787" t="s">
        <v>17152</v>
      </c>
      <c r="C5787" t="s">
        <v>17102</v>
      </c>
      <c r="D5787" t="s">
        <v>17154</v>
      </c>
      <c r="E5787"/>
      <c r="F5787" t="s">
        <v>28994</v>
      </c>
      <c r="G5787"/>
      <c r="H5787">
        <v>35.1</v>
      </c>
      <c r="I5787">
        <v>21.37</v>
      </c>
      <c r="J5787" t="s">
        <v>1514</v>
      </c>
      <c r="K5787">
        <v>35.457999999999998</v>
      </c>
      <c r="L5787">
        <v>-84.574730000000002</v>
      </c>
      <c r="M5787" s="100" t="s">
        <v>38384</v>
      </c>
      <c r="N5787" t="s">
        <v>26211</v>
      </c>
      <c r="O5787" t="s">
        <v>42149</v>
      </c>
      <c r="P5787">
        <v>2</v>
      </c>
      <c r="Q5787" t="s">
        <v>28109</v>
      </c>
      <c r="R5787" t="s">
        <v>25802</v>
      </c>
      <c r="S5787" t="s">
        <v>26197</v>
      </c>
      <c r="T5787"/>
      <c r="U5787" t="s">
        <v>26198</v>
      </c>
      <c r="V5787" t="s">
        <v>26204</v>
      </c>
      <c r="X5787" s="91" t="s">
        <v>32940</v>
      </c>
      <c r="Y5787" s="97"/>
      <c r="AA5787" s="91" t="str">
        <v>OOSTA035.1MM</v>
      </c>
    </row>
    <row r="5788" spans="1:27" s="91" customFormat="1" ht="15" customHeight="1" x14ac:dyDescent="0.35">
      <c r="A5788" t="s">
        <v>17156</v>
      </c>
      <c r="B5788" t="s">
        <v>17155</v>
      </c>
      <c r="C5788" t="s">
        <v>17102</v>
      </c>
      <c r="D5788" t="s">
        <v>17157</v>
      </c>
      <c r="E5788"/>
      <c r="F5788" t="s">
        <v>28994</v>
      </c>
      <c r="G5788"/>
      <c r="H5788">
        <v>35.700000000000003</v>
      </c>
      <c r="I5788">
        <v>19.88</v>
      </c>
      <c r="J5788" t="s">
        <v>1514</v>
      </c>
      <c r="K5788">
        <v>35.462859999999999</v>
      </c>
      <c r="L5788">
        <v>-84.569520999999995</v>
      </c>
      <c r="M5788" s="100" t="s">
        <v>38384</v>
      </c>
      <c r="N5788" t="s">
        <v>26211</v>
      </c>
      <c r="O5788" t="s">
        <v>42821</v>
      </c>
      <c r="P5788">
        <v>2</v>
      </c>
      <c r="Q5788" t="s">
        <v>28109</v>
      </c>
      <c r="R5788" t="s">
        <v>25802</v>
      </c>
      <c r="S5788" t="s">
        <v>26197</v>
      </c>
      <c r="T5788"/>
      <c r="U5788" t="s">
        <v>26198</v>
      </c>
      <c r="V5788" t="s">
        <v>26204</v>
      </c>
      <c r="X5788" s="91" t="s">
        <v>32940</v>
      </c>
      <c r="Y5788" s="97"/>
      <c r="AA5788" s="91" t="str">
        <v>OOSTA035.7MM</v>
      </c>
    </row>
    <row r="5789" spans="1:27" s="91" customFormat="1" ht="15" customHeight="1" x14ac:dyDescent="0.35">
      <c r="A5789" t="s">
        <v>17159</v>
      </c>
      <c r="B5789" t="s">
        <v>17158</v>
      </c>
      <c r="C5789" t="s">
        <v>17102</v>
      </c>
      <c r="D5789" t="s">
        <v>17160</v>
      </c>
      <c r="E5789"/>
      <c r="F5789" t="s">
        <v>28994</v>
      </c>
      <c r="G5789"/>
      <c r="H5789">
        <v>36.6</v>
      </c>
      <c r="I5789">
        <v>30.8</v>
      </c>
      <c r="J5789" t="s">
        <v>1514</v>
      </c>
      <c r="K5789">
        <v>35.470199999999998</v>
      </c>
      <c r="L5789">
        <v>-84.553399999999996</v>
      </c>
      <c r="M5789" s="100" t="s">
        <v>38384</v>
      </c>
      <c r="N5789" t="s">
        <v>26211</v>
      </c>
      <c r="O5789" t="s">
        <v>42821</v>
      </c>
      <c r="P5789">
        <v>2</v>
      </c>
      <c r="Q5789" t="s">
        <v>28109</v>
      </c>
      <c r="R5789" t="s">
        <v>25802</v>
      </c>
      <c r="S5789" t="s">
        <v>26197</v>
      </c>
      <c r="T5789"/>
      <c r="U5789" t="s">
        <v>26198</v>
      </c>
      <c r="V5789" t="s">
        <v>26204</v>
      </c>
      <c r="W5789" s="91" t="s">
        <v>35683</v>
      </c>
      <c r="Y5789" s="97"/>
      <c r="AA5789" s="91" t="str">
        <v>OOSTA036.6MM</v>
      </c>
    </row>
    <row r="5790" spans="1:27" s="91" customFormat="1" ht="15" customHeight="1" x14ac:dyDescent="0.35">
      <c r="A5790" t="s">
        <v>17162</v>
      </c>
      <c r="B5790" t="s">
        <v>17161</v>
      </c>
      <c r="C5790" t="s">
        <v>17102</v>
      </c>
      <c r="D5790" t="s">
        <v>17163</v>
      </c>
      <c r="E5790"/>
      <c r="F5790" t="s">
        <v>44</v>
      </c>
      <c r="G5790"/>
      <c r="H5790">
        <v>37.1</v>
      </c>
      <c r="I5790">
        <v>18.02</v>
      </c>
      <c r="J5790" t="s">
        <v>1514</v>
      </c>
      <c r="K5790">
        <v>35.470500000000001</v>
      </c>
      <c r="L5790">
        <v>-84.553479999999993</v>
      </c>
      <c r="M5790" s="100" t="s">
        <v>38384</v>
      </c>
      <c r="N5790" t="s">
        <v>26211</v>
      </c>
      <c r="O5790" t="s">
        <v>42821</v>
      </c>
      <c r="P5790">
        <v>2</v>
      </c>
      <c r="Q5790" t="s">
        <v>28109</v>
      </c>
      <c r="R5790" t="s">
        <v>25802</v>
      </c>
      <c r="S5790" t="s">
        <v>26197</v>
      </c>
      <c r="T5790"/>
      <c r="U5790" t="s">
        <v>26198</v>
      </c>
      <c r="V5790" t="s">
        <v>26204</v>
      </c>
      <c r="W5790" s="91" t="s">
        <v>17164</v>
      </c>
      <c r="X5790" s="91" t="s">
        <v>35684</v>
      </c>
      <c r="Y5790" s="97"/>
      <c r="AA5790" s="91" t="str">
        <v>OOSTA037.1MM</v>
      </c>
    </row>
    <row r="5791" spans="1:27" s="91" customFormat="1" ht="15" customHeight="1" x14ac:dyDescent="0.35">
      <c r="A5791" t="s">
        <v>29336</v>
      </c>
      <c r="B5791" t="s">
        <v>29337</v>
      </c>
      <c r="C5791" t="s">
        <v>17102</v>
      </c>
      <c r="D5791" t="s">
        <v>29338</v>
      </c>
      <c r="E5791"/>
      <c r="F5791" t="s">
        <v>44</v>
      </c>
      <c r="G5791"/>
      <c r="H5791">
        <v>41</v>
      </c>
      <c r="I5791">
        <v>9</v>
      </c>
      <c r="J5791" t="s">
        <v>1514</v>
      </c>
      <c r="K5791">
        <v>35.495761000000002</v>
      </c>
      <c r="L5791">
        <v>-84.508213999999995</v>
      </c>
      <c r="M5791" s="100" t="s">
        <v>38384</v>
      </c>
      <c r="N5791" t="s">
        <v>26211</v>
      </c>
      <c r="O5791" t="s">
        <v>42821</v>
      </c>
      <c r="P5791">
        <v>2</v>
      </c>
      <c r="Q5791" t="s">
        <v>28109</v>
      </c>
      <c r="R5791" t="s">
        <v>25802</v>
      </c>
      <c r="S5791" t="s">
        <v>26197</v>
      </c>
      <c r="T5791"/>
      <c r="U5791" t="s">
        <v>26198</v>
      </c>
      <c r="V5791" t="s">
        <v>26204</v>
      </c>
      <c r="X5791" s="91" t="s">
        <v>43316</v>
      </c>
      <c r="Y5791" s="97"/>
      <c r="AA5791" s="91" t="str">
        <v>OOSTA041.0MM</v>
      </c>
    </row>
    <row r="5792" spans="1:27" s="91" customFormat="1" ht="15" customHeight="1" x14ac:dyDescent="0.35">
      <c r="A5792" t="s">
        <v>17166</v>
      </c>
      <c r="B5792" t="s">
        <v>17165</v>
      </c>
      <c r="C5792" t="s">
        <v>8611</v>
      </c>
      <c r="D5792" t="s">
        <v>17167</v>
      </c>
      <c r="E5792"/>
      <c r="F5792" t="s">
        <v>44</v>
      </c>
      <c r="G5792"/>
      <c r="H5792">
        <v>0.6</v>
      </c>
      <c r="I5792">
        <v>4.83</v>
      </c>
      <c r="J5792" t="s">
        <v>1514</v>
      </c>
      <c r="K5792">
        <v>35.372070000000001</v>
      </c>
      <c r="L5792">
        <v>-84.668260000000004</v>
      </c>
      <c r="M5792" s="100" t="s">
        <v>38384</v>
      </c>
      <c r="N5792" t="s">
        <v>26211</v>
      </c>
      <c r="O5792" t="s">
        <v>42149</v>
      </c>
      <c r="P5792">
        <v>2</v>
      </c>
      <c r="Q5792" t="s">
        <v>26433</v>
      </c>
      <c r="R5792" t="s">
        <v>25802</v>
      </c>
      <c r="S5792" t="s">
        <v>26197</v>
      </c>
      <c r="T5792"/>
      <c r="U5792" t="s">
        <v>26198</v>
      </c>
      <c r="V5792" t="s">
        <v>26204</v>
      </c>
      <c r="X5792" s="91" t="s">
        <v>35685</v>
      </c>
      <c r="Y5792" s="97"/>
      <c r="AA5792" s="91" t="str">
        <v>OOSTA14.1T0.6MM</v>
      </c>
    </row>
    <row r="5793" spans="1:27" s="91" customFormat="1" ht="15" customHeight="1" x14ac:dyDescent="0.35">
      <c r="A5793" t="s">
        <v>29339</v>
      </c>
      <c r="B5793" t="s">
        <v>8609</v>
      </c>
      <c r="C5793" t="s">
        <v>8611</v>
      </c>
      <c r="D5793" t="s">
        <v>8612</v>
      </c>
      <c r="E5793" t="s">
        <v>26424</v>
      </c>
      <c r="F5793" t="s">
        <v>28998</v>
      </c>
      <c r="G5793"/>
      <c r="H5793">
        <v>0.3</v>
      </c>
      <c r="I5793">
        <v>0.19</v>
      </c>
      <c r="J5793" t="s">
        <v>1514</v>
      </c>
      <c r="K5793">
        <v>35.377569999999999</v>
      </c>
      <c r="L5793">
        <v>-84.636319999999998</v>
      </c>
      <c r="M5793" s="100" t="s">
        <v>38384</v>
      </c>
      <c r="N5793" t="s">
        <v>26211</v>
      </c>
      <c r="O5793" t="s">
        <v>42149</v>
      </c>
      <c r="P5793">
        <v>2</v>
      </c>
      <c r="Q5793" t="s">
        <v>27901</v>
      </c>
      <c r="R5793" t="s">
        <v>25802</v>
      </c>
      <c r="S5793" t="s">
        <v>26197</v>
      </c>
      <c r="T5793"/>
      <c r="U5793" t="s">
        <v>26198</v>
      </c>
      <c r="V5793" t="s">
        <v>26204</v>
      </c>
      <c r="W5793" s="91" t="s">
        <v>8610</v>
      </c>
      <c r="X5793" s="91" t="s">
        <v>32941</v>
      </c>
      <c r="Y5793" s="97"/>
      <c r="AA5793" s="91" t="str">
        <v>OOSTA18.4T0.3MM</v>
      </c>
    </row>
    <row r="5794" spans="1:27" s="91" customFormat="1" ht="15" customHeight="1" x14ac:dyDescent="0.35">
      <c r="A5794" t="s">
        <v>17169</v>
      </c>
      <c r="B5794" t="s">
        <v>17168</v>
      </c>
      <c r="C5794" t="s">
        <v>17170</v>
      </c>
      <c r="D5794" t="s">
        <v>17171</v>
      </c>
      <c r="E5794"/>
      <c r="F5794" t="s">
        <v>403</v>
      </c>
      <c r="G5794"/>
      <c r="H5794">
        <v>0</v>
      </c>
      <c r="I5794"/>
      <c r="J5794" t="s">
        <v>3295</v>
      </c>
      <c r="K5794">
        <v>35.793170000000003</v>
      </c>
      <c r="L5794">
        <v>-89.689980000000006</v>
      </c>
      <c r="M5794" s="100" t="s">
        <v>38425</v>
      </c>
      <c r="N5794" t="s">
        <v>26273</v>
      </c>
      <c r="O5794" t="s">
        <v>42822</v>
      </c>
      <c r="P5794">
        <v>5</v>
      </c>
      <c r="Q5794" t="s">
        <v>31184</v>
      </c>
      <c r="R5794" t="s">
        <v>25816</v>
      </c>
      <c r="S5794" t="s">
        <v>26197</v>
      </c>
      <c r="T5794" t="s">
        <v>32942</v>
      </c>
      <c r="U5794" t="s">
        <v>630</v>
      </c>
      <c r="V5794" t="s">
        <v>26199</v>
      </c>
      <c r="Y5794" s="97"/>
      <c r="AA5794" s="91" t="str">
        <v>OPEN000.0LE</v>
      </c>
    </row>
    <row r="5795" spans="1:27" s="91" customFormat="1" ht="15" customHeight="1" x14ac:dyDescent="0.35">
      <c r="A5795" t="s">
        <v>17173</v>
      </c>
      <c r="B5795" t="s">
        <v>17172</v>
      </c>
      <c r="C5795" t="s">
        <v>17174</v>
      </c>
      <c r="D5795" t="s">
        <v>17175</v>
      </c>
      <c r="E5795"/>
      <c r="F5795" t="s">
        <v>29083</v>
      </c>
      <c r="G5795"/>
      <c r="H5795">
        <v>0.7</v>
      </c>
      <c r="I5795">
        <v>1.3</v>
      </c>
      <c r="J5795" t="s">
        <v>423</v>
      </c>
      <c r="K5795">
        <v>35.886899999999997</v>
      </c>
      <c r="L5795">
        <v>-87.922330000000002</v>
      </c>
      <c r="M5795" s="100" t="s">
        <v>38402</v>
      </c>
      <c r="N5795" t="s">
        <v>26242</v>
      </c>
      <c r="O5795" t="s">
        <v>42178</v>
      </c>
      <c r="P5795">
        <v>3</v>
      </c>
      <c r="Q5795" t="s">
        <v>32943</v>
      </c>
      <c r="R5795" t="s">
        <v>25829</v>
      </c>
      <c r="S5795" t="s">
        <v>26197</v>
      </c>
      <c r="T5795"/>
      <c r="U5795" t="s">
        <v>26198</v>
      </c>
      <c r="V5795" t="s">
        <v>26199</v>
      </c>
      <c r="Y5795" s="97"/>
      <c r="AA5795" s="91" t="str">
        <v>OPOSS000.7HU</v>
      </c>
    </row>
    <row r="5796" spans="1:27" s="91" customFormat="1" ht="15" customHeight="1" x14ac:dyDescent="0.35">
      <c r="A5796" t="s">
        <v>17177</v>
      </c>
      <c r="B5796" t="s">
        <v>17176</v>
      </c>
      <c r="C5796" t="s">
        <v>17178</v>
      </c>
      <c r="D5796" t="s">
        <v>17179</v>
      </c>
      <c r="E5796"/>
      <c r="F5796" t="s">
        <v>929</v>
      </c>
      <c r="G5796"/>
      <c r="H5796">
        <v>0.5</v>
      </c>
      <c r="I5796">
        <v>1.74</v>
      </c>
      <c r="J5796" t="s">
        <v>619</v>
      </c>
      <c r="K5796">
        <v>36.460450000000002</v>
      </c>
      <c r="L5796">
        <v>-89.248570000000001</v>
      </c>
      <c r="M5796" s="100" t="s">
        <v>38448</v>
      </c>
      <c r="N5796" t="s">
        <v>619</v>
      </c>
      <c r="O5796" t="s">
        <v>42385</v>
      </c>
      <c r="P5796">
        <v>5</v>
      </c>
      <c r="Q5796" t="s">
        <v>32944</v>
      </c>
      <c r="R5796" t="s">
        <v>25816</v>
      </c>
      <c r="S5796" t="s">
        <v>26197</v>
      </c>
      <c r="T5796"/>
      <c r="U5796" t="s">
        <v>26198</v>
      </c>
      <c r="V5796" t="s">
        <v>26199</v>
      </c>
      <c r="Y5796" s="97"/>
      <c r="AA5796" s="91" t="str">
        <v>OPPOS000.5OB</v>
      </c>
    </row>
    <row r="5797" spans="1:27" s="91" customFormat="1" ht="15" customHeight="1" x14ac:dyDescent="0.35">
      <c r="A5797" t="s">
        <v>17181</v>
      </c>
      <c r="B5797" t="s">
        <v>17180</v>
      </c>
      <c r="C5797" t="s">
        <v>17182</v>
      </c>
      <c r="D5797" t="s">
        <v>17183</v>
      </c>
      <c r="E5797"/>
      <c r="F5797" t="s">
        <v>27</v>
      </c>
      <c r="G5797"/>
      <c r="H5797">
        <v>0.3</v>
      </c>
      <c r="I5797">
        <v>7.77</v>
      </c>
      <c r="J5797" t="s">
        <v>936</v>
      </c>
      <c r="K5797">
        <v>35.696300000000001</v>
      </c>
      <c r="L5797">
        <v>-89.119799999999998</v>
      </c>
      <c r="M5797" s="100" t="s">
        <v>38381</v>
      </c>
      <c r="N5797" t="s">
        <v>26209</v>
      </c>
      <c r="O5797" t="s">
        <v>42197</v>
      </c>
      <c r="P5797">
        <v>1</v>
      </c>
      <c r="Q5797" t="s">
        <v>32922</v>
      </c>
      <c r="R5797" t="s">
        <v>25816</v>
      </c>
      <c r="S5797" t="s">
        <v>26197</v>
      </c>
      <c r="T5797"/>
      <c r="U5797" t="s">
        <v>26198</v>
      </c>
      <c r="V5797" t="s">
        <v>26199</v>
      </c>
      <c r="Y5797" s="97"/>
      <c r="AA5797" s="91" t="str">
        <v>OSFFD000.3HY</v>
      </c>
    </row>
    <row r="5798" spans="1:27" s="91" customFormat="1" ht="15" customHeight="1" x14ac:dyDescent="0.35">
      <c r="A5798" t="s">
        <v>17185</v>
      </c>
      <c r="B5798" t="s">
        <v>17184</v>
      </c>
      <c r="C5798" t="s">
        <v>17186</v>
      </c>
      <c r="D5798" t="s">
        <v>17187</v>
      </c>
      <c r="E5798"/>
      <c r="F5798" t="s">
        <v>115</v>
      </c>
      <c r="G5798"/>
      <c r="H5798">
        <v>0.7</v>
      </c>
      <c r="I5798">
        <v>0.32</v>
      </c>
      <c r="J5798" t="s">
        <v>583</v>
      </c>
      <c r="K5798">
        <v>35.117199999999997</v>
      </c>
      <c r="L5798">
        <v>-85.589399999999998</v>
      </c>
      <c r="M5798" s="100" t="s">
        <v>38393</v>
      </c>
      <c r="N5798" t="s">
        <v>59</v>
      </c>
      <c r="O5798" t="s">
        <v>42453</v>
      </c>
      <c r="P5798">
        <v>5</v>
      </c>
      <c r="Q5798" t="s">
        <v>39931</v>
      </c>
      <c r="R5798" t="s">
        <v>25802</v>
      </c>
      <c r="S5798" t="s">
        <v>26197</v>
      </c>
      <c r="T5798"/>
      <c r="U5798" t="s">
        <v>26198</v>
      </c>
      <c r="V5798" t="s">
        <v>26199</v>
      </c>
      <c r="X5798" s="91" t="s">
        <v>32945</v>
      </c>
      <c r="Y5798" s="97"/>
      <c r="AA5798" s="91" t="str">
        <v>OSPRI000.7MI</v>
      </c>
    </row>
    <row r="5799" spans="1:27" s="91" customFormat="1" ht="15" customHeight="1" x14ac:dyDescent="0.35">
      <c r="A5799" t="s">
        <v>17189</v>
      </c>
      <c r="B5799" t="s">
        <v>17188</v>
      </c>
      <c r="C5799" t="s">
        <v>17190</v>
      </c>
      <c r="D5799" t="s">
        <v>17191</v>
      </c>
      <c r="E5799"/>
      <c r="F5799" t="s">
        <v>58</v>
      </c>
      <c r="G5799"/>
      <c r="H5799">
        <v>1</v>
      </c>
      <c r="I5799">
        <v>0.05</v>
      </c>
      <c r="J5799" t="s">
        <v>814</v>
      </c>
      <c r="K5799">
        <v>36.356000000000002</v>
      </c>
      <c r="L5799">
        <v>-84.941699999999997</v>
      </c>
      <c r="M5799" s="100" t="s">
        <v>38426</v>
      </c>
      <c r="N5799" t="s">
        <v>26325</v>
      </c>
      <c r="O5799" t="s">
        <v>42823</v>
      </c>
      <c r="P5799">
        <v>4</v>
      </c>
      <c r="Q5799" t="s">
        <v>28110</v>
      </c>
      <c r="R5799" t="s">
        <v>25812</v>
      </c>
      <c r="S5799" t="s">
        <v>26197</v>
      </c>
      <c r="T5799"/>
      <c r="U5799" t="s">
        <v>26198</v>
      </c>
      <c r="V5799" t="s">
        <v>26199</v>
      </c>
      <c r="X5799" s="91" t="s">
        <v>32946</v>
      </c>
      <c r="Y5799" s="97"/>
      <c r="AA5799" s="91" t="str">
        <v>OSPRI001.0FE</v>
      </c>
    </row>
    <row r="5800" spans="1:27" s="91" customFormat="1" ht="15" customHeight="1" x14ac:dyDescent="0.35">
      <c r="A5800" t="s">
        <v>17193</v>
      </c>
      <c r="B5800" t="s">
        <v>17192</v>
      </c>
      <c r="C5800" t="s">
        <v>17186</v>
      </c>
      <c r="D5800" t="s">
        <v>17194</v>
      </c>
      <c r="E5800"/>
      <c r="F5800" t="s">
        <v>115</v>
      </c>
      <c r="G5800"/>
      <c r="H5800">
        <v>1.2</v>
      </c>
      <c r="I5800">
        <v>0.03</v>
      </c>
      <c r="J5800" t="s">
        <v>583</v>
      </c>
      <c r="K5800">
        <v>35.120739999999998</v>
      </c>
      <c r="L5800">
        <v>-85.593969999999999</v>
      </c>
      <c r="M5800" s="100" t="s">
        <v>38393</v>
      </c>
      <c r="N5800" t="s">
        <v>59</v>
      </c>
      <c r="O5800" t="s">
        <v>42453</v>
      </c>
      <c r="P5800">
        <v>5</v>
      </c>
      <c r="Q5800" t="s">
        <v>39931</v>
      </c>
      <c r="R5800" t="s">
        <v>25802</v>
      </c>
      <c r="S5800" t="s">
        <v>26197</v>
      </c>
      <c r="T5800"/>
      <c r="U5800" t="s">
        <v>26198</v>
      </c>
      <c r="V5800" t="s">
        <v>26199</v>
      </c>
      <c r="Y5800" s="97"/>
      <c r="AA5800" s="91" t="str">
        <v>OSPRI001.2MI</v>
      </c>
    </row>
    <row r="5801" spans="1:27" s="91" customFormat="1" ht="15" customHeight="1" x14ac:dyDescent="0.35">
      <c r="A5801" t="s">
        <v>17196</v>
      </c>
      <c r="B5801" t="s">
        <v>17195</v>
      </c>
      <c r="C5801" t="s">
        <v>17197</v>
      </c>
      <c r="D5801" t="s">
        <v>17198</v>
      </c>
      <c r="E5801"/>
      <c r="F5801" t="s">
        <v>44</v>
      </c>
      <c r="G5801"/>
      <c r="H5801">
        <v>1.5</v>
      </c>
      <c r="I5801">
        <v>15.04</v>
      </c>
      <c r="J5801" t="s">
        <v>398</v>
      </c>
      <c r="K5801">
        <v>36.513100000000001</v>
      </c>
      <c r="L5801">
        <v>-83.700400000000002</v>
      </c>
      <c r="M5801" s="100" t="s">
        <v>38559</v>
      </c>
      <c r="N5801" t="s">
        <v>26447</v>
      </c>
      <c r="O5801" t="s">
        <v>42816</v>
      </c>
      <c r="P5801">
        <v>4</v>
      </c>
      <c r="Q5801" t="s">
        <v>28111</v>
      </c>
      <c r="R5801" t="s">
        <v>25825</v>
      </c>
      <c r="S5801" t="s">
        <v>26197</v>
      </c>
      <c r="T5801"/>
      <c r="U5801" t="s">
        <v>26198</v>
      </c>
      <c r="V5801" t="s">
        <v>26204</v>
      </c>
      <c r="W5801" s="91" t="s">
        <v>17199</v>
      </c>
      <c r="X5801" s="91" t="s">
        <v>35686</v>
      </c>
      <c r="Y5801" s="97"/>
      <c r="AA5801" s="91" t="str">
        <v>OTOWN001.5CL</v>
      </c>
    </row>
    <row r="5802" spans="1:27" s="91" customFormat="1" ht="15" customHeight="1" x14ac:dyDescent="0.35">
      <c r="A5802" t="s">
        <v>17201</v>
      </c>
      <c r="B5802" t="s">
        <v>17200</v>
      </c>
      <c r="C5802" t="s">
        <v>17197</v>
      </c>
      <c r="D5802" t="s">
        <v>14990</v>
      </c>
      <c r="E5802"/>
      <c r="F5802" t="s">
        <v>9</v>
      </c>
      <c r="G5802"/>
      <c r="H5802">
        <v>2.2000000000000002</v>
      </c>
      <c r="I5802">
        <v>6.78</v>
      </c>
      <c r="J5802" t="s">
        <v>896</v>
      </c>
      <c r="K5802">
        <v>36.289430000000003</v>
      </c>
      <c r="L5802">
        <v>-88.478930000000005</v>
      </c>
      <c r="M5802" s="100" t="s">
        <v>38404</v>
      </c>
      <c r="N5802" t="s">
        <v>26243</v>
      </c>
      <c r="O5802" t="s">
        <v>42532</v>
      </c>
      <c r="P5802">
        <v>5</v>
      </c>
      <c r="Q5802" t="s">
        <v>28112</v>
      </c>
      <c r="R5802" t="s">
        <v>25816</v>
      </c>
      <c r="S5802" t="s">
        <v>26197</v>
      </c>
      <c r="T5802"/>
      <c r="U5802" t="s">
        <v>26198</v>
      </c>
      <c r="V5802" t="s">
        <v>26199</v>
      </c>
      <c r="Y5802" s="97"/>
      <c r="AA5802" s="91" t="str">
        <v>OTOWN002.2HN</v>
      </c>
    </row>
    <row r="5803" spans="1:27" s="91" customFormat="1" ht="15" customHeight="1" x14ac:dyDescent="0.35">
      <c r="A5803" t="s">
        <v>35687</v>
      </c>
      <c r="B5803" t="s">
        <v>35688</v>
      </c>
      <c r="C5803" t="s">
        <v>17197</v>
      </c>
      <c r="D5803" t="s">
        <v>35689</v>
      </c>
      <c r="E5803"/>
      <c r="F5803" t="s">
        <v>44</v>
      </c>
      <c r="G5803"/>
      <c r="H5803">
        <v>3</v>
      </c>
      <c r="I5803">
        <v>14.6</v>
      </c>
      <c r="J5803" t="s">
        <v>398</v>
      </c>
      <c r="K5803">
        <v>36.518300000000004</v>
      </c>
      <c r="L5803">
        <v>-83.713099999999997</v>
      </c>
      <c r="M5803" s="100" t="s">
        <v>38559</v>
      </c>
      <c r="N5803" t="s">
        <v>26447</v>
      </c>
      <c r="O5803" t="s">
        <v>42816</v>
      </c>
      <c r="P5803">
        <v>4</v>
      </c>
      <c r="Q5803" t="s">
        <v>28111</v>
      </c>
      <c r="R5803" t="s">
        <v>25825</v>
      </c>
      <c r="S5803" t="s">
        <v>26197</v>
      </c>
      <c r="T5803"/>
      <c r="U5803" t="s">
        <v>26198</v>
      </c>
      <c r="V5803" t="s">
        <v>26204</v>
      </c>
      <c r="Y5803" s="97"/>
      <c r="AA5803" s="91" t="str">
        <v>OTOWN003.0CL</v>
      </c>
    </row>
    <row r="5804" spans="1:27" s="91" customFormat="1" ht="15" customHeight="1" x14ac:dyDescent="0.35">
      <c r="A5804" t="s">
        <v>17203</v>
      </c>
      <c r="B5804" t="s">
        <v>17202</v>
      </c>
      <c r="C5804" t="s">
        <v>17197</v>
      </c>
      <c r="D5804" t="s">
        <v>41555</v>
      </c>
      <c r="E5804"/>
      <c r="F5804" t="s">
        <v>29010</v>
      </c>
      <c r="G5804"/>
      <c r="H5804">
        <v>8.9</v>
      </c>
      <c r="I5804">
        <v>1</v>
      </c>
      <c r="J5804" t="s">
        <v>398</v>
      </c>
      <c r="K5804">
        <v>36.542490000000001</v>
      </c>
      <c r="L5804">
        <v>-83.767889999999994</v>
      </c>
      <c r="M5804" s="100" t="s">
        <v>38559</v>
      </c>
      <c r="N5804" t="s">
        <v>26447</v>
      </c>
      <c r="O5804" t="s">
        <v>42816</v>
      </c>
      <c r="P5804">
        <v>4</v>
      </c>
      <c r="Q5804" t="s">
        <v>28113</v>
      </c>
      <c r="R5804" t="s">
        <v>25825</v>
      </c>
      <c r="S5804" t="s">
        <v>26197</v>
      </c>
      <c r="T5804"/>
      <c r="U5804" t="s">
        <v>26198</v>
      </c>
      <c r="V5804" t="s">
        <v>26204</v>
      </c>
      <c r="W5804" s="91" t="s">
        <v>35690</v>
      </c>
      <c r="X5804" s="91" t="s">
        <v>35691</v>
      </c>
      <c r="Y5804" s="97"/>
      <c r="AA5804" s="91" t="str">
        <v>OTOWN008.9CL</v>
      </c>
    </row>
    <row r="5805" spans="1:27" s="91" customFormat="1" ht="15" customHeight="1" x14ac:dyDescent="0.35">
      <c r="A5805" t="s">
        <v>17205</v>
      </c>
      <c r="B5805" t="s">
        <v>17204</v>
      </c>
      <c r="C5805" t="s">
        <v>17206</v>
      </c>
      <c r="D5805" t="s">
        <v>17207</v>
      </c>
      <c r="E5805"/>
      <c r="F5805" t="s">
        <v>9</v>
      </c>
      <c r="G5805"/>
      <c r="H5805">
        <v>1.6</v>
      </c>
      <c r="I5805">
        <v>7.74</v>
      </c>
      <c r="J5805" t="s">
        <v>896</v>
      </c>
      <c r="K5805">
        <v>36.30686</v>
      </c>
      <c r="L5805">
        <v>-88.489469999999997</v>
      </c>
      <c r="M5805" s="100" t="s">
        <v>38404</v>
      </c>
      <c r="N5805" t="s">
        <v>26243</v>
      </c>
      <c r="O5805" t="s">
        <v>42532</v>
      </c>
      <c r="P5805">
        <v>5</v>
      </c>
      <c r="Q5805" t="s">
        <v>32947</v>
      </c>
      <c r="R5805" t="s">
        <v>25816</v>
      </c>
      <c r="S5805" t="s">
        <v>26197</v>
      </c>
      <c r="T5805" t="s">
        <v>28114</v>
      </c>
      <c r="U5805" t="s">
        <v>26207</v>
      </c>
      <c r="V5805" t="s">
        <v>26199</v>
      </c>
      <c r="W5805" s="91" t="s">
        <v>17208</v>
      </c>
      <c r="X5805" s="91" t="s">
        <v>35692</v>
      </c>
      <c r="Y5805" s="97"/>
      <c r="AA5805" s="91" t="str">
        <v>OTOWN1.8T1.6HN</v>
      </c>
    </row>
    <row r="5806" spans="1:27" s="91" customFormat="1" ht="15" customHeight="1" x14ac:dyDescent="0.35">
      <c r="A5806" t="s">
        <v>17210</v>
      </c>
      <c r="B5806" t="s">
        <v>17209</v>
      </c>
      <c r="C5806" t="s">
        <v>17211</v>
      </c>
      <c r="D5806" t="s">
        <v>17212</v>
      </c>
      <c r="E5806"/>
      <c r="F5806" t="s">
        <v>33</v>
      </c>
      <c r="G5806"/>
      <c r="H5806">
        <v>0.1</v>
      </c>
      <c r="I5806">
        <v>4.47</v>
      </c>
      <c r="J5806" t="s">
        <v>253</v>
      </c>
      <c r="K5806">
        <v>36.501719999999999</v>
      </c>
      <c r="L5806">
        <v>-86.270520000000005</v>
      </c>
      <c r="M5806" s="100" t="s">
        <v>38431</v>
      </c>
      <c r="N5806" t="s">
        <v>26295</v>
      </c>
      <c r="O5806" t="s">
        <v>42350</v>
      </c>
      <c r="P5806">
        <v>4</v>
      </c>
      <c r="Q5806" t="s">
        <v>32948</v>
      </c>
      <c r="R5806" t="s">
        <v>25829</v>
      </c>
      <c r="S5806" t="s">
        <v>26197</v>
      </c>
      <c r="T5806"/>
      <c r="U5806" t="s">
        <v>26198</v>
      </c>
      <c r="V5806" t="s">
        <v>26199</v>
      </c>
      <c r="Y5806" s="97"/>
      <c r="AA5806" s="91" t="str">
        <v>OTTER000.1SR</v>
      </c>
    </row>
    <row r="5807" spans="1:27" s="91" customFormat="1" ht="15" customHeight="1" x14ac:dyDescent="0.35">
      <c r="A5807" t="s">
        <v>17214</v>
      </c>
      <c r="B5807" t="s">
        <v>17213</v>
      </c>
      <c r="C5807" t="s">
        <v>17215</v>
      </c>
      <c r="D5807" t="s">
        <v>17216</v>
      </c>
      <c r="E5807"/>
      <c r="F5807" t="s">
        <v>33</v>
      </c>
      <c r="G5807"/>
      <c r="H5807">
        <v>0.8</v>
      </c>
      <c r="I5807">
        <v>6.44</v>
      </c>
      <c r="J5807" t="s">
        <v>277</v>
      </c>
      <c r="K5807">
        <v>36.047759999999997</v>
      </c>
      <c r="L5807">
        <v>-86.868778000000006</v>
      </c>
      <c r="M5807" s="100" t="s">
        <v>38379</v>
      </c>
      <c r="N5807" t="s">
        <v>26205</v>
      </c>
      <c r="O5807" t="s">
        <v>42482</v>
      </c>
      <c r="P5807">
        <v>1</v>
      </c>
      <c r="Q5807" t="s">
        <v>28115</v>
      </c>
      <c r="R5807" t="s">
        <v>25829</v>
      </c>
      <c r="S5807" t="s">
        <v>26197</v>
      </c>
      <c r="T5807"/>
      <c r="U5807" t="s">
        <v>26198</v>
      </c>
      <c r="V5807" t="s">
        <v>26199</v>
      </c>
      <c r="Y5807" s="97"/>
      <c r="AA5807" s="91" t="str">
        <v>OTTER000.8DA</v>
      </c>
    </row>
    <row r="5808" spans="1:27" s="91" customFormat="1" ht="15" customHeight="1" x14ac:dyDescent="0.35">
      <c r="A5808" t="s">
        <v>17218</v>
      </c>
      <c r="B5808" t="s">
        <v>17217</v>
      </c>
      <c r="C5808" t="s">
        <v>17215</v>
      </c>
      <c r="D5808" t="s">
        <v>17219</v>
      </c>
      <c r="E5808"/>
      <c r="F5808" t="s">
        <v>33</v>
      </c>
      <c r="G5808"/>
      <c r="H5808">
        <v>2</v>
      </c>
      <c r="I5808">
        <v>5.15</v>
      </c>
      <c r="J5808" t="s">
        <v>277</v>
      </c>
      <c r="K5808">
        <v>36.055259999999997</v>
      </c>
      <c r="L5808">
        <v>-86.84975</v>
      </c>
      <c r="M5808" s="100" t="s">
        <v>38379</v>
      </c>
      <c r="N5808" t="s">
        <v>26205</v>
      </c>
      <c r="O5808" t="s">
        <v>42482</v>
      </c>
      <c r="P5808">
        <v>1</v>
      </c>
      <c r="Q5808" t="s">
        <v>28115</v>
      </c>
      <c r="R5808" t="s">
        <v>25829</v>
      </c>
      <c r="S5808" t="s">
        <v>26197</v>
      </c>
      <c r="T5808"/>
      <c r="U5808" t="s">
        <v>26198</v>
      </c>
      <c r="V5808" t="s">
        <v>26199</v>
      </c>
      <c r="Y5808" s="97"/>
      <c r="AA5808" s="91" t="str">
        <v>OTTER002.0DA</v>
      </c>
    </row>
    <row r="5809" spans="1:27" s="91" customFormat="1" ht="15" customHeight="1" x14ac:dyDescent="0.35">
      <c r="A5809" t="s">
        <v>17221</v>
      </c>
      <c r="B5809" t="s">
        <v>17220</v>
      </c>
      <c r="C5809" t="s">
        <v>17215</v>
      </c>
      <c r="D5809" t="s">
        <v>17222</v>
      </c>
      <c r="E5809"/>
      <c r="F5809" t="s">
        <v>58</v>
      </c>
      <c r="G5809"/>
      <c r="H5809">
        <v>3.3</v>
      </c>
      <c r="I5809">
        <v>16.899999999999999</v>
      </c>
      <c r="J5809" t="s">
        <v>313</v>
      </c>
      <c r="K5809">
        <v>36.054560000000002</v>
      </c>
      <c r="L5809">
        <v>-84.855779999999996</v>
      </c>
      <c r="M5809" s="100" t="s">
        <v>38416</v>
      </c>
      <c r="N5809" t="s">
        <v>26258</v>
      </c>
      <c r="O5809" t="s">
        <v>42817</v>
      </c>
      <c r="P5809">
        <v>1</v>
      </c>
      <c r="Q5809" t="s">
        <v>28116</v>
      </c>
      <c r="R5809" t="s">
        <v>25812</v>
      </c>
      <c r="S5809" t="s">
        <v>26197</v>
      </c>
      <c r="T5809"/>
      <c r="U5809" t="s">
        <v>26198</v>
      </c>
      <c r="V5809" t="s">
        <v>26199</v>
      </c>
      <c r="Y5809" s="97"/>
      <c r="AA5809" s="91" t="str">
        <v>OTTER003.3CU</v>
      </c>
    </row>
    <row r="5810" spans="1:27" s="91" customFormat="1" ht="15" customHeight="1" x14ac:dyDescent="0.35">
      <c r="A5810" s="310" t="s">
        <v>39932</v>
      </c>
      <c r="B5810" s="310" t="s">
        <v>39933</v>
      </c>
      <c r="C5810" s="310" t="s">
        <v>39934</v>
      </c>
      <c r="D5810" s="310" t="s">
        <v>39935</v>
      </c>
      <c r="E5810" s="310"/>
      <c r="F5810" s="310" t="s">
        <v>33</v>
      </c>
      <c r="G5810" s="310"/>
      <c r="H5810" s="314">
        <v>4.2</v>
      </c>
      <c r="I5810" s="314">
        <v>2.2400000000000002</v>
      </c>
      <c r="J5810" s="310" t="s">
        <v>277</v>
      </c>
      <c r="K5810" s="314">
        <v>36.062241</v>
      </c>
      <c r="L5810" s="314">
        <v>-86.813564999999997</v>
      </c>
      <c r="M5810" s="314" t="s">
        <v>38379</v>
      </c>
      <c r="N5810" s="310" t="s">
        <v>26205</v>
      </c>
      <c r="O5810" s="310" t="s">
        <v>39936</v>
      </c>
      <c r="P5810" s="314">
        <v>1</v>
      </c>
      <c r="Q5810" s="310" t="s">
        <v>28115</v>
      </c>
      <c r="R5810" s="310" t="s">
        <v>25829</v>
      </c>
      <c r="S5810" s="310" t="s">
        <v>26197</v>
      </c>
      <c r="T5810" s="310"/>
      <c r="U5810" s="310" t="s">
        <v>26198</v>
      </c>
      <c r="V5810" s="310" t="s">
        <v>26199</v>
      </c>
      <c r="W5810" s="91" t="s">
        <v>39937</v>
      </c>
      <c r="X5810" s="91" t="s">
        <v>39938</v>
      </c>
      <c r="Y5810" s="97"/>
      <c r="AA5810" s="91" t="str">
        <v>OTTER004.2DA</v>
      </c>
    </row>
    <row r="5811" spans="1:27" s="91" customFormat="1" ht="15" customHeight="1" x14ac:dyDescent="0.35">
      <c r="A5811" s="310" t="s">
        <v>39939</v>
      </c>
      <c r="B5811" s="310" t="s">
        <v>17223</v>
      </c>
      <c r="C5811" s="310" t="s">
        <v>17224</v>
      </c>
      <c r="D5811" s="310" t="s">
        <v>17225</v>
      </c>
      <c r="E5811" s="310"/>
      <c r="F5811" s="310" t="s">
        <v>33</v>
      </c>
      <c r="G5811" s="310"/>
      <c r="H5811" s="314">
        <v>4.5999999999999996</v>
      </c>
      <c r="I5811" s="314">
        <v>2.12</v>
      </c>
      <c r="J5811" s="310" t="s">
        <v>277</v>
      </c>
      <c r="K5811" s="314">
        <v>36.061230000000002</v>
      </c>
      <c r="L5811" s="314">
        <v>-86.805599999999998</v>
      </c>
      <c r="M5811" s="100" t="s">
        <v>38379</v>
      </c>
      <c r="N5811" s="310" t="s">
        <v>26205</v>
      </c>
      <c r="O5811" s="310" t="s">
        <v>42482</v>
      </c>
      <c r="P5811" s="314">
        <v>1</v>
      </c>
      <c r="Q5811" s="310" t="s">
        <v>28115</v>
      </c>
      <c r="R5811" s="310" t="s">
        <v>25829</v>
      </c>
      <c r="S5811" s="310" t="s">
        <v>26197</v>
      </c>
      <c r="T5811" s="310" t="s">
        <v>32949</v>
      </c>
      <c r="U5811" s="310" t="s">
        <v>26207</v>
      </c>
      <c r="V5811" s="310" t="s">
        <v>26199</v>
      </c>
      <c r="W5811" s="91" t="s">
        <v>39940</v>
      </c>
      <c r="X5811" s="91" t="s">
        <v>35693</v>
      </c>
      <c r="Y5811" s="97"/>
      <c r="AA5811" s="91" t="str">
        <v>OTTER004.8DA</v>
      </c>
    </row>
    <row r="5812" spans="1:27" s="91" customFormat="1" ht="15" customHeight="1" x14ac:dyDescent="0.35">
      <c r="A5812" t="s">
        <v>17227</v>
      </c>
      <c r="B5812" t="s">
        <v>17226</v>
      </c>
      <c r="C5812" t="s">
        <v>17228</v>
      </c>
      <c r="D5812" t="s">
        <v>17229</v>
      </c>
      <c r="E5812"/>
      <c r="F5812" t="s">
        <v>28994</v>
      </c>
      <c r="G5812"/>
      <c r="H5812">
        <v>0.2</v>
      </c>
      <c r="I5812">
        <v>1.31</v>
      </c>
      <c r="J5812" t="s">
        <v>346</v>
      </c>
      <c r="K5812">
        <v>36.052709999999998</v>
      </c>
      <c r="L5812">
        <v>-83.041319999999999</v>
      </c>
      <c r="M5812" s="100" t="s">
        <v>38387</v>
      </c>
      <c r="N5812" t="s">
        <v>26214</v>
      </c>
      <c r="O5812" t="s">
        <v>42383</v>
      </c>
      <c r="P5812">
        <v>5</v>
      </c>
      <c r="Q5812" t="s">
        <v>32950</v>
      </c>
      <c r="R5812" t="s">
        <v>25825</v>
      </c>
      <c r="S5812" t="s">
        <v>26197</v>
      </c>
      <c r="T5812"/>
      <c r="U5812" t="s">
        <v>26198</v>
      </c>
      <c r="V5812" t="s">
        <v>26204</v>
      </c>
      <c r="Y5812" s="97"/>
      <c r="AA5812" s="91" t="str">
        <v>OTTIN000.2CO</v>
      </c>
    </row>
    <row r="5813" spans="1:27" s="91" customFormat="1" ht="15" customHeight="1" x14ac:dyDescent="0.35">
      <c r="A5813" s="310" t="s">
        <v>41556</v>
      </c>
      <c r="B5813" s="310" t="s">
        <v>41557</v>
      </c>
      <c r="C5813" s="310" t="s">
        <v>17232</v>
      </c>
      <c r="D5813" s="310" t="s">
        <v>41558</v>
      </c>
      <c r="E5813" s="310"/>
      <c r="F5813" s="310" t="s">
        <v>28994</v>
      </c>
      <c r="G5813" s="310" t="s">
        <v>44</v>
      </c>
      <c r="H5813" s="314">
        <v>0.2</v>
      </c>
      <c r="I5813" s="314">
        <v>13.1</v>
      </c>
      <c r="J5813" s="310" t="s">
        <v>346</v>
      </c>
      <c r="K5813" s="314">
        <v>36.089680000000001</v>
      </c>
      <c r="L5813" s="314">
        <v>-83.064620000000005</v>
      </c>
      <c r="M5813" s="314" t="s">
        <v>38387</v>
      </c>
      <c r="N5813" s="310" t="s">
        <v>26214</v>
      </c>
      <c r="O5813" s="310" t="s">
        <v>41559</v>
      </c>
      <c r="P5813" s="314">
        <v>5</v>
      </c>
      <c r="Q5813" s="310" t="s">
        <v>32951</v>
      </c>
      <c r="R5813" s="310" t="s">
        <v>25825</v>
      </c>
      <c r="S5813" s="310" t="s">
        <v>26197</v>
      </c>
      <c r="T5813" s="310"/>
      <c r="U5813" s="310" t="s">
        <v>26198</v>
      </c>
      <c r="V5813" s="310" t="s">
        <v>26204</v>
      </c>
      <c r="Y5813" s="97"/>
      <c r="AA5813" s="91" t="str">
        <v>OVEN000.2CO</v>
      </c>
    </row>
    <row r="5814" spans="1:27" s="91" customFormat="1" ht="15" customHeight="1" x14ac:dyDescent="0.35">
      <c r="A5814" t="s">
        <v>17231</v>
      </c>
      <c r="B5814" t="s">
        <v>17230</v>
      </c>
      <c r="C5814" t="s">
        <v>17232</v>
      </c>
      <c r="D5814" t="s">
        <v>17233</v>
      </c>
      <c r="E5814"/>
      <c r="F5814" t="s">
        <v>28994</v>
      </c>
      <c r="G5814"/>
      <c r="H5814">
        <v>0.5</v>
      </c>
      <c r="I5814">
        <v>11.47</v>
      </c>
      <c r="J5814" t="s">
        <v>346</v>
      </c>
      <c r="K5814">
        <v>36.086680000000001</v>
      </c>
      <c r="L5814">
        <v>-83.062010000000001</v>
      </c>
      <c r="M5814" s="100" t="s">
        <v>38387</v>
      </c>
      <c r="N5814" t="s">
        <v>26214</v>
      </c>
      <c r="O5814" t="s">
        <v>42383</v>
      </c>
      <c r="P5814">
        <v>5</v>
      </c>
      <c r="Q5814" t="s">
        <v>32951</v>
      </c>
      <c r="R5814" t="s">
        <v>25825</v>
      </c>
      <c r="S5814" t="s">
        <v>26197</v>
      </c>
      <c r="T5814"/>
      <c r="U5814" t="s">
        <v>26198</v>
      </c>
      <c r="V5814" t="s">
        <v>26204</v>
      </c>
      <c r="Y5814" s="97"/>
      <c r="AA5814" s="91" t="str">
        <v>OVEN000.5CO</v>
      </c>
    </row>
    <row r="5815" spans="1:27" s="91" customFormat="1" ht="15" customHeight="1" x14ac:dyDescent="0.35">
      <c r="A5815" t="s">
        <v>17235</v>
      </c>
      <c r="B5815" t="s">
        <v>17234</v>
      </c>
      <c r="C5815" t="s">
        <v>17236</v>
      </c>
      <c r="D5815" t="s">
        <v>17237</v>
      </c>
      <c r="E5815"/>
      <c r="F5815" t="s">
        <v>33</v>
      </c>
      <c r="G5815"/>
      <c r="H5815">
        <v>0.2</v>
      </c>
      <c r="I5815">
        <v>7.68</v>
      </c>
      <c r="J5815" t="s">
        <v>277</v>
      </c>
      <c r="K5815">
        <v>36.134160000000001</v>
      </c>
      <c r="L5815">
        <v>-86.920829999999995</v>
      </c>
      <c r="M5815" s="100" t="s">
        <v>38414</v>
      </c>
      <c r="N5815" t="s">
        <v>26254</v>
      </c>
      <c r="O5815" t="s">
        <v>42400</v>
      </c>
      <c r="P5815">
        <v>5</v>
      </c>
      <c r="Q5815" t="s">
        <v>27496</v>
      </c>
      <c r="R5815" t="s">
        <v>25829</v>
      </c>
      <c r="S5815" t="s">
        <v>26197</v>
      </c>
      <c r="T5815"/>
      <c r="U5815" t="s">
        <v>26198</v>
      </c>
      <c r="V5815" t="s">
        <v>26199</v>
      </c>
      <c r="W5815" s="91" t="s">
        <v>17238</v>
      </c>
      <c r="X5815" s="91" t="s">
        <v>35694</v>
      </c>
      <c r="Y5815" s="97"/>
      <c r="AA5815" s="91" t="str">
        <v>OVERA000.2DA</v>
      </c>
    </row>
    <row r="5816" spans="1:27" s="91" customFormat="1" ht="15" customHeight="1" x14ac:dyDescent="0.35">
      <c r="A5816" t="s">
        <v>17240</v>
      </c>
      <c r="B5816" t="s">
        <v>17239</v>
      </c>
      <c r="C5816" t="s">
        <v>17236</v>
      </c>
      <c r="D5816" t="s">
        <v>17241</v>
      </c>
      <c r="E5816"/>
      <c r="F5816" t="s">
        <v>75</v>
      </c>
      <c r="G5816"/>
      <c r="H5816">
        <v>0.7</v>
      </c>
      <c r="I5816">
        <v>57.34</v>
      </c>
      <c r="J5816" t="s">
        <v>148</v>
      </c>
      <c r="K5816">
        <v>35.915849999999999</v>
      </c>
      <c r="L5816">
        <v>-86.459689999999995</v>
      </c>
      <c r="M5816" s="100" t="s">
        <v>38401</v>
      </c>
      <c r="N5816" t="s">
        <v>26226</v>
      </c>
      <c r="O5816" t="s">
        <v>42818</v>
      </c>
      <c r="P5816">
        <v>2</v>
      </c>
      <c r="Q5816" t="s">
        <v>32952</v>
      </c>
      <c r="R5816" t="s">
        <v>25829</v>
      </c>
      <c r="S5816" t="s">
        <v>26197</v>
      </c>
      <c r="T5816"/>
      <c r="U5816" t="s">
        <v>26198</v>
      </c>
      <c r="V5816" t="s">
        <v>26199</v>
      </c>
      <c r="X5816" s="91" t="s">
        <v>32953</v>
      </c>
      <c r="Y5816" s="97"/>
      <c r="AA5816" s="91" t="str">
        <v>OVERA000.7RU</v>
      </c>
    </row>
    <row r="5817" spans="1:27" s="91" customFormat="1" ht="15" customHeight="1" x14ac:dyDescent="0.35">
      <c r="A5817" t="s">
        <v>17243</v>
      </c>
      <c r="B5817" t="s">
        <v>17242</v>
      </c>
      <c r="C5817" t="s">
        <v>17236</v>
      </c>
      <c r="D5817" t="s">
        <v>17244</v>
      </c>
      <c r="E5817"/>
      <c r="F5817" t="s">
        <v>33</v>
      </c>
      <c r="G5817"/>
      <c r="H5817">
        <v>0.7</v>
      </c>
      <c r="I5817">
        <v>11.31</v>
      </c>
      <c r="J5817" t="s">
        <v>95</v>
      </c>
      <c r="K5817">
        <v>35.787660000000002</v>
      </c>
      <c r="L5817">
        <v>-86.669489999999996</v>
      </c>
      <c r="M5817" s="100" t="s">
        <v>38379</v>
      </c>
      <c r="N5817" t="s">
        <v>26205</v>
      </c>
      <c r="O5817" t="s">
        <v>42767</v>
      </c>
      <c r="P5817">
        <v>1</v>
      </c>
      <c r="Q5817" t="s">
        <v>26714</v>
      </c>
      <c r="R5817" t="s">
        <v>25829</v>
      </c>
      <c r="S5817" t="s">
        <v>26197</v>
      </c>
      <c r="T5817"/>
      <c r="U5817" t="s">
        <v>26198</v>
      </c>
      <c r="V5817" t="s">
        <v>26199</v>
      </c>
      <c r="X5817" s="91" t="s">
        <v>35695</v>
      </c>
      <c r="Y5817" s="97"/>
      <c r="AA5817" s="91" t="str">
        <v>OVERA000.7WI</v>
      </c>
    </row>
    <row r="5818" spans="1:27" s="91" customFormat="1" ht="15" customHeight="1" x14ac:dyDescent="0.35">
      <c r="A5818" t="s">
        <v>17246</v>
      </c>
      <c r="B5818" t="s">
        <v>17245</v>
      </c>
      <c r="C5818" t="s">
        <v>17236</v>
      </c>
      <c r="D5818" t="s">
        <v>17247</v>
      </c>
      <c r="E5818"/>
      <c r="F5818" t="s">
        <v>33</v>
      </c>
      <c r="G5818"/>
      <c r="H5818">
        <v>0.8</v>
      </c>
      <c r="I5818">
        <v>11.31</v>
      </c>
      <c r="J5818" t="s">
        <v>95</v>
      </c>
      <c r="K5818">
        <v>35.786943999999998</v>
      </c>
      <c r="L5818">
        <v>-86.67</v>
      </c>
      <c r="M5818" s="100" t="s">
        <v>38379</v>
      </c>
      <c r="N5818" t="s">
        <v>26205</v>
      </c>
      <c r="O5818" t="s">
        <v>42767</v>
      </c>
      <c r="P5818">
        <v>1</v>
      </c>
      <c r="Q5818" t="s">
        <v>26714</v>
      </c>
      <c r="R5818" t="s">
        <v>25829</v>
      </c>
      <c r="S5818" t="s">
        <v>26197</v>
      </c>
      <c r="T5818"/>
      <c r="U5818" t="s">
        <v>26198</v>
      </c>
      <c r="V5818" t="s">
        <v>26199</v>
      </c>
      <c r="W5818" s="91" t="s">
        <v>17248</v>
      </c>
      <c r="X5818" s="91" t="s">
        <v>35696</v>
      </c>
      <c r="Y5818" s="97"/>
      <c r="AA5818" s="91" t="str">
        <v>OVERA000.8WI</v>
      </c>
    </row>
    <row r="5819" spans="1:27" s="91" customFormat="1" ht="15" customHeight="1" x14ac:dyDescent="0.35">
      <c r="A5819" t="s">
        <v>17250</v>
      </c>
      <c r="B5819" t="s">
        <v>17249</v>
      </c>
      <c r="C5819" t="s">
        <v>17236</v>
      </c>
      <c r="D5819" t="s">
        <v>17251</v>
      </c>
      <c r="E5819"/>
      <c r="F5819" t="s">
        <v>33</v>
      </c>
      <c r="G5819"/>
      <c r="H5819">
        <v>1.3</v>
      </c>
      <c r="I5819">
        <v>4.4800000000000004</v>
      </c>
      <c r="J5819" t="s">
        <v>277</v>
      </c>
      <c r="K5819">
        <v>36.122100000000003</v>
      </c>
      <c r="L5819">
        <v>-86.932699999999997</v>
      </c>
      <c r="M5819" s="100" t="s">
        <v>38414</v>
      </c>
      <c r="N5819" t="s">
        <v>26254</v>
      </c>
      <c r="O5819" t="s">
        <v>42400</v>
      </c>
      <c r="P5819">
        <v>5</v>
      </c>
      <c r="Q5819" t="s">
        <v>27496</v>
      </c>
      <c r="R5819" t="s">
        <v>25829</v>
      </c>
      <c r="S5819" t="s">
        <v>26197</v>
      </c>
      <c r="T5819"/>
      <c r="U5819" t="s">
        <v>26198</v>
      </c>
      <c r="V5819" t="s">
        <v>26199</v>
      </c>
      <c r="Y5819" s="97"/>
      <c r="AA5819" s="91" t="str">
        <v>OVERA001.3DA</v>
      </c>
    </row>
    <row r="5820" spans="1:27" s="91" customFormat="1" ht="15" customHeight="1" x14ac:dyDescent="0.35">
      <c r="A5820" t="s">
        <v>17253</v>
      </c>
      <c r="B5820" t="s">
        <v>17252</v>
      </c>
      <c r="C5820" t="s">
        <v>17236</v>
      </c>
      <c r="D5820" t="s">
        <v>17254</v>
      </c>
      <c r="E5820"/>
      <c r="F5820" t="s">
        <v>75</v>
      </c>
      <c r="G5820"/>
      <c r="H5820">
        <v>5.3</v>
      </c>
      <c r="I5820">
        <v>47.5</v>
      </c>
      <c r="J5820" t="s">
        <v>148</v>
      </c>
      <c r="K5820">
        <v>35.87079</v>
      </c>
      <c r="L5820">
        <v>-86.467250000000007</v>
      </c>
      <c r="M5820" s="100" t="s">
        <v>38401</v>
      </c>
      <c r="N5820" t="s">
        <v>26226</v>
      </c>
      <c r="O5820" t="s">
        <v>42818</v>
      </c>
      <c r="P5820">
        <v>2</v>
      </c>
      <c r="Q5820" t="s">
        <v>32952</v>
      </c>
      <c r="R5820" t="s">
        <v>25829</v>
      </c>
      <c r="S5820" t="s">
        <v>26197</v>
      </c>
      <c r="T5820"/>
      <c r="U5820" t="s">
        <v>26198</v>
      </c>
      <c r="V5820" t="s">
        <v>26199</v>
      </c>
      <c r="W5820" s="91" t="s">
        <v>17255</v>
      </c>
      <c r="X5820" s="91" t="s">
        <v>32954</v>
      </c>
      <c r="Y5820" s="97"/>
      <c r="AA5820" s="91" t="str">
        <v>OVERA005.3RU</v>
      </c>
    </row>
    <row r="5821" spans="1:27" s="91" customFormat="1" ht="15" customHeight="1" x14ac:dyDescent="0.35">
      <c r="A5821" t="s">
        <v>17257</v>
      </c>
      <c r="B5821" t="s">
        <v>17256</v>
      </c>
      <c r="C5821" t="s">
        <v>17236</v>
      </c>
      <c r="D5821" t="s">
        <v>17258</v>
      </c>
      <c r="E5821"/>
      <c r="F5821" t="s">
        <v>75</v>
      </c>
      <c r="G5821"/>
      <c r="H5821">
        <v>9.4</v>
      </c>
      <c r="I5821">
        <v>10.15</v>
      </c>
      <c r="J5821" t="s">
        <v>148</v>
      </c>
      <c r="K5821">
        <v>35.837110000000003</v>
      </c>
      <c r="L5821">
        <v>-86.48603</v>
      </c>
      <c r="M5821" s="100" t="s">
        <v>38401</v>
      </c>
      <c r="N5821" t="s">
        <v>26226</v>
      </c>
      <c r="O5821" t="s">
        <v>42818</v>
      </c>
      <c r="P5821">
        <v>2</v>
      </c>
      <c r="Q5821" t="s">
        <v>32955</v>
      </c>
      <c r="R5821" t="s">
        <v>25829</v>
      </c>
      <c r="S5821" t="s">
        <v>26197</v>
      </c>
      <c r="T5821"/>
      <c r="U5821" t="s">
        <v>26198</v>
      </c>
      <c r="V5821" t="s">
        <v>26199</v>
      </c>
      <c r="Y5821" s="97"/>
      <c r="AA5821" s="91" t="str">
        <v>OVERA009.4RU</v>
      </c>
    </row>
    <row r="5822" spans="1:27" s="91" customFormat="1" ht="15" customHeight="1" x14ac:dyDescent="0.35">
      <c r="A5822" t="s">
        <v>17260</v>
      </c>
      <c r="B5822" t="s">
        <v>17259</v>
      </c>
      <c r="C5822" t="s">
        <v>17261</v>
      </c>
      <c r="D5822" t="s">
        <v>17262</v>
      </c>
      <c r="E5822"/>
      <c r="F5822" t="s">
        <v>27</v>
      </c>
      <c r="G5822"/>
      <c r="H5822">
        <v>1.3</v>
      </c>
      <c r="I5822">
        <v>3.22</v>
      </c>
      <c r="J5822" t="s">
        <v>448</v>
      </c>
      <c r="K5822">
        <v>36.09198</v>
      </c>
      <c r="L5822">
        <v>-88.949749999999995</v>
      </c>
      <c r="M5822" s="100" t="s">
        <v>38404</v>
      </c>
      <c r="N5822" t="s">
        <v>26243</v>
      </c>
      <c r="O5822" t="s">
        <v>42819</v>
      </c>
      <c r="P5822">
        <v>5</v>
      </c>
      <c r="Q5822" t="s">
        <v>28117</v>
      </c>
      <c r="R5822" t="s">
        <v>25816</v>
      </c>
      <c r="S5822" t="s">
        <v>26197</v>
      </c>
      <c r="T5822"/>
      <c r="U5822" t="s">
        <v>26198</v>
      </c>
      <c r="V5822" t="s">
        <v>26199</v>
      </c>
      <c r="W5822" s="91" t="s">
        <v>17263</v>
      </c>
      <c r="Y5822" s="97"/>
      <c r="AA5822" s="91" t="str">
        <v>OWEN001.3GI</v>
      </c>
    </row>
    <row r="5823" spans="1:27" s="91" customFormat="1" ht="15" customHeight="1" x14ac:dyDescent="0.35">
      <c r="A5823" t="s">
        <v>17265</v>
      </c>
      <c r="B5823" t="s">
        <v>17264</v>
      </c>
      <c r="C5823" t="s">
        <v>17266</v>
      </c>
      <c r="D5823" t="s">
        <v>17267</v>
      </c>
      <c r="E5823"/>
      <c r="F5823" t="s">
        <v>28983</v>
      </c>
      <c r="G5823"/>
      <c r="H5823">
        <v>0.1</v>
      </c>
      <c r="I5823">
        <v>34.369999999999997</v>
      </c>
      <c r="J5823" t="s">
        <v>244</v>
      </c>
      <c r="K5823">
        <v>36.603200000000001</v>
      </c>
      <c r="L5823">
        <v>-81.751000000000005</v>
      </c>
      <c r="M5823" s="100" t="s">
        <v>38412</v>
      </c>
      <c r="N5823" t="s">
        <v>29031</v>
      </c>
      <c r="O5823" t="s">
        <v>42671</v>
      </c>
      <c r="P5823">
        <v>2</v>
      </c>
      <c r="Q5823" t="s">
        <v>32956</v>
      </c>
      <c r="R5823" t="s">
        <v>25821</v>
      </c>
      <c r="S5823" t="s">
        <v>26197</v>
      </c>
      <c r="T5823"/>
      <c r="U5823" t="s">
        <v>26198</v>
      </c>
      <c r="V5823" t="s">
        <v>26204</v>
      </c>
      <c r="W5823" s="91" t="s">
        <v>17268</v>
      </c>
      <c r="X5823" s="91" t="s">
        <v>32957</v>
      </c>
      <c r="Y5823" s="97"/>
      <c r="AA5823" s="91" t="str">
        <v>OWENS000.1JO</v>
      </c>
    </row>
    <row r="5824" spans="1:27" s="91" customFormat="1" ht="15" customHeight="1" x14ac:dyDescent="0.35">
      <c r="A5824" t="s">
        <v>39941</v>
      </c>
      <c r="B5824" t="s">
        <v>39942</v>
      </c>
      <c r="C5824" t="s">
        <v>17275</v>
      </c>
      <c r="D5824" t="s">
        <v>39943</v>
      </c>
      <c r="E5824"/>
      <c r="F5824" t="s">
        <v>75</v>
      </c>
      <c r="G5824"/>
      <c r="H5824">
        <v>0.1</v>
      </c>
      <c r="I5824">
        <v>13.18</v>
      </c>
      <c r="J5824" t="s">
        <v>277</v>
      </c>
      <c r="K5824">
        <v>36.001919999999998</v>
      </c>
      <c r="L5824">
        <v>-86.699650000000005</v>
      </c>
      <c r="M5824" s="100" t="s">
        <v>38414</v>
      </c>
      <c r="N5824" t="s">
        <v>26254</v>
      </c>
      <c r="O5824" t="s">
        <v>39944</v>
      </c>
      <c r="P5824">
        <v>5</v>
      </c>
      <c r="Q5824" t="s">
        <v>28119</v>
      </c>
      <c r="R5824" t="s">
        <v>25829</v>
      </c>
      <c r="S5824" t="s">
        <v>26197</v>
      </c>
      <c r="T5824"/>
      <c r="U5824" t="s">
        <v>26198</v>
      </c>
      <c r="V5824" t="s">
        <v>26199</v>
      </c>
      <c r="Y5824" s="97"/>
      <c r="AA5824" s="91" t="str">
        <v>OWL000.1DA</v>
      </c>
    </row>
    <row r="5825" spans="1:27" s="91" customFormat="1" ht="15" customHeight="1" x14ac:dyDescent="0.35">
      <c r="A5825" t="s">
        <v>17270</v>
      </c>
      <c r="B5825" t="s">
        <v>17269</v>
      </c>
      <c r="C5825" t="s">
        <v>17271</v>
      </c>
      <c r="D5825" t="s">
        <v>17272</v>
      </c>
      <c r="E5825"/>
      <c r="F5825" t="s">
        <v>27</v>
      </c>
      <c r="G5825"/>
      <c r="H5825">
        <v>0.1</v>
      </c>
      <c r="I5825">
        <v>1.93</v>
      </c>
      <c r="J5825" t="s">
        <v>207</v>
      </c>
      <c r="K5825">
        <v>36.38655</v>
      </c>
      <c r="L5825">
        <v>-88.700640000000007</v>
      </c>
      <c r="M5825" s="100" t="s">
        <v>38448</v>
      </c>
      <c r="N5825" t="s">
        <v>619</v>
      </c>
      <c r="O5825" t="s">
        <v>42428</v>
      </c>
      <c r="P5825">
        <v>5</v>
      </c>
      <c r="Q5825" t="s">
        <v>28118</v>
      </c>
      <c r="R5825" t="s">
        <v>25816</v>
      </c>
      <c r="S5825" t="s">
        <v>26197</v>
      </c>
      <c r="T5825"/>
      <c r="U5825" t="s">
        <v>26198</v>
      </c>
      <c r="V5825" t="s">
        <v>26199</v>
      </c>
      <c r="Y5825" s="97"/>
      <c r="AA5825" s="91" t="str">
        <v>OWL000.1WY</v>
      </c>
    </row>
    <row r="5826" spans="1:27" s="91" customFormat="1" ht="15" customHeight="1" x14ac:dyDescent="0.35">
      <c r="A5826" t="s">
        <v>17274</v>
      </c>
      <c r="B5826" t="s">
        <v>17273</v>
      </c>
      <c r="C5826" t="s">
        <v>17275</v>
      </c>
      <c r="D5826" t="s">
        <v>17276</v>
      </c>
      <c r="E5826"/>
      <c r="F5826" t="s">
        <v>33</v>
      </c>
      <c r="G5826"/>
      <c r="H5826">
        <v>0.8</v>
      </c>
      <c r="I5826">
        <v>11.99</v>
      </c>
      <c r="J5826" t="s">
        <v>95</v>
      </c>
      <c r="K5826">
        <v>35.993056000000003</v>
      </c>
      <c r="L5826">
        <v>-86.698055999999994</v>
      </c>
      <c r="M5826" s="100" t="s">
        <v>38414</v>
      </c>
      <c r="N5826" t="s">
        <v>26254</v>
      </c>
      <c r="O5826" t="s">
        <v>42610</v>
      </c>
      <c r="P5826">
        <v>5</v>
      </c>
      <c r="Q5826" t="s">
        <v>28119</v>
      </c>
      <c r="R5826" t="s">
        <v>25829</v>
      </c>
      <c r="S5826" t="s">
        <v>26197</v>
      </c>
      <c r="T5826"/>
      <c r="U5826" t="s">
        <v>26198</v>
      </c>
      <c r="V5826" t="s">
        <v>26199</v>
      </c>
      <c r="W5826" s="91" t="s">
        <v>17277</v>
      </c>
      <c r="X5826" s="91" t="s">
        <v>32958</v>
      </c>
      <c r="Y5826" s="97"/>
      <c r="AA5826" s="91" t="str">
        <v>OWL000.8WI</v>
      </c>
    </row>
    <row r="5827" spans="1:27" s="91" customFormat="1" ht="15" customHeight="1" x14ac:dyDescent="0.35">
      <c r="A5827" t="s">
        <v>17279</v>
      </c>
      <c r="B5827" t="s">
        <v>17278</v>
      </c>
      <c r="C5827" t="s">
        <v>17275</v>
      </c>
      <c r="D5827" t="s">
        <v>16191</v>
      </c>
      <c r="E5827"/>
      <c r="F5827" t="s">
        <v>9</v>
      </c>
      <c r="G5827"/>
      <c r="H5827">
        <v>1.1000000000000001</v>
      </c>
      <c r="I5827">
        <v>2.78</v>
      </c>
      <c r="J5827" t="s">
        <v>641</v>
      </c>
      <c r="K5827">
        <v>35.64029</v>
      </c>
      <c r="L5827">
        <v>-88.370760000000004</v>
      </c>
      <c r="M5827" s="100" t="s">
        <v>38402</v>
      </c>
      <c r="N5827" t="s">
        <v>26242</v>
      </c>
      <c r="O5827" t="s">
        <v>42820</v>
      </c>
      <c r="P5827">
        <v>3</v>
      </c>
      <c r="Q5827" t="s">
        <v>32959</v>
      </c>
      <c r="R5827" t="s">
        <v>25816</v>
      </c>
      <c r="S5827" t="s">
        <v>26197</v>
      </c>
      <c r="T5827"/>
      <c r="U5827" t="s">
        <v>26198</v>
      </c>
      <c r="V5827" t="s">
        <v>26199</v>
      </c>
      <c r="W5827" s="91" t="s">
        <v>17280</v>
      </c>
      <c r="X5827" s="91" t="s">
        <v>32960</v>
      </c>
      <c r="Y5827" s="97"/>
      <c r="AA5827" s="91" t="str">
        <v>OWL001.1HE</v>
      </c>
    </row>
    <row r="5828" spans="1:27" s="91" customFormat="1" ht="15" customHeight="1" x14ac:dyDescent="0.35">
      <c r="A5828" t="s">
        <v>17282</v>
      </c>
      <c r="B5828" t="s">
        <v>17281</v>
      </c>
      <c r="C5828" t="s">
        <v>17275</v>
      </c>
      <c r="D5828" t="s">
        <v>41560</v>
      </c>
      <c r="E5828"/>
      <c r="F5828" t="s">
        <v>9</v>
      </c>
      <c r="G5828"/>
      <c r="H5828">
        <v>3.7</v>
      </c>
      <c r="I5828">
        <v>34.020000000000003</v>
      </c>
      <c r="J5828" t="s">
        <v>354</v>
      </c>
      <c r="K5828">
        <v>35.145400000000002</v>
      </c>
      <c r="L5828">
        <v>-88.364199999999997</v>
      </c>
      <c r="M5828" s="100" t="s">
        <v>38402</v>
      </c>
      <c r="N5828" t="s">
        <v>26242</v>
      </c>
      <c r="O5828" t="s">
        <v>42595</v>
      </c>
      <c r="P5828">
        <v>3</v>
      </c>
      <c r="Q5828" t="s">
        <v>32961</v>
      </c>
      <c r="R5828" t="s">
        <v>25816</v>
      </c>
      <c r="S5828" t="s">
        <v>26197</v>
      </c>
      <c r="T5828"/>
      <c r="U5828" t="s">
        <v>26198</v>
      </c>
      <c r="V5828" t="s">
        <v>26199</v>
      </c>
      <c r="W5828" s="91" t="s">
        <v>35697</v>
      </c>
      <c r="X5828" s="91" t="s">
        <v>41561</v>
      </c>
      <c r="Y5828" s="97"/>
      <c r="AA5828" s="91" t="str">
        <v>OWL003.7HD</v>
      </c>
    </row>
    <row r="5829" spans="1:27" s="91" customFormat="1" ht="15" customHeight="1" x14ac:dyDescent="0.35">
      <c r="A5829" t="s">
        <v>17284</v>
      </c>
      <c r="B5829" t="s">
        <v>17283</v>
      </c>
      <c r="C5829" t="s">
        <v>17275</v>
      </c>
      <c r="D5829" t="s">
        <v>17285</v>
      </c>
      <c r="E5829"/>
      <c r="F5829" t="s">
        <v>9</v>
      </c>
      <c r="G5829"/>
      <c r="H5829">
        <v>4.2</v>
      </c>
      <c r="I5829">
        <v>33.229999999999997</v>
      </c>
      <c r="J5829" t="s">
        <v>354</v>
      </c>
      <c r="K5829">
        <v>35.141599999999997</v>
      </c>
      <c r="L5829">
        <v>-88.370760000000004</v>
      </c>
      <c r="M5829" s="100" t="s">
        <v>38402</v>
      </c>
      <c r="N5829" t="s">
        <v>26242</v>
      </c>
      <c r="O5829" t="s">
        <v>42595</v>
      </c>
      <c r="P5829">
        <v>3</v>
      </c>
      <c r="Q5829" t="s">
        <v>32961</v>
      </c>
      <c r="R5829" t="s">
        <v>25816</v>
      </c>
      <c r="S5829" t="s">
        <v>26197</v>
      </c>
      <c r="T5829"/>
      <c r="U5829" t="s">
        <v>26198</v>
      </c>
      <c r="V5829" t="s">
        <v>26199</v>
      </c>
      <c r="W5829" s="91" t="s">
        <v>17286</v>
      </c>
      <c r="X5829" s="91" t="s">
        <v>32962</v>
      </c>
      <c r="Y5829" s="97"/>
      <c r="AA5829" s="91" t="str">
        <v>OWL004.2HD</v>
      </c>
    </row>
    <row r="5830" spans="1:27" s="91" customFormat="1" ht="15" customHeight="1" x14ac:dyDescent="0.35">
      <c r="A5830" t="s">
        <v>17288</v>
      </c>
      <c r="B5830" t="s">
        <v>17287</v>
      </c>
      <c r="C5830" t="s">
        <v>17289</v>
      </c>
      <c r="D5830" t="s">
        <v>17290</v>
      </c>
      <c r="E5830"/>
      <c r="F5830" t="s">
        <v>33</v>
      </c>
      <c r="G5830"/>
      <c r="H5830">
        <v>0.4</v>
      </c>
      <c r="I5830">
        <v>2.06</v>
      </c>
      <c r="J5830" t="s">
        <v>95</v>
      </c>
      <c r="K5830">
        <v>35.983055999999998</v>
      </c>
      <c r="L5830">
        <v>-86.724166999999994</v>
      </c>
      <c r="M5830" s="100" t="s">
        <v>38414</v>
      </c>
      <c r="N5830" t="s">
        <v>26254</v>
      </c>
      <c r="O5830" t="s">
        <v>42610</v>
      </c>
      <c r="P5830">
        <v>5</v>
      </c>
      <c r="Q5830" t="s">
        <v>28119</v>
      </c>
      <c r="R5830" t="s">
        <v>25829</v>
      </c>
      <c r="S5830" t="s">
        <v>26197</v>
      </c>
      <c r="T5830"/>
      <c r="U5830" t="s">
        <v>26198</v>
      </c>
      <c r="V5830" t="s">
        <v>26199</v>
      </c>
      <c r="W5830" s="91" t="s">
        <v>17291</v>
      </c>
      <c r="X5830" s="91" t="s">
        <v>31098</v>
      </c>
      <c r="Y5830" s="97"/>
      <c r="AA5830" s="91" t="str">
        <v>OWL2.5T0.4WI</v>
      </c>
    </row>
    <row r="5831" spans="1:27" s="91" customFormat="1" ht="15" customHeight="1" x14ac:dyDescent="0.35">
      <c r="A5831" t="s">
        <v>17293</v>
      </c>
      <c r="B5831" t="s">
        <v>17292</v>
      </c>
      <c r="C5831" t="s">
        <v>17289</v>
      </c>
      <c r="D5831" t="s">
        <v>17294</v>
      </c>
      <c r="E5831"/>
      <c r="F5831" t="s">
        <v>33</v>
      </c>
      <c r="G5831"/>
      <c r="H5831">
        <v>0.6</v>
      </c>
      <c r="I5831">
        <v>1.63</v>
      </c>
      <c r="J5831" t="s">
        <v>95</v>
      </c>
      <c r="K5831">
        <v>35.984200000000001</v>
      </c>
      <c r="L5831">
        <v>-86.7286</v>
      </c>
      <c r="M5831" s="100" t="s">
        <v>38414</v>
      </c>
      <c r="N5831" t="s">
        <v>26254</v>
      </c>
      <c r="O5831" t="s">
        <v>42610</v>
      </c>
      <c r="P5831">
        <v>5</v>
      </c>
      <c r="Q5831" t="s">
        <v>28119</v>
      </c>
      <c r="R5831" t="s">
        <v>25829</v>
      </c>
      <c r="S5831" t="s">
        <v>26197</v>
      </c>
      <c r="T5831"/>
      <c r="U5831" t="s">
        <v>26198</v>
      </c>
      <c r="V5831" t="s">
        <v>26199</v>
      </c>
      <c r="W5831" s="91" t="s">
        <v>17295</v>
      </c>
      <c r="X5831" s="91" t="s">
        <v>31098</v>
      </c>
      <c r="Y5831" s="97"/>
      <c r="AA5831" s="91" t="str">
        <v>OWL2.5T0.6WI</v>
      </c>
    </row>
    <row r="5832" spans="1:27" s="91" customFormat="1" ht="15" customHeight="1" x14ac:dyDescent="0.35">
      <c r="A5832" t="s">
        <v>17297</v>
      </c>
      <c r="B5832" t="s">
        <v>17296</v>
      </c>
      <c r="C5832" t="s">
        <v>17289</v>
      </c>
      <c r="D5832" t="s">
        <v>17298</v>
      </c>
      <c r="E5832"/>
      <c r="F5832" t="s">
        <v>33</v>
      </c>
      <c r="G5832"/>
      <c r="H5832">
        <v>0.1</v>
      </c>
      <c r="I5832">
        <v>0.85</v>
      </c>
      <c r="J5832" t="s">
        <v>95</v>
      </c>
      <c r="K5832">
        <v>35.976388999999998</v>
      </c>
      <c r="L5832">
        <v>-86.725560000000002</v>
      </c>
      <c r="M5832" s="100" t="s">
        <v>38414</v>
      </c>
      <c r="N5832" t="s">
        <v>26254</v>
      </c>
      <c r="O5832" t="s">
        <v>42610</v>
      </c>
      <c r="P5832">
        <v>5</v>
      </c>
      <c r="Q5832" t="s">
        <v>28119</v>
      </c>
      <c r="R5832" t="s">
        <v>25829</v>
      </c>
      <c r="S5832" t="s">
        <v>26197</v>
      </c>
      <c r="T5832"/>
      <c r="U5832" t="s">
        <v>26198</v>
      </c>
      <c r="V5832" t="s">
        <v>26199</v>
      </c>
      <c r="W5832" s="91" t="s">
        <v>17299</v>
      </c>
      <c r="X5832" s="91" t="s">
        <v>31098</v>
      </c>
      <c r="Y5832" s="97"/>
      <c r="AA5832" s="91" t="str">
        <v>OWL2.8T0.1WI</v>
      </c>
    </row>
    <row r="5833" spans="1:27" s="91" customFormat="1" ht="15" customHeight="1" x14ac:dyDescent="0.35">
      <c r="A5833" t="s">
        <v>17301</v>
      </c>
      <c r="B5833" t="s">
        <v>17300</v>
      </c>
      <c r="C5833" t="s">
        <v>17289</v>
      </c>
      <c r="D5833" t="s">
        <v>17302</v>
      </c>
      <c r="E5833"/>
      <c r="F5833" t="s">
        <v>33</v>
      </c>
      <c r="G5833"/>
      <c r="H5833">
        <v>1.1000000000000001</v>
      </c>
      <c r="I5833">
        <v>0.32</v>
      </c>
      <c r="J5833" t="s">
        <v>95</v>
      </c>
      <c r="K5833">
        <v>35.970799999999997</v>
      </c>
      <c r="L5833">
        <v>-86.738900000000001</v>
      </c>
      <c r="M5833" s="100" t="s">
        <v>38414</v>
      </c>
      <c r="N5833" t="s">
        <v>26254</v>
      </c>
      <c r="O5833" t="s">
        <v>42610</v>
      </c>
      <c r="P5833">
        <v>5</v>
      </c>
      <c r="Q5833" t="s">
        <v>28119</v>
      </c>
      <c r="R5833" t="s">
        <v>25829</v>
      </c>
      <c r="S5833" t="s">
        <v>26197</v>
      </c>
      <c r="T5833"/>
      <c r="U5833" t="s">
        <v>26198</v>
      </c>
      <c r="V5833" t="s">
        <v>26199</v>
      </c>
      <c r="W5833" s="91" t="s">
        <v>17303</v>
      </c>
      <c r="X5833" s="91" t="s">
        <v>31098</v>
      </c>
      <c r="Y5833" s="97"/>
      <c r="AA5833" s="91" t="str">
        <v>OWL2.8T1.1WI</v>
      </c>
    </row>
    <row r="5834" spans="1:27" s="91" customFormat="1" ht="15" customHeight="1" x14ac:dyDescent="0.35">
      <c r="A5834" t="s">
        <v>17305</v>
      </c>
      <c r="B5834" t="s">
        <v>17304</v>
      </c>
      <c r="C5834" t="s">
        <v>17289</v>
      </c>
      <c r="D5834" t="s">
        <v>17306</v>
      </c>
      <c r="E5834"/>
      <c r="F5834" t="s">
        <v>9</v>
      </c>
      <c r="G5834"/>
      <c r="H5834">
        <v>0.4</v>
      </c>
      <c r="I5834">
        <v>0.17</v>
      </c>
      <c r="J5834" t="s">
        <v>10</v>
      </c>
      <c r="K5834">
        <v>35.137050000000002</v>
      </c>
      <c r="L5834">
        <v>-88.395809999999997</v>
      </c>
      <c r="M5834" s="100" t="s">
        <v>38402</v>
      </c>
      <c r="N5834" t="s">
        <v>26242</v>
      </c>
      <c r="O5834" t="s">
        <v>42595</v>
      </c>
      <c r="P5834">
        <v>3</v>
      </c>
      <c r="Q5834" t="s">
        <v>32961</v>
      </c>
      <c r="R5834" t="s">
        <v>25816</v>
      </c>
      <c r="S5834" t="s">
        <v>26197</v>
      </c>
      <c r="T5834"/>
      <c r="U5834" t="s">
        <v>26198</v>
      </c>
      <c r="V5834" t="s">
        <v>26199</v>
      </c>
      <c r="W5834" s="91" t="s">
        <v>17307</v>
      </c>
      <c r="X5834" s="91" t="s">
        <v>31860</v>
      </c>
      <c r="Y5834" s="97"/>
      <c r="AA5834" s="91" t="str">
        <v>OWL5.6T0.4MC</v>
      </c>
    </row>
    <row r="5835" spans="1:27" s="91" customFormat="1" ht="15" customHeight="1" x14ac:dyDescent="0.35">
      <c r="A5835" t="s">
        <v>17309</v>
      </c>
      <c r="B5835" t="s">
        <v>17308</v>
      </c>
      <c r="C5835" t="s">
        <v>17310</v>
      </c>
      <c r="D5835" t="s">
        <v>17311</v>
      </c>
      <c r="E5835"/>
      <c r="F5835" t="s">
        <v>9</v>
      </c>
      <c r="G5835"/>
      <c r="H5835">
        <v>1</v>
      </c>
      <c r="I5835">
        <v>13.88</v>
      </c>
      <c r="J5835" t="s">
        <v>10</v>
      </c>
      <c r="K5835">
        <v>35.1233</v>
      </c>
      <c r="L5835">
        <v>-88.600399999999993</v>
      </c>
      <c r="M5835" s="100" t="s">
        <v>38377</v>
      </c>
      <c r="N5835" t="s">
        <v>26200</v>
      </c>
      <c r="O5835" t="s">
        <v>42463</v>
      </c>
      <c r="P5835">
        <v>4</v>
      </c>
      <c r="Q5835" t="s">
        <v>32963</v>
      </c>
      <c r="R5835" t="s">
        <v>25816</v>
      </c>
      <c r="S5835" t="s">
        <v>26197</v>
      </c>
      <c r="T5835"/>
      <c r="U5835" t="s">
        <v>26198</v>
      </c>
      <c r="V5835" t="s">
        <v>26199</v>
      </c>
      <c r="X5835" s="91" t="s">
        <v>32964</v>
      </c>
      <c r="Y5835" s="97"/>
      <c r="AA5835" s="91" t="str">
        <v>OXFOR001.0MC</v>
      </c>
    </row>
    <row r="5836" spans="1:27" s="91" customFormat="1" ht="15" customHeight="1" x14ac:dyDescent="0.35">
      <c r="A5836" t="s">
        <v>17313</v>
      </c>
      <c r="B5836" t="s">
        <v>17312</v>
      </c>
      <c r="C5836" t="s">
        <v>17310</v>
      </c>
      <c r="D5836" t="s">
        <v>17314</v>
      </c>
      <c r="E5836"/>
      <c r="F5836" t="s">
        <v>9</v>
      </c>
      <c r="G5836"/>
      <c r="H5836">
        <v>1.1000000000000001</v>
      </c>
      <c r="I5836">
        <v>1.71</v>
      </c>
      <c r="J5836" t="s">
        <v>10</v>
      </c>
      <c r="K5836">
        <v>35.124380000000002</v>
      </c>
      <c r="L5836">
        <v>-88.598910000000004</v>
      </c>
      <c r="M5836" s="100" t="s">
        <v>38377</v>
      </c>
      <c r="N5836" t="s">
        <v>26200</v>
      </c>
      <c r="O5836" t="s">
        <v>42463</v>
      </c>
      <c r="P5836">
        <v>4</v>
      </c>
      <c r="Q5836" t="s">
        <v>32963</v>
      </c>
      <c r="R5836" t="s">
        <v>25816</v>
      </c>
      <c r="S5836" t="s">
        <v>26197</v>
      </c>
      <c r="T5836"/>
      <c r="U5836" t="s">
        <v>26198</v>
      </c>
      <c r="V5836" t="s">
        <v>26199</v>
      </c>
      <c r="X5836" s="91" t="s">
        <v>32965</v>
      </c>
      <c r="Y5836" s="97"/>
      <c r="AA5836" s="91" t="str">
        <v>OXFOR001.1MC</v>
      </c>
    </row>
    <row r="5837" spans="1:27" s="91" customFormat="1" ht="15" customHeight="1" x14ac:dyDescent="0.35">
      <c r="A5837" t="s">
        <v>17316</v>
      </c>
      <c r="B5837" t="s">
        <v>17315</v>
      </c>
      <c r="C5837" t="s">
        <v>17310</v>
      </c>
      <c r="D5837" t="s">
        <v>902</v>
      </c>
      <c r="E5837"/>
      <c r="F5837" t="s">
        <v>9</v>
      </c>
      <c r="G5837"/>
      <c r="H5837">
        <v>3.1</v>
      </c>
      <c r="I5837">
        <v>10.35</v>
      </c>
      <c r="J5837" t="s">
        <v>10</v>
      </c>
      <c r="K5837">
        <v>35.132899999999999</v>
      </c>
      <c r="L5837">
        <v>-88.568600000000004</v>
      </c>
      <c r="M5837" s="100" t="s">
        <v>38377</v>
      </c>
      <c r="N5837" t="s">
        <v>26200</v>
      </c>
      <c r="O5837" t="s">
        <v>42463</v>
      </c>
      <c r="P5837">
        <v>4</v>
      </c>
      <c r="Q5837" t="s">
        <v>32963</v>
      </c>
      <c r="R5837" t="s">
        <v>25816</v>
      </c>
      <c r="S5837" t="s">
        <v>26197</v>
      </c>
      <c r="T5837"/>
      <c r="U5837" t="s">
        <v>26198</v>
      </c>
      <c r="V5837" t="s">
        <v>26199</v>
      </c>
      <c r="X5837" s="91" t="s">
        <v>29689</v>
      </c>
      <c r="Y5837" s="97"/>
      <c r="AA5837" s="91" t="str">
        <v>OXFOR003.1MC</v>
      </c>
    </row>
    <row r="5838" spans="1:27" s="91" customFormat="1" ht="15" customHeight="1" x14ac:dyDescent="0.35">
      <c r="A5838" t="s">
        <v>17318</v>
      </c>
      <c r="B5838" t="s">
        <v>17317</v>
      </c>
      <c r="C5838" t="s">
        <v>17319</v>
      </c>
      <c r="D5838" t="s">
        <v>17320</v>
      </c>
      <c r="E5838"/>
      <c r="F5838" t="s">
        <v>115</v>
      </c>
      <c r="G5838"/>
      <c r="H5838">
        <v>0.9</v>
      </c>
      <c r="I5838">
        <v>2.19</v>
      </c>
      <c r="J5838" t="s">
        <v>249</v>
      </c>
      <c r="K5838">
        <v>35.708109999999998</v>
      </c>
      <c r="L5838">
        <v>-85.061700000000002</v>
      </c>
      <c r="M5838" s="100" t="s">
        <v>38393</v>
      </c>
      <c r="N5838" t="s">
        <v>59</v>
      </c>
      <c r="O5838" t="s">
        <v>42284</v>
      </c>
      <c r="P5838">
        <v>5</v>
      </c>
      <c r="Q5838" t="s">
        <v>32966</v>
      </c>
      <c r="R5838" t="s">
        <v>25802</v>
      </c>
      <c r="S5838" t="s">
        <v>26197</v>
      </c>
      <c r="T5838"/>
      <c r="U5838" t="s">
        <v>26198</v>
      </c>
      <c r="V5838" t="s">
        <v>26199</v>
      </c>
      <c r="X5838" s="91" t="s">
        <v>32967</v>
      </c>
      <c r="Y5838" s="97"/>
      <c r="AA5838" s="91" t="str">
        <v>OXIER000.9BL</v>
      </c>
    </row>
    <row r="5839" spans="1:27" s="91" customFormat="1" ht="15" customHeight="1" x14ac:dyDescent="0.35">
      <c r="A5839" t="s">
        <v>17322</v>
      </c>
      <c r="B5839" t="s">
        <v>17321</v>
      </c>
      <c r="C5839" t="s">
        <v>17323</v>
      </c>
      <c r="D5839" t="s">
        <v>17324</v>
      </c>
      <c r="E5839"/>
      <c r="F5839" t="s">
        <v>44</v>
      </c>
      <c r="G5839"/>
      <c r="H5839">
        <v>0.1</v>
      </c>
      <c r="I5839">
        <v>1.96</v>
      </c>
      <c r="J5839" t="s">
        <v>270</v>
      </c>
      <c r="K5839">
        <v>36.4953</v>
      </c>
      <c r="L5839">
        <v>-82.190799999999996</v>
      </c>
      <c r="M5839" s="100" t="s">
        <v>38412</v>
      </c>
      <c r="N5839" t="s">
        <v>29031</v>
      </c>
      <c r="O5839" t="s">
        <v>42125</v>
      </c>
      <c r="P5839">
        <v>2</v>
      </c>
      <c r="Q5839" t="s">
        <v>28121</v>
      </c>
      <c r="R5839" t="s">
        <v>25821</v>
      </c>
      <c r="S5839" t="s">
        <v>26197</v>
      </c>
      <c r="T5839"/>
      <c r="U5839" t="s">
        <v>26198</v>
      </c>
      <c r="V5839" t="s">
        <v>26204</v>
      </c>
      <c r="Y5839" s="97"/>
      <c r="AA5839" s="91" t="str">
        <v>PADDL000.1SU</v>
      </c>
    </row>
    <row r="5840" spans="1:27" s="91" customFormat="1" ht="15" customHeight="1" x14ac:dyDescent="0.35">
      <c r="A5840" s="310" t="s">
        <v>41562</v>
      </c>
      <c r="B5840" s="310" t="s">
        <v>41563</v>
      </c>
      <c r="C5840" s="310" t="s">
        <v>32970</v>
      </c>
      <c r="D5840" s="310" t="s">
        <v>41564</v>
      </c>
      <c r="E5840" s="310"/>
      <c r="F5840" s="310" t="s">
        <v>33</v>
      </c>
      <c r="G5840" s="310"/>
      <c r="H5840" s="314">
        <v>0.6</v>
      </c>
      <c r="I5840" s="314">
        <v>2.57</v>
      </c>
      <c r="J5840" s="310" t="s">
        <v>277</v>
      </c>
      <c r="K5840" s="314">
        <v>36.202382999999998</v>
      </c>
      <c r="L5840" s="314">
        <v>-86.777304999999998</v>
      </c>
      <c r="M5840" s="314" t="s">
        <v>38414</v>
      </c>
      <c r="N5840" s="310" t="s">
        <v>690</v>
      </c>
      <c r="O5840" s="310" t="s">
        <v>38623</v>
      </c>
      <c r="P5840" s="314">
        <v>5</v>
      </c>
      <c r="Q5840" s="310" t="s">
        <v>32972</v>
      </c>
      <c r="R5840" s="310" t="s">
        <v>25829</v>
      </c>
      <c r="S5840" s="310" t="s">
        <v>26197</v>
      </c>
      <c r="T5840" s="310"/>
      <c r="U5840" s="310" t="s">
        <v>26198</v>
      </c>
      <c r="V5840" s="310" t="s">
        <v>26199</v>
      </c>
      <c r="X5840" s="91" t="s">
        <v>41451</v>
      </c>
      <c r="Y5840" s="97"/>
      <c r="AA5840" s="91" t="str">
        <v>PAGES000.6DA</v>
      </c>
    </row>
    <row r="5841" spans="1:27" s="91" customFormat="1" ht="15" customHeight="1" x14ac:dyDescent="0.35">
      <c r="A5841" t="s">
        <v>32968</v>
      </c>
      <c r="B5841" t="s">
        <v>32969</v>
      </c>
      <c r="C5841" t="s">
        <v>32970</v>
      </c>
      <c r="D5841" t="s">
        <v>32971</v>
      </c>
      <c r="E5841"/>
      <c r="F5841" t="s">
        <v>33</v>
      </c>
      <c r="G5841"/>
      <c r="H5841">
        <v>1</v>
      </c>
      <c r="I5841">
        <v>2</v>
      </c>
      <c r="J5841" t="s">
        <v>277</v>
      </c>
      <c r="K5841">
        <v>36.207799999999999</v>
      </c>
      <c r="L5841">
        <v>-86.772499999999994</v>
      </c>
      <c r="M5841" s="100" t="s">
        <v>38414</v>
      </c>
      <c r="N5841" t="s">
        <v>26254</v>
      </c>
      <c r="O5841" t="s">
        <v>42709</v>
      </c>
      <c r="P5841">
        <v>5</v>
      </c>
      <c r="Q5841" t="s">
        <v>32972</v>
      </c>
      <c r="R5841" t="s">
        <v>25829</v>
      </c>
      <c r="S5841" t="s">
        <v>26197</v>
      </c>
      <c r="T5841"/>
      <c r="U5841" t="s">
        <v>26198</v>
      </c>
      <c r="V5841" t="s">
        <v>26199</v>
      </c>
      <c r="X5841" s="91" t="s">
        <v>30885</v>
      </c>
      <c r="Y5841" s="97"/>
      <c r="AA5841" s="91" t="str">
        <v>PAGES001.0DA</v>
      </c>
    </row>
    <row r="5842" spans="1:27" s="91" customFormat="1" ht="15" customHeight="1" x14ac:dyDescent="0.35">
      <c r="A5842" t="s">
        <v>17326</v>
      </c>
      <c r="B5842" t="s">
        <v>17325</v>
      </c>
      <c r="C5842" t="s">
        <v>17327</v>
      </c>
      <c r="D5842" t="s">
        <v>17328</v>
      </c>
      <c r="E5842"/>
      <c r="F5842" t="s">
        <v>33</v>
      </c>
      <c r="G5842"/>
      <c r="H5842">
        <v>0.3</v>
      </c>
      <c r="I5842">
        <v>3.79</v>
      </c>
      <c r="J5842" t="s">
        <v>95</v>
      </c>
      <c r="K5842">
        <v>35.883629999999997</v>
      </c>
      <c r="L5842">
        <v>-86.662030000000001</v>
      </c>
      <c r="M5842" s="100" t="s">
        <v>38379</v>
      </c>
      <c r="N5842" t="s">
        <v>26205</v>
      </c>
      <c r="O5842" t="s">
        <v>42791</v>
      </c>
      <c r="P5842">
        <v>1</v>
      </c>
      <c r="Q5842" t="s">
        <v>32973</v>
      </c>
      <c r="R5842" t="s">
        <v>25829</v>
      </c>
      <c r="S5842" t="s">
        <v>26197</v>
      </c>
      <c r="T5842"/>
      <c r="U5842" t="s">
        <v>26198</v>
      </c>
      <c r="V5842" t="s">
        <v>26199</v>
      </c>
      <c r="Y5842" s="97"/>
      <c r="AA5842" s="91" t="str">
        <v>PAIGE000.3WI</v>
      </c>
    </row>
    <row r="5843" spans="1:27" s="91" customFormat="1" ht="15" customHeight="1" x14ac:dyDescent="0.35">
      <c r="A5843" s="310" t="s">
        <v>41565</v>
      </c>
      <c r="B5843" s="310" t="s">
        <v>41566</v>
      </c>
      <c r="C5843" s="310" t="s">
        <v>17327</v>
      </c>
      <c r="D5843" s="310" t="s">
        <v>41567</v>
      </c>
      <c r="E5843" s="310"/>
      <c r="F5843" s="310" t="s">
        <v>33</v>
      </c>
      <c r="G5843" s="310"/>
      <c r="H5843" s="314">
        <v>1.1000000000000001</v>
      </c>
      <c r="I5843" s="314">
        <v>3.06</v>
      </c>
      <c r="J5843" s="310" t="s">
        <v>95</v>
      </c>
      <c r="K5843" s="314">
        <v>35.883493999999999</v>
      </c>
      <c r="L5843" s="314">
        <v>-86.649214000000001</v>
      </c>
      <c r="M5843" s="314" t="s">
        <v>38379</v>
      </c>
      <c r="N5843" s="310" t="s">
        <v>26205</v>
      </c>
      <c r="O5843" s="310" t="s">
        <v>41220</v>
      </c>
      <c r="P5843" s="314">
        <v>1</v>
      </c>
      <c r="Q5843" s="310" t="s">
        <v>32973</v>
      </c>
      <c r="R5843" s="310" t="s">
        <v>25829</v>
      </c>
      <c r="S5843" s="310" t="s">
        <v>26197</v>
      </c>
      <c r="T5843" s="310"/>
      <c r="U5843" s="310" t="s">
        <v>26198</v>
      </c>
      <c r="V5843" s="310" t="s">
        <v>26199</v>
      </c>
      <c r="Y5843" s="97"/>
      <c r="AA5843" s="91" t="str">
        <v>PAIGE001.1WI</v>
      </c>
    </row>
    <row r="5844" spans="1:27" s="91" customFormat="1" ht="15" customHeight="1" x14ac:dyDescent="0.35">
      <c r="A5844" s="310" t="s">
        <v>41568</v>
      </c>
      <c r="B5844" s="310" t="s">
        <v>41569</v>
      </c>
      <c r="C5844" s="310" t="s">
        <v>17327</v>
      </c>
      <c r="D5844" s="310" t="s">
        <v>41570</v>
      </c>
      <c r="E5844" s="310"/>
      <c r="F5844" s="310" t="s">
        <v>33</v>
      </c>
      <c r="G5844" s="310"/>
      <c r="H5844" s="314">
        <v>1.9</v>
      </c>
      <c r="I5844" s="314">
        <v>0.79</v>
      </c>
      <c r="J5844" s="310" t="s">
        <v>95</v>
      </c>
      <c r="K5844" s="314">
        <v>35.888393999999998</v>
      </c>
      <c r="L5844" s="314">
        <v>-86.634469999999993</v>
      </c>
      <c r="M5844" s="314" t="s">
        <v>38379</v>
      </c>
      <c r="N5844" s="310" t="s">
        <v>26205</v>
      </c>
      <c r="O5844" s="310" t="s">
        <v>41220</v>
      </c>
      <c r="P5844" s="314">
        <v>1</v>
      </c>
      <c r="Q5844" s="310" t="s">
        <v>32973</v>
      </c>
      <c r="R5844" s="310" t="s">
        <v>25829</v>
      </c>
      <c r="S5844" s="310" t="s">
        <v>26197</v>
      </c>
      <c r="T5844" s="310"/>
      <c r="U5844" s="310" t="s">
        <v>26198</v>
      </c>
      <c r="V5844" s="310" t="s">
        <v>26199</v>
      </c>
      <c r="Y5844" s="97"/>
      <c r="AA5844" s="91" t="str">
        <v>PAIGE001.9WI</v>
      </c>
    </row>
    <row r="5845" spans="1:27" s="91" customFormat="1" ht="15" customHeight="1" x14ac:dyDescent="0.35">
      <c r="A5845" s="310" t="s">
        <v>41571</v>
      </c>
      <c r="B5845" s="310" t="s">
        <v>41572</v>
      </c>
      <c r="C5845" s="310" t="s">
        <v>41573</v>
      </c>
      <c r="D5845" s="310" t="s">
        <v>41574</v>
      </c>
      <c r="E5845" s="310"/>
      <c r="F5845" s="310" t="s">
        <v>33</v>
      </c>
      <c r="G5845" s="310"/>
      <c r="H5845" s="314">
        <v>0</v>
      </c>
      <c r="I5845" s="314">
        <v>0.23</v>
      </c>
      <c r="J5845" s="310" t="s">
        <v>95</v>
      </c>
      <c r="K5845" s="314">
        <v>35.883166000000003</v>
      </c>
      <c r="L5845" s="314">
        <v>-86.648756000000006</v>
      </c>
      <c r="M5845" s="314" t="s">
        <v>38379</v>
      </c>
      <c r="N5845" s="310" t="s">
        <v>26205</v>
      </c>
      <c r="O5845" s="310" t="s">
        <v>41220</v>
      </c>
      <c r="P5845" s="314">
        <v>1</v>
      </c>
      <c r="Q5845" s="310" t="s">
        <v>32973</v>
      </c>
      <c r="R5845" s="310" t="s">
        <v>25829</v>
      </c>
      <c r="S5845" s="310" t="s">
        <v>26197</v>
      </c>
      <c r="T5845" s="310"/>
      <c r="U5845" s="310" t="s">
        <v>26198</v>
      </c>
      <c r="V5845" s="310" t="s">
        <v>26199</v>
      </c>
      <c r="X5845" s="91" t="s">
        <v>41575</v>
      </c>
      <c r="Y5845" s="97"/>
      <c r="AA5845" s="91" t="str">
        <v>PAIGE1.1T0.0WI</v>
      </c>
    </row>
    <row r="5846" spans="1:27" s="91" customFormat="1" ht="15" customHeight="1" x14ac:dyDescent="0.35">
      <c r="A5846" s="310" t="s">
        <v>41576</v>
      </c>
      <c r="B5846" s="310" t="s">
        <v>41577</v>
      </c>
      <c r="C5846" s="310" t="s">
        <v>41573</v>
      </c>
      <c r="D5846" s="310" t="s">
        <v>41578</v>
      </c>
      <c r="E5846" s="310"/>
      <c r="F5846" s="310" t="s">
        <v>33</v>
      </c>
      <c r="G5846" s="310"/>
      <c r="H5846" s="314">
        <v>0</v>
      </c>
      <c r="I5846" s="314">
        <v>0.2</v>
      </c>
      <c r="J5846" s="310" t="s">
        <v>95</v>
      </c>
      <c r="K5846" s="314">
        <v>35.883775</v>
      </c>
      <c r="L5846" s="314">
        <v>-86.648702999999998</v>
      </c>
      <c r="M5846" s="314" t="s">
        <v>38379</v>
      </c>
      <c r="N5846" s="310" t="s">
        <v>26205</v>
      </c>
      <c r="O5846" s="310" t="s">
        <v>41220</v>
      </c>
      <c r="P5846" s="314">
        <v>1</v>
      </c>
      <c r="Q5846" s="310" t="s">
        <v>32973</v>
      </c>
      <c r="R5846" s="310" t="s">
        <v>25829</v>
      </c>
      <c r="S5846" s="310" t="s">
        <v>26197</v>
      </c>
      <c r="T5846" s="310"/>
      <c r="U5846" s="310" t="s">
        <v>26198</v>
      </c>
      <c r="V5846" s="310" t="s">
        <v>26199</v>
      </c>
      <c r="W5846" s="91" t="s">
        <v>41579</v>
      </c>
      <c r="X5846" s="91" t="s">
        <v>41580</v>
      </c>
      <c r="Y5846" s="97"/>
      <c r="AA5846" s="91" t="str">
        <v>PAIGE1.2T0.0WI</v>
      </c>
    </row>
    <row r="5847" spans="1:27" s="91" customFormat="1" ht="15" customHeight="1" x14ac:dyDescent="0.35">
      <c r="A5847" s="310" t="s">
        <v>41581</v>
      </c>
      <c r="B5847" s="310" t="s">
        <v>41582</v>
      </c>
      <c r="C5847" s="310" t="s">
        <v>41573</v>
      </c>
      <c r="D5847" s="310" t="s">
        <v>41583</v>
      </c>
      <c r="E5847" s="310"/>
      <c r="F5847" s="310" t="s">
        <v>33</v>
      </c>
      <c r="G5847" s="310"/>
      <c r="H5847" s="314">
        <v>0</v>
      </c>
      <c r="I5847" s="314">
        <v>0.21</v>
      </c>
      <c r="J5847" s="310" t="s">
        <v>95</v>
      </c>
      <c r="K5847" s="314">
        <v>35.885223000000003</v>
      </c>
      <c r="L5847" s="314">
        <v>-86.644621000000001</v>
      </c>
      <c r="M5847" s="314" t="s">
        <v>38379</v>
      </c>
      <c r="N5847" s="310" t="s">
        <v>26205</v>
      </c>
      <c r="O5847" s="310" t="s">
        <v>41220</v>
      </c>
      <c r="P5847" s="314">
        <v>1</v>
      </c>
      <c r="Q5847" s="310" t="s">
        <v>32973</v>
      </c>
      <c r="R5847" s="310" t="s">
        <v>25829</v>
      </c>
      <c r="S5847" s="310" t="s">
        <v>26197</v>
      </c>
      <c r="T5847" s="310"/>
      <c r="U5847" s="310" t="s">
        <v>26198</v>
      </c>
      <c r="V5847" s="310" t="s">
        <v>26199</v>
      </c>
      <c r="W5847" s="91" t="s">
        <v>41584</v>
      </c>
      <c r="X5847" s="91" t="s">
        <v>41585</v>
      </c>
      <c r="Y5847" s="97"/>
      <c r="AA5847" s="91" t="str">
        <v>PAIGE1.3T0.0WI</v>
      </c>
    </row>
    <row r="5848" spans="1:27" s="91" customFormat="1" ht="15" customHeight="1" x14ac:dyDescent="0.35">
      <c r="A5848" s="310" t="s">
        <v>41586</v>
      </c>
      <c r="B5848" s="310" t="s">
        <v>41587</v>
      </c>
      <c r="C5848" s="310" t="s">
        <v>41573</v>
      </c>
      <c r="D5848" s="310" t="s">
        <v>41588</v>
      </c>
      <c r="E5848" s="310"/>
      <c r="F5848" s="310" t="s">
        <v>33</v>
      </c>
      <c r="G5848" s="310"/>
      <c r="H5848" s="314">
        <v>0</v>
      </c>
      <c r="I5848" s="314">
        <v>0.27</v>
      </c>
      <c r="J5848" s="310" t="s">
        <v>95</v>
      </c>
      <c r="K5848" s="314">
        <v>35.886682999999998</v>
      </c>
      <c r="L5848" s="314">
        <v>-86.639324000000002</v>
      </c>
      <c r="M5848" s="314" t="s">
        <v>38379</v>
      </c>
      <c r="N5848" s="310" t="s">
        <v>26205</v>
      </c>
      <c r="O5848" s="310" t="s">
        <v>41220</v>
      </c>
      <c r="P5848" s="314">
        <v>1</v>
      </c>
      <c r="Q5848" s="310" t="s">
        <v>32973</v>
      </c>
      <c r="R5848" s="310" t="s">
        <v>25829</v>
      </c>
      <c r="S5848" s="310" t="s">
        <v>26197</v>
      </c>
      <c r="T5848" s="310"/>
      <c r="U5848" s="310" t="s">
        <v>26198</v>
      </c>
      <c r="V5848" s="310" t="s">
        <v>26199</v>
      </c>
      <c r="W5848" s="91" t="s">
        <v>41589</v>
      </c>
      <c r="X5848" s="91" t="s">
        <v>41590</v>
      </c>
      <c r="Y5848" s="97"/>
      <c r="AA5848" s="91" t="str">
        <v>PAIGE1.6T0.0WI</v>
      </c>
    </row>
    <row r="5849" spans="1:27" s="91" customFormat="1" ht="15" customHeight="1" x14ac:dyDescent="0.35">
      <c r="A5849" s="310" t="s">
        <v>41591</v>
      </c>
      <c r="B5849" s="310" t="s">
        <v>41592</v>
      </c>
      <c r="C5849" s="310" t="s">
        <v>41573</v>
      </c>
      <c r="D5849" s="310" t="s">
        <v>41593</v>
      </c>
      <c r="E5849" s="310"/>
      <c r="F5849" s="310" t="s">
        <v>33</v>
      </c>
      <c r="G5849" s="310"/>
      <c r="H5849" s="314">
        <v>0</v>
      </c>
      <c r="I5849" s="314">
        <v>0.18</v>
      </c>
      <c r="J5849" s="310" t="s">
        <v>95</v>
      </c>
      <c r="K5849" s="314">
        <v>35.886400999999999</v>
      </c>
      <c r="L5849" s="314">
        <v>-86.638687000000004</v>
      </c>
      <c r="M5849" s="314" t="s">
        <v>38379</v>
      </c>
      <c r="N5849" s="310" t="s">
        <v>26205</v>
      </c>
      <c r="O5849" s="310" t="s">
        <v>41220</v>
      </c>
      <c r="P5849" s="314">
        <v>1</v>
      </c>
      <c r="Q5849" s="310" t="s">
        <v>32973</v>
      </c>
      <c r="R5849" s="310" t="s">
        <v>25829</v>
      </c>
      <c r="S5849" s="310" t="s">
        <v>26197</v>
      </c>
      <c r="T5849" s="310"/>
      <c r="U5849" s="310" t="s">
        <v>26198</v>
      </c>
      <c r="V5849" s="310" t="s">
        <v>26199</v>
      </c>
      <c r="W5849" s="91" t="s">
        <v>41594</v>
      </c>
      <c r="X5849" s="91" t="s">
        <v>41595</v>
      </c>
      <c r="Y5849" s="97"/>
      <c r="AA5849" s="91" t="str">
        <v>PAIGE1.7T0.0WI</v>
      </c>
    </row>
    <row r="5850" spans="1:27" s="91" customFormat="1" ht="15" customHeight="1" x14ac:dyDescent="0.35">
      <c r="A5850" s="310" t="s">
        <v>41596</v>
      </c>
      <c r="B5850" s="310" t="s">
        <v>41597</v>
      </c>
      <c r="C5850" s="310" t="s">
        <v>41598</v>
      </c>
      <c r="D5850" s="310" t="s">
        <v>41599</v>
      </c>
      <c r="E5850" s="310"/>
      <c r="F5850" s="310" t="s">
        <v>33</v>
      </c>
      <c r="G5850" s="310"/>
      <c r="H5850" s="314">
        <v>0</v>
      </c>
      <c r="I5850" s="314">
        <v>0.1</v>
      </c>
      <c r="J5850" s="310" t="s">
        <v>95</v>
      </c>
      <c r="K5850" s="314">
        <v>35.888266999999999</v>
      </c>
      <c r="L5850" s="314">
        <v>-86.634309000000002</v>
      </c>
      <c r="M5850" s="314" t="s">
        <v>38379</v>
      </c>
      <c r="N5850" s="310" t="s">
        <v>26205</v>
      </c>
      <c r="O5850" s="310" t="s">
        <v>41220</v>
      </c>
      <c r="P5850" s="314">
        <v>1</v>
      </c>
      <c r="Q5850" s="310" t="s">
        <v>32973</v>
      </c>
      <c r="R5850" s="310" t="s">
        <v>25829</v>
      </c>
      <c r="S5850" s="310" t="s">
        <v>26197</v>
      </c>
      <c r="T5850" s="310"/>
      <c r="U5850" s="310" t="s">
        <v>26198</v>
      </c>
      <c r="V5850" s="310" t="s">
        <v>26199</v>
      </c>
      <c r="W5850" s="91" t="s">
        <v>41600</v>
      </c>
      <c r="X5850" s="91" t="s">
        <v>41600</v>
      </c>
      <c r="Y5850" s="97"/>
      <c r="AA5850" s="91" t="str">
        <v>PAIGE1.9T0.0T0.0WI</v>
      </c>
    </row>
    <row r="5851" spans="1:27" s="91" customFormat="1" ht="15" customHeight="1" x14ac:dyDescent="0.35">
      <c r="A5851" t="s">
        <v>41601</v>
      </c>
      <c r="B5851" t="s">
        <v>17329</v>
      </c>
      <c r="C5851" t="s">
        <v>41573</v>
      </c>
      <c r="D5851" t="s">
        <v>41602</v>
      </c>
      <c r="E5851"/>
      <c r="F5851" t="s">
        <v>33</v>
      </c>
      <c r="G5851"/>
      <c r="H5851">
        <v>1.7</v>
      </c>
      <c r="I5851">
        <v>0.11</v>
      </c>
      <c r="J5851" t="s">
        <v>95</v>
      </c>
      <c r="K5851">
        <v>35.89837</v>
      </c>
      <c r="L5851">
        <v>-86.626850000000005</v>
      </c>
      <c r="M5851" s="100" t="s">
        <v>38379</v>
      </c>
      <c r="N5851" t="s">
        <v>26205</v>
      </c>
      <c r="O5851" t="s">
        <v>42791</v>
      </c>
      <c r="P5851">
        <v>1</v>
      </c>
      <c r="Q5851" t="s">
        <v>32973</v>
      </c>
      <c r="R5851" t="s">
        <v>25829</v>
      </c>
      <c r="S5851" t="s">
        <v>26197</v>
      </c>
      <c r="T5851"/>
      <c r="U5851" t="s">
        <v>26198</v>
      </c>
      <c r="V5851" t="s">
        <v>26199</v>
      </c>
      <c r="W5851" s="91" t="s">
        <v>17330</v>
      </c>
      <c r="Y5851" s="97"/>
      <c r="AA5851" s="91" t="str">
        <v>PAIGE1.9T0.8WI</v>
      </c>
    </row>
    <row r="5852" spans="1:27" s="91" customFormat="1" ht="15" customHeight="1" x14ac:dyDescent="0.35">
      <c r="A5852" t="s">
        <v>17332</v>
      </c>
      <c r="B5852" t="s">
        <v>17331</v>
      </c>
      <c r="C5852" t="s">
        <v>17333</v>
      </c>
      <c r="D5852" t="s">
        <v>17334</v>
      </c>
      <c r="E5852"/>
      <c r="F5852" t="s">
        <v>44</v>
      </c>
      <c r="G5852"/>
      <c r="H5852">
        <v>0.2</v>
      </c>
      <c r="I5852">
        <v>4.8099999999999996</v>
      </c>
      <c r="J5852" t="s">
        <v>230</v>
      </c>
      <c r="K5852">
        <v>36.149079999999998</v>
      </c>
      <c r="L5852">
        <v>-82.587860000000006</v>
      </c>
      <c r="M5852" s="100" t="s">
        <v>38387</v>
      </c>
      <c r="N5852" t="s">
        <v>26214</v>
      </c>
      <c r="O5852" t="s">
        <v>42161</v>
      </c>
      <c r="P5852">
        <v>5</v>
      </c>
      <c r="Q5852" t="s">
        <v>32974</v>
      </c>
      <c r="R5852" t="s">
        <v>25821</v>
      </c>
      <c r="S5852" t="s">
        <v>26197</v>
      </c>
      <c r="T5852"/>
      <c r="U5852" t="s">
        <v>26198</v>
      </c>
      <c r="V5852" t="s">
        <v>26204</v>
      </c>
      <c r="Y5852" s="97"/>
      <c r="AA5852" s="91" t="str">
        <v>PAINT000.2WN</v>
      </c>
    </row>
    <row r="5853" spans="1:27" s="91" customFormat="1" ht="15" customHeight="1" x14ac:dyDescent="0.35">
      <c r="A5853" t="s">
        <v>17336</v>
      </c>
      <c r="B5853" t="s">
        <v>17335</v>
      </c>
      <c r="C5853" t="s">
        <v>17337</v>
      </c>
      <c r="D5853" t="s">
        <v>17338</v>
      </c>
      <c r="E5853"/>
      <c r="F5853" t="s">
        <v>28981</v>
      </c>
      <c r="G5853"/>
      <c r="H5853">
        <v>0.9</v>
      </c>
      <c r="I5853">
        <v>24</v>
      </c>
      <c r="J5853" t="s">
        <v>64</v>
      </c>
      <c r="K5853">
        <v>35.953099999999999</v>
      </c>
      <c r="L5853">
        <v>-82.891499999999994</v>
      </c>
      <c r="M5853" s="100" t="s">
        <v>38421</v>
      </c>
      <c r="N5853" t="s">
        <v>26264</v>
      </c>
      <c r="O5853" t="s">
        <v>42401</v>
      </c>
      <c r="P5853">
        <v>5</v>
      </c>
      <c r="Q5853" t="s">
        <v>32975</v>
      </c>
      <c r="R5853" t="s">
        <v>25821</v>
      </c>
      <c r="S5853" t="s">
        <v>26197</v>
      </c>
      <c r="T5853"/>
      <c r="U5853" t="s">
        <v>26198</v>
      </c>
      <c r="V5853" t="s">
        <v>26204</v>
      </c>
      <c r="W5853" s="91" t="s">
        <v>35698</v>
      </c>
      <c r="X5853" s="91" t="s">
        <v>30203</v>
      </c>
      <c r="Y5853" s="97"/>
      <c r="AA5853" s="91" t="str">
        <v>PAINT000.9GE</v>
      </c>
    </row>
    <row r="5854" spans="1:27" s="91" customFormat="1" ht="15" customHeight="1" x14ac:dyDescent="0.35">
      <c r="A5854" t="s">
        <v>17340</v>
      </c>
      <c r="B5854" t="s">
        <v>17339</v>
      </c>
      <c r="C5854" t="s">
        <v>17337</v>
      </c>
      <c r="D5854" t="s">
        <v>17341</v>
      </c>
      <c r="E5854"/>
      <c r="F5854" t="s">
        <v>28985</v>
      </c>
      <c r="G5854"/>
      <c r="H5854">
        <v>5.4</v>
      </c>
      <c r="I5854">
        <v>18.260000000000002</v>
      </c>
      <c r="J5854" t="s">
        <v>64</v>
      </c>
      <c r="K5854">
        <v>35.978879999999997</v>
      </c>
      <c r="L5854">
        <v>-82.844440000000006</v>
      </c>
      <c r="M5854" s="100" t="s">
        <v>38421</v>
      </c>
      <c r="N5854" t="s">
        <v>26264</v>
      </c>
      <c r="O5854" t="s">
        <v>42401</v>
      </c>
      <c r="P5854">
        <v>5</v>
      </c>
      <c r="Q5854" t="s">
        <v>32975</v>
      </c>
      <c r="R5854" t="s">
        <v>25821</v>
      </c>
      <c r="S5854" t="s">
        <v>26197</v>
      </c>
      <c r="T5854"/>
      <c r="U5854" t="s">
        <v>26198</v>
      </c>
      <c r="V5854" t="s">
        <v>26204</v>
      </c>
      <c r="W5854" s="91" t="s">
        <v>17342</v>
      </c>
      <c r="X5854" s="91" t="s">
        <v>35699</v>
      </c>
      <c r="Y5854" s="97"/>
      <c r="AA5854" s="91" t="str">
        <v>PAINT005.4GE</v>
      </c>
    </row>
    <row r="5855" spans="1:27" s="91" customFormat="1" ht="15" customHeight="1" x14ac:dyDescent="0.35">
      <c r="A5855" t="s">
        <v>17344</v>
      </c>
      <c r="B5855" t="s">
        <v>17343</v>
      </c>
      <c r="C5855" t="s">
        <v>17345</v>
      </c>
      <c r="D5855" t="s">
        <v>17346</v>
      </c>
      <c r="E5855"/>
      <c r="F5855" t="s">
        <v>29083</v>
      </c>
      <c r="G5855"/>
      <c r="H5855">
        <v>0.1</v>
      </c>
      <c r="I5855">
        <v>3.85</v>
      </c>
      <c r="J5855" t="s">
        <v>22</v>
      </c>
      <c r="K5855">
        <v>36.432777999999999</v>
      </c>
      <c r="L5855">
        <v>-87.959721999999999</v>
      </c>
      <c r="M5855" s="100" t="s">
        <v>38392</v>
      </c>
      <c r="N5855" t="s">
        <v>26221</v>
      </c>
      <c r="O5855" t="s">
        <v>42355</v>
      </c>
      <c r="P5855">
        <v>3</v>
      </c>
      <c r="Q5855" t="s">
        <v>32976</v>
      </c>
      <c r="R5855" t="s">
        <v>25829</v>
      </c>
      <c r="S5855" t="s">
        <v>26197</v>
      </c>
      <c r="T5855"/>
      <c r="U5855" t="s">
        <v>26198</v>
      </c>
      <c r="V5855" t="s">
        <v>26199</v>
      </c>
      <c r="Y5855" s="97"/>
      <c r="AA5855" s="91" t="str">
        <v>PALME000.1ST</v>
      </c>
    </row>
    <row r="5856" spans="1:27" s="91" customFormat="1" ht="15" customHeight="1" x14ac:dyDescent="0.35">
      <c r="A5856" t="s">
        <v>37413</v>
      </c>
      <c r="B5856" t="s">
        <v>37414</v>
      </c>
      <c r="C5856" t="s">
        <v>37415</v>
      </c>
      <c r="D5856" t="s">
        <v>37416</v>
      </c>
      <c r="E5856"/>
      <c r="F5856" t="s">
        <v>33</v>
      </c>
      <c r="G5856" t="s">
        <v>29086</v>
      </c>
      <c r="H5856">
        <v>0.2</v>
      </c>
      <c r="I5856">
        <v>5.9</v>
      </c>
      <c r="J5856" t="s">
        <v>545</v>
      </c>
      <c r="K5856">
        <v>35.575530000000001</v>
      </c>
      <c r="L5856">
        <v>-86.234549999999999</v>
      </c>
      <c r="M5856" s="100" t="s">
        <v>38389</v>
      </c>
      <c r="N5856" t="s">
        <v>26217</v>
      </c>
      <c r="O5856" t="s">
        <v>42649</v>
      </c>
      <c r="P5856">
        <v>4</v>
      </c>
      <c r="Q5856" t="s">
        <v>37417</v>
      </c>
      <c r="R5856" t="s">
        <v>25808</v>
      </c>
      <c r="S5856" t="s">
        <v>26197</v>
      </c>
      <c r="T5856"/>
      <c r="U5856" t="s">
        <v>26198</v>
      </c>
      <c r="V5856" t="s">
        <v>26199</v>
      </c>
      <c r="Y5856" s="97"/>
      <c r="AA5856" s="91" t="str">
        <v>PANHA000.2CE</v>
      </c>
    </row>
    <row r="5857" spans="1:27" s="91" customFormat="1" ht="15" customHeight="1" x14ac:dyDescent="0.35">
      <c r="A5857" t="s">
        <v>17348</v>
      </c>
      <c r="B5857" t="s">
        <v>17347</v>
      </c>
      <c r="C5857" t="s">
        <v>17349</v>
      </c>
      <c r="D5857" t="s">
        <v>17350</v>
      </c>
      <c r="E5857"/>
      <c r="F5857" t="s">
        <v>44</v>
      </c>
      <c r="G5857"/>
      <c r="H5857">
        <v>0.1</v>
      </c>
      <c r="I5857">
        <v>11.89</v>
      </c>
      <c r="J5857" t="s">
        <v>1612</v>
      </c>
      <c r="K5857">
        <v>36.527299999999997</v>
      </c>
      <c r="L5857">
        <v>-83.155500000000004</v>
      </c>
      <c r="M5857" s="100" t="s">
        <v>38424</v>
      </c>
      <c r="N5857" t="s">
        <v>26272</v>
      </c>
      <c r="O5857" t="s">
        <v>42106</v>
      </c>
      <c r="P5857">
        <v>4</v>
      </c>
      <c r="Q5857" t="s">
        <v>32977</v>
      </c>
      <c r="R5857" t="s">
        <v>25821</v>
      </c>
      <c r="S5857" t="s">
        <v>26197</v>
      </c>
      <c r="T5857"/>
      <c r="U5857" t="s">
        <v>26198</v>
      </c>
      <c r="V5857" t="s">
        <v>26204</v>
      </c>
      <c r="X5857" s="91" t="s">
        <v>32978</v>
      </c>
      <c r="Y5857" s="97"/>
      <c r="AA5857" s="91" t="str">
        <v>PANTH000.1HK</v>
      </c>
    </row>
    <row r="5858" spans="1:27" s="91" customFormat="1" ht="15" customHeight="1" x14ac:dyDescent="0.35">
      <c r="A5858" t="s">
        <v>17352</v>
      </c>
      <c r="B5858" t="s">
        <v>17351</v>
      </c>
      <c r="C5858" t="s">
        <v>17349</v>
      </c>
      <c r="D5858" t="s">
        <v>2620</v>
      </c>
      <c r="E5858"/>
      <c r="F5858" t="s">
        <v>9</v>
      </c>
      <c r="G5858"/>
      <c r="H5858">
        <v>0.6</v>
      </c>
      <c r="I5858">
        <v>3.99</v>
      </c>
      <c r="J5858" t="s">
        <v>896</v>
      </c>
      <c r="K5858">
        <v>36.165950000000002</v>
      </c>
      <c r="L5858">
        <v>-88.259119999999996</v>
      </c>
      <c r="M5858" s="100" t="s">
        <v>38392</v>
      </c>
      <c r="N5858" t="s">
        <v>26221</v>
      </c>
      <c r="O5858" t="s">
        <v>42402</v>
      </c>
      <c r="P5858">
        <v>3</v>
      </c>
      <c r="Q5858" t="s">
        <v>28122</v>
      </c>
      <c r="R5858" t="s">
        <v>25816</v>
      </c>
      <c r="S5858" t="s">
        <v>26197</v>
      </c>
      <c r="T5858"/>
      <c r="U5858" t="s">
        <v>26198</v>
      </c>
      <c r="V5858" t="s">
        <v>26199</v>
      </c>
      <c r="Y5858" s="97"/>
      <c r="AA5858" s="91" t="str">
        <v>PANTH000.6HN</v>
      </c>
    </row>
    <row r="5859" spans="1:27" s="91" customFormat="1" ht="15" customHeight="1" x14ac:dyDescent="0.35">
      <c r="A5859" t="s">
        <v>17354</v>
      </c>
      <c r="B5859" t="s">
        <v>17353</v>
      </c>
      <c r="C5859" t="s">
        <v>17349</v>
      </c>
      <c r="D5859" t="s">
        <v>17355</v>
      </c>
      <c r="E5859"/>
      <c r="F5859" t="s">
        <v>44</v>
      </c>
      <c r="G5859"/>
      <c r="H5859">
        <v>1.2</v>
      </c>
      <c r="I5859">
        <v>4.3</v>
      </c>
      <c r="J5859" t="s">
        <v>1612</v>
      </c>
      <c r="K5859">
        <v>36.548900000000003</v>
      </c>
      <c r="L5859">
        <v>-83.157799999999995</v>
      </c>
      <c r="M5859" s="100" t="s">
        <v>38424</v>
      </c>
      <c r="N5859" t="s">
        <v>26272</v>
      </c>
      <c r="O5859" t="s">
        <v>42403</v>
      </c>
      <c r="P5859">
        <v>4</v>
      </c>
      <c r="Q5859" t="s">
        <v>32977</v>
      </c>
      <c r="R5859" t="s">
        <v>25821</v>
      </c>
      <c r="S5859" t="s">
        <v>26197</v>
      </c>
      <c r="T5859"/>
      <c r="U5859" t="s">
        <v>26198</v>
      </c>
      <c r="V5859" t="s">
        <v>26204</v>
      </c>
      <c r="W5859" s="91" t="s">
        <v>35700</v>
      </c>
      <c r="Y5859" s="97"/>
      <c r="AA5859" s="91" t="str">
        <v>PANTH001.2HK</v>
      </c>
    </row>
    <row r="5860" spans="1:27" s="91" customFormat="1" ht="15" customHeight="1" x14ac:dyDescent="0.35">
      <c r="A5860" t="s">
        <v>17357</v>
      </c>
      <c r="B5860" t="s">
        <v>17356</v>
      </c>
      <c r="C5860" t="s">
        <v>17349</v>
      </c>
      <c r="D5860" t="s">
        <v>17358</v>
      </c>
      <c r="E5860"/>
      <c r="F5860" t="s">
        <v>75</v>
      </c>
      <c r="G5860"/>
      <c r="H5860">
        <v>1.5</v>
      </c>
      <c r="I5860">
        <v>5.07</v>
      </c>
      <c r="J5860" t="s">
        <v>148</v>
      </c>
      <c r="K5860">
        <v>35.735810000000001</v>
      </c>
      <c r="L5860">
        <v>-86.459299999999999</v>
      </c>
      <c r="M5860" s="100" t="s">
        <v>38401</v>
      </c>
      <c r="N5860" t="s">
        <v>26226</v>
      </c>
      <c r="O5860" t="s">
        <v>42404</v>
      </c>
      <c r="P5860">
        <v>2</v>
      </c>
      <c r="Q5860" t="s">
        <v>32979</v>
      </c>
      <c r="R5860" t="s">
        <v>25829</v>
      </c>
      <c r="S5860" t="s">
        <v>26197</v>
      </c>
      <c r="T5860"/>
      <c r="U5860" t="s">
        <v>26198</v>
      </c>
      <c r="V5860" t="s">
        <v>26199</v>
      </c>
      <c r="Y5860" s="97"/>
      <c r="AA5860" s="91" t="str">
        <v>PANTH001.5RU</v>
      </c>
    </row>
    <row r="5861" spans="1:27" s="91" customFormat="1" ht="15" customHeight="1" x14ac:dyDescent="0.35">
      <c r="A5861" t="s">
        <v>17360</v>
      </c>
      <c r="B5861" t="s">
        <v>17359</v>
      </c>
      <c r="C5861" t="s">
        <v>17349</v>
      </c>
      <c r="D5861" t="s">
        <v>5760</v>
      </c>
      <c r="E5861"/>
      <c r="F5861" t="s">
        <v>27</v>
      </c>
      <c r="G5861"/>
      <c r="H5861">
        <v>1.9</v>
      </c>
      <c r="I5861">
        <v>14.4</v>
      </c>
      <c r="J5861" t="s">
        <v>28</v>
      </c>
      <c r="K5861">
        <v>35.654800000000002</v>
      </c>
      <c r="L5861">
        <v>-89.039500000000004</v>
      </c>
      <c r="M5861" s="100" t="s">
        <v>38381</v>
      </c>
      <c r="N5861" t="s">
        <v>26209</v>
      </c>
      <c r="O5861" t="s">
        <v>42197</v>
      </c>
      <c r="P5861">
        <v>1</v>
      </c>
      <c r="Q5861" t="s">
        <v>28123</v>
      </c>
      <c r="R5861" t="s">
        <v>25816</v>
      </c>
      <c r="S5861" t="s">
        <v>26197</v>
      </c>
      <c r="T5861"/>
      <c r="U5861" t="s">
        <v>26198</v>
      </c>
      <c r="V5861" t="s">
        <v>26199</v>
      </c>
      <c r="W5861" s="91" t="s">
        <v>17361</v>
      </c>
      <c r="X5861" s="91" t="s">
        <v>32980</v>
      </c>
      <c r="Y5861" s="97"/>
      <c r="AA5861" s="91" t="str">
        <v>PANTH001.9MN</v>
      </c>
    </row>
    <row r="5862" spans="1:27" s="91" customFormat="1" ht="15" customHeight="1" x14ac:dyDescent="0.35">
      <c r="A5862" t="s">
        <v>17363</v>
      </c>
      <c r="B5862" t="s">
        <v>17362</v>
      </c>
      <c r="C5862" t="s">
        <v>17349</v>
      </c>
      <c r="D5862" t="s">
        <v>17364</v>
      </c>
      <c r="E5862"/>
      <c r="F5862" t="s">
        <v>29083</v>
      </c>
      <c r="G5862"/>
      <c r="H5862">
        <v>3.6</v>
      </c>
      <c r="I5862">
        <v>5.9</v>
      </c>
      <c r="J5862" t="s">
        <v>22</v>
      </c>
      <c r="K5862">
        <v>36.505600000000001</v>
      </c>
      <c r="L5862">
        <v>-87.981700000000004</v>
      </c>
      <c r="M5862" s="100" t="s">
        <v>38392</v>
      </c>
      <c r="N5862" t="s">
        <v>26221</v>
      </c>
      <c r="O5862" t="s">
        <v>42405</v>
      </c>
      <c r="P5862">
        <v>3</v>
      </c>
      <c r="Q5862" t="s">
        <v>32981</v>
      </c>
      <c r="R5862" t="s">
        <v>25829</v>
      </c>
      <c r="S5862" t="s">
        <v>26197</v>
      </c>
      <c r="T5862"/>
      <c r="U5862" t="s">
        <v>26198</v>
      </c>
      <c r="V5862" t="s">
        <v>26199</v>
      </c>
      <c r="W5862" s="91" t="s">
        <v>35701</v>
      </c>
      <c r="X5862" s="91" t="s">
        <v>32982</v>
      </c>
      <c r="Y5862" s="97"/>
      <c r="AA5862" s="91" t="str">
        <v>PANTH003.6ST</v>
      </c>
    </row>
    <row r="5863" spans="1:27" s="91" customFormat="1" ht="15" customHeight="1" x14ac:dyDescent="0.35">
      <c r="A5863" t="s">
        <v>17366</v>
      </c>
      <c r="B5863" t="s">
        <v>17365</v>
      </c>
      <c r="C5863" t="s">
        <v>17367</v>
      </c>
      <c r="D5863" t="s">
        <v>17368</v>
      </c>
      <c r="E5863"/>
      <c r="F5863" t="s">
        <v>29089</v>
      </c>
      <c r="G5863"/>
      <c r="H5863">
        <v>0.1</v>
      </c>
      <c r="I5863">
        <v>0.16</v>
      </c>
      <c r="J5863" t="s">
        <v>583</v>
      </c>
      <c r="K5863">
        <v>35.0837</v>
      </c>
      <c r="L5863">
        <v>-85.84469</v>
      </c>
      <c r="M5863" s="100" t="s">
        <v>38430</v>
      </c>
      <c r="N5863" t="s">
        <v>26288</v>
      </c>
      <c r="O5863" t="s">
        <v>42406</v>
      </c>
      <c r="P5863">
        <v>5</v>
      </c>
      <c r="Q5863" t="s">
        <v>28569</v>
      </c>
      <c r="R5863" t="s">
        <v>25802</v>
      </c>
      <c r="S5863" t="s">
        <v>26197</v>
      </c>
      <c r="T5863"/>
      <c r="U5863" t="s">
        <v>26198</v>
      </c>
      <c r="V5863" t="s">
        <v>26199</v>
      </c>
      <c r="W5863" s="91" t="s">
        <v>17369</v>
      </c>
      <c r="X5863" s="91" t="s">
        <v>32983</v>
      </c>
      <c r="Y5863" s="97"/>
      <c r="AA5863" s="91" t="str">
        <v>PANTH1.1G0.1MI</v>
      </c>
    </row>
    <row r="5864" spans="1:27" s="91" customFormat="1" ht="15" customHeight="1" x14ac:dyDescent="0.35">
      <c r="A5864" t="s">
        <v>17373</v>
      </c>
      <c r="B5864" t="s">
        <v>17372</v>
      </c>
      <c r="C5864" t="s">
        <v>8603</v>
      </c>
      <c r="D5864" t="s">
        <v>17374</v>
      </c>
      <c r="E5864"/>
      <c r="F5864" t="s">
        <v>29083</v>
      </c>
      <c r="G5864"/>
      <c r="H5864">
        <v>0.5</v>
      </c>
      <c r="I5864">
        <v>9.81</v>
      </c>
      <c r="J5864" t="s">
        <v>19</v>
      </c>
      <c r="K5864">
        <v>35.988610999999999</v>
      </c>
      <c r="L5864">
        <v>-87.226111000000003</v>
      </c>
      <c r="M5864" s="100" t="s">
        <v>38379</v>
      </c>
      <c r="N5864" t="s">
        <v>26205</v>
      </c>
      <c r="O5864" t="s">
        <v>42354</v>
      </c>
      <c r="P5864">
        <v>1</v>
      </c>
      <c r="Q5864" t="s">
        <v>28124</v>
      </c>
      <c r="R5864" t="s">
        <v>25829</v>
      </c>
      <c r="S5864" t="s">
        <v>26197</v>
      </c>
      <c r="T5864"/>
      <c r="U5864" t="s">
        <v>26198</v>
      </c>
      <c r="V5864" t="s">
        <v>26199</v>
      </c>
      <c r="Y5864" s="97"/>
      <c r="AA5864" s="91" t="str">
        <v>PARKE000.5DI</v>
      </c>
    </row>
    <row r="5865" spans="1:27" s="91" customFormat="1" ht="15" customHeight="1" x14ac:dyDescent="0.35">
      <c r="A5865" t="s">
        <v>17376</v>
      </c>
      <c r="B5865" t="s">
        <v>17375</v>
      </c>
      <c r="C5865" t="s">
        <v>17377</v>
      </c>
      <c r="D5865" t="s">
        <v>17378</v>
      </c>
      <c r="E5865"/>
      <c r="F5865" t="s">
        <v>27</v>
      </c>
      <c r="G5865"/>
      <c r="H5865">
        <v>0.8</v>
      </c>
      <c r="I5865">
        <v>6.05</v>
      </c>
      <c r="J5865" t="s">
        <v>448</v>
      </c>
      <c r="K5865">
        <v>36.148600000000002</v>
      </c>
      <c r="L5865">
        <v>-89.141000000000005</v>
      </c>
      <c r="M5865" s="100" t="s">
        <v>38448</v>
      </c>
      <c r="N5865" t="s">
        <v>619</v>
      </c>
      <c r="O5865" t="s">
        <v>42407</v>
      </c>
      <c r="P5865">
        <v>5</v>
      </c>
      <c r="Q5865" t="s">
        <v>28125</v>
      </c>
      <c r="R5865" t="s">
        <v>25816</v>
      </c>
      <c r="S5865" t="s">
        <v>26197</v>
      </c>
      <c r="T5865"/>
      <c r="U5865" t="s">
        <v>26198</v>
      </c>
      <c r="V5865" t="s">
        <v>26199</v>
      </c>
      <c r="Y5865" s="97"/>
      <c r="AA5865" s="91" t="str">
        <v>PARKE000.8GI</v>
      </c>
    </row>
    <row r="5866" spans="1:27" s="91" customFormat="1" ht="15" customHeight="1" x14ac:dyDescent="0.35">
      <c r="A5866" t="s">
        <v>17380</v>
      </c>
      <c r="B5866" t="s">
        <v>17379</v>
      </c>
      <c r="C5866" t="s">
        <v>17381</v>
      </c>
      <c r="D5866" t="s">
        <v>17382</v>
      </c>
      <c r="E5866"/>
      <c r="F5866" t="s">
        <v>27</v>
      </c>
      <c r="G5866"/>
      <c r="H5866">
        <v>1</v>
      </c>
      <c r="I5866">
        <v>8.91</v>
      </c>
      <c r="J5866" t="s">
        <v>1463</v>
      </c>
      <c r="K5866">
        <v>35.99736</v>
      </c>
      <c r="L5866">
        <v>-89.2774</v>
      </c>
      <c r="M5866" s="100" t="s">
        <v>38429</v>
      </c>
      <c r="N5866" t="s">
        <v>26286</v>
      </c>
      <c r="O5866" t="s">
        <v>42357</v>
      </c>
      <c r="P5866">
        <v>2</v>
      </c>
      <c r="Q5866" t="s">
        <v>28126</v>
      </c>
      <c r="R5866" t="s">
        <v>25816</v>
      </c>
      <c r="S5866" t="s">
        <v>26197</v>
      </c>
      <c r="T5866"/>
      <c r="U5866" t="s">
        <v>26198</v>
      </c>
      <c r="V5866" t="s">
        <v>26199</v>
      </c>
      <c r="Y5866" s="97"/>
      <c r="AA5866" s="91" t="str">
        <v>PARKE001.0DY</v>
      </c>
    </row>
    <row r="5867" spans="1:27" s="91" customFormat="1" ht="15" customHeight="1" x14ac:dyDescent="0.35">
      <c r="A5867" t="s">
        <v>29340</v>
      </c>
      <c r="B5867" t="s">
        <v>8602</v>
      </c>
      <c r="C5867" t="s">
        <v>8603</v>
      </c>
      <c r="D5867" t="s">
        <v>8604</v>
      </c>
      <c r="E5867" t="s">
        <v>26424</v>
      </c>
      <c r="F5867" t="s">
        <v>28996</v>
      </c>
      <c r="G5867"/>
      <c r="H5867">
        <v>1.4</v>
      </c>
      <c r="I5867">
        <v>1.2</v>
      </c>
      <c r="J5867" t="s">
        <v>68</v>
      </c>
      <c r="K5867">
        <v>36.50976</v>
      </c>
      <c r="L5867">
        <v>-82.655159999999995</v>
      </c>
      <c r="M5867" s="100" t="s">
        <v>38388</v>
      </c>
      <c r="N5867" t="s">
        <v>18813</v>
      </c>
      <c r="O5867" t="s">
        <v>42240</v>
      </c>
      <c r="P5867">
        <v>4</v>
      </c>
      <c r="Q5867" t="s">
        <v>32984</v>
      </c>
      <c r="R5867" t="s">
        <v>25821</v>
      </c>
      <c r="S5867" t="s">
        <v>26197</v>
      </c>
      <c r="T5867"/>
      <c r="U5867" t="s">
        <v>26198</v>
      </c>
      <c r="V5867" t="s">
        <v>26204</v>
      </c>
      <c r="W5867" s="91" t="s">
        <v>29341</v>
      </c>
      <c r="X5867" s="91" t="s">
        <v>35702</v>
      </c>
      <c r="Y5867" s="97"/>
      <c r="AA5867" s="91" t="str">
        <v>PARKE001.4HS</v>
      </c>
    </row>
    <row r="5868" spans="1:27" s="91" customFormat="1" ht="15" customHeight="1" x14ac:dyDescent="0.35">
      <c r="A5868" t="s">
        <v>17384</v>
      </c>
      <c r="B5868" t="s">
        <v>17383</v>
      </c>
      <c r="C5868" t="s">
        <v>8603</v>
      </c>
      <c r="D5868" t="s">
        <v>17385</v>
      </c>
      <c r="E5868"/>
      <c r="F5868" t="s">
        <v>29083</v>
      </c>
      <c r="G5868"/>
      <c r="H5868">
        <v>1.7</v>
      </c>
      <c r="I5868">
        <v>7.68</v>
      </c>
      <c r="J5868" t="s">
        <v>19</v>
      </c>
      <c r="K5868">
        <v>35.979790000000001</v>
      </c>
      <c r="L5868">
        <v>-87.242710000000002</v>
      </c>
      <c r="M5868" s="100" t="s">
        <v>38379</v>
      </c>
      <c r="N5868" t="s">
        <v>26205</v>
      </c>
      <c r="O5868" t="s">
        <v>42354</v>
      </c>
      <c r="P5868">
        <v>1</v>
      </c>
      <c r="Q5868" t="s">
        <v>28124</v>
      </c>
      <c r="R5868" t="s">
        <v>25829</v>
      </c>
      <c r="S5868" t="s">
        <v>26197</v>
      </c>
      <c r="T5868"/>
      <c r="U5868" t="s">
        <v>26198</v>
      </c>
      <c r="V5868" t="s">
        <v>26199</v>
      </c>
      <c r="X5868" s="91" t="s">
        <v>32985</v>
      </c>
      <c r="Y5868" s="97"/>
      <c r="AA5868" s="91" t="str">
        <v>PARKE001.7DI</v>
      </c>
    </row>
    <row r="5869" spans="1:27" s="91" customFormat="1" ht="15" customHeight="1" x14ac:dyDescent="0.35">
      <c r="A5869" t="s">
        <v>17387</v>
      </c>
      <c r="B5869" t="s">
        <v>17386</v>
      </c>
      <c r="C5869" t="s">
        <v>17377</v>
      </c>
      <c r="D5869" t="s">
        <v>17388</v>
      </c>
      <c r="E5869"/>
      <c r="F5869" t="s">
        <v>9</v>
      </c>
      <c r="G5869"/>
      <c r="H5869">
        <v>1.7</v>
      </c>
      <c r="I5869">
        <v>2.89</v>
      </c>
      <c r="J5869" t="s">
        <v>448</v>
      </c>
      <c r="K5869">
        <v>35.933750000000003</v>
      </c>
      <c r="L5869">
        <v>-88.895750000000007</v>
      </c>
      <c r="M5869" s="100" t="s">
        <v>38429</v>
      </c>
      <c r="N5869" t="s">
        <v>26286</v>
      </c>
      <c r="O5869" t="s">
        <v>42408</v>
      </c>
      <c r="P5869">
        <v>2</v>
      </c>
      <c r="Q5869" t="s">
        <v>28127</v>
      </c>
      <c r="R5869" t="s">
        <v>25816</v>
      </c>
      <c r="S5869" t="s">
        <v>26197</v>
      </c>
      <c r="T5869"/>
      <c r="U5869" t="s">
        <v>26198</v>
      </c>
      <c r="V5869" t="s">
        <v>26199</v>
      </c>
      <c r="Y5869" s="97"/>
      <c r="AA5869" s="91" t="str">
        <v>PARKE001.7GI</v>
      </c>
    </row>
    <row r="5870" spans="1:27" s="91" customFormat="1" ht="15" customHeight="1" x14ac:dyDescent="0.35">
      <c r="A5870" t="s">
        <v>17390</v>
      </c>
      <c r="B5870" t="s">
        <v>17389</v>
      </c>
      <c r="C5870" t="s">
        <v>17391</v>
      </c>
      <c r="D5870" t="s">
        <v>17388</v>
      </c>
      <c r="E5870"/>
      <c r="F5870" t="s">
        <v>9</v>
      </c>
      <c r="G5870"/>
      <c r="H5870">
        <v>1</v>
      </c>
      <c r="I5870">
        <v>0.8</v>
      </c>
      <c r="J5870" t="s">
        <v>448</v>
      </c>
      <c r="K5870">
        <v>35.935090000000002</v>
      </c>
      <c r="L5870">
        <v>-88.897850000000005</v>
      </c>
      <c r="M5870" s="100" t="s">
        <v>38429</v>
      </c>
      <c r="N5870" t="s">
        <v>26286</v>
      </c>
      <c r="O5870" t="s">
        <v>42408</v>
      </c>
      <c r="P5870">
        <v>2</v>
      </c>
      <c r="Q5870" t="s">
        <v>28127</v>
      </c>
      <c r="R5870" t="s">
        <v>25816</v>
      </c>
      <c r="S5870" t="s">
        <v>26197</v>
      </c>
      <c r="T5870"/>
      <c r="U5870" t="s">
        <v>26198</v>
      </c>
      <c r="V5870" t="s">
        <v>26199</v>
      </c>
      <c r="X5870" s="91" t="s">
        <v>32986</v>
      </c>
      <c r="Y5870" s="97"/>
      <c r="AA5870" s="91" t="str">
        <v>PARKE1T1.0GI</v>
      </c>
    </row>
    <row r="5871" spans="1:27" s="91" customFormat="1" ht="15" customHeight="1" x14ac:dyDescent="0.35">
      <c r="A5871" t="s">
        <v>17393</v>
      </c>
      <c r="B5871" t="s">
        <v>17392</v>
      </c>
      <c r="C5871" t="s">
        <v>17394</v>
      </c>
      <c r="D5871" t="s">
        <v>17395</v>
      </c>
      <c r="E5871"/>
      <c r="F5871" t="s">
        <v>28985</v>
      </c>
      <c r="G5871"/>
      <c r="H5871">
        <v>0.1</v>
      </c>
      <c r="I5871">
        <v>0.52</v>
      </c>
      <c r="J5871" t="s">
        <v>301</v>
      </c>
      <c r="K5871">
        <v>35.093989999999998</v>
      </c>
      <c r="L5871">
        <v>-84.507329999999996</v>
      </c>
      <c r="M5871" s="100" t="s">
        <v>38423</v>
      </c>
      <c r="N5871" t="s">
        <v>26269</v>
      </c>
      <c r="O5871" t="s">
        <v>42368</v>
      </c>
      <c r="P5871">
        <v>1</v>
      </c>
      <c r="Q5871" t="s">
        <v>31557</v>
      </c>
      <c r="R5871" t="s">
        <v>25802</v>
      </c>
      <c r="S5871" t="s">
        <v>26197</v>
      </c>
      <c r="T5871"/>
      <c r="U5871" t="s">
        <v>26198</v>
      </c>
      <c r="V5871" t="s">
        <v>26204</v>
      </c>
      <c r="X5871" s="91" t="s">
        <v>32987</v>
      </c>
      <c r="Y5871" s="97"/>
      <c r="AA5871" s="91" t="str">
        <v>PARKS000.1PO</v>
      </c>
    </row>
    <row r="5872" spans="1:27" s="91" customFormat="1" ht="15" customHeight="1" x14ac:dyDescent="0.35">
      <c r="A5872" t="s">
        <v>17397</v>
      </c>
      <c r="B5872" t="s">
        <v>17396</v>
      </c>
      <c r="C5872" t="s">
        <v>17394</v>
      </c>
      <c r="D5872" t="s">
        <v>17398</v>
      </c>
      <c r="E5872"/>
      <c r="F5872" t="s">
        <v>28983</v>
      </c>
      <c r="G5872" t="s">
        <v>28981</v>
      </c>
      <c r="H5872">
        <v>0.3</v>
      </c>
      <c r="I5872">
        <v>1.88</v>
      </c>
      <c r="J5872" t="s">
        <v>244</v>
      </c>
      <c r="K5872">
        <v>36.557000000000002</v>
      </c>
      <c r="L5872">
        <v>-81.884169999999997</v>
      </c>
      <c r="M5872" s="100" t="s">
        <v>38412</v>
      </c>
      <c r="N5872" t="s">
        <v>29031</v>
      </c>
      <c r="O5872" t="s">
        <v>42389</v>
      </c>
      <c r="P5872">
        <v>2</v>
      </c>
      <c r="Q5872" t="s">
        <v>32988</v>
      </c>
      <c r="R5872" t="s">
        <v>25821</v>
      </c>
      <c r="S5872" t="s">
        <v>26197</v>
      </c>
      <c r="T5872"/>
      <c r="U5872" t="s">
        <v>26198</v>
      </c>
      <c r="V5872" t="s">
        <v>26204</v>
      </c>
      <c r="X5872" s="91" t="s">
        <v>35703</v>
      </c>
      <c r="Y5872" s="97"/>
      <c r="AA5872" s="91" t="str">
        <v>PARKS000.3JO</v>
      </c>
    </row>
    <row r="5873" spans="1:27" s="91" customFormat="1" ht="15" customHeight="1" x14ac:dyDescent="0.35">
      <c r="A5873" t="s">
        <v>17400</v>
      </c>
      <c r="B5873" t="s">
        <v>17399</v>
      </c>
      <c r="C5873" t="s">
        <v>17401</v>
      </c>
      <c r="D5873" t="s">
        <v>17402</v>
      </c>
      <c r="E5873"/>
      <c r="F5873" t="s">
        <v>29086</v>
      </c>
      <c r="G5873"/>
      <c r="H5873">
        <v>1</v>
      </c>
      <c r="I5873">
        <v>11.68</v>
      </c>
      <c r="J5873" t="s">
        <v>545</v>
      </c>
      <c r="K5873">
        <v>35.550829999999998</v>
      </c>
      <c r="L5873">
        <v>-86.08305</v>
      </c>
      <c r="M5873" s="100" t="s">
        <v>38389</v>
      </c>
      <c r="N5873" t="s">
        <v>26217</v>
      </c>
      <c r="O5873" t="s">
        <v>42390</v>
      </c>
      <c r="P5873">
        <v>4</v>
      </c>
      <c r="Q5873" t="s">
        <v>32989</v>
      </c>
      <c r="R5873" t="s">
        <v>25808</v>
      </c>
      <c r="S5873" t="s">
        <v>26197</v>
      </c>
      <c r="T5873"/>
      <c r="U5873" t="s">
        <v>26198</v>
      </c>
      <c r="V5873" t="s">
        <v>26199</v>
      </c>
      <c r="W5873" s="91" t="s">
        <v>17403</v>
      </c>
      <c r="X5873" s="91" t="s">
        <v>32990</v>
      </c>
      <c r="Y5873" s="97"/>
      <c r="AA5873" s="91" t="str">
        <v>PARKS001.0CE</v>
      </c>
    </row>
    <row r="5874" spans="1:27" s="91" customFormat="1" ht="15" customHeight="1" x14ac:dyDescent="0.35">
      <c r="A5874" t="s">
        <v>17405</v>
      </c>
      <c r="B5874" t="s">
        <v>17404</v>
      </c>
      <c r="C5874" t="s">
        <v>7537</v>
      </c>
      <c r="D5874" t="s">
        <v>5265</v>
      </c>
      <c r="E5874"/>
      <c r="F5874" t="s">
        <v>29088</v>
      </c>
      <c r="G5874"/>
      <c r="H5874">
        <v>2.9</v>
      </c>
      <c r="I5874">
        <v>21.06</v>
      </c>
      <c r="J5874" t="s">
        <v>166</v>
      </c>
      <c r="K5874">
        <v>36.531390000000002</v>
      </c>
      <c r="L5874">
        <v>-87.175700000000006</v>
      </c>
      <c r="M5874" s="100" t="s">
        <v>38413</v>
      </c>
      <c r="N5874" t="s">
        <v>26250</v>
      </c>
      <c r="O5874" t="s">
        <v>42391</v>
      </c>
      <c r="P5874">
        <v>4</v>
      </c>
      <c r="Q5874" t="s">
        <v>26784</v>
      </c>
      <c r="R5874" t="s">
        <v>25829</v>
      </c>
      <c r="S5874" t="s">
        <v>26197</v>
      </c>
      <c r="T5874"/>
      <c r="U5874" t="s">
        <v>26198</v>
      </c>
      <c r="V5874" t="s">
        <v>26199</v>
      </c>
      <c r="X5874" s="91" t="s">
        <v>35704</v>
      </c>
      <c r="Y5874" s="97"/>
      <c r="AA5874" s="91" t="str">
        <v>PASSE002.9MT</v>
      </c>
    </row>
    <row r="5875" spans="1:27" s="91" customFormat="1" ht="15" customHeight="1" x14ac:dyDescent="0.35">
      <c r="A5875" t="s">
        <v>17407</v>
      </c>
      <c r="B5875" t="s">
        <v>17406</v>
      </c>
      <c r="C5875" t="s">
        <v>17408</v>
      </c>
      <c r="D5875" t="s">
        <v>17409</v>
      </c>
      <c r="E5875"/>
      <c r="F5875" t="s">
        <v>44</v>
      </c>
      <c r="G5875"/>
      <c r="H5875">
        <v>0.1</v>
      </c>
      <c r="I5875">
        <v>0.27</v>
      </c>
      <c r="J5875" t="s">
        <v>398</v>
      </c>
      <c r="K5875">
        <v>36.423830000000002</v>
      </c>
      <c r="L5875">
        <v>-83.427459999999996</v>
      </c>
      <c r="M5875" s="100" t="s">
        <v>38424</v>
      </c>
      <c r="N5875" t="s">
        <v>26272</v>
      </c>
      <c r="O5875" t="s">
        <v>42392</v>
      </c>
      <c r="P5875">
        <v>4</v>
      </c>
      <c r="Q5875" t="s">
        <v>28128</v>
      </c>
      <c r="R5875" t="s">
        <v>25825</v>
      </c>
      <c r="S5875" t="s">
        <v>26197</v>
      </c>
      <c r="T5875"/>
      <c r="U5875" t="s">
        <v>26198</v>
      </c>
      <c r="V5875" t="s">
        <v>26204</v>
      </c>
      <c r="X5875" s="91" t="s">
        <v>30340</v>
      </c>
      <c r="Y5875" s="97"/>
      <c r="AA5875" s="91" t="str">
        <v>PATTE000.1CL</v>
      </c>
    </row>
    <row r="5876" spans="1:27" s="91" customFormat="1" ht="15" customHeight="1" x14ac:dyDescent="0.35">
      <c r="A5876" t="s">
        <v>17411</v>
      </c>
      <c r="B5876" t="s">
        <v>17410</v>
      </c>
      <c r="C5876" t="s">
        <v>17412</v>
      </c>
      <c r="D5876" t="s">
        <v>17413</v>
      </c>
      <c r="E5876"/>
      <c r="F5876" t="s">
        <v>33</v>
      </c>
      <c r="G5876"/>
      <c r="H5876">
        <v>0.1</v>
      </c>
      <c r="I5876">
        <v>3.89</v>
      </c>
      <c r="J5876" t="s">
        <v>34</v>
      </c>
      <c r="K5876">
        <v>35.581667000000003</v>
      </c>
      <c r="L5876">
        <v>-87.184443999999999</v>
      </c>
      <c r="M5876" s="100" t="s">
        <v>38382</v>
      </c>
      <c r="N5876" t="s">
        <v>26210</v>
      </c>
      <c r="O5876" t="s">
        <v>42393</v>
      </c>
      <c r="P5876">
        <v>3</v>
      </c>
      <c r="Q5876" t="s">
        <v>28129</v>
      </c>
      <c r="R5876" t="s">
        <v>25808</v>
      </c>
      <c r="S5876" t="s">
        <v>26197</v>
      </c>
      <c r="T5876"/>
      <c r="U5876" t="s">
        <v>26198</v>
      </c>
      <c r="V5876" t="s">
        <v>26199</v>
      </c>
      <c r="Y5876" s="97"/>
      <c r="AA5876" s="91" t="str">
        <v>PATTE000.1MY</v>
      </c>
    </row>
    <row r="5877" spans="1:27" s="91" customFormat="1" ht="15" customHeight="1" x14ac:dyDescent="0.35">
      <c r="A5877" t="s">
        <v>17415</v>
      </c>
      <c r="B5877" t="s">
        <v>17414</v>
      </c>
      <c r="C5877" t="s">
        <v>17408</v>
      </c>
      <c r="D5877" t="s">
        <v>17416</v>
      </c>
      <c r="E5877"/>
      <c r="F5877" t="s">
        <v>29083</v>
      </c>
      <c r="G5877"/>
      <c r="H5877">
        <v>0.7</v>
      </c>
      <c r="I5877">
        <v>1.72</v>
      </c>
      <c r="J5877" t="s">
        <v>868</v>
      </c>
      <c r="K5877">
        <v>36.217039999999997</v>
      </c>
      <c r="L5877">
        <v>-87.671139999999994</v>
      </c>
      <c r="M5877" s="100" t="s">
        <v>38392</v>
      </c>
      <c r="N5877" t="s">
        <v>26221</v>
      </c>
      <c r="O5877" t="s">
        <v>42228</v>
      </c>
      <c r="P5877">
        <v>3</v>
      </c>
      <c r="Q5877" t="s">
        <v>32991</v>
      </c>
      <c r="R5877" t="s">
        <v>25829</v>
      </c>
      <c r="S5877" t="s">
        <v>26197</v>
      </c>
      <c r="T5877"/>
      <c r="U5877" t="s">
        <v>26198</v>
      </c>
      <c r="V5877" t="s">
        <v>26199</v>
      </c>
      <c r="Y5877" s="97"/>
      <c r="AA5877" s="91" t="str">
        <v>PATTE000.7HO</v>
      </c>
    </row>
    <row r="5878" spans="1:27" s="91" customFormat="1" ht="15" customHeight="1" x14ac:dyDescent="0.35">
      <c r="A5878" t="s">
        <v>17418</v>
      </c>
      <c r="B5878" t="s">
        <v>17417</v>
      </c>
      <c r="C5878" t="s">
        <v>17419</v>
      </c>
      <c r="D5878" t="s">
        <v>17420</v>
      </c>
      <c r="E5878"/>
      <c r="F5878" t="s">
        <v>58</v>
      </c>
      <c r="G5878"/>
      <c r="H5878">
        <v>1.2</v>
      </c>
      <c r="I5878">
        <v>2.2599999999999998</v>
      </c>
      <c r="J5878" t="s">
        <v>1480</v>
      </c>
      <c r="K5878">
        <v>35.30283</v>
      </c>
      <c r="L5878">
        <v>-85.894069999999999</v>
      </c>
      <c r="M5878" s="100" t="s">
        <v>38457</v>
      </c>
      <c r="N5878" t="s">
        <v>26336</v>
      </c>
      <c r="O5878" t="s">
        <v>42394</v>
      </c>
      <c r="P5878">
        <v>2</v>
      </c>
      <c r="Q5878" t="s">
        <v>28130</v>
      </c>
      <c r="R5878" t="s">
        <v>25802</v>
      </c>
      <c r="S5878" t="s">
        <v>26197</v>
      </c>
      <c r="T5878"/>
      <c r="U5878" t="s">
        <v>26198</v>
      </c>
      <c r="V5878" t="s">
        <v>26199</v>
      </c>
      <c r="X5878" s="91" t="s">
        <v>35705</v>
      </c>
      <c r="Y5878" s="97"/>
      <c r="AA5878" s="91" t="str">
        <v>PATTO001.2GY</v>
      </c>
    </row>
    <row r="5879" spans="1:27" s="91" customFormat="1" ht="15" customHeight="1" x14ac:dyDescent="0.35">
      <c r="A5879" t="s">
        <v>17422</v>
      </c>
      <c r="B5879" t="s">
        <v>17421</v>
      </c>
      <c r="C5879" t="s">
        <v>17423</v>
      </c>
      <c r="D5879" t="s">
        <v>17424</v>
      </c>
      <c r="E5879"/>
      <c r="F5879" t="s">
        <v>28981</v>
      </c>
      <c r="G5879"/>
      <c r="H5879">
        <v>0.2</v>
      </c>
      <c r="I5879">
        <v>1.36</v>
      </c>
      <c r="J5879" t="s">
        <v>625</v>
      </c>
      <c r="K5879">
        <v>36.165109999999999</v>
      </c>
      <c r="L5879">
        <v>-82.464060000000003</v>
      </c>
      <c r="M5879" s="100" t="s">
        <v>38387</v>
      </c>
      <c r="N5879" t="s">
        <v>26214</v>
      </c>
      <c r="O5879" t="s">
        <v>42209</v>
      </c>
      <c r="P5879">
        <v>5</v>
      </c>
      <c r="Q5879" t="s">
        <v>32992</v>
      </c>
      <c r="R5879" t="s">
        <v>25821</v>
      </c>
      <c r="S5879" t="s">
        <v>26197</v>
      </c>
      <c r="T5879"/>
      <c r="U5879" t="s">
        <v>26198</v>
      </c>
      <c r="V5879" t="s">
        <v>26204</v>
      </c>
      <c r="Y5879" s="97"/>
      <c r="AA5879" s="91" t="str">
        <v>PATTY000.2UC</v>
      </c>
    </row>
    <row r="5880" spans="1:27" s="91" customFormat="1" ht="15" customHeight="1" x14ac:dyDescent="0.35">
      <c r="A5880" t="s">
        <v>17426</v>
      </c>
      <c r="B5880" t="s">
        <v>17425</v>
      </c>
      <c r="C5880" t="s">
        <v>17427</v>
      </c>
      <c r="D5880" t="s">
        <v>17428</v>
      </c>
      <c r="E5880"/>
      <c r="F5880" t="s">
        <v>28994</v>
      </c>
      <c r="G5880"/>
      <c r="H5880">
        <v>0.5</v>
      </c>
      <c r="I5880">
        <v>0.2</v>
      </c>
      <c r="J5880" t="s">
        <v>301</v>
      </c>
      <c r="K5880">
        <v>35.18891</v>
      </c>
      <c r="L5880">
        <v>-84.679180000000002</v>
      </c>
      <c r="M5880" s="100" t="s">
        <v>38423</v>
      </c>
      <c r="N5880" t="s">
        <v>26269</v>
      </c>
      <c r="O5880" t="s">
        <v>42395</v>
      </c>
      <c r="P5880">
        <v>1</v>
      </c>
      <c r="Q5880" t="s">
        <v>32993</v>
      </c>
      <c r="R5880" t="s">
        <v>25802</v>
      </c>
      <c r="S5880" t="s">
        <v>26197</v>
      </c>
      <c r="T5880"/>
      <c r="U5880" t="s">
        <v>26198</v>
      </c>
      <c r="V5880" t="s">
        <v>26204</v>
      </c>
      <c r="X5880" s="91" t="s">
        <v>32994</v>
      </c>
      <c r="Y5880" s="97"/>
      <c r="AA5880" s="91" t="str">
        <v>PAUL000.5PO</v>
      </c>
    </row>
    <row r="5881" spans="1:27" s="91" customFormat="1" ht="15" customHeight="1" x14ac:dyDescent="0.35">
      <c r="A5881" s="310" t="s">
        <v>39945</v>
      </c>
      <c r="B5881" s="310" t="s">
        <v>39946</v>
      </c>
      <c r="C5881" s="310" t="s">
        <v>37420</v>
      </c>
      <c r="D5881" s="310" t="s">
        <v>39947</v>
      </c>
      <c r="E5881" s="310"/>
      <c r="F5881" s="310" t="s">
        <v>33</v>
      </c>
      <c r="G5881" s="310"/>
      <c r="H5881" s="314">
        <v>0.1</v>
      </c>
      <c r="I5881" s="314">
        <v>1</v>
      </c>
      <c r="J5881" s="310" t="s">
        <v>277</v>
      </c>
      <c r="K5881" s="314">
        <v>36.137839999999997</v>
      </c>
      <c r="L5881" s="314">
        <v>-86.717860000000002</v>
      </c>
      <c r="M5881" s="314" t="s">
        <v>38414</v>
      </c>
      <c r="N5881" s="310" t="s">
        <v>26254</v>
      </c>
      <c r="O5881" s="310" t="s">
        <v>38762</v>
      </c>
      <c r="P5881" s="314">
        <v>5</v>
      </c>
      <c r="Q5881" s="310" t="s">
        <v>37422</v>
      </c>
      <c r="R5881" s="310" t="s">
        <v>25829</v>
      </c>
      <c r="S5881" s="310" t="s">
        <v>26197</v>
      </c>
      <c r="T5881" s="310"/>
      <c r="U5881" s="310" t="s">
        <v>26198</v>
      </c>
      <c r="V5881" s="310" t="s">
        <v>26199</v>
      </c>
      <c r="W5881" s="91" t="s">
        <v>39948</v>
      </c>
      <c r="X5881" s="91" t="s">
        <v>39459</v>
      </c>
      <c r="Y5881" s="97"/>
      <c r="AA5881" s="91" t="str">
        <v>PAVIL000.1DA</v>
      </c>
    </row>
    <row r="5882" spans="1:27" s="91" customFormat="1" ht="15" customHeight="1" x14ac:dyDescent="0.35">
      <c r="A5882" t="s">
        <v>37418</v>
      </c>
      <c r="B5882" t="s">
        <v>37419</v>
      </c>
      <c r="C5882" t="s">
        <v>37420</v>
      </c>
      <c r="D5882" t="s">
        <v>37421</v>
      </c>
      <c r="E5882"/>
      <c r="F5882" t="s">
        <v>33</v>
      </c>
      <c r="G5882"/>
      <c r="H5882">
        <v>0.4</v>
      </c>
      <c r="I5882">
        <v>0.9</v>
      </c>
      <c r="J5882" t="s">
        <v>277</v>
      </c>
      <c r="K5882">
        <v>36.13308</v>
      </c>
      <c r="L5882">
        <v>-86.720320000000001</v>
      </c>
      <c r="M5882" s="100" t="s">
        <v>38414</v>
      </c>
      <c r="N5882" t="s">
        <v>26254</v>
      </c>
      <c r="O5882" t="s">
        <v>42244</v>
      </c>
      <c r="P5882">
        <v>5</v>
      </c>
      <c r="Q5882" t="s">
        <v>37422</v>
      </c>
      <c r="R5882" t="s">
        <v>25829</v>
      </c>
      <c r="S5882" t="s">
        <v>26197</v>
      </c>
      <c r="T5882"/>
      <c r="U5882" t="s">
        <v>26198</v>
      </c>
      <c r="V5882" t="s">
        <v>26199</v>
      </c>
      <c r="Y5882" s="97"/>
      <c r="AA5882" s="91" t="str">
        <v>PAVIL000.4DA</v>
      </c>
    </row>
    <row r="5883" spans="1:27" s="91" customFormat="1" ht="15" customHeight="1" x14ac:dyDescent="0.35">
      <c r="A5883" t="s">
        <v>17430</v>
      </c>
      <c r="B5883" t="s">
        <v>17429</v>
      </c>
      <c r="C5883" t="s">
        <v>17431</v>
      </c>
      <c r="D5883" t="s">
        <v>17432</v>
      </c>
      <c r="E5883"/>
      <c r="F5883" t="s">
        <v>44</v>
      </c>
      <c r="G5883"/>
      <c r="H5883">
        <v>1</v>
      </c>
      <c r="I5883">
        <v>9.3699999999999992</v>
      </c>
      <c r="J5883" t="s">
        <v>878</v>
      </c>
      <c r="K5883">
        <v>35.886400000000002</v>
      </c>
      <c r="L5883">
        <v>-84.353440000000006</v>
      </c>
      <c r="M5883" s="100" t="s">
        <v>38459</v>
      </c>
      <c r="N5883" t="s">
        <v>26343</v>
      </c>
      <c r="O5883" t="s">
        <v>42269</v>
      </c>
      <c r="P5883">
        <v>3</v>
      </c>
      <c r="Q5883" t="s">
        <v>32995</v>
      </c>
      <c r="R5883" t="s">
        <v>25825</v>
      </c>
      <c r="S5883" t="s">
        <v>26197</v>
      </c>
      <c r="T5883"/>
      <c r="U5883" t="s">
        <v>26198</v>
      </c>
      <c r="V5883" t="s">
        <v>26204</v>
      </c>
      <c r="X5883" s="91" t="s">
        <v>32996</v>
      </c>
      <c r="Y5883" s="97"/>
      <c r="AA5883" s="91" t="str">
        <v>PAWPA001.0RO</v>
      </c>
    </row>
    <row r="5884" spans="1:27" s="91" customFormat="1" ht="15" customHeight="1" x14ac:dyDescent="0.35">
      <c r="A5884" t="s">
        <v>42876</v>
      </c>
      <c r="B5884" t="s">
        <v>7640</v>
      </c>
      <c r="C5884" t="s">
        <v>7642</v>
      </c>
      <c r="D5884" t="s">
        <v>7643</v>
      </c>
      <c r="E5884" t="s">
        <v>42877</v>
      </c>
      <c r="F5884" t="s">
        <v>929</v>
      </c>
      <c r="G5884"/>
      <c r="H5884">
        <v>3.1</v>
      </c>
      <c r="I5884">
        <v>28</v>
      </c>
      <c r="J5884" t="s">
        <v>619</v>
      </c>
      <c r="K5884">
        <v>36.305199999999999</v>
      </c>
      <c r="L5884">
        <v>-89.356700000000004</v>
      </c>
      <c r="M5884" s="100" t="s">
        <v>38448</v>
      </c>
      <c r="N5884" t="s">
        <v>619</v>
      </c>
      <c r="O5884" t="s">
        <v>42376</v>
      </c>
      <c r="P5884">
        <v>5</v>
      </c>
      <c r="Q5884" t="s">
        <v>27092</v>
      </c>
      <c r="R5884" t="s">
        <v>25816</v>
      </c>
      <c r="S5884" t="s">
        <v>26197</v>
      </c>
      <c r="T5884"/>
      <c r="U5884" t="s">
        <v>26198</v>
      </c>
      <c r="V5884" t="s">
        <v>26199</v>
      </c>
      <c r="W5884" s="91" t="s">
        <v>7641</v>
      </c>
      <c r="X5884" s="91" t="s">
        <v>42878</v>
      </c>
      <c r="Y5884" s="97"/>
      <c r="AA5884" s="91" t="str">
        <v>PAWPA003.1OB</v>
      </c>
    </row>
    <row r="5885" spans="1:27" s="91" customFormat="1" ht="15" customHeight="1" x14ac:dyDescent="0.35">
      <c r="A5885" t="s">
        <v>17434</v>
      </c>
      <c r="B5885" t="s">
        <v>17433</v>
      </c>
      <c r="C5885" t="s">
        <v>17435</v>
      </c>
      <c r="D5885" t="s">
        <v>17436</v>
      </c>
      <c r="E5885" t="s">
        <v>26424</v>
      </c>
      <c r="F5885" t="s">
        <v>929</v>
      </c>
      <c r="G5885"/>
      <c r="H5885">
        <v>0.4</v>
      </c>
      <c r="I5885">
        <v>1.2</v>
      </c>
      <c r="J5885" t="s">
        <v>619</v>
      </c>
      <c r="K5885">
        <v>36.313789999999997</v>
      </c>
      <c r="L5885">
        <v>-89.343220000000002</v>
      </c>
      <c r="M5885" s="100" t="s">
        <v>38448</v>
      </c>
      <c r="N5885" t="s">
        <v>619</v>
      </c>
      <c r="O5885" t="s">
        <v>42376</v>
      </c>
      <c r="P5885">
        <v>5</v>
      </c>
      <c r="Q5885" t="s">
        <v>27092</v>
      </c>
      <c r="R5885" t="s">
        <v>25816</v>
      </c>
      <c r="S5885" t="s">
        <v>26197</v>
      </c>
      <c r="T5885"/>
      <c r="U5885" t="s">
        <v>26198</v>
      </c>
      <c r="V5885" t="s">
        <v>26199</v>
      </c>
      <c r="W5885" s="91" t="s">
        <v>17437</v>
      </c>
      <c r="X5885" s="91" t="s">
        <v>35706</v>
      </c>
      <c r="Y5885" s="97"/>
      <c r="AA5885" s="91" t="str">
        <v>PAWPA5.3T0.4OB</v>
      </c>
    </row>
    <row r="5886" spans="1:27" s="91" customFormat="1" ht="15" customHeight="1" x14ac:dyDescent="0.35">
      <c r="A5886" t="s">
        <v>17439</v>
      </c>
      <c r="B5886" t="s">
        <v>17438</v>
      </c>
      <c r="C5886" t="s">
        <v>17440</v>
      </c>
      <c r="D5886" t="s">
        <v>17441</v>
      </c>
      <c r="E5886"/>
      <c r="F5886" t="s">
        <v>29083</v>
      </c>
      <c r="G5886"/>
      <c r="H5886">
        <v>0.7</v>
      </c>
      <c r="I5886">
        <v>3.08</v>
      </c>
      <c r="J5886" t="s">
        <v>793</v>
      </c>
      <c r="K5886">
        <v>36.420699999999997</v>
      </c>
      <c r="L5886">
        <v>-86.778660000000002</v>
      </c>
      <c r="M5886" s="100" t="s">
        <v>38413</v>
      </c>
      <c r="N5886" t="s">
        <v>26250</v>
      </c>
      <c r="O5886" t="s">
        <v>42322</v>
      </c>
      <c r="P5886">
        <v>4</v>
      </c>
      <c r="Q5886" t="s">
        <v>28131</v>
      </c>
      <c r="R5886" t="s">
        <v>25829</v>
      </c>
      <c r="S5886" t="s">
        <v>26197</v>
      </c>
      <c r="T5886"/>
      <c r="U5886" t="s">
        <v>26198</v>
      </c>
      <c r="V5886" t="s">
        <v>26199</v>
      </c>
      <c r="W5886" s="91" t="s">
        <v>17442</v>
      </c>
      <c r="X5886" s="91" t="s">
        <v>32997</v>
      </c>
      <c r="Y5886" s="97"/>
      <c r="AA5886" s="91" t="str">
        <v>PBRID000.7RN</v>
      </c>
    </row>
    <row r="5887" spans="1:27" s="91" customFormat="1" ht="15" customHeight="1" x14ac:dyDescent="0.35">
      <c r="A5887" t="s">
        <v>17444</v>
      </c>
      <c r="B5887" t="s">
        <v>17443</v>
      </c>
      <c r="C5887" t="s">
        <v>17440</v>
      </c>
      <c r="D5887" t="s">
        <v>17445</v>
      </c>
      <c r="E5887"/>
      <c r="F5887" t="s">
        <v>29083</v>
      </c>
      <c r="G5887"/>
      <c r="H5887">
        <v>2</v>
      </c>
      <c r="I5887">
        <v>0.74</v>
      </c>
      <c r="J5887" t="s">
        <v>793</v>
      </c>
      <c r="K5887">
        <v>36.412799999999997</v>
      </c>
      <c r="L5887">
        <v>-86.764399999999995</v>
      </c>
      <c r="M5887" s="100" t="s">
        <v>38413</v>
      </c>
      <c r="N5887" t="s">
        <v>26250</v>
      </c>
      <c r="O5887" t="s">
        <v>42322</v>
      </c>
      <c r="P5887">
        <v>4</v>
      </c>
      <c r="Q5887" t="s">
        <v>28131</v>
      </c>
      <c r="R5887" t="s">
        <v>25829</v>
      </c>
      <c r="S5887" t="s">
        <v>26197</v>
      </c>
      <c r="T5887" t="s">
        <v>28132</v>
      </c>
      <c r="U5887" t="s">
        <v>26207</v>
      </c>
      <c r="V5887" t="s">
        <v>26199</v>
      </c>
      <c r="X5887" s="91" t="s">
        <v>29581</v>
      </c>
      <c r="Y5887" s="97"/>
      <c r="AA5887" s="91" t="str">
        <v>PBRID002.0RN</v>
      </c>
    </row>
    <row r="5888" spans="1:27" s="91" customFormat="1" ht="15" customHeight="1" x14ac:dyDescent="0.35">
      <c r="A5888" t="s">
        <v>17447</v>
      </c>
      <c r="B5888" t="s">
        <v>17446</v>
      </c>
      <c r="C5888" t="s">
        <v>17448</v>
      </c>
      <c r="D5888" t="s">
        <v>17449</v>
      </c>
      <c r="E5888"/>
      <c r="F5888" t="s">
        <v>28994</v>
      </c>
      <c r="G5888"/>
      <c r="H5888">
        <v>0.5</v>
      </c>
      <c r="I5888">
        <v>7.66</v>
      </c>
      <c r="J5888" t="s">
        <v>64</v>
      </c>
      <c r="K5888">
        <v>36.249079999999999</v>
      </c>
      <c r="L5888">
        <v>-82.919430000000006</v>
      </c>
      <c r="M5888" s="100" t="s">
        <v>38387</v>
      </c>
      <c r="N5888" t="s">
        <v>26214</v>
      </c>
      <c r="O5888" t="s">
        <v>42213</v>
      </c>
      <c r="P5888">
        <v>5</v>
      </c>
      <c r="Q5888" t="s">
        <v>28133</v>
      </c>
      <c r="R5888" t="s">
        <v>25821</v>
      </c>
      <c r="S5888" t="s">
        <v>26197</v>
      </c>
      <c r="T5888"/>
      <c r="U5888" t="s">
        <v>26198</v>
      </c>
      <c r="V5888" t="s">
        <v>26204</v>
      </c>
      <c r="W5888" s="91" t="s">
        <v>17450</v>
      </c>
      <c r="X5888" s="91" t="s">
        <v>32998</v>
      </c>
      <c r="Y5888" s="97"/>
      <c r="AA5888" s="91" t="str">
        <v>PCAMP000.5GE</v>
      </c>
    </row>
    <row r="5889" spans="1:27" s="91" customFormat="1" ht="15" customHeight="1" x14ac:dyDescent="0.35">
      <c r="A5889" t="s">
        <v>17452</v>
      </c>
      <c r="B5889" t="s">
        <v>17451</v>
      </c>
      <c r="C5889" t="s">
        <v>17448</v>
      </c>
      <c r="D5889" t="s">
        <v>17453</v>
      </c>
      <c r="E5889"/>
      <c r="F5889" t="s">
        <v>29089</v>
      </c>
      <c r="G5889"/>
      <c r="H5889">
        <v>0.7</v>
      </c>
      <c r="I5889">
        <v>14.38</v>
      </c>
      <c r="J5889" t="s">
        <v>826</v>
      </c>
      <c r="K5889">
        <v>36.327221999999999</v>
      </c>
      <c r="L5889">
        <v>-85.200556000000006</v>
      </c>
      <c r="M5889" s="100" t="s">
        <v>38411</v>
      </c>
      <c r="N5889" t="s">
        <v>26248</v>
      </c>
      <c r="O5889" t="s">
        <v>42358</v>
      </c>
      <c r="P5889">
        <v>4</v>
      </c>
      <c r="Q5889" t="s">
        <v>32999</v>
      </c>
      <c r="R5889" t="s">
        <v>25812</v>
      </c>
      <c r="S5889" t="s">
        <v>26197</v>
      </c>
      <c r="T5889"/>
      <c r="U5889" t="s">
        <v>26198</v>
      </c>
      <c r="V5889" t="s">
        <v>26199</v>
      </c>
      <c r="Y5889" s="97"/>
      <c r="AA5889" s="91" t="str">
        <v>PCAMP000.7OV</v>
      </c>
    </row>
    <row r="5890" spans="1:27" s="91" customFormat="1" ht="15" customHeight="1" x14ac:dyDescent="0.35">
      <c r="A5890" t="s">
        <v>17455</v>
      </c>
      <c r="B5890" t="s">
        <v>17454</v>
      </c>
      <c r="C5890" t="s">
        <v>17448</v>
      </c>
      <c r="D5890" t="s">
        <v>17456</v>
      </c>
      <c r="E5890"/>
      <c r="F5890" t="s">
        <v>44</v>
      </c>
      <c r="G5890"/>
      <c r="H5890">
        <v>1.1000000000000001</v>
      </c>
      <c r="I5890">
        <v>2.39</v>
      </c>
      <c r="J5890" t="s">
        <v>2163</v>
      </c>
      <c r="K5890">
        <v>36.346209999999999</v>
      </c>
      <c r="L5890">
        <v>-83.519270000000006</v>
      </c>
      <c r="M5890" s="100" t="s">
        <v>38424</v>
      </c>
      <c r="N5890" t="s">
        <v>26272</v>
      </c>
      <c r="O5890" t="s">
        <v>42359</v>
      </c>
      <c r="P5890">
        <v>4</v>
      </c>
      <c r="Q5890" t="s">
        <v>26810</v>
      </c>
      <c r="R5890" t="s">
        <v>25825</v>
      </c>
      <c r="S5890" t="s">
        <v>26197</v>
      </c>
      <c r="T5890"/>
      <c r="U5890" t="s">
        <v>26198</v>
      </c>
      <c r="V5890" t="s">
        <v>26204</v>
      </c>
      <c r="W5890" s="91" t="s">
        <v>17457</v>
      </c>
      <c r="X5890" s="91" t="s">
        <v>34418</v>
      </c>
      <c r="Y5890" s="97"/>
      <c r="AA5890" s="91" t="str">
        <v>PCAMP001.1GR</v>
      </c>
    </row>
    <row r="5891" spans="1:27" s="91" customFormat="1" ht="15" customHeight="1" x14ac:dyDescent="0.35">
      <c r="A5891" t="s">
        <v>17459</v>
      </c>
      <c r="B5891" t="s">
        <v>17458</v>
      </c>
      <c r="C5891" t="s">
        <v>17448</v>
      </c>
      <c r="D5891" t="s">
        <v>17460</v>
      </c>
      <c r="E5891"/>
      <c r="F5891" t="s">
        <v>28994</v>
      </c>
      <c r="G5891"/>
      <c r="H5891">
        <v>1.5</v>
      </c>
      <c r="I5891">
        <v>4.66</v>
      </c>
      <c r="J5891" t="s">
        <v>64</v>
      </c>
      <c r="K5891">
        <v>36.265000000000001</v>
      </c>
      <c r="L5891">
        <v>-82.913200000000003</v>
      </c>
      <c r="M5891" s="100" t="s">
        <v>38387</v>
      </c>
      <c r="N5891" t="s">
        <v>26214</v>
      </c>
      <c r="O5891" t="s">
        <v>42213</v>
      </c>
      <c r="P5891">
        <v>5</v>
      </c>
      <c r="Q5891" t="s">
        <v>28133</v>
      </c>
      <c r="R5891" t="s">
        <v>25821</v>
      </c>
      <c r="S5891" t="s">
        <v>26197</v>
      </c>
      <c r="T5891"/>
      <c r="U5891" t="s">
        <v>26198</v>
      </c>
      <c r="V5891" t="s">
        <v>26204</v>
      </c>
      <c r="Y5891" s="97"/>
      <c r="AA5891" s="91" t="str">
        <v>PCAMP001.5GE</v>
      </c>
    </row>
    <row r="5892" spans="1:27" s="91" customFormat="1" ht="15" customHeight="1" x14ac:dyDescent="0.35">
      <c r="A5892" t="s">
        <v>17462</v>
      </c>
      <c r="B5892" t="s">
        <v>17461</v>
      </c>
      <c r="C5892" t="s">
        <v>17448</v>
      </c>
      <c r="D5892" t="s">
        <v>17463</v>
      </c>
      <c r="E5892"/>
      <c r="F5892" t="s">
        <v>28994</v>
      </c>
      <c r="G5892"/>
      <c r="H5892">
        <v>2.1</v>
      </c>
      <c r="I5892">
        <v>4.0199999999999996</v>
      </c>
      <c r="J5892" t="s">
        <v>64</v>
      </c>
      <c r="K5892">
        <v>36.273676000000002</v>
      </c>
      <c r="L5892">
        <v>-82.914726000000002</v>
      </c>
      <c r="M5892" s="100" t="s">
        <v>38387</v>
      </c>
      <c r="N5892" t="s">
        <v>26214</v>
      </c>
      <c r="O5892" t="s">
        <v>42213</v>
      </c>
      <c r="P5892">
        <v>5</v>
      </c>
      <c r="Q5892" t="s">
        <v>28133</v>
      </c>
      <c r="R5892" t="s">
        <v>25821</v>
      </c>
      <c r="S5892" t="s">
        <v>26197</v>
      </c>
      <c r="T5892"/>
      <c r="U5892" t="s">
        <v>26198</v>
      </c>
      <c r="V5892" t="s">
        <v>26204</v>
      </c>
      <c r="X5892" s="91" t="s">
        <v>35149</v>
      </c>
      <c r="Y5892" s="97"/>
      <c r="AA5892" s="91" t="str">
        <v>PCAMP002.1GE</v>
      </c>
    </row>
    <row r="5893" spans="1:27" s="91" customFormat="1" ht="15" customHeight="1" x14ac:dyDescent="0.35">
      <c r="A5893" t="s">
        <v>17465</v>
      </c>
      <c r="B5893" t="s">
        <v>17464</v>
      </c>
      <c r="C5893" t="s">
        <v>17466</v>
      </c>
      <c r="D5893" t="s">
        <v>17467</v>
      </c>
      <c r="E5893"/>
      <c r="F5893" t="s">
        <v>115</v>
      </c>
      <c r="G5893"/>
      <c r="H5893">
        <v>0.2</v>
      </c>
      <c r="I5893">
        <v>0.04</v>
      </c>
      <c r="J5893" t="s">
        <v>583</v>
      </c>
      <c r="K5893">
        <v>35.094110000000001</v>
      </c>
      <c r="L5893">
        <v>-85.618799999999993</v>
      </c>
      <c r="M5893" s="100" t="s">
        <v>38393</v>
      </c>
      <c r="N5893" t="s">
        <v>59</v>
      </c>
      <c r="O5893" t="s">
        <v>42360</v>
      </c>
      <c r="P5893">
        <v>5</v>
      </c>
      <c r="Q5893" t="s">
        <v>33000</v>
      </c>
      <c r="R5893" t="s">
        <v>25802</v>
      </c>
      <c r="S5893" t="s">
        <v>26197</v>
      </c>
      <c r="T5893"/>
      <c r="U5893" t="s">
        <v>26198</v>
      </c>
      <c r="V5893" t="s">
        <v>26199</v>
      </c>
      <c r="Y5893" s="97"/>
      <c r="AA5893" s="91" t="str">
        <v>PCAVE000.2MI</v>
      </c>
    </row>
    <row r="5894" spans="1:27" s="91" customFormat="1" ht="15" customHeight="1" x14ac:dyDescent="0.35">
      <c r="A5894" t="s">
        <v>17469</v>
      </c>
      <c r="B5894" t="s">
        <v>17468</v>
      </c>
      <c r="C5894" t="s">
        <v>17470</v>
      </c>
      <c r="D5894" t="s">
        <v>17471</v>
      </c>
      <c r="E5894"/>
      <c r="F5894" t="s">
        <v>58</v>
      </c>
      <c r="G5894"/>
      <c r="H5894">
        <v>1.3</v>
      </c>
      <c r="I5894">
        <v>0.27</v>
      </c>
      <c r="J5894" t="s">
        <v>583</v>
      </c>
      <c r="K5894">
        <v>35.109549999999999</v>
      </c>
      <c r="L5894">
        <v>-85.632099999999994</v>
      </c>
      <c r="M5894" s="100" t="s">
        <v>38393</v>
      </c>
      <c r="N5894" t="s">
        <v>59</v>
      </c>
      <c r="O5894" t="s">
        <v>42361</v>
      </c>
      <c r="P5894">
        <v>5</v>
      </c>
      <c r="Q5894" t="s">
        <v>33001</v>
      </c>
      <c r="R5894" t="s">
        <v>25802</v>
      </c>
      <c r="S5894" t="s">
        <v>26197</v>
      </c>
      <c r="T5894"/>
      <c r="U5894" t="s">
        <v>26198</v>
      </c>
      <c r="V5894" t="s">
        <v>26199</v>
      </c>
      <c r="W5894" s="91" t="s">
        <v>17472</v>
      </c>
      <c r="X5894" s="91" t="s">
        <v>33002</v>
      </c>
      <c r="Y5894" s="97"/>
      <c r="AA5894" s="91" t="str">
        <v>PCOVE0.5T1.3MI</v>
      </c>
    </row>
    <row r="5895" spans="1:27" s="91" customFormat="1" ht="15" customHeight="1" x14ac:dyDescent="0.35">
      <c r="A5895" t="s">
        <v>36681</v>
      </c>
      <c r="B5895" t="s">
        <v>36682</v>
      </c>
      <c r="C5895" t="s">
        <v>36683</v>
      </c>
      <c r="D5895" t="s">
        <v>36684</v>
      </c>
      <c r="E5895"/>
      <c r="F5895" t="s">
        <v>115</v>
      </c>
      <c r="G5895" t="s">
        <v>29089</v>
      </c>
      <c r="H5895">
        <v>0.5</v>
      </c>
      <c r="I5895">
        <v>11.7</v>
      </c>
      <c r="J5895" t="s">
        <v>583</v>
      </c>
      <c r="K5895">
        <v>35.093780000000002</v>
      </c>
      <c r="L5895">
        <v>-85.631280000000004</v>
      </c>
      <c r="M5895" s="100" t="s">
        <v>38393</v>
      </c>
      <c r="N5895" t="s">
        <v>59</v>
      </c>
      <c r="O5895" t="s">
        <v>42360</v>
      </c>
      <c r="P5895">
        <v>5</v>
      </c>
      <c r="Q5895" t="s">
        <v>33001</v>
      </c>
      <c r="R5895" t="s">
        <v>25802</v>
      </c>
      <c r="S5895" t="s">
        <v>26197</v>
      </c>
      <c r="T5895"/>
      <c r="U5895" t="s">
        <v>26198</v>
      </c>
      <c r="V5895" t="s">
        <v>26199</v>
      </c>
      <c r="Y5895" s="97"/>
      <c r="AA5895" s="91" t="str">
        <v>PCOVE000.5MI</v>
      </c>
    </row>
    <row r="5896" spans="1:27" s="91" customFormat="1" ht="15" customHeight="1" x14ac:dyDescent="0.35">
      <c r="A5896" t="s">
        <v>17474</v>
      </c>
      <c r="B5896" t="s">
        <v>17473</v>
      </c>
      <c r="C5896" t="s">
        <v>17475</v>
      </c>
      <c r="D5896" t="s">
        <v>17476</v>
      </c>
      <c r="E5896"/>
      <c r="F5896" t="s">
        <v>29086</v>
      </c>
      <c r="G5896" t="s">
        <v>29089</v>
      </c>
      <c r="H5896">
        <v>1.3</v>
      </c>
      <c r="I5896">
        <v>16.18</v>
      </c>
      <c r="J5896" t="s">
        <v>814</v>
      </c>
      <c r="K5896">
        <v>36.433329999999998</v>
      </c>
      <c r="L5896">
        <v>-85.015277999999995</v>
      </c>
      <c r="M5896" s="100" t="s">
        <v>38411</v>
      </c>
      <c r="N5896" t="s">
        <v>26248</v>
      </c>
      <c r="O5896" t="s">
        <v>42362</v>
      </c>
      <c r="P5896">
        <v>4</v>
      </c>
      <c r="Q5896" t="s">
        <v>33003</v>
      </c>
      <c r="R5896" t="s">
        <v>25812</v>
      </c>
      <c r="S5896" t="s">
        <v>26197</v>
      </c>
      <c r="T5896"/>
      <c r="U5896" t="s">
        <v>26198</v>
      </c>
      <c r="V5896" t="s">
        <v>26199</v>
      </c>
      <c r="W5896" s="91" t="s">
        <v>17477</v>
      </c>
      <c r="X5896" s="91" t="s">
        <v>38057</v>
      </c>
      <c r="Y5896" s="97"/>
      <c r="AA5896" s="91" t="str">
        <v>PCOVE001.3FE</v>
      </c>
    </row>
    <row r="5897" spans="1:27" s="91" customFormat="1" ht="15" customHeight="1" x14ac:dyDescent="0.35">
      <c r="A5897" t="s">
        <v>17479</v>
      </c>
      <c r="B5897" t="s">
        <v>17478</v>
      </c>
      <c r="C5897" t="s">
        <v>17480</v>
      </c>
      <c r="D5897" t="s">
        <v>17481</v>
      </c>
      <c r="E5897"/>
      <c r="F5897" t="s">
        <v>33</v>
      </c>
      <c r="G5897"/>
      <c r="H5897">
        <v>0.1</v>
      </c>
      <c r="I5897">
        <v>5.31</v>
      </c>
      <c r="J5897" t="s">
        <v>253</v>
      </c>
      <c r="K5897">
        <v>36.432780000000001</v>
      </c>
      <c r="L5897">
        <v>-86.564719999999994</v>
      </c>
      <c r="M5897" s="100" t="s">
        <v>38431</v>
      </c>
      <c r="N5897" t="s">
        <v>26295</v>
      </c>
      <c r="O5897" t="s">
        <v>42363</v>
      </c>
      <c r="P5897">
        <v>4</v>
      </c>
      <c r="Q5897" t="s">
        <v>28135</v>
      </c>
      <c r="R5897" t="s">
        <v>25829</v>
      </c>
      <c r="S5897" t="s">
        <v>26197</v>
      </c>
      <c r="T5897"/>
      <c r="U5897" t="s">
        <v>26198</v>
      </c>
      <c r="V5897" t="s">
        <v>26199</v>
      </c>
      <c r="X5897" s="91" t="s">
        <v>35707</v>
      </c>
      <c r="Y5897" s="97"/>
      <c r="AA5897" s="91" t="str">
        <v>PDEE000.1SR</v>
      </c>
    </row>
    <row r="5898" spans="1:27" s="91" customFormat="1" ht="15" customHeight="1" x14ac:dyDescent="0.35">
      <c r="A5898" t="s">
        <v>17483</v>
      </c>
      <c r="B5898" t="s">
        <v>17482</v>
      </c>
      <c r="C5898" t="s">
        <v>17484</v>
      </c>
      <c r="D5898" t="s">
        <v>17485</v>
      </c>
      <c r="E5898"/>
      <c r="F5898" t="s">
        <v>29083</v>
      </c>
      <c r="G5898"/>
      <c r="H5898">
        <v>0.1</v>
      </c>
      <c r="I5898">
        <v>3.13</v>
      </c>
      <c r="J5898" t="s">
        <v>19</v>
      </c>
      <c r="K5898">
        <v>36.19</v>
      </c>
      <c r="L5898">
        <v>-87.262777999999997</v>
      </c>
      <c r="M5898" s="100" t="s">
        <v>38379</v>
      </c>
      <c r="N5898" t="s">
        <v>26205</v>
      </c>
      <c r="O5898" t="s">
        <v>42364</v>
      </c>
      <c r="P5898">
        <v>1</v>
      </c>
      <c r="Q5898" t="s">
        <v>33004</v>
      </c>
      <c r="R5898" t="s">
        <v>25829</v>
      </c>
      <c r="S5898" t="s">
        <v>26197</v>
      </c>
      <c r="T5898"/>
      <c r="U5898" t="s">
        <v>26198</v>
      </c>
      <c r="V5898" t="s">
        <v>26199</v>
      </c>
      <c r="Y5898" s="97"/>
      <c r="AA5898" s="91" t="str">
        <v>PEABO000.1DI</v>
      </c>
    </row>
    <row r="5899" spans="1:27" s="91" customFormat="1" ht="15" customHeight="1" x14ac:dyDescent="0.35">
      <c r="A5899" t="s">
        <v>17487</v>
      </c>
      <c r="B5899" t="s">
        <v>17486</v>
      </c>
      <c r="C5899" t="s">
        <v>17488</v>
      </c>
      <c r="D5899" t="s">
        <v>17489</v>
      </c>
      <c r="E5899"/>
      <c r="F5899" t="s">
        <v>27</v>
      </c>
      <c r="G5899"/>
      <c r="H5899">
        <v>1.5</v>
      </c>
      <c r="I5899">
        <v>6.38</v>
      </c>
      <c r="J5899" t="s">
        <v>888</v>
      </c>
      <c r="K5899">
        <v>35.699280000000002</v>
      </c>
      <c r="L5899">
        <v>-89.03389</v>
      </c>
      <c r="M5899" s="100" t="s">
        <v>38381</v>
      </c>
      <c r="N5899" t="s">
        <v>26209</v>
      </c>
      <c r="O5899" t="s">
        <v>42197</v>
      </c>
      <c r="P5899">
        <v>1</v>
      </c>
      <c r="Q5899" t="s">
        <v>28136</v>
      </c>
      <c r="R5899" t="s">
        <v>25816</v>
      </c>
      <c r="S5899" t="s">
        <v>26197</v>
      </c>
      <c r="T5899"/>
      <c r="U5899" t="s">
        <v>26198</v>
      </c>
      <c r="V5899" t="s">
        <v>26199</v>
      </c>
      <c r="Y5899" s="97"/>
      <c r="AA5899" s="91" t="str">
        <v>PEARS001.5CK</v>
      </c>
    </row>
    <row r="5900" spans="1:27" s="91" customFormat="1" ht="15" customHeight="1" x14ac:dyDescent="0.35">
      <c r="A5900" t="s">
        <v>38058</v>
      </c>
      <c r="B5900" t="s">
        <v>38059</v>
      </c>
      <c r="C5900" t="s">
        <v>38060</v>
      </c>
      <c r="D5900" t="s">
        <v>38061</v>
      </c>
      <c r="E5900"/>
      <c r="F5900" t="s">
        <v>29083</v>
      </c>
      <c r="G5900"/>
      <c r="H5900">
        <v>0.2</v>
      </c>
      <c r="I5900">
        <v>0.06</v>
      </c>
      <c r="J5900" t="s">
        <v>100</v>
      </c>
      <c r="K5900">
        <v>35.528359999999999</v>
      </c>
      <c r="L5900">
        <v>-87.446820000000002</v>
      </c>
      <c r="M5900" s="100" t="s">
        <v>38382</v>
      </c>
      <c r="N5900" t="s">
        <v>26210</v>
      </c>
      <c r="O5900" t="s">
        <v>42526</v>
      </c>
      <c r="P5900">
        <v>3</v>
      </c>
      <c r="Q5900" t="s">
        <v>31133</v>
      </c>
      <c r="R5900" t="s">
        <v>25808</v>
      </c>
      <c r="S5900" t="s">
        <v>26197</v>
      </c>
      <c r="T5900"/>
      <c r="U5900" t="s">
        <v>26198</v>
      </c>
      <c r="V5900" t="s">
        <v>26199</v>
      </c>
      <c r="X5900" s="91" t="s">
        <v>37991</v>
      </c>
      <c r="Y5900" s="97"/>
      <c r="AA5900" s="91" t="str">
        <v>PEAVY_G0.2LS</v>
      </c>
    </row>
    <row r="5901" spans="1:27" s="91" customFormat="1" ht="15" customHeight="1" x14ac:dyDescent="0.35">
      <c r="A5901" t="s">
        <v>17491</v>
      </c>
      <c r="B5901" t="s">
        <v>17490</v>
      </c>
      <c r="C5901" t="s">
        <v>17492</v>
      </c>
      <c r="D5901" t="s">
        <v>17493</v>
      </c>
      <c r="E5901"/>
      <c r="F5901" t="s">
        <v>115</v>
      </c>
      <c r="G5901"/>
      <c r="H5901">
        <v>0.3</v>
      </c>
      <c r="I5901">
        <v>1.62</v>
      </c>
      <c r="J5901" t="s">
        <v>583</v>
      </c>
      <c r="K5901">
        <v>35.097200000000001</v>
      </c>
      <c r="L5901">
        <v>-85.546199999999999</v>
      </c>
      <c r="M5901" s="100" t="s">
        <v>38393</v>
      </c>
      <c r="N5901" t="s">
        <v>59</v>
      </c>
      <c r="O5901" t="s">
        <v>42299</v>
      </c>
      <c r="P5901">
        <v>5</v>
      </c>
      <c r="Q5901" t="s">
        <v>28137</v>
      </c>
      <c r="R5901" t="s">
        <v>25802</v>
      </c>
      <c r="S5901" t="s">
        <v>26197</v>
      </c>
      <c r="T5901"/>
      <c r="U5901" t="s">
        <v>26198</v>
      </c>
      <c r="V5901" t="s">
        <v>26199</v>
      </c>
      <c r="X5901" s="91" t="s">
        <v>35708</v>
      </c>
      <c r="Y5901" s="97"/>
      <c r="AA5901" s="91" t="str">
        <v>PECK000.3MI</v>
      </c>
    </row>
    <row r="5902" spans="1:27" s="91" customFormat="1" ht="15" customHeight="1" x14ac:dyDescent="0.35">
      <c r="A5902" s="310" t="s">
        <v>41603</v>
      </c>
      <c r="B5902" s="310" t="s">
        <v>41604</v>
      </c>
      <c r="C5902" s="310" t="s">
        <v>41605</v>
      </c>
      <c r="D5902" s="310" t="s">
        <v>41606</v>
      </c>
      <c r="E5902" s="310"/>
      <c r="F5902" s="310" t="s">
        <v>28994</v>
      </c>
      <c r="G5902" s="310" t="s">
        <v>44</v>
      </c>
      <c r="H5902" s="314">
        <v>0.7</v>
      </c>
      <c r="I5902" s="314">
        <v>7.06</v>
      </c>
      <c r="J5902" s="310" t="s">
        <v>1015</v>
      </c>
      <c r="K5902" s="314">
        <v>36.019109999999998</v>
      </c>
      <c r="L5902" s="314">
        <v>-83.534779999999998</v>
      </c>
      <c r="M5902" s="314" t="s">
        <v>38394</v>
      </c>
      <c r="N5902" s="310" t="s">
        <v>26308</v>
      </c>
      <c r="O5902" s="310" t="s">
        <v>41607</v>
      </c>
      <c r="P5902" s="314">
        <v>5</v>
      </c>
      <c r="Q5902" s="310" t="s">
        <v>41608</v>
      </c>
      <c r="R5902" s="310" t="s">
        <v>25825</v>
      </c>
      <c r="S5902" s="310" t="s">
        <v>26197</v>
      </c>
      <c r="T5902" s="310"/>
      <c r="U5902" s="310" t="s">
        <v>26198</v>
      </c>
      <c r="V5902" s="310" t="s">
        <v>26204</v>
      </c>
      <c r="Y5902" s="97"/>
      <c r="AA5902" s="91" t="str">
        <v>PEIDM_S0.7JE</v>
      </c>
    </row>
    <row r="5903" spans="1:27" s="91" customFormat="1" ht="15" customHeight="1" x14ac:dyDescent="0.35">
      <c r="A5903" t="s">
        <v>17495</v>
      </c>
      <c r="B5903" t="s">
        <v>17494</v>
      </c>
      <c r="C5903" t="s">
        <v>17496</v>
      </c>
      <c r="D5903" t="s">
        <v>17497</v>
      </c>
      <c r="E5903"/>
      <c r="F5903" t="s">
        <v>44</v>
      </c>
      <c r="G5903"/>
      <c r="H5903">
        <v>0.9</v>
      </c>
      <c r="I5903">
        <v>2.21</v>
      </c>
      <c r="J5903" t="s">
        <v>301</v>
      </c>
      <c r="K5903">
        <v>35.220440000000004</v>
      </c>
      <c r="L5903">
        <v>-84.59057</v>
      </c>
      <c r="M5903" s="100" t="s">
        <v>38384</v>
      </c>
      <c r="N5903" t="s">
        <v>26211</v>
      </c>
      <c r="O5903" t="s">
        <v>42365</v>
      </c>
      <c r="P5903">
        <v>2</v>
      </c>
      <c r="Q5903" t="s">
        <v>29345</v>
      </c>
      <c r="R5903" t="s">
        <v>25802</v>
      </c>
      <c r="S5903" t="s">
        <v>26197</v>
      </c>
      <c r="T5903"/>
      <c r="U5903" t="s">
        <v>26198</v>
      </c>
      <c r="V5903" t="s">
        <v>26204</v>
      </c>
      <c r="X5903" s="91" t="s">
        <v>33005</v>
      </c>
      <c r="Y5903" s="97"/>
      <c r="AA5903" s="91" t="str">
        <v>PELL000.9PO</v>
      </c>
    </row>
    <row r="5904" spans="1:27" s="91" customFormat="1" ht="15" customHeight="1" x14ac:dyDescent="0.35">
      <c r="A5904" t="s">
        <v>17499</v>
      </c>
      <c r="B5904" t="s">
        <v>17498</v>
      </c>
      <c r="C5904" t="s">
        <v>17496</v>
      </c>
      <c r="D5904" t="s">
        <v>17500</v>
      </c>
      <c r="E5904"/>
      <c r="F5904" t="s">
        <v>44</v>
      </c>
      <c r="G5904"/>
      <c r="H5904">
        <v>1</v>
      </c>
      <c r="I5904">
        <v>2.19</v>
      </c>
      <c r="J5904" t="s">
        <v>301</v>
      </c>
      <c r="K5904">
        <v>35.219830000000002</v>
      </c>
      <c r="L5904">
        <v>-84.588710000000006</v>
      </c>
      <c r="M5904" s="100" t="s">
        <v>38384</v>
      </c>
      <c r="N5904" t="s">
        <v>26211</v>
      </c>
      <c r="O5904" t="s">
        <v>42365</v>
      </c>
      <c r="P5904">
        <v>2</v>
      </c>
      <c r="Q5904" t="s">
        <v>29345</v>
      </c>
      <c r="R5904" t="s">
        <v>25802</v>
      </c>
      <c r="S5904" t="s">
        <v>26197</v>
      </c>
      <c r="T5904"/>
      <c r="U5904" t="s">
        <v>26198</v>
      </c>
      <c r="V5904" t="s">
        <v>26204</v>
      </c>
      <c r="X5904" s="91" t="s">
        <v>33006</v>
      </c>
      <c r="Y5904" s="97"/>
      <c r="AA5904" s="91" t="str">
        <v>PELL001.0PO</v>
      </c>
    </row>
    <row r="5905" spans="1:27" s="91" customFormat="1" ht="15" customHeight="1" x14ac:dyDescent="0.35">
      <c r="A5905" t="s">
        <v>29342</v>
      </c>
      <c r="B5905" t="s">
        <v>29343</v>
      </c>
      <c r="C5905" t="s">
        <v>17496</v>
      </c>
      <c r="D5905" t="s">
        <v>29344</v>
      </c>
      <c r="E5905"/>
      <c r="F5905" t="s">
        <v>44</v>
      </c>
      <c r="G5905" t="s">
        <v>28981</v>
      </c>
      <c r="H5905">
        <v>1.4</v>
      </c>
      <c r="I5905">
        <v>1.49</v>
      </c>
      <c r="J5905" t="s">
        <v>301</v>
      </c>
      <c r="K5905">
        <v>35.215870000000002</v>
      </c>
      <c r="L5905">
        <v>-84.586950000000002</v>
      </c>
      <c r="M5905" s="100" t="s">
        <v>38384</v>
      </c>
      <c r="N5905" t="s">
        <v>26211</v>
      </c>
      <c r="O5905" t="s">
        <v>42365</v>
      </c>
      <c r="P5905">
        <v>2</v>
      </c>
      <c r="Q5905" t="s">
        <v>29345</v>
      </c>
      <c r="R5905" t="s">
        <v>25802</v>
      </c>
      <c r="S5905" t="s">
        <v>26197</v>
      </c>
      <c r="T5905"/>
      <c r="U5905" t="s">
        <v>26198</v>
      </c>
      <c r="V5905" t="s">
        <v>26204</v>
      </c>
      <c r="Y5905" s="97"/>
      <c r="AA5905" s="91" t="str">
        <v>PELL001.4PO</v>
      </c>
    </row>
    <row r="5906" spans="1:27" s="91" customFormat="1" ht="15" customHeight="1" x14ac:dyDescent="0.35">
      <c r="A5906" t="s">
        <v>17502</v>
      </c>
      <c r="B5906" t="s">
        <v>17501</v>
      </c>
      <c r="C5906" t="s">
        <v>17496</v>
      </c>
      <c r="D5906" t="s">
        <v>17503</v>
      </c>
      <c r="E5906"/>
      <c r="F5906" t="s">
        <v>28981</v>
      </c>
      <c r="G5906"/>
      <c r="H5906">
        <v>2</v>
      </c>
      <c r="I5906">
        <v>0.7</v>
      </c>
      <c r="J5906" t="s">
        <v>301</v>
      </c>
      <c r="K5906">
        <v>35.213410000000003</v>
      </c>
      <c r="L5906">
        <v>-84.578980000000001</v>
      </c>
      <c r="M5906" s="100" t="s">
        <v>38384</v>
      </c>
      <c r="N5906" t="s">
        <v>26211</v>
      </c>
      <c r="O5906" t="s">
        <v>42365</v>
      </c>
      <c r="P5906">
        <v>2</v>
      </c>
      <c r="Q5906" t="s">
        <v>29345</v>
      </c>
      <c r="R5906" t="s">
        <v>25802</v>
      </c>
      <c r="S5906" t="s">
        <v>26197</v>
      </c>
      <c r="T5906"/>
      <c r="U5906" t="s">
        <v>26198</v>
      </c>
      <c r="V5906" t="s">
        <v>26204</v>
      </c>
      <c r="X5906" s="91" t="s">
        <v>33007</v>
      </c>
      <c r="Y5906" s="97"/>
      <c r="AA5906" s="91" t="str">
        <v>PELL002.0PO</v>
      </c>
    </row>
    <row r="5907" spans="1:27" s="91" customFormat="1" ht="15" customHeight="1" x14ac:dyDescent="0.35">
      <c r="A5907" t="s">
        <v>17505</v>
      </c>
      <c r="B5907" t="s">
        <v>17504</v>
      </c>
      <c r="C5907" t="s">
        <v>17506</v>
      </c>
      <c r="D5907" t="s">
        <v>17507</v>
      </c>
      <c r="E5907"/>
      <c r="F5907" t="s">
        <v>29083</v>
      </c>
      <c r="G5907"/>
      <c r="H5907">
        <v>0.1</v>
      </c>
      <c r="I5907">
        <v>3</v>
      </c>
      <c r="J5907" t="s">
        <v>423</v>
      </c>
      <c r="K5907">
        <v>35.972222000000002</v>
      </c>
      <c r="L5907">
        <v>-87.583888999999999</v>
      </c>
      <c r="M5907" s="100" t="s">
        <v>38382</v>
      </c>
      <c r="N5907" t="s">
        <v>26210</v>
      </c>
      <c r="O5907" t="s">
        <v>42366</v>
      </c>
      <c r="P5907">
        <v>3</v>
      </c>
      <c r="Q5907" t="s">
        <v>33008</v>
      </c>
      <c r="R5907" t="s">
        <v>25829</v>
      </c>
      <c r="S5907" t="s">
        <v>26197</v>
      </c>
      <c r="T5907"/>
      <c r="U5907" t="s">
        <v>26198</v>
      </c>
      <c r="V5907" t="s">
        <v>26199</v>
      </c>
      <c r="Y5907" s="97"/>
      <c r="AA5907" s="91" t="str">
        <v>PEMBE000.1HU</v>
      </c>
    </row>
    <row r="5908" spans="1:27" s="91" customFormat="1" ht="15" customHeight="1" x14ac:dyDescent="0.35">
      <c r="A5908" t="s">
        <v>17509</v>
      </c>
      <c r="B5908" t="s">
        <v>17508</v>
      </c>
      <c r="C5908" t="s">
        <v>17510</v>
      </c>
      <c r="D5908" t="s">
        <v>17511</v>
      </c>
      <c r="E5908"/>
      <c r="F5908" t="s">
        <v>27</v>
      </c>
      <c r="G5908"/>
      <c r="H5908">
        <v>0.5</v>
      </c>
      <c r="I5908">
        <v>1.21</v>
      </c>
      <c r="J5908" t="s">
        <v>207</v>
      </c>
      <c r="K5908">
        <v>36.170679999999997</v>
      </c>
      <c r="L5908">
        <v>-88.729069999999993</v>
      </c>
      <c r="M5908" s="100" t="s">
        <v>38404</v>
      </c>
      <c r="N5908" t="s">
        <v>26243</v>
      </c>
      <c r="O5908" t="s">
        <v>42367</v>
      </c>
      <c r="P5908">
        <v>5</v>
      </c>
      <c r="Q5908" t="s">
        <v>26932</v>
      </c>
      <c r="R5908" t="s">
        <v>25816</v>
      </c>
      <c r="S5908" t="s">
        <v>26197</v>
      </c>
      <c r="T5908"/>
      <c r="U5908" t="s">
        <v>26198</v>
      </c>
      <c r="V5908" t="s">
        <v>26199</v>
      </c>
      <c r="Y5908" s="97"/>
      <c r="AA5908" s="91" t="str">
        <v>PENCE000.5WY</v>
      </c>
    </row>
    <row r="5909" spans="1:27" s="91" customFormat="1" ht="15" customHeight="1" x14ac:dyDescent="0.35">
      <c r="A5909" t="s">
        <v>17513</v>
      </c>
      <c r="B5909" t="s">
        <v>17512</v>
      </c>
      <c r="C5909" t="s">
        <v>17514</v>
      </c>
      <c r="D5909" t="s">
        <v>17515</v>
      </c>
      <c r="E5909"/>
      <c r="F5909" t="s">
        <v>28985</v>
      </c>
      <c r="G5909"/>
      <c r="H5909">
        <v>0.9</v>
      </c>
      <c r="I5909">
        <v>0.61</v>
      </c>
      <c r="J5909" t="s">
        <v>301</v>
      </c>
      <c r="K5909">
        <v>35.015329999999999</v>
      </c>
      <c r="L5909">
        <v>-84.540350000000004</v>
      </c>
      <c r="M5909" s="100" t="s">
        <v>38423</v>
      </c>
      <c r="N5909" t="s">
        <v>26269</v>
      </c>
      <c r="O5909" t="s">
        <v>42368</v>
      </c>
      <c r="P5909">
        <v>1</v>
      </c>
      <c r="Q5909" t="s">
        <v>33009</v>
      </c>
      <c r="R5909" t="s">
        <v>25802</v>
      </c>
      <c r="S5909" t="s">
        <v>26197</v>
      </c>
      <c r="T5909"/>
      <c r="U5909" t="s">
        <v>26198</v>
      </c>
      <c r="V5909" t="s">
        <v>26204</v>
      </c>
      <c r="X5909" s="91" t="s">
        <v>33010</v>
      </c>
      <c r="Y5909" s="97"/>
      <c r="AA5909" s="91" t="str">
        <v>PENIT000.9PO</v>
      </c>
    </row>
    <row r="5910" spans="1:27" s="91" customFormat="1" ht="15" customHeight="1" x14ac:dyDescent="0.35">
      <c r="A5910" t="s">
        <v>17517</v>
      </c>
      <c r="B5910" t="s">
        <v>17516</v>
      </c>
      <c r="C5910" t="s">
        <v>17518</v>
      </c>
      <c r="D5910" t="s">
        <v>17519</v>
      </c>
      <c r="E5910"/>
      <c r="F5910" t="s">
        <v>44</v>
      </c>
      <c r="G5910"/>
      <c r="H5910">
        <v>0.1</v>
      </c>
      <c r="I5910">
        <v>2.77</v>
      </c>
      <c r="J5910" t="s">
        <v>766</v>
      </c>
      <c r="K5910">
        <v>35.331220000000002</v>
      </c>
      <c r="L5910">
        <v>-85.010425999999995</v>
      </c>
      <c r="M5910" s="100" t="s">
        <v>38386</v>
      </c>
      <c r="N5910" t="s">
        <v>29084</v>
      </c>
      <c r="O5910" t="s">
        <v>42369</v>
      </c>
      <c r="P5910">
        <v>3</v>
      </c>
      <c r="Q5910" t="s">
        <v>33011</v>
      </c>
      <c r="R5910" t="s">
        <v>25802</v>
      </c>
      <c r="S5910" t="s">
        <v>26197</v>
      </c>
      <c r="T5910"/>
      <c r="U5910" t="s">
        <v>26198</v>
      </c>
      <c r="V5910" t="s">
        <v>26204</v>
      </c>
      <c r="Y5910" s="97"/>
      <c r="AA5910" s="91" t="str">
        <v>PENNY000.1HM</v>
      </c>
    </row>
    <row r="5911" spans="1:27" s="91" customFormat="1" ht="15" customHeight="1" x14ac:dyDescent="0.35">
      <c r="A5911" t="s">
        <v>17521</v>
      </c>
      <c r="B5911" t="s">
        <v>17520</v>
      </c>
      <c r="C5911" t="s">
        <v>17522</v>
      </c>
      <c r="D5911" t="s">
        <v>17523</v>
      </c>
      <c r="E5911"/>
      <c r="F5911" t="s">
        <v>9</v>
      </c>
      <c r="G5911"/>
      <c r="H5911">
        <v>0.7</v>
      </c>
      <c r="I5911">
        <v>15.42</v>
      </c>
      <c r="J5911" t="s">
        <v>28</v>
      </c>
      <c r="K5911">
        <v>35.443800000000003</v>
      </c>
      <c r="L5911">
        <v>-89.073499999999996</v>
      </c>
      <c r="M5911" s="100" t="s">
        <v>38450</v>
      </c>
      <c r="N5911" t="s">
        <v>26319</v>
      </c>
      <c r="O5911" t="s">
        <v>42370</v>
      </c>
      <c r="P5911">
        <v>4</v>
      </c>
      <c r="Q5911" t="s">
        <v>33012</v>
      </c>
      <c r="R5911" t="s">
        <v>25816</v>
      </c>
      <c r="S5911" t="s">
        <v>26197</v>
      </c>
      <c r="T5911"/>
      <c r="U5911" t="s">
        <v>26198</v>
      </c>
      <c r="V5911" t="s">
        <v>26199</v>
      </c>
      <c r="X5911" s="91" t="s">
        <v>29689</v>
      </c>
      <c r="Y5911" s="97"/>
      <c r="AA5911" s="91" t="str">
        <v>PENNY000.7MN</v>
      </c>
    </row>
    <row r="5912" spans="1:27" s="91" customFormat="1" ht="15" customHeight="1" x14ac:dyDescent="0.35">
      <c r="A5912" s="310" t="s">
        <v>39949</v>
      </c>
      <c r="B5912" s="310" t="s">
        <v>39950</v>
      </c>
      <c r="C5912" s="310" t="s">
        <v>17522</v>
      </c>
      <c r="D5912" s="310" t="s">
        <v>17523</v>
      </c>
      <c r="E5912" s="310"/>
      <c r="F5912" s="310" t="s">
        <v>9</v>
      </c>
      <c r="G5912" s="310"/>
      <c r="H5912" s="314">
        <v>1.8</v>
      </c>
      <c r="I5912" s="314">
        <v>5.0999999999999996</v>
      </c>
      <c r="J5912" s="310" t="s">
        <v>28</v>
      </c>
      <c r="K5912" s="314">
        <v>35.451900000000002</v>
      </c>
      <c r="L5912" s="314">
        <v>-89.060900000000004</v>
      </c>
      <c r="M5912" s="314" t="s">
        <v>38450</v>
      </c>
      <c r="N5912" s="310" t="s">
        <v>26319</v>
      </c>
      <c r="O5912" s="310" t="s">
        <v>39951</v>
      </c>
      <c r="P5912" s="314">
        <v>4</v>
      </c>
      <c r="Q5912" s="310" t="s">
        <v>33012</v>
      </c>
      <c r="R5912" s="310" t="s">
        <v>25816</v>
      </c>
      <c r="S5912" s="310" t="s">
        <v>26197</v>
      </c>
      <c r="T5912" s="310"/>
      <c r="U5912" s="310" t="s">
        <v>26198</v>
      </c>
      <c r="V5912" s="310" t="s">
        <v>26199</v>
      </c>
      <c r="Y5912" s="97"/>
      <c r="AA5912" s="91" t="str">
        <v>PENNY001.8MN</v>
      </c>
    </row>
    <row r="5913" spans="1:27" s="91" customFormat="1" ht="15" customHeight="1" x14ac:dyDescent="0.35">
      <c r="A5913" t="s">
        <v>17525</v>
      </c>
      <c r="B5913" t="s">
        <v>17524</v>
      </c>
      <c r="C5913" t="s">
        <v>17526</v>
      </c>
      <c r="D5913" t="s">
        <v>17527</v>
      </c>
      <c r="E5913"/>
      <c r="F5913" t="s">
        <v>29088</v>
      </c>
      <c r="G5913"/>
      <c r="H5913">
        <v>0.4</v>
      </c>
      <c r="I5913">
        <v>3.42</v>
      </c>
      <c r="J5913" t="s">
        <v>793</v>
      </c>
      <c r="K5913">
        <v>36.523679999999999</v>
      </c>
      <c r="L5913">
        <v>-86.879180000000005</v>
      </c>
      <c r="M5913" s="100" t="s">
        <v>38413</v>
      </c>
      <c r="N5913" t="s">
        <v>26250</v>
      </c>
      <c r="O5913" t="s">
        <v>42371</v>
      </c>
      <c r="P5913">
        <v>4</v>
      </c>
      <c r="Q5913" t="s">
        <v>28139</v>
      </c>
      <c r="R5913" t="s">
        <v>25829</v>
      </c>
      <c r="S5913" t="s">
        <v>26197</v>
      </c>
      <c r="T5913"/>
      <c r="U5913" t="s">
        <v>26198</v>
      </c>
      <c r="V5913" t="s">
        <v>26199</v>
      </c>
      <c r="X5913" s="91" t="s">
        <v>35709</v>
      </c>
      <c r="Y5913" s="97"/>
      <c r="AA5913" s="91" t="str">
        <v>PEPPE000.4RN</v>
      </c>
    </row>
    <row r="5914" spans="1:27" s="91" customFormat="1" ht="15" customHeight="1" x14ac:dyDescent="0.35">
      <c r="A5914" t="s">
        <v>17529</v>
      </c>
      <c r="B5914" t="s">
        <v>17528</v>
      </c>
      <c r="C5914" t="s">
        <v>17530</v>
      </c>
      <c r="D5914" t="s">
        <v>17531</v>
      </c>
      <c r="E5914"/>
      <c r="F5914" t="s">
        <v>44</v>
      </c>
      <c r="G5914"/>
      <c r="H5914">
        <v>0.7</v>
      </c>
      <c r="I5914">
        <v>1.72</v>
      </c>
      <c r="J5914" t="s">
        <v>15</v>
      </c>
      <c r="K5914">
        <v>35.79074</v>
      </c>
      <c r="L5914">
        <v>-83.896039999999999</v>
      </c>
      <c r="M5914" s="100" t="s">
        <v>38415</v>
      </c>
      <c r="N5914" t="s">
        <v>26602</v>
      </c>
      <c r="O5914" t="s">
        <v>42320</v>
      </c>
      <c r="P5914">
        <v>2</v>
      </c>
      <c r="Q5914" t="s">
        <v>28140</v>
      </c>
      <c r="R5914" t="s">
        <v>25825</v>
      </c>
      <c r="S5914" t="s">
        <v>26197</v>
      </c>
      <c r="T5914"/>
      <c r="U5914" t="s">
        <v>26198</v>
      </c>
      <c r="V5914" t="s">
        <v>26204</v>
      </c>
      <c r="Y5914" s="97"/>
      <c r="AA5914" s="91" t="str">
        <v>PEPPE000.7BT</v>
      </c>
    </row>
    <row r="5915" spans="1:27" s="91" customFormat="1" ht="15" customHeight="1" x14ac:dyDescent="0.35">
      <c r="A5915" s="310" t="s">
        <v>39952</v>
      </c>
      <c r="B5915" s="310" t="s">
        <v>39953</v>
      </c>
      <c r="C5915" s="310" t="s">
        <v>17530</v>
      </c>
      <c r="D5915" s="310" t="s">
        <v>39954</v>
      </c>
      <c r="E5915" s="310"/>
      <c r="F5915" s="310" t="s">
        <v>44</v>
      </c>
      <c r="G5915" s="310" t="s">
        <v>44</v>
      </c>
      <c r="H5915" s="314">
        <v>2.2999999999999998</v>
      </c>
      <c r="I5915" s="314">
        <v>0.4</v>
      </c>
      <c r="J5915" s="310" t="s">
        <v>15</v>
      </c>
      <c r="K5915" s="314">
        <v>35.77525</v>
      </c>
      <c r="L5915" s="314">
        <v>-83.918199999999999</v>
      </c>
      <c r="M5915" s="314" t="s">
        <v>38415</v>
      </c>
      <c r="N5915" s="310" t="s">
        <v>26602</v>
      </c>
      <c r="O5915" s="310" t="s">
        <v>39603</v>
      </c>
      <c r="P5915" s="314">
        <v>2</v>
      </c>
      <c r="Q5915" s="310" t="s">
        <v>28140</v>
      </c>
      <c r="R5915" s="310" t="s">
        <v>25825</v>
      </c>
      <c r="S5915" s="310" t="s">
        <v>26197</v>
      </c>
      <c r="T5915" s="310"/>
      <c r="U5915" s="310" t="s">
        <v>26198</v>
      </c>
      <c r="V5915" s="310" t="s">
        <v>26204</v>
      </c>
      <c r="Y5915" s="97"/>
      <c r="AA5915" s="91" t="str">
        <v>PEPPE002.3BT</v>
      </c>
    </row>
    <row r="5916" spans="1:27" s="91" customFormat="1" ht="15" customHeight="1" x14ac:dyDescent="0.35">
      <c r="A5916" t="s">
        <v>17533</v>
      </c>
      <c r="B5916" t="s">
        <v>17532</v>
      </c>
      <c r="C5916" t="s">
        <v>17534</v>
      </c>
      <c r="D5916" t="s">
        <v>17535</v>
      </c>
      <c r="E5916"/>
      <c r="F5916" t="s">
        <v>58</v>
      </c>
      <c r="G5916"/>
      <c r="H5916">
        <v>0.5</v>
      </c>
      <c r="I5916">
        <v>2.94</v>
      </c>
      <c r="J5916" t="s">
        <v>59</v>
      </c>
      <c r="K5916">
        <v>35.501019999999997</v>
      </c>
      <c r="L5916">
        <v>-85.513000000000005</v>
      </c>
      <c r="M5916" s="100" t="s">
        <v>38403</v>
      </c>
      <c r="N5916" t="s">
        <v>26290</v>
      </c>
      <c r="O5916" t="s">
        <v>42321</v>
      </c>
      <c r="P5916">
        <v>3</v>
      </c>
      <c r="Q5916" t="s">
        <v>29193</v>
      </c>
      <c r="R5916" t="s">
        <v>25802</v>
      </c>
      <c r="S5916" t="s">
        <v>26197</v>
      </c>
      <c r="T5916"/>
      <c r="U5916" t="s">
        <v>26198</v>
      </c>
      <c r="V5916" t="s">
        <v>26199</v>
      </c>
      <c r="X5916" s="91" t="s">
        <v>31071</v>
      </c>
      <c r="Y5916" s="97"/>
      <c r="AA5916" s="91" t="str">
        <v>PERRY000.5SE</v>
      </c>
    </row>
    <row r="5917" spans="1:27" s="91" customFormat="1" ht="15" customHeight="1" x14ac:dyDescent="0.35">
      <c r="A5917" t="s">
        <v>17537</v>
      </c>
      <c r="B5917" t="s">
        <v>17536</v>
      </c>
      <c r="C5917" t="s">
        <v>17538</v>
      </c>
      <c r="D5917" t="s">
        <v>17539</v>
      </c>
      <c r="E5917"/>
      <c r="F5917" t="s">
        <v>29083</v>
      </c>
      <c r="G5917"/>
      <c r="H5917">
        <v>0.5</v>
      </c>
      <c r="I5917">
        <v>2.2400000000000002</v>
      </c>
      <c r="J5917" t="s">
        <v>793</v>
      </c>
      <c r="K5917">
        <v>36.44735</v>
      </c>
      <c r="L5917">
        <v>-86.750370000000004</v>
      </c>
      <c r="M5917" s="100" t="s">
        <v>38413</v>
      </c>
      <c r="N5917" t="s">
        <v>26250</v>
      </c>
      <c r="O5917" t="s">
        <v>42322</v>
      </c>
      <c r="P5917">
        <v>4</v>
      </c>
      <c r="Q5917" t="s">
        <v>33013</v>
      </c>
      <c r="R5917" t="s">
        <v>25829</v>
      </c>
      <c r="S5917" t="s">
        <v>26197</v>
      </c>
      <c r="T5917"/>
      <c r="U5917" t="s">
        <v>26198</v>
      </c>
      <c r="V5917" t="s">
        <v>26199</v>
      </c>
      <c r="Y5917" s="97"/>
      <c r="AA5917" s="91" t="str">
        <v>PEYTO000.5RN</v>
      </c>
    </row>
    <row r="5918" spans="1:27" s="91" customFormat="1" ht="15" customHeight="1" x14ac:dyDescent="0.35">
      <c r="A5918" t="s">
        <v>17541</v>
      </c>
      <c r="B5918" t="s">
        <v>17540</v>
      </c>
      <c r="C5918" t="s">
        <v>17542</v>
      </c>
      <c r="D5918" t="s">
        <v>17543</v>
      </c>
      <c r="E5918"/>
      <c r="F5918" t="s">
        <v>33</v>
      </c>
      <c r="G5918"/>
      <c r="H5918">
        <v>2.7</v>
      </c>
      <c r="I5918">
        <v>42.2</v>
      </c>
      <c r="J5918" t="s">
        <v>39</v>
      </c>
      <c r="K5918">
        <v>36.309722000000001</v>
      </c>
      <c r="L5918">
        <v>-85.974999999999994</v>
      </c>
      <c r="M5918" s="100" t="s">
        <v>38431</v>
      </c>
      <c r="N5918" t="s">
        <v>26295</v>
      </c>
      <c r="O5918" t="s">
        <v>42323</v>
      </c>
      <c r="P5918">
        <v>4</v>
      </c>
      <c r="Q5918" t="s">
        <v>28141</v>
      </c>
      <c r="R5918" t="s">
        <v>25812</v>
      </c>
      <c r="S5918" t="s">
        <v>26197</v>
      </c>
      <c r="T5918"/>
      <c r="U5918" t="s">
        <v>26198</v>
      </c>
      <c r="V5918" t="s">
        <v>26199</v>
      </c>
      <c r="X5918" s="91" t="s">
        <v>34418</v>
      </c>
      <c r="Y5918" s="97"/>
      <c r="AA5918" s="91" t="str">
        <v>PEYTO002.7SM</v>
      </c>
    </row>
    <row r="5919" spans="1:27" s="91" customFormat="1" ht="15" customHeight="1" x14ac:dyDescent="0.35">
      <c r="A5919" t="s">
        <v>17545</v>
      </c>
      <c r="B5919" t="s">
        <v>17544</v>
      </c>
      <c r="C5919" t="s">
        <v>17542</v>
      </c>
      <c r="D5919" t="s">
        <v>17546</v>
      </c>
      <c r="E5919"/>
      <c r="F5919" t="s">
        <v>33</v>
      </c>
      <c r="G5919"/>
      <c r="H5919">
        <v>6.8</v>
      </c>
      <c r="I5919">
        <v>31.75</v>
      </c>
      <c r="J5919" t="s">
        <v>39</v>
      </c>
      <c r="K5919">
        <v>36.355980000000002</v>
      </c>
      <c r="L5919">
        <v>-85.95872</v>
      </c>
      <c r="M5919" s="100" t="s">
        <v>38431</v>
      </c>
      <c r="N5919" t="s">
        <v>26295</v>
      </c>
      <c r="O5919" t="s">
        <v>42323</v>
      </c>
      <c r="P5919">
        <v>4</v>
      </c>
      <c r="Q5919" t="s">
        <v>28141</v>
      </c>
      <c r="R5919" t="s">
        <v>25812</v>
      </c>
      <c r="S5919" t="s">
        <v>26197</v>
      </c>
      <c r="T5919"/>
      <c r="U5919" t="s">
        <v>26198</v>
      </c>
      <c r="V5919" t="s">
        <v>26199</v>
      </c>
      <c r="Y5919" s="97"/>
      <c r="AA5919" s="91" t="str">
        <v>PEYTO006.8SM</v>
      </c>
    </row>
    <row r="5920" spans="1:27" s="91" customFormat="1" ht="15" customHeight="1" x14ac:dyDescent="0.35">
      <c r="A5920" t="s">
        <v>17548</v>
      </c>
      <c r="B5920" t="s">
        <v>17547</v>
      </c>
      <c r="C5920" t="s">
        <v>17542</v>
      </c>
      <c r="D5920" t="s">
        <v>17549</v>
      </c>
      <c r="E5920"/>
      <c r="F5920" t="s">
        <v>33</v>
      </c>
      <c r="G5920"/>
      <c r="H5920">
        <v>8.8000000000000007</v>
      </c>
      <c r="I5920">
        <v>17.559999999999999</v>
      </c>
      <c r="J5920" t="s">
        <v>39</v>
      </c>
      <c r="K5920">
        <v>36.377777999999999</v>
      </c>
      <c r="L5920">
        <v>-85.949444</v>
      </c>
      <c r="M5920" s="100" t="s">
        <v>38431</v>
      </c>
      <c r="N5920" t="s">
        <v>26295</v>
      </c>
      <c r="O5920" t="s">
        <v>42323</v>
      </c>
      <c r="P5920">
        <v>4</v>
      </c>
      <c r="Q5920" t="s">
        <v>28141</v>
      </c>
      <c r="R5920" t="s">
        <v>25812</v>
      </c>
      <c r="S5920" t="s">
        <v>26197</v>
      </c>
      <c r="T5920"/>
      <c r="U5920" t="s">
        <v>26198</v>
      </c>
      <c r="V5920" t="s">
        <v>26199</v>
      </c>
      <c r="Y5920" s="97"/>
      <c r="AA5920" s="91" t="str">
        <v>PEYTO008.8SM</v>
      </c>
    </row>
    <row r="5921" spans="1:27" s="91" customFormat="1" ht="15" customHeight="1" x14ac:dyDescent="0.35">
      <c r="A5921" t="s">
        <v>17551</v>
      </c>
      <c r="B5921" t="s">
        <v>17550</v>
      </c>
      <c r="C5921" t="s">
        <v>17552</v>
      </c>
      <c r="D5921" t="s">
        <v>17553</v>
      </c>
      <c r="E5921"/>
      <c r="F5921" t="s">
        <v>29089</v>
      </c>
      <c r="G5921"/>
      <c r="H5921">
        <v>0.1</v>
      </c>
      <c r="I5921">
        <v>0.88</v>
      </c>
      <c r="J5921" t="s">
        <v>766</v>
      </c>
      <c r="K5921">
        <v>35.047060000000002</v>
      </c>
      <c r="L5921">
        <v>-85.484999999999999</v>
      </c>
      <c r="M5921" s="100" t="s">
        <v>38386</v>
      </c>
      <c r="N5921" t="s">
        <v>29084</v>
      </c>
      <c r="O5921" t="s">
        <v>42291</v>
      </c>
      <c r="P5921">
        <v>4</v>
      </c>
      <c r="Q5921" t="s">
        <v>33014</v>
      </c>
      <c r="R5921" t="s">
        <v>25802</v>
      </c>
      <c r="S5921" t="s">
        <v>26197</v>
      </c>
      <c r="T5921"/>
      <c r="U5921" t="s">
        <v>26198</v>
      </c>
      <c r="V5921" t="s">
        <v>26204</v>
      </c>
      <c r="W5921" s="91" t="s">
        <v>17554</v>
      </c>
      <c r="X5921" s="91" t="s">
        <v>33015</v>
      </c>
      <c r="Y5921" s="97"/>
      <c r="AA5921" s="91" t="str">
        <v>PGAP000.1HM</v>
      </c>
    </row>
    <row r="5922" spans="1:27" s="91" customFormat="1" ht="15" customHeight="1" x14ac:dyDescent="0.35">
      <c r="A5922" t="s">
        <v>17556</v>
      </c>
      <c r="B5922" t="s">
        <v>17555</v>
      </c>
      <c r="C5922" t="s">
        <v>17557</v>
      </c>
      <c r="D5922" t="s">
        <v>17558</v>
      </c>
      <c r="E5922"/>
      <c r="F5922" t="s">
        <v>27</v>
      </c>
      <c r="G5922"/>
      <c r="H5922">
        <v>7.5</v>
      </c>
      <c r="I5922">
        <v>1.55</v>
      </c>
      <c r="J5922" t="s">
        <v>7690</v>
      </c>
      <c r="K5922">
        <v>36.501719999999999</v>
      </c>
      <c r="L5922">
        <v>-88.387789999999995</v>
      </c>
      <c r="M5922" s="100" t="s">
        <v>38984</v>
      </c>
      <c r="N5922" t="s">
        <v>26957</v>
      </c>
      <c r="O5922" t="s">
        <v>42324</v>
      </c>
      <c r="P5922">
        <v>3</v>
      </c>
      <c r="Q5922" t="s">
        <v>28142</v>
      </c>
      <c r="R5922" t="s">
        <v>25816</v>
      </c>
      <c r="S5922" t="s">
        <v>26339</v>
      </c>
      <c r="T5922"/>
      <c r="U5922" t="s">
        <v>26198</v>
      </c>
      <c r="V5922" t="s">
        <v>26199</v>
      </c>
      <c r="W5922" s="91" t="s">
        <v>17559</v>
      </c>
      <c r="X5922" s="91" t="s">
        <v>35710</v>
      </c>
      <c r="Y5922" s="97"/>
      <c r="AA5922" s="91" t="str">
        <v>PGROV007.5_KY</v>
      </c>
    </row>
    <row r="5923" spans="1:27" s="91" customFormat="1" ht="15" customHeight="1" x14ac:dyDescent="0.35">
      <c r="A5923" s="310" t="s">
        <v>41609</v>
      </c>
      <c r="B5923" s="310" t="s">
        <v>41610</v>
      </c>
      <c r="C5923" s="310" t="s">
        <v>41611</v>
      </c>
      <c r="D5923" s="310" t="s">
        <v>41612</v>
      </c>
      <c r="E5923" s="310"/>
      <c r="F5923" s="310" t="s">
        <v>28981</v>
      </c>
      <c r="G5923" s="310"/>
      <c r="H5923" s="314">
        <v>0.2</v>
      </c>
      <c r="I5923" s="314">
        <v>0.83</v>
      </c>
      <c r="J5923" s="310" t="s">
        <v>64</v>
      </c>
      <c r="K5923" s="314">
        <v>36.059489999999997</v>
      </c>
      <c r="L5923" s="314">
        <v>-82.70711</v>
      </c>
      <c r="M5923" s="314" t="s">
        <v>38387</v>
      </c>
      <c r="N5923" s="310" t="s">
        <v>26214</v>
      </c>
      <c r="O5923" s="310" t="s">
        <v>41613</v>
      </c>
      <c r="P5923" s="314">
        <v>5</v>
      </c>
      <c r="Q5923" s="310" t="s">
        <v>41614</v>
      </c>
      <c r="R5923" s="310" t="s">
        <v>25821</v>
      </c>
      <c r="S5923" s="310" t="s">
        <v>26197</v>
      </c>
      <c r="T5923" s="310"/>
      <c r="U5923" s="310" t="s">
        <v>26198</v>
      </c>
      <c r="V5923" s="310" t="s">
        <v>26204</v>
      </c>
      <c r="W5923" s="91" t="s">
        <v>41615</v>
      </c>
      <c r="X5923" s="91" t="s">
        <v>40633</v>
      </c>
      <c r="Y5923" s="97"/>
      <c r="AA5923" s="91" t="str">
        <v>PHILL_G0.2GE</v>
      </c>
    </row>
    <row r="5924" spans="1:27" s="91" customFormat="1" ht="15" customHeight="1" x14ac:dyDescent="0.35">
      <c r="A5924" t="s">
        <v>17561</v>
      </c>
      <c r="B5924" t="s">
        <v>17560</v>
      </c>
      <c r="C5924" t="s">
        <v>17562</v>
      </c>
      <c r="D5924" t="s">
        <v>36685</v>
      </c>
      <c r="E5924"/>
      <c r="F5924" t="s">
        <v>58</v>
      </c>
      <c r="G5924"/>
      <c r="H5924">
        <v>0.3</v>
      </c>
      <c r="I5924">
        <v>11</v>
      </c>
      <c r="J5924" t="s">
        <v>325</v>
      </c>
      <c r="K5924">
        <v>36.386499999999998</v>
      </c>
      <c r="L5924">
        <v>-84.549499999999995</v>
      </c>
      <c r="M5924" s="100" t="s">
        <v>38426</v>
      </c>
      <c r="N5924" t="s">
        <v>26325</v>
      </c>
      <c r="O5924" t="s">
        <v>42325</v>
      </c>
      <c r="P5924">
        <v>4</v>
      </c>
      <c r="Q5924" t="s">
        <v>33016</v>
      </c>
      <c r="R5924" t="s">
        <v>25825</v>
      </c>
      <c r="S5924" t="s">
        <v>26197</v>
      </c>
      <c r="T5924"/>
      <c r="U5924" t="s">
        <v>26198</v>
      </c>
      <c r="V5924" t="s">
        <v>26204</v>
      </c>
      <c r="X5924" s="91" t="s">
        <v>35711</v>
      </c>
      <c r="Y5924" s="97"/>
      <c r="AA5924" s="91" t="str">
        <v>PHILL000.3SC</v>
      </c>
    </row>
    <row r="5925" spans="1:27" s="91" customFormat="1" ht="15" customHeight="1" x14ac:dyDescent="0.35">
      <c r="A5925" t="s">
        <v>17564</v>
      </c>
      <c r="B5925" t="s">
        <v>17563</v>
      </c>
      <c r="C5925" t="s">
        <v>17565</v>
      </c>
      <c r="D5925" t="s">
        <v>17566</v>
      </c>
      <c r="E5925"/>
      <c r="F5925" t="s">
        <v>33</v>
      </c>
      <c r="G5925"/>
      <c r="H5925">
        <v>0.2</v>
      </c>
      <c r="I5925">
        <v>4.22</v>
      </c>
      <c r="J5925" t="s">
        <v>2030</v>
      </c>
      <c r="K5925">
        <v>35.824060000000003</v>
      </c>
      <c r="L5925">
        <v>-86.025760000000005</v>
      </c>
      <c r="M5925" s="100" t="s">
        <v>38401</v>
      </c>
      <c r="N5925" t="s">
        <v>26226</v>
      </c>
      <c r="O5925" t="s">
        <v>42093</v>
      </c>
      <c r="P5925">
        <v>2</v>
      </c>
      <c r="Q5925" t="s">
        <v>33017</v>
      </c>
      <c r="R5925" t="s">
        <v>25812</v>
      </c>
      <c r="S5925" t="s">
        <v>26197</v>
      </c>
      <c r="T5925"/>
      <c r="U5925" t="s">
        <v>26198</v>
      </c>
      <c r="V5925" t="s">
        <v>26199</v>
      </c>
      <c r="W5925" s="91" t="s">
        <v>17567</v>
      </c>
      <c r="Y5925" s="97"/>
      <c r="AA5925" s="91" t="str">
        <v>PHOLL000.2CN</v>
      </c>
    </row>
    <row r="5926" spans="1:27" s="91" customFormat="1" ht="15" customHeight="1" x14ac:dyDescent="0.35">
      <c r="A5926" t="s">
        <v>17569</v>
      </c>
      <c r="B5926" t="s">
        <v>17568</v>
      </c>
      <c r="C5926" t="s">
        <v>17570</v>
      </c>
      <c r="D5926" t="s">
        <v>17571</v>
      </c>
      <c r="E5926"/>
      <c r="F5926" t="s">
        <v>29086</v>
      </c>
      <c r="G5926"/>
      <c r="H5926">
        <v>0</v>
      </c>
      <c r="I5926">
        <v>5.14</v>
      </c>
      <c r="J5926" t="s">
        <v>454</v>
      </c>
      <c r="K5926">
        <v>35.303100000000001</v>
      </c>
      <c r="L5926">
        <v>-86.196399999999997</v>
      </c>
      <c r="M5926" s="100" t="s">
        <v>38457</v>
      </c>
      <c r="N5926" t="s">
        <v>26336</v>
      </c>
      <c r="O5926" t="s">
        <v>42088</v>
      </c>
      <c r="P5926">
        <v>2</v>
      </c>
      <c r="Q5926" t="s">
        <v>33018</v>
      </c>
      <c r="R5926" t="s">
        <v>25808</v>
      </c>
      <c r="S5926" t="s">
        <v>26197</v>
      </c>
      <c r="T5926"/>
      <c r="U5926" t="s">
        <v>26198</v>
      </c>
      <c r="V5926" t="s">
        <v>26199</v>
      </c>
      <c r="W5926" s="91" t="s">
        <v>17572</v>
      </c>
      <c r="X5926" s="91" t="s">
        <v>33019</v>
      </c>
      <c r="Y5926" s="97"/>
      <c r="AA5926" s="91" t="str">
        <v>PHOUS000.0FR</v>
      </c>
    </row>
    <row r="5927" spans="1:27" s="91" customFormat="1" ht="15" customHeight="1" x14ac:dyDescent="0.35">
      <c r="A5927" t="s">
        <v>17577</v>
      </c>
      <c r="B5927" t="s">
        <v>17576</v>
      </c>
      <c r="C5927" t="s">
        <v>17578</v>
      </c>
      <c r="D5927" t="s">
        <v>17579</v>
      </c>
      <c r="E5927"/>
      <c r="F5927" t="s">
        <v>28994</v>
      </c>
      <c r="G5927"/>
      <c r="H5927">
        <v>0.3</v>
      </c>
      <c r="I5927">
        <v>689</v>
      </c>
      <c r="J5927" t="s">
        <v>346</v>
      </c>
      <c r="K5927">
        <v>36.024999999999999</v>
      </c>
      <c r="L5927">
        <v>-83.201999999999998</v>
      </c>
      <c r="M5927" s="100" t="s">
        <v>38569</v>
      </c>
      <c r="N5927" t="s">
        <v>26799</v>
      </c>
      <c r="O5927" t="s">
        <v>42307</v>
      </c>
      <c r="P5927">
        <v>5</v>
      </c>
      <c r="Q5927" t="s">
        <v>28145</v>
      </c>
      <c r="R5927" t="s">
        <v>25825</v>
      </c>
      <c r="S5927" t="s">
        <v>26197</v>
      </c>
      <c r="T5927"/>
      <c r="U5927" t="s">
        <v>26198</v>
      </c>
      <c r="V5927" t="s">
        <v>26204</v>
      </c>
      <c r="Y5927" s="97"/>
      <c r="AA5927" s="91" t="str">
        <v>PIGEO000.3CO</v>
      </c>
    </row>
    <row r="5928" spans="1:27" s="91" customFormat="1" ht="15" customHeight="1" x14ac:dyDescent="0.35">
      <c r="A5928" t="s">
        <v>17581</v>
      </c>
      <c r="B5928" t="s">
        <v>17580</v>
      </c>
      <c r="C5928" t="s">
        <v>17582</v>
      </c>
      <c r="D5928" t="s">
        <v>9560</v>
      </c>
      <c r="E5928"/>
      <c r="F5928" t="s">
        <v>28994</v>
      </c>
      <c r="G5928"/>
      <c r="H5928">
        <v>0.7</v>
      </c>
      <c r="I5928">
        <v>2.2200000000000002</v>
      </c>
      <c r="J5928" t="s">
        <v>64</v>
      </c>
      <c r="K5928">
        <v>36.264499999999998</v>
      </c>
      <c r="L5928">
        <v>-82.919489999999996</v>
      </c>
      <c r="M5928" s="100" t="s">
        <v>38387</v>
      </c>
      <c r="N5928" t="s">
        <v>26214</v>
      </c>
      <c r="O5928" t="s">
        <v>42213</v>
      </c>
      <c r="P5928">
        <v>5</v>
      </c>
      <c r="Q5928" t="s">
        <v>28133</v>
      </c>
      <c r="R5928" t="s">
        <v>25821</v>
      </c>
      <c r="S5928" t="s">
        <v>26197</v>
      </c>
      <c r="T5928"/>
      <c r="U5928" t="s">
        <v>26198</v>
      </c>
      <c r="V5928" t="s">
        <v>26204</v>
      </c>
      <c r="X5928" s="91" t="s">
        <v>33021</v>
      </c>
      <c r="Y5928" s="97"/>
      <c r="AA5928" s="91" t="str">
        <v>PIGEO000.7GE</v>
      </c>
    </row>
    <row r="5929" spans="1:27" s="91" customFormat="1" ht="15" customHeight="1" x14ac:dyDescent="0.35">
      <c r="A5929" t="s">
        <v>17584</v>
      </c>
      <c r="B5929" t="s">
        <v>17583</v>
      </c>
      <c r="C5929" t="s">
        <v>17585</v>
      </c>
      <c r="D5929" t="s">
        <v>17586</v>
      </c>
      <c r="E5929"/>
      <c r="F5929" t="s">
        <v>44</v>
      </c>
      <c r="G5929"/>
      <c r="H5929">
        <v>0.9</v>
      </c>
      <c r="I5929">
        <v>6.5</v>
      </c>
      <c r="J5929" t="s">
        <v>64</v>
      </c>
      <c r="K5929">
        <v>36.084000000000003</v>
      </c>
      <c r="L5929">
        <v>-82.918999999999997</v>
      </c>
      <c r="M5929" s="100" t="s">
        <v>38387</v>
      </c>
      <c r="N5929" t="s">
        <v>26214</v>
      </c>
      <c r="O5929" t="s">
        <v>42311</v>
      </c>
      <c r="P5929">
        <v>5</v>
      </c>
      <c r="Q5929" t="s">
        <v>28143</v>
      </c>
      <c r="R5929" t="s">
        <v>25821</v>
      </c>
      <c r="S5929" t="s">
        <v>26197</v>
      </c>
      <c r="T5929"/>
      <c r="U5929" t="s">
        <v>26198</v>
      </c>
      <c r="V5929" t="s">
        <v>26204</v>
      </c>
      <c r="W5929" s="91" t="s">
        <v>17587</v>
      </c>
      <c r="X5929" s="91" t="s">
        <v>33022</v>
      </c>
      <c r="Y5929" s="97"/>
      <c r="AA5929" s="91" t="str">
        <v>PIGEO000.9GE</v>
      </c>
    </row>
    <row r="5930" spans="1:27" s="91" customFormat="1" ht="15" customHeight="1" x14ac:dyDescent="0.35">
      <c r="A5930" t="s">
        <v>17593</v>
      </c>
      <c r="B5930" t="s">
        <v>17592</v>
      </c>
      <c r="C5930" t="s">
        <v>17585</v>
      </c>
      <c r="D5930" t="s">
        <v>17594</v>
      </c>
      <c r="E5930"/>
      <c r="F5930" t="s">
        <v>44</v>
      </c>
      <c r="G5930"/>
      <c r="H5930">
        <v>2.8</v>
      </c>
      <c r="I5930">
        <v>4.13</v>
      </c>
      <c r="J5930" t="s">
        <v>64</v>
      </c>
      <c r="K5930">
        <v>36.104999999999997</v>
      </c>
      <c r="L5930">
        <v>-82.91</v>
      </c>
      <c r="M5930" s="100" t="s">
        <v>38387</v>
      </c>
      <c r="N5930" t="s">
        <v>26214</v>
      </c>
      <c r="O5930" t="s">
        <v>42311</v>
      </c>
      <c r="P5930">
        <v>5</v>
      </c>
      <c r="Q5930" t="s">
        <v>28143</v>
      </c>
      <c r="R5930" t="s">
        <v>25821</v>
      </c>
      <c r="S5930" t="s">
        <v>26197</v>
      </c>
      <c r="T5930"/>
      <c r="U5930" t="s">
        <v>26198</v>
      </c>
      <c r="V5930" t="s">
        <v>26204</v>
      </c>
      <c r="Y5930" s="97"/>
      <c r="AA5930" s="91" t="str">
        <v>PIGEO002.8GE</v>
      </c>
    </row>
    <row r="5931" spans="1:27" s="91" customFormat="1" ht="15" customHeight="1" x14ac:dyDescent="0.35">
      <c r="A5931" t="s">
        <v>17596</v>
      </c>
      <c r="B5931" t="s">
        <v>17595</v>
      </c>
      <c r="C5931" t="s">
        <v>17578</v>
      </c>
      <c r="D5931" t="s">
        <v>17597</v>
      </c>
      <c r="E5931"/>
      <c r="F5931" t="s">
        <v>28994</v>
      </c>
      <c r="G5931"/>
      <c r="H5931">
        <v>5.5</v>
      </c>
      <c r="I5931">
        <v>669.04</v>
      </c>
      <c r="J5931" t="s">
        <v>346</v>
      </c>
      <c r="K5931">
        <v>35.968899999999998</v>
      </c>
      <c r="L5931">
        <v>-83.188100000000006</v>
      </c>
      <c r="M5931" s="100" t="s">
        <v>38569</v>
      </c>
      <c r="N5931" t="s">
        <v>26799</v>
      </c>
      <c r="O5931" t="s">
        <v>42307</v>
      </c>
      <c r="P5931">
        <v>5</v>
      </c>
      <c r="Q5931" t="s">
        <v>28145</v>
      </c>
      <c r="R5931" t="s">
        <v>25825</v>
      </c>
      <c r="S5931" t="s">
        <v>26197</v>
      </c>
      <c r="T5931"/>
      <c r="U5931" t="s">
        <v>26198</v>
      </c>
      <c r="V5931" t="s">
        <v>26204</v>
      </c>
      <c r="W5931" s="91" t="s">
        <v>17598</v>
      </c>
      <c r="X5931" s="91" t="s">
        <v>35712</v>
      </c>
      <c r="Y5931" s="97"/>
      <c r="AA5931" s="91" t="str">
        <v>PIGEO005.5CO</v>
      </c>
    </row>
    <row r="5932" spans="1:27" s="91" customFormat="1" ht="15" customHeight="1" x14ac:dyDescent="0.35">
      <c r="A5932" t="s">
        <v>17600</v>
      </c>
      <c r="B5932" t="s">
        <v>17599</v>
      </c>
      <c r="C5932" t="s">
        <v>17585</v>
      </c>
      <c r="D5932" t="s">
        <v>17601</v>
      </c>
      <c r="E5932"/>
      <c r="F5932" t="s">
        <v>44</v>
      </c>
      <c r="G5932"/>
      <c r="H5932">
        <v>5.7</v>
      </c>
      <c r="I5932">
        <v>1.38</v>
      </c>
      <c r="J5932" t="s">
        <v>64</v>
      </c>
      <c r="K5932">
        <v>36.127000000000002</v>
      </c>
      <c r="L5932">
        <v>-82.875</v>
      </c>
      <c r="M5932" s="100" t="s">
        <v>38387</v>
      </c>
      <c r="N5932" t="s">
        <v>26214</v>
      </c>
      <c r="O5932" t="s">
        <v>42311</v>
      </c>
      <c r="P5932">
        <v>5</v>
      </c>
      <c r="Q5932" t="s">
        <v>28143</v>
      </c>
      <c r="R5932" t="s">
        <v>25821</v>
      </c>
      <c r="S5932" t="s">
        <v>26197</v>
      </c>
      <c r="T5932"/>
      <c r="U5932" t="s">
        <v>26198</v>
      </c>
      <c r="V5932" t="s">
        <v>26204</v>
      </c>
      <c r="Y5932" s="97"/>
      <c r="AA5932" s="91" t="str">
        <v>PIGEO005.7GE</v>
      </c>
    </row>
    <row r="5933" spans="1:27" s="91" customFormat="1" ht="15" customHeight="1" x14ac:dyDescent="0.35">
      <c r="A5933" s="310" t="s">
        <v>39955</v>
      </c>
      <c r="B5933" s="310" t="s">
        <v>39956</v>
      </c>
      <c r="C5933" s="310" t="s">
        <v>17578</v>
      </c>
      <c r="D5933" s="310" t="s">
        <v>39957</v>
      </c>
      <c r="E5933" s="310"/>
      <c r="F5933" s="310" t="s">
        <v>28994</v>
      </c>
      <c r="G5933" s="310"/>
      <c r="H5933" s="314">
        <v>6.8</v>
      </c>
      <c r="I5933" s="314">
        <v>666.7</v>
      </c>
      <c r="J5933" s="310" t="s">
        <v>346</v>
      </c>
      <c r="K5933" s="314">
        <v>35.960653000000001</v>
      </c>
      <c r="L5933" s="314">
        <v>-83.174323999999999</v>
      </c>
      <c r="M5933" s="314" t="s">
        <v>38569</v>
      </c>
      <c r="N5933" s="310" t="s">
        <v>26799</v>
      </c>
      <c r="O5933" s="310" t="s">
        <v>39958</v>
      </c>
      <c r="P5933" s="314">
        <v>5</v>
      </c>
      <c r="Q5933" s="310" t="s">
        <v>28145</v>
      </c>
      <c r="R5933" s="310" t="s">
        <v>25825</v>
      </c>
      <c r="S5933" s="310" t="s">
        <v>26197</v>
      </c>
      <c r="T5933" s="310"/>
      <c r="U5933" s="310" t="s">
        <v>26198</v>
      </c>
      <c r="V5933" s="310" t="s">
        <v>26204</v>
      </c>
      <c r="W5933" s="91" t="s">
        <v>39959</v>
      </c>
      <c r="X5933" s="91" t="s">
        <v>39960</v>
      </c>
      <c r="Y5933" s="97"/>
      <c r="AA5933" s="91" t="str">
        <v>PIGEO006.8CO</v>
      </c>
    </row>
    <row r="5934" spans="1:27" s="91" customFormat="1" ht="15" customHeight="1" x14ac:dyDescent="0.35">
      <c r="A5934" t="s">
        <v>17603</v>
      </c>
      <c r="B5934" t="s">
        <v>17602</v>
      </c>
      <c r="C5934" t="s">
        <v>17578</v>
      </c>
      <c r="D5934" t="s">
        <v>17604</v>
      </c>
      <c r="E5934"/>
      <c r="F5934" t="s">
        <v>44</v>
      </c>
      <c r="G5934"/>
      <c r="H5934">
        <v>7.6</v>
      </c>
      <c r="I5934">
        <v>664.46</v>
      </c>
      <c r="J5934" t="s">
        <v>346</v>
      </c>
      <c r="K5934">
        <v>35.950200000000002</v>
      </c>
      <c r="L5934">
        <v>-83.179000000000002</v>
      </c>
      <c r="M5934" s="100" t="s">
        <v>38569</v>
      </c>
      <c r="N5934" t="s">
        <v>26799</v>
      </c>
      <c r="O5934" t="s">
        <v>42307</v>
      </c>
      <c r="P5934">
        <v>5</v>
      </c>
      <c r="Q5934" t="s">
        <v>28145</v>
      </c>
      <c r="R5934" t="s">
        <v>25825</v>
      </c>
      <c r="S5934" t="s">
        <v>26197</v>
      </c>
      <c r="T5934"/>
      <c r="U5934" t="s">
        <v>26198</v>
      </c>
      <c r="V5934" t="s">
        <v>26204</v>
      </c>
      <c r="W5934" s="91" t="s">
        <v>41616</v>
      </c>
      <c r="X5934" s="91" t="s">
        <v>35713</v>
      </c>
      <c r="Y5934" s="97"/>
      <c r="AA5934" s="91" t="str">
        <v>PIGEO007.6CO</v>
      </c>
    </row>
    <row r="5935" spans="1:27" s="91" customFormat="1" ht="15" customHeight="1" x14ac:dyDescent="0.35">
      <c r="A5935" t="s">
        <v>17606</v>
      </c>
      <c r="B5935" t="s">
        <v>17605</v>
      </c>
      <c r="C5935" t="s">
        <v>17578</v>
      </c>
      <c r="D5935" t="s">
        <v>17607</v>
      </c>
      <c r="E5935"/>
      <c r="F5935" t="s">
        <v>44</v>
      </c>
      <c r="G5935" t="s">
        <v>28985</v>
      </c>
      <c r="H5935">
        <v>10.3</v>
      </c>
      <c r="I5935">
        <v>643.69000000000005</v>
      </c>
      <c r="J5935" t="s">
        <v>346</v>
      </c>
      <c r="K5935">
        <v>35.918489999999998</v>
      </c>
      <c r="L5935">
        <v>-83.175399999999996</v>
      </c>
      <c r="M5935" s="100" t="s">
        <v>38569</v>
      </c>
      <c r="N5935" t="s">
        <v>26799</v>
      </c>
      <c r="O5935" t="s">
        <v>42307</v>
      </c>
      <c r="P5935">
        <v>5</v>
      </c>
      <c r="Q5935" t="s">
        <v>28145</v>
      </c>
      <c r="R5935" t="s">
        <v>25825</v>
      </c>
      <c r="S5935" t="s">
        <v>26197</v>
      </c>
      <c r="T5935"/>
      <c r="U5935" t="s">
        <v>26198</v>
      </c>
      <c r="V5935" t="s">
        <v>26204</v>
      </c>
      <c r="X5935" s="91" t="s">
        <v>33023</v>
      </c>
      <c r="Y5935" s="97"/>
      <c r="AA5935" s="91" t="str">
        <v>PIGEO010.3CO</v>
      </c>
    </row>
    <row r="5936" spans="1:27" s="91" customFormat="1" ht="15" customHeight="1" x14ac:dyDescent="0.35">
      <c r="A5936" t="s">
        <v>17609</v>
      </c>
      <c r="B5936" t="s">
        <v>17608</v>
      </c>
      <c r="C5936" t="s">
        <v>17578</v>
      </c>
      <c r="D5936" t="s">
        <v>17610</v>
      </c>
      <c r="E5936"/>
      <c r="F5936" t="s">
        <v>44</v>
      </c>
      <c r="G5936" t="s">
        <v>28985</v>
      </c>
      <c r="H5936">
        <v>12.4</v>
      </c>
      <c r="I5936">
        <v>633.45000000000005</v>
      </c>
      <c r="J5936" t="s">
        <v>346</v>
      </c>
      <c r="K5936">
        <v>35.891399999999997</v>
      </c>
      <c r="L5936">
        <v>-83.185689999999994</v>
      </c>
      <c r="M5936" s="100" t="s">
        <v>38569</v>
      </c>
      <c r="N5936" t="s">
        <v>26799</v>
      </c>
      <c r="O5936" t="s">
        <v>42307</v>
      </c>
      <c r="P5936">
        <v>5</v>
      </c>
      <c r="Q5936" t="s">
        <v>28146</v>
      </c>
      <c r="R5936" t="s">
        <v>25825</v>
      </c>
      <c r="S5936" t="s">
        <v>26197</v>
      </c>
      <c r="T5936"/>
      <c r="U5936" t="s">
        <v>26198</v>
      </c>
      <c r="V5936" t="s">
        <v>26204</v>
      </c>
      <c r="X5936" s="91" t="s">
        <v>33023</v>
      </c>
      <c r="Y5936" s="97"/>
      <c r="AA5936" s="91" t="str">
        <v>PIGEO012.4CO</v>
      </c>
    </row>
    <row r="5937" spans="1:27" s="91" customFormat="1" ht="15" customHeight="1" x14ac:dyDescent="0.35">
      <c r="A5937" t="s">
        <v>17612</v>
      </c>
      <c r="B5937" t="s">
        <v>17611</v>
      </c>
      <c r="C5937" t="s">
        <v>17578</v>
      </c>
      <c r="D5937" t="s">
        <v>17613</v>
      </c>
      <c r="E5937"/>
      <c r="F5937" t="s">
        <v>28981</v>
      </c>
      <c r="G5937" t="s">
        <v>28985</v>
      </c>
      <c r="H5937">
        <v>16.5</v>
      </c>
      <c r="I5937">
        <v>564.66999999999996</v>
      </c>
      <c r="J5937" t="s">
        <v>346</v>
      </c>
      <c r="K5937">
        <v>35.843420000000002</v>
      </c>
      <c r="L5937">
        <v>-83.185000000000002</v>
      </c>
      <c r="M5937" s="100" t="s">
        <v>38569</v>
      </c>
      <c r="N5937" t="s">
        <v>26799</v>
      </c>
      <c r="O5937" t="s">
        <v>42296</v>
      </c>
      <c r="P5937">
        <v>5</v>
      </c>
      <c r="Q5937" t="s">
        <v>28147</v>
      </c>
      <c r="R5937" t="s">
        <v>25825</v>
      </c>
      <c r="S5937" t="s">
        <v>26197</v>
      </c>
      <c r="T5937"/>
      <c r="U5937" t="s">
        <v>26198</v>
      </c>
      <c r="V5937" t="s">
        <v>26204</v>
      </c>
      <c r="W5937" s="91" t="s">
        <v>41617</v>
      </c>
      <c r="X5937" s="91" t="s">
        <v>35714</v>
      </c>
      <c r="Y5937" s="97"/>
      <c r="AA5937" s="91" t="str">
        <v>PIGEO016.5CO</v>
      </c>
    </row>
    <row r="5938" spans="1:27" s="91" customFormat="1" ht="15" customHeight="1" x14ac:dyDescent="0.35">
      <c r="A5938" t="s">
        <v>28149</v>
      </c>
      <c r="B5938" t="s">
        <v>28148</v>
      </c>
      <c r="C5938" t="s">
        <v>17578</v>
      </c>
      <c r="D5938" t="s">
        <v>28150</v>
      </c>
      <c r="E5938"/>
      <c r="F5938" t="s">
        <v>44</v>
      </c>
      <c r="G5938" t="s">
        <v>28981</v>
      </c>
      <c r="H5938">
        <v>16.899999999999999</v>
      </c>
      <c r="I5938">
        <v>567.9</v>
      </c>
      <c r="J5938" t="s">
        <v>346</v>
      </c>
      <c r="K5938">
        <v>35.841810000000002</v>
      </c>
      <c r="L5938">
        <v>-83.179590000000005</v>
      </c>
      <c r="M5938" s="100" t="s">
        <v>38569</v>
      </c>
      <c r="N5938" t="s">
        <v>26799</v>
      </c>
      <c r="O5938" t="s">
        <v>42296</v>
      </c>
      <c r="P5938">
        <v>5</v>
      </c>
      <c r="Q5938" t="s">
        <v>28147</v>
      </c>
      <c r="R5938" t="s">
        <v>25825</v>
      </c>
      <c r="S5938" t="s">
        <v>26197</v>
      </c>
      <c r="T5938"/>
      <c r="U5938" t="s">
        <v>26198</v>
      </c>
      <c r="V5938" t="s">
        <v>26199</v>
      </c>
      <c r="X5938" s="91" t="s">
        <v>38062</v>
      </c>
      <c r="Y5938" s="97"/>
      <c r="AA5938" s="91" t="str">
        <v>PIGEO016.9CO</v>
      </c>
    </row>
    <row r="5939" spans="1:27" s="91" customFormat="1" ht="15" customHeight="1" x14ac:dyDescent="0.35">
      <c r="A5939" t="s">
        <v>36686</v>
      </c>
      <c r="B5939" t="s">
        <v>36687</v>
      </c>
      <c r="C5939" t="s">
        <v>17578</v>
      </c>
      <c r="D5939" t="s">
        <v>39961</v>
      </c>
      <c r="E5939"/>
      <c r="F5939" t="s">
        <v>28981</v>
      </c>
      <c r="G5939" t="s">
        <v>28985</v>
      </c>
      <c r="H5939">
        <v>19.2</v>
      </c>
      <c r="I5939">
        <v>563</v>
      </c>
      <c r="J5939" t="s">
        <v>346</v>
      </c>
      <c r="K5939">
        <v>35.812800000000003</v>
      </c>
      <c r="L5939">
        <v>-83.178399999999996</v>
      </c>
      <c r="M5939" s="100" t="s">
        <v>38569</v>
      </c>
      <c r="N5939" t="s">
        <v>26799</v>
      </c>
      <c r="O5939" t="s">
        <v>42296</v>
      </c>
      <c r="P5939">
        <v>5</v>
      </c>
      <c r="Q5939" t="s">
        <v>28147</v>
      </c>
      <c r="R5939" t="s">
        <v>25825</v>
      </c>
      <c r="S5939" t="s">
        <v>26197</v>
      </c>
      <c r="T5939"/>
      <c r="U5939" t="s">
        <v>26198</v>
      </c>
      <c r="V5939" t="s">
        <v>26204</v>
      </c>
      <c r="X5939" s="91" t="s">
        <v>38063</v>
      </c>
      <c r="Y5939" s="97"/>
      <c r="AA5939" s="91" t="str">
        <v>PIGEO019.2CO</v>
      </c>
    </row>
    <row r="5940" spans="1:27" s="91" customFormat="1" ht="15" customHeight="1" x14ac:dyDescent="0.35">
      <c r="A5940" t="s">
        <v>17615</v>
      </c>
      <c r="B5940" t="s">
        <v>17614</v>
      </c>
      <c r="C5940" t="s">
        <v>17578</v>
      </c>
      <c r="D5940" t="s">
        <v>17616</v>
      </c>
      <c r="E5940"/>
      <c r="F5940" t="s">
        <v>28985</v>
      </c>
      <c r="G5940"/>
      <c r="H5940">
        <v>24.7</v>
      </c>
      <c r="I5940">
        <v>540.26</v>
      </c>
      <c r="J5940" t="s">
        <v>346</v>
      </c>
      <c r="K5940">
        <v>35.7851</v>
      </c>
      <c r="L5940">
        <v>-83.113100000000003</v>
      </c>
      <c r="M5940" s="100" t="s">
        <v>38569</v>
      </c>
      <c r="N5940" t="s">
        <v>26799</v>
      </c>
      <c r="O5940" t="s">
        <v>42296</v>
      </c>
      <c r="P5940">
        <v>5</v>
      </c>
      <c r="Q5940" t="s">
        <v>28151</v>
      </c>
      <c r="R5940" t="s">
        <v>25825</v>
      </c>
      <c r="S5940" t="s">
        <v>26197</v>
      </c>
      <c r="T5940"/>
      <c r="U5940" t="s">
        <v>26198</v>
      </c>
      <c r="V5940" t="s">
        <v>26204</v>
      </c>
      <c r="W5940" s="91" t="s">
        <v>17617</v>
      </c>
      <c r="X5940" s="91" t="s">
        <v>41618</v>
      </c>
      <c r="Y5940" s="97"/>
      <c r="AA5940" s="91" t="str">
        <v>PIGEO024.7CO</v>
      </c>
    </row>
    <row r="5941" spans="1:27" s="91" customFormat="1" ht="15" customHeight="1" x14ac:dyDescent="0.35">
      <c r="A5941" t="s">
        <v>17619</v>
      </c>
      <c r="B5941" t="s">
        <v>17618</v>
      </c>
      <c r="C5941" t="s">
        <v>17578</v>
      </c>
      <c r="D5941" t="s">
        <v>17620</v>
      </c>
      <c r="E5941"/>
      <c r="F5941" t="s">
        <v>28985</v>
      </c>
      <c r="G5941"/>
      <c r="H5941">
        <v>25.7</v>
      </c>
      <c r="I5941">
        <v>536.04999999999995</v>
      </c>
      <c r="J5941" t="s">
        <v>346</v>
      </c>
      <c r="K5941">
        <v>35.777340000000002</v>
      </c>
      <c r="L5941">
        <v>-83.102519999999998</v>
      </c>
      <c r="M5941" s="100" t="s">
        <v>38569</v>
      </c>
      <c r="N5941" t="s">
        <v>26799</v>
      </c>
      <c r="O5941" t="s">
        <v>42296</v>
      </c>
      <c r="P5941">
        <v>5</v>
      </c>
      <c r="Q5941" t="s">
        <v>28151</v>
      </c>
      <c r="R5941" t="s">
        <v>25825</v>
      </c>
      <c r="S5941" t="s">
        <v>26197</v>
      </c>
      <c r="T5941"/>
      <c r="U5941" t="s">
        <v>26198</v>
      </c>
      <c r="V5941" t="s">
        <v>26204</v>
      </c>
      <c r="X5941" s="91" t="s">
        <v>33024</v>
      </c>
      <c r="Y5941" s="97"/>
      <c r="AA5941" s="91" t="str">
        <v>PIGEO025.7CO</v>
      </c>
    </row>
    <row r="5942" spans="1:27" s="91" customFormat="1" ht="15" customHeight="1" x14ac:dyDescent="0.35">
      <c r="A5942" t="s">
        <v>17622</v>
      </c>
      <c r="B5942" t="s">
        <v>17621</v>
      </c>
      <c r="C5942" t="s">
        <v>17578</v>
      </c>
      <c r="D5942" t="s">
        <v>17623</v>
      </c>
      <c r="E5942"/>
      <c r="F5942" t="s">
        <v>28985</v>
      </c>
      <c r="G5942"/>
      <c r="H5942">
        <v>26.4</v>
      </c>
      <c r="I5942">
        <v>499.21</v>
      </c>
      <c r="J5942" t="s">
        <v>1870</v>
      </c>
      <c r="K5942">
        <v>35.772799999999997</v>
      </c>
      <c r="L5942">
        <v>-83.091099999999997</v>
      </c>
      <c r="M5942" s="100" t="s">
        <v>38569</v>
      </c>
      <c r="N5942" t="s">
        <v>26799</v>
      </c>
      <c r="O5942" t="s">
        <v>42297</v>
      </c>
      <c r="P5942">
        <v>5</v>
      </c>
      <c r="Q5942" t="s">
        <v>28151</v>
      </c>
      <c r="R5942" t="s">
        <v>25825</v>
      </c>
      <c r="S5942" t="s">
        <v>25865</v>
      </c>
      <c r="T5942"/>
      <c r="U5942" t="s">
        <v>26198</v>
      </c>
      <c r="V5942" t="s">
        <v>26199</v>
      </c>
      <c r="W5942" s="91" t="s">
        <v>17624</v>
      </c>
      <c r="X5942" s="91" t="s">
        <v>33025</v>
      </c>
      <c r="Y5942" s="97"/>
      <c r="AA5942" s="91" t="str">
        <v>PIGEO026.4_NC</v>
      </c>
    </row>
    <row r="5943" spans="1:27" s="91" customFormat="1" ht="15" customHeight="1" x14ac:dyDescent="0.35">
      <c r="A5943" t="s">
        <v>33026</v>
      </c>
      <c r="B5943" t="s">
        <v>17588</v>
      </c>
      <c r="C5943" t="s">
        <v>17590</v>
      </c>
      <c r="D5943" t="s">
        <v>17591</v>
      </c>
      <c r="E5943"/>
      <c r="F5943" t="s">
        <v>28994</v>
      </c>
      <c r="G5943"/>
      <c r="H5943">
        <v>0.2</v>
      </c>
      <c r="I5943">
        <v>0.63</v>
      </c>
      <c r="J5943" t="s">
        <v>346</v>
      </c>
      <c r="K5943">
        <v>35.993600000000001</v>
      </c>
      <c r="L5943">
        <v>-83.187899999999999</v>
      </c>
      <c r="M5943" s="100" t="s">
        <v>38569</v>
      </c>
      <c r="N5943" t="s">
        <v>26799</v>
      </c>
      <c r="O5943" t="s">
        <v>42307</v>
      </c>
      <c r="P5943">
        <v>5</v>
      </c>
      <c r="Q5943" t="s">
        <v>28144</v>
      </c>
      <c r="R5943" t="s">
        <v>25825</v>
      </c>
      <c r="S5943" t="s">
        <v>26197</v>
      </c>
      <c r="T5943"/>
      <c r="U5943" t="s">
        <v>26198</v>
      </c>
      <c r="V5943" t="s">
        <v>26199</v>
      </c>
      <c r="W5943" s="91" t="s">
        <v>17589</v>
      </c>
      <c r="Y5943" s="97"/>
      <c r="AA5943" s="91" t="str">
        <v>PIGEO2.6T0.2CO</v>
      </c>
    </row>
    <row r="5944" spans="1:27" s="91" customFormat="1" ht="15" customHeight="1" x14ac:dyDescent="0.35">
      <c r="A5944" t="s">
        <v>17626</v>
      </c>
      <c r="B5944" t="s">
        <v>17625</v>
      </c>
      <c r="C5944" t="s">
        <v>17627</v>
      </c>
      <c r="D5944" t="s">
        <v>17628</v>
      </c>
      <c r="E5944"/>
      <c r="F5944" t="s">
        <v>28994</v>
      </c>
      <c r="G5944"/>
      <c r="H5944">
        <v>0.1</v>
      </c>
      <c r="I5944">
        <v>2.46</v>
      </c>
      <c r="J5944" t="s">
        <v>68</v>
      </c>
      <c r="K5944">
        <v>36.257399999999997</v>
      </c>
      <c r="L5944">
        <v>-83.075999999999993</v>
      </c>
      <c r="M5944" s="100" t="s">
        <v>38387</v>
      </c>
      <c r="N5944" t="s">
        <v>26214</v>
      </c>
      <c r="O5944" t="s">
        <v>42264</v>
      </c>
      <c r="P5944">
        <v>5</v>
      </c>
      <c r="Q5944" t="s">
        <v>32735</v>
      </c>
      <c r="R5944" t="s">
        <v>25821</v>
      </c>
      <c r="S5944" t="s">
        <v>26197</v>
      </c>
      <c r="T5944"/>
      <c r="U5944" t="s">
        <v>26198</v>
      </c>
      <c r="V5944" t="s">
        <v>26204</v>
      </c>
      <c r="X5944" s="91" t="s">
        <v>33027</v>
      </c>
      <c r="Y5944" s="97"/>
      <c r="AA5944" s="91" t="str">
        <v>PIKES000.1HS</v>
      </c>
    </row>
    <row r="5945" spans="1:27" s="91" customFormat="1" ht="15" customHeight="1" x14ac:dyDescent="0.35">
      <c r="A5945" t="s">
        <v>17630</v>
      </c>
      <c r="B5945" t="s">
        <v>17629</v>
      </c>
      <c r="C5945" t="s">
        <v>17631</v>
      </c>
      <c r="D5945" t="s">
        <v>17632</v>
      </c>
      <c r="E5945"/>
      <c r="F5945" t="s">
        <v>29086</v>
      </c>
      <c r="G5945"/>
      <c r="H5945">
        <v>5</v>
      </c>
      <c r="I5945">
        <v>2.93</v>
      </c>
      <c r="J5945" t="s">
        <v>17633</v>
      </c>
      <c r="K5945">
        <v>36.637219999999999</v>
      </c>
      <c r="L5945">
        <v>-86.063329999999993</v>
      </c>
      <c r="M5945" s="100" t="s">
        <v>38456</v>
      </c>
      <c r="N5945" t="s">
        <v>26335</v>
      </c>
      <c r="O5945" t="s">
        <v>42298</v>
      </c>
      <c r="P5945">
        <v>4</v>
      </c>
      <c r="Q5945" t="s">
        <v>33028</v>
      </c>
      <c r="R5945" t="s">
        <v>25829</v>
      </c>
      <c r="S5945" t="s">
        <v>26339</v>
      </c>
      <c r="T5945"/>
      <c r="U5945" t="s">
        <v>26198</v>
      </c>
      <c r="V5945" t="s">
        <v>26199</v>
      </c>
      <c r="W5945" s="91" t="s">
        <v>17634</v>
      </c>
      <c r="X5945" s="91" t="s">
        <v>33029</v>
      </c>
      <c r="Y5945" s="97"/>
      <c r="AA5945" s="91" t="str">
        <v>PINCH005.0_KY</v>
      </c>
    </row>
    <row r="5946" spans="1:27" s="91" customFormat="1" ht="15" customHeight="1" x14ac:dyDescent="0.35">
      <c r="A5946" s="310" t="s">
        <v>41619</v>
      </c>
      <c r="B5946" s="310" t="s">
        <v>41620</v>
      </c>
      <c r="C5946" s="310" t="s">
        <v>41621</v>
      </c>
      <c r="D5946" s="310" t="s">
        <v>41622</v>
      </c>
      <c r="E5946" s="310"/>
      <c r="F5946" s="310" t="s">
        <v>29086</v>
      </c>
      <c r="G5946" s="310"/>
      <c r="H5946" s="314">
        <v>1.1000000000000001</v>
      </c>
      <c r="I5946" s="314">
        <v>25.36</v>
      </c>
      <c r="J5946" s="310" t="s">
        <v>4110</v>
      </c>
      <c r="K5946" s="314">
        <v>35.905830000000002</v>
      </c>
      <c r="L5946" s="314">
        <v>-85.726111000000003</v>
      </c>
      <c r="M5946" s="314" t="s">
        <v>38383</v>
      </c>
      <c r="N5946" s="310" t="s">
        <v>3589</v>
      </c>
      <c r="O5946" s="310" t="s">
        <v>41623</v>
      </c>
      <c r="P5946" s="314">
        <v>2</v>
      </c>
      <c r="Q5946" s="310" t="s">
        <v>30415</v>
      </c>
      <c r="R5946" s="310" t="s">
        <v>25812</v>
      </c>
      <c r="S5946" s="310" t="s">
        <v>26197</v>
      </c>
      <c r="T5946" s="310" t="s">
        <v>26702</v>
      </c>
      <c r="U5946" s="310" t="s">
        <v>26207</v>
      </c>
      <c r="V5946" s="310" t="s">
        <v>26199</v>
      </c>
      <c r="W5946" s="91" t="s">
        <v>41624</v>
      </c>
      <c r="X5946" s="91" t="s">
        <v>41625</v>
      </c>
      <c r="Y5946" s="97"/>
      <c r="AA5946" s="91" t="str">
        <v>PINE001.1DB</v>
      </c>
    </row>
    <row r="5947" spans="1:27" s="91" customFormat="1" ht="15" customHeight="1" x14ac:dyDescent="0.35">
      <c r="A5947" t="s">
        <v>35715</v>
      </c>
      <c r="B5947" t="s">
        <v>35716</v>
      </c>
      <c r="C5947" t="s">
        <v>17637</v>
      </c>
      <c r="D5947" t="s">
        <v>35717</v>
      </c>
      <c r="E5947"/>
      <c r="F5947" t="s">
        <v>58</v>
      </c>
      <c r="G5947"/>
      <c r="H5947">
        <v>2.5</v>
      </c>
      <c r="I5947">
        <v>23.01</v>
      </c>
      <c r="J5947" t="s">
        <v>325</v>
      </c>
      <c r="K5947">
        <v>36.465822000000003</v>
      </c>
      <c r="L5947">
        <v>-84.609043999999997</v>
      </c>
      <c r="M5947" s="100" t="s">
        <v>38426</v>
      </c>
      <c r="N5947" t="s">
        <v>26325</v>
      </c>
      <c r="O5947" t="s">
        <v>42289</v>
      </c>
      <c r="P5947">
        <v>4</v>
      </c>
      <c r="Q5947" t="s">
        <v>35718</v>
      </c>
      <c r="R5947" t="s">
        <v>25825</v>
      </c>
      <c r="S5947" t="s">
        <v>26197</v>
      </c>
      <c r="T5947"/>
      <c r="U5947" t="s">
        <v>26198</v>
      </c>
      <c r="V5947" t="s">
        <v>26204</v>
      </c>
      <c r="Y5947" s="97"/>
      <c r="AA5947" s="91" t="str">
        <v>PINE002.5SC</v>
      </c>
    </row>
    <row r="5948" spans="1:27" s="91" customFormat="1" ht="15" customHeight="1" x14ac:dyDescent="0.35">
      <c r="A5948" t="s">
        <v>17636</v>
      </c>
      <c r="B5948" t="s">
        <v>17635</v>
      </c>
      <c r="C5948" t="s">
        <v>17637</v>
      </c>
      <c r="D5948" t="s">
        <v>17638</v>
      </c>
      <c r="E5948"/>
      <c r="F5948" t="s">
        <v>58</v>
      </c>
      <c r="G5948"/>
      <c r="H5948">
        <v>3.6</v>
      </c>
      <c r="I5948">
        <v>20.57</v>
      </c>
      <c r="J5948" t="s">
        <v>325</v>
      </c>
      <c r="K5948">
        <v>36.465800000000002</v>
      </c>
      <c r="L5948">
        <v>-84.596800000000002</v>
      </c>
      <c r="M5948" s="100" t="s">
        <v>38426</v>
      </c>
      <c r="N5948" t="s">
        <v>26325</v>
      </c>
      <c r="O5948" t="s">
        <v>42289</v>
      </c>
      <c r="P5948">
        <v>4</v>
      </c>
      <c r="Q5948" t="s">
        <v>28152</v>
      </c>
      <c r="R5948" t="s">
        <v>25825</v>
      </c>
      <c r="S5948" t="s">
        <v>26197</v>
      </c>
      <c r="T5948"/>
      <c r="U5948" t="s">
        <v>26198</v>
      </c>
      <c r="V5948" t="s">
        <v>26204</v>
      </c>
      <c r="X5948" s="91" t="s">
        <v>35719</v>
      </c>
      <c r="Y5948" s="97"/>
      <c r="AA5948" s="91" t="str">
        <v>PINE003.6SC</v>
      </c>
    </row>
    <row r="5949" spans="1:27" s="91" customFormat="1" ht="15" customHeight="1" x14ac:dyDescent="0.35">
      <c r="A5949" t="s">
        <v>17640</v>
      </c>
      <c r="B5949" t="s">
        <v>17639</v>
      </c>
      <c r="C5949" t="s">
        <v>17637</v>
      </c>
      <c r="D5949" t="s">
        <v>17641</v>
      </c>
      <c r="E5949"/>
      <c r="F5949" t="s">
        <v>29086</v>
      </c>
      <c r="G5949"/>
      <c r="H5949">
        <v>5.7</v>
      </c>
      <c r="I5949">
        <v>20.350000000000001</v>
      </c>
      <c r="J5949" t="s">
        <v>4110</v>
      </c>
      <c r="K5949">
        <v>35.907699999999998</v>
      </c>
      <c r="L5949">
        <v>-85.771199999999993</v>
      </c>
      <c r="M5949" s="100" t="s">
        <v>38383</v>
      </c>
      <c r="N5949" t="s">
        <v>3589</v>
      </c>
      <c r="O5949" t="s">
        <v>42288</v>
      </c>
      <c r="P5949">
        <v>2</v>
      </c>
      <c r="Q5949" t="s">
        <v>33030</v>
      </c>
      <c r="R5949" t="s">
        <v>25812</v>
      </c>
      <c r="S5949" t="s">
        <v>26197</v>
      </c>
      <c r="T5949"/>
      <c r="U5949" t="s">
        <v>26198</v>
      </c>
      <c r="V5949" t="s">
        <v>26199</v>
      </c>
      <c r="W5949" s="91" t="s">
        <v>17642</v>
      </c>
      <c r="X5949" s="91" t="s">
        <v>33031</v>
      </c>
      <c r="Y5949" s="97"/>
      <c r="AA5949" s="91" t="str">
        <v>PINE005.7DB</v>
      </c>
    </row>
    <row r="5950" spans="1:27" s="91" customFormat="1" ht="15" customHeight="1" x14ac:dyDescent="0.35">
      <c r="A5950" t="s">
        <v>36688</v>
      </c>
      <c r="B5950" t="s">
        <v>36689</v>
      </c>
      <c r="C5950" t="s">
        <v>17637</v>
      </c>
      <c r="D5950" t="s">
        <v>36690</v>
      </c>
      <c r="E5950"/>
      <c r="F5950" t="s">
        <v>58</v>
      </c>
      <c r="G5950"/>
      <c r="H5950">
        <v>5.8</v>
      </c>
      <c r="I5950">
        <v>17.2</v>
      </c>
      <c r="J5950" t="s">
        <v>325</v>
      </c>
      <c r="K5950">
        <v>36.472999999999999</v>
      </c>
      <c r="L5950">
        <v>-84.563000000000002</v>
      </c>
      <c r="M5950" s="100" t="s">
        <v>38426</v>
      </c>
      <c r="N5950" t="s">
        <v>26325</v>
      </c>
      <c r="O5950" t="s">
        <v>42289</v>
      </c>
      <c r="P5950">
        <v>4</v>
      </c>
      <c r="Q5950" t="s">
        <v>28152</v>
      </c>
      <c r="R5950" t="s">
        <v>25825</v>
      </c>
      <c r="S5950" t="s">
        <v>26197</v>
      </c>
      <c r="T5950"/>
      <c r="U5950" t="s">
        <v>26198</v>
      </c>
      <c r="V5950" t="s">
        <v>26204</v>
      </c>
      <c r="Y5950" s="97"/>
      <c r="AA5950" s="91" t="str">
        <v>PINE005.8SC</v>
      </c>
    </row>
    <row r="5951" spans="1:27" s="91" customFormat="1" ht="15" customHeight="1" x14ac:dyDescent="0.35">
      <c r="A5951" t="s">
        <v>17644</v>
      </c>
      <c r="B5951" t="s">
        <v>17643</v>
      </c>
      <c r="C5951" t="s">
        <v>17637</v>
      </c>
      <c r="D5951" t="s">
        <v>17645</v>
      </c>
      <c r="E5951"/>
      <c r="F5951" t="s">
        <v>58</v>
      </c>
      <c r="G5951"/>
      <c r="H5951">
        <v>6.5</v>
      </c>
      <c r="I5951">
        <v>14.15</v>
      </c>
      <c r="J5951" t="s">
        <v>325</v>
      </c>
      <c r="K5951">
        <v>36.481200000000001</v>
      </c>
      <c r="L5951">
        <v>-84.555199999999999</v>
      </c>
      <c r="M5951" s="100" t="s">
        <v>38426</v>
      </c>
      <c r="N5951" t="s">
        <v>26325</v>
      </c>
      <c r="O5951" t="s">
        <v>42289</v>
      </c>
      <c r="P5951">
        <v>4</v>
      </c>
      <c r="Q5951" t="s">
        <v>28152</v>
      </c>
      <c r="R5951" t="s">
        <v>25825</v>
      </c>
      <c r="S5951" t="s">
        <v>26197</v>
      </c>
      <c r="T5951"/>
      <c r="U5951" t="s">
        <v>26198</v>
      </c>
      <c r="V5951" t="s">
        <v>26204</v>
      </c>
      <c r="W5951" s="91" t="s">
        <v>17646</v>
      </c>
      <c r="X5951" s="91" t="s">
        <v>33032</v>
      </c>
      <c r="Y5951" s="97"/>
      <c r="AA5951" s="91" t="str">
        <v>PINE006.5SC</v>
      </c>
    </row>
    <row r="5952" spans="1:27" s="91" customFormat="1" ht="15" customHeight="1" x14ac:dyDescent="0.35">
      <c r="A5952" t="s">
        <v>17648</v>
      </c>
      <c r="B5952" t="s">
        <v>17647</v>
      </c>
      <c r="C5952" t="s">
        <v>17637</v>
      </c>
      <c r="D5952" t="s">
        <v>17649</v>
      </c>
      <c r="E5952"/>
      <c r="F5952" t="s">
        <v>29086</v>
      </c>
      <c r="G5952"/>
      <c r="H5952">
        <v>7.2</v>
      </c>
      <c r="I5952">
        <v>18.45</v>
      </c>
      <c r="J5952" t="s">
        <v>4110</v>
      </c>
      <c r="K5952">
        <v>35.904449999999997</v>
      </c>
      <c r="L5952">
        <v>-85.783779999999993</v>
      </c>
      <c r="M5952" s="100" t="s">
        <v>38383</v>
      </c>
      <c r="N5952" t="s">
        <v>3589</v>
      </c>
      <c r="O5952" t="s">
        <v>42288</v>
      </c>
      <c r="P5952">
        <v>2</v>
      </c>
      <c r="Q5952" t="s">
        <v>33030</v>
      </c>
      <c r="R5952" t="s">
        <v>25812</v>
      </c>
      <c r="S5952" t="s">
        <v>26197</v>
      </c>
      <c r="T5952"/>
      <c r="U5952" t="s">
        <v>26198</v>
      </c>
      <c r="V5952" t="s">
        <v>26199</v>
      </c>
      <c r="Y5952" s="97"/>
      <c r="AA5952" s="91" t="str">
        <v>PINE007.2DB</v>
      </c>
    </row>
    <row r="5953" spans="1:27" s="91" customFormat="1" ht="15" customHeight="1" x14ac:dyDescent="0.35">
      <c r="A5953" t="s">
        <v>17651</v>
      </c>
      <c r="B5953" t="s">
        <v>17650</v>
      </c>
      <c r="C5953" t="s">
        <v>17637</v>
      </c>
      <c r="D5953" t="s">
        <v>17652</v>
      </c>
      <c r="E5953"/>
      <c r="F5953" t="s">
        <v>58</v>
      </c>
      <c r="G5953"/>
      <c r="H5953">
        <v>7.9</v>
      </c>
      <c r="I5953">
        <v>10.29</v>
      </c>
      <c r="J5953" t="s">
        <v>325</v>
      </c>
      <c r="K5953">
        <v>36.491500000000002</v>
      </c>
      <c r="L5953">
        <v>-84.5398</v>
      </c>
      <c r="M5953" s="100" t="s">
        <v>38426</v>
      </c>
      <c r="N5953" t="s">
        <v>26325</v>
      </c>
      <c r="O5953" t="s">
        <v>42289</v>
      </c>
      <c r="P5953">
        <v>4</v>
      </c>
      <c r="Q5953" t="s">
        <v>28153</v>
      </c>
      <c r="R5953" t="s">
        <v>25825</v>
      </c>
      <c r="S5953" t="s">
        <v>26197</v>
      </c>
      <c r="T5953"/>
      <c r="U5953" t="s">
        <v>26198</v>
      </c>
      <c r="V5953" t="s">
        <v>26204</v>
      </c>
      <c r="W5953" s="91" t="s">
        <v>17653</v>
      </c>
      <c r="X5953" s="91" t="s">
        <v>33033</v>
      </c>
      <c r="Y5953" s="97"/>
      <c r="AA5953" s="91" t="str">
        <v>PINE007.9SC</v>
      </c>
    </row>
    <row r="5954" spans="1:27" s="91" customFormat="1" ht="15" customHeight="1" x14ac:dyDescent="0.35">
      <c r="A5954" t="s">
        <v>17655</v>
      </c>
      <c r="B5954" t="s">
        <v>17654</v>
      </c>
      <c r="C5954" t="s">
        <v>17637</v>
      </c>
      <c r="D5954" t="s">
        <v>17656</v>
      </c>
      <c r="E5954"/>
      <c r="F5954" t="s">
        <v>58</v>
      </c>
      <c r="G5954"/>
      <c r="H5954">
        <v>10.6</v>
      </c>
      <c r="I5954">
        <v>5.27</v>
      </c>
      <c r="J5954" t="s">
        <v>325</v>
      </c>
      <c r="K5954">
        <v>36.497500000000002</v>
      </c>
      <c r="L5954">
        <v>-84.517499999999998</v>
      </c>
      <c r="M5954" s="100" t="s">
        <v>38426</v>
      </c>
      <c r="N5954" t="s">
        <v>26325</v>
      </c>
      <c r="O5954" t="s">
        <v>42289</v>
      </c>
      <c r="P5954">
        <v>4</v>
      </c>
      <c r="Q5954" t="s">
        <v>28153</v>
      </c>
      <c r="R5954" t="s">
        <v>25825</v>
      </c>
      <c r="S5954" t="s">
        <v>26197</v>
      </c>
      <c r="T5954"/>
      <c r="U5954" t="s">
        <v>26198</v>
      </c>
      <c r="V5954" t="s">
        <v>26204</v>
      </c>
      <c r="X5954" s="91" t="s">
        <v>33034</v>
      </c>
      <c r="Y5954" s="97"/>
      <c r="AA5954" s="91" t="str">
        <v>PINE010.6SC</v>
      </c>
    </row>
    <row r="5955" spans="1:27" s="91" customFormat="1" ht="15" customHeight="1" x14ac:dyDescent="0.35">
      <c r="A5955" t="s">
        <v>17658</v>
      </c>
      <c r="B5955" t="s">
        <v>17657</v>
      </c>
      <c r="C5955" t="s">
        <v>17659</v>
      </c>
      <c r="D5955" t="s">
        <v>17660</v>
      </c>
      <c r="E5955"/>
      <c r="F5955" t="s">
        <v>58</v>
      </c>
      <c r="G5955"/>
      <c r="H5955">
        <v>0.4</v>
      </c>
      <c r="I5955">
        <v>1.35</v>
      </c>
      <c r="J5955" t="s">
        <v>325</v>
      </c>
      <c r="K5955">
        <v>36.499600000000001</v>
      </c>
      <c r="L5955">
        <v>-84.508600000000001</v>
      </c>
      <c r="M5955" s="100" t="s">
        <v>38426</v>
      </c>
      <c r="N5955" t="s">
        <v>26325</v>
      </c>
      <c r="O5955" t="s">
        <v>42289</v>
      </c>
      <c r="P5955">
        <v>4</v>
      </c>
      <c r="Q5955" t="s">
        <v>33035</v>
      </c>
      <c r="R5955" t="s">
        <v>25825</v>
      </c>
      <c r="S5955" t="s">
        <v>26197</v>
      </c>
      <c r="T5955"/>
      <c r="U5955" t="s">
        <v>26198</v>
      </c>
      <c r="V5955" t="s">
        <v>26204</v>
      </c>
      <c r="W5955" s="91" t="s">
        <v>17661</v>
      </c>
      <c r="X5955" s="91" t="s">
        <v>35720</v>
      </c>
      <c r="Y5955" s="97"/>
      <c r="AA5955" s="91" t="str">
        <v>PINE10.0T0.4SC</v>
      </c>
    </row>
    <row r="5956" spans="1:27" s="91" customFormat="1" ht="15" customHeight="1" x14ac:dyDescent="0.35">
      <c r="A5956" t="s">
        <v>17663</v>
      </c>
      <c r="B5956" t="s">
        <v>17662</v>
      </c>
      <c r="C5956" t="s">
        <v>17664</v>
      </c>
      <c r="D5956" t="s">
        <v>17665</v>
      </c>
      <c r="E5956"/>
      <c r="F5956" t="s">
        <v>33</v>
      </c>
      <c r="G5956"/>
      <c r="H5956">
        <v>0.4</v>
      </c>
      <c r="I5956">
        <v>3.21</v>
      </c>
      <c r="J5956" t="s">
        <v>95</v>
      </c>
      <c r="K5956">
        <v>35.889800000000001</v>
      </c>
      <c r="L5956">
        <v>-87.012699999999995</v>
      </c>
      <c r="M5956" s="100" t="s">
        <v>38379</v>
      </c>
      <c r="N5956" t="s">
        <v>26205</v>
      </c>
      <c r="O5956" t="s">
        <v>42145</v>
      </c>
      <c r="P5956">
        <v>1</v>
      </c>
      <c r="Q5956" t="s">
        <v>28154</v>
      </c>
      <c r="R5956" t="s">
        <v>25829</v>
      </c>
      <c r="S5956" t="s">
        <v>26197</v>
      </c>
      <c r="T5956"/>
      <c r="U5956" t="s">
        <v>26198</v>
      </c>
      <c r="V5956" t="s">
        <v>26199</v>
      </c>
      <c r="Y5956" s="97"/>
      <c r="AA5956" s="91" t="str">
        <v>PINEW000.4WI</v>
      </c>
    </row>
    <row r="5957" spans="1:27" s="91" customFormat="1" ht="15" customHeight="1" x14ac:dyDescent="0.35">
      <c r="A5957" t="s">
        <v>17667</v>
      </c>
      <c r="B5957" t="s">
        <v>17666</v>
      </c>
      <c r="C5957" t="s">
        <v>17668</v>
      </c>
      <c r="D5957" t="s">
        <v>17669</v>
      </c>
      <c r="E5957"/>
      <c r="F5957" t="s">
        <v>29083</v>
      </c>
      <c r="G5957"/>
      <c r="H5957">
        <v>0.1</v>
      </c>
      <c r="I5957">
        <v>10.79</v>
      </c>
      <c r="J5957" t="s">
        <v>203</v>
      </c>
      <c r="K5957">
        <v>35.680833</v>
      </c>
      <c r="L5957">
        <v>-87.501110999999995</v>
      </c>
      <c r="M5957" s="100" t="s">
        <v>38382</v>
      </c>
      <c r="N5957" t="s">
        <v>26210</v>
      </c>
      <c r="O5957" t="s">
        <v>42290</v>
      </c>
      <c r="P5957">
        <v>3</v>
      </c>
      <c r="Q5957" t="s">
        <v>29778</v>
      </c>
      <c r="R5957" t="s">
        <v>25808</v>
      </c>
      <c r="S5957" t="s">
        <v>26197</v>
      </c>
      <c r="T5957"/>
      <c r="U5957" t="s">
        <v>26198</v>
      </c>
      <c r="V5957" t="s">
        <v>26199</v>
      </c>
      <c r="Y5957" s="97"/>
      <c r="AA5957" s="91" t="str">
        <v>PINEY000.1HI</v>
      </c>
    </row>
    <row r="5958" spans="1:27" s="91" customFormat="1" ht="15" customHeight="1" x14ac:dyDescent="0.35">
      <c r="A5958" t="s">
        <v>17671</v>
      </c>
      <c r="B5958" t="s">
        <v>17670</v>
      </c>
      <c r="C5958" t="s">
        <v>17672</v>
      </c>
      <c r="D5958" t="s">
        <v>17673</v>
      </c>
      <c r="E5958"/>
      <c r="F5958" t="s">
        <v>29089</v>
      </c>
      <c r="G5958"/>
      <c r="H5958">
        <v>0.1</v>
      </c>
      <c r="I5958">
        <v>0.16</v>
      </c>
      <c r="J5958" t="s">
        <v>583</v>
      </c>
      <c r="K5958">
        <v>35.064839999999997</v>
      </c>
      <c r="L5958">
        <v>-85.41019</v>
      </c>
      <c r="M5958" s="100" t="s">
        <v>38386</v>
      </c>
      <c r="N5958" t="s">
        <v>29084</v>
      </c>
      <c r="O5958" t="s">
        <v>42291</v>
      </c>
      <c r="P5958">
        <v>4</v>
      </c>
      <c r="Q5958" t="s">
        <v>28590</v>
      </c>
      <c r="R5958" t="s">
        <v>25802</v>
      </c>
      <c r="S5958" t="s">
        <v>26197</v>
      </c>
      <c r="T5958"/>
      <c r="U5958" t="s">
        <v>26198</v>
      </c>
      <c r="V5958" t="s">
        <v>26199</v>
      </c>
      <c r="Y5958" s="97"/>
      <c r="AA5958" s="91" t="str">
        <v>PINEY000.1MI</v>
      </c>
    </row>
    <row r="5959" spans="1:27" s="91" customFormat="1" ht="15" customHeight="1" x14ac:dyDescent="0.35">
      <c r="A5959" t="s">
        <v>17675</v>
      </c>
      <c r="B5959" t="s">
        <v>17674</v>
      </c>
      <c r="C5959" t="s">
        <v>17672</v>
      </c>
      <c r="D5959" t="s">
        <v>17676</v>
      </c>
      <c r="E5959"/>
      <c r="F5959" t="s">
        <v>29083</v>
      </c>
      <c r="G5959"/>
      <c r="H5959">
        <v>0.2</v>
      </c>
      <c r="I5959">
        <v>7.03</v>
      </c>
      <c r="J5959" t="s">
        <v>100</v>
      </c>
      <c r="K5959">
        <v>35.552309999999999</v>
      </c>
      <c r="L5959">
        <v>-87.46705</v>
      </c>
      <c r="M5959" s="100" t="s">
        <v>38382</v>
      </c>
      <c r="N5959" t="s">
        <v>26210</v>
      </c>
      <c r="O5959" t="s">
        <v>42526</v>
      </c>
      <c r="P5959">
        <v>3</v>
      </c>
      <c r="Q5959" t="s">
        <v>33036</v>
      </c>
      <c r="R5959" t="s">
        <v>25808</v>
      </c>
      <c r="S5959" t="s">
        <v>26197</v>
      </c>
      <c r="T5959"/>
      <c r="U5959" t="s">
        <v>26198</v>
      </c>
      <c r="V5959" t="s">
        <v>26199</v>
      </c>
      <c r="X5959" s="91" t="s">
        <v>33037</v>
      </c>
      <c r="Y5959" s="97"/>
      <c r="AA5959" s="91" t="str">
        <v>PINEY000.2LS</v>
      </c>
    </row>
    <row r="5960" spans="1:27" s="91" customFormat="1" ht="15" customHeight="1" x14ac:dyDescent="0.35">
      <c r="A5960" t="s">
        <v>17678</v>
      </c>
      <c r="B5960" t="s">
        <v>17677</v>
      </c>
      <c r="C5960" t="s">
        <v>17679</v>
      </c>
      <c r="D5960" t="s">
        <v>17680</v>
      </c>
      <c r="E5960"/>
      <c r="F5960" t="s">
        <v>58</v>
      </c>
      <c r="G5960"/>
      <c r="H5960">
        <v>0.2</v>
      </c>
      <c r="I5960">
        <v>61.67</v>
      </c>
      <c r="J5960" t="s">
        <v>878</v>
      </c>
      <c r="K5960">
        <v>35.8172</v>
      </c>
      <c r="L5960">
        <v>-84.786900000000003</v>
      </c>
      <c r="M5960" s="100" t="s">
        <v>38415</v>
      </c>
      <c r="N5960" t="s">
        <v>26602</v>
      </c>
      <c r="O5960" t="s">
        <v>42272</v>
      </c>
      <c r="P5960">
        <v>1</v>
      </c>
      <c r="Q5960" t="s">
        <v>33038</v>
      </c>
      <c r="R5960" t="s">
        <v>25825</v>
      </c>
      <c r="S5960" t="s">
        <v>26197</v>
      </c>
      <c r="T5960"/>
      <c r="U5960" t="s">
        <v>26198</v>
      </c>
      <c r="V5960" t="s">
        <v>26204</v>
      </c>
      <c r="W5960" s="91" t="s">
        <v>35721</v>
      </c>
      <c r="Y5960" s="97"/>
      <c r="AA5960" s="91" t="str">
        <v>PINEY000.2RO</v>
      </c>
    </row>
    <row r="5961" spans="1:27" s="91" customFormat="1" ht="15" customHeight="1" x14ac:dyDescent="0.35">
      <c r="A5961" t="s">
        <v>17682</v>
      </c>
      <c r="B5961" t="s">
        <v>17681</v>
      </c>
      <c r="C5961" t="s">
        <v>17668</v>
      </c>
      <c r="D5961" t="s">
        <v>17683</v>
      </c>
      <c r="E5961"/>
      <c r="F5961" t="s">
        <v>29088</v>
      </c>
      <c r="G5961"/>
      <c r="H5961">
        <v>0.4</v>
      </c>
      <c r="I5961">
        <v>50.09</v>
      </c>
      <c r="J5961" t="s">
        <v>166</v>
      </c>
      <c r="K5961">
        <v>36.616300000000003</v>
      </c>
      <c r="L5961">
        <v>-87.514899999999997</v>
      </c>
      <c r="M5961" s="100" t="s">
        <v>38413</v>
      </c>
      <c r="N5961" t="s">
        <v>26250</v>
      </c>
      <c r="O5961" t="s">
        <v>42252</v>
      </c>
      <c r="P5961">
        <v>4</v>
      </c>
      <c r="Q5961" t="s">
        <v>28155</v>
      </c>
      <c r="R5961" t="s">
        <v>25829</v>
      </c>
      <c r="S5961" t="s">
        <v>26197</v>
      </c>
      <c r="T5961"/>
      <c r="U5961" t="s">
        <v>26198</v>
      </c>
      <c r="V5961" t="s">
        <v>26199</v>
      </c>
      <c r="X5961" s="91" t="s">
        <v>33039</v>
      </c>
      <c r="Y5961" s="97"/>
      <c r="AA5961" s="91" t="str">
        <v>PINEY000.4MT</v>
      </c>
    </row>
    <row r="5962" spans="1:27" s="91" customFormat="1" ht="15" customHeight="1" x14ac:dyDescent="0.35">
      <c r="A5962" t="s">
        <v>17685</v>
      </c>
      <c r="B5962" t="s">
        <v>17684</v>
      </c>
      <c r="C5962" t="s">
        <v>17679</v>
      </c>
      <c r="D5962" t="s">
        <v>17686</v>
      </c>
      <c r="E5962"/>
      <c r="F5962" t="s">
        <v>9</v>
      </c>
      <c r="G5962"/>
      <c r="H5962">
        <v>0.5</v>
      </c>
      <c r="I5962">
        <v>20.6</v>
      </c>
      <c r="J5962" t="s">
        <v>641</v>
      </c>
      <c r="K5962">
        <v>35.607500000000002</v>
      </c>
      <c r="L5962">
        <v>-88.354799999999997</v>
      </c>
      <c r="M5962" s="100" t="s">
        <v>38402</v>
      </c>
      <c r="N5962" t="s">
        <v>26242</v>
      </c>
      <c r="O5962" t="s">
        <v>42270</v>
      </c>
      <c r="P5962">
        <v>3</v>
      </c>
      <c r="Q5962" t="s">
        <v>33040</v>
      </c>
      <c r="R5962" t="s">
        <v>25816</v>
      </c>
      <c r="S5962" t="s">
        <v>26197</v>
      </c>
      <c r="T5962"/>
      <c r="U5962" t="s">
        <v>26198</v>
      </c>
      <c r="V5962" t="s">
        <v>26199</v>
      </c>
      <c r="X5962" s="91" t="s">
        <v>33041</v>
      </c>
      <c r="Y5962" s="97"/>
      <c r="AA5962" s="91" t="str">
        <v>PINEY000.5HE</v>
      </c>
    </row>
    <row r="5963" spans="1:27" s="91" customFormat="1" ht="15" customHeight="1" x14ac:dyDescent="0.35">
      <c r="A5963" t="s">
        <v>17688</v>
      </c>
      <c r="B5963" t="s">
        <v>17687</v>
      </c>
      <c r="C5963" t="s">
        <v>17679</v>
      </c>
      <c r="D5963" t="s">
        <v>17689</v>
      </c>
      <c r="E5963"/>
      <c r="F5963" t="s">
        <v>58</v>
      </c>
      <c r="G5963"/>
      <c r="H5963">
        <v>1.2</v>
      </c>
      <c r="I5963">
        <v>9.36</v>
      </c>
      <c r="J5963" t="s">
        <v>1480</v>
      </c>
      <c r="K5963">
        <v>35.433056000000001</v>
      </c>
      <c r="L5963">
        <v>-85.720399999999998</v>
      </c>
      <c r="M5963" s="100" t="s">
        <v>38403</v>
      </c>
      <c r="N5963" t="s">
        <v>26290</v>
      </c>
      <c r="O5963" t="s">
        <v>42148</v>
      </c>
      <c r="P5963">
        <v>3</v>
      </c>
      <c r="Q5963" t="s">
        <v>29346</v>
      </c>
      <c r="R5963" t="s">
        <v>25802</v>
      </c>
      <c r="S5963" t="s">
        <v>26197</v>
      </c>
      <c r="T5963"/>
      <c r="U5963" t="s">
        <v>26198</v>
      </c>
      <c r="V5963" t="s">
        <v>26199</v>
      </c>
      <c r="Y5963" s="97"/>
      <c r="AA5963" s="91" t="str">
        <v>PINEY001.2GY</v>
      </c>
    </row>
    <row r="5964" spans="1:27" s="91" customFormat="1" ht="15" customHeight="1" x14ac:dyDescent="0.35">
      <c r="A5964" t="s">
        <v>17691</v>
      </c>
      <c r="B5964" t="s">
        <v>17690</v>
      </c>
      <c r="C5964" t="s">
        <v>17679</v>
      </c>
      <c r="D5964" t="s">
        <v>17692</v>
      </c>
      <c r="E5964"/>
      <c r="F5964" t="s">
        <v>58</v>
      </c>
      <c r="G5964"/>
      <c r="H5964">
        <v>1.8</v>
      </c>
      <c r="I5964">
        <v>7.04</v>
      </c>
      <c r="J5964" t="s">
        <v>1480</v>
      </c>
      <c r="K5964">
        <v>35.432780000000001</v>
      </c>
      <c r="L5964">
        <v>-85.729659999999996</v>
      </c>
      <c r="M5964" s="100" t="s">
        <v>38403</v>
      </c>
      <c r="N5964" t="s">
        <v>26290</v>
      </c>
      <c r="O5964" t="s">
        <v>42148</v>
      </c>
      <c r="P5964">
        <v>3</v>
      </c>
      <c r="Q5964" t="s">
        <v>29346</v>
      </c>
      <c r="R5964" t="s">
        <v>25802</v>
      </c>
      <c r="S5964" t="s">
        <v>26197</v>
      </c>
      <c r="T5964"/>
      <c r="U5964" t="s">
        <v>26198</v>
      </c>
      <c r="V5964" t="s">
        <v>26199</v>
      </c>
      <c r="Y5964" s="97"/>
      <c r="AA5964" s="91" t="str">
        <v>PINEY001.8GY</v>
      </c>
    </row>
    <row r="5965" spans="1:27" s="91" customFormat="1" ht="15" customHeight="1" x14ac:dyDescent="0.35">
      <c r="A5965" t="s">
        <v>17694</v>
      </c>
      <c r="B5965" t="s">
        <v>17693</v>
      </c>
      <c r="C5965" t="s">
        <v>17679</v>
      </c>
      <c r="D5965" t="s">
        <v>17695</v>
      </c>
      <c r="E5965"/>
      <c r="F5965" t="s">
        <v>58</v>
      </c>
      <c r="G5965"/>
      <c r="H5965">
        <v>1.9</v>
      </c>
      <c r="I5965">
        <v>22.6</v>
      </c>
      <c r="J5965" t="s">
        <v>1181</v>
      </c>
      <c r="K5965">
        <v>35.672499999999999</v>
      </c>
      <c r="L5965">
        <v>-85.384439999999998</v>
      </c>
      <c r="M5965" s="100" t="s">
        <v>38383</v>
      </c>
      <c r="N5965" t="s">
        <v>3589</v>
      </c>
      <c r="O5965" t="s">
        <v>42292</v>
      </c>
      <c r="P5965">
        <v>2</v>
      </c>
      <c r="Q5965" t="s">
        <v>28156</v>
      </c>
      <c r="R5965" t="s">
        <v>25812</v>
      </c>
      <c r="S5965" t="s">
        <v>26197</v>
      </c>
      <c r="T5965"/>
      <c r="U5965" t="s">
        <v>26198</v>
      </c>
      <c r="V5965" t="s">
        <v>26199</v>
      </c>
      <c r="Y5965" s="97"/>
      <c r="AA5965" s="91" t="str">
        <v>PINEY001.9VA</v>
      </c>
    </row>
    <row r="5966" spans="1:27" s="91" customFormat="1" ht="15" customHeight="1" x14ac:dyDescent="0.35">
      <c r="A5966" t="s">
        <v>17697</v>
      </c>
      <c r="B5966" t="s">
        <v>17696</v>
      </c>
      <c r="C5966" t="s">
        <v>17679</v>
      </c>
      <c r="D5966" t="s">
        <v>17698</v>
      </c>
      <c r="E5966"/>
      <c r="F5966" t="s">
        <v>9</v>
      </c>
      <c r="G5966"/>
      <c r="H5966">
        <v>2</v>
      </c>
      <c r="I5966">
        <v>46.54</v>
      </c>
      <c r="J5966" t="s">
        <v>3832</v>
      </c>
      <c r="K5966">
        <v>35.273800000000001</v>
      </c>
      <c r="L5966">
        <v>-88.913600000000002</v>
      </c>
      <c r="M5966" s="100" t="s">
        <v>38450</v>
      </c>
      <c r="N5966" t="s">
        <v>26319</v>
      </c>
      <c r="O5966" t="s">
        <v>42442</v>
      </c>
      <c r="P5966">
        <v>4</v>
      </c>
      <c r="Q5966" t="s">
        <v>33042</v>
      </c>
      <c r="R5966" t="s">
        <v>25828</v>
      </c>
      <c r="S5966" t="s">
        <v>26197</v>
      </c>
      <c r="T5966"/>
      <c r="U5966" t="s">
        <v>26198</v>
      </c>
      <c r="V5966" t="s">
        <v>26199</v>
      </c>
      <c r="X5966" s="91" t="s">
        <v>30360</v>
      </c>
      <c r="Y5966" s="97"/>
      <c r="AA5966" s="91" t="str">
        <v>PINEY002.0HR</v>
      </c>
    </row>
    <row r="5967" spans="1:27" s="91" customFormat="1" ht="15" customHeight="1" x14ac:dyDescent="0.35">
      <c r="A5967" t="s">
        <v>17700</v>
      </c>
      <c r="B5967" t="s">
        <v>17699</v>
      </c>
      <c r="C5967" t="s">
        <v>17679</v>
      </c>
      <c r="D5967" t="s">
        <v>17701</v>
      </c>
      <c r="E5967"/>
      <c r="F5967" t="s">
        <v>9</v>
      </c>
      <c r="G5967"/>
      <c r="H5967">
        <v>3.2</v>
      </c>
      <c r="I5967">
        <v>37.86</v>
      </c>
      <c r="J5967" t="s">
        <v>3832</v>
      </c>
      <c r="K5967">
        <v>35.288611000000003</v>
      </c>
      <c r="L5967">
        <v>-88.880375000000001</v>
      </c>
      <c r="M5967" s="100" t="s">
        <v>38450</v>
      </c>
      <c r="N5967" t="s">
        <v>26319</v>
      </c>
      <c r="O5967" t="s">
        <v>42253</v>
      </c>
      <c r="P5967">
        <v>4</v>
      </c>
      <c r="Q5967" t="s">
        <v>33042</v>
      </c>
      <c r="R5967" t="s">
        <v>25828</v>
      </c>
      <c r="S5967" t="s">
        <v>26197</v>
      </c>
      <c r="T5967"/>
      <c r="U5967" t="s">
        <v>26198</v>
      </c>
      <c r="V5967" t="s">
        <v>26199</v>
      </c>
      <c r="Y5967" s="97"/>
      <c r="AA5967" s="91" t="str">
        <v>PINEY003.2HR</v>
      </c>
    </row>
    <row r="5968" spans="1:27" s="91" customFormat="1" ht="15" customHeight="1" x14ac:dyDescent="0.35">
      <c r="A5968" t="s">
        <v>17703</v>
      </c>
      <c r="B5968" t="s">
        <v>17702</v>
      </c>
      <c r="C5968" t="s">
        <v>17672</v>
      </c>
      <c r="D5968" t="s">
        <v>17704</v>
      </c>
      <c r="E5968"/>
      <c r="F5968" t="s">
        <v>29083</v>
      </c>
      <c r="G5968"/>
      <c r="H5968">
        <v>3.2</v>
      </c>
      <c r="I5968">
        <v>5.09</v>
      </c>
      <c r="J5968" t="s">
        <v>4</v>
      </c>
      <c r="K5968">
        <v>35.267299999999999</v>
      </c>
      <c r="L5968">
        <v>-87.5</v>
      </c>
      <c r="M5968" s="100" t="s">
        <v>38376</v>
      </c>
      <c r="N5968" t="s">
        <v>26196</v>
      </c>
      <c r="O5968" t="s">
        <v>42265</v>
      </c>
      <c r="P5968">
        <v>1</v>
      </c>
      <c r="Q5968" t="s">
        <v>33043</v>
      </c>
      <c r="R5968" t="s">
        <v>25808</v>
      </c>
      <c r="S5968" t="s">
        <v>26197</v>
      </c>
      <c r="T5968"/>
      <c r="U5968" t="s">
        <v>26198</v>
      </c>
      <c r="V5968" t="s">
        <v>26199</v>
      </c>
      <c r="Y5968" s="97"/>
      <c r="AA5968" s="91" t="str">
        <v>PINEY003.2LW</v>
      </c>
    </row>
    <row r="5969" spans="1:27" s="91" customFormat="1" ht="15" customHeight="1" x14ac:dyDescent="0.35">
      <c r="A5969" t="s">
        <v>17706</v>
      </c>
      <c r="B5969" t="s">
        <v>17705</v>
      </c>
      <c r="C5969" t="s">
        <v>17707</v>
      </c>
      <c r="D5969" t="s">
        <v>17708</v>
      </c>
      <c r="E5969"/>
      <c r="F5969" t="s">
        <v>29083</v>
      </c>
      <c r="G5969"/>
      <c r="H5969">
        <v>4</v>
      </c>
      <c r="I5969">
        <v>216.7</v>
      </c>
      <c r="J5969" t="s">
        <v>203</v>
      </c>
      <c r="K5969">
        <v>35.840200000000003</v>
      </c>
      <c r="L5969">
        <v>-87.534999999999997</v>
      </c>
      <c r="M5969" s="100" t="s">
        <v>38382</v>
      </c>
      <c r="N5969" t="s">
        <v>26210</v>
      </c>
      <c r="O5969" t="s">
        <v>42266</v>
      </c>
      <c r="P5969">
        <v>3</v>
      </c>
      <c r="Q5969" t="s">
        <v>28160</v>
      </c>
      <c r="R5969" t="s">
        <v>25808</v>
      </c>
      <c r="S5969" t="s">
        <v>26197</v>
      </c>
      <c r="T5969"/>
      <c r="U5969" t="s">
        <v>26198</v>
      </c>
      <c r="V5969" t="s">
        <v>26199</v>
      </c>
      <c r="W5969" s="91" t="s">
        <v>35722</v>
      </c>
      <c r="Y5969" s="97"/>
      <c r="AA5969" s="91" t="str">
        <v>PINEY004.0HI</v>
      </c>
    </row>
    <row r="5970" spans="1:27" s="91" customFormat="1" ht="15" customHeight="1" x14ac:dyDescent="0.35">
      <c r="A5970" t="s">
        <v>17710</v>
      </c>
      <c r="B5970" t="s">
        <v>17709</v>
      </c>
      <c r="C5970" t="s">
        <v>17668</v>
      </c>
      <c r="D5970" t="s">
        <v>37423</v>
      </c>
      <c r="E5970"/>
      <c r="F5970" t="s">
        <v>29088</v>
      </c>
      <c r="G5970"/>
      <c r="H5970">
        <v>4.5999999999999996</v>
      </c>
      <c r="I5970">
        <v>32.200000000000003</v>
      </c>
      <c r="J5970" t="s">
        <v>166</v>
      </c>
      <c r="K5970">
        <v>36.618780000000001</v>
      </c>
      <c r="L5970">
        <v>-87.581440000000001</v>
      </c>
      <c r="M5970" s="100" t="s">
        <v>38413</v>
      </c>
      <c r="N5970" t="s">
        <v>26250</v>
      </c>
      <c r="O5970" t="s">
        <v>42252</v>
      </c>
      <c r="P5970">
        <v>4</v>
      </c>
      <c r="Q5970" t="s">
        <v>28155</v>
      </c>
      <c r="R5970" t="s">
        <v>25829</v>
      </c>
      <c r="S5970" t="s">
        <v>26197</v>
      </c>
      <c r="T5970"/>
      <c r="U5970" t="s">
        <v>26198</v>
      </c>
      <c r="V5970" t="s">
        <v>26199</v>
      </c>
      <c r="Y5970" s="97"/>
      <c r="AA5970" s="91" t="str">
        <v>PINEY004.6MT</v>
      </c>
    </row>
    <row r="5971" spans="1:27" s="91" customFormat="1" ht="15" customHeight="1" x14ac:dyDescent="0.35">
      <c r="A5971" t="s">
        <v>17712</v>
      </c>
      <c r="B5971" t="s">
        <v>17711</v>
      </c>
      <c r="C5971" t="s">
        <v>17707</v>
      </c>
      <c r="D5971" t="s">
        <v>39962</v>
      </c>
      <c r="E5971"/>
      <c r="F5971" t="s">
        <v>44</v>
      </c>
      <c r="G5971"/>
      <c r="H5971">
        <v>5</v>
      </c>
      <c r="I5971">
        <v>111.02</v>
      </c>
      <c r="J5971" t="s">
        <v>2535</v>
      </c>
      <c r="K5971">
        <v>35.674999999999997</v>
      </c>
      <c r="L5971">
        <v>-84.851380000000006</v>
      </c>
      <c r="M5971" s="100" t="s">
        <v>38415</v>
      </c>
      <c r="N5971" t="s">
        <v>26602</v>
      </c>
      <c r="O5971" t="s">
        <v>42267</v>
      </c>
      <c r="P5971">
        <v>1</v>
      </c>
      <c r="Q5971" t="s">
        <v>30006</v>
      </c>
      <c r="R5971" t="s">
        <v>25802</v>
      </c>
      <c r="S5971" t="s">
        <v>26197</v>
      </c>
      <c r="T5971" t="s">
        <v>26636</v>
      </c>
      <c r="U5971" t="s">
        <v>26207</v>
      </c>
      <c r="V5971" t="s">
        <v>26204</v>
      </c>
      <c r="W5971" s="91" t="s">
        <v>42268</v>
      </c>
      <c r="X5971" s="91" t="s">
        <v>35723</v>
      </c>
      <c r="Y5971" s="97"/>
      <c r="AA5971" s="91" t="str">
        <v>PINEY005.0RH</v>
      </c>
    </row>
    <row r="5972" spans="1:27" s="91" customFormat="1" ht="15" customHeight="1" x14ac:dyDescent="0.35">
      <c r="A5972" t="s">
        <v>17714</v>
      </c>
      <c r="B5972" t="s">
        <v>17713</v>
      </c>
      <c r="C5972" t="s">
        <v>17679</v>
      </c>
      <c r="D5972" t="s">
        <v>17715</v>
      </c>
      <c r="E5972"/>
      <c r="F5972" t="s">
        <v>58</v>
      </c>
      <c r="G5972"/>
      <c r="H5972">
        <v>5.5</v>
      </c>
      <c r="I5972">
        <v>12.27</v>
      </c>
      <c r="J5972" t="s">
        <v>878</v>
      </c>
      <c r="K5972">
        <v>35.895400000000002</v>
      </c>
      <c r="L5972">
        <v>-84.377200000000002</v>
      </c>
      <c r="M5972" s="100" t="s">
        <v>38415</v>
      </c>
      <c r="N5972" t="s">
        <v>26602</v>
      </c>
      <c r="O5972" t="s">
        <v>42269</v>
      </c>
      <c r="P5972">
        <v>1</v>
      </c>
      <c r="Q5972" t="s">
        <v>33038</v>
      </c>
      <c r="R5972" t="s">
        <v>25825</v>
      </c>
      <c r="S5972" t="s">
        <v>26197</v>
      </c>
      <c r="T5972"/>
      <c r="U5972" t="s">
        <v>26198</v>
      </c>
      <c r="V5972" t="s">
        <v>26204</v>
      </c>
      <c r="W5972" s="91" t="s">
        <v>17716</v>
      </c>
      <c r="X5972" s="91" t="s">
        <v>35724</v>
      </c>
      <c r="Y5972" s="97"/>
      <c r="AA5972" s="91" t="str">
        <v>PINEY005.5RO</v>
      </c>
    </row>
    <row r="5973" spans="1:27" s="91" customFormat="1" ht="15" customHeight="1" x14ac:dyDescent="0.35">
      <c r="A5973" t="s">
        <v>17718</v>
      </c>
      <c r="B5973" t="s">
        <v>17717</v>
      </c>
      <c r="C5973" t="s">
        <v>17679</v>
      </c>
      <c r="D5973" t="s">
        <v>17719</v>
      </c>
      <c r="E5973"/>
      <c r="F5973" t="s">
        <v>9</v>
      </c>
      <c r="G5973"/>
      <c r="H5973">
        <v>6</v>
      </c>
      <c r="I5973">
        <v>5.0999999999999996</v>
      </c>
      <c r="J5973" t="s">
        <v>641</v>
      </c>
      <c r="K5973">
        <v>35.558100000000003</v>
      </c>
      <c r="L5973">
        <v>-88.415000000000006</v>
      </c>
      <c r="M5973" s="100" t="s">
        <v>38402</v>
      </c>
      <c r="N5973" t="s">
        <v>26242</v>
      </c>
      <c r="O5973" t="s">
        <v>42270</v>
      </c>
      <c r="P5973">
        <v>3</v>
      </c>
      <c r="Q5973" t="s">
        <v>33044</v>
      </c>
      <c r="R5973" t="s">
        <v>25816</v>
      </c>
      <c r="S5973" t="s">
        <v>26197</v>
      </c>
      <c r="T5973" t="s">
        <v>28158</v>
      </c>
      <c r="U5973" t="s">
        <v>26207</v>
      </c>
      <c r="V5973" t="s">
        <v>26199</v>
      </c>
      <c r="X5973" s="91" t="s">
        <v>29581</v>
      </c>
      <c r="Y5973" s="97"/>
      <c r="AA5973" s="91" t="str">
        <v>PINEY006.0HE</v>
      </c>
    </row>
    <row r="5974" spans="1:27" s="91" customFormat="1" ht="15" customHeight="1" x14ac:dyDescent="0.35">
      <c r="A5974" t="s">
        <v>17721</v>
      </c>
      <c r="B5974" t="s">
        <v>17720</v>
      </c>
      <c r="C5974" t="s">
        <v>17707</v>
      </c>
      <c r="D5974" t="s">
        <v>17722</v>
      </c>
      <c r="E5974"/>
      <c r="F5974" t="s">
        <v>44</v>
      </c>
      <c r="G5974"/>
      <c r="H5974">
        <v>6.6</v>
      </c>
      <c r="I5974">
        <v>95.9</v>
      </c>
      <c r="J5974" t="s">
        <v>2535</v>
      </c>
      <c r="K5974">
        <v>35.6995</v>
      </c>
      <c r="L5974">
        <v>-84.855999999999995</v>
      </c>
      <c r="M5974" s="100" t="s">
        <v>38415</v>
      </c>
      <c r="N5974" t="s">
        <v>26602</v>
      </c>
      <c r="O5974" t="s">
        <v>42267</v>
      </c>
      <c r="P5974">
        <v>1</v>
      </c>
      <c r="Q5974" t="s">
        <v>28157</v>
      </c>
      <c r="R5974" t="s">
        <v>25802</v>
      </c>
      <c r="S5974" t="s">
        <v>26197</v>
      </c>
      <c r="T5974"/>
      <c r="U5974" t="s">
        <v>26198</v>
      </c>
      <c r="V5974" t="s">
        <v>26204</v>
      </c>
      <c r="W5974" s="91" t="s">
        <v>35725</v>
      </c>
      <c r="X5974" s="91" t="s">
        <v>30526</v>
      </c>
      <c r="Y5974" s="97"/>
      <c r="AA5974" s="91" t="str">
        <v>PINEY006.6RH</v>
      </c>
    </row>
    <row r="5975" spans="1:27" s="91" customFormat="1" ht="15" customHeight="1" x14ac:dyDescent="0.35">
      <c r="A5975" t="s">
        <v>17724</v>
      </c>
      <c r="B5975" t="s">
        <v>17723</v>
      </c>
      <c r="C5975" t="s">
        <v>17707</v>
      </c>
      <c r="D5975" t="s">
        <v>17725</v>
      </c>
      <c r="E5975"/>
      <c r="F5975" t="s">
        <v>44</v>
      </c>
      <c r="G5975" t="s">
        <v>29089</v>
      </c>
      <c r="H5975">
        <v>7.3</v>
      </c>
      <c r="I5975">
        <v>94.49</v>
      </c>
      <c r="J5975" t="s">
        <v>2535</v>
      </c>
      <c r="K5975">
        <v>35.702869999999997</v>
      </c>
      <c r="L5975">
        <v>-84.866039999999998</v>
      </c>
      <c r="M5975" s="100" t="s">
        <v>38415</v>
      </c>
      <c r="N5975" t="s">
        <v>26602</v>
      </c>
      <c r="O5975" t="s">
        <v>42267</v>
      </c>
      <c r="P5975">
        <v>1</v>
      </c>
      <c r="Q5975" t="s">
        <v>28157</v>
      </c>
      <c r="R5975" t="s">
        <v>25802</v>
      </c>
      <c r="S5975" t="s">
        <v>26197</v>
      </c>
      <c r="T5975"/>
      <c r="U5975" t="s">
        <v>26198</v>
      </c>
      <c r="V5975" t="s">
        <v>26204</v>
      </c>
      <c r="W5975" s="91" t="s">
        <v>17726</v>
      </c>
      <c r="X5975" s="91" t="s">
        <v>33045</v>
      </c>
      <c r="Y5975" s="97"/>
      <c r="AA5975" s="91" t="str">
        <v>PINEY007.3RH</v>
      </c>
    </row>
    <row r="5976" spans="1:27" s="91" customFormat="1" ht="15" customHeight="1" x14ac:dyDescent="0.35">
      <c r="A5976" t="s">
        <v>17728</v>
      </c>
      <c r="B5976" t="s">
        <v>17727</v>
      </c>
      <c r="C5976" t="s">
        <v>17679</v>
      </c>
      <c r="D5976" t="s">
        <v>17729</v>
      </c>
      <c r="E5976"/>
      <c r="F5976" t="s">
        <v>9</v>
      </c>
      <c r="G5976"/>
      <c r="H5976">
        <v>8</v>
      </c>
      <c r="I5976">
        <v>18.87</v>
      </c>
      <c r="J5976" t="s">
        <v>3832</v>
      </c>
      <c r="K5976">
        <v>35.3324</v>
      </c>
      <c r="L5976">
        <v>-88.826800000000006</v>
      </c>
      <c r="M5976" s="100" t="s">
        <v>38450</v>
      </c>
      <c r="N5976" t="s">
        <v>26319</v>
      </c>
      <c r="O5976" t="s">
        <v>42253</v>
      </c>
      <c r="P5976">
        <v>4</v>
      </c>
      <c r="Q5976" t="s">
        <v>33042</v>
      </c>
      <c r="R5976" t="s">
        <v>25828</v>
      </c>
      <c r="S5976" t="s">
        <v>26197</v>
      </c>
      <c r="T5976"/>
      <c r="U5976" t="s">
        <v>26198</v>
      </c>
      <c r="V5976" t="s">
        <v>26199</v>
      </c>
      <c r="Y5976" s="97"/>
      <c r="AA5976" s="91" t="str">
        <v>PINEY008.0HR</v>
      </c>
    </row>
    <row r="5977" spans="1:27" s="91" customFormat="1" ht="15" customHeight="1" x14ac:dyDescent="0.35">
      <c r="A5977" t="s">
        <v>17731</v>
      </c>
      <c r="B5977" t="s">
        <v>17730</v>
      </c>
      <c r="C5977" t="s">
        <v>17679</v>
      </c>
      <c r="D5977" t="s">
        <v>17732</v>
      </c>
      <c r="E5977"/>
      <c r="F5977" t="s">
        <v>58</v>
      </c>
      <c r="G5977"/>
      <c r="H5977">
        <v>8.1</v>
      </c>
      <c r="I5977">
        <v>17.5</v>
      </c>
      <c r="J5977" t="s">
        <v>2535</v>
      </c>
      <c r="K5977">
        <v>35.620829999999998</v>
      </c>
      <c r="L5977">
        <v>-84.969440000000006</v>
      </c>
      <c r="M5977" s="100" t="s">
        <v>38415</v>
      </c>
      <c r="N5977" t="s">
        <v>26602</v>
      </c>
      <c r="O5977" t="s">
        <v>42271</v>
      </c>
      <c r="P5977">
        <v>1</v>
      </c>
      <c r="Q5977" t="s">
        <v>28159</v>
      </c>
      <c r="R5977" t="s">
        <v>25802</v>
      </c>
      <c r="S5977" t="s">
        <v>26197</v>
      </c>
      <c r="T5977"/>
      <c r="U5977" t="s">
        <v>26198</v>
      </c>
      <c r="V5977" t="s">
        <v>26204</v>
      </c>
      <c r="W5977" s="91" t="s">
        <v>17733</v>
      </c>
      <c r="X5977" s="91" t="s">
        <v>35726</v>
      </c>
      <c r="Y5977" s="97"/>
      <c r="AA5977" s="91" t="str">
        <v>PINEY008.1RH</v>
      </c>
    </row>
    <row r="5978" spans="1:27" s="91" customFormat="1" ht="15" customHeight="1" x14ac:dyDescent="0.35">
      <c r="A5978" t="s">
        <v>17735</v>
      </c>
      <c r="B5978" t="s">
        <v>17734</v>
      </c>
      <c r="C5978" t="s">
        <v>17707</v>
      </c>
      <c r="D5978" t="s">
        <v>17736</v>
      </c>
      <c r="E5978"/>
      <c r="F5978" t="s">
        <v>29083</v>
      </c>
      <c r="G5978"/>
      <c r="H5978">
        <v>8.4</v>
      </c>
      <c r="I5978">
        <v>193.48</v>
      </c>
      <c r="J5978" t="s">
        <v>203</v>
      </c>
      <c r="K5978">
        <v>35.871000000000002</v>
      </c>
      <c r="L5978">
        <v>-87.501000000000005</v>
      </c>
      <c r="M5978" s="100" t="s">
        <v>38382</v>
      </c>
      <c r="N5978" t="s">
        <v>26210</v>
      </c>
      <c r="O5978" t="s">
        <v>39963</v>
      </c>
      <c r="P5978">
        <v>3</v>
      </c>
      <c r="Q5978" t="s">
        <v>28160</v>
      </c>
      <c r="R5978" t="s">
        <v>25808</v>
      </c>
      <c r="S5978" t="s">
        <v>26197</v>
      </c>
      <c r="T5978"/>
      <c r="U5978" t="s">
        <v>26198</v>
      </c>
      <c r="V5978" t="s">
        <v>26199</v>
      </c>
      <c r="W5978" s="91" t="s">
        <v>39964</v>
      </c>
      <c r="X5978" s="91" t="s">
        <v>35727</v>
      </c>
      <c r="Y5978" s="97"/>
      <c r="AA5978" s="91" t="str">
        <v>PINEY008.4HI</v>
      </c>
    </row>
    <row r="5979" spans="1:27" s="91" customFormat="1" ht="15" customHeight="1" x14ac:dyDescent="0.35">
      <c r="A5979" t="s">
        <v>17738</v>
      </c>
      <c r="B5979" t="s">
        <v>17737</v>
      </c>
      <c r="C5979" t="s">
        <v>17707</v>
      </c>
      <c r="D5979" t="s">
        <v>17739</v>
      </c>
      <c r="E5979"/>
      <c r="F5979" t="s">
        <v>29089</v>
      </c>
      <c r="G5979" t="s">
        <v>58</v>
      </c>
      <c r="H5979">
        <v>9</v>
      </c>
      <c r="I5979">
        <v>61.53</v>
      </c>
      <c r="J5979" t="s">
        <v>2535</v>
      </c>
      <c r="K5979">
        <v>35.71555</v>
      </c>
      <c r="L5979">
        <v>-84.880830000000003</v>
      </c>
      <c r="M5979" s="100" t="s">
        <v>38415</v>
      </c>
      <c r="N5979" t="s">
        <v>26602</v>
      </c>
      <c r="O5979" t="s">
        <v>42271</v>
      </c>
      <c r="P5979">
        <v>1</v>
      </c>
      <c r="Q5979" t="s">
        <v>28157</v>
      </c>
      <c r="R5979" t="s">
        <v>25802</v>
      </c>
      <c r="S5979" t="s">
        <v>26197</v>
      </c>
      <c r="T5979"/>
      <c r="U5979" t="s">
        <v>26198</v>
      </c>
      <c r="V5979" t="s">
        <v>26204</v>
      </c>
      <c r="W5979" s="91" t="s">
        <v>35728</v>
      </c>
      <c r="X5979" s="91" t="s">
        <v>33046</v>
      </c>
      <c r="Y5979" s="97"/>
      <c r="AA5979" s="91" t="str">
        <v>PINEY009.0RH</v>
      </c>
    </row>
    <row r="5980" spans="1:27" s="91" customFormat="1" ht="15" customHeight="1" x14ac:dyDescent="0.35">
      <c r="A5980" t="s">
        <v>17741</v>
      </c>
      <c r="B5980" t="s">
        <v>17740</v>
      </c>
      <c r="C5980" t="s">
        <v>17679</v>
      </c>
      <c r="D5980" t="s">
        <v>17742</v>
      </c>
      <c r="E5980"/>
      <c r="F5980" t="s">
        <v>58</v>
      </c>
      <c r="G5980"/>
      <c r="H5980">
        <v>9.4</v>
      </c>
      <c r="I5980">
        <v>12.28</v>
      </c>
      <c r="J5980" t="s">
        <v>313</v>
      </c>
      <c r="K5980">
        <v>35.895178999999999</v>
      </c>
      <c r="L5980">
        <v>-84.727260000000001</v>
      </c>
      <c r="M5980" s="100" t="s">
        <v>38415</v>
      </c>
      <c r="N5980" t="s">
        <v>26602</v>
      </c>
      <c r="O5980" t="s">
        <v>42272</v>
      </c>
      <c r="P5980">
        <v>1</v>
      </c>
      <c r="Q5980" t="s">
        <v>33038</v>
      </c>
      <c r="R5980" t="s">
        <v>25812</v>
      </c>
      <c r="S5980" t="s">
        <v>26197</v>
      </c>
      <c r="T5980"/>
      <c r="U5980" t="s">
        <v>26198</v>
      </c>
      <c r="V5980" t="s">
        <v>26199</v>
      </c>
      <c r="W5980" s="91" t="s">
        <v>17743</v>
      </c>
      <c r="X5980" s="91" t="s">
        <v>33047</v>
      </c>
      <c r="Y5980" s="97"/>
      <c r="AA5980" s="91" t="str">
        <v>PINEY009.4CU</v>
      </c>
    </row>
    <row r="5981" spans="1:27" s="91" customFormat="1" ht="15" customHeight="1" x14ac:dyDescent="0.35">
      <c r="A5981" t="s">
        <v>17745</v>
      </c>
      <c r="B5981" t="s">
        <v>17744</v>
      </c>
      <c r="C5981" t="s">
        <v>17679</v>
      </c>
      <c r="D5981" t="s">
        <v>17746</v>
      </c>
      <c r="E5981"/>
      <c r="F5981" t="s">
        <v>9</v>
      </c>
      <c r="G5981"/>
      <c r="H5981">
        <v>9.6</v>
      </c>
      <c r="I5981">
        <v>10.7</v>
      </c>
      <c r="J5981" t="s">
        <v>3832</v>
      </c>
      <c r="K5981">
        <v>35.342700000000001</v>
      </c>
      <c r="L5981">
        <v>-88.812600000000003</v>
      </c>
      <c r="M5981" s="100" t="s">
        <v>38450</v>
      </c>
      <c r="N5981" t="s">
        <v>26319</v>
      </c>
      <c r="O5981" t="s">
        <v>42253</v>
      </c>
      <c r="P5981">
        <v>4</v>
      </c>
      <c r="Q5981" t="s">
        <v>33042</v>
      </c>
      <c r="R5981" t="s">
        <v>25828</v>
      </c>
      <c r="S5981" t="s">
        <v>26197</v>
      </c>
      <c r="T5981"/>
      <c r="U5981" t="s">
        <v>26198</v>
      </c>
      <c r="V5981" t="s">
        <v>26199</v>
      </c>
      <c r="Y5981" s="97"/>
      <c r="AA5981" s="91" t="str">
        <v>PINEY009.6HR</v>
      </c>
    </row>
    <row r="5982" spans="1:27" s="91" customFormat="1" ht="15" customHeight="1" x14ac:dyDescent="0.35">
      <c r="A5982" t="s">
        <v>17748</v>
      </c>
      <c r="B5982" t="s">
        <v>17747</v>
      </c>
      <c r="C5982" t="s">
        <v>17668</v>
      </c>
      <c r="D5982" t="s">
        <v>17749</v>
      </c>
      <c r="E5982"/>
      <c r="F5982" t="s">
        <v>29088</v>
      </c>
      <c r="G5982"/>
      <c r="H5982">
        <v>9.6</v>
      </c>
      <c r="I5982">
        <v>26.92</v>
      </c>
      <c r="J5982" t="s">
        <v>166</v>
      </c>
      <c r="K5982">
        <v>36.595832999999999</v>
      </c>
      <c r="L5982">
        <v>-87.629166999999995</v>
      </c>
      <c r="M5982" s="100" t="s">
        <v>38413</v>
      </c>
      <c r="N5982" t="s">
        <v>26250</v>
      </c>
      <c r="O5982" t="s">
        <v>42252</v>
      </c>
      <c r="P5982">
        <v>4</v>
      </c>
      <c r="Q5982" t="s">
        <v>28155</v>
      </c>
      <c r="R5982" t="s">
        <v>25829</v>
      </c>
      <c r="S5982" t="s">
        <v>26197</v>
      </c>
      <c r="T5982"/>
      <c r="U5982" t="s">
        <v>26198</v>
      </c>
      <c r="V5982" t="s">
        <v>26199</v>
      </c>
      <c r="Y5982" s="97"/>
      <c r="AA5982" s="91" t="str">
        <v>PINEY009.6MT</v>
      </c>
    </row>
    <row r="5983" spans="1:27" s="91" customFormat="1" ht="15" customHeight="1" x14ac:dyDescent="0.35">
      <c r="A5983" t="s">
        <v>17751</v>
      </c>
      <c r="B5983" t="s">
        <v>17750</v>
      </c>
      <c r="C5983" t="s">
        <v>17707</v>
      </c>
      <c r="D5983" t="s">
        <v>17752</v>
      </c>
      <c r="E5983"/>
      <c r="F5983" t="s">
        <v>29083</v>
      </c>
      <c r="G5983"/>
      <c r="H5983">
        <v>10.6</v>
      </c>
      <c r="I5983">
        <v>190.6</v>
      </c>
      <c r="J5983" t="s">
        <v>203</v>
      </c>
      <c r="K5983">
        <v>35.889699999999998</v>
      </c>
      <c r="L5983">
        <v>-87.482500000000002</v>
      </c>
      <c r="M5983" s="100" t="s">
        <v>38382</v>
      </c>
      <c r="N5983" t="s">
        <v>26210</v>
      </c>
      <c r="O5983" t="s">
        <v>42266</v>
      </c>
      <c r="P5983">
        <v>3</v>
      </c>
      <c r="Q5983" t="s">
        <v>28160</v>
      </c>
      <c r="R5983" t="s">
        <v>25808</v>
      </c>
      <c r="S5983" t="s">
        <v>26197</v>
      </c>
      <c r="T5983"/>
      <c r="U5983" t="s">
        <v>26198</v>
      </c>
      <c r="V5983" t="s">
        <v>26199</v>
      </c>
      <c r="W5983" s="91" t="s">
        <v>35729</v>
      </c>
      <c r="X5983" s="91" t="s">
        <v>33048</v>
      </c>
      <c r="Y5983" s="97"/>
      <c r="AA5983" s="91" t="str">
        <v>PINEY010.6HI</v>
      </c>
    </row>
    <row r="5984" spans="1:27" s="91" customFormat="1" ht="15" customHeight="1" x14ac:dyDescent="0.35">
      <c r="A5984" t="s">
        <v>17754</v>
      </c>
      <c r="B5984" t="s">
        <v>17753</v>
      </c>
      <c r="C5984" t="s">
        <v>17707</v>
      </c>
      <c r="D5984" t="s">
        <v>13641</v>
      </c>
      <c r="E5984"/>
      <c r="F5984" t="s">
        <v>29083</v>
      </c>
      <c r="G5984"/>
      <c r="H5984">
        <v>11.4</v>
      </c>
      <c r="I5984">
        <v>154.88999999999999</v>
      </c>
      <c r="J5984" t="s">
        <v>203</v>
      </c>
      <c r="K5984">
        <v>35.89029</v>
      </c>
      <c r="L5984">
        <v>-87.469899999999996</v>
      </c>
      <c r="M5984" s="100" t="s">
        <v>38382</v>
      </c>
      <c r="N5984" t="s">
        <v>26210</v>
      </c>
      <c r="O5984" t="s">
        <v>42266</v>
      </c>
      <c r="P5984">
        <v>3</v>
      </c>
      <c r="Q5984" t="s">
        <v>33049</v>
      </c>
      <c r="R5984" t="s">
        <v>25808</v>
      </c>
      <c r="S5984" t="s">
        <v>26197</v>
      </c>
      <c r="T5984"/>
      <c r="U5984" t="s">
        <v>26198</v>
      </c>
      <c r="V5984" t="s">
        <v>26199</v>
      </c>
      <c r="Y5984" s="97"/>
      <c r="AA5984" s="91" t="str">
        <v>PINEY011.4HI</v>
      </c>
    </row>
    <row r="5985" spans="1:27" s="91" customFormat="1" ht="15" customHeight="1" x14ac:dyDescent="0.35">
      <c r="A5985" t="s">
        <v>17756</v>
      </c>
      <c r="B5985" t="s">
        <v>17755</v>
      </c>
      <c r="C5985" t="s">
        <v>17679</v>
      </c>
      <c r="D5985" t="s">
        <v>17757</v>
      </c>
      <c r="E5985"/>
      <c r="F5985" t="s">
        <v>58</v>
      </c>
      <c r="G5985"/>
      <c r="H5985">
        <v>12.6</v>
      </c>
      <c r="I5985">
        <v>10.27</v>
      </c>
      <c r="J5985" t="s">
        <v>1181</v>
      </c>
      <c r="K5985">
        <v>35.627220000000001</v>
      </c>
      <c r="L5985">
        <v>-85.436670000000007</v>
      </c>
      <c r="M5985" s="100" t="s">
        <v>38383</v>
      </c>
      <c r="N5985" t="s">
        <v>3589</v>
      </c>
      <c r="O5985" t="s">
        <v>42292</v>
      </c>
      <c r="P5985">
        <v>2</v>
      </c>
      <c r="Q5985" t="s">
        <v>33050</v>
      </c>
      <c r="R5985" t="s">
        <v>25812</v>
      </c>
      <c r="S5985" t="s">
        <v>26197</v>
      </c>
      <c r="T5985"/>
      <c r="U5985" t="s">
        <v>26198</v>
      </c>
      <c r="V5985" t="s">
        <v>26199</v>
      </c>
      <c r="W5985" s="91" t="s">
        <v>35730</v>
      </c>
      <c r="X5985" s="91" t="s">
        <v>33051</v>
      </c>
      <c r="Y5985" s="97"/>
      <c r="AA5985" s="91" t="str">
        <v>PINEY012.6VA</v>
      </c>
    </row>
    <row r="5986" spans="1:27" s="91" customFormat="1" ht="15" customHeight="1" x14ac:dyDescent="0.35">
      <c r="A5986" t="s">
        <v>17759</v>
      </c>
      <c r="B5986" t="s">
        <v>17758</v>
      </c>
      <c r="C5986" t="s">
        <v>17679</v>
      </c>
      <c r="D5986" t="s">
        <v>17760</v>
      </c>
      <c r="E5986"/>
      <c r="F5986" t="s">
        <v>9</v>
      </c>
      <c r="G5986"/>
      <c r="H5986">
        <v>14.6</v>
      </c>
      <c r="I5986">
        <v>0.97</v>
      </c>
      <c r="J5986" t="s">
        <v>4536</v>
      </c>
      <c r="K5986">
        <v>35.388100000000001</v>
      </c>
      <c r="L5986">
        <v>-88.773480000000006</v>
      </c>
      <c r="M5986" s="100" t="s">
        <v>38450</v>
      </c>
      <c r="N5986" t="s">
        <v>26319</v>
      </c>
      <c r="O5986" t="s">
        <v>42253</v>
      </c>
      <c r="P5986">
        <v>4</v>
      </c>
      <c r="Q5986" t="s">
        <v>28161</v>
      </c>
      <c r="R5986" t="s">
        <v>25816</v>
      </c>
      <c r="S5986" t="s">
        <v>26197</v>
      </c>
      <c r="T5986"/>
      <c r="U5986" t="s">
        <v>26198</v>
      </c>
      <c r="V5986" t="s">
        <v>26199</v>
      </c>
      <c r="X5986" s="91" t="s">
        <v>33052</v>
      </c>
      <c r="Y5986" s="97"/>
      <c r="AA5986" s="91" t="str">
        <v>PINEY014.6CS</v>
      </c>
    </row>
    <row r="5987" spans="1:27" s="91" customFormat="1" ht="15" customHeight="1" x14ac:dyDescent="0.35">
      <c r="A5987" t="s">
        <v>39965</v>
      </c>
      <c r="B5987" t="s">
        <v>17761</v>
      </c>
      <c r="C5987" t="s">
        <v>17762</v>
      </c>
      <c r="D5987" t="s">
        <v>39966</v>
      </c>
      <c r="E5987"/>
      <c r="F5987" t="s">
        <v>9</v>
      </c>
      <c r="G5987"/>
      <c r="H5987">
        <v>14.8</v>
      </c>
      <c r="I5987"/>
      <c r="J5987" t="s">
        <v>4536</v>
      </c>
      <c r="K5987">
        <v>35.389159999999997</v>
      </c>
      <c r="L5987">
        <v>-88.771659999999997</v>
      </c>
      <c r="M5987" s="100" t="s">
        <v>38450</v>
      </c>
      <c r="N5987" t="s">
        <v>26319</v>
      </c>
      <c r="O5987" t="s">
        <v>42253</v>
      </c>
      <c r="P5987">
        <v>4</v>
      </c>
      <c r="Q5987" t="s">
        <v>41626</v>
      </c>
      <c r="R5987" t="s">
        <v>25816</v>
      </c>
      <c r="S5987" t="s">
        <v>26197</v>
      </c>
      <c r="T5987" t="s">
        <v>28162</v>
      </c>
      <c r="U5987" t="s">
        <v>26207</v>
      </c>
      <c r="V5987" t="s">
        <v>26199</v>
      </c>
      <c r="W5987" s="91" t="s">
        <v>39967</v>
      </c>
      <c r="X5987" s="91" t="s">
        <v>34584</v>
      </c>
      <c r="Y5987" s="97"/>
      <c r="AA5987" s="91" t="str">
        <v>PINEY014.8CS</v>
      </c>
    </row>
    <row r="5988" spans="1:27" s="91" customFormat="1" ht="15" customHeight="1" x14ac:dyDescent="0.35">
      <c r="A5988" t="s">
        <v>17764</v>
      </c>
      <c r="B5988" t="s">
        <v>17763</v>
      </c>
      <c r="C5988" t="s">
        <v>17707</v>
      </c>
      <c r="D5988" t="s">
        <v>17765</v>
      </c>
      <c r="E5988"/>
      <c r="F5988" t="s">
        <v>29083</v>
      </c>
      <c r="G5988"/>
      <c r="H5988">
        <v>17.899999999999999</v>
      </c>
      <c r="I5988">
        <v>75.5</v>
      </c>
      <c r="J5988" t="s">
        <v>203</v>
      </c>
      <c r="K5988">
        <v>35.959670000000003</v>
      </c>
      <c r="L5988">
        <v>-87.459670000000003</v>
      </c>
      <c r="M5988" s="100" t="s">
        <v>38382</v>
      </c>
      <c r="N5988" t="s">
        <v>26210</v>
      </c>
      <c r="O5988" t="s">
        <v>42251</v>
      </c>
      <c r="P5988">
        <v>3</v>
      </c>
      <c r="Q5988" t="s">
        <v>28163</v>
      </c>
      <c r="R5988" t="s">
        <v>25808</v>
      </c>
      <c r="S5988" t="s">
        <v>26197</v>
      </c>
      <c r="T5988"/>
      <c r="U5988" t="s">
        <v>26198</v>
      </c>
      <c r="V5988" t="s">
        <v>26199</v>
      </c>
      <c r="W5988" s="91" t="s">
        <v>35731</v>
      </c>
      <c r="X5988" s="91" t="s">
        <v>33053</v>
      </c>
      <c r="Y5988" s="97"/>
      <c r="AA5988" s="91" t="str">
        <v>PINEY017.9HI</v>
      </c>
    </row>
    <row r="5989" spans="1:27" s="91" customFormat="1" ht="15" customHeight="1" x14ac:dyDescent="0.35">
      <c r="A5989" t="s">
        <v>17767</v>
      </c>
      <c r="B5989" t="s">
        <v>17766</v>
      </c>
      <c r="C5989" t="s">
        <v>17707</v>
      </c>
      <c r="D5989" t="s">
        <v>17768</v>
      </c>
      <c r="E5989"/>
      <c r="F5989" t="s">
        <v>29083</v>
      </c>
      <c r="G5989"/>
      <c r="H5989">
        <v>21.4</v>
      </c>
      <c r="I5989">
        <v>48.04</v>
      </c>
      <c r="J5989" t="s">
        <v>19</v>
      </c>
      <c r="K5989">
        <v>35.989170000000001</v>
      </c>
      <c r="L5989">
        <v>-87.434749999999994</v>
      </c>
      <c r="M5989" s="100" t="s">
        <v>38382</v>
      </c>
      <c r="N5989" t="s">
        <v>26210</v>
      </c>
      <c r="O5989" t="s">
        <v>42251</v>
      </c>
      <c r="P5989">
        <v>3</v>
      </c>
      <c r="Q5989" t="s">
        <v>28163</v>
      </c>
      <c r="R5989" t="s">
        <v>25829</v>
      </c>
      <c r="S5989" t="s">
        <v>26197</v>
      </c>
      <c r="T5989"/>
      <c r="U5989" t="s">
        <v>26198</v>
      </c>
      <c r="V5989" t="s">
        <v>26199</v>
      </c>
      <c r="Y5989" s="97"/>
      <c r="AA5989" s="91" t="str">
        <v>PINEY021.4DI</v>
      </c>
    </row>
    <row r="5990" spans="1:27" s="91" customFormat="1" ht="15" customHeight="1" x14ac:dyDescent="0.35">
      <c r="A5990" t="s">
        <v>17770</v>
      </c>
      <c r="B5990" t="s">
        <v>17769</v>
      </c>
      <c r="C5990" t="s">
        <v>17707</v>
      </c>
      <c r="D5990" t="s">
        <v>10347</v>
      </c>
      <c r="E5990"/>
      <c r="F5990" t="s">
        <v>29083</v>
      </c>
      <c r="G5990"/>
      <c r="H5990">
        <v>22</v>
      </c>
      <c r="I5990">
        <v>45.7</v>
      </c>
      <c r="J5990" t="s">
        <v>19</v>
      </c>
      <c r="K5990">
        <v>35.995829999999998</v>
      </c>
      <c r="L5990">
        <v>-87.439440000000005</v>
      </c>
      <c r="M5990" s="100" t="s">
        <v>38382</v>
      </c>
      <c r="N5990" t="s">
        <v>26210</v>
      </c>
      <c r="O5990" t="s">
        <v>42251</v>
      </c>
      <c r="P5990">
        <v>3</v>
      </c>
      <c r="Q5990" t="s">
        <v>28163</v>
      </c>
      <c r="R5990" t="s">
        <v>25829</v>
      </c>
      <c r="S5990" t="s">
        <v>26197</v>
      </c>
      <c r="T5990"/>
      <c r="U5990" t="s">
        <v>26198</v>
      </c>
      <c r="V5990" t="s">
        <v>26199</v>
      </c>
      <c r="W5990" s="91" t="s">
        <v>35732</v>
      </c>
      <c r="X5990" s="91" t="s">
        <v>35733</v>
      </c>
      <c r="Y5990" s="97"/>
      <c r="AA5990" s="91" t="str">
        <v>PINEY022.0DI</v>
      </c>
    </row>
    <row r="5991" spans="1:27" s="91" customFormat="1" ht="15" customHeight="1" x14ac:dyDescent="0.35">
      <c r="A5991" t="s">
        <v>17772</v>
      </c>
      <c r="B5991" t="s">
        <v>17771</v>
      </c>
      <c r="C5991" t="s">
        <v>17773</v>
      </c>
      <c r="D5991" t="s">
        <v>37424</v>
      </c>
      <c r="E5991"/>
      <c r="F5991" t="s">
        <v>29088</v>
      </c>
      <c r="G5991"/>
      <c r="H5991">
        <v>1.9</v>
      </c>
      <c r="I5991">
        <v>1.01</v>
      </c>
      <c r="J5991" t="s">
        <v>22</v>
      </c>
      <c r="K5991">
        <v>36.56776</v>
      </c>
      <c r="L5991">
        <v>-87.656689999999998</v>
      </c>
      <c r="M5991" s="100" t="s">
        <v>38413</v>
      </c>
      <c r="N5991" t="s">
        <v>26250</v>
      </c>
      <c r="O5991" t="s">
        <v>42252</v>
      </c>
      <c r="P5991">
        <v>4</v>
      </c>
      <c r="Q5991" t="s">
        <v>28155</v>
      </c>
      <c r="R5991" t="s">
        <v>25829</v>
      </c>
      <c r="S5991" t="s">
        <v>26197</v>
      </c>
      <c r="T5991"/>
      <c r="U5991" t="s">
        <v>26198</v>
      </c>
      <c r="V5991" t="s">
        <v>26199</v>
      </c>
      <c r="W5991" s="91" t="s">
        <v>17774</v>
      </c>
      <c r="X5991" s="91" t="s">
        <v>33054</v>
      </c>
      <c r="Y5991" s="97"/>
      <c r="AA5991" s="91" t="str">
        <v>PINEY12.2T1.9ST</v>
      </c>
    </row>
    <row r="5992" spans="1:27" s="91" customFormat="1" ht="15" customHeight="1" x14ac:dyDescent="0.35">
      <c r="A5992" t="s">
        <v>33055</v>
      </c>
      <c r="B5992" t="s">
        <v>33056</v>
      </c>
      <c r="C5992" t="s">
        <v>33057</v>
      </c>
      <c r="D5992" t="s">
        <v>33058</v>
      </c>
      <c r="E5992"/>
      <c r="F5992" t="s">
        <v>9</v>
      </c>
      <c r="G5992"/>
      <c r="H5992">
        <v>0.2</v>
      </c>
      <c r="I5992">
        <v>0.09</v>
      </c>
      <c r="J5992" t="s">
        <v>4536</v>
      </c>
      <c r="K5992">
        <v>35.389989</v>
      </c>
      <c r="L5992">
        <v>-88.789535999999998</v>
      </c>
      <c r="M5992" s="100" t="s">
        <v>38450</v>
      </c>
      <c r="N5992" t="s">
        <v>26319</v>
      </c>
      <c r="O5992" t="s">
        <v>42253</v>
      </c>
      <c r="P5992">
        <v>4</v>
      </c>
      <c r="Q5992" t="s">
        <v>28161</v>
      </c>
      <c r="R5992" t="s">
        <v>25816</v>
      </c>
      <c r="S5992" t="s">
        <v>26197</v>
      </c>
      <c r="T5992"/>
      <c r="U5992" t="s">
        <v>26198</v>
      </c>
      <c r="V5992" t="s">
        <v>26199</v>
      </c>
      <c r="Y5992" s="97"/>
      <c r="AA5992" s="91" t="str">
        <v>PINEY13.6T0.3T0.2CS</v>
      </c>
    </row>
    <row r="5993" spans="1:27" s="91" customFormat="1" ht="15" customHeight="1" x14ac:dyDescent="0.35">
      <c r="A5993" t="s">
        <v>17776</v>
      </c>
      <c r="B5993" t="s">
        <v>17775</v>
      </c>
      <c r="C5993" t="s">
        <v>17777</v>
      </c>
      <c r="D5993" t="s">
        <v>17778</v>
      </c>
      <c r="E5993"/>
      <c r="F5993" t="s">
        <v>9</v>
      </c>
      <c r="G5993"/>
      <c r="H5993">
        <v>1</v>
      </c>
      <c r="I5993">
        <v>0.96</v>
      </c>
      <c r="J5993" t="s">
        <v>3832</v>
      </c>
      <c r="K5993">
        <v>35.32009</v>
      </c>
      <c r="L5993">
        <v>-88.820740000000001</v>
      </c>
      <c r="M5993" s="100" t="s">
        <v>38450</v>
      </c>
      <c r="N5993" t="s">
        <v>26319</v>
      </c>
      <c r="O5993" t="s">
        <v>42253</v>
      </c>
      <c r="P5993">
        <v>4</v>
      </c>
      <c r="Q5993" t="s">
        <v>33059</v>
      </c>
      <c r="R5993" t="s">
        <v>25828</v>
      </c>
      <c r="S5993" t="s">
        <v>26197</v>
      </c>
      <c r="T5993"/>
      <c r="U5993" t="s">
        <v>26198</v>
      </c>
      <c r="V5993" t="s">
        <v>26199</v>
      </c>
      <c r="W5993" s="91" t="s">
        <v>17779</v>
      </c>
      <c r="X5993" s="91" t="s">
        <v>29606</v>
      </c>
      <c r="Y5993" s="97"/>
      <c r="AA5993" s="91" t="str">
        <v>PINEY7.4T1.0HR</v>
      </c>
    </row>
    <row r="5994" spans="1:27" s="91" customFormat="1" ht="15" customHeight="1" x14ac:dyDescent="0.35">
      <c r="A5994" t="s">
        <v>17781</v>
      </c>
      <c r="B5994" t="s">
        <v>17780</v>
      </c>
      <c r="C5994" t="s">
        <v>17782</v>
      </c>
      <c r="D5994" t="s">
        <v>17783</v>
      </c>
      <c r="E5994"/>
      <c r="F5994" t="s">
        <v>29083</v>
      </c>
      <c r="G5994"/>
      <c r="H5994">
        <v>0.4</v>
      </c>
      <c r="I5994">
        <v>5.43</v>
      </c>
      <c r="J5994" t="s">
        <v>423</v>
      </c>
      <c r="K5994">
        <v>36.215159999999997</v>
      </c>
      <c r="L5994">
        <v>-87.723990000000001</v>
      </c>
      <c r="M5994" s="100" t="s">
        <v>38392</v>
      </c>
      <c r="N5994" t="s">
        <v>26221</v>
      </c>
      <c r="O5994" t="s">
        <v>42228</v>
      </c>
      <c r="P5994">
        <v>3</v>
      </c>
      <c r="Q5994" t="s">
        <v>33060</v>
      </c>
      <c r="R5994" t="s">
        <v>25829</v>
      </c>
      <c r="S5994" t="s">
        <v>26197</v>
      </c>
      <c r="T5994"/>
      <c r="U5994" t="s">
        <v>26198</v>
      </c>
      <c r="V5994" t="s">
        <v>26199</v>
      </c>
      <c r="X5994" s="91" t="s">
        <v>29723</v>
      </c>
      <c r="Y5994" s="97"/>
      <c r="AA5994" s="91" t="str">
        <v>PINHO000.4HU</v>
      </c>
    </row>
    <row r="5995" spans="1:27" s="91" customFormat="1" ht="15" customHeight="1" x14ac:dyDescent="0.35">
      <c r="A5995" t="s">
        <v>36691</v>
      </c>
      <c r="B5995" t="s">
        <v>36692</v>
      </c>
      <c r="C5995" t="s">
        <v>36693</v>
      </c>
      <c r="D5995" t="s">
        <v>36694</v>
      </c>
      <c r="E5995"/>
      <c r="F5995" t="s">
        <v>9</v>
      </c>
      <c r="G5995"/>
      <c r="H5995">
        <v>0.8</v>
      </c>
      <c r="I5995">
        <v>4.3</v>
      </c>
      <c r="J5995" t="s">
        <v>354</v>
      </c>
      <c r="K5995">
        <v>35.079509999999999</v>
      </c>
      <c r="L5995">
        <v>-88.354020000000006</v>
      </c>
      <c r="M5995" s="100" t="s">
        <v>38402</v>
      </c>
      <c r="N5995" t="s">
        <v>26242</v>
      </c>
      <c r="O5995" t="s">
        <v>42740</v>
      </c>
      <c r="P5995">
        <v>3</v>
      </c>
      <c r="Q5995" t="s">
        <v>36695</v>
      </c>
      <c r="R5995" t="s">
        <v>25816</v>
      </c>
      <c r="S5995" t="s">
        <v>26197</v>
      </c>
      <c r="T5995"/>
      <c r="U5995" t="s">
        <v>26198</v>
      </c>
      <c r="V5995" t="s">
        <v>26199</v>
      </c>
      <c r="Y5995" s="97"/>
      <c r="AA5995" s="91" t="str">
        <v>PISGA000.8HD</v>
      </c>
    </row>
    <row r="5996" spans="1:27" s="91" customFormat="1" ht="15" customHeight="1" x14ac:dyDescent="0.35">
      <c r="A5996" t="s">
        <v>17785</v>
      </c>
      <c r="B5996" t="s">
        <v>17784</v>
      </c>
      <c r="C5996" t="s">
        <v>17786</v>
      </c>
      <c r="D5996" t="s">
        <v>17787</v>
      </c>
      <c r="E5996"/>
      <c r="F5996" t="s">
        <v>44</v>
      </c>
      <c r="G5996"/>
      <c r="H5996">
        <v>0.2</v>
      </c>
      <c r="I5996">
        <v>39.03</v>
      </c>
      <c r="J5996" t="s">
        <v>15</v>
      </c>
      <c r="K5996">
        <v>35.817500000000003</v>
      </c>
      <c r="L5996">
        <v>-83.943399999999997</v>
      </c>
      <c r="M5996" s="100" t="s">
        <v>38415</v>
      </c>
      <c r="N5996" t="s">
        <v>26602</v>
      </c>
      <c r="O5996" t="s">
        <v>42119</v>
      </c>
      <c r="P5996">
        <v>2</v>
      </c>
      <c r="Q5996" t="s">
        <v>28164</v>
      </c>
      <c r="R5996" t="s">
        <v>25825</v>
      </c>
      <c r="S5996" t="s">
        <v>26197</v>
      </c>
      <c r="T5996"/>
      <c r="U5996" t="s">
        <v>26198</v>
      </c>
      <c r="V5996" t="s">
        <v>26204</v>
      </c>
      <c r="W5996" s="91" t="s">
        <v>35734</v>
      </c>
      <c r="X5996" s="91" t="s">
        <v>33061</v>
      </c>
      <c r="Y5996" s="97"/>
      <c r="AA5996" s="91" t="str">
        <v>PISTO000.2BT</v>
      </c>
    </row>
    <row r="5997" spans="1:27" s="91" customFormat="1" ht="15" customHeight="1" x14ac:dyDescent="0.35">
      <c r="A5997" s="310" t="s">
        <v>39968</v>
      </c>
      <c r="B5997" s="310" t="s">
        <v>39969</v>
      </c>
      <c r="C5997" s="310" t="s">
        <v>17786</v>
      </c>
      <c r="D5997" s="310" t="s">
        <v>39970</v>
      </c>
      <c r="E5997" s="310"/>
      <c r="F5997" s="310" t="s">
        <v>28994</v>
      </c>
      <c r="G5997" s="310"/>
      <c r="H5997" s="314">
        <v>0.34</v>
      </c>
      <c r="I5997" s="314">
        <v>38.979999999999997</v>
      </c>
      <c r="J5997" s="310" t="s">
        <v>15</v>
      </c>
      <c r="K5997" s="314">
        <v>35.815277999999999</v>
      </c>
      <c r="L5997" s="314">
        <v>-83.942222000000001</v>
      </c>
      <c r="M5997" s="314" t="s">
        <v>38415</v>
      </c>
      <c r="N5997" s="310" t="s">
        <v>26602</v>
      </c>
      <c r="O5997" s="310" t="s">
        <v>38621</v>
      </c>
      <c r="P5997" s="314">
        <v>2</v>
      </c>
      <c r="Q5997" s="310" t="s">
        <v>28164</v>
      </c>
      <c r="R5997" s="310" t="s">
        <v>25825</v>
      </c>
      <c r="S5997" s="310" t="s">
        <v>26197</v>
      </c>
      <c r="T5997" s="310"/>
      <c r="U5997" s="310" t="s">
        <v>26198</v>
      </c>
      <c r="V5997" s="310" t="s">
        <v>26204</v>
      </c>
      <c r="W5997" s="91" t="s">
        <v>39971</v>
      </c>
      <c r="Y5997" s="97"/>
      <c r="AA5997" s="91" t="str">
        <v>PISTO000.3BT</v>
      </c>
    </row>
    <row r="5998" spans="1:27" s="91" customFormat="1" ht="15" customHeight="1" x14ac:dyDescent="0.35">
      <c r="A5998" s="310" t="s">
        <v>41627</v>
      </c>
      <c r="B5998" s="310" t="s">
        <v>41628</v>
      </c>
      <c r="C5998" s="310" t="s">
        <v>17786</v>
      </c>
      <c r="D5998" s="310" t="s">
        <v>41629</v>
      </c>
      <c r="E5998" s="310"/>
      <c r="F5998" s="310" t="s">
        <v>28994</v>
      </c>
      <c r="G5998" s="310"/>
      <c r="H5998" s="314">
        <v>1.5</v>
      </c>
      <c r="I5998" s="314">
        <v>38.299999999999997</v>
      </c>
      <c r="J5998" s="310" t="s">
        <v>15</v>
      </c>
      <c r="K5998" s="314">
        <v>35.806570000000001</v>
      </c>
      <c r="L5998" s="314">
        <v>-83.948260000000005</v>
      </c>
      <c r="M5998" s="314" t="s">
        <v>38415</v>
      </c>
      <c r="N5998" s="310" t="s">
        <v>26602</v>
      </c>
      <c r="O5998" s="310" t="s">
        <v>38621</v>
      </c>
      <c r="P5998" s="314">
        <v>2</v>
      </c>
      <c r="Q5998" s="310" t="s">
        <v>28164</v>
      </c>
      <c r="R5998" s="310" t="s">
        <v>25825</v>
      </c>
      <c r="S5998" s="310" t="s">
        <v>26197</v>
      </c>
      <c r="T5998" s="310"/>
      <c r="U5998" s="310" t="s">
        <v>26198</v>
      </c>
      <c r="V5998" s="310" t="s">
        <v>26204</v>
      </c>
      <c r="X5998" s="91" t="s">
        <v>40785</v>
      </c>
      <c r="Y5998" s="97"/>
      <c r="AA5998" s="91" t="str">
        <v>PISTO001.5BT</v>
      </c>
    </row>
    <row r="5999" spans="1:27" s="91" customFormat="1" ht="15" customHeight="1" x14ac:dyDescent="0.35">
      <c r="A5999" t="s">
        <v>17789</v>
      </c>
      <c r="B5999" t="s">
        <v>17788</v>
      </c>
      <c r="C5999" t="s">
        <v>17786</v>
      </c>
      <c r="D5999" t="s">
        <v>17790</v>
      </c>
      <c r="E5999"/>
      <c r="F5999" t="s">
        <v>28994</v>
      </c>
      <c r="G5999"/>
      <c r="H5999">
        <v>1.9</v>
      </c>
      <c r="I5999">
        <v>37.840000000000003</v>
      </c>
      <c r="J5999" t="s">
        <v>15</v>
      </c>
      <c r="K5999">
        <v>35.802199999999999</v>
      </c>
      <c r="L5999">
        <v>-83.952799999999996</v>
      </c>
      <c r="M5999" s="100" t="s">
        <v>38415</v>
      </c>
      <c r="N5999" t="s">
        <v>26602</v>
      </c>
      <c r="O5999" t="s">
        <v>42119</v>
      </c>
      <c r="P5999">
        <v>2</v>
      </c>
      <c r="Q5999" t="s">
        <v>28164</v>
      </c>
      <c r="R5999" t="s">
        <v>25825</v>
      </c>
      <c r="S5999" t="s">
        <v>26197</v>
      </c>
      <c r="T5999"/>
      <c r="U5999" t="s">
        <v>26198</v>
      </c>
      <c r="V5999" t="s">
        <v>26204</v>
      </c>
      <c r="W5999" s="91" t="s">
        <v>17791</v>
      </c>
      <c r="Y5999" s="97"/>
      <c r="AA5999" s="91" t="str">
        <v>PISTO001.9BT</v>
      </c>
    </row>
    <row r="6000" spans="1:27" s="91" customFormat="1" ht="15" customHeight="1" x14ac:dyDescent="0.35">
      <c r="A6000" t="s">
        <v>17793</v>
      </c>
      <c r="B6000" t="s">
        <v>17792</v>
      </c>
      <c r="C6000" t="s">
        <v>17786</v>
      </c>
      <c r="D6000" t="s">
        <v>17794</v>
      </c>
      <c r="E6000"/>
      <c r="F6000" t="s">
        <v>28994</v>
      </c>
      <c r="G6000"/>
      <c r="H6000">
        <v>4.3</v>
      </c>
      <c r="I6000">
        <v>31.48</v>
      </c>
      <c r="J6000" t="s">
        <v>15</v>
      </c>
      <c r="K6000">
        <v>35.792569999999998</v>
      </c>
      <c r="L6000">
        <v>-83.970889999999997</v>
      </c>
      <c r="M6000" s="100" t="s">
        <v>38415</v>
      </c>
      <c r="N6000" t="s">
        <v>26602</v>
      </c>
      <c r="O6000" t="s">
        <v>42119</v>
      </c>
      <c r="P6000">
        <v>2</v>
      </c>
      <c r="Q6000" t="s">
        <v>28164</v>
      </c>
      <c r="R6000" t="s">
        <v>25825</v>
      </c>
      <c r="S6000" t="s">
        <v>26197</v>
      </c>
      <c r="T6000"/>
      <c r="U6000" t="s">
        <v>26198</v>
      </c>
      <c r="V6000" t="s">
        <v>26204</v>
      </c>
      <c r="X6000" s="91" t="s">
        <v>34576</v>
      </c>
      <c r="Y6000" s="97"/>
      <c r="AA6000" s="91" t="str">
        <v>PISTO004.3BT</v>
      </c>
    </row>
    <row r="6001" spans="1:27" s="91" customFormat="1" ht="15" customHeight="1" x14ac:dyDescent="0.35">
      <c r="A6001" t="s">
        <v>17796</v>
      </c>
      <c r="B6001" t="s">
        <v>17795</v>
      </c>
      <c r="C6001" t="s">
        <v>17786</v>
      </c>
      <c r="D6001" t="s">
        <v>17797</v>
      </c>
      <c r="E6001"/>
      <c r="F6001" t="s">
        <v>28994</v>
      </c>
      <c r="G6001"/>
      <c r="H6001">
        <v>7.6</v>
      </c>
      <c r="I6001">
        <v>15.87</v>
      </c>
      <c r="J6001" t="s">
        <v>15</v>
      </c>
      <c r="K6001">
        <v>35.769350000000003</v>
      </c>
      <c r="L6001">
        <v>-83.98254</v>
      </c>
      <c r="M6001" s="100" t="s">
        <v>38415</v>
      </c>
      <c r="N6001" t="s">
        <v>26602</v>
      </c>
      <c r="O6001" t="s">
        <v>42119</v>
      </c>
      <c r="P6001">
        <v>2</v>
      </c>
      <c r="Q6001" t="s">
        <v>26506</v>
      </c>
      <c r="R6001" t="s">
        <v>25825</v>
      </c>
      <c r="S6001" t="s">
        <v>26197</v>
      </c>
      <c r="T6001"/>
      <c r="U6001" t="s">
        <v>26198</v>
      </c>
      <c r="V6001" t="s">
        <v>26204</v>
      </c>
      <c r="X6001" s="91" t="s">
        <v>34576</v>
      </c>
      <c r="Y6001" s="97"/>
      <c r="AA6001" s="91" t="str">
        <v>PISTO007.6BT</v>
      </c>
    </row>
    <row r="6002" spans="1:27" s="91" customFormat="1" ht="15" customHeight="1" x14ac:dyDescent="0.35">
      <c r="A6002" s="310" t="s">
        <v>39972</v>
      </c>
      <c r="B6002" s="310" t="s">
        <v>39973</v>
      </c>
      <c r="C6002" s="310" t="s">
        <v>17786</v>
      </c>
      <c r="D6002" s="310" t="s">
        <v>39974</v>
      </c>
      <c r="E6002" s="310"/>
      <c r="F6002" s="310" t="s">
        <v>44</v>
      </c>
      <c r="G6002" s="310"/>
      <c r="H6002" s="314">
        <v>8.4</v>
      </c>
      <c r="I6002" s="314">
        <v>13.81</v>
      </c>
      <c r="J6002" s="310" t="s">
        <v>15</v>
      </c>
      <c r="K6002" s="314">
        <v>35.759444000000002</v>
      </c>
      <c r="L6002" s="314">
        <v>-83.978888999999995</v>
      </c>
      <c r="M6002" s="314" t="s">
        <v>38415</v>
      </c>
      <c r="N6002" s="310" t="s">
        <v>26602</v>
      </c>
      <c r="O6002" s="310" t="s">
        <v>38621</v>
      </c>
      <c r="P6002" s="314">
        <v>2</v>
      </c>
      <c r="Q6002" s="310" t="s">
        <v>26506</v>
      </c>
      <c r="R6002" s="310" t="s">
        <v>25825</v>
      </c>
      <c r="S6002" s="310" t="s">
        <v>26197</v>
      </c>
      <c r="T6002" s="310"/>
      <c r="U6002" s="310" t="s">
        <v>26198</v>
      </c>
      <c r="V6002" s="310" t="s">
        <v>26204</v>
      </c>
      <c r="Y6002" s="97"/>
      <c r="AA6002" s="91" t="str">
        <v>PISTO008.4BT</v>
      </c>
    </row>
    <row r="6003" spans="1:27" s="91" customFormat="1" ht="15" customHeight="1" x14ac:dyDescent="0.35">
      <c r="A6003" s="310" t="s">
        <v>39975</v>
      </c>
      <c r="B6003" s="310" t="s">
        <v>39976</v>
      </c>
      <c r="C6003" s="310" t="s">
        <v>17786</v>
      </c>
      <c r="D6003" s="310" t="s">
        <v>39977</v>
      </c>
      <c r="E6003" s="310"/>
      <c r="F6003" s="310" t="s">
        <v>44</v>
      </c>
      <c r="G6003" s="310"/>
      <c r="H6003" s="314">
        <v>9.4</v>
      </c>
      <c r="I6003" s="314">
        <v>7.7</v>
      </c>
      <c r="J6003" s="310" t="s">
        <v>15</v>
      </c>
      <c r="K6003" s="314">
        <v>35.758490000000002</v>
      </c>
      <c r="L6003" s="314">
        <v>-83.968040000000002</v>
      </c>
      <c r="M6003" s="314" t="s">
        <v>38415</v>
      </c>
      <c r="N6003" s="310" t="s">
        <v>26602</v>
      </c>
      <c r="O6003" s="310" t="s">
        <v>38621</v>
      </c>
      <c r="P6003" s="314">
        <v>2</v>
      </c>
      <c r="Q6003" s="310" t="s">
        <v>26506</v>
      </c>
      <c r="R6003" s="310" t="s">
        <v>25825</v>
      </c>
      <c r="S6003" s="310" t="s">
        <v>26197</v>
      </c>
      <c r="T6003" s="310"/>
      <c r="U6003" s="310" t="s">
        <v>26198</v>
      </c>
      <c r="V6003" s="310" t="s">
        <v>26204</v>
      </c>
      <c r="Y6003" s="97"/>
      <c r="AA6003" s="91" t="str">
        <v>PISTO009.4BT</v>
      </c>
    </row>
    <row r="6004" spans="1:27" s="91" customFormat="1" ht="15" customHeight="1" x14ac:dyDescent="0.35">
      <c r="A6004" t="s">
        <v>17799</v>
      </c>
      <c r="B6004" t="s">
        <v>17798</v>
      </c>
      <c r="C6004" t="s">
        <v>17786</v>
      </c>
      <c r="D6004" t="s">
        <v>17800</v>
      </c>
      <c r="E6004"/>
      <c r="F6004" t="s">
        <v>28994</v>
      </c>
      <c r="G6004"/>
      <c r="H6004">
        <v>11.1</v>
      </c>
      <c r="I6004">
        <v>6.29</v>
      </c>
      <c r="J6004" t="s">
        <v>15</v>
      </c>
      <c r="K6004">
        <v>35.738030000000002</v>
      </c>
      <c r="L6004">
        <v>-83.978039999999993</v>
      </c>
      <c r="M6004" s="100" t="s">
        <v>38415</v>
      </c>
      <c r="N6004" t="s">
        <v>26602</v>
      </c>
      <c r="O6004" t="s">
        <v>42119</v>
      </c>
      <c r="P6004">
        <v>2</v>
      </c>
      <c r="Q6004" t="s">
        <v>26506</v>
      </c>
      <c r="R6004" t="s">
        <v>25825</v>
      </c>
      <c r="S6004" t="s">
        <v>26197</v>
      </c>
      <c r="T6004"/>
      <c r="U6004" t="s">
        <v>26198</v>
      </c>
      <c r="V6004" t="s">
        <v>26204</v>
      </c>
      <c r="X6004" s="91" t="s">
        <v>35735</v>
      </c>
      <c r="Y6004" s="97"/>
      <c r="AA6004" s="91" t="str">
        <v>PISTO011.1BT</v>
      </c>
    </row>
    <row r="6005" spans="1:27" s="91" customFormat="1" ht="15" customHeight="1" x14ac:dyDescent="0.35">
      <c r="A6005" t="s">
        <v>17802</v>
      </c>
      <c r="B6005" t="s">
        <v>17801</v>
      </c>
      <c r="C6005" t="s">
        <v>17803</v>
      </c>
      <c r="D6005" t="s">
        <v>17804</v>
      </c>
      <c r="E6005"/>
      <c r="F6005" t="s">
        <v>28994</v>
      </c>
      <c r="G6005"/>
      <c r="H6005">
        <v>0.8</v>
      </c>
      <c r="I6005">
        <v>6.55</v>
      </c>
      <c r="J6005" t="s">
        <v>15</v>
      </c>
      <c r="K6005">
        <v>35.810270000000003</v>
      </c>
      <c r="L6005">
        <v>-83.768289999999993</v>
      </c>
      <c r="M6005" s="100" t="s">
        <v>38415</v>
      </c>
      <c r="N6005" t="s">
        <v>26602</v>
      </c>
      <c r="O6005" t="s">
        <v>42220</v>
      </c>
      <c r="P6005">
        <v>2</v>
      </c>
      <c r="Q6005" t="s">
        <v>28165</v>
      </c>
      <c r="R6005" t="s">
        <v>25825</v>
      </c>
      <c r="S6005" t="s">
        <v>26197</v>
      </c>
      <c r="T6005"/>
      <c r="U6005" t="s">
        <v>26198</v>
      </c>
      <c r="V6005" t="s">
        <v>26204</v>
      </c>
      <c r="X6005" s="91" t="s">
        <v>35736</v>
      </c>
      <c r="Y6005" s="97"/>
      <c r="AA6005" s="91" t="str">
        <v>PITNE000.8BT</v>
      </c>
    </row>
    <row r="6006" spans="1:27" s="91" customFormat="1" ht="15" customHeight="1" x14ac:dyDescent="0.35">
      <c r="A6006" t="s">
        <v>17806</v>
      </c>
      <c r="B6006" t="s">
        <v>17805</v>
      </c>
      <c r="C6006" t="s">
        <v>17807</v>
      </c>
      <c r="D6006" t="s">
        <v>17808</v>
      </c>
      <c r="E6006"/>
      <c r="F6006" t="s">
        <v>44</v>
      </c>
      <c r="G6006"/>
      <c r="H6006">
        <v>0.8</v>
      </c>
      <c r="I6006">
        <v>0.64</v>
      </c>
      <c r="J6006" t="s">
        <v>766</v>
      </c>
      <c r="K6006">
        <v>35.183320000000002</v>
      </c>
      <c r="L6006">
        <v>-85.250290000000007</v>
      </c>
      <c r="M6006" s="100" t="s">
        <v>38386</v>
      </c>
      <c r="N6006" t="s">
        <v>29084</v>
      </c>
      <c r="O6006" t="s">
        <v>42181</v>
      </c>
      <c r="P6006">
        <v>4</v>
      </c>
      <c r="Q6006" t="s">
        <v>28166</v>
      </c>
      <c r="R6006" t="s">
        <v>25802</v>
      </c>
      <c r="S6006" t="s">
        <v>26197</v>
      </c>
      <c r="T6006"/>
      <c r="U6006" t="s">
        <v>26198</v>
      </c>
      <c r="V6006" t="s">
        <v>26204</v>
      </c>
      <c r="Y6006" s="97"/>
      <c r="AA6006" s="91" t="str">
        <v>PITTS000.8HM</v>
      </c>
    </row>
    <row r="6007" spans="1:27" s="91" customFormat="1" ht="15" customHeight="1" x14ac:dyDescent="0.35">
      <c r="A6007" t="s">
        <v>17810</v>
      </c>
      <c r="B6007" t="s">
        <v>17809</v>
      </c>
      <c r="C6007" t="s">
        <v>17811</v>
      </c>
      <c r="D6007" t="s">
        <v>17812</v>
      </c>
      <c r="E6007"/>
      <c r="F6007" t="s">
        <v>29089</v>
      </c>
      <c r="G6007"/>
      <c r="H6007">
        <v>0.6</v>
      </c>
      <c r="I6007">
        <v>1.36</v>
      </c>
      <c r="J6007" t="s">
        <v>583</v>
      </c>
      <c r="K6007">
        <v>35.1753</v>
      </c>
      <c r="L6007">
        <v>-85.756900000000002</v>
      </c>
      <c r="M6007" s="100" t="s">
        <v>38430</v>
      </c>
      <c r="N6007" t="s">
        <v>26288</v>
      </c>
      <c r="O6007" t="s">
        <v>42210</v>
      </c>
      <c r="P6007">
        <v>5</v>
      </c>
      <c r="Q6007" t="s">
        <v>31736</v>
      </c>
      <c r="R6007" t="s">
        <v>25802</v>
      </c>
      <c r="S6007" t="s">
        <v>26197</v>
      </c>
      <c r="T6007"/>
      <c r="U6007" t="s">
        <v>26198</v>
      </c>
      <c r="V6007" t="s">
        <v>26199</v>
      </c>
      <c r="W6007" s="91" t="s">
        <v>17813</v>
      </c>
      <c r="X6007" s="91" t="s">
        <v>35737</v>
      </c>
      <c r="Y6007" s="97"/>
      <c r="AA6007" s="91" t="str">
        <v>PKING_G0.6MI</v>
      </c>
    </row>
    <row r="6008" spans="1:27" s="91" customFormat="1" ht="15" customHeight="1" x14ac:dyDescent="0.35">
      <c r="A6008" t="s">
        <v>17815</v>
      </c>
      <c r="B6008" t="s">
        <v>17814</v>
      </c>
      <c r="C6008" t="s">
        <v>17816</v>
      </c>
      <c r="D6008" t="s">
        <v>17817</v>
      </c>
      <c r="E6008"/>
      <c r="F6008" t="s">
        <v>33</v>
      </c>
      <c r="G6008"/>
      <c r="H6008">
        <v>1.3</v>
      </c>
      <c r="I6008">
        <v>11.81</v>
      </c>
      <c r="J6008" t="s">
        <v>1600</v>
      </c>
      <c r="K6008">
        <v>35.291110000000003</v>
      </c>
      <c r="L6008">
        <v>-86.653329999999997</v>
      </c>
      <c r="M6008" s="100" t="s">
        <v>38457</v>
      </c>
      <c r="N6008" t="s">
        <v>26336</v>
      </c>
      <c r="O6008" t="s">
        <v>42211</v>
      </c>
      <c r="P6008">
        <v>2</v>
      </c>
      <c r="Q6008" t="s">
        <v>33062</v>
      </c>
      <c r="R6008" t="s">
        <v>25808</v>
      </c>
      <c r="S6008" t="s">
        <v>26197</v>
      </c>
      <c r="T6008"/>
      <c r="U6008" t="s">
        <v>26198</v>
      </c>
      <c r="V6008" t="s">
        <v>26199</v>
      </c>
      <c r="Y6008" s="97"/>
      <c r="AA6008" s="91" t="str">
        <v>PLEAS001.3LI</v>
      </c>
    </row>
    <row r="6009" spans="1:27" s="91" customFormat="1" ht="15" customHeight="1" x14ac:dyDescent="0.35">
      <c r="A6009" t="s">
        <v>17819</v>
      </c>
      <c r="B6009" t="s">
        <v>17818</v>
      </c>
      <c r="C6009" t="s">
        <v>17820</v>
      </c>
      <c r="D6009" t="s">
        <v>17821</v>
      </c>
      <c r="E6009"/>
      <c r="F6009" t="s">
        <v>33</v>
      </c>
      <c r="G6009"/>
      <c r="H6009">
        <v>0.8</v>
      </c>
      <c r="I6009">
        <v>17.73</v>
      </c>
      <c r="J6009" t="s">
        <v>1870</v>
      </c>
      <c r="K6009">
        <v>36.455559999999998</v>
      </c>
      <c r="L6009">
        <v>-85.676389</v>
      </c>
      <c r="M6009" s="100" t="s">
        <v>38458</v>
      </c>
      <c r="N6009" t="s">
        <v>26340</v>
      </c>
      <c r="O6009" t="s">
        <v>42212</v>
      </c>
      <c r="P6009">
        <v>5</v>
      </c>
      <c r="Q6009" t="s">
        <v>33063</v>
      </c>
      <c r="R6009" t="s">
        <v>25812</v>
      </c>
      <c r="S6009" t="s">
        <v>26197</v>
      </c>
      <c r="T6009"/>
      <c r="U6009" t="s">
        <v>26198</v>
      </c>
      <c r="V6009" t="s">
        <v>26199</v>
      </c>
      <c r="Y6009" s="97"/>
      <c r="AA6009" s="91" t="str">
        <v>PLICK000.8JA</v>
      </c>
    </row>
    <row r="6010" spans="1:27" s="91" customFormat="1" ht="15" customHeight="1" x14ac:dyDescent="0.35">
      <c r="A6010" t="s">
        <v>33064</v>
      </c>
      <c r="B6010" t="s">
        <v>33065</v>
      </c>
      <c r="C6010" t="s">
        <v>17820</v>
      </c>
      <c r="D6010" t="s">
        <v>33066</v>
      </c>
      <c r="E6010"/>
      <c r="F6010" t="s">
        <v>33</v>
      </c>
      <c r="G6010" t="s">
        <v>29086</v>
      </c>
      <c r="H6010">
        <v>1.7</v>
      </c>
      <c r="I6010">
        <v>14.9</v>
      </c>
      <c r="J6010" t="s">
        <v>1870</v>
      </c>
      <c r="K6010">
        <v>36.465000000000003</v>
      </c>
      <c r="L6010">
        <v>-85.683250000000001</v>
      </c>
      <c r="M6010" s="100" t="s">
        <v>38458</v>
      </c>
      <c r="N6010" t="s">
        <v>26340</v>
      </c>
      <c r="O6010" t="s">
        <v>42212</v>
      </c>
      <c r="P6010">
        <v>5</v>
      </c>
      <c r="Q6010" t="s">
        <v>33063</v>
      </c>
      <c r="R6010" t="s">
        <v>25812</v>
      </c>
      <c r="S6010" t="s">
        <v>26197</v>
      </c>
      <c r="T6010"/>
      <c r="U6010" t="s">
        <v>26198</v>
      </c>
      <c r="V6010" t="s">
        <v>26199</v>
      </c>
      <c r="Y6010" s="97"/>
      <c r="AA6010" s="91" t="str">
        <v>PLICK001.7JA</v>
      </c>
    </row>
    <row r="6011" spans="1:27" s="91" customFormat="1" ht="15" customHeight="1" x14ac:dyDescent="0.35">
      <c r="A6011" t="s">
        <v>17823</v>
      </c>
      <c r="B6011" t="s">
        <v>17822</v>
      </c>
      <c r="C6011" t="s">
        <v>17824</v>
      </c>
      <c r="D6011" t="s">
        <v>17825</v>
      </c>
      <c r="E6011"/>
      <c r="F6011" t="s">
        <v>28994</v>
      </c>
      <c r="G6011"/>
      <c r="H6011">
        <v>1.5</v>
      </c>
      <c r="I6011">
        <v>3.18</v>
      </c>
      <c r="J6011" t="s">
        <v>64</v>
      </c>
      <c r="K6011">
        <v>36.276560000000003</v>
      </c>
      <c r="L6011">
        <v>-82.878479999999996</v>
      </c>
      <c r="M6011" s="100" t="s">
        <v>38387</v>
      </c>
      <c r="N6011" t="s">
        <v>26214</v>
      </c>
      <c r="O6011" t="s">
        <v>42213</v>
      </c>
      <c r="P6011">
        <v>5</v>
      </c>
      <c r="Q6011" t="s">
        <v>33067</v>
      </c>
      <c r="R6011" t="s">
        <v>25821</v>
      </c>
      <c r="S6011" t="s">
        <v>26197</v>
      </c>
      <c r="T6011"/>
      <c r="U6011" t="s">
        <v>26198</v>
      </c>
      <c r="V6011" t="s">
        <v>26204</v>
      </c>
      <c r="Y6011" s="97"/>
      <c r="AA6011" s="91" t="str">
        <v>PLUM001.5GE</v>
      </c>
    </row>
    <row r="6012" spans="1:27" s="91" customFormat="1" ht="15" customHeight="1" x14ac:dyDescent="0.35">
      <c r="A6012" s="310" t="s">
        <v>39978</v>
      </c>
      <c r="B6012" s="310" t="s">
        <v>39979</v>
      </c>
      <c r="C6012" s="310" t="s">
        <v>17828</v>
      </c>
      <c r="D6012" s="310" t="s">
        <v>39980</v>
      </c>
      <c r="E6012" s="310"/>
      <c r="F6012" s="310" t="s">
        <v>28998</v>
      </c>
      <c r="G6012" s="310"/>
      <c r="H6012" s="314">
        <v>0.1</v>
      </c>
      <c r="I6012" s="314">
        <v>3.4</v>
      </c>
      <c r="J6012" s="310" t="s">
        <v>359</v>
      </c>
      <c r="K6012" s="314">
        <v>35.958300000000001</v>
      </c>
      <c r="L6012" s="314">
        <v>-84.13006</v>
      </c>
      <c r="M6012" s="314" t="s">
        <v>38459</v>
      </c>
      <c r="N6012" s="310" t="s">
        <v>26343</v>
      </c>
      <c r="O6012" s="310" t="s">
        <v>38490</v>
      </c>
      <c r="P6012" s="314">
        <v>3</v>
      </c>
      <c r="Q6012" s="310" t="s">
        <v>28167</v>
      </c>
      <c r="R6012" s="310" t="s">
        <v>25825</v>
      </c>
      <c r="S6012" s="310" t="s">
        <v>26197</v>
      </c>
      <c r="T6012" s="310"/>
      <c r="U6012" s="310" t="s">
        <v>26198</v>
      </c>
      <c r="V6012" s="310" t="s">
        <v>26204</v>
      </c>
      <c r="Y6012" s="97"/>
      <c r="AA6012" s="91" t="str">
        <v>PLUMB000.1KN</v>
      </c>
    </row>
    <row r="6013" spans="1:27" s="91" customFormat="1" ht="15" customHeight="1" x14ac:dyDescent="0.35">
      <c r="A6013" t="s">
        <v>17827</v>
      </c>
      <c r="B6013" t="s">
        <v>17826</v>
      </c>
      <c r="C6013" t="s">
        <v>17828</v>
      </c>
      <c r="D6013" t="s">
        <v>17829</v>
      </c>
      <c r="E6013"/>
      <c r="F6013" t="s">
        <v>44</v>
      </c>
      <c r="G6013"/>
      <c r="H6013">
        <v>0.3</v>
      </c>
      <c r="I6013">
        <v>3.26</v>
      </c>
      <c r="J6013" t="s">
        <v>359</v>
      </c>
      <c r="K6013">
        <v>35.957900000000002</v>
      </c>
      <c r="L6013">
        <v>-84.12585</v>
      </c>
      <c r="M6013" s="100" t="s">
        <v>38459</v>
      </c>
      <c r="N6013" t="s">
        <v>26343</v>
      </c>
      <c r="O6013" t="s">
        <v>42214</v>
      </c>
      <c r="P6013">
        <v>3</v>
      </c>
      <c r="Q6013" t="s">
        <v>28167</v>
      </c>
      <c r="R6013" t="s">
        <v>25825</v>
      </c>
      <c r="S6013" t="s">
        <v>26197</v>
      </c>
      <c r="T6013"/>
      <c r="U6013" t="s">
        <v>26198</v>
      </c>
      <c r="V6013" t="s">
        <v>26204</v>
      </c>
      <c r="X6013" s="91" t="s">
        <v>33068</v>
      </c>
      <c r="Y6013" s="97"/>
      <c r="AA6013" s="91" t="str">
        <v>PLUMB000.3KN</v>
      </c>
    </row>
    <row r="6014" spans="1:27" s="91" customFormat="1" ht="15" customHeight="1" x14ac:dyDescent="0.35">
      <c r="A6014" t="s">
        <v>17831</v>
      </c>
      <c r="B6014" t="s">
        <v>17830</v>
      </c>
      <c r="C6014" t="s">
        <v>17832</v>
      </c>
      <c r="D6014" t="s">
        <v>17833</v>
      </c>
      <c r="E6014"/>
      <c r="F6014" t="s">
        <v>33</v>
      </c>
      <c r="G6014"/>
      <c r="H6014">
        <v>0.9</v>
      </c>
      <c r="I6014">
        <v>9.77</v>
      </c>
      <c r="J6014" t="s">
        <v>39</v>
      </c>
      <c r="K6014">
        <v>36.263888999999999</v>
      </c>
      <c r="L6014">
        <v>-86.052222</v>
      </c>
      <c r="M6014" s="100" t="s">
        <v>38431</v>
      </c>
      <c r="N6014" t="s">
        <v>26295</v>
      </c>
      <c r="O6014" t="s">
        <v>42215</v>
      </c>
      <c r="P6014">
        <v>4</v>
      </c>
      <c r="Q6014" t="s">
        <v>28168</v>
      </c>
      <c r="R6014" t="s">
        <v>25812</v>
      </c>
      <c r="S6014" t="s">
        <v>26197</v>
      </c>
      <c r="T6014"/>
      <c r="U6014" t="s">
        <v>26198</v>
      </c>
      <c r="V6014" t="s">
        <v>26199</v>
      </c>
      <c r="Y6014" s="97"/>
      <c r="AA6014" s="91" t="str">
        <v>PLUNK000.9SM</v>
      </c>
    </row>
    <row r="6015" spans="1:27" s="91" customFormat="1" ht="15" customHeight="1" x14ac:dyDescent="0.35">
      <c r="A6015" s="310" t="s">
        <v>43647</v>
      </c>
      <c r="B6015" s="310" t="s">
        <v>43648</v>
      </c>
      <c r="C6015" s="310" t="s">
        <v>43649</v>
      </c>
      <c r="D6015" s="310" t="s">
        <v>43650</v>
      </c>
      <c r="E6015" s="310"/>
      <c r="F6015" s="310" t="s">
        <v>29010</v>
      </c>
      <c r="G6015" s="310"/>
      <c r="H6015" s="314">
        <v>0.1</v>
      </c>
      <c r="I6015" s="314">
        <v>0.19</v>
      </c>
      <c r="J6015" s="310" t="s">
        <v>398</v>
      </c>
      <c r="K6015" s="314">
        <v>36.479230000000001</v>
      </c>
      <c r="L6015" s="314">
        <v>-83.891210000000001</v>
      </c>
      <c r="M6015" s="314" t="s">
        <v>38417</v>
      </c>
      <c r="N6015" s="310" t="s">
        <v>26260</v>
      </c>
      <c r="O6015" s="310" t="s">
        <v>40303</v>
      </c>
      <c r="P6015" s="314">
        <v>4</v>
      </c>
      <c r="Q6015" s="310" t="s">
        <v>29844</v>
      </c>
      <c r="R6015" s="310" t="s">
        <v>25825</v>
      </c>
      <c r="S6015" s="310" t="s">
        <v>26197</v>
      </c>
      <c r="T6015" s="310"/>
      <c r="U6015" s="310" t="s">
        <v>26198</v>
      </c>
      <c r="V6015" s="310" t="s">
        <v>26204</v>
      </c>
      <c r="W6015" s="91" t="s">
        <v>43651</v>
      </c>
      <c r="X6015" s="91" t="s">
        <v>43652</v>
      </c>
      <c r="Y6015" s="97"/>
      <c r="AA6015" s="91" t="str">
        <v>PMILL_G0.1CL</v>
      </c>
    </row>
    <row r="6016" spans="1:27" s="91" customFormat="1" ht="15" customHeight="1" x14ac:dyDescent="0.35">
      <c r="A6016" t="s">
        <v>17835</v>
      </c>
      <c r="B6016" t="s">
        <v>17834</v>
      </c>
      <c r="C6016" t="s">
        <v>17836</v>
      </c>
      <c r="D6016" t="s">
        <v>17837</v>
      </c>
      <c r="E6016"/>
      <c r="F6016" t="s">
        <v>29086</v>
      </c>
      <c r="G6016" t="s">
        <v>29089</v>
      </c>
      <c r="H6016">
        <v>0.7</v>
      </c>
      <c r="I6016">
        <v>24.32</v>
      </c>
      <c r="J6016" t="s">
        <v>2322</v>
      </c>
      <c r="K6016">
        <v>36.068333000000003</v>
      </c>
      <c r="L6016">
        <v>-85.509444000000002</v>
      </c>
      <c r="M6016" s="100" t="s">
        <v>38383</v>
      </c>
      <c r="N6016" t="s">
        <v>3589</v>
      </c>
      <c r="O6016" t="s">
        <v>42179</v>
      </c>
      <c r="P6016">
        <v>2</v>
      </c>
      <c r="Q6016" t="s">
        <v>28169</v>
      </c>
      <c r="R6016" t="s">
        <v>25812</v>
      </c>
      <c r="S6016" t="s">
        <v>26197</v>
      </c>
      <c r="T6016"/>
      <c r="U6016" t="s">
        <v>26198</v>
      </c>
      <c r="V6016" t="s">
        <v>26199</v>
      </c>
      <c r="Y6016" s="97"/>
      <c r="AA6016" s="91" t="str">
        <v>POAK000.7WH</v>
      </c>
    </row>
    <row r="6017" spans="1:27" s="91" customFormat="1" ht="15" customHeight="1" x14ac:dyDescent="0.35">
      <c r="A6017" t="s">
        <v>17839</v>
      </c>
      <c r="B6017" t="s">
        <v>17838</v>
      </c>
      <c r="C6017" t="s">
        <v>17836</v>
      </c>
      <c r="D6017" t="s">
        <v>17840</v>
      </c>
      <c r="E6017"/>
      <c r="F6017" t="s">
        <v>29086</v>
      </c>
      <c r="G6017"/>
      <c r="H6017">
        <v>1</v>
      </c>
      <c r="I6017">
        <v>23.89</v>
      </c>
      <c r="J6017" t="s">
        <v>2322</v>
      </c>
      <c r="K6017">
        <v>36.066687000000002</v>
      </c>
      <c r="L6017">
        <v>-85.506668000000005</v>
      </c>
      <c r="M6017" s="100" t="s">
        <v>38383</v>
      </c>
      <c r="N6017" t="s">
        <v>3589</v>
      </c>
      <c r="O6017" t="s">
        <v>42179</v>
      </c>
      <c r="P6017">
        <v>2</v>
      </c>
      <c r="Q6017" t="s">
        <v>28169</v>
      </c>
      <c r="R6017" t="s">
        <v>25812</v>
      </c>
      <c r="S6017" t="s">
        <v>26197</v>
      </c>
      <c r="T6017"/>
      <c r="U6017" t="s">
        <v>26198</v>
      </c>
      <c r="V6017" t="s">
        <v>26199</v>
      </c>
      <c r="X6017" s="91" t="s">
        <v>33069</v>
      </c>
      <c r="Y6017" s="97"/>
      <c r="AA6017" s="91" t="str">
        <v>POAK001.0WH</v>
      </c>
    </row>
    <row r="6018" spans="1:27" s="91" customFormat="1" ht="15" customHeight="1" x14ac:dyDescent="0.35">
      <c r="A6018" t="s">
        <v>17842</v>
      </c>
      <c r="B6018" t="s">
        <v>17841</v>
      </c>
      <c r="C6018" t="s">
        <v>17836</v>
      </c>
      <c r="D6018" t="s">
        <v>17843</v>
      </c>
      <c r="E6018"/>
      <c r="F6018" t="s">
        <v>29086</v>
      </c>
      <c r="G6018"/>
      <c r="H6018">
        <v>1.4</v>
      </c>
      <c r="I6018">
        <v>23.1</v>
      </c>
      <c r="J6018" t="s">
        <v>2322</v>
      </c>
      <c r="K6018">
        <v>36.065998999999998</v>
      </c>
      <c r="L6018">
        <v>-85.502409999999998</v>
      </c>
      <c r="M6018" s="100" t="s">
        <v>38383</v>
      </c>
      <c r="N6018" t="s">
        <v>3589</v>
      </c>
      <c r="O6018" t="s">
        <v>42179</v>
      </c>
      <c r="P6018">
        <v>2</v>
      </c>
      <c r="Q6018" t="s">
        <v>28169</v>
      </c>
      <c r="R6018" t="s">
        <v>25812</v>
      </c>
      <c r="S6018" t="s">
        <v>26197</v>
      </c>
      <c r="T6018"/>
      <c r="U6018" t="s">
        <v>26198</v>
      </c>
      <c r="V6018" t="s">
        <v>26199</v>
      </c>
      <c r="X6018" s="91" t="s">
        <v>33069</v>
      </c>
      <c r="Y6018" s="97"/>
      <c r="AA6018" s="91" t="str">
        <v>POAK001.4WH</v>
      </c>
    </row>
    <row r="6019" spans="1:27" s="91" customFormat="1" ht="15" customHeight="1" x14ac:dyDescent="0.35">
      <c r="A6019" t="s">
        <v>17845</v>
      </c>
      <c r="B6019" t="s">
        <v>17844</v>
      </c>
      <c r="C6019" t="s">
        <v>17836</v>
      </c>
      <c r="D6019" t="s">
        <v>17846</v>
      </c>
      <c r="E6019"/>
      <c r="F6019" t="s">
        <v>29086</v>
      </c>
      <c r="G6019"/>
      <c r="H6019">
        <v>1.4</v>
      </c>
      <c r="I6019">
        <v>23.06</v>
      </c>
      <c r="J6019" t="s">
        <v>2322</v>
      </c>
      <c r="K6019">
        <v>36.065725999999998</v>
      </c>
      <c r="L6019">
        <v>-85.501081999999997</v>
      </c>
      <c r="M6019" s="100" t="s">
        <v>38383</v>
      </c>
      <c r="N6019" t="s">
        <v>3589</v>
      </c>
      <c r="O6019" t="s">
        <v>42179</v>
      </c>
      <c r="P6019">
        <v>2</v>
      </c>
      <c r="Q6019" t="s">
        <v>28169</v>
      </c>
      <c r="R6019" t="s">
        <v>25812</v>
      </c>
      <c r="S6019" t="s">
        <v>26197</v>
      </c>
      <c r="T6019"/>
      <c r="U6019" t="s">
        <v>26198</v>
      </c>
      <c r="V6019" t="s">
        <v>26199</v>
      </c>
      <c r="X6019" s="91" t="s">
        <v>33069</v>
      </c>
      <c r="Y6019" s="97"/>
      <c r="AA6019" s="91" t="str">
        <v>POAK001.5WH</v>
      </c>
    </row>
    <row r="6020" spans="1:27" s="91" customFormat="1" ht="15" customHeight="1" x14ac:dyDescent="0.35">
      <c r="A6020" t="s">
        <v>17848</v>
      </c>
      <c r="B6020" t="s">
        <v>17847</v>
      </c>
      <c r="C6020" t="s">
        <v>17836</v>
      </c>
      <c r="D6020" t="s">
        <v>17849</v>
      </c>
      <c r="E6020"/>
      <c r="F6020" t="s">
        <v>29086</v>
      </c>
      <c r="G6020"/>
      <c r="H6020">
        <v>2.2000000000000002</v>
      </c>
      <c r="I6020">
        <v>21.26</v>
      </c>
      <c r="J6020" t="s">
        <v>2322</v>
      </c>
      <c r="K6020">
        <v>36.063896999999997</v>
      </c>
      <c r="L6020">
        <v>-85.490827999999993</v>
      </c>
      <c r="M6020" s="100" t="s">
        <v>38383</v>
      </c>
      <c r="N6020" t="s">
        <v>3589</v>
      </c>
      <c r="O6020" t="s">
        <v>42179</v>
      </c>
      <c r="P6020">
        <v>2</v>
      </c>
      <c r="Q6020" t="s">
        <v>33070</v>
      </c>
      <c r="R6020" t="s">
        <v>25812</v>
      </c>
      <c r="S6020" t="s">
        <v>26197</v>
      </c>
      <c r="T6020"/>
      <c r="U6020" t="s">
        <v>26198</v>
      </c>
      <c r="V6020" t="s">
        <v>26199</v>
      </c>
      <c r="X6020" s="91" t="s">
        <v>33069</v>
      </c>
      <c r="Y6020" s="97"/>
      <c r="AA6020" s="91" t="str">
        <v>POAK002.2WH</v>
      </c>
    </row>
    <row r="6021" spans="1:27" s="91" customFormat="1" ht="15" customHeight="1" x14ac:dyDescent="0.35">
      <c r="A6021" t="s">
        <v>17851</v>
      </c>
      <c r="B6021" t="s">
        <v>17850</v>
      </c>
      <c r="C6021" t="s">
        <v>17836</v>
      </c>
      <c r="D6021" t="s">
        <v>17852</v>
      </c>
      <c r="E6021"/>
      <c r="F6021" t="s">
        <v>29086</v>
      </c>
      <c r="G6021"/>
      <c r="H6021">
        <v>2.2999999999999998</v>
      </c>
      <c r="I6021">
        <v>20.87</v>
      </c>
      <c r="J6021" t="s">
        <v>2322</v>
      </c>
      <c r="K6021">
        <v>36.064152999999997</v>
      </c>
      <c r="L6021">
        <v>-85.489795000000001</v>
      </c>
      <c r="M6021" s="100" t="s">
        <v>38383</v>
      </c>
      <c r="N6021" t="s">
        <v>3589</v>
      </c>
      <c r="O6021" t="s">
        <v>42179</v>
      </c>
      <c r="P6021">
        <v>2</v>
      </c>
      <c r="Q6021" t="s">
        <v>33070</v>
      </c>
      <c r="R6021" t="s">
        <v>25812</v>
      </c>
      <c r="S6021" t="s">
        <v>26197</v>
      </c>
      <c r="T6021"/>
      <c r="U6021" t="s">
        <v>26198</v>
      </c>
      <c r="V6021" t="s">
        <v>26199</v>
      </c>
      <c r="X6021" s="91" t="s">
        <v>33069</v>
      </c>
      <c r="Y6021" s="97"/>
      <c r="AA6021" s="91" t="str">
        <v>POAK002.3WH</v>
      </c>
    </row>
    <row r="6022" spans="1:27" s="91" customFormat="1" ht="15" customHeight="1" x14ac:dyDescent="0.35">
      <c r="A6022" t="s">
        <v>17854</v>
      </c>
      <c r="B6022" t="s">
        <v>17853</v>
      </c>
      <c r="C6022" t="s">
        <v>17836</v>
      </c>
      <c r="D6022" t="s">
        <v>17855</v>
      </c>
      <c r="E6022"/>
      <c r="F6022" t="s">
        <v>29086</v>
      </c>
      <c r="G6022"/>
      <c r="H6022">
        <v>3.8</v>
      </c>
      <c r="I6022">
        <v>19.45</v>
      </c>
      <c r="J6022" t="s">
        <v>2322</v>
      </c>
      <c r="K6022">
        <v>36.068598000000001</v>
      </c>
      <c r="L6022">
        <v>-85.467905000000002</v>
      </c>
      <c r="M6022" s="100" t="s">
        <v>38383</v>
      </c>
      <c r="N6022" t="s">
        <v>3589</v>
      </c>
      <c r="O6022" t="s">
        <v>42179</v>
      </c>
      <c r="P6022">
        <v>2</v>
      </c>
      <c r="Q6022" t="s">
        <v>33070</v>
      </c>
      <c r="R6022" t="s">
        <v>25812</v>
      </c>
      <c r="S6022" t="s">
        <v>26197</v>
      </c>
      <c r="T6022"/>
      <c r="U6022" t="s">
        <v>26198</v>
      </c>
      <c r="V6022" t="s">
        <v>26199</v>
      </c>
      <c r="X6022" s="91" t="s">
        <v>33069</v>
      </c>
      <c r="Y6022" s="97"/>
      <c r="AA6022" s="91" t="str">
        <v>POAK003.8WH</v>
      </c>
    </row>
    <row r="6023" spans="1:27" s="91" customFormat="1" ht="15" customHeight="1" x14ac:dyDescent="0.35">
      <c r="A6023" t="s">
        <v>17857</v>
      </c>
      <c r="B6023" t="s">
        <v>17856</v>
      </c>
      <c r="C6023" t="s">
        <v>17836</v>
      </c>
      <c r="D6023" t="s">
        <v>17858</v>
      </c>
      <c r="E6023"/>
      <c r="F6023" t="s">
        <v>29086</v>
      </c>
      <c r="G6023"/>
      <c r="H6023">
        <v>3.9</v>
      </c>
      <c r="I6023">
        <v>4.2300000000000004</v>
      </c>
      <c r="J6023" t="s">
        <v>2322</v>
      </c>
      <c r="K6023">
        <v>36.067962999999999</v>
      </c>
      <c r="L6023">
        <v>-85.467313000000004</v>
      </c>
      <c r="M6023" s="100" t="s">
        <v>38383</v>
      </c>
      <c r="N6023" t="s">
        <v>3589</v>
      </c>
      <c r="O6023" t="s">
        <v>42179</v>
      </c>
      <c r="P6023">
        <v>2</v>
      </c>
      <c r="Q6023" t="s">
        <v>33070</v>
      </c>
      <c r="R6023" t="s">
        <v>25812</v>
      </c>
      <c r="S6023" t="s">
        <v>26197</v>
      </c>
      <c r="T6023"/>
      <c r="U6023" t="s">
        <v>26198</v>
      </c>
      <c r="V6023" t="s">
        <v>26199</v>
      </c>
      <c r="X6023" s="91" t="s">
        <v>33069</v>
      </c>
      <c r="Y6023" s="97"/>
      <c r="AA6023" s="91" t="str">
        <v>POAK003.9WH</v>
      </c>
    </row>
    <row r="6024" spans="1:27" s="91" customFormat="1" ht="15" customHeight="1" x14ac:dyDescent="0.35">
      <c r="A6024" t="s">
        <v>17860</v>
      </c>
      <c r="B6024" t="s">
        <v>17859</v>
      </c>
      <c r="C6024" t="s">
        <v>17861</v>
      </c>
      <c r="D6024" t="s">
        <v>17862</v>
      </c>
      <c r="E6024"/>
      <c r="F6024" t="s">
        <v>29086</v>
      </c>
      <c r="G6024"/>
      <c r="H6024">
        <v>0.1</v>
      </c>
      <c r="I6024">
        <v>0.79</v>
      </c>
      <c r="J6024" t="s">
        <v>2322</v>
      </c>
      <c r="K6024">
        <v>36.063856999999999</v>
      </c>
      <c r="L6024">
        <v>-85.490208999999993</v>
      </c>
      <c r="M6024" s="100" t="s">
        <v>38383</v>
      </c>
      <c r="N6024" t="s">
        <v>3589</v>
      </c>
      <c r="O6024" t="s">
        <v>42179</v>
      </c>
      <c r="P6024">
        <v>2</v>
      </c>
      <c r="Q6024" t="s">
        <v>33070</v>
      </c>
      <c r="R6024" t="s">
        <v>25812</v>
      </c>
      <c r="S6024" t="s">
        <v>26197</v>
      </c>
      <c r="T6024"/>
      <c r="U6024" t="s">
        <v>26198</v>
      </c>
      <c r="V6024" t="s">
        <v>26199</v>
      </c>
      <c r="W6024" s="91" t="s">
        <v>17863</v>
      </c>
      <c r="X6024" s="91" t="s">
        <v>33071</v>
      </c>
      <c r="Y6024" s="97"/>
      <c r="AA6024" s="91" t="str">
        <v>POAK2.2T0.1WH</v>
      </c>
    </row>
    <row r="6025" spans="1:27" s="91" customFormat="1" ht="15" customHeight="1" x14ac:dyDescent="0.35">
      <c r="A6025" t="s">
        <v>17865</v>
      </c>
      <c r="B6025" t="s">
        <v>17864</v>
      </c>
      <c r="C6025" t="s">
        <v>17861</v>
      </c>
      <c r="D6025" t="s">
        <v>17866</v>
      </c>
      <c r="E6025"/>
      <c r="F6025" t="s">
        <v>29086</v>
      </c>
      <c r="G6025"/>
      <c r="H6025">
        <v>0.1</v>
      </c>
      <c r="I6025">
        <v>4.25</v>
      </c>
      <c r="J6025" t="s">
        <v>2322</v>
      </c>
      <c r="K6025">
        <v>36.067888000000004</v>
      </c>
      <c r="L6025">
        <v>-85.467084999999997</v>
      </c>
      <c r="M6025" s="100" t="s">
        <v>38383</v>
      </c>
      <c r="N6025" t="s">
        <v>3589</v>
      </c>
      <c r="O6025" t="s">
        <v>42179</v>
      </c>
      <c r="P6025">
        <v>2</v>
      </c>
      <c r="Q6025" t="s">
        <v>33070</v>
      </c>
      <c r="R6025" t="s">
        <v>25812</v>
      </c>
      <c r="S6025" t="s">
        <v>26197</v>
      </c>
      <c r="T6025"/>
      <c r="U6025" t="s">
        <v>26198</v>
      </c>
      <c r="V6025" t="s">
        <v>26199</v>
      </c>
      <c r="W6025" s="91" t="s">
        <v>17867</v>
      </c>
      <c r="X6025" s="91" t="s">
        <v>33071</v>
      </c>
      <c r="Y6025" s="97"/>
      <c r="AA6025" s="91" t="str">
        <v>POAK3.7T0.1WH</v>
      </c>
    </row>
    <row r="6026" spans="1:27" s="91" customFormat="1" ht="15" customHeight="1" x14ac:dyDescent="0.35">
      <c r="A6026" t="s">
        <v>17869</v>
      </c>
      <c r="B6026" t="s">
        <v>17868</v>
      </c>
      <c r="C6026" t="s">
        <v>17870</v>
      </c>
      <c r="D6026" t="s">
        <v>17871</v>
      </c>
      <c r="E6026"/>
      <c r="F6026" t="s">
        <v>58</v>
      </c>
      <c r="G6026"/>
      <c r="H6026">
        <v>4.5</v>
      </c>
      <c r="I6026">
        <v>4.9000000000000004</v>
      </c>
      <c r="J6026" t="s">
        <v>583</v>
      </c>
      <c r="K6026">
        <v>35.242755000000002</v>
      </c>
      <c r="L6026">
        <v>-85.555976000000001</v>
      </c>
      <c r="M6026" s="100" t="s">
        <v>38393</v>
      </c>
      <c r="N6026" t="s">
        <v>59</v>
      </c>
      <c r="O6026" t="s">
        <v>42180</v>
      </c>
      <c r="P6026">
        <v>5</v>
      </c>
      <c r="Q6026" t="s">
        <v>33072</v>
      </c>
      <c r="R6026" t="s">
        <v>25802</v>
      </c>
      <c r="S6026" t="s">
        <v>26197</v>
      </c>
      <c r="T6026"/>
      <c r="U6026" t="s">
        <v>26198</v>
      </c>
      <c r="V6026" t="s">
        <v>26199</v>
      </c>
      <c r="Y6026" s="97"/>
      <c r="AA6026" s="91" t="str">
        <v>POCKE004.5MI</v>
      </c>
    </row>
    <row r="6027" spans="1:27" s="91" customFormat="1" ht="15" customHeight="1" x14ac:dyDescent="0.35">
      <c r="A6027" t="s">
        <v>17873</v>
      </c>
      <c r="B6027" t="s">
        <v>17872</v>
      </c>
      <c r="C6027" t="s">
        <v>17870</v>
      </c>
      <c r="D6027" t="s">
        <v>17874</v>
      </c>
      <c r="E6027"/>
      <c r="F6027" t="s">
        <v>58</v>
      </c>
      <c r="G6027"/>
      <c r="H6027">
        <v>5.7</v>
      </c>
      <c r="I6027">
        <v>1.83</v>
      </c>
      <c r="J6027" t="s">
        <v>583</v>
      </c>
      <c r="K6027">
        <v>35.2545</v>
      </c>
      <c r="L6027">
        <v>-85.546329999999998</v>
      </c>
      <c r="M6027" s="100" t="s">
        <v>38393</v>
      </c>
      <c r="N6027" t="s">
        <v>59</v>
      </c>
      <c r="O6027" t="s">
        <v>42180</v>
      </c>
      <c r="P6027">
        <v>5</v>
      </c>
      <c r="Q6027" t="s">
        <v>33072</v>
      </c>
      <c r="R6027" t="s">
        <v>25802</v>
      </c>
      <c r="S6027" t="s">
        <v>26197</v>
      </c>
      <c r="T6027"/>
      <c r="U6027" t="s">
        <v>26198</v>
      </c>
      <c r="V6027" t="s">
        <v>26199</v>
      </c>
      <c r="W6027" s="91" t="s">
        <v>17875</v>
      </c>
      <c r="X6027" s="91" t="s">
        <v>33073</v>
      </c>
      <c r="Y6027" s="97"/>
      <c r="AA6027" s="91" t="str">
        <v>POCKE005.7MI</v>
      </c>
    </row>
    <row r="6028" spans="1:27" s="91" customFormat="1" ht="15" customHeight="1" x14ac:dyDescent="0.35">
      <c r="A6028" t="s">
        <v>17877</v>
      </c>
      <c r="B6028" t="s">
        <v>17876</v>
      </c>
      <c r="C6028" t="s">
        <v>17878</v>
      </c>
      <c r="D6028" t="s">
        <v>17879</v>
      </c>
      <c r="E6028"/>
      <c r="F6028" t="s">
        <v>44</v>
      </c>
      <c r="G6028"/>
      <c r="H6028">
        <v>0.1</v>
      </c>
      <c r="I6028"/>
      <c r="J6028" t="s">
        <v>766</v>
      </c>
      <c r="K6028">
        <v>35.213639999999998</v>
      </c>
      <c r="L6028">
        <v>-85.213800000000006</v>
      </c>
      <c r="M6028" s="100" t="s">
        <v>38386</v>
      </c>
      <c r="N6028" t="s">
        <v>29084</v>
      </c>
      <c r="O6028" t="s">
        <v>42181</v>
      </c>
      <c r="P6028">
        <v>4</v>
      </c>
      <c r="Q6028" t="s">
        <v>33074</v>
      </c>
      <c r="R6028" t="s">
        <v>25802</v>
      </c>
      <c r="S6028" t="s">
        <v>26197</v>
      </c>
      <c r="T6028"/>
      <c r="U6028" t="s">
        <v>26198</v>
      </c>
      <c r="V6028" t="s">
        <v>26204</v>
      </c>
      <c r="X6028" s="91" t="s">
        <v>35738</v>
      </c>
      <c r="Y6028" s="97"/>
      <c r="AA6028" s="91" t="str">
        <v>POE000.1HM</v>
      </c>
    </row>
    <row r="6029" spans="1:27" s="91" customFormat="1" ht="15" customHeight="1" x14ac:dyDescent="0.35">
      <c r="A6029" t="s">
        <v>17881</v>
      </c>
      <c r="B6029" t="s">
        <v>17880</v>
      </c>
      <c r="C6029" t="s">
        <v>17878</v>
      </c>
      <c r="D6029" t="s">
        <v>17882</v>
      </c>
      <c r="E6029"/>
      <c r="F6029" t="s">
        <v>44</v>
      </c>
      <c r="G6029"/>
      <c r="H6029">
        <v>1.4</v>
      </c>
      <c r="I6029">
        <v>3.9</v>
      </c>
      <c r="J6029" t="s">
        <v>766</v>
      </c>
      <c r="K6029">
        <v>35.067610000000002</v>
      </c>
      <c r="L6029">
        <v>-85.15025</v>
      </c>
      <c r="M6029" s="100" t="s">
        <v>38386</v>
      </c>
      <c r="N6029" t="s">
        <v>29084</v>
      </c>
      <c r="O6029" t="s">
        <v>42182</v>
      </c>
      <c r="P6029">
        <v>4</v>
      </c>
      <c r="Q6029" t="s">
        <v>33075</v>
      </c>
      <c r="R6029" t="s">
        <v>25802</v>
      </c>
      <c r="S6029" t="s">
        <v>26197</v>
      </c>
      <c r="T6029"/>
      <c r="U6029" t="s">
        <v>26198</v>
      </c>
      <c r="V6029" t="s">
        <v>26204</v>
      </c>
      <c r="W6029" s="91" t="s">
        <v>17883</v>
      </c>
      <c r="X6029" s="91" t="s">
        <v>33076</v>
      </c>
      <c r="Y6029" s="97"/>
      <c r="AA6029" s="91" t="str">
        <v>POE001.4HM</v>
      </c>
    </row>
    <row r="6030" spans="1:27" s="91" customFormat="1" ht="15" customHeight="1" x14ac:dyDescent="0.35">
      <c r="A6030" t="s">
        <v>17885</v>
      </c>
      <c r="B6030" t="s">
        <v>17884</v>
      </c>
      <c r="C6030" t="s">
        <v>17878</v>
      </c>
      <c r="D6030" t="s">
        <v>17886</v>
      </c>
      <c r="E6030"/>
      <c r="F6030" t="s">
        <v>44</v>
      </c>
      <c r="G6030"/>
      <c r="H6030">
        <v>1.9</v>
      </c>
      <c r="I6030">
        <v>3.47</v>
      </c>
      <c r="J6030" t="s">
        <v>766</v>
      </c>
      <c r="K6030">
        <v>35.070909999999998</v>
      </c>
      <c r="L6030">
        <v>-85.147880000000001</v>
      </c>
      <c r="M6030" s="100" t="s">
        <v>38386</v>
      </c>
      <c r="N6030" t="s">
        <v>29084</v>
      </c>
      <c r="O6030" t="s">
        <v>42182</v>
      </c>
      <c r="P6030">
        <v>4</v>
      </c>
      <c r="Q6030" t="s">
        <v>33075</v>
      </c>
      <c r="R6030" t="s">
        <v>25802</v>
      </c>
      <c r="S6030" t="s">
        <v>26197</v>
      </c>
      <c r="T6030"/>
      <c r="U6030" t="s">
        <v>26198</v>
      </c>
      <c r="V6030" t="s">
        <v>26204</v>
      </c>
      <c r="Y6030" s="97"/>
      <c r="AA6030" s="91" t="str">
        <v>POE001.9HM</v>
      </c>
    </row>
    <row r="6031" spans="1:27" s="91" customFormat="1" ht="15" customHeight="1" x14ac:dyDescent="0.35">
      <c r="A6031" t="s">
        <v>17888</v>
      </c>
      <c r="B6031" t="s">
        <v>17887</v>
      </c>
      <c r="C6031" t="s">
        <v>17878</v>
      </c>
      <c r="D6031" t="s">
        <v>17889</v>
      </c>
      <c r="E6031"/>
      <c r="F6031" t="s">
        <v>44</v>
      </c>
      <c r="G6031"/>
      <c r="H6031">
        <v>2.4</v>
      </c>
      <c r="I6031">
        <v>6.86</v>
      </c>
      <c r="J6031" t="s">
        <v>766</v>
      </c>
      <c r="K6031">
        <v>35.232059999999997</v>
      </c>
      <c r="L6031">
        <v>-85.196100000000001</v>
      </c>
      <c r="M6031" s="100" t="s">
        <v>38386</v>
      </c>
      <c r="N6031" t="s">
        <v>29084</v>
      </c>
      <c r="O6031" t="s">
        <v>42181</v>
      </c>
      <c r="P6031">
        <v>4</v>
      </c>
      <c r="Q6031" t="s">
        <v>33074</v>
      </c>
      <c r="R6031" t="s">
        <v>25802</v>
      </c>
      <c r="S6031" t="s">
        <v>26197</v>
      </c>
      <c r="T6031"/>
      <c r="U6031" t="s">
        <v>26198</v>
      </c>
      <c r="V6031" t="s">
        <v>26204</v>
      </c>
      <c r="Y6031" s="97"/>
      <c r="AA6031" s="91" t="str">
        <v>POE002.4HM</v>
      </c>
    </row>
    <row r="6032" spans="1:27" s="91" customFormat="1" ht="15" customHeight="1" x14ac:dyDescent="0.35">
      <c r="A6032" t="s">
        <v>17891</v>
      </c>
      <c r="B6032" t="s">
        <v>17890</v>
      </c>
      <c r="C6032" t="s">
        <v>17878</v>
      </c>
      <c r="D6032" t="s">
        <v>35739</v>
      </c>
      <c r="E6032"/>
      <c r="F6032" t="s">
        <v>44</v>
      </c>
      <c r="G6032"/>
      <c r="H6032">
        <v>3.6</v>
      </c>
      <c r="I6032"/>
      <c r="J6032" t="s">
        <v>766</v>
      </c>
      <c r="K6032">
        <v>35.078589999999998</v>
      </c>
      <c r="L6032">
        <v>-85.127780000000001</v>
      </c>
      <c r="M6032" s="100" t="s">
        <v>38386</v>
      </c>
      <c r="N6032" t="s">
        <v>29084</v>
      </c>
      <c r="O6032" t="s">
        <v>42182</v>
      </c>
      <c r="P6032">
        <v>4</v>
      </c>
      <c r="Q6032" t="s">
        <v>33075</v>
      </c>
      <c r="R6032" t="s">
        <v>25802</v>
      </c>
      <c r="S6032" t="s">
        <v>26197</v>
      </c>
      <c r="T6032"/>
      <c r="U6032" t="s">
        <v>26198</v>
      </c>
      <c r="V6032" t="s">
        <v>26204</v>
      </c>
      <c r="Y6032" s="97"/>
      <c r="AA6032" s="91" t="str">
        <v>POE003.6HM</v>
      </c>
    </row>
    <row r="6033" spans="1:27" s="91" customFormat="1" ht="15" customHeight="1" x14ac:dyDescent="0.35">
      <c r="A6033" t="s">
        <v>17893</v>
      </c>
      <c r="B6033" t="s">
        <v>17892</v>
      </c>
      <c r="C6033" t="s">
        <v>17894</v>
      </c>
      <c r="D6033" t="s">
        <v>17895</v>
      </c>
      <c r="E6033"/>
      <c r="F6033" t="s">
        <v>44</v>
      </c>
      <c r="G6033"/>
      <c r="H6033">
        <v>1.7</v>
      </c>
      <c r="I6033">
        <v>0.72</v>
      </c>
      <c r="J6033" t="s">
        <v>15</v>
      </c>
      <c r="K6033">
        <v>35.82</v>
      </c>
      <c r="L6033">
        <v>-84.090900000000005</v>
      </c>
      <c r="M6033" s="100" t="s">
        <v>38415</v>
      </c>
      <c r="N6033" t="s">
        <v>43417</v>
      </c>
      <c r="O6033" t="s">
        <v>43418</v>
      </c>
      <c r="P6033">
        <v>2</v>
      </c>
      <c r="Q6033" t="s">
        <v>32064</v>
      </c>
      <c r="R6033" t="s">
        <v>25825</v>
      </c>
      <c r="S6033" t="s">
        <v>26197</v>
      </c>
      <c r="T6033"/>
      <c r="U6033" t="s">
        <v>26198</v>
      </c>
      <c r="V6033" t="s">
        <v>26204</v>
      </c>
      <c r="W6033" s="91" t="s">
        <v>35740</v>
      </c>
      <c r="X6033" s="91" t="s">
        <v>35741</v>
      </c>
      <c r="Y6033" s="97"/>
      <c r="AA6033" s="91" t="str">
        <v>POLAN001.7BT</v>
      </c>
    </row>
    <row r="6034" spans="1:27" s="91" customFormat="1" ht="15" customHeight="1" x14ac:dyDescent="0.35">
      <c r="A6034" t="s">
        <v>33077</v>
      </c>
      <c r="B6034" t="s">
        <v>33078</v>
      </c>
      <c r="C6034" t="s">
        <v>17898</v>
      </c>
      <c r="D6034" t="s">
        <v>33079</v>
      </c>
      <c r="E6034"/>
      <c r="F6034" t="s">
        <v>58</v>
      </c>
      <c r="G6034"/>
      <c r="H6034">
        <v>3.2</v>
      </c>
      <c r="I6034">
        <v>3.7</v>
      </c>
      <c r="J6034" t="s">
        <v>249</v>
      </c>
      <c r="K6034">
        <v>35.605969999999999</v>
      </c>
      <c r="L6034">
        <v>-85.279529999999994</v>
      </c>
      <c r="M6034" s="100" t="s">
        <v>38383</v>
      </c>
      <c r="N6034" t="s">
        <v>3589</v>
      </c>
      <c r="O6034" t="s">
        <v>43066</v>
      </c>
      <c r="P6034">
        <v>2</v>
      </c>
      <c r="Q6034" t="s">
        <v>33080</v>
      </c>
      <c r="R6034" t="s">
        <v>25802</v>
      </c>
      <c r="S6034" t="s">
        <v>26197</v>
      </c>
      <c r="T6034"/>
      <c r="U6034" t="s">
        <v>26198</v>
      </c>
      <c r="V6034" t="s">
        <v>26199</v>
      </c>
      <c r="Y6034" s="97"/>
      <c r="AA6034" s="91" t="str">
        <v>POLEB003.2BL</v>
      </c>
    </row>
    <row r="6035" spans="1:27" s="91" customFormat="1" ht="15" customHeight="1" x14ac:dyDescent="0.35">
      <c r="A6035" t="s">
        <v>17897</v>
      </c>
      <c r="B6035" t="s">
        <v>17896</v>
      </c>
      <c r="C6035" t="s">
        <v>17898</v>
      </c>
      <c r="D6035" t="s">
        <v>17899</v>
      </c>
      <c r="E6035"/>
      <c r="F6035" t="s">
        <v>58</v>
      </c>
      <c r="G6035"/>
      <c r="H6035">
        <v>5.0999999999999996</v>
      </c>
      <c r="I6035">
        <v>2.71</v>
      </c>
      <c r="J6035" t="s">
        <v>249</v>
      </c>
      <c r="K6035">
        <v>35.575009999999999</v>
      </c>
      <c r="L6035">
        <v>-85.114109999999997</v>
      </c>
      <c r="M6035" s="100" t="s">
        <v>38386</v>
      </c>
      <c r="N6035" t="s">
        <v>29084</v>
      </c>
      <c r="O6035" t="s">
        <v>42183</v>
      </c>
      <c r="P6035">
        <v>3</v>
      </c>
      <c r="Q6035" t="s">
        <v>28171</v>
      </c>
      <c r="R6035" t="s">
        <v>25802</v>
      </c>
      <c r="S6035" t="s">
        <v>26197</v>
      </c>
      <c r="T6035"/>
      <c r="U6035" t="s">
        <v>26198</v>
      </c>
      <c r="V6035" t="s">
        <v>26199</v>
      </c>
      <c r="W6035" s="91" t="s">
        <v>17900</v>
      </c>
      <c r="Y6035" s="97"/>
      <c r="AA6035" s="91" t="str">
        <v>POLEB005.1BL</v>
      </c>
    </row>
    <row r="6036" spans="1:27" s="91" customFormat="1" ht="15" customHeight="1" x14ac:dyDescent="0.35">
      <c r="A6036" t="s">
        <v>17909</v>
      </c>
      <c r="B6036" t="s">
        <v>17908</v>
      </c>
      <c r="C6036" t="s">
        <v>17910</v>
      </c>
      <c r="D6036" t="s">
        <v>17911</v>
      </c>
      <c r="E6036"/>
      <c r="F6036" t="s">
        <v>58</v>
      </c>
      <c r="G6036"/>
      <c r="H6036">
        <v>0.1</v>
      </c>
      <c r="I6036">
        <v>0.45</v>
      </c>
      <c r="J6036" t="s">
        <v>775</v>
      </c>
      <c r="K6036">
        <v>36.345010000000002</v>
      </c>
      <c r="L6036">
        <v>-84.709620000000001</v>
      </c>
      <c r="M6036" s="100" t="s">
        <v>38426</v>
      </c>
      <c r="N6036" t="s">
        <v>26325</v>
      </c>
      <c r="O6036" t="s">
        <v>42184</v>
      </c>
      <c r="P6036">
        <v>4</v>
      </c>
      <c r="Q6036" t="s">
        <v>27667</v>
      </c>
      <c r="R6036" t="s">
        <v>25825</v>
      </c>
      <c r="S6036" t="s">
        <v>26197</v>
      </c>
      <c r="T6036"/>
      <c r="U6036" t="s">
        <v>26198</v>
      </c>
      <c r="V6036" t="s">
        <v>26204</v>
      </c>
      <c r="Y6036" s="97"/>
      <c r="AA6036" s="91" t="str">
        <v>POLEC_G0.1MG</v>
      </c>
    </row>
    <row r="6037" spans="1:27" s="91" customFormat="1" ht="15" customHeight="1" x14ac:dyDescent="0.35">
      <c r="A6037" t="s">
        <v>17902</v>
      </c>
      <c r="B6037" t="s">
        <v>17901</v>
      </c>
      <c r="C6037" t="s">
        <v>17903</v>
      </c>
      <c r="D6037" t="s">
        <v>17904</v>
      </c>
      <c r="E6037"/>
      <c r="F6037" t="s">
        <v>44</v>
      </c>
      <c r="G6037"/>
      <c r="H6037">
        <v>1</v>
      </c>
      <c r="I6037">
        <v>1.1399999999999999</v>
      </c>
      <c r="J6037" t="s">
        <v>15</v>
      </c>
      <c r="K6037">
        <v>35.849089999999997</v>
      </c>
      <c r="L6037">
        <v>-83.980459999999994</v>
      </c>
      <c r="M6037" s="100" t="s">
        <v>38415</v>
      </c>
      <c r="N6037" t="s">
        <v>26602</v>
      </c>
      <c r="O6037" t="s">
        <v>42185</v>
      </c>
      <c r="P6037">
        <v>2</v>
      </c>
      <c r="Q6037" t="s">
        <v>33081</v>
      </c>
      <c r="R6037" t="s">
        <v>25825</v>
      </c>
      <c r="S6037" t="s">
        <v>26197</v>
      </c>
      <c r="T6037"/>
      <c r="U6037" t="s">
        <v>26198</v>
      </c>
      <c r="V6037" t="s">
        <v>26204</v>
      </c>
      <c r="X6037" s="91" t="s">
        <v>33082</v>
      </c>
      <c r="Y6037" s="97"/>
      <c r="AA6037" s="91" t="str">
        <v>POLEC001.0BT</v>
      </c>
    </row>
    <row r="6038" spans="1:27" s="91" customFormat="1" ht="15" customHeight="1" x14ac:dyDescent="0.35">
      <c r="A6038" t="s">
        <v>17906</v>
      </c>
      <c r="B6038" t="s">
        <v>17905</v>
      </c>
      <c r="C6038" t="s">
        <v>17903</v>
      </c>
      <c r="D6038" t="s">
        <v>17907</v>
      </c>
      <c r="E6038"/>
      <c r="F6038" t="s">
        <v>44</v>
      </c>
      <c r="G6038"/>
      <c r="H6038">
        <v>1.4</v>
      </c>
      <c r="I6038">
        <v>7.46</v>
      </c>
      <c r="J6038" t="s">
        <v>290</v>
      </c>
      <c r="K6038">
        <v>35.734299999999998</v>
      </c>
      <c r="L6038">
        <v>-84.459900000000005</v>
      </c>
      <c r="M6038" s="100" t="s">
        <v>38415</v>
      </c>
      <c r="N6038" t="s">
        <v>26602</v>
      </c>
      <c r="O6038" t="s">
        <v>42186</v>
      </c>
      <c r="P6038">
        <v>1</v>
      </c>
      <c r="Q6038" t="s">
        <v>33083</v>
      </c>
      <c r="R6038" t="s">
        <v>25825</v>
      </c>
      <c r="S6038" t="s">
        <v>26197</v>
      </c>
      <c r="T6038"/>
      <c r="U6038" t="s">
        <v>26198</v>
      </c>
      <c r="V6038" t="s">
        <v>26204</v>
      </c>
      <c r="W6038" s="91" t="s">
        <v>35742</v>
      </c>
      <c r="X6038" s="91" t="s">
        <v>33084</v>
      </c>
      <c r="Y6038" s="97"/>
      <c r="AA6038" s="91" t="str">
        <v>POLEC001.4LO</v>
      </c>
    </row>
    <row r="6039" spans="1:27" s="91" customFormat="1" ht="15" customHeight="1" x14ac:dyDescent="0.35">
      <c r="A6039" s="310" t="s">
        <v>41630</v>
      </c>
      <c r="B6039" s="310" t="s">
        <v>41631</v>
      </c>
      <c r="C6039" s="310" t="s">
        <v>41632</v>
      </c>
      <c r="D6039" s="310" t="s">
        <v>41633</v>
      </c>
      <c r="E6039" s="310"/>
      <c r="F6039" s="310" t="s">
        <v>44</v>
      </c>
      <c r="G6039" s="310"/>
      <c r="H6039" s="314">
        <v>1.7</v>
      </c>
      <c r="I6039" s="314">
        <v>0.5</v>
      </c>
      <c r="J6039" s="310" t="s">
        <v>15</v>
      </c>
      <c r="K6039" s="314">
        <v>35.840769999999999</v>
      </c>
      <c r="L6039" s="314">
        <v>-83.979590000000002</v>
      </c>
      <c r="M6039" s="314" t="s">
        <v>38415</v>
      </c>
      <c r="N6039" s="310" t="s">
        <v>26602</v>
      </c>
      <c r="O6039" s="310" t="s">
        <v>39598</v>
      </c>
      <c r="P6039" s="314">
        <v>2</v>
      </c>
      <c r="Q6039" s="310" t="s">
        <v>33081</v>
      </c>
      <c r="R6039" s="310" t="s">
        <v>25825</v>
      </c>
      <c r="S6039" s="310" t="s">
        <v>26197</v>
      </c>
      <c r="T6039" s="310"/>
      <c r="U6039" s="310" t="s">
        <v>26198</v>
      </c>
      <c r="V6039" s="310" t="s">
        <v>26204</v>
      </c>
      <c r="X6039" s="91" t="s">
        <v>40785</v>
      </c>
      <c r="Y6039" s="97"/>
      <c r="AA6039" s="91" t="str">
        <v>POLEC001.7BT</v>
      </c>
    </row>
    <row r="6040" spans="1:27" s="91" customFormat="1" ht="15" customHeight="1" x14ac:dyDescent="0.35">
      <c r="A6040" t="s">
        <v>17913</v>
      </c>
      <c r="B6040" t="s">
        <v>17912</v>
      </c>
      <c r="C6040" t="s">
        <v>17914</v>
      </c>
      <c r="D6040" t="s">
        <v>17915</v>
      </c>
      <c r="E6040"/>
      <c r="F6040" t="s">
        <v>29083</v>
      </c>
      <c r="G6040"/>
      <c r="H6040">
        <v>0.2</v>
      </c>
      <c r="I6040">
        <v>0.53</v>
      </c>
      <c r="J6040" t="s">
        <v>121</v>
      </c>
      <c r="K6040">
        <v>36.083500000000001</v>
      </c>
      <c r="L6040">
        <v>-87.987099999999998</v>
      </c>
      <c r="M6040" s="100" t="s">
        <v>38392</v>
      </c>
      <c r="N6040" t="s">
        <v>26221</v>
      </c>
      <c r="O6040" t="s">
        <v>42187</v>
      </c>
      <c r="P6040">
        <v>3</v>
      </c>
      <c r="Q6040" t="s">
        <v>33085</v>
      </c>
      <c r="R6040" t="s">
        <v>25816</v>
      </c>
      <c r="S6040" t="s">
        <v>26197</v>
      </c>
      <c r="T6040"/>
      <c r="U6040" t="s">
        <v>26198</v>
      </c>
      <c r="V6040" t="s">
        <v>26199</v>
      </c>
      <c r="Y6040" s="97"/>
      <c r="AA6040" s="91" t="str">
        <v>POLK000.2BN</v>
      </c>
    </row>
    <row r="6041" spans="1:27" s="91" customFormat="1" ht="15" customHeight="1" x14ac:dyDescent="0.35">
      <c r="A6041" t="s">
        <v>17917</v>
      </c>
      <c r="B6041" t="s">
        <v>17916</v>
      </c>
      <c r="C6041" t="s">
        <v>17918</v>
      </c>
      <c r="D6041" t="s">
        <v>17919</v>
      </c>
      <c r="E6041"/>
      <c r="F6041" t="s">
        <v>33</v>
      </c>
      <c r="G6041"/>
      <c r="H6041">
        <v>0.8</v>
      </c>
      <c r="I6041">
        <v>4.09</v>
      </c>
      <c r="J6041" t="s">
        <v>95</v>
      </c>
      <c r="K6041">
        <v>35.888959999999997</v>
      </c>
      <c r="L6041">
        <v>-86.927350000000004</v>
      </c>
      <c r="M6041" s="100" t="s">
        <v>38379</v>
      </c>
      <c r="N6041" t="s">
        <v>26205</v>
      </c>
      <c r="O6041" t="s">
        <v>42188</v>
      </c>
      <c r="P6041">
        <v>1</v>
      </c>
      <c r="Q6041" t="s">
        <v>28172</v>
      </c>
      <c r="R6041" t="s">
        <v>25829</v>
      </c>
      <c r="S6041" t="s">
        <v>26197</v>
      </c>
      <c r="T6041"/>
      <c r="U6041" t="s">
        <v>26198</v>
      </c>
      <c r="V6041" t="s">
        <v>26199</v>
      </c>
      <c r="W6041" s="91" t="s">
        <v>17920</v>
      </c>
      <c r="X6041" s="91" t="s">
        <v>33086</v>
      </c>
      <c r="Y6041" s="97"/>
      <c r="AA6041" s="91" t="str">
        <v>POLK000.8WI</v>
      </c>
    </row>
    <row r="6042" spans="1:27" s="91" customFormat="1" ht="15" customHeight="1" x14ac:dyDescent="0.35">
      <c r="A6042" t="s">
        <v>7353</v>
      </c>
      <c r="B6042" t="s">
        <v>7349</v>
      </c>
      <c r="C6042" t="s">
        <v>7351</v>
      </c>
      <c r="D6042" t="s">
        <v>7352</v>
      </c>
      <c r="E6042" t="s">
        <v>42877</v>
      </c>
      <c r="F6042" t="s">
        <v>28977</v>
      </c>
      <c r="G6042"/>
      <c r="H6042">
        <v>0.85</v>
      </c>
      <c r="I6042">
        <v>2.8</v>
      </c>
      <c r="J6042" t="s">
        <v>354</v>
      </c>
      <c r="K6042">
        <v>35.061100000000003</v>
      </c>
      <c r="L6042">
        <v>-88.169200000000004</v>
      </c>
      <c r="M6042" s="100" t="s">
        <v>38376</v>
      </c>
      <c r="N6042" t="s">
        <v>26196</v>
      </c>
      <c r="O6042" t="s">
        <v>43006</v>
      </c>
      <c r="P6042">
        <v>1</v>
      </c>
      <c r="Q6042" t="s">
        <v>27043</v>
      </c>
      <c r="R6042" t="s">
        <v>25816</v>
      </c>
      <c r="S6042" t="s">
        <v>26197</v>
      </c>
      <c r="T6042"/>
      <c r="U6042" t="s">
        <v>26198</v>
      </c>
      <c r="V6042" t="s">
        <v>26199</v>
      </c>
      <c r="W6042" s="91" t="s">
        <v>7350</v>
      </c>
      <c r="X6042" s="91" t="s">
        <v>34989</v>
      </c>
      <c r="Y6042" s="97"/>
      <c r="AA6042" s="91" t="str">
        <v>POMPE000.5HD</v>
      </c>
    </row>
    <row r="6043" spans="1:27" s="91" customFormat="1" ht="15" customHeight="1" x14ac:dyDescent="0.35">
      <c r="A6043" t="s">
        <v>17922</v>
      </c>
      <c r="B6043" t="s">
        <v>17921</v>
      </c>
      <c r="C6043" t="s">
        <v>17923</v>
      </c>
      <c r="D6043" t="s">
        <v>29347</v>
      </c>
      <c r="E6043"/>
      <c r="F6043" t="s">
        <v>28994</v>
      </c>
      <c r="G6043"/>
      <c r="H6043">
        <v>0.1</v>
      </c>
      <c r="I6043">
        <v>3.39</v>
      </c>
      <c r="J6043" t="s">
        <v>64</v>
      </c>
      <c r="K6043">
        <v>36.181780000000003</v>
      </c>
      <c r="L6043">
        <v>-83.037859999999995</v>
      </c>
      <c r="M6043" s="100" t="s">
        <v>38387</v>
      </c>
      <c r="N6043" t="s">
        <v>26214</v>
      </c>
      <c r="O6043" t="s">
        <v>42189</v>
      </c>
      <c r="P6043">
        <v>5</v>
      </c>
      <c r="Q6043" t="s">
        <v>28173</v>
      </c>
      <c r="R6043" t="s">
        <v>25821</v>
      </c>
      <c r="S6043" t="s">
        <v>26197</v>
      </c>
      <c r="T6043"/>
      <c r="U6043" t="s">
        <v>26198</v>
      </c>
      <c r="V6043" t="s">
        <v>26204</v>
      </c>
      <c r="Y6043" s="97"/>
      <c r="AA6043" s="91" t="str">
        <v>POND000.1GE</v>
      </c>
    </row>
    <row r="6044" spans="1:27" s="91" customFormat="1" ht="15" customHeight="1" x14ac:dyDescent="0.35">
      <c r="A6044" t="s">
        <v>17925</v>
      </c>
      <c r="B6044" t="s">
        <v>17924</v>
      </c>
      <c r="C6044" t="s">
        <v>17923</v>
      </c>
      <c r="D6044" t="s">
        <v>17926</v>
      </c>
      <c r="E6044"/>
      <c r="F6044" t="s">
        <v>29083</v>
      </c>
      <c r="G6044"/>
      <c r="H6044">
        <v>0.3</v>
      </c>
      <c r="I6044">
        <v>5.83</v>
      </c>
      <c r="J6044" t="s">
        <v>4</v>
      </c>
      <c r="K6044">
        <v>35.228099999999998</v>
      </c>
      <c r="L6044">
        <v>-87.364199999999997</v>
      </c>
      <c r="M6044" s="100" t="s">
        <v>38376</v>
      </c>
      <c r="N6044" t="s">
        <v>26196</v>
      </c>
      <c r="O6044" t="s">
        <v>42190</v>
      </c>
      <c r="P6044">
        <v>1</v>
      </c>
      <c r="Q6044" t="s">
        <v>33087</v>
      </c>
      <c r="R6044" t="s">
        <v>25808</v>
      </c>
      <c r="S6044" t="s">
        <v>26197</v>
      </c>
      <c r="T6044"/>
      <c r="U6044" t="s">
        <v>26198</v>
      </c>
      <c r="V6044" t="s">
        <v>26199</v>
      </c>
      <c r="Y6044" s="97"/>
      <c r="AA6044" s="91" t="str">
        <v>POND000.3LW</v>
      </c>
    </row>
    <row r="6045" spans="1:27" s="91" customFormat="1" ht="15" customHeight="1" x14ac:dyDescent="0.35">
      <c r="A6045" t="s">
        <v>17928</v>
      </c>
      <c r="B6045" t="s">
        <v>17927</v>
      </c>
      <c r="C6045" t="s">
        <v>17923</v>
      </c>
      <c r="D6045" t="s">
        <v>17929</v>
      </c>
      <c r="E6045"/>
      <c r="F6045" t="s">
        <v>29083</v>
      </c>
      <c r="G6045"/>
      <c r="H6045">
        <v>0.6</v>
      </c>
      <c r="I6045"/>
      <c r="J6045" t="s">
        <v>100</v>
      </c>
      <c r="K6045">
        <v>35.461799999999997</v>
      </c>
      <c r="L6045">
        <v>-87.432500000000005</v>
      </c>
      <c r="M6045" s="100" t="s">
        <v>38391</v>
      </c>
      <c r="N6045" t="s">
        <v>26220</v>
      </c>
      <c r="O6045" t="s">
        <v>42191</v>
      </c>
      <c r="P6045">
        <v>5</v>
      </c>
      <c r="Q6045" t="s">
        <v>33088</v>
      </c>
      <c r="R6045" t="s">
        <v>25808</v>
      </c>
      <c r="S6045" t="s">
        <v>26197</v>
      </c>
      <c r="T6045"/>
      <c r="U6045" t="s">
        <v>26198</v>
      </c>
      <c r="V6045" t="s">
        <v>26199</v>
      </c>
      <c r="Y6045" s="97"/>
      <c r="AA6045" s="91" t="str">
        <v>POND000.6LS</v>
      </c>
    </row>
    <row r="6046" spans="1:27" s="91" customFormat="1" ht="15" customHeight="1" x14ac:dyDescent="0.35">
      <c r="A6046" t="s">
        <v>17931</v>
      </c>
      <c r="B6046" t="s">
        <v>17930</v>
      </c>
      <c r="C6046" t="s">
        <v>17923</v>
      </c>
      <c r="D6046" t="s">
        <v>17932</v>
      </c>
      <c r="E6046"/>
      <c r="F6046" t="s">
        <v>29083</v>
      </c>
      <c r="G6046"/>
      <c r="H6046">
        <v>0.8</v>
      </c>
      <c r="I6046">
        <v>11.7</v>
      </c>
      <c r="J6046" t="s">
        <v>690</v>
      </c>
      <c r="K6046">
        <v>36.200000000000003</v>
      </c>
      <c r="L6046">
        <v>-86.997500000000002</v>
      </c>
      <c r="M6046" s="100" t="s">
        <v>38414</v>
      </c>
      <c r="N6046" t="s">
        <v>26254</v>
      </c>
      <c r="O6046" t="s">
        <v>42172</v>
      </c>
      <c r="P6046">
        <v>5</v>
      </c>
      <c r="Q6046" t="s">
        <v>28174</v>
      </c>
      <c r="R6046" t="s">
        <v>25829</v>
      </c>
      <c r="S6046" t="s">
        <v>26197</v>
      </c>
      <c r="T6046"/>
      <c r="U6046" t="s">
        <v>26198</v>
      </c>
      <c r="V6046" t="s">
        <v>26199</v>
      </c>
      <c r="X6046" s="91" t="s">
        <v>35743</v>
      </c>
      <c r="Y6046" s="97"/>
      <c r="AA6046" s="91" t="str">
        <v>POND000.8CH</v>
      </c>
    </row>
    <row r="6047" spans="1:27" s="91" customFormat="1" ht="15" customHeight="1" x14ac:dyDescent="0.35">
      <c r="A6047" t="s">
        <v>33089</v>
      </c>
      <c r="B6047" t="s">
        <v>33090</v>
      </c>
      <c r="C6047" t="s">
        <v>33091</v>
      </c>
      <c r="D6047" t="s">
        <v>33092</v>
      </c>
      <c r="E6047"/>
      <c r="F6047" t="s">
        <v>9</v>
      </c>
      <c r="G6047"/>
      <c r="H6047">
        <v>1</v>
      </c>
      <c r="I6047">
        <v>2.2999999999999998</v>
      </c>
      <c r="J6047" t="s">
        <v>104</v>
      </c>
      <c r="K6047">
        <v>35.978169999999999</v>
      </c>
      <c r="L6047">
        <v>-88.243319999999997</v>
      </c>
      <c r="M6047" s="100" t="s">
        <v>38392</v>
      </c>
      <c r="N6047" t="s">
        <v>26221</v>
      </c>
      <c r="O6047" t="s">
        <v>42249</v>
      </c>
      <c r="P6047">
        <v>3</v>
      </c>
      <c r="Q6047" t="s">
        <v>37425</v>
      </c>
      <c r="R6047" t="s">
        <v>25816</v>
      </c>
      <c r="S6047" t="s">
        <v>26197</v>
      </c>
      <c r="T6047"/>
      <c r="U6047" t="s">
        <v>26198</v>
      </c>
      <c r="V6047" t="s">
        <v>26199</v>
      </c>
      <c r="X6047" s="91" t="s">
        <v>30684</v>
      </c>
      <c r="Y6047" s="97"/>
      <c r="AA6047" s="91" t="str">
        <v>POND001.0CR</v>
      </c>
    </row>
    <row r="6048" spans="1:27" s="91" customFormat="1" ht="15" customHeight="1" x14ac:dyDescent="0.35">
      <c r="A6048" t="s">
        <v>17934</v>
      </c>
      <c r="B6048" t="s">
        <v>17933</v>
      </c>
      <c r="C6048" t="s">
        <v>17923</v>
      </c>
      <c r="D6048" t="s">
        <v>17935</v>
      </c>
      <c r="E6048"/>
      <c r="F6048" t="s">
        <v>27</v>
      </c>
      <c r="G6048"/>
      <c r="H6048">
        <v>1.1000000000000001</v>
      </c>
      <c r="I6048">
        <v>66.86</v>
      </c>
      <c r="J6048" t="s">
        <v>1463</v>
      </c>
      <c r="K6048">
        <v>35.996499999999997</v>
      </c>
      <c r="L6048">
        <v>-89.376900000000006</v>
      </c>
      <c r="M6048" s="100" t="s">
        <v>38429</v>
      </c>
      <c r="N6048" t="s">
        <v>26286</v>
      </c>
      <c r="O6048" t="s">
        <v>42156</v>
      </c>
      <c r="P6048">
        <v>2</v>
      </c>
      <c r="Q6048" t="s">
        <v>28175</v>
      </c>
      <c r="R6048" t="s">
        <v>25816</v>
      </c>
      <c r="S6048" t="s">
        <v>26197</v>
      </c>
      <c r="T6048"/>
      <c r="U6048" t="s">
        <v>26198</v>
      </c>
      <c r="V6048" t="s">
        <v>26199</v>
      </c>
      <c r="X6048" s="91" t="s">
        <v>33093</v>
      </c>
      <c r="Y6048" s="97"/>
      <c r="AA6048" s="91" t="str">
        <v>POND001.1DY</v>
      </c>
    </row>
    <row r="6049" spans="1:27" s="91" customFormat="1" ht="15" customHeight="1" x14ac:dyDescent="0.35">
      <c r="A6049" t="s">
        <v>17937</v>
      </c>
      <c r="B6049" t="s">
        <v>17936</v>
      </c>
      <c r="C6049" t="s">
        <v>17923</v>
      </c>
      <c r="D6049" t="s">
        <v>17938</v>
      </c>
      <c r="E6049"/>
      <c r="F6049" t="s">
        <v>29083</v>
      </c>
      <c r="G6049"/>
      <c r="H6049">
        <v>1.6</v>
      </c>
      <c r="I6049">
        <v>10.72</v>
      </c>
      <c r="J6049" t="s">
        <v>690</v>
      </c>
      <c r="K6049">
        <v>36.190840000000001</v>
      </c>
      <c r="L6049">
        <v>-86.998369999999994</v>
      </c>
      <c r="M6049" s="100" t="s">
        <v>38414</v>
      </c>
      <c r="N6049" t="s">
        <v>26254</v>
      </c>
      <c r="O6049" t="s">
        <v>42172</v>
      </c>
      <c r="P6049">
        <v>5</v>
      </c>
      <c r="Q6049" t="s">
        <v>28174</v>
      </c>
      <c r="R6049" t="s">
        <v>25829</v>
      </c>
      <c r="S6049" t="s">
        <v>26197</v>
      </c>
      <c r="T6049"/>
      <c r="U6049" t="s">
        <v>26198</v>
      </c>
      <c r="V6049" t="s">
        <v>26199</v>
      </c>
      <c r="X6049" s="91" t="s">
        <v>34418</v>
      </c>
      <c r="Y6049" s="97"/>
      <c r="AA6049" s="91" t="str">
        <v>POND001.6CH</v>
      </c>
    </row>
    <row r="6050" spans="1:27" s="91" customFormat="1" ht="15" customHeight="1" x14ac:dyDescent="0.35">
      <c r="A6050" t="s">
        <v>17940</v>
      </c>
      <c r="B6050" t="s">
        <v>17939</v>
      </c>
      <c r="C6050" t="s">
        <v>17923</v>
      </c>
      <c r="D6050" t="s">
        <v>17941</v>
      </c>
      <c r="E6050"/>
      <c r="F6050" t="s">
        <v>44</v>
      </c>
      <c r="G6050"/>
      <c r="H6050">
        <v>2.2999999999999998</v>
      </c>
      <c r="I6050">
        <v>32.729999999999997</v>
      </c>
      <c r="J6050" t="s">
        <v>290</v>
      </c>
      <c r="K6050">
        <v>35.731400000000001</v>
      </c>
      <c r="L6050">
        <v>-84.441699999999997</v>
      </c>
      <c r="M6050" s="100" t="s">
        <v>38415</v>
      </c>
      <c r="N6050" t="s">
        <v>26602</v>
      </c>
      <c r="O6050" t="s">
        <v>42155</v>
      </c>
      <c r="P6050">
        <v>1</v>
      </c>
      <c r="Q6050" t="s">
        <v>27323</v>
      </c>
      <c r="R6050" t="s">
        <v>25825</v>
      </c>
      <c r="S6050" t="s">
        <v>26197</v>
      </c>
      <c r="T6050"/>
      <c r="U6050" t="s">
        <v>26198</v>
      </c>
      <c r="V6050" t="s">
        <v>26204</v>
      </c>
      <c r="W6050" s="91" t="s">
        <v>41634</v>
      </c>
      <c r="X6050" s="91" t="s">
        <v>35744</v>
      </c>
      <c r="Y6050" s="97"/>
      <c r="AA6050" s="91" t="str">
        <v>POND002.3LO</v>
      </c>
    </row>
    <row r="6051" spans="1:27" s="91" customFormat="1" ht="15" customHeight="1" x14ac:dyDescent="0.35">
      <c r="A6051" t="s">
        <v>17943</v>
      </c>
      <c r="B6051" t="s">
        <v>17942</v>
      </c>
      <c r="C6051" t="s">
        <v>17923</v>
      </c>
      <c r="D6051" t="s">
        <v>17944</v>
      </c>
      <c r="E6051"/>
      <c r="F6051" t="s">
        <v>27</v>
      </c>
      <c r="G6051"/>
      <c r="H6051">
        <v>2.5</v>
      </c>
      <c r="I6051">
        <v>16.829999999999998</v>
      </c>
      <c r="J6051" t="s">
        <v>936</v>
      </c>
      <c r="K6051">
        <v>35.72719</v>
      </c>
      <c r="L6051">
        <v>-89.353539999999995</v>
      </c>
      <c r="M6051" s="100" t="s">
        <v>38381</v>
      </c>
      <c r="N6051" t="s">
        <v>26209</v>
      </c>
      <c r="O6051" t="s">
        <v>42139</v>
      </c>
      <c r="P6051">
        <v>1</v>
      </c>
      <c r="Q6051" t="s">
        <v>28176</v>
      </c>
      <c r="R6051" t="s">
        <v>25816</v>
      </c>
      <c r="S6051" t="s">
        <v>26197</v>
      </c>
      <c r="T6051"/>
      <c r="U6051" t="s">
        <v>26198</v>
      </c>
      <c r="V6051" t="s">
        <v>26199</v>
      </c>
      <c r="W6051" s="91" t="s">
        <v>17945</v>
      </c>
      <c r="X6051" s="91" t="s">
        <v>33094</v>
      </c>
      <c r="Y6051" s="97"/>
      <c r="AA6051" s="91" t="str">
        <v>POND002.5HY</v>
      </c>
    </row>
    <row r="6052" spans="1:27" s="91" customFormat="1" ht="15" customHeight="1" x14ac:dyDescent="0.35">
      <c r="A6052" t="s">
        <v>17947</v>
      </c>
      <c r="B6052" t="s">
        <v>17946</v>
      </c>
      <c r="C6052" t="s">
        <v>17923</v>
      </c>
      <c r="D6052" t="s">
        <v>17948</v>
      </c>
      <c r="E6052"/>
      <c r="F6052" t="s">
        <v>44</v>
      </c>
      <c r="G6052"/>
      <c r="H6052">
        <v>5.7</v>
      </c>
      <c r="I6052">
        <v>30.16</v>
      </c>
      <c r="J6052" t="s">
        <v>290</v>
      </c>
      <c r="K6052">
        <v>35.705300000000001</v>
      </c>
      <c r="L6052">
        <v>-84.4589</v>
      </c>
      <c r="M6052" s="100" t="s">
        <v>38415</v>
      </c>
      <c r="N6052" t="s">
        <v>26602</v>
      </c>
      <c r="O6052" t="s">
        <v>42155</v>
      </c>
      <c r="P6052">
        <v>1</v>
      </c>
      <c r="Q6052" t="s">
        <v>27323</v>
      </c>
      <c r="R6052" t="s">
        <v>25825</v>
      </c>
      <c r="S6052" t="s">
        <v>26197</v>
      </c>
      <c r="T6052"/>
      <c r="U6052" t="s">
        <v>26198</v>
      </c>
      <c r="V6052" t="s">
        <v>26204</v>
      </c>
      <c r="W6052" s="91" t="s">
        <v>35745</v>
      </c>
      <c r="X6052" s="91" t="s">
        <v>34842</v>
      </c>
      <c r="Y6052" s="97"/>
      <c r="AA6052" s="91" t="str">
        <v>POND005.7LO</v>
      </c>
    </row>
    <row r="6053" spans="1:27" s="91" customFormat="1" ht="15" customHeight="1" x14ac:dyDescent="0.35">
      <c r="A6053" t="s">
        <v>17950</v>
      </c>
      <c r="B6053" t="s">
        <v>17949</v>
      </c>
      <c r="C6053" t="s">
        <v>17923</v>
      </c>
      <c r="D6053" t="s">
        <v>17951</v>
      </c>
      <c r="E6053"/>
      <c r="F6053" t="s">
        <v>27</v>
      </c>
      <c r="G6053"/>
      <c r="H6053">
        <v>7.4</v>
      </c>
      <c r="I6053">
        <v>53.68</v>
      </c>
      <c r="J6053" t="s">
        <v>1463</v>
      </c>
      <c r="K6053">
        <v>35.920999999999999</v>
      </c>
      <c r="L6053">
        <v>-89.325299999999999</v>
      </c>
      <c r="M6053" s="100" t="s">
        <v>38429</v>
      </c>
      <c r="N6053" t="s">
        <v>26286</v>
      </c>
      <c r="O6053" t="s">
        <v>42156</v>
      </c>
      <c r="P6053">
        <v>2</v>
      </c>
      <c r="Q6053" t="s">
        <v>28175</v>
      </c>
      <c r="R6053" t="s">
        <v>25816</v>
      </c>
      <c r="S6053" t="s">
        <v>26197</v>
      </c>
      <c r="T6053"/>
      <c r="U6053" t="s">
        <v>26198</v>
      </c>
      <c r="V6053" t="s">
        <v>26199</v>
      </c>
      <c r="Y6053" s="97"/>
      <c r="AA6053" s="91" t="str">
        <v>POND007.4DY</v>
      </c>
    </row>
    <row r="6054" spans="1:27" s="91" customFormat="1" ht="15" customHeight="1" x14ac:dyDescent="0.35">
      <c r="A6054" t="s">
        <v>17953</v>
      </c>
      <c r="B6054" t="s">
        <v>17952</v>
      </c>
      <c r="C6054" t="s">
        <v>17923</v>
      </c>
      <c r="D6054" t="s">
        <v>17954</v>
      </c>
      <c r="E6054"/>
      <c r="F6054" t="s">
        <v>44</v>
      </c>
      <c r="G6054"/>
      <c r="H6054">
        <v>8.3000000000000007</v>
      </c>
      <c r="I6054">
        <v>28.55</v>
      </c>
      <c r="J6054" t="s">
        <v>290</v>
      </c>
      <c r="K6054">
        <v>35.688299999999998</v>
      </c>
      <c r="L6054">
        <v>-84.466399999999993</v>
      </c>
      <c r="M6054" s="100" t="s">
        <v>38415</v>
      </c>
      <c r="N6054" t="s">
        <v>26602</v>
      </c>
      <c r="O6054" t="s">
        <v>42155</v>
      </c>
      <c r="P6054">
        <v>1</v>
      </c>
      <c r="Q6054" t="s">
        <v>27323</v>
      </c>
      <c r="R6054" t="s">
        <v>25825</v>
      </c>
      <c r="S6054" t="s">
        <v>26197</v>
      </c>
      <c r="T6054"/>
      <c r="U6054" t="s">
        <v>26198</v>
      </c>
      <c r="V6054" t="s">
        <v>26204</v>
      </c>
      <c r="W6054" s="91" t="s">
        <v>35746</v>
      </c>
      <c r="X6054" s="91" t="s">
        <v>34842</v>
      </c>
      <c r="Y6054" s="97"/>
      <c r="AA6054" s="91" t="str">
        <v>POND008.3LO</v>
      </c>
    </row>
    <row r="6055" spans="1:27" s="91" customFormat="1" ht="15" customHeight="1" x14ac:dyDescent="0.35">
      <c r="A6055" t="s">
        <v>17956</v>
      </c>
      <c r="B6055" t="s">
        <v>17955</v>
      </c>
      <c r="C6055" t="s">
        <v>17923</v>
      </c>
      <c r="D6055" t="s">
        <v>17957</v>
      </c>
      <c r="E6055"/>
      <c r="F6055" t="s">
        <v>44</v>
      </c>
      <c r="G6055"/>
      <c r="H6055">
        <v>11</v>
      </c>
      <c r="I6055">
        <v>1.21</v>
      </c>
      <c r="J6055" t="s">
        <v>290</v>
      </c>
      <c r="K6055">
        <v>35.665799999999997</v>
      </c>
      <c r="L6055">
        <v>-84.483099999999993</v>
      </c>
      <c r="M6055" s="100" t="s">
        <v>38415</v>
      </c>
      <c r="N6055" t="s">
        <v>26602</v>
      </c>
      <c r="O6055" t="s">
        <v>42155</v>
      </c>
      <c r="P6055">
        <v>1</v>
      </c>
      <c r="Q6055" t="s">
        <v>27323</v>
      </c>
      <c r="R6055" t="s">
        <v>25825</v>
      </c>
      <c r="S6055" t="s">
        <v>26197</v>
      </c>
      <c r="T6055"/>
      <c r="U6055" t="s">
        <v>26198</v>
      </c>
      <c r="V6055" t="s">
        <v>26204</v>
      </c>
      <c r="W6055" s="91" t="s">
        <v>35747</v>
      </c>
      <c r="X6055" s="91" t="s">
        <v>34842</v>
      </c>
      <c r="Y6055" s="97"/>
      <c r="AA6055" s="91" t="str">
        <v>POND011.0LO</v>
      </c>
    </row>
    <row r="6056" spans="1:27" s="91" customFormat="1" ht="15" customHeight="1" x14ac:dyDescent="0.35">
      <c r="A6056" t="s">
        <v>17959</v>
      </c>
      <c r="B6056" t="s">
        <v>17958</v>
      </c>
      <c r="C6056" t="s">
        <v>17923</v>
      </c>
      <c r="D6056" t="s">
        <v>17960</v>
      </c>
      <c r="E6056"/>
      <c r="F6056" t="s">
        <v>27</v>
      </c>
      <c r="G6056"/>
      <c r="H6056">
        <v>11.3</v>
      </c>
      <c r="I6056">
        <v>37.28</v>
      </c>
      <c r="J6056" t="s">
        <v>888</v>
      </c>
      <c r="K6056">
        <v>35.885599999999997</v>
      </c>
      <c r="L6056">
        <v>-89.2761</v>
      </c>
      <c r="M6056" s="100" t="s">
        <v>38429</v>
      </c>
      <c r="N6056" t="s">
        <v>26286</v>
      </c>
      <c r="O6056" t="s">
        <v>42156</v>
      </c>
      <c r="P6056">
        <v>2</v>
      </c>
      <c r="Q6056" t="s">
        <v>28175</v>
      </c>
      <c r="R6056" t="s">
        <v>25816</v>
      </c>
      <c r="S6056" t="s">
        <v>26197</v>
      </c>
      <c r="T6056"/>
      <c r="U6056" t="s">
        <v>26198</v>
      </c>
      <c r="V6056" t="s">
        <v>26199</v>
      </c>
      <c r="W6056" s="91" t="s">
        <v>17961</v>
      </c>
      <c r="X6056" s="91" t="s">
        <v>33095</v>
      </c>
      <c r="Y6056" s="97"/>
      <c r="AA6056" s="91" t="str">
        <v>POND011.3CK</v>
      </c>
    </row>
    <row r="6057" spans="1:27" s="91" customFormat="1" ht="15" customHeight="1" x14ac:dyDescent="0.35">
      <c r="A6057" t="s">
        <v>17963</v>
      </c>
      <c r="B6057" t="s">
        <v>17962</v>
      </c>
      <c r="C6057" t="s">
        <v>17923</v>
      </c>
      <c r="D6057" t="s">
        <v>17964</v>
      </c>
      <c r="E6057"/>
      <c r="F6057" t="s">
        <v>27</v>
      </c>
      <c r="G6057"/>
      <c r="H6057">
        <v>12.9</v>
      </c>
      <c r="I6057">
        <v>30.57</v>
      </c>
      <c r="J6057" t="s">
        <v>888</v>
      </c>
      <c r="K6057">
        <v>35.874000000000002</v>
      </c>
      <c r="L6057">
        <v>-89.251199999999997</v>
      </c>
      <c r="M6057" s="100" t="s">
        <v>38429</v>
      </c>
      <c r="N6057" t="s">
        <v>26286</v>
      </c>
      <c r="O6057" t="s">
        <v>42156</v>
      </c>
      <c r="P6057">
        <v>2</v>
      </c>
      <c r="Q6057" t="s">
        <v>28175</v>
      </c>
      <c r="R6057" t="s">
        <v>25816</v>
      </c>
      <c r="S6057" t="s">
        <v>26197</v>
      </c>
      <c r="T6057"/>
      <c r="U6057" t="s">
        <v>26198</v>
      </c>
      <c r="V6057" t="s">
        <v>26199</v>
      </c>
      <c r="Y6057" s="97"/>
      <c r="AA6057" s="91" t="str">
        <v>POND012.9CK</v>
      </c>
    </row>
    <row r="6058" spans="1:27" s="91" customFormat="1" ht="15" customHeight="1" x14ac:dyDescent="0.35">
      <c r="A6058" t="s">
        <v>17966</v>
      </c>
      <c r="B6058" t="s">
        <v>17965</v>
      </c>
      <c r="C6058" t="s">
        <v>17923</v>
      </c>
      <c r="D6058" t="s">
        <v>17967</v>
      </c>
      <c r="E6058"/>
      <c r="F6058" t="s">
        <v>44</v>
      </c>
      <c r="G6058"/>
      <c r="H6058">
        <v>13.1</v>
      </c>
      <c r="I6058">
        <v>19.649999999999999</v>
      </c>
      <c r="J6058" t="s">
        <v>409</v>
      </c>
      <c r="K6058">
        <v>35.646099999999997</v>
      </c>
      <c r="L6058">
        <v>-84.485299999999995</v>
      </c>
      <c r="M6058" s="100" t="s">
        <v>38415</v>
      </c>
      <c r="N6058" t="s">
        <v>26602</v>
      </c>
      <c r="O6058" t="s">
        <v>42155</v>
      </c>
      <c r="P6058">
        <v>1</v>
      </c>
      <c r="Q6058" t="s">
        <v>27323</v>
      </c>
      <c r="R6058" t="s">
        <v>25825</v>
      </c>
      <c r="S6058" t="s">
        <v>26197</v>
      </c>
      <c r="T6058"/>
      <c r="U6058" t="s">
        <v>26198</v>
      </c>
      <c r="V6058" t="s">
        <v>26204</v>
      </c>
      <c r="W6058" s="91" t="s">
        <v>35748</v>
      </c>
      <c r="X6058" s="91" t="s">
        <v>34842</v>
      </c>
      <c r="Y6058" s="97"/>
      <c r="AA6058" s="91" t="str">
        <v>POND013.1MO</v>
      </c>
    </row>
    <row r="6059" spans="1:27" s="91" customFormat="1" ht="15" customHeight="1" x14ac:dyDescent="0.35">
      <c r="A6059" t="s">
        <v>17969</v>
      </c>
      <c r="B6059" t="s">
        <v>17968</v>
      </c>
      <c r="C6059" t="s">
        <v>17923</v>
      </c>
      <c r="D6059" t="s">
        <v>17970</v>
      </c>
      <c r="E6059"/>
      <c r="F6059" t="s">
        <v>27</v>
      </c>
      <c r="G6059"/>
      <c r="H6059">
        <v>13.8</v>
      </c>
      <c r="I6059">
        <v>22.55</v>
      </c>
      <c r="J6059" t="s">
        <v>888</v>
      </c>
      <c r="K6059">
        <v>35.865760430000002</v>
      </c>
      <c r="L6059">
        <v>-89.237133420000006</v>
      </c>
      <c r="M6059" s="100" t="s">
        <v>38429</v>
      </c>
      <c r="N6059" t="s">
        <v>26286</v>
      </c>
      <c r="O6059" t="s">
        <v>42156</v>
      </c>
      <c r="P6059">
        <v>2</v>
      </c>
      <c r="Q6059" t="s">
        <v>28175</v>
      </c>
      <c r="R6059" t="s">
        <v>25816</v>
      </c>
      <c r="S6059" t="s">
        <v>26197</v>
      </c>
      <c r="T6059"/>
      <c r="U6059" t="s">
        <v>26198</v>
      </c>
      <c r="V6059" t="s">
        <v>26199</v>
      </c>
      <c r="W6059" s="91" t="s">
        <v>35749</v>
      </c>
      <c r="X6059" s="91" t="s">
        <v>33096</v>
      </c>
      <c r="Y6059" s="97"/>
      <c r="AA6059" s="91" t="str">
        <v>POND013.8CK</v>
      </c>
    </row>
    <row r="6060" spans="1:27" s="91" customFormat="1" ht="15" customHeight="1" x14ac:dyDescent="0.35">
      <c r="A6060" t="s">
        <v>17972</v>
      </c>
      <c r="B6060" t="s">
        <v>17971</v>
      </c>
      <c r="C6060" t="s">
        <v>17923</v>
      </c>
      <c r="D6060" t="s">
        <v>17973</v>
      </c>
      <c r="E6060"/>
      <c r="F6060" t="s">
        <v>44</v>
      </c>
      <c r="G6060"/>
      <c r="H6060">
        <v>13.9</v>
      </c>
      <c r="I6060">
        <v>11.49</v>
      </c>
      <c r="J6060" t="s">
        <v>409</v>
      </c>
      <c r="K6060">
        <v>35.6389</v>
      </c>
      <c r="L6060">
        <v>-84.491699999999994</v>
      </c>
      <c r="M6060" s="100" t="s">
        <v>38415</v>
      </c>
      <c r="N6060" t="s">
        <v>26602</v>
      </c>
      <c r="O6060" t="s">
        <v>42155</v>
      </c>
      <c r="P6060">
        <v>1</v>
      </c>
      <c r="Q6060" t="s">
        <v>28177</v>
      </c>
      <c r="R6060" t="s">
        <v>25825</v>
      </c>
      <c r="S6060" t="s">
        <v>26197</v>
      </c>
      <c r="T6060"/>
      <c r="U6060" t="s">
        <v>26198</v>
      </c>
      <c r="V6060" t="s">
        <v>26204</v>
      </c>
      <c r="W6060" s="91" t="s">
        <v>35750</v>
      </c>
      <c r="X6060" s="91" t="s">
        <v>35751</v>
      </c>
      <c r="Y6060" s="97"/>
      <c r="AA6060" s="91" t="str">
        <v>POND013.9MO</v>
      </c>
    </row>
    <row r="6061" spans="1:27" s="91" customFormat="1" ht="15" customHeight="1" x14ac:dyDescent="0.35">
      <c r="A6061" t="s">
        <v>17975</v>
      </c>
      <c r="B6061" t="s">
        <v>17974</v>
      </c>
      <c r="C6061" t="s">
        <v>17923</v>
      </c>
      <c r="D6061" t="s">
        <v>17976</v>
      </c>
      <c r="E6061"/>
      <c r="F6061" t="s">
        <v>27</v>
      </c>
      <c r="G6061"/>
      <c r="H6061">
        <v>14.9</v>
      </c>
      <c r="I6061">
        <v>16.440000000000001</v>
      </c>
      <c r="J6061" t="s">
        <v>888</v>
      </c>
      <c r="K6061">
        <v>35.859499999999997</v>
      </c>
      <c r="L6061">
        <v>-89.2209</v>
      </c>
      <c r="M6061" s="100" t="s">
        <v>38429</v>
      </c>
      <c r="N6061" t="s">
        <v>26286</v>
      </c>
      <c r="O6061" t="s">
        <v>42156</v>
      </c>
      <c r="P6061">
        <v>2</v>
      </c>
      <c r="Q6061" t="s">
        <v>28175</v>
      </c>
      <c r="R6061" t="s">
        <v>25816</v>
      </c>
      <c r="S6061" t="s">
        <v>26197</v>
      </c>
      <c r="T6061"/>
      <c r="U6061" t="s">
        <v>26198</v>
      </c>
      <c r="V6061" t="s">
        <v>26199</v>
      </c>
      <c r="Y6061" s="97"/>
      <c r="AA6061" s="91" t="str">
        <v>POND014.9CK</v>
      </c>
    </row>
    <row r="6062" spans="1:27" s="91" customFormat="1" ht="15" customHeight="1" x14ac:dyDescent="0.35">
      <c r="A6062" t="s">
        <v>17978</v>
      </c>
      <c r="B6062" t="s">
        <v>17977</v>
      </c>
      <c r="C6062" t="s">
        <v>17979</v>
      </c>
      <c r="D6062" t="s">
        <v>17980</v>
      </c>
      <c r="E6062"/>
      <c r="F6062" t="s">
        <v>58</v>
      </c>
      <c r="G6062"/>
      <c r="H6062">
        <v>0.1</v>
      </c>
      <c r="I6062">
        <v>0.39</v>
      </c>
      <c r="J6062" t="s">
        <v>313</v>
      </c>
      <c r="K6062">
        <v>35.966360000000002</v>
      </c>
      <c r="L6062">
        <v>-84.882069999999999</v>
      </c>
      <c r="M6062" s="100" t="s">
        <v>38416</v>
      </c>
      <c r="N6062" t="s">
        <v>26258</v>
      </c>
      <c r="O6062" t="s">
        <v>42157</v>
      </c>
      <c r="P6062">
        <v>1</v>
      </c>
      <c r="Q6062" t="s">
        <v>26413</v>
      </c>
      <c r="R6062" t="s">
        <v>25812</v>
      </c>
      <c r="S6062" t="s">
        <v>26197</v>
      </c>
      <c r="T6062"/>
      <c r="U6062" t="s">
        <v>26198</v>
      </c>
      <c r="V6062" t="s">
        <v>26199</v>
      </c>
      <c r="W6062" s="91" t="s">
        <v>17981</v>
      </c>
      <c r="X6062" s="91" t="s">
        <v>33097</v>
      </c>
      <c r="Y6062" s="97"/>
      <c r="AA6062" s="91" t="str">
        <v>POND2.2T0.1CU</v>
      </c>
    </row>
    <row r="6063" spans="1:27" s="91" customFormat="1" ht="15" customHeight="1" x14ac:dyDescent="0.35">
      <c r="A6063" t="s">
        <v>17983</v>
      </c>
      <c r="B6063" t="s">
        <v>17982</v>
      </c>
      <c r="C6063" t="s">
        <v>17993</v>
      </c>
      <c r="D6063" t="s">
        <v>17984</v>
      </c>
      <c r="E6063"/>
      <c r="F6063" t="s">
        <v>27</v>
      </c>
      <c r="G6063"/>
      <c r="H6063">
        <v>0.5</v>
      </c>
      <c r="I6063">
        <v>8.39</v>
      </c>
      <c r="J6063" t="s">
        <v>936</v>
      </c>
      <c r="K6063">
        <v>35.727249999999998</v>
      </c>
      <c r="L6063">
        <v>-89.389579999999995</v>
      </c>
      <c r="M6063" s="100" t="s">
        <v>38381</v>
      </c>
      <c r="N6063" t="s">
        <v>26209</v>
      </c>
      <c r="O6063" t="s">
        <v>42139</v>
      </c>
      <c r="P6063">
        <v>1</v>
      </c>
      <c r="Q6063" t="s">
        <v>28179</v>
      </c>
      <c r="R6063" t="s">
        <v>25816</v>
      </c>
      <c r="S6063" t="s">
        <v>26197</v>
      </c>
      <c r="T6063"/>
      <c r="U6063" t="s">
        <v>26198</v>
      </c>
      <c r="V6063" t="s">
        <v>26199</v>
      </c>
      <c r="W6063" s="91" t="s">
        <v>17985</v>
      </c>
      <c r="X6063" s="91" t="s">
        <v>42158</v>
      </c>
      <c r="Y6063" s="97"/>
      <c r="AA6063" s="91" t="str">
        <v>POND4.2T0.5HY</v>
      </c>
    </row>
    <row r="6064" spans="1:27" s="91" customFormat="1" ht="15" customHeight="1" x14ac:dyDescent="0.35">
      <c r="A6064" t="s">
        <v>17987</v>
      </c>
      <c r="B6064" t="s">
        <v>17986</v>
      </c>
      <c r="C6064" t="s">
        <v>17988</v>
      </c>
      <c r="D6064" t="s">
        <v>17989</v>
      </c>
      <c r="E6064"/>
      <c r="F6064" t="s">
        <v>27</v>
      </c>
      <c r="G6064"/>
      <c r="H6064">
        <v>0.8</v>
      </c>
      <c r="I6064">
        <v>0.05</v>
      </c>
      <c r="J6064" t="s">
        <v>936</v>
      </c>
      <c r="K6064">
        <v>35.761940000000003</v>
      </c>
      <c r="L6064">
        <v>-89.431960000000004</v>
      </c>
      <c r="M6064" s="100" t="s">
        <v>38381</v>
      </c>
      <c r="N6064" t="s">
        <v>26209</v>
      </c>
      <c r="O6064" t="s">
        <v>42139</v>
      </c>
      <c r="P6064">
        <v>1</v>
      </c>
      <c r="Q6064" t="s">
        <v>28179</v>
      </c>
      <c r="R6064" t="s">
        <v>25816</v>
      </c>
      <c r="S6064" t="s">
        <v>26197</v>
      </c>
      <c r="T6064"/>
      <c r="U6064" t="s">
        <v>26198</v>
      </c>
      <c r="V6064" t="s">
        <v>26199</v>
      </c>
      <c r="W6064" s="91" t="s">
        <v>17990</v>
      </c>
      <c r="X6064" s="91" t="s">
        <v>33098</v>
      </c>
      <c r="Y6064" s="97"/>
      <c r="AA6064" s="91" t="str">
        <v>POND4.2T4.7T0.8HY</v>
      </c>
    </row>
    <row r="6065" spans="1:27" s="91" customFormat="1" ht="15" customHeight="1" x14ac:dyDescent="0.35">
      <c r="A6065" t="s">
        <v>17992</v>
      </c>
      <c r="B6065" t="s">
        <v>17991</v>
      </c>
      <c r="C6065" t="s">
        <v>17993</v>
      </c>
      <c r="D6065" t="s">
        <v>17994</v>
      </c>
      <c r="E6065"/>
      <c r="F6065" t="s">
        <v>27</v>
      </c>
      <c r="G6065"/>
      <c r="H6065">
        <v>5.3</v>
      </c>
      <c r="I6065">
        <v>0.1</v>
      </c>
      <c r="J6065" t="s">
        <v>936</v>
      </c>
      <c r="K6065">
        <v>35.755459999999999</v>
      </c>
      <c r="L6065">
        <v>-89.434979999999996</v>
      </c>
      <c r="M6065" s="100" t="s">
        <v>38381</v>
      </c>
      <c r="N6065" t="s">
        <v>26209</v>
      </c>
      <c r="O6065" t="s">
        <v>42139</v>
      </c>
      <c r="P6065">
        <v>1</v>
      </c>
      <c r="Q6065" t="s">
        <v>28179</v>
      </c>
      <c r="R6065" t="s">
        <v>25816</v>
      </c>
      <c r="S6065" t="s">
        <v>26197</v>
      </c>
      <c r="T6065"/>
      <c r="U6065" t="s">
        <v>26198</v>
      </c>
      <c r="V6065" t="s">
        <v>26199</v>
      </c>
      <c r="W6065" s="91" t="s">
        <v>17995</v>
      </c>
      <c r="X6065" s="91" t="s">
        <v>33098</v>
      </c>
      <c r="Y6065" s="97"/>
      <c r="AA6065" s="91" t="str">
        <v>POND4.2T5.3HY</v>
      </c>
    </row>
    <row r="6066" spans="1:27" s="91" customFormat="1" ht="15" customHeight="1" x14ac:dyDescent="0.35">
      <c r="A6066" t="s">
        <v>17997</v>
      </c>
      <c r="B6066" t="s">
        <v>17996</v>
      </c>
      <c r="C6066" t="s">
        <v>17998</v>
      </c>
      <c r="D6066" t="s">
        <v>17999</v>
      </c>
      <c r="E6066"/>
      <c r="F6066" t="s">
        <v>58</v>
      </c>
      <c r="G6066"/>
      <c r="H6066">
        <v>0.1</v>
      </c>
      <c r="I6066">
        <v>1.84</v>
      </c>
      <c r="J6066" t="s">
        <v>59</v>
      </c>
      <c r="K6066">
        <v>35.3232</v>
      </c>
      <c r="L6066">
        <v>-85.515000000000001</v>
      </c>
      <c r="M6066" s="100" t="s">
        <v>38393</v>
      </c>
      <c r="N6066" t="s">
        <v>59</v>
      </c>
      <c r="O6066" t="s">
        <v>42140</v>
      </c>
      <c r="P6066">
        <v>5</v>
      </c>
      <c r="Q6066" t="s">
        <v>32034</v>
      </c>
      <c r="R6066" t="s">
        <v>25802</v>
      </c>
      <c r="S6066" t="s">
        <v>26197</v>
      </c>
      <c r="T6066"/>
      <c r="U6066" t="s">
        <v>26198</v>
      </c>
      <c r="V6066" t="s">
        <v>26199</v>
      </c>
      <c r="W6066" s="91" t="s">
        <v>35752</v>
      </c>
      <c r="X6066" s="91" t="s">
        <v>33099</v>
      </c>
      <c r="Y6066" s="97"/>
      <c r="AA6066" s="91" t="str">
        <v>POOR000.1SE</v>
      </c>
    </row>
    <row r="6067" spans="1:27" s="91" customFormat="1" ht="15" customHeight="1" x14ac:dyDescent="0.35">
      <c r="A6067" t="s">
        <v>18001</v>
      </c>
      <c r="B6067" t="s">
        <v>18000</v>
      </c>
      <c r="C6067" t="s">
        <v>17998</v>
      </c>
      <c r="D6067" t="s">
        <v>18002</v>
      </c>
      <c r="E6067"/>
      <c r="F6067" t="s">
        <v>58</v>
      </c>
      <c r="G6067"/>
      <c r="H6067">
        <v>0.5</v>
      </c>
      <c r="I6067">
        <v>1.77</v>
      </c>
      <c r="J6067" t="s">
        <v>59</v>
      </c>
      <c r="K6067">
        <v>35.326999999999998</v>
      </c>
      <c r="L6067">
        <v>-85.519000000000005</v>
      </c>
      <c r="M6067" s="100" t="s">
        <v>38393</v>
      </c>
      <c r="N6067" t="s">
        <v>59</v>
      </c>
      <c r="O6067" t="s">
        <v>42140</v>
      </c>
      <c r="P6067">
        <v>5</v>
      </c>
      <c r="Q6067" t="s">
        <v>32034</v>
      </c>
      <c r="R6067" t="s">
        <v>25802</v>
      </c>
      <c r="S6067" t="s">
        <v>26197</v>
      </c>
      <c r="T6067"/>
      <c r="U6067" t="s">
        <v>26198</v>
      </c>
      <c r="V6067" t="s">
        <v>26199</v>
      </c>
      <c r="X6067" s="91" t="s">
        <v>39981</v>
      </c>
      <c r="Y6067" s="97"/>
      <c r="AA6067" s="91" t="str">
        <v>POOR000.5SE</v>
      </c>
    </row>
    <row r="6068" spans="1:27" s="91" customFormat="1" ht="15" customHeight="1" x14ac:dyDescent="0.35">
      <c r="A6068" t="s">
        <v>18004</v>
      </c>
      <c r="B6068" t="s">
        <v>18003</v>
      </c>
      <c r="C6068" t="s">
        <v>18005</v>
      </c>
      <c r="D6068" t="s">
        <v>18006</v>
      </c>
      <c r="E6068"/>
      <c r="F6068" t="s">
        <v>29088</v>
      </c>
      <c r="G6068"/>
      <c r="H6068">
        <v>0.7</v>
      </c>
      <c r="I6068">
        <v>1.33</v>
      </c>
      <c r="J6068" t="s">
        <v>793</v>
      </c>
      <c r="K6068">
        <v>36.459167000000001</v>
      </c>
      <c r="L6068">
        <v>-86.900833000000006</v>
      </c>
      <c r="M6068" s="100" t="s">
        <v>38413</v>
      </c>
      <c r="N6068" t="s">
        <v>26250</v>
      </c>
      <c r="O6068" t="s">
        <v>42141</v>
      </c>
      <c r="P6068">
        <v>4</v>
      </c>
      <c r="Q6068" t="s">
        <v>33100</v>
      </c>
      <c r="R6068" t="s">
        <v>25829</v>
      </c>
      <c r="S6068" t="s">
        <v>26197</v>
      </c>
      <c r="T6068"/>
      <c r="U6068" t="s">
        <v>26198</v>
      </c>
      <c r="V6068" t="s">
        <v>26199</v>
      </c>
      <c r="W6068" s="91" t="s">
        <v>18007</v>
      </c>
      <c r="X6068" s="91" t="s">
        <v>33101</v>
      </c>
      <c r="Y6068" s="97"/>
      <c r="AA6068" s="91" t="str">
        <v>POORH000.7RN</v>
      </c>
    </row>
    <row r="6069" spans="1:27" s="91" customFormat="1" ht="15" customHeight="1" x14ac:dyDescent="0.35">
      <c r="A6069" t="s">
        <v>18009</v>
      </c>
      <c r="B6069" t="s">
        <v>18008</v>
      </c>
      <c r="C6069" t="s">
        <v>18010</v>
      </c>
      <c r="D6069" t="s">
        <v>4922</v>
      </c>
      <c r="E6069"/>
      <c r="F6069" t="s">
        <v>58</v>
      </c>
      <c r="G6069"/>
      <c r="H6069">
        <v>4.8</v>
      </c>
      <c r="I6069">
        <v>1.24</v>
      </c>
      <c r="J6069" t="s">
        <v>766</v>
      </c>
      <c r="K6069">
        <v>34.983499999999999</v>
      </c>
      <c r="L6069">
        <v>-85.459500000000006</v>
      </c>
      <c r="M6069" s="100" t="s">
        <v>38386</v>
      </c>
      <c r="N6069" t="s">
        <v>29084</v>
      </c>
      <c r="O6069" t="s">
        <v>42648</v>
      </c>
      <c r="P6069">
        <v>4</v>
      </c>
      <c r="Q6069" t="s">
        <v>33102</v>
      </c>
      <c r="R6069" t="s">
        <v>25802</v>
      </c>
      <c r="S6069" t="s">
        <v>26197</v>
      </c>
      <c r="T6069"/>
      <c r="U6069" t="s">
        <v>26198</v>
      </c>
      <c r="V6069" t="s">
        <v>26204</v>
      </c>
      <c r="Y6069" s="97"/>
      <c r="AA6069" s="91" t="str">
        <v>POPE004.8HM</v>
      </c>
    </row>
    <row r="6070" spans="1:27" s="91" customFormat="1" ht="15" customHeight="1" x14ac:dyDescent="0.35">
      <c r="A6070" t="s">
        <v>18012</v>
      </c>
      <c r="B6070" t="s">
        <v>18011</v>
      </c>
      <c r="C6070" t="s">
        <v>18013</v>
      </c>
      <c r="D6070" t="s">
        <v>41635</v>
      </c>
      <c r="E6070"/>
      <c r="F6070" t="s">
        <v>324</v>
      </c>
      <c r="G6070"/>
      <c r="H6070">
        <v>0.1</v>
      </c>
      <c r="I6070">
        <v>0.94</v>
      </c>
      <c r="J6070" t="s">
        <v>775</v>
      </c>
      <c r="K6070">
        <v>36.065579999999997</v>
      </c>
      <c r="L6070">
        <v>-84.378680000000003</v>
      </c>
      <c r="M6070" s="100" t="s">
        <v>38459</v>
      </c>
      <c r="N6070" t="s">
        <v>26343</v>
      </c>
      <c r="O6070" t="s">
        <v>42098</v>
      </c>
      <c r="P6070">
        <v>3</v>
      </c>
      <c r="Q6070" t="s">
        <v>28180</v>
      </c>
      <c r="R6070" t="s">
        <v>25825</v>
      </c>
      <c r="S6070" t="s">
        <v>26197</v>
      </c>
      <c r="T6070"/>
      <c r="U6070" t="s">
        <v>26198</v>
      </c>
      <c r="V6070" t="s">
        <v>26204</v>
      </c>
      <c r="W6070" s="91" t="s">
        <v>35753</v>
      </c>
      <c r="X6070" s="91" t="s">
        <v>42142</v>
      </c>
      <c r="Y6070" s="97"/>
      <c r="AA6070" s="91" t="str">
        <v>POPLA000.1MG</v>
      </c>
    </row>
    <row r="6071" spans="1:27" s="91" customFormat="1" ht="15" customHeight="1" x14ac:dyDescent="0.35">
      <c r="A6071" t="s">
        <v>18015</v>
      </c>
      <c r="B6071" t="s">
        <v>18014</v>
      </c>
      <c r="C6071" t="s">
        <v>18013</v>
      </c>
      <c r="D6071" t="s">
        <v>18016</v>
      </c>
      <c r="E6071"/>
      <c r="F6071" t="s">
        <v>44</v>
      </c>
      <c r="G6071"/>
      <c r="H6071">
        <v>0.1</v>
      </c>
      <c r="I6071">
        <v>135.13999999999999</v>
      </c>
      <c r="J6071" t="s">
        <v>878</v>
      </c>
      <c r="K6071">
        <v>35.924439999999997</v>
      </c>
      <c r="L6071">
        <v>-84.408050000000003</v>
      </c>
      <c r="M6071" s="100" t="s">
        <v>38459</v>
      </c>
      <c r="N6071" t="s">
        <v>26343</v>
      </c>
      <c r="O6071" t="s">
        <v>42098</v>
      </c>
      <c r="P6071">
        <v>3</v>
      </c>
      <c r="Q6071" t="s">
        <v>29348</v>
      </c>
      <c r="R6071" t="s">
        <v>25825</v>
      </c>
      <c r="S6071" t="s">
        <v>26197</v>
      </c>
      <c r="T6071" t="s">
        <v>26636</v>
      </c>
      <c r="U6071" t="s">
        <v>26207</v>
      </c>
      <c r="V6071" t="s">
        <v>26204</v>
      </c>
      <c r="W6071" s="91" t="s">
        <v>35754</v>
      </c>
      <c r="X6071" s="91" t="s">
        <v>35755</v>
      </c>
      <c r="Y6071" s="97"/>
      <c r="AA6071" s="91" t="str">
        <v>POPLA000.1RO</v>
      </c>
    </row>
    <row r="6072" spans="1:27" s="91" customFormat="1" ht="15" customHeight="1" x14ac:dyDescent="0.35">
      <c r="A6072" t="s">
        <v>18018</v>
      </c>
      <c r="B6072" t="s">
        <v>18017</v>
      </c>
      <c r="C6072" t="s">
        <v>18013</v>
      </c>
      <c r="D6072" t="s">
        <v>18019</v>
      </c>
      <c r="E6072"/>
      <c r="F6072" t="s">
        <v>29083</v>
      </c>
      <c r="G6072"/>
      <c r="H6072">
        <v>0.3</v>
      </c>
      <c r="I6072">
        <v>3.08</v>
      </c>
      <c r="J6072" t="s">
        <v>690</v>
      </c>
      <c r="K6072">
        <v>36.049439999999997</v>
      </c>
      <c r="L6072">
        <v>-87.041944000000001</v>
      </c>
      <c r="M6072" s="100" t="s">
        <v>38379</v>
      </c>
      <c r="N6072" t="s">
        <v>26205</v>
      </c>
      <c r="O6072" t="s">
        <v>42143</v>
      </c>
      <c r="P6072">
        <v>1</v>
      </c>
      <c r="Q6072" t="s">
        <v>33103</v>
      </c>
      <c r="R6072" t="s">
        <v>25829</v>
      </c>
      <c r="S6072" t="s">
        <v>26197</v>
      </c>
      <c r="T6072"/>
      <c r="U6072" t="s">
        <v>26198</v>
      </c>
      <c r="V6072" t="s">
        <v>26199</v>
      </c>
      <c r="X6072" s="91" t="s">
        <v>33104</v>
      </c>
      <c r="Y6072" s="97"/>
      <c r="AA6072" s="91" t="str">
        <v>POPLA000.3CH</v>
      </c>
    </row>
    <row r="6073" spans="1:27" s="91" customFormat="1" ht="15" customHeight="1" x14ac:dyDescent="0.35">
      <c r="A6073" t="s">
        <v>18021</v>
      </c>
      <c r="B6073" t="s">
        <v>18020</v>
      </c>
      <c r="C6073" t="s">
        <v>18013</v>
      </c>
      <c r="D6073" t="s">
        <v>7111</v>
      </c>
      <c r="E6073"/>
      <c r="F6073" t="s">
        <v>9</v>
      </c>
      <c r="G6073"/>
      <c r="H6073">
        <v>0.4</v>
      </c>
      <c r="I6073">
        <v>6.29</v>
      </c>
      <c r="J6073" t="s">
        <v>28</v>
      </c>
      <c r="K6073">
        <v>35.737859999999998</v>
      </c>
      <c r="L6073">
        <v>-88.755319999999998</v>
      </c>
      <c r="M6073" s="100" t="s">
        <v>38429</v>
      </c>
      <c r="N6073" t="s">
        <v>26286</v>
      </c>
      <c r="O6073" t="s">
        <v>42122</v>
      </c>
      <c r="P6073">
        <v>2</v>
      </c>
      <c r="Q6073" t="s">
        <v>28181</v>
      </c>
      <c r="R6073" t="s">
        <v>25816</v>
      </c>
      <c r="S6073" t="s">
        <v>26197</v>
      </c>
      <c r="T6073"/>
      <c r="U6073" t="s">
        <v>26198</v>
      </c>
      <c r="V6073" t="s">
        <v>26199</v>
      </c>
      <c r="Y6073" s="97"/>
      <c r="AA6073" s="91" t="str">
        <v>POPLA000.4MN</v>
      </c>
    </row>
    <row r="6074" spans="1:27" s="91" customFormat="1" ht="15" customHeight="1" x14ac:dyDescent="0.35">
      <c r="A6074" t="s">
        <v>18023</v>
      </c>
      <c r="B6074" t="s">
        <v>18022</v>
      </c>
      <c r="C6074" t="s">
        <v>18013</v>
      </c>
      <c r="D6074" t="s">
        <v>18024</v>
      </c>
      <c r="E6074"/>
      <c r="F6074" t="s">
        <v>9</v>
      </c>
      <c r="G6074"/>
      <c r="H6074">
        <v>0.7</v>
      </c>
      <c r="I6074">
        <v>4.68</v>
      </c>
      <c r="J6074" t="s">
        <v>28</v>
      </c>
      <c r="K6074">
        <v>35.723399999999998</v>
      </c>
      <c r="L6074">
        <v>-88.746440000000007</v>
      </c>
      <c r="M6074" s="100" t="s">
        <v>38429</v>
      </c>
      <c r="N6074" t="s">
        <v>26286</v>
      </c>
      <c r="O6074" t="s">
        <v>42122</v>
      </c>
      <c r="P6074">
        <v>2</v>
      </c>
      <c r="Q6074" t="s">
        <v>28181</v>
      </c>
      <c r="R6074" t="s">
        <v>25816</v>
      </c>
      <c r="S6074" t="s">
        <v>26197</v>
      </c>
      <c r="T6074"/>
      <c r="U6074" t="s">
        <v>26198</v>
      </c>
      <c r="V6074" t="s">
        <v>26199</v>
      </c>
      <c r="X6074" s="91" t="s">
        <v>33105</v>
      </c>
      <c r="Y6074" s="97"/>
      <c r="AA6074" s="91" t="str">
        <v>POPLA000.7MN</v>
      </c>
    </row>
    <row r="6075" spans="1:27" s="91" customFormat="1" ht="15" customHeight="1" x14ac:dyDescent="0.35">
      <c r="A6075" t="s">
        <v>18026</v>
      </c>
      <c r="B6075" t="s">
        <v>18025</v>
      </c>
      <c r="C6075" t="s">
        <v>18013</v>
      </c>
      <c r="D6075" t="s">
        <v>18027</v>
      </c>
      <c r="E6075"/>
      <c r="F6075" t="s">
        <v>44</v>
      </c>
      <c r="G6075"/>
      <c r="H6075">
        <v>1</v>
      </c>
      <c r="I6075">
        <v>134.93</v>
      </c>
      <c r="J6075" t="s">
        <v>878</v>
      </c>
      <c r="K6075">
        <v>35.918875</v>
      </c>
      <c r="L6075">
        <v>-84.398602999999994</v>
      </c>
      <c r="M6075" s="100" t="s">
        <v>38459</v>
      </c>
      <c r="N6075" t="s">
        <v>26343</v>
      </c>
      <c r="O6075" t="s">
        <v>42098</v>
      </c>
      <c r="P6075">
        <v>3</v>
      </c>
      <c r="Q6075" t="s">
        <v>29348</v>
      </c>
      <c r="R6075" t="s">
        <v>25825</v>
      </c>
      <c r="S6075" t="s">
        <v>26197</v>
      </c>
      <c r="T6075"/>
      <c r="U6075" t="s">
        <v>26198</v>
      </c>
      <c r="V6075" t="s">
        <v>26204</v>
      </c>
      <c r="W6075" s="91" t="s">
        <v>18028</v>
      </c>
      <c r="X6075" s="91" t="s">
        <v>35756</v>
      </c>
      <c r="Y6075" s="97"/>
      <c r="AA6075" s="91" t="str">
        <v>POPLA001.0RO</v>
      </c>
    </row>
    <row r="6076" spans="1:27" s="91" customFormat="1" ht="15" customHeight="1" x14ac:dyDescent="0.35">
      <c r="A6076" t="s">
        <v>18030</v>
      </c>
      <c r="B6076" t="s">
        <v>18029</v>
      </c>
      <c r="C6076" t="s">
        <v>18013</v>
      </c>
      <c r="D6076" t="s">
        <v>1427</v>
      </c>
      <c r="E6076"/>
      <c r="F6076" t="s">
        <v>29083</v>
      </c>
      <c r="G6076"/>
      <c r="H6076">
        <v>1.4</v>
      </c>
      <c r="I6076">
        <v>1.29</v>
      </c>
      <c r="J6076" t="s">
        <v>121</v>
      </c>
      <c r="K6076">
        <v>36.335090000000001</v>
      </c>
      <c r="L6076">
        <v>-88.061160000000001</v>
      </c>
      <c r="M6076" s="100" t="s">
        <v>38392</v>
      </c>
      <c r="N6076" t="s">
        <v>26221</v>
      </c>
      <c r="O6076" t="s">
        <v>42123</v>
      </c>
      <c r="P6076">
        <v>3</v>
      </c>
      <c r="Q6076" t="s">
        <v>33106</v>
      </c>
      <c r="R6076" t="s">
        <v>25816</v>
      </c>
      <c r="S6076" t="s">
        <v>26197</v>
      </c>
      <c r="T6076"/>
      <c r="U6076" t="s">
        <v>26198</v>
      </c>
      <c r="V6076" t="s">
        <v>26199</v>
      </c>
      <c r="W6076" s="91" t="s">
        <v>18031</v>
      </c>
      <c r="X6076" s="91" t="s">
        <v>33107</v>
      </c>
      <c r="Y6076" s="97"/>
      <c r="AA6076" s="91" t="str">
        <v>POPLA001.4BN</v>
      </c>
    </row>
    <row r="6077" spans="1:27" s="91" customFormat="1" ht="15" customHeight="1" x14ac:dyDescent="0.35">
      <c r="A6077" t="s">
        <v>18033</v>
      </c>
      <c r="B6077" t="s">
        <v>18032</v>
      </c>
      <c r="C6077" t="s">
        <v>18013</v>
      </c>
      <c r="D6077" t="s">
        <v>935</v>
      </c>
      <c r="E6077"/>
      <c r="F6077" t="s">
        <v>27</v>
      </c>
      <c r="G6077"/>
      <c r="H6077">
        <v>3.8</v>
      </c>
      <c r="I6077">
        <v>26.87</v>
      </c>
      <c r="J6077" t="s">
        <v>936</v>
      </c>
      <c r="K6077">
        <v>35.497900000000001</v>
      </c>
      <c r="L6077">
        <v>-89.265199999999993</v>
      </c>
      <c r="M6077" s="100" t="s">
        <v>38450</v>
      </c>
      <c r="N6077" t="s">
        <v>26319</v>
      </c>
      <c r="O6077" t="s">
        <v>42097</v>
      </c>
      <c r="P6077">
        <v>4</v>
      </c>
      <c r="Q6077" t="s">
        <v>28183</v>
      </c>
      <c r="R6077" t="s">
        <v>25816</v>
      </c>
      <c r="S6077" t="s">
        <v>26197</v>
      </c>
      <c r="T6077"/>
      <c r="U6077" t="s">
        <v>26198</v>
      </c>
      <c r="V6077" t="s">
        <v>26199</v>
      </c>
      <c r="Y6077" s="97"/>
      <c r="AA6077" s="91" t="str">
        <v>POPLA003.8HY</v>
      </c>
    </row>
    <row r="6078" spans="1:27" s="91" customFormat="1" ht="15" customHeight="1" x14ac:dyDescent="0.35">
      <c r="A6078" t="s">
        <v>18035</v>
      </c>
      <c r="B6078" t="s">
        <v>18034</v>
      </c>
      <c r="C6078" t="s">
        <v>18013</v>
      </c>
      <c r="D6078" t="s">
        <v>18036</v>
      </c>
      <c r="E6078"/>
      <c r="F6078" t="s">
        <v>44</v>
      </c>
      <c r="G6078"/>
      <c r="H6078">
        <v>4.9000000000000004</v>
      </c>
      <c r="I6078">
        <v>131.26</v>
      </c>
      <c r="J6078" t="s">
        <v>878</v>
      </c>
      <c r="K6078">
        <v>35.943530000000003</v>
      </c>
      <c r="L6078">
        <v>-84.385210000000001</v>
      </c>
      <c r="M6078" s="100" t="s">
        <v>38459</v>
      </c>
      <c r="N6078" t="s">
        <v>26343</v>
      </c>
      <c r="O6078" t="s">
        <v>42098</v>
      </c>
      <c r="P6078">
        <v>3</v>
      </c>
      <c r="Q6078" t="s">
        <v>29348</v>
      </c>
      <c r="R6078" t="s">
        <v>25825</v>
      </c>
      <c r="S6078" t="s">
        <v>26197</v>
      </c>
      <c r="T6078" t="s">
        <v>26636</v>
      </c>
      <c r="U6078" t="s">
        <v>26207</v>
      </c>
      <c r="V6078" t="s">
        <v>26204</v>
      </c>
      <c r="W6078" s="91" t="s">
        <v>35757</v>
      </c>
      <c r="X6078" s="91" t="s">
        <v>33108</v>
      </c>
      <c r="Y6078" s="97"/>
      <c r="AA6078" s="91" t="str">
        <v>POPLA004.9RO</v>
      </c>
    </row>
    <row r="6079" spans="1:27" s="91" customFormat="1" ht="15" customHeight="1" x14ac:dyDescent="0.35">
      <c r="A6079" t="s">
        <v>18038</v>
      </c>
      <c r="B6079" t="s">
        <v>18037</v>
      </c>
      <c r="C6079" t="s">
        <v>18013</v>
      </c>
      <c r="D6079" t="s">
        <v>18039</v>
      </c>
      <c r="E6079"/>
      <c r="F6079" t="s">
        <v>44</v>
      </c>
      <c r="G6079"/>
      <c r="H6079">
        <v>6.7</v>
      </c>
      <c r="I6079">
        <v>100.49</v>
      </c>
      <c r="J6079" t="s">
        <v>878</v>
      </c>
      <c r="K6079">
        <v>35.962159999999997</v>
      </c>
      <c r="L6079">
        <v>-84.396199999999993</v>
      </c>
      <c r="M6079" s="100" t="s">
        <v>38459</v>
      </c>
      <c r="N6079" t="s">
        <v>26343</v>
      </c>
      <c r="O6079" t="s">
        <v>42098</v>
      </c>
      <c r="P6079">
        <v>3</v>
      </c>
      <c r="Q6079" t="s">
        <v>28182</v>
      </c>
      <c r="R6079" t="s">
        <v>25825</v>
      </c>
      <c r="S6079" t="s">
        <v>26197</v>
      </c>
      <c r="T6079"/>
      <c r="U6079" t="s">
        <v>26198</v>
      </c>
      <c r="V6079" t="s">
        <v>26204</v>
      </c>
      <c r="W6079" s="91" t="s">
        <v>18040</v>
      </c>
      <c r="X6079" s="91" t="s">
        <v>33109</v>
      </c>
      <c r="Y6079" s="97"/>
      <c r="AA6079" s="91" t="str">
        <v>POPLA006.7RO</v>
      </c>
    </row>
    <row r="6080" spans="1:27" s="91" customFormat="1" ht="15" customHeight="1" x14ac:dyDescent="0.35">
      <c r="A6080" t="s">
        <v>18042</v>
      </c>
      <c r="B6080" t="s">
        <v>18041</v>
      </c>
      <c r="C6080" t="s">
        <v>18013</v>
      </c>
      <c r="D6080" t="s">
        <v>18043</v>
      </c>
      <c r="E6080"/>
      <c r="F6080" t="s">
        <v>27</v>
      </c>
      <c r="G6080"/>
      <c r="H6080">
        <v>6.9</v>
      </c>
      <c r="I6080">
        <v>21.04</v>
      </c>
      <c r="J6080" t="s">
        <v>936</v>
      </c>
      <c r="K6080">
        <v>35.467840000000002</v>
      </c>
      <c r="L6080">
        <v>-89.232680000000002</v>
      </c>
      <c r="M6080" s="100" t="s">
        <v>38450</v>
      </c>
      <c r="N6080" t="s">
        <v>26319</v>
      </c>
      <c r="O6080" t="s">
        <v>42097</v>
      </c>
      <c r="P6080">
        <v>4</v>
      </c>
      <c r="Q6080" t="s">
        <v>28183</v>
      </c>
      <c r="R6080" t="s">
        <v>25816</v>
      </c>
      <c r="S6080" t="s">
        <v>26197</v>
      </c>
      <c r="T6080"/>
      <c r="U6080" t="s">
        <v>26198</v>
      </c>
      <c r="V6080" t="s">
        <v>26199</v>
      </c>
      <c r="Y6080" s="97"/>
      <c r="AA6080" s="91" t="str">
        <v>POPLA006.9HY</v>
      </c>
    </row>
    <row r="6081" spans="1:27" s="91" customFormat="1" ht="15" customHeight="1" x14ac:dyDescent="0.35">
      <c r="A6081" t="s">
        <v>18045</v>
      </c>
      <c r="B6081" t="s">
        <v>18044</v>
      </c>
      <c r="C6081" t="s">
        <v>18013</v>
      </c>
      <c r="D6081" t="s">
        <v>18046</v>
      </c>
      <c r="E6081"/>
      <c r="F6081" t="s">
        <v>27</v>
      </c>
      <c r="G6081"/>
      <c r="H6081">
        <v>11.4</v>
      </c>
      <c r="I6081">
        <v>5.33</v>
      </c>
      <c r="J6081" t="s">
        <v>80</v>
      </c>
      <c r="K6081">
        <v>35.397269999999999</v>
      </c>
      <c r="L6081">
        <v>-89.247140000000002</v>
      </c>
      <c r="M6081" s="100" t="s">
        <v>38450</v>
      </c>
      <c r="N6081" t="s">
        <v>26319</v>
      </c>
      <c r="O6081" t="s">
        <v>42097</v>
      </c>
      <c r="P6081">
        <v>4</v>
      </c>
      <c r="Q6081" t="s">
        <v>28183</v>
      </c>
      <c r="R6081" t="s">
        <v>25828</v>
      </c>
      <c r="S6081" t="s">
        <v>26197</v>
      </c>
      <c r="T6081"/>
      <c r="U6081" t="s">
        <v>26198</v>
      </c>
      <c r="V6081" t="s">
        <v>26199</v>
      </c>
      <c r="X6081" s="91" t="s">
        <v>33110</v>
      </c>
      <c r="Y6081" s="97"/>
      <c r="AA6081" s="91" t="str">
        <v>POPLA011.4FA</v>
      </c>
    </row>
    <row r="6082" spans="1:27" s="91" customFormat="1" ht="15" customHeight="1" x14ac:dyDescent="0.35">
      <c r="A6082" t="s">
        <v>18048</v>
      </c>
      <c r="B6082" t="s">
        <v>18047</v>
      </c>
      <c r="C6082" t="s">
        <v>18013</v>
      </c>
      <c r="D6082" t="s">
        <v>18049</v>
      </c>
      <c r="E6082"/>
      <c r="F6082" t="s">
        <v>44</v>
      </c>
      <c r="G6082"/>
      <c r="H6082">
        <v>14</v>
      </c>
      <c r="I6082">
        <v>82.76</v>
      </c>
      <c r="J6082" t="s">
        <v>878</v>
      </c>
      <c r="K6082">
        <v>35.998800000000003</v>
      </c>
      <c r="L6082">
        <v>-84.339500000000001</v>
      </c>
      <c r="M6082" s="100" t="s">
        <v>38459</v>
      </c>
      <c r="N6082" t="s">
        <v>26343</v>
      </c>
      <c r="O6082" t="s">
        <v>42098</v>
      </c>
      <c r="P6082">
        <v>3</v>
      </c>
      <c r="Q6082" t="s">
        <v>28182</v>
      </c>
      <c r="R6082" t="s">
        <v>25825</v>
      </c>
      <c r="S6082" t="s">
        <v>26197</v>
      </c>
      <c r="T6082"/>
      <c r="U6082" t="s">
        <v>26198</v>
      </c>
      <c r="V6082" t="s">
        <v>26204</v>
      </c>
      <c r="W6082" s="91" t="s">
        <v>18050</v>
      </c>
      <c r="X6082" s="91" t="s">
        <v>33111</v>
      </c>
      <c r="Y6082" s="97"/>
      <c r="AA6082" s="91" t="str">
        <v>POPLA014.0RO</v>
      </c>
    </row>
    <row r="6083" spans="1:27" s="91" customFormat="1" ht="15" customHeight="1" x14ac:dyDescent="0.35">
      <c r="A6083" t="s">
        <v>18052</v>
      </c>
      <c r="B6083" t="s">
        <v>18051</v>
      </c>
      <c r="C6083" t="s">
        <v>18013</v>
      </c>
      <c r="D6083" t="s">
        <v>18053</v>
      </c>
      <c r="E6083"/>
      <c r="F6083" t="s">
        <v>27</v>
      </c>
      <c r="G6083"/>
      <c r="H6083">
        <v>14.7</v>
      </c>
      <c r="I6083">
        <v>11.37</v>
      </c>
      <c r="J6083" t="s">
        <v>936</v>
      </c>
      <c r="K6083">
        <v>35.4191</v>
      </c>
      <c r="L6083">
        <v>-89.245900000000006</v>
      </c>
      <c r="M6083" s="100" t="s">
        <v>38450</v>
      </c>
      <c r="N6083" t="s">
        <v>26319</v>
      </c>
      <c r="O6083" t="s">
        <v>42097</v>
      </c>
      <c r="P6083">
        <v>4</v>
      </c>
      <c r="Q6083" t="s">
        <v>28183</v>
      </c>
      <c r="R6083" t="s">
        <v>25816</v>
      </c>
      <c r="S6083" t="s">
        <v>26197</v>
      </c>
      <c r="T6083"/>
      <c r="U6083" t="s">
        <v>26198</v>
      </c>
      <c r="V6083" t="s">
        <v>26199</v>
      </c>
      <c r="W6083" s="91" t="s">
        <v>35758</v>
      </c>
      <c r="X6083" s="91" t="s">
        <v>42099</v>
      </c>
      <c r="Y6083" s="97"/>
      <c r="AA6083" s="91" t="str">
        <v>POPLA014.7HY</v>
      </c>
    </row>
    <row r="6084" spans="1:27" s="91" customFormat="1" ht="15" customHeight="1" x14ac:dyDescent="0.35">
      <c r="A6084" t="s">
        <v>18055</v>
      </c>
      <c r="B6084" t="s">
        <v>18054</v>
      </c>
      <c r="C6084" t="s">
        <v>18013</v>
      </c>
      <c r="D6084" t="s">
        <v>18056</v>
      </c>
      <c r="E6084"/>
      <c r="F6084" t="s">
        <v>44</v>
      </c>
      <c r="G6084"/>
      <c r="H6084">
        <v>15.3</v>
      </c>
      <c r="I6084">
        <v>59.19</v>
      </c>
      <c r="J6084" t="s">
        <v>878</v>
      </c>
      <c r="K6084">
        <v>36.015880000000003</v>
      </c>
      <c r="L6084">
        <v>-84.333770000000001</v>
      </c>
      <c r="M6084" s="100" t="s">
        <v>38459</v>
      </c>
      <c r="N6084" t="s">
        <v>26343</v>
      </c>
      <c r="O6084" t="s">
        <v>42098</v>
      </c>
      <c r="P6084">
        <v>3</v>
      </c>
      <c r="Q6084" t="s">
        <v>28182</v>
      </c>
      <c r="R6084" t="s">
        <v>25825</v>
      </c>
      <c r="S6084" t="s">
        <v>26197</v>
      </c>
      <c r="T6084"/>
      <c r="U6084" t="s">
        <v>26198</v>
      </c>
      <c r="V6084" t="s">
        <v>26204</v>
      </c>
      <c r="Y6084" s="97"/>
      <c r="AA6084" s="91" t="str">
        <v>POPLA015.3RO</v>
      </c>
    </row>
    <row r="6085" spans="1:27" s="91" customFormat="1" ht="15" customHeight="1" x14ac:dyDescent="0.35">
      <c r="A6085" t="s">
        <v>18058</v>
      </c>
      <c r="B6085" t="s">
        <v>18057</v>
      </c>
      <c r="C6085" t="s">
        <v>18013</v>
      </c>
      <c r="D6085" t="s">
        <v>18059</v>
      </c>
      <c r="E6085"/>
      <c r="F6085" t="s">
        <v>44</v>
      </c>
      <c r="G6085"/>
      <c r="H6085">
        <v>15.8</v>
      </c>
      <c r="I6085">
        <v>59.04</v>
      </c>
      <c r="J6085" t="s">
        <v>878</v>
      </c>
      <c r="K6085">
        <v>36.021852000000003</v>
      </c>
      <c r="L6085">
        <v>-84.333359000000002</v>
      </c>
      <c r="M6085" s="100" t="s">
        <v>38459</v>
      </c>
      <c r="N6085" t="s">
        <v>26343</v>
      </c>
      <c r="O6085" t="s">
        <v>42098</v>
      </c>
      <c r="P6085">
        <v>3</v>
      </c>
      <c r="Q6085" t="s">
        <v>28182</v>
      </c>
      <c r="R6085" t="s">
        <v>25825</v>
      </c>
      <c r="S6085" t="s">
        <v>26197</v>
      </c>
      <c r="T6085"/>
      <c r="U6085" t="s">
        <v>26198</v>
      </c>
      <c r="V6085" t="s">
        <v>26204</v>
      </c>
      <c r="Y6085" s="97"/>
      <c r="AA6085" s="91" t="str">
        <v>POPLA015.8RO</v>
      </c>
    </row>
    <row r="6086" spans="1:27" s="91" customFormat="1" ht="15" customHeight="1" x14ac:dyDescent="0.35">
      <c r="A6086" t="s">
        <v>18061</v>
      </c>
      <c r="B6086" t="s">
        <v>18060</v>
      </c>
      <c r="C6086" t="s">
        <v>18013</v>
      </c>
      <c r="D6086" t="s">
        <v>18062</v>
      </c>
      <c r="E6086"/>
      <c r="F6086" t="s">
        <v>44</v>
      </c>
      <c r="G6086"/>
      <c r="H6086">
        <v>16.100000000000001</v>
      </c>
      <c r="I6086">
        <v>58.91</v>
      </c>
      <c r="J6086" t="s">
        <v>950</v>
      </c>
      <c r="K6086">
        <v>36.02308</v>
      </c>
      <c r="L6086">
        <v>-84.331620000000001</v>
      </c>
      <c r="M6086" s="100" t="s">
        <v>38459</v>
      </c>
      <c r="N6086" t="s">
        <v>26343</v>
      </c>
      <c r="O6086" t="s">
        <v>42098</v>
      </c>
      <c r="P6086">
        <v>3</v>
      </c>
      <c r="Q6086" t="s">
        <v>28182</v>
      </c>
      <c r="R6086" t="s">
        <v>25825</v>
      </c>
      <c r="S6086" t="s">
        <v>26197</v>
      </c>
      <c r="T6086"/>
      <c r="U6086" t="s">
        <v>26198</v>
      </c>
      <c r="V6086" t="s">
        <v>26204</v>
      </c>
      <c r="Y6086" s="97"/>
      <c r="AA6086" s="91" t="str">
        <v>POPLA016.1AN</v>
      </c>
    </row>
    <row r="6087" spans="1:27" s="91" customFormat="1" ht="15" customHeight="1" x14ac:dyDescent="0.35">
      <c r="A6087" t="s">
        <v>18064</v>
      </c>
      <c r="B6087" t="s">
        <v>18063</v>
      </c>
      <c r="C6087" t="s">
        <v>18013</v>
      </c>
      <c r="D6087" t="s">
        <v>18065</v>
      </c>
      <c r="E6087"/>
      <c r="F6087" t="s">
        <v>44</v>
      </c>
      <c r="G6087"/>
      <c r="H6087">
        <v>18.3</v>
      </c>
      <c r="I6087">
        <v>56.03</v>
      </c>
      <c r="J6087" t="s">
        <v>950</v>
      </c>
      <c r="K6087">
        <v>36.022300000000001</v>
      </c>
      <c r="L6087">
        <v>-84.31</v>
      </c>
      <c r="M6087" s="100" t="s">
        <v>38459</v>
      </c>
      <c r="N6087" t="s">
        <v>26343</v>
      </c>
      <c r="O6087" t="s">
        <v>42098</v>
      </c>
      <c r="P6087">
        <v>3</v>
      </c>
      <c r="Q6087" t="s">
        <v>28182</v>
      </c>
      <c r="R6087" t="s">
        <v>25825</v>
      </c>
      <c r="S6087" t="s">
        <v>26197</v>
      </c>
      <c r="T6087"/>
      <c r="U6087" t="s">
        <v>26198</v>
      </c>
      <c r="V6087" t="s">
        <v>26204</v>
      </c>
      <c r="W6087" s="91" t="s">
        <v>35759</v>
      </c>
      <c r="X6087" s="91" t="s">
        <v>33112</v>
      </c>
      <c r="Y6087" s="97"/>
      <c r="AA6087" s="91" t="str">
        <v>POPLA018.3AN</v>
      </c>
    </row>
    <row r="6088" spans="1:27" s="91" customFormat="1" ht="15" customHeight="1" x14ac:dyDescent="0.35">
      <c r="A6088" t="s">
        <v>18067</v>
      </c>
      <c r="B6088" t="s">
        <v>18066</v>
      </c>
      <c r="C6088" t="s">
        <v>18013</v>
      </c>
      <c r="D6088" t="s">
        <v>18068</v>
      </c>
      <c r="E6088"/>
      <c r="F6088" t="s">
        <v>44</v>
      </c>
      <c r="G6088" t="s">
        <v>324</v>
      </c>
      <c r="H6088">
        <v>19.8</v>
      </c>
      <c r="I6088">
        <v>29.69</v>
      </c>
      <c r="J6088" t="s">
        <v>950</v>
      </c>
      <c r="K6088">
        <v>36.032499999999999</v>
      </c>
      <c r="L6088">
        <v>-84.303910000000002</v>
      </c>
      <c r="M6088" s="100" t="s">
        <v>38459</v>
      </c>
      <c r="N6088" t="s">
        <v>26343</v>
      </c>
      <c r="O6088" t="s">
        <v>42100</v>
      </c>
      <c r="P6088">
        <v>3</v>
      </c>
      <c r="Q6088" t="s">
        <v>28182</v>
      </c>
      <c r="R6088" t="s">
        <v>25825</v>
      </c>
      <c r="S6088" t="s">
        <v>26197</v>
      </c>
      <c r="T6088"/>
      <c r="U6088" t="s">
        <v>26198</v>
      </c>
      <c r="V6088" t="s">
        <v>26204</v>
      </c>
      <c r="Y6088" s="97"/>
      <c r="AA6088" s="91" t="str">
        <v>POPLA019.8AN</v>
      </c>
    </row>
    <row r="6089" spans="1:27" s="91" customFormat="1" ht="15" customHeight="1" x14ac:dyDescent="0.35">
      <c r="A6089" s="310" t="s">
        <v>39982</v>
      </c>
      <c r="B6089" s="310" t="s">
        <v>39983</v>
      </c>
      <c r="C6089" s="310" t="s">
        <v>18013</v>
      </c>
      <c r="D6089" s="310" t="s">
        <v>39984</v>
      </c>
      <c r="E6089" s="310"/>
      <c r="F6089" s="310" t="s">
        <v>324</v>
      </c>
      <c r="G6089" s="310"/>
      <c r="H6089" s="314">
        <v>23</v>
      </c>
      <c r="I6089" s="314">
        <v>21.7</v>
      </c>
      <c r="J6089" s="310" t="s">
        <v>950</v>
      </c>
      <c r="K6089" s="314">
        <v>36.059759999999997</v>
      </c>
      <c r="L6089" s="314">
        <v>-84.304640000000006</v>
      </c>
      <c r="M6089" s="314" t="s">
        <v>38459</v>
      </c>
      <c r="N6089" s="310" t="s">
        <v>26343</v>
      </c>
      <c r="O6089" s="310" t="s">
        <v>39985</v>
      </c>
      <c r="P6089" s="314">
        <v>3</v>
      </c>
      <c r="Q6089" s="310" t="s">
        <v>39986</v>
      </c>
      <c r="R6089" s="310" t="s">
        <v>25825</v>
      </c>
      <c r="S6089" s="310" t="s">
        <v>26197</v>
      </c>
      <c r="T6089" s="310"/>
      <c r="U6089" s="310" t="s">
        <v>26198</v>
      </c>
      <c r="V6089" s="310" t="s">
        <v>26204</v>
      </c>
      <c r="Y6089" s="97"/>
      <c r="AA6089" s="91" t="str">
        <v>POPLA023.0AN</v>
      </c>
    </row>
    <row r="6090" spans="1:27" s="91" customFormat="1" ht="15" customHeight="1" x14ac:dyDescent="0.35">
      <c r="A6090" s="310" t="s">
        <v>43539</v>
      </c>
      <c r="B6090" s="310" t="s">
        <v>43540</v>
      </c>
      <c r="C6090" s="310" t="s">
        <v>43541</v>
      </c>
      <c r="D6090" s="310" t="s">
        <v>43542</v>
      </c>
      <c r="E6090" s="310"/>
      <c r="F6090" s="310" t="s">
        <v>44</v>
      </c>
      <c r="G6090" s="310"/>
      <c r="H6090" s="314">
        <v>0.2</v>
      </c>
      <c r="I6090" s="314">
        <v>1.25</v>
      </c>
      <c r="J6090" s="310" t="s">
        <v>878</v>
      </c>
      <c r="K6090" s="314">
        <v>35.923982969999997</v>
      </c>
      <c r="L6090" s="314">
        <v>-84.394327919999995</v>
      </c>
      <c r="M6090" s="314" t="s">
        <v>38459</v>
      </c>
      <c r="N6090" s="310" t="s">
        <v>26343</v>
      </c>
      <c r="O6090" s="310" t="s">
        <v>39785</v>
      </c>
      <c r="P6090" s="314">
        <v>3</v>
      </c>
      <c r="Q6090" s="310" t="s">
        <v>29348</v>
      </c>
      <c r="R6090" s="310" t="s">
        <v>25848</v>
      </c>
      <c r="S6090" s="310" t="s">
        <v>26197</v>
      </c>
      <c r="T6090" s="310" t="s">
        <v>43543</v>
      </c>
      <c r="U6090" s="310" t="s">
        <v>630</v>
      </c>
      <c r="V6090" s="310" t="s">
        <v>26204</v>
      </c>
      <c r="W6090" s="91" t="s">
        <v>43544</v>
      </c>
      <c r="X6090" s="91" t="s">
        <v>43527</v>
      </c>
      <c r="Y6090" s="97"/>
      <c r="AA6090" s="91" t="str">
        <v>POPLA1.4T0.2RO</v>
      </c>
    </row>
    <row r="6091" spans="1:27" s="91" customFormat="1" ht="15" customHeight="1" x14ac:dyDescent="0.35">
      <c r="A6091" t="s">
        <v>33113</v>
      </c>
      <c r="B6091" t="s">
        <v>33114</v>
      </c>
      <c r="C6091" t="s">
        <v>33115</v>
      </c>
      <c r="D6091" t="s">
        <v>33116</v>
      </c>
      <c r="E6091"/>
      <c r="F6091" t="s">
        <v>28985</v>
      </c>
      <c r="G6091"/>
      <c r="H6091">
        <v>0.1</v>
      </c>
      <c r="I6091">
        <v>0.28000000000000003</v>
      </c>
      <c r="J6091" t="s">
        <v>553</v>
      </c>
      <c r="K6091">
        <v>35.706581</v>
      </c>
      <c r="L6091">
        <v>-83.382170000000002</v>
      </c>
      <c r="M6091" s="100" t="s">
        <v>38394</v>
      </c>
      <c r="N6091" t="s">
        <v>26308</v>
      </c>
      <c r="O6091" t="s">
        <v>43393</v>
      </c>
      <c r="P6091">
        <v>5</v>
      </c>
      <c r="Q6091" t="s">
        <v>33121</v>
      </c>
      <c r="R6091" t="s">
        <v>25825</v>
      </c>
      <c r="S6091" t="s">
        <v>26197</v>
      </c>
      <c r="T6091"/>
      <c r="U6091" t="s">
        <v>26198</v>
      </c>
      <c r="V6091" t="s">
        <v>26204</v>
      </c>
      <c r="X6091" s="91" t="s">
        <v>33117</v>
      </c>
      <c r="Y6091" s="97"/>
      <c r="AA6091" s="91" t="str">
        <v>PORTE0.1T0.1SV</v>
      </c>
    </row>
    <row r="6092" spans="1:27" s="91" customFormat="1" ht="15" customHeight="1" x14ac:dyDescent="0.35">
      <c r="A6092" t="s">
        <v>33118</v>
      </c>
      <c r="B6092" t="s">
        <v>33119</v>
      </c>
      <c r="C6092" t="s">
        <v>18071</v>
      </c>
      <c r="D6092" t="s">
        <v>33120</v>
      </c>
      <c r="E6092"/>
      <c r="F6092" t="s">
        <v>28985</v>
      </c>
      <c r="G6092"/>
      <c r="H6092">
        <v>0.2</v>
      </c>
      <c r="I6092">
        <v>17.7</v>
      </c>
      <c r="J6092" t="s">
        <v>553</v>
      </c>
      <c r="K6092">
        <v>35.706229</v>
      </c>
      <c r="L6092">
        <v>-83.383258999999995</v>
      </c>
      <c r="M6092" s="100" t="s">
        <v>38394</v>
      </c>
      <c r="N6092" t="s">
        <v>26308</v>
      </c>
      <c r="O6092" t="s">
        <v>43393</v>
      </c>
      <c r="P6092">
        <v>5</v>
      </c>
      <c r="Q6092" t="s">
        <v>33121</v>
      </c>
      <c r="R6092" t="s">
        <v>25825</v>
      </c>
      <c r="S6092" t="s">
        <v>26197</v>
      </c>
      <c r="T6092"/>
      <c r="U6092" t="s">
        <v>26198</v>
      </c>
      <c r="V6092" t="s">
        <v>26204</v>
      </c>
      <c r="Y6092" s="97"/>
      <c r="AA6092" s="91" t="str">
        <v>PORTE000.2SV</v>
      </c>
    </row>
    <row r="6093" spans="1:27" s="91" customFormat="1" ht="15" customHeight="1" x14ac:dyDescent="0.35">
      <c r="A6093" t="s">
        <v>18070</v>
      </c>
      <c r="B6093" t="s">
        <v>18069</v>
      </c>
      <c r="C6093" t="s">
        <v>18071</v>
      </c>
      <c r="D6093" t="s">
        <v>5757</v>
      </c>
      <c r="E6093"/>
      <c r="F6093" t="s">
        <v>9</v>
      </c>
      <c r="G6093"/>
      <c r="H6093">
        <v>4.4000000000000004</v>
      </c>
      <c r="I6093">
        <v>58.17</v>
      </c>
      <c r="J6093" t="s">
        <v>3832</v>
      </c>
      <c r="K6093">
        <v>35.1571</v>
      </c>
      <c r="L6093">
        <v>-88.883200000000002</v>
      </c>
      <c r="M6093" s="100" t="s">
        <v>38450</v>
      </c>
      <c r="N6093" t="s">
        <v>26319</v>
      </c>
      <c r="O6093" t="s">
        <v>42101</v>
      </c>
      <c r="P6093">
        <v>4</v>
      </c>
      <c r="Q6093" t="s">
        <v>33122</v>
      </c>
      <c r="R6093" t="s">
        <v>25828</v>
      </c>
      <c r="S6093" t="s">
        <v>26197</v>
      </c>
      <c r="T6093"/>
      <c r="U6093" t="s">
        <v>26198</v>
      </c>
      <c r="V6093" t="s">
        <v>26199</v>
      </c>
      <c r="X6093" s="91" t="s">
        <v>30360</v>
      </c>
      <c r="Y6093" s="97"/>
      <c r="AA6093" s="91" t="str">
        <v>PORTE004.4HR</v>
      </c>
    </row>
    <row r="6094" spans="1:27" s="91" customFormat="1" ht="15" customHeight="1" x14ac:dyDescent="0.35">
      <c r="A6094" t="s">
        <v>18073</v>
      </c>
      <c r="B6094" t="s">
        <v>18072</v>
      </c>
      <c r="C6094" t="s">
        <v>18071</v>
      </c>
      <c r="D6094" t="s">
        <v>6045</v>
      </c>
      <c r="E6094"/>
      <c r="F6094" t="s">
        <v>9</v>
      </c>
      <c r="G6094"/>
      <c r="H6094">
        <v>14</v>
      </c>
      <c r="I6094">
        <v>26.07</v>
      </c>
      <c r="J6094" t="s">
        <v>3832</v>
      </c>
      <c r="K6094">
        <v>35.037300000000002</v>
      </c>
      <c r="L6094">
        <v>-88.947900000000004</v>
      </c>
      <c r="M6094" s="100" t="s">
        <v>38450</v>
      </c>
      <c r="N6094" t="s">
        <v>26319</v>
      </c>
      <c r="O6094" t="s">
        <v>42102</v>
      </c>
      <c r="P6094">
        <v>4</v>
      </c>
      <c r="Q6094" t="s">
        <v>33122</v>
      </c>
      <c r="R6094" t="s">
        <v>25828</v>
      </c>
      <c r="S6094" t="s">
        <v>26197</v>
      </c>
      <c r="T6094"/>
      <c r="U6094" t="s">
        <v>26198</v>
      </c>
      <c r="V6094" t="s">
        <v>26199</v>
      </c>
      <c r="W6094" s="91" t="s">
        <v>18074</v>
      </c>
      <c r="X6094" s="91" t="s">
        <v>30360</v>
      </c>
      <c r="Y6094" s="97"/>
      <c r="AA6094" s="91" t="str">
        <v>PORTE014.0HR</v>
      </c>
    </row>
    <row r="6095" spans="1:27" s="91" customFormat="1" ht="15" customHeight="1" x14ac:dyDescent="0.35">
      <c r="A6095" t="s">
        <v>18084</v>
      </c>
      <c r="B6095" t="s">
        <v>18083</v>
      </c>
      <c r="C6095" t="s">
        <v>18085</v>
      </c>
      <c r="D6095" t="s">
        <v>18086</v>
      </c>
      <c r="E6095"/>
      <c r="F6095" t="s">
        <v>29088</v>
      </c>
      <c r="G6095"/>
      <c r="H6095">
        <v>0.4</v>
      </c>
      <c r="I6095">
        <v>1.07</v>
      </c>
      <c r="J6095" t="s">
        <v>253</v>
      </c>
      <c r="K6095">
        <v>36.578600000000002</v>
      </c>
      <c r="L6095">
        <v>-86.514700000000005</v>
      </c>
      <c r="M6095" s="100" t="s">
        <v>38456</v>
      </c>
      <c r="N6095" t="s">
        <v>26335</v>
      </c>
      <c r="O6095" t="s">
        <v>42103</v>
      </c>
      <c r="P6095">
        <v>4</v>
      </c>
      <c r="Q6095" t="s">
        <v>26936</v>
      </c>
      <c r="R6095" t="s">
        <v>25829</v>
      </c>
      <c r="S6095" t="s">
        <v>26197</v>
      </c>
      <c r="T6095"/>
      <c r="U6095" t="s">
        <v>26198</v>
      </c>
      <c r="V6095" t="s">
        <v>26199</v>
      </c>
      <c r="W6095" s="91" t="s">
        <v>18087</v>
      </c>
      <c r="X6095" s="91" t="s">
        <v>35760</v>
      </c>
      <c r="Y6095" s="97"/>
      <c r="AA6095" s="91" t="str">
        <v>PORTL_S0.4SR</v>
      </c>
    </row>
    <row r="6096" spans="1:27" s="91" customFormat="1" ht="15" customHeight="1" x14ac:dyDescent="0.35">
      <c r="A6096" t="s">
        <v>18076</v>
      </c>
      <c r="B6096" t="s">
        <v>18075</v>
      </c>
      <c r="C6096" t="s">
        <v>18077</v>
      </c>
      <c r="D6096" t="s">
        <v>18078</v>
      </c>
      <c r="E6096"/>
      <c r="F6096" t="s">
        <v>29088</v>
      </c>
      <c r="G6096"/>
      <c r="H6096">
        <v>0.2</v>
      </c>
      <c r="I6096">
        <v>1.2</v>
      </c>
      <c r="J6096" t="s">
        <v>253</v>
      </c>
      <c r="K6096">
        <v>36.606699999999996</v>
      </c>
      <c r="L6096">
        <v>-86.488299999999995</v>
      </c>
      <c r="M6096" s="100" t="s">
        <v>38456</v>
      </c>
      <c r="N6096" t="s">
        <v>26335</v>
      </c>
      <c r="O6096" t="s">
        <v>42103</v>
      </c>
      <c r="P6096">
        <v>4</v>
      </c>
      <c r="Q6096" t="s">
        <v>33123</v>
      </c>
      <c r="R6096" t="s">
        <v>25829</v>
      </c>
      <c r="S6096" t="s">
        <v>26197</v>
      </c>
      <c r="T6096" t="s">
        <v>28184</v>
      </c>
      <c r="U6096" t="s">
        <v>26207</v>
      </c>
      <c r="V6096" t="s">
        <v>26199</v>
      </c>
      <c r="Y6096" s="97"/>
      <c r="AA6096" s="91" t="str">
        <v>PORTL000.2SR</v>
      </c>
    </row>
    <row r="6097" spans="1:27" s="91" customFormat="1" ht="15" customHeight="1" x14ac:dyDescent="0.35">
      <c r="A6097" t="s">
        <v>18080</v>
      </c>
      <c r="B6097" t="s">
        <v>18079</v>
      </c>
      <c r="C6097" t="s">
        <v>18081</v>
      </c>
      <c r="D6097" t="s">
        <v>18082</v>
      </c>
      <c r="E6097"/>
      <c r="F6097" t="s">
        <v>29088</v>
      </c>
      <c r="G6097"/>
      <c r="H6097">
        <v>0.5</v>
      </c>
      <c r="I6097">
        <v>1.2</v>
      </c>
      <c r="J6097" t="s">
        <v>253</v>
      </c>
      <c r="K6097">
        <v>36.606319999999997</v>
      </c>
      <c r="L6097">
        <v>-86.488330000000005</v>
      </c>
      <c r="M6097" s="100" t="s">
        <v>38456</v>
      </c>
      <c r="N6097" t="s">
        <v>26335</v>
      </c>
      <c r="O6097" t="s">
        <v>42103</v>
      </c>
      <c r="P6097">
        <v>4</v>
      </c>
      <c r="Q6097" t="s">
        <v>33123</v>
      </c>
      <c r="R6097" t="s">
        <v>25829</v>
      </c>
      <c r="S6097" t="s">
        <v>26197</v>
      </c>
      <c r="T6097"/>
      <c r="U6097" t="s">
        <v>26198</v>
      </c>
      <c r="V6097" t="s">
        <v>26199</v>
      </c>
      <c r="X6097" s="91" t="s">
        <v>33124</v>
      </c>
      <c r="Y6097" s="97"/>
      <c r="AA6097" s="91" t="str">
        <v>PORTL000.5SR</v>
      </c>
    </row>
    <row r="6098" spans="1:27" s="91" customFormat="1" ht="15" customHeight="1" x14ac:dyDescent="0.35">
      <c r="A6098" t="s">
        <v>18119</v>
      </c>
      <c r="B6098" t="s">
        <v>18118</v>
      </c>
      <c r="C6098" t="s">
        <v>18120</v>
      </c>
      <c r="D6098" t="s">
        <v>18121</v>
      </c>
      <c r="E6098"/>
      <c r="F6098" t="s">
        <v>33</v>
      </c>
      <c r="G6098"/>
      <c r="H6098">
        <v>0.1</v>
      </c>
      <c r="I6098">
        <v>1.86</v>
      </c>
      <c r="J6098" t="s">
        <v>545</v>
      </c>
      <c r="K6098">
        <v>35.665199999999999</v>
      </c>
      <c r="L6098">
        <v>-86.217079999999996</v>
      </c>
      <c r="M6098" s="100" t="s">
        <v>38389</v>
      </c>
      <c r="N6098" t="s">
        <v>26217</v>
      </c>
      <c r="O6098" t="s">
        <v>42104</v>
      </c>
      <c r="P6098">
        <v>4</v>
      </c>
      <c r="Q6098" t="s">
        <v>33125</v>
      </c>
      <c r="R6098" t="s">
        <v>25808</v>
      </c>
      <c r="S6098" t="s">
        <v>26197</v>
      </c>
      <c r="T6098"/>
      <c r="U6098" t="s">
        <v>26198</v>
      </c>
      <c r="V6098" t="s">
        <v>26199</v>
      </c>
      <c r="W6098" s="91" t="s">
        <v>18122</v>
      </c>
      <c r="X6098" s="91" t="s">
        <v>33126</v>
      </c>
      <c r="Y6098" s="97"/>
      <c r="AA6098" s="91" t="str">
        <v>POSSU_G0.1CE</v>
      </c>
    </row>
    <row r="6099" spans="1:27" s="91" customFormat="1" ht="15" customHeight="1" x14ac:dyDescent="0.35">
      <c r="A6099" t="s">
        <v>18089</v>
      </c>
      <c r="B6099" t="s">
        <v>18088</v>
      </c>
      <c r="C6099" t="s">
        <v>7426</v>
      </c>
      <c r="D6099" t="s">
        <v>18090</v>
      </c>
      <c r="E6099"/>
      <c r="F6099" t="s">
        <v>44</v>
      </c>
      <c r="G6099"/>
      <c r="H6099">
        <v>0.2</v>
      </c>
      <c r="I6099">
        <v>1.1499999999999999</v>
      </c>
      <c r="J6099" t="s">
        <v>64</v>
      </c>
      <c r="K6099">
        <v>36.122320000000002</v>
      </c>
      <c r="L6099">
        <v>-82.785169999999994</v>
      </c>
      <c r="M6099" s="100" t="s">
        <v>38387</v>
      </c>
      <c r="N6099" t="s">
        <v>26214</v>
      </c>
      <c r="O6099" t="s">
        <v>42105</v>
      </c>
      <c r="P6099">
        <v>5</v>
      </c>
      <c r="Q6099" t="s">
        <v>33127</v>
      </c>
      <c r="R6099" t="s">
        <v>25821</v>
      </c>
      <c r="S6099" t="s">
        <v>26197</v>
      </c>
      <c r="T6099"/>
      <c r="U6099" t="s">
        <v>26198</v>
      </c>
      <c r="V6099" t="s">
        <v>26204</v>
      </c>
      <c r="Y6099" s="97"/>
      <c r="AA6099" s="91" t="str">
        <v>POSSU000.2GE</v>
      </c>
    </row>
    <row r="6100" spans="1:27" s="91" customFormat="1" ht="15" customHeight="1" x14ac:dyDescent="0.35">
      <c r="A6100" t="s">
        <v>18092</v>
      </c>
      <c r="B6100" t="s">
        <v>18091</v>
      </c>
      <c r="C6100" t="s">
        <v>18093</v>
      </c>
      <c r="D6100" t="s">
        <v>18094</v>
      </c>
      <c r="E6100"/>
      <c r="F6100" t="s">
        <v>44</v>
      </c>
      <c r="G6100"/>
      <c r="H6100">
        <v>0.2</v>
      </c>
      <c r="I6100">
        <v>0.68</v>
      </c>
      <c r="J6100" t="s">
        <v>1612</v>
      </c>
      <c r="K6100">
        <v>36.545000000000002</v>
      </c>
      <c r="L6100">
        <v>-83.135000000000005</v>
      </c>
      <c r="M6100" s="100" t="s">
        <v>38424</v>
      </c>
      <c r="N6100" t="s">
        <v>26272</v>
      </c>
      <c r="O6100" t="s">
        <v>42106</v>
      </c>
      <c r="P6100">
        <v>4</v>
      </c>
      <c r="Q6100" t="s">
        <v>30552</v>
      </c>
      <c r="R6100" t="s">
        <v>25821</v>
      </c>
      <c r="S6100" t="s">
        <v>26197</v>
      </c>
      <c r="T6100"/>
      <c r="U6100" t="s">
        <v>26198</v>
      </c>
      <c r="V6100" t="s">
        <v>26204</v>
      </c>
      <c r="X6100" s="91" t="s">
        <v>33128</v>
      </c>
      <c r="Y6100" s="97"/>
      <c r="AA6100" s="91" t="str">
        <v>POSSU000.2HK</v>
      </c>
    </row>
    <row r="6101" spans="1:27" s="91" customFormat="1" ht="15" customHeight="1" x14ac:dyDescent="0.35">
      <c r="A6101" t="s">
        <v>18096</v>
      </c>
      <c r="B6101" t="s">
        <v>18095</v>
      </c>
      <c r="C6101" t="s">
        <v>7426</v>
      </c>
      <c r="D6101" t="s">
        <v>18097</v>
      </c>
      <c r="E6101"/>
      <c r="F6101" t="s">
        <v>28994</v>
      </c>
      <c r="G6101"/>
      <c r="H6101">
        <v>0.4</v>
      </c>
      <c r="I6101">
        <v>4.8099999999999996</v>
      </c>
      <c r="J6101" t="s">
        <v>1514</v>
      </c>
      <c r="K6101">
        <v>35.491039999999998</v>
      </c>
      <c r="L6101">
        <v>-84.702100000000002</v>
      </c>
      <c r="M6101" s="100" t="s">
        <v>38384</v>
      </c>
      <c r="N6101" t="s">
        <v>26211</v>
      </c>
      <c r="O6101" t="s">
        <v>42107</v>
      </c>
      <c r="P6101">
        <v>2</v>
      </c>
      <c r="Q6101" t="s">
        <v>28289</v>
      </c>
      <c r="R6101" t="s">
        <v>25802</v>
      </c>
      <c r="S6101" t="s">
        <v>26197</v>
      </c>
      <c r="T6101"/>
      <c r="U6101" t="s">
        <v>26198</v>
      </c>
      <c r="V6101" t="s">
        <v>26204</v>
      </c>
      <c r="X6101" s="91" t="s">
        <v>39987</v>
      </c>
      <c r="Y6101" s="97"/>
      <c r="AA6101" s="91" t="str">
        <v>POSSU000.4MM</v>
      </c>
    </row>
    <row r="6102" spans="1:27" s="91" customFormat="1" ht="15" customHeight="1" x14ac:dyDescent="0.35">
      <c r="A6102" t="s">
        <v>18099</v>
      </c>
      <c r="B6102" t="s">
        <v>18098</v>
      </c>
      <c r="C6102" t="s">
        <v>7426</v>
      </c>
      <c r="D6102" t="s">
        <v>18100</v>
      </c>
      <c r="E6102"/>
      <c r="F6102" t="s">
        <v>44</v>
      </c>
      <c r="G6102"/>
      <c r="H6102">
        <v>0.5</v>
      </c>
      <c r="I6102">
        <v>1.47</v>
      </c>
      <c r="J6102" t="s">
        <v>230</v>
      </c>
      <c r="K6102">
        <v>36.439169999999997</v>
      </c>
      <c r="L6102">
        <v>-82.444400000000002</v>
      </c>
      <c r="M6102" s="100" t="s">
        <v>38412</v>
      </c>
      <c r="N6102" t="s">
        <v>29031</v>
      </c>
      <c r="O6102" t="s">
        <v>42108</v>
      </c>
      <c r="P6102">
        <v>3</v>
      </c>
      <c r="Q6102" t="s">
        <v>28186</v>
      </c>
      <c r="R6102" t="s">
        <v>25821</v>
      </c>
      <c r="S6102" t="s">
        <v>26197</v>
      </c>
      <c r="T6102"/>
      <c r="U6102" t="s">
        <v>26198</v>
      </c>
      <c r="V6102" t="s">
        <v>26204</v>
      </c>
      <c r="X6102" s="91" t="s">
        <v>33129</v>
      </c>
      <c r="Y6102" s="97"/>
      <c r="AA6102" s="91" t="str">
        <v>POSSU000.5WN</v>
      </c>
    </row>
    <row r="6103" spans="1:27" s="91" customFormat="1" ht="15" customHeight="1" x14ac:dyDescent="0.35">
      <c r="A6103" t="s">
        <v>37426</v>
      </c>
      <c r="B6103" t="s">
        <v>37427</v>
      </c>
      <c r="C6103" t="s">
        <v>7426</v>
      </c>
      <c r="D6103" t="s">
        <v>37428</v>
      </c>
      <c r="E6103"/>
      <c r="F6103" t="s">
        <v>44</v>
      </c>
      <c r="G6103"/>
      <c r="H6103">
        <v>0.7</v>
      </c>
      <c r="I6103">
        <v>1.4</v>
      </c>
      <c r="J6103" t="s">
        <v>230</v>
      </c>
      <c r="K6103">
        <v>36.436390000000003</v>
      </c>
      <c r="L6103">
        <v>-82.446110000000004</v>
      </c>
      <c r="M6103" s="100" t="s">
        <v>38412</v>
      </c>
      <c r="N6103" t="s">
        <v>29031</v>
      </c>
      <c r="O6103" t="s">
        <v>42108</v>
      </c>
      <c r="P6103">
        <v>3</v>
      </c>
      <c r="Q6103" t="s">
        <v>28186</v>
      </c>
      <c r="R6103" t="s">
        <v>25821</v>
      </c>
      <c r="S6103" t="s">
        <v>26197</v>
      </c>
      <c r="T6103"/>
      <c r="U6103" t="s">
        <v>26198</v>
      </c>
      <c r="V6103" t="s">
        <v>26204</v>
      </c>
      <c r="X6103" s="91" t="s">
        <v>37019</v>
      </c>
      <c r="Y6103" s="97"/>
      <c r="AA6103" s="91" t="str">
        <v>POSSU000.7WN</v>
      </c>
    </row>
    <row r="6104" spans="1:27" s="91" customFormat="1" ht="15" customHeight="1" x14ac:dyDescent="0.35">
      <c r="A6104" t="s">
        <v>18102</v>
      </c>
      <c r="B6104" t="s">
        <v>18101</v>
      </c>
      <c r="C6104" t="s">
        <v>7426</v>
      </c>
      <c r="D6104" t="s">
        <v>18103</v>
      </c>
      <c r="E6104"/>
      <c r="F6104" t="s">
        <v>28994</v>
      </c>
      <c r="G6104"/>
      <c r="H6104">
        <v>1.3</v>
      </c>
      <c r="I6104">
        <v>4.18</v>
      </c>
      <c r="J6104" t="s">
        <v>64</v>
      </c>
      <c r="K6104">
        <v>36.203600000000002</v>
      </c>
      <c r="L6104">
        <v>-82.862979999999993</v>
      </c>
      <c r="M6104" s="100" t="s">
        <v>38387</v>
      </c>
      <c r="N6104" t="s">
        <v>26214</v>
      </c>
      <c r="O6104" t="s">
        <v>42109</v>
      </c>
      <c r="P6104">
        <v>5</v>
      </c>
      <c r="Q6104" t="s">
        <v>28185</v>
      </c>
      <c r="R6104" t="s">
        <v>25821</v>
      </c>
      <c r="S6104" t="s">
        <v>26197</v>
      </c>
      <c r="T6104"/>
      <c r="U6104" t="s">
        <v>26198</v>
      </c>
      <c r="V6104" t="s">
        <v>26204</v>
      </c>
      <c r="Y6104" s="97"/>
      <c r="AA6104" s="91" t="str">
        <v>POSSU001.3GE</v>
      </c>
    </row>
    <row r="6105" spans="1:27" s="91" customFormat="1" ht="15" customHeight="1" x14ac:dyDescent="0.35">
      <c r="A6105" t="s">
        <v>18105</v>
      </c>
      <c r="B6105" t="s">
        <v>18104</v>
      </c>
      <c r="C6105" t="s">
        <v>7426</v>
      </c>
      <c r="D6105" t="s">
        <v>39988</v>
      </c>
      <c r="E6105"/>
      <c r="F6105" t="s">
        <v>44</v>
      </c>
      <c r="G6105"/>
      <c r="H6105">
        <v>1.3</v>
      </c>
      <c r="I6105">
        <v>1.27</v>
      </c>
      <c r="J6105" t="s">
        <v>230</v>
      </c>
      <c r="K6105">
        <v>36.430399999999999</v>
      </c>
      <c r="L6105">
        <v>-82.447000000000003</v>
      </c>
      <c r="M6105" s="100" t="s">
        <v>38412</v>
      </c>
      <c r="N6105" t="s">
        <v>29031</v>
      </c>
      <c r="O6105" t="s">
        <v>42108</v>
      </c>
      <c r="P6105">
        <v>3</v>
      </c>
      <c r="Q6105" t="s">
        <v>28186</v>
      </c>
      <c r="R6105" t="s">
        <v>25821</v>
      </c>
      <c r="S6105" t="s">
        <v>26197</v>
      </c>
      <c r="T6105"/>
      <c r="U6105" t="s">
        <v>26198</v>
      </c>
      <c r="V6105" t="s">
        <v>26204</v>
      </c>
      <c r="X6105" s="91" t="s">
        <v>33130</v>
      </c>
      <c r="Y6105" s="97"/>
      <c r="AA6105" s="91" t="str">
        <v>POSSU001.3WN</v>
      </c>
    </row>
    <row r="6106" spans="1:27" s="91" customFormat="1" ht="15" customHeight="1" x14ac:dyDescent="0.35">
      <c r="A6106" t="s">
        <v>18107</v>
      </c>
      <c r="B6106" t="s">
        <v>18106</v>
      </c>
      <c r="C6106" t="s">
        <v>7426</v>
      </c>
      <c r="D6106" t="s">
        <v>18108</v>
      </c>
      <c r="E6106"/>
      <c r="F6106" t="s">
        <v>44</v>
      </c>
      <c r="G6106"/>
      <c r="H6106">
        <v>2</v>
      </c>
      <c r="I6106">
        <v>30.34</v>
      </c>
      <c r="J6106" t="s">
        <v>766</v>
      </c>
      <c r="K6106">
        <v>35.305</v>
      </c>
      <c r="L6106">
        <v>-85.09</v>
      </c>
      <c r="M6106" s="100" t="s">
        <v>38386</v>
      </c>
      <c r="N6106" t="s">
        <v>29084</v>
      </c>
      <c r="O6106" t="s">
        <v>42561</v>
      </c>
      <c r="P6106">
        <v>3</v>
      </c>
      <c r="Q6106" t="s">
        <v>29366</v>
      </c>
      <c r="R6106" t="s">
        <v>25802</v>
      </c>
      <c r="S6106" t="s">
        <v>26197</v>
      </c>
      <c r="T6106" t="s">
        <v>26607</v>
      </c>
      <c r="U6106" t="s">
        <v>26207</v>
      </c>
      <c r="V6106" t="s">
        <v>26204</v>
      </c>
      <c r="W6106" s="91" t="s">
        <v>18109</v>
      </c>
      <c r="X6106" s="91" t="s">
        <v>33131</v>
      </c>
      <c r="Y6106" s="97"/>
      <c r="AA6106" s="91" t="str">
        <v>POSSU002.0HM</v>
      </c>
    </row>
    <row r="6107" spans="1:27" s="91" customFormat="1" ht="15" customHeight="1" x14ac:dyDescent="0.35">
      <c r="A6107" t="s">
        <v>18111</v>
      </c>
      <c r="B6107" t="s">
        <v>18110</v>
      </c>
      <c r="C6107" t="s">
        <v>7426</v>
      </c>
      <c r="D6107" t="s">
        <v>18112</v>
      </c>
      <c r="E6107"/>
      <c r="F6107" t="s">
        <v>44</v>
      </c>
      <c r="G6107"/>
      <c r="H6107">
        <v>6</v>
      </c>
      <c r="I6107">
        <v>22.69</v>
      </c>
      <c r="J6107" t="s">
        <v>766</v>
      </c>
      <c r="K6107">
        <v>35.338299999999997</v>
      </c>
      <c r="L6107">
        <v>-85.123400000000004</v>
      </c>
      <c r="M6107" s="100" t="s">
        <v>38386</v>
      </c>
      <c r="N6107" t="s">
        <v>29084</v>
      </c>
      <c r="O6107" t="s">
        <v>42561</v>
      </c>
      <c r="P6107">
        <v>3</v>
      </c>
      <c r="Q6107" t="s">
        <v>28187</v>
      </c>
      <c r="R6107" t="s">
        <v>25802</v>
      </c>
      <c r="S6107" t="s">
        <v>26197</v>
      </c>
      <c r="T6107"/>
      <c r="U6107" t="s">
        <v>26198</v>
      </c>
      <c r="V6107" t="s">
        <v>26204</v>
      </c>
      <c r="W6107" s="91" t="s">
        <v>35761</v>
      </c>
      <c r="Y6107" s="97"/>
      <c r="AA6107" s="91" t="str">
        <v>POSSU006.0HM</v>
      </c>
    </row>
    <row r="6108" spans="1:27" s="91" customFormat="1" ht="15" customHeight="1" x14ac:dyDescent="0.35">
      <c r="A6108" t="s">
        <v>18114</v>
      </c>
      <c r="B6108" t="s">
        <v>18113</v>
      </c>
      <c r="C6108" t="s">
        <v>18115</v>
      </c>
      <c r="D6108" t="s">
        <v>18116</v>
      </c>
      <c r="E6108"/>
      <c r="F6108" t="s">
        <v>44</v>
      </c>
      <c r="G6108"/>
      <c r="H6108">
        <v>0.1</v>
      </c>
      <c r="I6108">
        <v>0.8</v>
      </c>
      <c r="J6108" t="s">
        <v>766</v>
      </c>
      <c r="K6108">
        <v>35.34507</v>
      </c>
      <c r="L6108">
        <v>-85.128569999999996</v>
      </c>
      <c r="M6108" s="100" t="s">
        <v>38386</v>
      </c>
      <c r="N6108" t="s">
        <v>29084</v>
      </c>
      <c r="O6108" t="s">
        <v>42561</v>
      </c>
      <c r="P6108">
        <v>3</v>
      </c>
      <c r="Q6108" t="s">
        <v>28188</v>
      </c>
      <c r="R6108" t="s">
        <v>25802</v>
      </c>
      <c r="S6108" t="s">
        <v>26197</v>
      </c>
      <c r="T6108"/>
      <c r="U6108" t="s">
        <v>26198</v>
      </c>
      <c r="V6108" t="s">
        <v>26204</v>
      </c>
      <c r="W6108" s="91" t="s">
        <v>18117</v>
      </c>
      <c r="X6108" s="91" t="s">
        <v>33132</v>
      </c>
      <c r="Y6108" s="97"/>
      <c r="AA6108" s="91" t="str">
        <v>POSSU6.5T0.5T0.1HM</v>
      </c>
    </row>
    <row r="6109" spans="1:27" s="91" customFormat="1" ht="15" customHeight="1" x14ac:dyDescent="0.35">
      <c r="A6109" t="s">
        <v>18124</v>
      </c>
      <c r="B6109" t="s">
        <v>18123</v>
      </c>
      <c r="C6109" t="s">
        <v>18125</v>
      </c>
      <c r="D6109" t="s">
        <v>18126</v>
      </c>
      <c r="E6109"/>
      <c r="F6109" t="s">
        <v>44</v>
      </c>
      <c r="G6109"/>
      <c r="H6109">
        <v>1.3</v>
      </c>
      <c r="I6109">
        <v>3.73</v>
      </c>
      <c r="J6109" t="s">
        <v>878</v>
      </c>
      <c r="K6109">
        <v>35.867978999999998</v>
      </c>
      <c r="L6109">
        <v>-84.627292999999995</v>
      </c>
      <c r="M6109" s="100" t="s">
        <v>38415</v>
      </c>
      <c r="N6109" t="s">
        <v>26602</v>
      </c>
      <c r="O6109" t="s">
        <v>43170</v>
      </c>
      <c r="P6109">
        <v>1</v>
      </c>
      <c r="Q6109" t="s">
        <v>33133</v>
      </c>
      <c r="R6109" t="s">
        <v>25825</v>
      </c>
      <c r="S6109" t="s">
        <v>26197</v>
      </c>
      <c r="T6109"/>
      <c r="U6109" t="s">
        <v>26198</v>
      </c>
      <c r="V6109" t="s">
        <v>26204</v>
      </c>
      <c r="W6109" s="91" t="s">
        <v>18127</v>
      </c>
      <c r="X6109" s="91" t="s">
        <v>35762</v>
      </c>
      <c r="Y6109" s="97"/>
      <c r="AA6109" s="91" t="str">
        <v>POSTO001.3RO</v>
      </c>
    </row>
    <row r="6110" spans="1:27" s="91" customFormat="1" ht="15" customHeight="1" x14ac:dyDescent="0.35">
      <c r="A6110" t="s">
        <v>18129</v>
      </c>
      <c r="B6110" t="s">
        <v>18128</v>
      </c>
      <c r="C6110" t="s">
        <v>18125</v>
      </c>
      <c r="D6110" t="s">
        <v>18130</v>
      </c>
      <c r="E6110"/>
      <c r="F6110" t="s">
        <v>44</v>
      </c>
      <c r="G6110"/>
      <c r="H6110">
        <v>1.8</v>
      </c>
      <c r="I6110">
        <v>3.26</v>
      </c>
      <c r="J6110" t="s">
        <v>878</v>
      </c>
      <c r="K6110">
        <v>35.864592999999999</v>
      </c>
      <c r="L6110">
        <v>-84.632921999999994</v>
      </c>
      <c r="M6110" s="100" t="s">
        <v>38415</v>
      </c>
      <c r="N6110" t="s">
        <v>26602</v>
      </c>
      <c r="O6110" t="s">
        <v>43170</v>
      </c>
      <c r="P6110">
        <v>1</v>
      </c>
      <c r="Q6110" t="s">
        <v>33133</v>
      </c>
      <c r="R6110" t="s">
        <v>25825</v>
      </c>
      <c r="S6110" t="s">
        <v>26197</v>
      </c>
      <c r="T6110"/>
      <c r="U6110" t="s">
        <v>26198</v>
      </c>
      <c r="V6110" t="s">
        <v>26204</v>
      </c>
      <c r="W6110" s="91" t="s">
        <v>18131</v>
      </c>
      <c r="X6110" s="91" t="s">
        <v>35763</v>
      </c>
      <c r="Y6110" s="97"/>
      <c r="AA6110" s="91" t="str">
        <v>POSTO001.8RO</v>
      </c>
    </row>
    <row r="6111" spans="1:27" s="91" customFormat="1" ht="15" customHeight="1" x14ac:dyDescent="0.35">
      <c r="A6111" t="s">
        <v>18133</v>
      </c>
      <c r="B6111" t="s">
        <v>18132</v>
      </c>
      <c r="C6111" t="s">
        <v>18125</v>
      </c>
      <c r="D6111" t="s">
        <v>18134</v>
      </c>
      <c r="E6111"/>
      <c r="F6111" t="s">
        <v>44</v>
      </c>
      <c r="G6111"/>
      <c r="H6111">
        <v>2.6</v>
      </c>
      <c r="I6111">
        <v>0.83</v>
      </c>
      <c r="J6111" t="s">
        <v>878</v>
      </c>
      <c r="K6111">
        <v>35.858809000000001</v>
      </c>
      <c r="L6111">
        <v>-84.643524999999997</v>
      </c>
      <c r="M6111" s="100" t="s">
        <v>38415</v>
      </c>
      <c r="N6111" t="s">
        <v>26602</v>
      </c>
      <c r="O6111" t="s">
        <v>43170</v>
      </c>
      <c r="P6111">
        <v>1</v>
      </c>
      <c r="Q6111" t="s">
        <v>33133</v>
      </c>
      <c r="R6111" t="s">
        <v>25825</v>
      </c>
      <c r="S6111" t="s">
        <v>26197</v>
      </c>
      <c r="T6111"/>
      <c r="U6111" t="s">
        <v>26198</v>
      </c>
      <c r="V6111" t="s">
        <v>26204</v>
      </c>
      <c r="W6111" s="91" t="s">
        <v>18135</v>
      </c>
      <c r="X6111" s="91" t="s">
        <v>35764</v>
      </c>
      <c r="Y6111" s="97"/>
      <c r="AA6111" s="91" t="str">
        <v>POSTO002.6RO</v>
      </c>
    </row>
    <row r="6112" spans="1:27" s="91" customFormat="1" ht="15" customHeight="1" x14ac:dyDescent="0.35">
      <c r="A6112" t="s">
        <v>18137</v>
      </c>
      <c r="B6112" t="s">
        <v>18136</v>
      </c>
      <c r="C6112" t="s">
        <v>18138</v>
      </c>
      <c r="D6112" t="s">
        <v>18139</v>
      </c>
      <c r="E6112"/>
      <c r="F6112" t="s">
        <v>28994</v>
      </c>
      <c r="G6112"/>
      <c r="H6112">
        <v>0.3</v>
      </c>
      <c r="I6112">
        <v>7.5</v>
      </c>
      <c r="J6112" t="s">
        <v>64</v>
      </c>
      <c r="K6112">
        <v>36.164969999999997</v>
      </c>
      <c r="L6112">
        <v>-83.096999999999994</v>
      </c>
      <c r="M6112" s="100" t="s">
        <v>38387</v>
      </c>
      <c r="N6112" t="s">
        <v>26214</v>
      </c>
      <c r="O6112" t="s">
        <v>42189</v>
      </c>
      <c r="P6112">
        <v>5</v>
      </c>
      <c r="Q6112" t="s">
        <v>28189</v>
      </c>
      <c r="R6112" t="s">
        <v>25821</v>
      </c>
      <c r="S6112" t="s">
        <v>26197</v>
      </c>
      <c r="T6112"/>
      <c r="U6112" t="s">
        <v>26198</v>
      </c>
      <c r="V6112" t="s">
        <v>26204</v>
      </c>
      <c r="Y6112" s="97"/>
      <c r="AA6112" s="91" t="str">
        <v>POTTE000.3GE</v>
      </c>
    </row>
    <row r="6113" spans="1:27" s="91" customFormat="1" ht="15" customHeight="1" x14ac:dyDescent="0.35">
      <c r="A6113" t="s">
        <v>18141</v>
      </c>
      <c r="B6113" t="s">
        <v>18140</v>
      </c>
      <c r="C6113" t="s">
        <v>18142</v>
      </c>
      <c r="D6113" t="s">
        <v>18143</v>
      </c>
      <c r="E6113"/>
      <c r="F6113" t="s">
        <v>9</v>
      </c>
      <c r="G6113"/>
      <c r="H6113">
        <v>0.4</v>
      </c>
      <c r="I6113">
        <v>5.71</v>
      </c>
      <c r="J6113" t="s">
        <v>3832</v>
      </c>
      <c r="K6113">
        <v>35.254809999999999</v>
      </c>
      <c r="L6113">
        <v>-89.037890000000004</v>
      </c>
      <c r="M6113" s="100" t="s">
        <v>38450</v>
      </c>
      <c r="N6113" t="s">
        <v>26319</v>
      </c>
      <c r="O6113" t="s">
        <v>43456</v>
      </c>
      <c r="P6113">
        <v>4</v>
      </c>
      <c r="Q6113" t="s">
        <v>28190</v>
      </c>
      <c r="R6113" t="s">
        <v>25828</v>
      </c>
      <c r="S6113" t="s">
        <v>26197</v>
      </c>
      <c r="T6113"/>
      <c r="U6113" t="s">
        <v>26198</v>
      </c>
      <c r="V6113" t="s">
        <v>26199</v>
      </c>
      <c r="Y6113" s="97"/>
      <c r="AA6113" s="91" t="str">
        <v>POTTE000.4HR</v>
      </c>
    </row>
    <row r="6114" spans="1:27" s="91" customFormat="1" ht="15" customHeight="1" x14ac:dyDescent="0.35">
      <c r="A6114" t="s">
        <v>18145</v>
      </c>
      <c r="B6114" t="s">
        <v>18144</v>
      </c>
      <c r="C6114" t="s">
        <v>18146</v>
      </c>
      <c r="D6114" t="s">
        <v>18147</v>
      </c>
      <c r="E6114"/>
      <c r="F6114" t="s">
        <v>58</v>
      </c>
      <c r="G6114"/>
      <c r="H6114">
        <v>0</v>
      </c>
      <c r="I6114">
        <v>0.14000000000000001</v>
      </c>
      <c r="J6114" t="s">
        <v>313</v>
      </c>
      <c r="K6114">
        <v>35.988399999999999</v>
      </c>
      <c r="L6114">
        <v>-85.003900000000002</v>
      </c>
      <c r="M6114" s="100" t="s">
        <v>38416</v>
      </c>
      <c r="N6114" t="s">
        <v>26258</v>
      </c>
      <c r="O6114" t="s">
        <v>42333</v>
      </c>
      <c r="P6114">
        <v>1</v>
      </c>
      <c r="Q6114" t="s">
        <v>33134</v>
      </c>
      <c r="R6114" t="s">
        <v>25812</v>
      </c>
      <c r="S6114" t="s">
        <v>26197</v>
      </c>
      <c r="T6114"/>
      <c r="U6114" t="s">
        <v>26198</v>
      </c>
      <c r="V6114" t="s">
        <v>26199</v>
      </c>
      <c r="W6114" s="91" t="s">
        <v>18148</v>
      </c>
      <c r="X6114" s="91" t="s">
        <v>33135</v>
      </c>
      <c r="Y6114" s="97"/>
      <c r="AA6114" s="91" t="str">
        <v>POTTE000.5T0.0CU</v>
      </c>
    </row>
    <row r="6115" spans="1:27" s="91" customFormat="1" ht="15" customHeight="1" x14ac:dyDescent="0.35">
      <c r="A6115" t="s">
        <v>18150</v>
      </c>
      <c r="B6115" t="s">
        <v>18149</v>
      </c>
      <c r="C6115" t="s">
        <v>18151</v>
      </c>
      <c r="D6115" t="s">
        <v>18147</v>
      </c>
      <c r="E6115"/>
      <c r="F6115" t="s">
        <v>58</v>
      </c>
      <c r="G6115"/>
      <c r="H6115">
        <v>0.3</v>
      </c>
      <c r="I6115">
        <v>0.04</v>
      </c>
      <c r="J6115" t="s">
        <v>313</v>
      </c>
      <c r="K6115">
        <v>35.985300000000002</v>
      </c>
      <c r="L6115">
        <v>-85.008200000000002</v>
      </c>
      <c r="M6115" s="100" t="s">
        <v>38416</v>
      </c>
      <c r="N6115" t="s">
        <v>26258</v>
      </c>
      <c r="O6115" t="s">
        <v>42333</v>
      </c>
      <c r="P6115">
        <v>1</v>
      </c>
      <c r="Q6115" t="s">
        <v>33134</v>
      </c>
      <c r="R6115" t="s">
        <v>25812</v>
      </c>
      <c r="S6115" t="s">
        <v>26197</v>
      </c>
      <c r="T6115"/>
      <c r="U6115" t="s">
        <v>26198</v>
      </c>
      <c r="V6115" t="s">
        <v>26199</v>
      </c>
      <c r="W6115" s="91" t="s">
        <v>18152</v>
      </c>
      <c r="X6115" s="91" t="s">
        <v>33136</v>
      </c>
      <c r="Y6115" s="97"/>
      <c r="AA6115" s="91" t="str">
        <v>POTTE000.5T0.1T0.3CU</v>
      </c>
    </row>
    <row r="6116" spans="1:27" s="91" customFormat="1" ht="15" customHeight="1" x14ac:dyDescent="0.35">
      <c r="A6116" t="s">
        <v>18154</v>
      </c>
      <c r="B6116" t="s">
        <v>18153</v>
      </c>
      <c r="C6116" t="s">
        <v>18151</v>
      </c>
      <c r="D6116" t="s">
        <v>18147</v>
      </c>
      <c r="E6116"/>
      <c r="F6116" t="s">
        <v>58</v>
      </c>
      <c r="G6116"/>
      <c r="H6116">
        <v>0.2</v>
      </c>
      <c r="I6116">
        <v>0.13</v>
      </c>
      <c r="J6116" t="s">
        <v>313</v>
      </c>
      <c r="K6116">
        <v>35.9863</v>
      </c>
      <c r="L6116">
        <v>-85.004400000000004</v>
      </c>
      <c r="M6116" s="100" t="s">
        <v>38416</v>
      </c>
      <c r="N6116" t="s">
        <v>26258</v>
      </c>
      <c r="O6116" t="s">
        <v>42333</v>
      </c>
      <c r="P6116">
        <v>1</v>
      </c>
      <c r="Q6116" t="s">
        <v>33134</v>
      </c>
      <c r="R6116" t="s">
        <v>25812</v>
      </c>
      <c r="S6116" t="s">
        <v>26197</v>
      </c>
      <c r="T6116"/>
      <c r="U6116" t="s">
        <v>26198</v>
      </c>
      <c r="V6116" t="s">
        <v>26199</v>
      </c>
      <c r="W6116" s="91" t="s">
        <v>18155</v>
      </c>
      <c r="X6116" s="91" t="s">
        <v>33137</v>
      </c>
      <c r="Y6116" s="97"/>
      <c r="AA6116" s="91" t="str">
        <v>POTTE000.5T0.2T0.2CU</v>
      </c>
    </row>
    <row r="6117" spans="1:27" s="91" customFormat="1" ht="15" customHeight="1" x14ac:dyDescent="0.35">
      <c r="A6117" t="s">
        <v>37429</v>
      </c>
      <c r="B6117" t="s">
        <v>37430</v>
      </c>
      <c r="C6117" t="s">
        <v>18138</v>
      </c>
      <c r="D6117" t="s">
        <v>37431</v>
      </c>
      <c r="E6117"/>
      <c r="F6117" t="s">
        <v>28994</v>
      </c>
      <c r="G6117"/>
      <c r="H6117">
        <v>1</v>
      </c>
      <c r="I6117">
        <v>6.3</v>
      </c>
      <c r="J6117" t="s">
        <v>64</v>
      </c>
      <c r="K6117">
        <v>36.171990000000001</v>
      </c>
      <c r="L6117">
        <v>-83.096879999999999</v>
      </c>
      <c r="M6117" s="100" t="s">
        <v>38387</v>
      </c>
      <c r="N6117" t="s">
        <v>26214</v>
      </c>
      <c r="O6117" t="s">
        <v>42189</v>
      </c>
      <c r="P6117">
        <v>5</v>
      </c>
      <c r="Q6117" t="s">
        <v>28189</v>
      </c>
      <c r="R6117" t="s">
        <v>25821</v>
      </c>
      <c r="S6117" t="s">
        <v>26197</v>
      </c>
      <c r="T6117"/>
      <c r="U6117" t="s">
        <v>26198</v>
      </c>
      <c r="V6117" t="s">
        <v>26204</v>
      </c>
      <c r="Y6117" s="97"/>
      <c r="AA6117" s="91" t="str">
        <v>POTTE001.0GE</v>
      </c>
    </row>
    <row r="6118" spans="1:27" s="91" customFormat="1" ht="15" customHeight="1" x14ac:dyDescent="0.35">
      <c r="A6118" t="s">
        <v>18157</v>
      </c>
      <c r="B6118" t="s">
        <v>18156</v>
      </c>
      <c r="C6118" t="s">
        <v>18158</v>
      </c>
      <c r="D6118" t="s">
        <v>18159</v>
      </c>
      <c r="E6118"/>
      <c r="F6118" t="s">
        <v>29083</v>
      </c>
      <c r="G6118"/>
      <c r="H6118">
        <v>0.1</v>
      </c>
      <c r="I6118">
        <v>0.33</v>
      </c>
      <c r="J6118" t="s">
        <v>34</v>
      </c>
      <c r="K6118">
        <v>35.832500000000003</v>
      </c>
      <c r="L6118">
        <v>-87.2059</v>
      </c>
      <c r="M6118" s="100" t="s">
        <v>38382</v>
      </c>
      <c r="N6118" t="s">
        <v>26210</v>
      </c>
      <c r="O6118" t="s">
        <v>42221</v>
      </c>
      <c r="P6118">
        <v>3</v>
      </c>
      <c r="Q6118" t="s">
        <v>33138</v>
      </c>
      <c r="R6118" t="s">
        <v>25808</v>
      </c>
      <c r="S6118" t="s">
        <v>26197</v>
      </c>
      <c r="T6118"/>
      <c r="U6118" t="s">
        <v>26198</v>
      </c>
      <c r="V6118" t="s">
        <v>26199</v>
      </c>
      <c r="Y6118" s="97"/>
      <c r="AA6118" s="91" t="str">
        <v>POTTS0.3T0.1MY</v>
      </c>
    </row>
    <row r="6119" spans="1:27" s="91" customFormat="1" ht="15" customHeight="1" x14ac:dyDescent="0.35">
      <c r="A6119" t="s">
        <v>18161</v>
      </c>
      <c r="B6119" t="s">
        <v>18160</v>
      </c>
      <c r="C6119" t="s">
        <v>18158</v>
      </c>
      <c r="D6119" t="s">
        <v>18159</v>
      </c>
      <c r="E6119"/>
      <c r="F6119" t="s">
        <v>29083</v>
      </c>
      <c r="G6119"/>
      <c r="H6119">
        <v>0.6</v>
      </c>
      <c r="I6119">
        <v>0.21</v>
      </c>
      <c r="J6119" t="s">
        <v>34</v>
      </c>
      <c r="K6119">
        <v>35.8262</v>
      </c>
      <c r="L6119">
        <v>-87.202500000000001</v>
      </c>
      <c r="M6119" s="100" t="s">
        <v>38382</v>
      </c>
      <c r="N6119" t="s">
        <v>26210</v>
      </c>
      <c r="O6119" t="s">
        <v>42221</v>
      </c>
      <c r="P6119">
        <v>3</v>
      </c>
      <c r="Q6119" t="s">
        <v>33138</v>
      </c>
      <c r="R6119" t="s">
        <v>25808</v>
      </c>
      <c r="S6119" t="s">
        <v>26197</v>
      </c>
      <c r="T6119"/>
      <c r="U6119" t="s">
        <v>26198</v>
      </c>
      <c r="V6119" t="s">
        <v>26199</v>
      </c>
      <c r="X6119" s="91" t="s">
        <v>33139</v>
      </c>
      <c r="Y6119" s="97"/>
      <c r="AA6119" s="91" t="str">
        <v>POTTS0.3T0.6MY</v>
      </c>
    </row>
    <row r="6120" spans="1:27" s="91" customFormat="1" ht="15" customHeight="1" x14ac:dyDescent="0.35">
      <c r="A6120" t="s">
        <v>18163</v>
      </c>
      <c r="B6120" t="s">
        <v>18162</v>
      </c>
      <c r="C6120" t="s">
        <v>18164</v>
      </c>
      <c r="D6120" t="s">
        <v>18165</v>
      </c>
      <c r="E6120"/>
      <c r="F6120" t="s">
        <v>29083</v>
      </c>
      <c r="G6120"/>
      <c r="H6120">
        <v>0.1</v>
      </c>
      <c r="I6120">
        <v>1.05</v>
      </c>
      <c r="J6120" t="s">
        <v>34</v>
      </c>
      <c r="K6120">
        <v>35.836590000000001</v>
      </c>
      <c r="L6120">
        <v>-87.207729999999998</v>
      </c>
      <c r="M6120" s="100" t="s">
        <v>38382</v>
      </c>
      <c r="N6120" t="s">
        <v>26210</v>
      </c>
      <c r="O6120" t="s">
        <v>42221</v>
      </c>
      <c r="P6120">
        <v>3</v>
      </c>
      <c r="Q6120" t="s">
        <v>28191</v>
      </c>
      <c r="R6120" t="s">
        <v>25808</v>
      </c>
      <c r="S6120" t="s">
        <v>26197</v>
      </c>
      <c r="T6120"/>
      <c r="U6120" t="s">
        <v>26198</v>
      </c>
      <c r="V6120" t="s">
        <v>26199</v>
      </c>
      <c r="X6120" s="91" t="s">
        <v>35765</v>
      </c>
      <c r="Y6120" s="97"/>
      <c r="AA6120" s="91" t="str">
        <v>POTTS000.1MY</v>
      </c>
    </row>
    <row r="6121" spans="1:27" s="91" customFormat="1" ht="15" customHeight="1" x14ac:dyDescent="0.35">
      <c r="A6121" t="s">
        <v>18167</v>
      </c>
      <c r="B6121" t="s">
        <v>18166</v>
      </c>
      <c r="C6121" t="s">
        <v>18164</v>
      </c>
      <c r="D6121" t="s">
        <v>18168</v>
      </c>
      <c r="E6121"/>
      <c r="F6121" t="s">
        <v>29083</v>
      </c>
      <c r="G6121"/>
      <c r="H6121">
        <v>0.4</v>
      </c>
      <c r="I6121">
        <v>0.33</v>
      </c>
      <c r="J6121" t="s">
        <v>34</v>
      </c>
      <c r="K6121">
        <v>35.853250000000003</v>
      </c>
      <c r="L6121">
        <v>-87.204300000000003</v>
      </c>
      <c r="M6121" s="100" t="s">
        <v>38382</v>
      </c>
      <c r="N6121" t="s">
        <v>26210</v>
      </c>
      <c r="O6121" t="s">
        <v>42221</v>
      </c>
      <c r="P6121">
        <v>3</v>
      </c>
      <c r="Q6121" t="s">
        <v>29927</v>
      </c>
      <c r="R6121" t="s">
        <v>25808</v>
      </c>
      <c r="S6121" t="s">
        <v>26197</v>
      </c>
      <c r="T6121"/>
      <c r="U6121" t="s">
        <v>26198</v>
      </c>
      <c r="V6121" t="s">
        <v>26199</v>
      </c>
      <c r="Y6121" s="97"/>
      <c r="AA6121" s="91" t="str">
        <v>POTTS000.4MY</v>
      </c>
    </row>
    <row r="6122" spans="1:27" s="91" customFormat="1" ht="15" customHeight="1" x14ac:dyDescent="0.35">
      <c r="A6122" t="s">
        <v>33140</v>
      </c>
      <c r="B6122" t="s">
        <v>33141</v>
      </c>
      <c r="C6122" t="s">
        <v>33142</v>
      </c>
      <c r="D6122" t="s">
        <v>33143</v>
      </c>
      <c r="E6122"/>
      <c r="F6122" t="s">
        <v>44</v>
      </c>
      <c r="G6122" t="s">
        <v>28985</v>
      </c>
      <c r="H6122">
        <v>0.2</v>
      </c>
      <c r="I6122">
        <v>5.0999999999999996</v>
      </c>
      <c r="J6122" t="s">
        <v>409</v>
      </c>
      <c r="K6122">
        <v>35.338619999999999</v>
      </c>
      <c r="L6122">
        <v>-84.373649999999998</v>
      </c>
      <c r="M6122" s="100" t="s">
        <v>38384</v>
      </c>
      <c r="N6122" t="s">
        <v>26211</v>
      </c>
      <c r="O6122" t="s">
        <v>43124</v>
      </c>
      <c r="P6122">
        <v>2</v>
      </c>
      <c r="Q6122" t="s">
        <v>33144</v>
      </c>
      <c r="R6122" t="s">
        <v>25825</v>
      </c>
      <c r="S6122" t="s">
        <v>26197</v>
      </c>
      <c r="T6122"/>
      <c r="U6122" t="s">
        <v>26198</v>
      </c>
      <c r="V6122" t="s">
        <v>26204</v>
      </c>
      <c r="Y6122" s="97"/>
      <c r="AA6122" s="91" t="str">
        <v>POWDE000.2MO</v>
      </c>
    </row>
    <row r="6123" spans="1:27" s="91" customFormat="1" ht="15" customHeight="1" x14ac:dyDescent="0.35">
      <c r="A6123" t="s">
        <v>18170</v>
      </c>
      <c r="B6123" t="s">
        <v>18169</v>
      </c>
      <c r="C6123" t="s">
        <v>18171</v>
      </c>
      <c r="D6123" t="s">
        <v>18172</v>
      </c>
      <c r="E6123"/>
      <c r="F6123" t="s">
        <v>44</v>
      </c>
      <c r="G6123"/>
      <c r="H6123">
        <v>0.4</v>
      </c>
      <c r="I6123">
        <v>4.83</v>
      </c>
      <c r="J6123" t="s">
        <v>442</v>
      </c>
      <c r="K6123">
        <v>36.314799999999998</v>
      </c>
      <c r="L6123">
        <v>-82.276200000000003</v>
      </c>
      <c r="M6123" s="100" t="s">
        <v>38455</v>
      </c>
      <c r="N6123" t="s">
        <v>26332</v>
      </c>
      <c r="O6123" t="s">
        <v>43111</v>
      </c>
      <c r="P6123">
        <v>1</v>
      </c>
      <c r="Q6123" t="s">
        <v>28192</v>
      </c>
      <c r="R6123" t="s">
        <v>25821</v>
      </c>
      <c r="S6123" t="s">
        <v>26197</v>
      </c>
      <c r="T6123"/>
      <c r="U6123" t="s">
        <v>26198</v>
      </c>
      <c r="V6123" t="s">
        <v>26204</v>
      </c>
      <c r="Y6123" s="97"/>
      <c r="AA6123" s="91" t="str">
        <v>POWDE000.4CT</v>
      </c>
    </row>
    <row r="6124" spans="1:27" s="91" customFormat="1" ht="15" customHeight="1" x14ac:dyDescent="0.35">
      <c r="A6124" t="s">
        <v>37432</v>
      </c>
      <c r="B6124" t="s">
        <v>37433</v>
      </c>
      <c r="C6124" t="s">
        <v>7650</v>
      </c>
      <c r="D6124" t="s">
        <v>37434</v>
      </c>
      <c r="E6124"/>
      <c r="F6124" t="s">
        <v>75</v>
      </c>
      <c r="G6124"/>
      <c r="H6124">
        <v>1.2</v>
      </c>
      <c r="I6124">
        <v>7.7</v>
      </c>
      <c r="J6124" t="s">
        <v>76</v>
      </c>
      <c r="K6124">
        <v>35.483539999999998</v>
      </c>
      <c r="L6124">
        <v>-86.536550000000005</v>
      </c>
      <c r="M6124" s="100" t="s">
        <v>38389</v>
      </c>
      <c r="N6124" t="s">
        <v>26217</v>
      </c>
      <c r="O6124" t="s">
        <v>42474</v>
      </c>
      <c r="P6124">
        <v>4</v>
      </c>
      <c r="Q6124" t="s">
        <v>37435</v>
      </c>
      <c r="R6124" t="s">
        <v>25808</v>
      </c>
      <c r="S6124" t="s">
        <v>26197</v>
      </c>
      <c r="T6124"/>
      <c r="U6124" t="s">
        <v>26198</v>
      </c>
      <c r="V6124" t="s">
        <v>26199</v>
      </c>
      <c r="Y6124" s="97"/>
      <c r="AA6124" s="91" t="str">
        <v>POWEL001.2BE</v>
      </c>
    </row>
    <row r="6125" spans="1:27" s="91" customFormat="1" ht="15" customHeight="1" x14ac:dyDescent="0.35">
      <c r="A6125" s="310" t="s">
        <v>38064</v>
      </c>
      <c r="B6125" s="310" t="s">
        <v>38065</v>
      </c>
      <c r="C6125" s="310" t="s">
        <v>38066</v>
      </c>
      <c r="D6125" s="310" t="s">
        <v>38067</v>
      </c>
      <c r="E6125" s="310"/>
      <c r="F6125" s="310" t="s">
        <v>44</v>
      </c>
      <c r="G6125" s="310"/>
      <c r="H6125" s="314">
        <v>0.2</v>
      </c>
      <c r="I6125" s="314">
        <v>2.8</v>
      </c>
      <c r="J6125" s="310" t="s">
        <v>3025</v>
      </c>
      <c r="K6125" s="314">
        <v>36.399099999999997</v>
      </c>
      <c r="L6125" s="314">
        <v>-83.87979</v>
      </c>
      <c r="M6125" s="314" t="s">
        <v>38559</v>
      </c>
      <c r="N6125" s="310" t="s">
        <v>26447</v>
      </c>
      <c r="O6125" s="310" t="s">
        <v>39989</v>
      </c>
      <c r="P6125" s="314">
        <v>4</v>
      </c>
      <c r="Q6125" s="310" t="s">
        <v>33145</v>
      </c>
      <c r="R6125" s="310" t="s">
        <v>25825</v>
      </c>
      <c r="S6125" s="310" t="s">
        <v>26197</v>
      </c>
      <c r="T6125" s="310" t="s">
        <v>26426</v>
      </c>
      <c r="U6125" s="310" t="s">
        <v>26207</v>
      </c>
      <c r="V6125" s="310" t="s">
        <v>26204</v>
      </c>
      <c r="Y6125" s="97"/>
      <c r="AA6125" s="91" t="str">
        <v>POWEL025.5T0.2UN</v>
      </c>
    </row>
    <row r="6126" spans="1:27" s="91" customFormat="1" ht="15" customHeight="1" x14ac:dyDescent="0.35">
      <c r="A6126" s="310" t="s">
        <v>38068</v>
      </c>
      <c r="B6126" s="310" t="s">
        <v>38069</v>
      </c>
      <c r="C6126" s="310" t="s">
        <v>38066</v>
      </c>
      <c r="D6126" s="310" t="s">
        <v>38070</v>
      </c>
      <c r="E6126" s="310"/>
      <c r="F6126" s="310" t="s">
        <v>44</v>
      </c>
      <c r="G6126" s="310"/>
      <c r="H6126" s="314">
        <v>0.8</v>
      </c>
      <c r="I6126" s="314">
        <v>2.2999999999999998</v>
      </c>
      <c r="J6126" s="310" t="s">
        <v>3025</v>
      </c>
      <c r="K6126" s="314">
        <v>36.407359999999997</v>
      </c>
      <c r="L6126" s="314">
        <v>-83.879450000000006</v>
      </c>
      <c r="M6126" s="314" t="s">
        <v>38559</v>
      </c>
      <c r="N6126" s="310" t="s">
        <v>26447</v>
      </c>
      <c r="O6126" s="310" t="s">
        <v>39989</v>
      </c>
      <c r="P6126" s="314">
        <v>4</v>
      </c>
      <c r="Q6126" s="310" t="s">
        <v>33145</v>
      </c>
      <c r="R6126" s="310" t="s">
        <v>25825</v>
      </c>
      <c r="S6126" s="310" t="s">
        <v>26197</v>
      </c>
      <c r="T6126" s="310" t="s">
        <v>26426</v>
      </c>
      <c r="U6126" s="310" t="s">
        <v>26207</v>
      </c>
      <c r="V6126" s="310" t="s">
        <v>26204</v>
      </c>
      <c r="Y6126" s="97"/>
      <c r="AA6126" s="91" t="str">
        <v>POWEL025.5T0.8UN</v>
      </c>
    </row>
    <row r="6127" spans="1:27" s="91" customFormat="1" ht="15" customHeight="1" x14ac:dyDescent="0.35">
      <c r="A6127" s="310" t="s">
        <v>38071</v>
      </c>
      <c r="B6127" s="310" t="s">
        <v>38072</v>
      </c>
      <c r="C6127" s="310" t="s">
        <v>38073</v>
      </c>
      <c r="D6127" s="310" t="s">
        <v>38074</v>
      </c>
      <c r="E6127" s="310"/>
      <c r="F6127" s="310" t="s">
        <v>44</v>
      </c>
      <c r="G6127" s="310"/>
      <c r="H6127" s="314">
        <v>25.8</v>
      </c>
      <c r="I6127" s="314">
        <v>813</v>
      </c>
      <c r="J6127" s="310" t="s">
        <v>3025</v>
      </c>
      <c r="K6127" s="314">
        <v>36.395949999999999</v>
      </c>
      <c r="L6127" s="314">
        <v>-83.87809</v>
      </c>
      <c r="M6127" s="314" t="s">
        <v>38559</v>
      </c>
      <c r="N6127" s="310" t="s">
        <v>26447</v>
      </c>
      <c r="O6127" s="310" t="s">
        <v>39989</v>
      </c>
      <c r="P6127" s="314">
        <v>4</v>
      </c>
      <c r="Q6127" s="310" t="s">
        <v>33145</v>
      </c>
      <c r="R6127" s="310" t="s">
        <v>25825</v>
      </c>
      <c r="S6127" s="310" t="s">
        <v>26197</v>
      </c>
      <c r="T6127" s="310" t="s">
        <v>26426</v>
      </c>
      <c r="U6127" s="310" t="s">
        <v>26207</v>
      </c>
      <c r="V6127" s="310" t="s">
        <v>26204</v>
      </c>
      <c r="Y6127" s="97"/>
      <c r="AA6127" s="91" t="str">
        <v>POWEL025.8UN</v>
      </c>
    </row>
    <row r="6128" spans="1:27" s="91" customFormat="1" ht="15" customHeight="1" x14ac:dyDescent="0.35">
      <c r="A6128" t="s">
        <v>18174</v>
      </c>
      <c r="B6128" t="s">
        <v>18173</v>
      </c>
      <c r="C6128" t="s">
        <v>7437</v>
      </c>
      <c r="D6128" t="s">
        <v>18175</v>
      </c>
      <c r="E6128"/>
      <c r="F6128" t="s">
        <v>44</v>
      </c>
      <c r="G6128"/>
      <c r="H6128">
        <v>30</v>
      </c>
      <c r="I6128">
        <v>805.96</v>
      </c>
      <c r="J6128" t="s">
        <v>3025</v>
      </c>
      <c r="K6128">
        <v>36.409300000000002</v>
      </c>
      <c r="L6128">
        <v>-83.849299999999999</v>
      </c>
      <c r="M6128" s="100" t="s">
        <v>38559</v>
      </c>
      <c r="N6128" t="s">
        <v>26447</v>
      </c>
      <c r="O6128" t="s">
        <v>43457</v>
      </c>
      <c r="P6128">
        <v>4</v>
      </c>
      <c r="Q6128" t="s">
        <v>33145</v>
      </c>
      <c r="R6128" t="s">
        <v>25825</v>
      </c>
      <c r="S6128" t="s">
        <v>26197</v>
      </c>
      <c r="T6128" t="s">
        <v>26426</v>
      </c>
      <c r="U6128" t="s">
        <v>26207</v>
      </c>
      <c r="V6128" t="s">
        <v>26204</v>
      </c>
      <c r="W6128" s="91" t="s">
        <v>18176</v>
      </c>
      <c r="X6128" s="91" t="s">
        <v>29721</v>
      </c>
      <c r="Y6128" s="97"/>
      <c r="AA6128" s="91" t="str">
        <v>POWEL030.0UN</v>
      </c>
    </row>
    <row r="6129" spans="1:27" s="91" customFormat="1" ht="15" customHeight="1" x14ac:dyDescent="0.35">
      <c r="A6129" t="s">
        <v>18178</v>
      </c>
      <c r="B6129" t="s">
        <v>18177</v>
      </c>
      <c r="C6129" t="s">
        <v>7437</v>
      </c>
      <c r="D6129" t="s">
        <v>36696</v>
      </c>
      <c r="E6129" t="s">
        <v>26424</v>
      </c>
      <c r="F6129" t="s">
        <v>44</v>
      </c>
      <c r="G6129"/>
      <c r="H6129">
        <v>65.5</v>
      </c>
      <c r="I6129">
        <v>610</v>
      </c>
      <c r="J6129" t="s">
        <v>398</v>
      </c>
      <c r="K6129">
        <v>36.541510000000002</v>
      </c>
      <c r="L6129">
        <v>-83.63091</v>
      </c>
      <c r="M6129" s="100" t="s">
        <v>38559</v>
      </c>
      <c r="N6129" t="s">
        <v>26447</v>
      </c>
      <c r="O6129" t="s">
        <v>43458</v>
      </c>
      <c r="P6129">
        <v>4</v>
      </c>
      <c r="Q6129" t="s">
        <v>33146</v>
      </c>
      <c r="R6129" t="s">
        <v>25825</v>
      </c>
      <c r="S6129" t="s">
        <v>26197</v>
      </c>
      <c r="T6129"/>
      <c r="U6129" t="s">
        <v>26198</v>
      </c>
      <c r="V6129" t="s">
        <v>26204</v>
      </c>
      <c r="W6129" s="91" t="s">
        <v>39990</v>
      </c>
      <c r="X6129" s="91" t="s">
        <v>35766</v>
      </c>
      <c r="Y6129" s="97"/>
      <c r="AA6129" s="91" t="str">
        <v>POWEL065.5CL</v>
      </c>
    </row>
    <row r="6130" spans="1:27" s="91" customFormat="1" ht="15" customHeight="1" x14ac:dyDescent="0.35">
      <c r="A6130" t="s">
        <v>18180</v>
      </c>
      <c r="B6130" t="s">
        <v>18179</v>
      </c>
      <c r="C6130" t="s">
        <v>7437</v>
      </c>
      <c r="D6130" t="s">
        <v>18181</v>
      </c>
      <c r="E6130"/>
      <c r="F6130" t="s">
        <v>44</v>
      </c>
      <c r="G6130"/>
      <c r="H6130">
        <v>67.8</v>
      </c>
      <c r="I6130">
        <v>684.22</v>
      </c>
      <c r="J6130" t="s">
        <v>398</v>
      </c>
      <c r="K6130">
        <v>36.55715</v>
      </c>
      <c r="L6130">
        <v>-83.60669</v>
      </c>
      <c r="M6130" s="100" t="s">
        <v>38559</v>
      </c>
      <c r="N6130" t="s">
        <v>26447</v>
      </c>
      <c r="O6130" t="s">
        <v>42816</v>
      </c>
      <c r="P6130">
        <v>4</v>
      </c>
      <c r="Q6130" t="s">
        <v>33146</v>
      </c>
      <c r="R6130" t="s">
        <v>25825</v>
      </c>
      <c r="S6130" t="s">
        <v>26197</v>
      </c>
      <c r="T6130"/>
      <c r="U6130" t="s">
        <v>26198</v>
      </c>
      <c r="V6130" t="s">
        <v>26204</v>
      </c>
      <c r="X6130" s="91" t="s">
        <v>33147</v>
      </c>
      <c r="Y6130" s="97"/>
      <c r="AA6130" s="91" t="str">
        <v>POWEL067.8CL</v>
      </c>
    </row>
    <row r="6131" spans="1:27" s="91" customFormat="1" ht="15" customHeight="1" x14ac:dyDescent="0.35">
      <c r="A6131" s="310" t="s">
        <v>39991</v>
      </c>
      <c r="B6131" s="310" t="s">
        <v>39992</v>
      </c>
      <c r="C6131" s="310" t="s">
        <v>7437</v>
      </c>
      <c r="D6131" s="310" t="s">
        <v>39993</v>
      </c>
      <c r="E6131" s="310"/>
      <c r="F6131" s="310" t="s">
        <v>44</v>
      </c>
      <c r="G6131" s="310"/>
      <c r="H6131" s="314">
        <v>71.5</v>
      </c>
      <c r="I6131" s="314">
        <v>608</v>
      </c>
      <c r="J6131" s="310" t="s">
        <v>398</v>
      </c>
      <c r="K6131" s="314">
        <v>36.534999999999997</v>
      </c>
      <c r="L6131" s="314">
        <v>-83.575760000000002</v>
      </c>
      <c r="M6131" s="314" t="s">
        <v>38559</v>
      </c>
      <c r="N6131" s="310" t="s">
        <v>26447</v>
      </c>
      <c r="O6131" s="310" t="s">
        <v>42775</v>
      </c>
      <c r="P6131" s="314">
        <v>4</v>
      </c>
      <c r="Q6131" s="310" t="s">
        <v>39994</v>
      </c>
      <c r="R6131" s="310" t="s">
        <v>25825</v>
      </c>
      <c r="S6131" s="310" t="s">
        <v>26197</v>
      </c>
      <c r="T6131" s="310"/>
      <c r="U6131" s="310" t="s">
        <v>26198</v>
      </c>
      <c r="V6131" s="310" t="s">
        <v>26204</v>
      </c>
      <c r="X6131" s="91" t="s">
        <v>39995</v>
      </c>
      <c r="Y6131" s="97"/>
      <c r="AA6131" s="91" t="str">
        <v>POWEL071.5CL</v>
      </c>
    </row>
    <row r="6132" spans="1:27" s="91" customFormat="1" ht="15" customHeight="1" x14ac:dyDescent="0.35">
      <c r="A6132" t="s">
        <v>18183</v>
      </c>
      <c r="B6132" t="s">
        <v>18182</v>
      </c>
      <c r="C6132" t="s">
        <v>7437</v>
      </c>
      <c r="D6132" t="s">
        <v>18184</v>
      </c>
      <c r="E6132"/>
      <c r="F6132" t="s">
        <v>44</v>
      </c>
      <c r="G6132"/>
      <c r="H6132">
        <v>103.3</v>
      </c>
      <c r="I6132">
        <v>510.65</v>
      </c>
      <c r="J6132" t="s">
        <v>1612</v>
      </c>
      <c r="K6132">
        <v>36.556379999999997</v>
      </c>
      <c r="L6132">
        <v>-83.379159999999999</v>
      </c>
      <c r="M6132" s="100" t="s">
        <v>38559</v>
      </c>
      <c r="N6132" t="s">
        <v>26447</v>
      </c>
      <c r="O6132" t="s">
        <v>42837</v>
      </c>
      <c r="P6132">
        <v>4</v>
      </c>
      <c r="Q6132" t="s">
        <v>28193</v>
      </c>
      <c r="R6132" t="s">
        <v>25821</v>
      </c>
      <c r="S6132" t="s">
        <v>26197</v>
      </c>
      <c r="T6132"/>
      <c r="U6132" t="s">
        <v>26198</v>
      </c>
      <c r="V6132" t="s">
        <v>26204</v>
      </c>
      <c r="W6132" s="91" t="s">
        <v>43460</v>
      </c>
      <c r="X6132" s="91" t="s">
        <v>35767</v>
      </c>
      <c r="Y6132" s="97"/>
      <c r="AA6132" s="91" t="str">
        <v>POWEL103.3HK</v>
      </c>
    </row>
    <row r="6133" spans="1:27" s="91" customFormat="1" ht="15" customHeight="1" x14ac:dyDescent="0.35">
      <c r="A6133" t="s">
        <v>38075</v>
      </c>
      <c r="B6133" t="s">
        <v>38076</v>
      </c>
      <c r="C6133" t="s">
        <v>7437</v>
      </c>
      <c r="D6133" t="s">
        <v>38077</v>
      </c>
      <c r="E6133"/>
      <c r="F6133" t="s">
        <v>44</v>
      </c>
      <c r="G6133"/>
      <c r="H6133">
        <v>107</v>
      </c>
      <c r="I6133">
        <v>500</v>
      </c>
      <c r="J6133" t="s">
        <v>1612</v>
      </c>
      <c r="K6133">
        <v>36.580399999999997</v>
      </c>
      <c r="L6133">
        <v>-83.366100000000003</v>
      </c>
      <c r="M6133" s="100" t="s">
        <v>38559</v>
      </c>
      <c r="N6133" t="s">
        <v>26447</v>
      </c>
      <c r="O6133" t="s">
        <v>42837</v>
      </c>
      <c r="P6133">
        <v>4</v>
      </c>
      <c r="Q6133" t="s">
        <v>28193</v>
      </c>
      <c r="R6133" t="s">
        <v>25821</v>
      </c>
      <c r="S6133" t="s">
        <v>26197</v>
      </c>
      <c r="T6133"/>
      <c r="U6133" t="s">
        <v>26198</v>
      </c>
      <c r="V6133" t="s">
        <v>26204</v>
      </c>
      <c r="X6133" s="91" t="s">
        <v>38078</v>
      </c>
      <c r="Y6133" s="97"/>
      <c r="AA6133" s="91" t="str">
        <v>POWEL107.0HK</v>
      </c>
    </row>
    <row r="6134" spans="1:27" s="91" customFormat="1" ht="15" customHeight="1" x14ac:dyDescent="0.35">
      <c r="A6134" t="s">
        <v>18186</v>
      </c>
      <c r="B6134" t="s">
        <v>18185</v>
      </c>
      <c r="C6134" t="s">
        <v>7437</v>
      </c>
      <c r="D6134" t="s">
        <v>18187</v>
      </c>
      <c r="E6134"/>
      <c r="F6134" t="s">
        <v>44</v>
      </c>
      <c r="G6134"/>
      <c r="H6134">
        <v>115.7</v>
      </c>
      <c r="I6134">
        <v>466.92</v>
      </c>
      <c r="J6134" t="s">
        <v>1612</v>
      </c>
      <c r="K6134">
        <v>36.5961</v>
      </c>
      <c r="L6134">
        <v>-83.305599999999998</v>
      </c>
      <c r="M6134" s="100" t="s">
        <v>38559</v>
      </c>
      <c r="N6134" t="s">
        <v>26447</v>
      </c>
      <c r="O6134" t="s">
        <v>43461</v>
      </c>
      <c r="P6134">
        <v>4</v>
      </c>
      <c r="Q6134" t="s">
        <v>28193</v>
      </c>
      <c r="R6134" t="s">
        <v>25821</v>
      </c>
      <c r="S6134" t="s">
        <v>26197</v>
      </c>
      <c r="T6134"/>
      <c r="U6134" t="s">
        <v>26198</v>
      </c>
      <c r="V6134" t="s">
        <v>26204</v>
      </c>
      <c r="W6134" s="91" t="s">
        <v>43460</v>
      </c>
      <c r="X6134" s="91" t="s">
        <v>35768</v>
      </c>
      <c r="Y6134" s="97"/>
      <c r="AA6134" s="91" t="str">
        <v>POWEL115.7HK</v>
      </c>
    </row>
    <row r="6135" spans="1:27" s="91" customFormat="1" ht="15" customHeight="1" x14ac:dyDescent="0.35">
      <c r="A6135" t="s">
        <v>18189</v>
      </c>
      <c r="B6135" t="s">
        <v>18188</v>
      </c>
      <c r="C6135" t="s">
        <v>18190</v>
      </c>
      <c r="D6135" t="s">
        <v>36697</v>
      </c>
      <c r="E6135"/>
      <c r="F6135" t="s">
        <v>27</v>
      </c>
      <c r="G6135"/>
      <c r="H6135">
        <v>1.3</v>
      </c>
      <c r="I6135">
        <v>3.26</v>
      </c>
      <c r="J6135" t="s">
        <v>936</v>
      </c>
      <c r="K6135">
        <v>35.467799999999997</v>
      </c>
      <c r="L6135">
        <v>-89.309600000000003</v>
      </c>
      <c r="M6135" s="100" t="s">
        <v>38450</v>
      </c>
      <c r="N6135" t="s">
        <v>26319</v>
      </c>
      <c r="O6135" t="s">
        <v>43109</v>
      </c>
      <c r="P6135">
        <v>4</v>
      </c>
      <c r="Q6135" t="s">
        <v>35769</v>
      </c>
      <c r="R6135" t="s">
        <v>25816</v>
      </c>
      <c r="S6135" t="s">
        <v>26197</v>
      </c>
      <c r="T6135"/>
      <c r="U6135" t="s">
        <v>26198</v>
      </c>
      <c r="V6135" t="s">
        <v>26199</v>
      </c>
      <c r="X6135" s="91" t="s">
        <v>36698</v>
      </c>
      <c r="Y6135" s="97"/>
      <c r="AA6135" s="91" t="str">
        <v>PRAIR001.3HY</v>
      </c>
    </row>
    <row r="6136" spans="1:27" s="91" customFormat="1" ht="15" customHeight="1" x14ac:dyDescent="0.35">
      <c r="A6136" t="s">
        <v>18192</v>
      </c>
      <c r="B6136" t="s">
        <v>18191</v>
      </c>
      <c r="C6136" t="s">
        <v>18193</v>
      </c>
      <c r="D6136" t="s">
        <v>18194</v>
      </c>
      <c r="E6136"/>
      <c r="F6136" t="s">
        <v>28971</v>
      </c>
      <c r="G6136"/>
      <c r="H6136">
        <v>1.8</v>
      </c>
      <c r="I6136">
        <v>0.8</v>
      </c>
      <c r="J6136" t="s">
        <v>3832</v>
      </c>
      <c r="K6136">
        <v>35.128100000000003</v>
      </c>
      <c r="L6136">
        <v>-88.854200000000006</v>
      </c>
      <c r="M6136" s="100" t="s">
        <v>38377</v>
      </c>
      <c r="N6136" t="s">
        <v>26200</v>
      </c>
      <c r="O6136" t="s">
        <v>42294</v>
      </c>
      <c r="P6136">
        <v>4</v>
      </c>
      <c r="Q6136" t="s">
        <v>33148</v>
      </c>
      <c r="R6136" t="s">
        <v>25828</v>
      </c>
      <c r="S6136" t="s">
        <v>26197</v>
      </c>
      <c r="T6136"/>
      <c r="U6136" t="s">
        <v>26198</v>
      </c>
      <c r="V6136" t="s">
        <v>26199</v>
      </c>
      <c r="W6136" s="91" t="s">
        <v>18195</v>
      </c>
      <c r="X6136" s="91" t="s">
        <v>35770</v>
      </c>
      <c r="Y6136" s="97"/>
      <c r="AA6136" s="91" t="str">
        <v>PRAIR001.8HR</v>
      </c>
    </row>
    <row r="6137" spans="1:27" s="91" customFormat="1" ht="15" customHeight="1" x14ac:dyDescent="0.35">
      <c r="A6137" t="s">
        <v>18197</v>
      </c>
      <c r="B6137" t="s">
        <v>18196</v>
      </c>
      <c r="C6137" t="s">
        <v>18198</v>
      </c>
      <c r="D6137" t="s">
        <v>18199</v>
      </c>
      <c r="E6137"/>
      <c r="F6137" t="s">
        <v>44</v>
      </c>
      <c r="G6137"/>
      <c r="H6137">
        <v>0.1</v>
      </c>
      <c r="I6137">
        <v>0.5</v>
      </c>
      <c r="J6137" t="s">
        <v>359</v>
      </c>
      <c r="K6137">
        <v>35.995719999999999</v>
      </c>
      <c r="L6137">
        <v>-83.779120000000006</v>
      </c>
      <c r="M6137" s="100" t="s">
        <v>38388</v>
      </c>
      <c r="N6137" t="s">
        <v>18813</v>
      </c>
      <c r="O6137" t="s">
        <v>42593</v>
      </c>
      <c r="P6137">
        <v>4</v>
      </c>
      <c r="Q6137" t="s">
        <v>28568</v>
      </c>
      <c r="R6137" t="s">
        <v>25825</v>
      </c>
      <c r="S6137" t="s">
        <v>26197</v>
      </c>
      <c r="T6137"/>
      <c r="U6137" t="s">
        <v>26198</v>
      </c>
      <c r="V6137" t="s">
        <v>26204</v>
      </c>
      <c r="X6137" s="91" t="s">
        <v>32872</v>
      </c>
      <c r="Y6137" s="97"/>
      <c r="AA6137" s="91" t="str">
        <v>PRATT000.1KN</v>
      </c>
    </row>
    <row r="6138" spans="1:27" s="91" customFormat="1" ht="15" customHeight="1" x14ac:dyDescent="0.35">
      <c r="A6138" t="s">
        <v>18201</v>
      </c>
      <c r="B6138" t="s">
        <v>18200</v>
      </c>
      <c r="C6138" t="s">
        <v>18198</v>
      </c>
      <c r="D6138" t="s">
        <v>18202</v>
      </c>
      <c r="E6138"/>
      <c r="F6138" t="s">
        <v>58</v>
      </c>
      <c r="G6138"/>
      <c r="H6138">
        <v>4</v>
      </c>
      <c r="I6138">
        <v>0.52</v>
      </c>
      <c r="J6138" t="s">
        <v>814</v>
      </c>
      <c r="K6138">
        <v>36.295409999999997</v>
      </c>
      <c r="L6138">
        <v>-84.981089999999995</v>
      </c>
      <c r="M6138" s="100" t="s">
        <v>38411</v>
      </c>
      <c r="N6138" t="s">
        <v>26248</v>
      </c>
      <c r="O6138" t="s">
        <v>42739</v>
      </c>
      <c r="P6138">
        <v>4</v>
      </c>
      <c r="Q6138" t="s">
        <v>33149</v>
      </c>
      <c r="R6138" t="s">
        <v>25812</v>
      </c>
      <c r="S6138" t="s">
        <v>26197</v>
      </c>
      <c r="T6138"/>
      <c r="U6138" t="s">
        <v>26198</v>
      </c>
      <c r="V6138" t="s">
        <v>26199</v>
      </c>
      <c r="Y6138" s="97"/>
      <c r="AA6138" s="91" t="str">
        <v>PRATT001.9FE</v>
      </c>
    </row>
    <row r="6139" spans="1:27" s="91" customFormat="1" ht="15" customHeight="1" x14ac:dyDescent="0.35">
      <c r="A6139" t="s">
        <v>18204</v>
      </c>
      <c r="B6139" t="s">
        <v>18203</v>
      </c>
      <c r="C6139" t="s">
        <v>18205</v>
      </c>
      <c r="D6139" t="s">
        <v>18206</v>
      </c>
      <c r="E6139"/>
      <c r="F6139" t="s">
        <v>29083</v>
      </c>
      <c r="G6139"/>
      <c r="H6139">
        <v>1.1000000000000001</v>
      </c>
      <c r="I6139">
        <v>7.32</v>
      </c>
      <c r="J6139" t="s">
        <v>203</v>
      </c>
      <c r="K6139">
        <v>35.87782</v>
      </c>
      <c r="L6139">
        <v>-87.515349999999998</v>
      </c>
      <c r="M6139" s="100" t="s">
        <v>38382</v>
      </c>
      <c r="N6139" t="s">
        <v>26210</v>
      </c>
      <c r="O6139" t="s">
        <v>42266</v>
      </c>
      <c r="P6139">
        <v>3</v>
      </c>
      <c r="Q6139" t="s">
        <v>33150</v>
      </c>
      <c r="R6139" t="s">
        <v>25808</v>
      </c>
      <c r="S6139" t="s">
        <v>26197</v>
      </c>
      <c r="T6139"/>
      <c r="U6139" t="s">
        <v>26198</v>
      </c>
      <c r="V6139" t="s">
        <v>26199</v>
      </c>
      <c r="X6139" s="91" t="s">
        <v>33151</v>
      </c>
      <c r="Y6139" s="97"/>
      <c r="AA6139" s="91" t="str">
        <v>PRETT001.1HI</v>
      </c>
    </row>
    <row r="6140" spans="1:27" s="91" customFormat="1" ht="15" customHeight="1" x14ac:dyDescent="0.35">
      <c r="A6140" t="s">
        <v>18208</v>
      </c>
      <c r="B6140" t="s">
        <v>18207</v>
      </c>
      <c r="C6140" t="s">
        <v>18205</v>
      </c>
      <c r="D6140" t="s">
        <v>18209</v>
      </c>
      <c r="E6140"/>
      <c r="F6140" t="s">
        <v>29083</v>
      </c>
      <c r="G6140"/>
      <c r="H6140">
        <v>1.4</v>
      </c>
      <c r="I6140">
        <v>4.68</v>
      </c>
      <c r="J6140" t="s">
        <v>203</v>
      </c>
      <c r="K6140">
        <v>35.879719999999999</v>
      </c>
      <c r="L6140">
        <v>-87.516389000000004</v>
      </c>
      <c r="M6140" s="100" t="s">
        <v>38382</v>
      </c>
      <c r="N6140" t="s">
        <v>26210</v>
      </c>
      <c r="O6140" t="s">
        <v>42266</v>
      </c>
      <c r="P6140">
        <v>3</v>
      </c>
      <c r="Q6140" t="s">
        <v>33150</v>
      </c>
      <c r="R6140" t="s">
        <v>25808</v>
      </c>
      <c r="S6140" t="s">
        <v>26197</v>
      </c>
      <c r="T6140"/>
      <c r="U6140" t="s">
        <v>26198</v>
      </c>
      <c r="V6140" t="s">
        <v>26199</v>
      </c>
      <c r="X6140" s="91" t="s">
        <v>33152</v>
      </c>
      <c r="Y6140" s="97"/>
      <c r="AA6140" s="91" t="str">
        <v>PRETT001.4HI</v>
      </c>
    </row>
    <row r="6141" spans="1:27" s="91" customFormat="1" ht="15" customHeight="1" x14ac:dyDescent="0.35">
      <c r="A6141" t="s">
        <v>18211</v>
      </c>
      <c r="B6141" t="s">
        <v>18210</v>
      </c>
      <c r="C6141" t="s">
        <v>18212</v>
      </c>
      <c r="D6141" t="s">
        <v>18213</v>
      </c>
      <c r="E6141"/>
      <c r="F6141" t="s">
        <v>44</v>
      </c>
      <c r="G6141"/>
      <c r="H6141">
        <v>0.9</v>
      </c>
      <c r="I6141">
        <v>5.51</v>
      </c>
      <c r="J6141" t="s">
        <v>45</v>
      </c>
      <c r="K6141">
        <v>35.369079999999997</v>
      </c>
      <c r="L6141">
        <v>-84.858000000000004</v>
      </c>
      <c r="M6141" s="100" t="s">
        <v>38384</v>
      </c>
      <c r="N6141" t="s">
        <v>26211</v>
      </c>
      <c r="O6141" t="s">
        <v>42419</v>
      </c>
      <c r="P6141">
        <v>2</v>
      </c>
      <c r="Q6141" t="s">
        <v>28194</v>
      </c>
      <c r="R6141" t="s">
        <v>25802</v>
      </c>
      <c r="S6141" t="s">
        <v>26197</v>
      </c>
      <c r="T6141"/>
      <c r="U6141" t="s">
        <v>26198</v>
      </c>
      <c r="V6141" t="s">
        <v>26204</v>
      </c>
      <c r="W6141" s="91" t="s">
        <v>35771</v>
      </c>
      <c r="Y6141" s="97"/>
      <c r="AA6141" s="91" t="str">
        <v>PRICE000.9ME</v>
      </c>
    </row>
    <row r="6142" spans="1:27" s="91" customFormat="1" ht="15" customHeight="1" x14ac:dyDescent="0.35">
      <c r="A6142" t="s">
        <v>18215</v>
      </c>
      <c r="B6142" t="s">
        <v>18214</v>
      </c>
      <c r="C6142" t="s">
        <v>18216</v>
      </c>
      <c r="D6142" t="s">
        <v>18217</v>
      </c>
      <c r="E6142"/>
      <c r="F6142" t="s">
        <v>27</v>
      </c>
      <c r="G6142"/>
      <c r="H6142">
        <v>2.2000000000000002</v>
      </c>
      <c r="I6142">
        <v>9.91</v>
      </c>
      <c r="J6142" t="s">
        <v>80</v>
      </c>
      <c r="K6142">
        <v>35.380499999999998</v>
      </c>
      <c r="L6142">
        <v>-89.319760000000002</v>
      </c>
      <c r="M6142" s="100" t="s">
        <v>38450</v>
      </c>
      <c r="N6142" t="s">
        <v>26319</v>
      </c>
      <c r="O6142" t="s">
        <v>43221</v>
      </c>
      <c r="P6142">
        <v>4</v>
      </c>
      <c r="Q6142" t="s">
        <v>28195</v>
      </c>
      <c r="R6142" t="s">
        <v>25828</v>
      </c>
      <c r="S6142" t="s">
        <v>26197</v>
      </c>
      <c r="T6142"/>
      <c r="U6142" t="s">
        <v>26198</v>
      </c>
      <c r="V6142" t="s">
        <v>26199</v>
      </c>
      <c r="W6142" s="91" t="s">
        <v>18218</v>
      </c>
      <c r="X6142" s="91" t="s">
        <v>32681</v>
      </c>
      <c r="Y6142" s="97"/>
      <c r="AA6142" s="91" t="str">
        <v>PRICE002.2FA</v>
      </c>
    </row>
    <row r="6143" spans="1:27" s="91" customFormat="1" ht="15" customHeight="1" x14ac:dyDescent="0.35">
      <c r="A6143" t="s">
        <v>18220</v>
      </c>
      <c r="B6143" t="s">
        <v>18219</v>
      </c>
      <c r="C6143" t="s">
        <v>18212</v>
      </c>
      <c r="D6143" t="s">
        <v>18221</v>
      </c>
      <c r="E6143"/>
      <c r="F6143" t="s">
        <v>44</v>
      </c>
      <c r="G6143"/>
      <c r="H6143">
        <v>4.4000000000000004</v>
      </c>
      <c r="I6143">
        <v>1.88</v>
      </c>
      <c r="J6143" t="s">
        <v>45</v>
      </c>
      <c r="K6143">
        <v>35.408299999999997</v>
      </c>
      <c r="L6143">
        <v>-84.835599999999999</v>
      </c>
      <c r="M6143" s="100" t="s">
        <v>38384</v>
      </c>
      <c r="N6143" t="s">
        <v>26211</v>
      </c>
      <c r="O6143" t="s">
        <v>42419</v>
      </c>
      <c r="P6143">
        <v>2</v>
      </c>
      <c r="Q6143" t="s">
        <v>28194</v>
      </c>
      <c r="R6143" t="s">
        <v>25802</v>
      </c>
      <c r="S6143" t="s">
        <v>26197</v>
      </c>
      <c r="T6143"/>
      <c r="U6143" t="s">
        <v>26198</v>
      </c>
      <c r="V6143" t="s">
        <v>26204</v>
      </c>
      <c r="W6143" s="91" t="s">
        <v>18222</v>
      </c>
      <c r="X6143" s="91" t="s">
        <v>33153</v>
      </c>
      <c r="Y6143" s="97"/>
      <c r="AA6143" s="91" t="str">
        <v>PRICE004.4ME</v>
      </c>
    </row>
    <row r="6144" spans="1:27" s="91" customFormat="1" ht="15" customHeight="1" x14ac:dyDescent="0.35">
      <c r="A6144" t="s">
        <v>18224</v>
      </c>
      <c r="B6144" t="s">
        <v>18223</v>
      </c>
      <c r="C6144" t="s">
        <v>18225</v>
      </c>
      <c r="D6144" t="s">
        <v>18226</v>
      </c>
      <c r="E6144"/>
      <c r="F6144" t="s">
        <v>28985</v>
      </c>
      <c r="G6144"/>
      <c r="H6144">
        <v>0.1</v>
      </c>
      <c r="I6144">
        <v>0.53</v>
      </c>
      <c r="J6144" t="s">
        <v>301</v>
      </c>
      <c r="K6144">
        <v>35.105510000000002</v>
      </c>
      <c r="L6144">
        <v>-84.633560000000003</v>
      </c>
      <c r="M6144" s="100" t="s">
        <v>38423</v>
      </c>
      <c r="N6144" t="s">
        <v>26269</v>
      </c>
      <c r="O6144" t="s">
        <v>42147</v>
      </c>
      <c r="P6144">
        <v>1</v>
      </c>
      <c r="Q6144" t="s">
        <v>35772</v>
      </c>
      <c r="R6144" t="s">
        <v>25802</v>
      </c>
      <c r="S6144" t="s">
        <v>26197</v>
      </c>
      <c r="T6144"/>
      <c r="U6144" t="s">
        <v>26198</v>
      </c>
      <c r="V6144" t="s">
        <v>26204</v>
      </c>
      <c r="X6144" s="91" t="s">
        <v>33154</v>
      </c>
      <c r="Y6144" s="97"/>
      <c r="AA6144" s="91" t="str">
        <v>PRINC000.1PO</v>
      </c>
    </row>
    <row r="6145" spans="1:27" s="91" customFormat="1" ht="15" customHeight="1" x14ac:dyDescent="0.35">
      <c r="A6145" t="s">
        <v>18228</v>
      </c>
      <c r="B6145" t="s">
        <v>18227</v>
      </c>
      <c r="C6145" t="s">
        <v>18229</v>
      </c>
      <c r="D6145" t="s">
        <v>18230</v>
      </c>
      <c r="E6145"/>
      <c r="F6145" t="s">
        <v>29083</v>
      </c>
      <c r="G6145"/>
      <c r="H6145">
        <v>0.2</v>
      </c>
      <c r="I6145">
        <v>4.07</v>
      </c>
      <c r="J6145" t="s">
        <v>277</v>
      </c>
      <c r="K6145">
        <v>36.019444999999997</v>
      </c>
      <c r="L6145">
        <v>-87.025833000000006</v>
      </c>
      <c r="M6145" s="100" t="s">
        <v>38379</v>
      </c>
      <c r="N6145" t="s">
        <v>26205</v>
      </c>
      <c r="O6145" t="s">
        <v>42143</v>
      </c>
      <c r="P6145">
        <v>1</v>
      </c>
      <c r="Q6145" t="s">
        <v>33155</v>
      </c>
      <c r="R6145" t="s">
        <v>25829</v>
      </c>
      <c r="S6145" t="s">
        <v>26197</v>
      </c>
      <c r="T6145"/>
      <c r="U6145" t="s">
        <v>26198</v>
      </c>
      <c r="V6145" t="s">
        <v>26199</v>
      </c>
      <c r="Y6145" s="97"/>
      <c r="AA6145" s="91" t="str">
        <v>PRITC000.2DA</v>
      </c>
    </row>
    <row r="6146" spans="1:27" s="91" customFormat="1" ht="15" customHeight="1" x14ac:dyDescent="0.35">
      <c r="A6146" t="s">
        <v>18232</v>
      </c>
      <c r="B6146" t="s">
        <v>18231</v>
      </c>
      <c r="C6146" t="s">
        <v>18233</v>
      </c>
      <c r="D6146" t="s">
        <v>18234</v>
      </c>
      <c r="E6146"/>
      <c r="F6146" t="s">
        <v>44</v>
      </c>
      <c r="G6146"/>
      <c r="H6146">
        <v>0.1</v>
      </c>
      <c r="I6146">
        <v>0.63</v>
      </c>
      <c r="J6146" t="s">
        <v>64</v>
      </c>
      <c r="K6146">
        <v>36.093119999999999</v>
      </c>
      <c r="L6146">
        <v>-82.98151</v>
      </c>
      <c r="M6146" s="100" t="s">
        <v>38387</v>
      </c>
      <c r="N6146" t="s">
        <v>26214</v>
      </c>
      <c r="O6146" t="s">
        <v>42726</v>
      </c>
      <c r="P6146">
        <v>5</v>
      </c>
      <c r="Q6146" t="s">
        <v>28196</v>
      </c>
      <c r="R6146" t="s">
        <v>25821</v>
      </c>
      <c r="S6146" t="s">
        <v>26197</v>
      </c>
      <c r="T6146"/>
      <c r="U6146" t="s">
        <v>26198</v>
      </c>
      <c r="V6146" t="s">
        <v>26204</v>
      </c>
      <c r="X6146" s="91" t="s">
        <v>33156</v>
      </c>
      <c r="Y6146" s="97"/>
      <c r="AA6146" s="91" t="str">
        <v>PRIVE000.1GE</v>
      </c>
    </row>
    <row r="6147" spans="1:27" s="91" customFormat="1" ht="15" customHeight="1" x14ac:dyDescent="0.35">
      <c r="A6147" t="s">
        <v>18236</v>
      </c>
      <c r="B6147" t="s">
        <v>18235</v>
      </c>
      <c r="C6147" t="s">
        <v>18237</v>
      </c>
      <c r="D6147" t="s">
        <v>18238</v>
      </c>
      <c r="E6147"/>
      <c r="F6147" t="s">
        <v>58</v>
      </c>
      <c r="G6147"/>
      <c r="H6147">
        <v>1</v>
      </c>
      <c r="I6147">
        <v>21.52</v>
      </c>
      <c r="J6147" t="s">
        <v>325</v>
      </c>
      <c r="K6147">
        <v>36.403979999999997</v>
      </c>
      <c r="L6147">
        <v>-84.449719999999999</v>
      </c>
      <c r="M6147" s="100" t="s">
        <v>38426</v>
      </c>
      <c r="N6147" t="s">
        <v>26325</v>
      </c>
      <c r="O6147" t="s">
        <v>42780</v>
      </c>
      <c r="P6147">
        <v>4</v>
      </c>
      <c r="Q6147" t="s">
        <v>28197</v>
      </c>
      <c r="R6147" t="s">
        <v>25825</v>
      </c>
      <c r="S6147" t="s">
        <v>26197</v>
      </c>
      <c r="T6147"/>
      <c r="U6147" t="s">
        <v>26198</v>
      </c>
      <c r="V6147" t="s">
        <v>26204</v>
      </c>
      <c r="W6147" s="91" t="s">
        <v>18239</v>
      </c>
      <c r="X6147" s="91" t="s">
        <v>39996</v>
      </c>
      <c r="Y6147" s="97"/>
      <c r="AA6147" s="91" t="str">
        <v>PROCK001.0SC</v>
      </c>
    </row>
    <row r="6148" spans="1:27" s="91" customFormat="1" ht="15" customHeight="1" x14ac:dyDescent="0.35">
      <c r="A6148" t="s">
        <v>18241</v>
      </c>
      <c r="B6148" t="s">
        <v>18240</v>
      </c>
      <c r="C6148" t="s">
        <v>18237</v>
      </c>
      <c r="D6148" t="s">
        <v>18242</v>
      </c>
      <c r="E6148"/>
      <c r="F6148" t="s">
        <v>44</v>
      </c>
      <c r="G6148"/>
      <c r="H6148">
        <v>3.1</v>
      </c>
      <c r="I6148">
        <v>26.47</v>
      </c>
      <c r="J6148" t="s">
        <v>878</v>
      </c>
      <c r="K6148">
        <v>35.749499999999998</v>
      </c>
      <c r="L6148">
        <v>-84.492199999999997</v>
      </c>
      <c r="M6148" s="100" t="s">
        <v>38415</v>
      </c>
      <c r="N6148" t="s">
        <v>26602</v>
      </c>
      <c r="O6148" t="s">
        <v>43327</v>
      </c>
      <c r="P6148">
        <v>1</v>
      </c>
      <c r="Q6148" t="s">
        <v>28198</v>
      </c>
      <c r="R6148" t="s">
        <v>25825</v>
      </c>
      <c r="S6148" t="s">
        <v>26197</v>
      </c>
      <c r="T6148"/>
      <c r="U6148" t="s">
        <v>26198</v>
      </c>
      <c r="V6148" t="s">
        <v>26204</v>
      </c>
      <c r="W6148" s="91" t="s">
        <v>18243</v>
      </c>
      <c r="X6148" s="91" t="s">
        <v>33157</v>
      </c>
      <c r="Y6148" s="97"/>
      <c r="AA6148" s="91" t="str">
        <v>PROCK003.1RO</v>
      </c>
    </row>
    <row r="6149" spans="1:27" s="91" customFormat="1" ht="15" customHeight="1" x14ac:dyDescent="0.35">
      <c r="A6149" t="s">
        <v>18245</v>
      </c>
      <c r="B6149" t="s">
        <v>18244</v>
      </c>
      <c r="C6149" t="s">
        <v>18237</v>
      </c>
      <c r="D6149" t="s">
        <v>18246</v>
      </c>
      <c r="E6149"/>
      <c r="F6149" t="s">
        <v>44</v>
      </c>
      <c r="G6149"/>
      <c r="H6149">
        <v>4.5999999999999996</v>
      </c>
      <c r="I6149">
        <v>25.6</v>
      </c>
      <c r="J6149" t="s">
        <v>878</v>
      </c>
      <c r="K6149">
        <v>35.741399999999999</v>
      </c>
      <c r="L6149">
        <v>-84.508399999999995</v>
      </c>
      <c r="M6149" s="100" t="s">
        <v>38415</v>
      </c>
      <c r="N6149" t="s">
        <v>26602</v>
      </c>
      <c r="O6149" t="s">
        <v>43327</v>
      </c>
      <c r="P6149">
        <v>1</v>
      </c>
      <c r="Q6149" t="s">
        <v>28198</v>
      </c>
      <c r="R6149" t="s">
        <v>25825</v>
      </c>
      <c r="S6149" t="s">
        <v>26197</v>
      </c>
      <c r="T6149"/>
      <c r="U6149" t="s">
        <v>26198</v>
      </c>
      <c r="V6149" t="s">
        <v>26204</v>
      </c>
      <c r="W6149" s="91" t="s">
        <v>35773</v>
      </c>
      <c r="X6149" s="91" t="s">
        <v>30526</v>
      </c>
      <c r="Y6149" s="97"/>
      <c r="AA6149" s="91" t="str">
        <v>PROCK004.6RO</v>
      </c>
    </row>
    <row r="6150" spans="1:27" s="91" customFormat="1" ht="15" customHeight="1" x14ac:dyDescent="0.35">
      <c r="A6150" t="s">
        <v>29349</v>
      </c>
      <c r="B6150" t="s">
        <v>29350</v>
      </c>
      <c r="C6150" t="s">
        <v>18237</v>
      </c>
      <c r="D6150" t="s">
        <v>29351</v>
      </c>
      <c r="E6150"/>
      <c r="F6150" t="s">
        <v>44</v>
      </c>
      <c r="G6150" t="s">
        <v>28998</v>
      </c>
      <c r="H6150">
        <v>5</v>
      </c>
      <c r="I6150">
        <v>20</v>
      </c>
      <c r="J6150" t="s">
        <v>878</v>
      </c>
      <c r="K6150">
        <v>35.7348</v>
      </c>
      <c r="L6150">
        <v>-84.509799999999998</v>
      </c>
      <c r="M6150" s="100" t="s">
        <v>38415</v>
      </c>
      <c r="N6150" t="s">
        <v>26602</v>
      </c>
      <c r="O6150" t="s">
        <v>43327</v>
      </c>
      <c r="P6150">
        <v>1</v>
      </c>
      <c r="Q6150" t="s">
        <v>28198</v>
      </c>
      <c r="R6150" t="s">
        <v>25825</v>
      </c>
      <c r="S6150" t="s">
        <v>26197</v>
      </c>
      <c r="T6150"/>
      <c r="U6150" t="s">
        <v>26198</v>
      </c>
      <c r="V6150" t="s">
        <v>26204</v>
      </c>
      <c r="Y6150" s="97"/>
      <c r="AA6150" s="91" t="str">
        <v>PROCK005.0RO</v>
      </c>
    </row>
    <row r="6151" spans="1:27" s="91" customFormat="1" ht="15" customHeight="1" x14ac:dyDescent="0.35">
      <c r="A6151" t="s">
        <v>18248</v>
      </c>
      <c r="B6151" t="s">
        <v>18247</v>
      </c>
      <c r="C6151" t="s">
        <v>18249</v>
      </c>
      <c r="D6151" t="s">
        <v>18250</v>
      </c>
      <c r="E6151"/>
      <c r="F6151" t="s">
        <v>29086</v>
      </c>
      <c r="G6151"/>
      <c r="H6151">
        <v>0.1</v>
      </c>
      <c r="I6151"/>
      <c r="J6151" t="s">
        <v>235</v>
      </c>
      <c r="K6151">
        <v>36.533859999999997</v>
      </c>
      <c r="L6151">
        <v>-85.523820000000001</v>
      </c>
      <c r="M6151" s="100" t="s">
        <v>38904</v>
      </c>
      <c r="N6151" t="s">
        <v>26878</v>
      </c>
      <c r="O6151" t="s">
        <v>43191</v>
      </c>
      <c r="P6151">
        <v>4</v>
      </c>
      <c r="Q6151" t="s">
        <v>33158</v>
      </c>
      <c r="R6151" t="s">
        <v>25812</v>
      </c>
      <c r="S6151" t="s">
        <v>26197</v>
      </c>
      <c r="T6151"/>
      <c r="U6151" t="s">
        <v>26198</v>
      </c>
      <c r="V6151" t="s">
        <v>26199</v>
      </c>
      <c r="Y6151" s="97"/>
      <c r="AA6151" s="91" t="str">
        <v>PROCT000.1CY</v>
      </c>
    </row>
    <row r="6152" spans="1:27" s="91" customFormat="1" ht="15" customHeight="1" x14ac:dyDescent="0.35">
      <c r="A6152" t="s">
        <v>35774</v>
      </c>
      <c r="B6152" t="s">
        <v>35775</v>
      </c>
      <c r="C6152" t="s">
        <v>18249</v>
      </c>
      <c r="D6152" t="s">
        <v>35776</v>
      </c>
      <c r="E6152"/>
      <c r="F6152" t="s">
        <v>33</v>
      </c>
      <c r="G6152"/>
      <c r="H6152">
        <v>0.5</v>
      </c>
      <c r="I6152">
        <v>12.7</v>
      </c>
      <c r="J6152" t="s">
        <v>235</v>
      </c>
      <c r="K6152">
        <v>36.563139999999997</v>
      </c>
      <c r="L6152">
        <v>-85.517080000000007</v>
      </c>
      <c r="M6152" s="100" t="s">
        <v>38904</v>
      </c>
      <c r="N6152" t="s">
        <v>26878</v>
      </c>
      <c r="O6152" t="s">
        <v>43191</v>
      </c>
      <c r="P6152">
        <v>4</v>
      </c>
      <c r="Q6152" t="s">
        <v>33158</v>
      </c>
      <c r="R6152" t="s">
        <v>25812</v>
      </c>
      <c r="S6152" t="s">
        <v>26197</v>
      </c>
      <c r="T6152"/>
      <c r="U6152" t="s">
        <v>26198</v>
      </c>
      <c r="V6152" t="s">
        <v>26199</v>
      </c>
      <c r="Y6152" s="97"/>
      <c r="AA6152" s="91" t="str">
        <v>PROCT000.5CY</v>
      </c>
    </row>
    <row r="6153" spans="1:27" s="91" customFormat="1" ht="15" customHeight="1" x14ac:dyDescent="0.35">
      <c r="A6153" t="s">
        <v>18252</v>
      </c>
      <c r="B6153" t="s">
        <v>18251</v>
      </c>
      <c r="C6153" t="s">
        <v>18253</v>
      </c>
      <c r="D6153" t="s">
        <v>18254</v>
      </c>
      <c r="E6153"/>
      <c r="F6153" t="s">
        <v>58</v>
      </c>
      <c r="G6153"/>
      <c r="H6153">
        <v>1</v>
      </c>
      <c r="I6153">
        <v>0.88</v>
      </c>
      <c r="J6153" t="s">
        <v>313</v>
      </c>
      <c r="K6153">
        <v>35.997726</v>
      </c>
      <c r="L6153">
        <v>-85.030950000000004</v>
      </c>
      <c r="M6153" s="100" t="s">
        <v>38416</v>
      </c>
      <c r="N6153" t="s">
        <v>26258</v>
      </c>
      <c r="O6153" t="s">
        <v>42333</v>
      </c>
      <c r="P6153">
        <v>1</v>
      </c>
      <c r="Q6153" t="s">
        <v>35777</v>
      </c>
      <c r="R6153" t="s">
        <v>25812</v>
      </c>
      <c r="S6153" t="s">
        <v>26197</v>
      </c>
      <c r="T6153"/>
      <c r="U6153" t="s">
        <v>26198</v>
      </c>
      <c r="V6153" t="s">
        <v>26199</v>
      </c>
      <c r="X6153" s="91" t="s">
        <v>35175</v>
      </c>
      <c r="Y6153" s="97"/>
      <c r="AA6153" s="91" t="str">
        <v>PROCT000.8CU</v>
      </c>
    </row>
    <row r="6154" spans="1:27" s="91" customFormat="1" ht="15" customHeight="1" x14ac:dyDescent="0.35">
      <c r="A6154" t="s">
        <v>18256</v>
      </c>
      <c r="B6154" t="s">
        <v>18255</v>
      </c>
      <c r="C6154" t="s">
        <v>18257</v>
      </c>
      <c r="D6154" t="s">
        <v>18258</v>
      </c>
      <c r="E6154"/>
      <c r="F6154" t="s">
        <v>29010</v>
      </c>
      <c r="G6154"/>
      <c r="H6154">
        <v>0.1</v>
      </c>
      <c r="I6154">
        <v>0.82</v>
      </c>
      <c r="J6154" t="s">
        <v>398</v>
      </c>
      <c r="K6154">
        <v>36.553910000000002</v>
      </c>
      <c r="L6154">
        <v>-83.856819999999999</v>
      </c>
      <c r="M6154" s="100" t="s">
        <v>38417</v>
      </c>
      <c r="N6154" t="s">
        <v>26260</v>
      </c>
      <c r="O6154" t="s">
        <v>42090</v>
      </c>
      <c r="P6154">
        <v>4</v>
      </c>
      <c r="Q6154" t="s">
        <v>33159</v>
      </c>
      <c r="R6154" t="s">
        <v>25825</v>
      </c>
      <c r="S6154" t="s">
        <v>26197</v>
      </c>
      <c r="T6154"/>
      <c r="U6154" t="s">
        <v>26198</v>
      </c>
      <c r="V6154" t="s">
        <v>26204</v>
      </c>
      <c r="Y6154" s="97"/>
      <c r="AA6154" s="91" t="str">
        <v>PROOS000.1CL</v>
      </c>
    </row>
    <row r="6155" spans="1:27" s="91" customFormat="1" ht="15" customHeight="1" x14ac:dyDescent="0.35">
      <c r="A6155" t="s">
        <v>18260</v>
      </c>
      <c r="B6155" t="s">
        <v>18259</v>
      </c>
      <c r="C6155" t="s">
        <v>18261</v>
      </c>
      <c r="D6155" t="s">
        <v>18262</v>
      </c>
      <c r="E6155"/>
      <c r="F6155" t="s">
        <v>29086</v>
      </c>
      <c r="G6155"/>
      <c r="H6155">
        <v>0.1</v>
      </c>
      <c r="I6155">
        <v>11.15</v>
      </c>
      <c r="J6155" t="s">
        <v>614</v>
      </c>
      <c r="K6155">
        <v>36.082500000000003</v>
      </c>
      <c r="L6155">
        <v>-85.509444000000002</v>
      </c>
      <c r="M6155" s="100" t="s">
        <v>38383</v>
      </c>
      <c r="N6155" t="s">
        <v>3589</v>
      </c>
      <c r="O6155" t="s">
        <v>42179</v>
      </c>
      <c r="P6155">
        <v>2</v>
      </c>
      <c r="Q6155" t="s">
        <v>28199</v>
      </c>
      <c r="R6155" t="s">
        <v>25812</v>
      </c>
      <c r="S6155" t="s">
        <v>26197</v>
      </c>
      <c r="T6155"/>
      <c r="U6155" t="s">
        <v>26198</v>
      </c>
      <c r="V6155" t="s">
        <v>26199</v>
      </c>
      <c r="Y6155" s="97"/>
      <c r="AA6155" s="91" t="str">
        <v>PROOS000.1PU</v>
      </c>
    </row>
    <row r="6156" spans="1:27" s="91" customFormat="1" ht="15" customHeight="1" x14ac:dyDescent="0.35">
      <c r="A6156" t="s">
        <v>18264</v>
      </c>
      <c r="B6156" t="s">
        <v>18263</v>
      </c>
      <c r="C6156" t="s">
        <v>18257</v>
      </c>
      <c r="D6156" t="s">
        <v>11525</v>
      </c>
      <c r="E6156"/>
      <c r="F6156" t="s">
        <v>29010</v>
      </c>
      <c r="G6156"/>
      <c r="H6156">
        <v>0.2</v>
      </c>
      <c r="I6156">
        <v>0.81</v>
      </c>
      <c r="J6156" t="s">
        <v>398</v>
      </c>
      <c r="K6156">
        <v>36.555199999999999</v>
      </c>
      <c r="L6156">
        <v>-83.856499999999997</v>
      </c>
      <c r="M6156" s="100" t="s">
        <v>38417</v>
      </c>
      <c r="N6156" t="s">
        <v>26260</v>
      </c>
      <c r="O6156" t="s">
        <v>42090</v>
      </c>
      <c r="P6156">
        <v>4</v>
      </c>
      <c r="Q6156" t="s">
        <v>33159</v>
      </c>
      <c r="R6156" t="s">
        <v>25825</v>
      </c>
      <c r="S6156" t="s">
        <v>26197</v>
      </c>
      <c r="T6156"/>
      <c r="U6156" t="s">
        <v>26198</v>
      </c>
      <c r="V6156" t="s">
        <v>26204</v>
      </c>
      <c r="W6156" s="91" t="s">
        <v>35778</v>
      </c>
      <c r="X6156" s="91" t="s">
        <v>38516</v>
      </c>
      <c r="Y6156" s="97"/>
      <c r="AA6156" s="91" t="str">
        <v>PROOS000.2CL</v>
      </c>
    </row>
    <row r="6157" spans="1:27" s="91" customFormat="1" ht="15" customHeight="1" x14ac:dyDescent="0.35">
      <c r="A6157" t="s">
        <v>18266</v>
      </c>
      <c r="B6157" t="s">
        <v>18265</v>
      </c>
      <c r="C6157" t="s">
        <v>18261</v>
      </c>
      <c r="D6157" t="s">
        <v>11444</v>
      </c>
      <c r="E6157"/>
      <c r="F6157" t="s">
        <v>29086</v>
      </c>
      <c r="G6157"/>
      <c r="H6157">
        <v>0.6</v>
      </c>
      <c r="I6157">
        <v>10.98</v>
      </c>
      <c r="J6157" t="s">
        <v>614</v>
      </c>
      <c r="K6157">
        <v>36.088299999999997</v>
      </c>
      <c r="L6157">
        <v>-85.507400000000004</v>
      </c>
      <c r="M6157" s="100" t="s">
        <v>38383</v>
      </c>
      <c r="N6157" t="s">
        <v>3589</v>
      </c>
      <c r="O6157" t="s">
        <v>42179</v>
      </c>
      <c r="P6157">
        <v>2</v>
      </c>
      <c r="Q6157" t="s">
        <v>28199</v>
      </c>
      <c r="R6157" t="s">
        <v>25812</v>
      </c>
      <c r="S6157" t="s">
        <v>26197</v>
      </c>
      <c r="T6157"/>
      <c r="U6157" t="s">
        <v>26198</v>
      </c>
      <c r="V6157" t="s">
        <v>26199</v>
      </c>
      <c r="X6157" s="91" t="s">
        <v>33160</v>
      </c>
      <c r="Y6157" s="97"/>
      <c r="AA6157" s="91" t="str">
        <v>PROOS000.6PU</v>
      </c>
    </row>
    <row r="6158" spans="1:27" s="91" customFormat="1" ht="15" customHeight="1" x14ac:dyDescent="0.35">
      <c r="A6158" t="s">
        <v>18268</v>
      </c>
      <c r="B6158" t="s">
        <v>18267</v>
      </c>
      <c r="C6158" t="s">
        <v>18261</v>
      </c>
      <c r="D6158" t="s">
        <v>18269</v>
      </c>
      <c r="E6158"/>
      <c r="F6158" t="s">
        <v>33</v>
      </c>
      <c r="G6158"/>
      <c r="H6158">
        <v>0.7</v>
      </c>
      <c r="I6158">
        <v>22.68</v>
      </c>
      <c r="J6158" t="s">
        <v>53</v>
      </c>
      <c r="K6158">
        <v>35.234099999999998</v>
      </c>
      <c r="L6158">
        <v>-87.082899999999995</v>
      </c>
      <c r="M6158" s="100" t="s">
        <v>38385</v>
      </c>
      <c r="N6158" t="s">
        <v>26213</v>
      </c>
      <c r="O6158" t="s">
        <v>42286</v>
      </c>
      <c r="P6158">
        <v>2</v>
      </c>
      <c r="Q6158" t="s">
        <v>33161</v>
      </c>
      <c r="R6158" t="s">
        <v>25808</v>
      </c>
      <c r="S6158" t="s">
        <v>26197</v>
      </c>
      <c r="T6158"/>
      <c r="U6158" t="s">
        <v>26198</v>
      </c>
      <c r="V6158" t="s">
        <v>26199</v>
      </c>
      <c r="Y6158" s="97"/>
      <c r="AA6158" s="91" t="str">
        <v>PROOS000.7GS</v>
      </c>
    </row>
    <row r="6159" spans="1:27" s="91" customFormat="1" ht="15" customHeight="1" x14ac:dyDescent="0.35">
      <c r="A6159" t="s">
        <v>18271</v>
      </c>
      <c r="B6159" t="s">
        <v>18270</v>
      </c>
      <c r="C6159" t="s">
        <v>18261</v>
      </c>
      <c r="D6159" t="s">
        <v>18272</v>
      </c>
      <c r="E6159"/>
      <c r="F6159" t="s">
        <v>29086</v>
      </c>
      <c r="G6159"/>
      <c r="H6159">
        <v>1.3</v>
      </c>
      <c r="I6159">
        <v>10.56</v>
      </c>
      <c r="J6159" t="s">
        <v>614</v>
      </c>
      <c r="K6159">
        <v>36.096389000000002</v>
      </c>
      <c r="L6159">
        <v>-85.50694</v>
      </c>
      <c r="M6159" s="100" t="s">
        <v>38383</v>
      </c>
      <c r="N6159" t="s">
        <v>3589</v>
      </c>
      <c r="O6159" t="s">
        <v>42179</v>
      </c>
      <c r="P6159">
        <v>2</v>
      </c>
      <c r="Q6159" t="s">
        <v>28199</v>
      </c>
      <c r="R6159" t="s">
        <v>25812</v>
      </c>
      <c r="S6159" t="s">
        <v>26197</v>
      </c>
      <c r="T6159"/>
      <c r="U6159" t="s">
        <v>26198</v>
      </c>
      <c r="V6159" t="s">
        <v>26199</v>
      </c>
      <c r="W6159" s="91" t="s">
        <v>18273</v>
      </c>
      <c r="X6159" s="91" t="s">
        <v>35779</v>
      </c>
      <c r="Y6159" s="97"/>
      <c r="AA6159" s="91" t="str">
        <v>PROOS001.3PU</v>
      </c>
    </row>
    <row r="6160" spans="1:27" s="91" customFormat="1" ht="15" customHeight="1" x14ac:dyDescent="0.35">
      <c r="A6160" t="s">
        <v>18275</v>
      </c>
      <c r="B6160" t="s">
        <v>18274</v>
      </c>
      <c r="C6160" t="s">
        <v>18261</v>
      </c>
      <c r="D6160" t="s">
        <v>18276</v>
      </c>
      <c r="E6160"/>
      <c r="F6160" t="s">
        <v>29086</v>
      </c>
      <c r="G6160"/>
      <c r="H6160">
        <v>2</v>
      </c>
      <c r="I6160">
        <v>9.9600000000000009</v>
      </c>
      <c r="J6160" t="s">
        <v>614</v>
      </c>
      <c r="K6160">
        <v>36.105710000000002</v>
      </c>
      <c r="L6160">
        <v>-85.505870000000002</v>
      </c>
      <c r="M6160" s="100" t="s">
        <v>38383</v>
      </c>
      <c r="N6160" t="s">
        <v>3589</v>
      </c>
      <c r="O6160" t="s">
        <v>42179</v>
      </c>
      <c r="P6160">
        <v>2</v>
      </c>
      <c r="Q6160" t="s">
        <v>28199</v>
      </c>
      <c r="R6160" t="s">
        <v>25812</v>
      </c>
      <c r="S6160" t="s">
        <v>26197</v>
      </c>
      <c r="T6160"/>
      <c r="U6160" t="s">
        <v>26198</v>
      </c>
      <c r="V6160" t="s">
        <v>26199</v>
      </c>
      <c r="X6160" s="91" t="s">
        <v>39997</v>
      </c>
      <c r="Y6160" s="97"/>
      <c r="AA6160" s="91" t="str">
        <v>PROOS002.0PU</v>
      </c>
    </row>
    <row r="6161" spans="1:27" s="91" customFormat="1" ht="15" customHeight="1" x14ac:dyDescent="0.35">
      <c r="A6161" t="s">
        <v>18278</v>
      </c>
      <c r="B6161" t="s">
        <v>18277</v>
      </c>
      <c r="C6161" t="s">
        <v>18261</v>
      </c>
      <c r="D6161" t="s">
        <v>18279</v>
      </c>
      <c r="E6161"/>
      <c r="F6161" t="s">
        <v>29086</v>
      </c>
      <c r="G6161"/>
      <c r="H6161">
        <v>2.4</v>
      </c>
      <c r="I6161">
        <v>9.76</v>
      </c>
      <c r="J6161" t="s">
        <v>614</v>
      </c>
      <c r="K6161">
        <v>36.108890000000002</v>
      </c>
      <c r="L6161">
        <v>-85.501390000000001</v>
      </c>
      <c r="M6161" s="100" t="s">
        <v>38383</v>
      </c>
      <c r="N6161" t="s">
        <v>3589</v>
      </c>
      <c r="O6161" t="s">
        <v>42179</v>
      </c>
      <c r="P6161">
        <v>2</v>
      </c>
      <c r="Q6161" t="s">
        <v>28170</v>
      </c>
      <c r="R6161" t="s">
        <v>25812</v>
      </c>
      <c r="S6161" t="s">
        <v>26197</v>
      </c>
      <c r="T6161"/>
      <c r="U6161" t="s">
        <v>26198</v>
      </c>
      <c r="V6161" t="s">
        <v>26199</v>
      </c>
      <c r="W6161" s="91" t="s">
        <v>18280</v>
      </c>
      <c r="X6161" s="91" t="s">
        <v>33162</v>
      </c>
      <c r="Y6161" s="97"/>
      <c r="AA6161" s="91" t="str">
        <v>PROOS002.4PU</v>
      </c>
    </row>
    <row r="6162" spans="1:27" s="91" customFormat="1" ht="15" customHeight="1" x14ac:dyDescent="0.35">
      <c r="A6162" t="s">
        <v>18282</v>
      </c>
      <c r="B6162" t="s">
        <v>18281</v>
      </c>
      <c r="C6162" t="s">
        <v>18261</v>
      </c>
      <c r="D6162" t="s">
        <v>18283</v>
      </c>
      <c r="E6162"/>
      <c r="F6162" t="s">
        <v>29086</v>
      </c>
      <c r="G6162"/>
      <c r="H6162">
        <v>2.6</v>
      </c>
      <c r="I6162">
        <v>9.69</v>
      </c>
      <c r="J6162" t="s">
        <v>614</v>
      </c>
      <c r="K6162">
        <v>36.11139</v>
      </c>
      <c r="L6162">
        <v>-85.500280000000004</v>
      </c>
      <c r="M6162" s="100" t="s">
        <v>38383</v>
      </c>
      <c r="N6162" t="s">
        <v>3589</v>
      </c>
      <c r="O6162" t="s">
        <v>42179</v>
      </c>
      <c r="P6162">
        <v>2</v>
      </c>
      <c r="Q6162" t="s">
        <v>28170</v>
      </c>
      <c r="R6162" t="s">
        <v>25812</v>
      </c>
      <c r="S6162" t="s">
        <v>26197</v>
      </c>
      <c r="T6162"/>
      <c r="U6162" t="s">
        <v>26198</v>
      </c>
      <c r="V6162" t="s">
        <v>26199</v>
      </c>
      <c r="W6162" s="91" t="s">
        <v>41636</v>
      </c>
      <c r="X6162" s="91" t="s">
        <v>41637</v>
      </c>
      <c r="Y6162" s="97"/>
      <c r="AA6162" s="91" t="str">
        <v>PROOS002.6PU</v>
      </c>
    </row>
    <row r="6163" spans="1:27" s="91" customFormat="1" ht="15" customHeight="1" x14ac:dyDescent="0.35">
      <c r="A6163" t="s">
        <v>18285</v>
      </c>
      <c r="B6163" t="s">
        <v>18284</v>
      </c>
      <c r="C6163" t="s">
        <v>18261</v>
      </c>
      <c r="D6163" t="s">
        <v>18286</v>
      </c>
      <c r="E6163"/>
      <c r="F6163" t="s">
        <v>29086</v>
      </c>
      <c r="G6163"/>
      <c r="H6163">
        <v>3.5</v>
      </c>
      <c r="I6163">
        <v>8.9700000000000006</v>
      </c>
      <c r="J6163" t="s">
        <v>614</v>
      </c>
      <c r="K6163">
        <v>36.1218</v>
      </c>
      <c r="L6163">
        <v>-85.500299999999996</v>
      </c>
      <c r="M6163" s="100" t="s">
        <v>38383</v>
      </c>
      <c r="N6163" t="s">
        <v>3589</v>
      </c>
      <c r="O6163" t="s">
        <v>42179</v>
      </c>
      <c r="P6163">
        <v>2</v>
      </c>
      <c r="Q6163" t="s">
        <v>28170</v>
      </c>
      <c r="R6163" t="s">
        <v>25812</v>
      </c>
      <c r="S6163" t="s">
        <v>26197</v>
      </c>
      <c r="T6163"/>
      <c r="U6163" t="s">
        <v>26198</v>
      </c>
      <c r="V6163" t="s">
        <v>26199</v>
      </c>
      <c r="W6163" s="91" t="s">
        <v>18287</v>
      </c>
      <c r="X6163" s="91" t="s">
        <v>33163</v>
      </c>
      <c r="Y6163" s="97"/>
      <c r="AA6163" s="91" t="str">
        <v>PROOS003.5PU</v>
      </c>
    </row>
    <row r="6164" spans="1:27" s="91" customFormat="1" ht="15" customHeight="1" x14ac:dyDescent="0.35">
      <c r="A6164" t="s">
        <v>18289</v>
      </c>
      <c r="B6164" t="s">
        <v>18288</v>
      </c>
      <c r="C6164" t="s">
        <v>18261</v>
      </c>
      <c r="D6164" t="s">
        <v>18290</v>
      </c>
      <c r="E6164"/>
      <c r="F6164" t="s">
        <v>33</v>
      </c>
      <c r="G6164"/>
      <c r="H6164">
        <v>4.2</v>
      </c>
      <c r="I6164">
        <v>14.31</v>
      </c>
      <c r="J6164" t="s">
        <v>53</v>
      </c>
      <c r="K6164">
        <v>35.243299999999998</v>
      </c>
      <c r="L6164">
        <v>-87.028899999999993</v>
      </c>
      <c r="M6164" s="100" t="s">
        <v>38385</v>
      </c>
      <c r="N6164" t="s">
        <v>26213</v>
      </c>
      <c r="O6164" t="s">
        <v>42286</v>
      </c>
      <c r="P6164">
        <v>2</v>
      </c>
      <c r="Q6164" t="s">
        <v>33161</v>
      </c>
      <c r="R6164" t="s">
        <v>25808</v>
      </c>
      <c r="S6164" t="s">
        <v>26197</v>
      </c>
      <c r="T6164"/>
      <c r="U6164" t="s">
        <v>26198</v>
      </c>
      <c r="V6164" t="s">
        <v>26199</v>
      </c>
      <c r="Y6164" s="97"/>
      <c r="AA6164" s="91" t="str">
        <v>PROOS004.2GS</v>
      </c>
    </row>
    <row r="6165" spans="1:27" s="91" customFormat="1" ht="15" customHeight="1" x14ac:dyDescent="0.35">
      <c r="A6165" t="s">
        <v>18292</v>
      </c>
      <c r="B6165" t="s">
        <v>18291</v>
      </c>
      <c r="C6165" t="s">
        <v>18293</v>
      </c>
      <c r="D6165" t="s">
        <v>18294</v>
      </c>
      <c r="E6165"/>
      <c r="F6165" t="s">
        <v>29086</v>
      </c>
      <c r="G6165"/>
      <c r="H6165">
        <v>0.1</v>
      </c>
      <c r="I6165">
        <v>0.35</v>
      </c>
      <c r="J6165" t="s">
        <v>614</v>
      </c>
      <c r="K6165">
        <v>36.139670000000002</v>
      </c>
      <c r="L6165">
        <v>-85.484849999999994</v>
      </c>
      <c r="M6165" s="100" t="s">
        <v>38383</v>
      </c>
      <c r="N6165" t="s">
        <v>3589</v>
      </c>
      <c r="O6165" t="s">
        <v>42179</v>
      </c>
      <c r="P6165">
        <v>2</v>
      </c>
      <c r="Q6165" t="s">
        <v>28170</v>
      </c>
      <c r="R6165" t="s">
        <v>25812</v>
      </c>
      <c r="S6165" t="s">
        <v>26197</v>
      </c>
      <c r="T6165"/>
      <c r="U6165" t="s">
        <v>26198</v>
      </c>
      <c r="V6165" t="s">
        <v>26199</v>
      </c>
      <c r="W6165" s="91" t="s">
        <v>18295</v>
      </c>
      <c r="X6165" s="91" t="s">
        <v>29542</v>
      </c>
      <c r="Y6165" s="97"/>
      <c r="AA6165" s="91" t="str">
        <v>PROOS5.8T0.1PU</v>
      </c>
    </row>
    <row r="6166" spans="1:27" s="91" customFormat="1" ht="15" customHeight="1" x14ac:dyDescent="0.35">
      <c r="A6166" t="s">
        <v>18297</v>
      </c>
      <c r="B6166" t="s">
        <v>18296</v>
      </c>
      <c r="C6166" t="s">
        <v>18293</v>
      </c>
      <c r="D6166" t="s">
        <v>18298</v>
      </c>
      <c r="E6166"/>
      <c r="F6166" t="s">
        <v>29086</v>
      </c>
      <c r="G6166"/>
      <c r="H6166">
        <v>0.1</v>
      </c>
      <c r="I6166">
        <v>2.33</v>
      </c>
      <c r="J6166" t="s">
        <v>614</v>
      </c>
      <c r="K6166">
        <v>36.1462</v>
      </c>
      <c r="L6166">
        <v>-85.492699999999999</v>
      </c>
      <c r="M6166" s="100" t="s">
        <v>38383</v>
      </c>
      <c r="N6166" t="s">
        <v>3589</v>
      </c>
      <c r="O6166" t="s">
        <v>42179</v>
      </c>
      <c r="P6166">
        <v>2</v>
      </c>
      <c r="Q6166" t="s">
        <v>28170</v>
      </c>
      <c r="R6166" t="s">
        <v>25812</v>
      </c>
      <c r="S6166" t="s">
        <v>26197</v>
      </c>
      <c r="T6166"/>
      <c r="U6166" t="s">
        <v>26198</v>
      </c>
      <c r="V6166" t="s">
        <v>26199</v>
      </c>
      <c r="W6166" s="91" t="s">
        <v>18299</v>
      </c>
      <c r="X6166" s="91" t="s">
        <v>33164</v>
      </c>
      <c r="Y6166" s="97"/>
      <c r="AA6166" s="91" t="str">
        <v>PROOS6.3T0.1PU</v>
      </c>
    </row>
    <row r="6167" spans="1:27" s="91" customFormat="1" ht="15" customHeight="1" x14ac:dyDescent="0.35">
      <c r="A6167" t="s">
        <v>18301</v>
      </c>
      <c r="B6167" t="s">
        <v>18300</v>
      </c>
      <c r="C6167" t="s">
        <v>18302</v>
      </c>
      <c r="D6167" t="s">
        <v>18303</v>
      </c>
      <c r="E6167"/>
      <c r="F6167" t="s">
        <v>29083</v>
      </c>
      <c r="G6167"/>
      <c r="H6167">
        <v>0.4</v>
      </c>
      <c r="I6167">
        <v>7.3</v>
      </c>
      <c r="J6167" t="s">
        <v>4</v>
      </c>
      <c r="K6167">
        <v>35.15</v>
      </c>
      <c r="L6167">
        <v>-87.313400000000001</v>
      </c>
      <c r="M6167" s="100" t="s">
        <v>38385</v>
      </c>
      <c r="N6167" t="s">
        <v>26213</v>
      </c>
      <c r="O6167" t="s">
        <v>42549</v>
      </c>
      <c r="P6167">
        <v>2</v>
      </c>
      <c r="Q6167" t="s">
        <v>33165</v>
      </c>
      <c r="R6167" t="s">
        <v>25808</v>
      </c>
      <c r="S6167" t="s">
        <v>26197</v>
      </c>
      <c r="T6167"/>
      <c r="U6167" t="s">
        <v>26198</v>
      </c>
      <c r="V6167" t="s">
        <v>26199</v>
      </c>
      <c r="Y6167" s="97"/>
      <c r="AA6167" s="91" t="str">
        <v>PROSS000.4LW</v>
      </c>
    </row>
    <row r="6168" spans="1:27" s="91" customFormat="1" ht="15" customHeight="1" x14ac:dyDescent="0.35">
      <c r="A6168" t="s">
        <v>18305</v>
      </c>
      <c r="B6168" t="s">
        <v>18304</v>
      </c>
      <c r="C6168" t="s">
        <v>18306</v>
      </c>
      <c r="D6168" t="s">
        <v>18307</v>
      </c>
      <c r="E6168"/>
      <c r="F6168" t="s">
        <v>29083</v>
      </c>
      <c r="G6168"/>
      <c r="H6168">
        <v>1</v>
      </c>
      <c r="I6168">
        <v>0.95</v>
      </c>
      <c r="J6168" t="s">
        <v>423</v>
      </c>
      <c r="K6168">
        <v>35.84057</v>
      </c>
      <c r="L6168">
        <v>-87.801569999999998</v>
      </c>
      <c r="M6168" s="100" t="s">
        <v>38391</v>
      </c>
      <c r="N6168" t="s">
        <v>26220</v>
      </c>
      <c r="O6168" t="s">
        <v>43230</v>
      </c>
      <c r="P6168">
        <v>5</v>
      </c>
      <c r="Q6168" t="s">
        <v>33166</v>
      </c>
      <c r="R6168" t="s">
        <v>25829</v>
      </c>
      <c r="S6168" t="s">
        <v>26197</v>
      </c>
      <c r="T6168"/>
      <c r="U6168" t="s">
        <v>26198</v>
      </c>
      <c r="V6168" t="s">
        <v>26199</v>
      </c>
      <c r="Y6168" s="97"/>
      <c r="AA6168" s="91" t="str">
        <v>PRUET001.0HU</v>
      </c>
    </row>
    <row r="6169" spans="1:27" s="91" customFormat="1" ht="15" customHeight="1" x14ac:dyDescent="0.35">
      <c r="A6169" t="s">
        <v>18309</v>
      </c>
      <c r="B6169" t="s">
        <v>18308</v>
      </c>
      <c r="C6169" t="s">
        <v>18310</v>
      </c>
      <c r="D6169" t="s">
        <v>14455</v>
      </c>
      <c r="E6169"/>
      <c r="F6169" t="s">
        <v>33</v>
      </c>
      <c r="G6169"/>
      <c r="H6169">
        <v>0.1</v>
      </c>
      <c r="I6169">
        <v>1.42</v>
      </c>
      <c r="J6169" t="s">
        <v>53</v>
      </c>
      <c r="K6169">
        <v>35.189770000000003</v>
      </c>
      <c r="L6169">
        <v>-87.034289999999999</v>
      </c>
      <c r="M6169" s="100" t="s">
        <v>38385</v>
      </c>
      <c r="N6169" t="s">
        <v>26213</v>
      </c>
      <c r="O6169" t="s">
        <v>42255</v>
      </c>
      <c r="P6169">
        <v>2</v>
      </c>
      <c r="Q6169" t="s">
        <v>28200</v>
      </c>
      <c r="R6169" t="s">
        <v>25808</v>
      </c>
      <c r="S6169" t="s">
        <v>26197</v>
      </c>
      <c r="T6169"/>
      <c r="U6169" t="s">
        <v>26198</v>
      </c>
      <c r="V6169" t="s">
        <v>26199</v>
      </c>
      <c r="W6169" s="91" t="s">
        <v>35780</v>
      </c>
      <c r="Y6169" s="97"/>
      <c r="AA6169" s="91" t="str">
        <v>PRUN000.1GS</v>
      </c>
    </row>
    <row r="6170" spans="1:27" s="91" customFormat="1" ht="15" customHeight="1" x14ac:dyDescent="0.35">
      <c r="A6170" t="s">
        <v>18312</v>
      </c>
      <c r="B6170" t="s">
        <v>18311</v>
      </c>
      <c r="C6170" t="s">
        <v>18310</v>
      </c>
      <c r="D6170" t="s">
        <v>35781</v>
      </c>
      <c r="E6170"/>
      <c r="F6170" t="s">
        <v>9</v>
      </c>
      <c r="G6170"/>
      <c r="H6170">
        <v>1</v>
      </c>
      <c r="I6170">
        <v>26.17</v>
      </c>
      <c r="J6170" t="s">
        <v>3832</v>
      </c>
      <c r="K6170">
        <v>35.275300000000001</v>
      </c>
      <c r="L6170">
        <v>-89.0017</v>
      </c>
      <c r="M6170" s="100" t="s">
        <v>38450</v>
      </c>
      <c r="N6170" t="s">
        <v>26319</v>
      </c>
      <c r="O6170" t="s">
        <v>43456</v>
      </c>
      <c r="P6170">
        <v>4</v>
      </c>
      <c r="Q6170" t="s">
        <v>33167</v>
      </c>
      <c r="R6170" t="s">
        <v>25828</v>
      </c>
      <c r="S6170" t="s">
        <v>26197</v>
      </c>
      <c r="T6170"/>
      <c r="U6170" t="s">
        <v>26198</v>
      </c>
      <c r="V6170" t="s">
        <v>26199</v>
      </c>
      <c r="Y6170" s="97"/>
      <c r="AA6170" s="91" t="str">
        <v>PRUN001.0HR</v>
      </c>
    </row>
    <row r="6171" spans="1:27" s="91" customFormat="1" ht="15" customHeight="1" x14ac:dyDescent="0.35">
      <c r="A6171" t="s">
        <v>18314</v>
      </c>
      <c r="B6171" t="s">
        <v>18313</v>
      </c>
      <c r="C6171" t="s">
        <v>18315</v>
      </c>
      <c r="D6171" t="s">
        <v>18316</v>
      </c>
      <c r="E6171"/>
      <c r="F6171" t="s">
        <v>9</v>
      </c>
      <c r="G6171"/>
      <c r="H6171">
        <v>0.3</v>
      </c>
      <c r="I6171">
        <v>0.09</v>
      </c>
      <c r="J6171" t="s">
        <v>3832</v>
      </c>
      <c r="K6171">
        <v>35.2742</v>
      </c>
      <c r="L6171">
        <v>-89.018699999999995</v>
      </c>
      <c r="M6171" s="100" t="s">
        <v>38450</v>
      </c>
      <c r="N6171" t="s">
        <v>26319</v>
      </c>
      <c r="O6171" t="s">
        <v>43456</v>
      </c>
      <c r="P6171">
        <v>4</v>
      </c>
      <c r="Q6171" t="s">
        <v>33167</v>
      </c>
      <c r="R6171" t="s">
        <v>25828</v>
      </c>
      <c r="S6171" t="s">
        <v>26197</v>
      </c>
      <c r="T6171"/>
      <c r="U6171" t="s">
        <v>26198</v>
      </c>
      <c r="V6171" t="s">
        <v>26199</v>
      </c>
      <c r="W6171" s="91" t="s">
        <v>18317</v>
      </c>
      <c r="X6171" s="91" t="s">
        <v>29542</v>
      </c>
      <c r="Y6171" s="97"/>
      <c r="AA6171" s="91" t="str">
        <v>PRUN2.4T0.3HR</v>
      </c>
    </row>
    <row r="6172" spans="1:27" s="91" customFormat="1" ht="15" customHeight="1" x14ac:dyDescent="0.35">
      <c r="A6172" t="s">
        <v>18319</v>
      </c>
      <c r="B6172" t="s">
        <v>18318</v>
      </c>
      <c r="C6172" t="s">
        <v>18320</v>
      </c>
      <c r="D6172" t="s">
        <v>18321</v>
      </c>
      <c r="E6172"/>
      <c r="F6172" t="s">
        <v>29083</v>
      </c>
      <c r="G6172"/>
      <c r="H6172">
        <v>2</v>
      </c>
      <c r="I6172">
        <v>6.18</v>
      </c>
      <c r="J6172" t="s">
        <v>22</v>
      </c>
      <c r="K6172">
        <v>36.668329999999997</v>
      </c>
      <c r="L6172">
        <v>-87.962500000000006</v>
      </c>
      <c r="M6172" s="100" t="s">
        <v>38380</v>
      </c>
      <c r="N6172" t="s">
        <v>26208</v>
      </c>
      <c r="O6172" t="s">
        <v>43225</v>
      </c>
      <c r="P6172">
        <v>5</v>
      </c>
      <c r="Q6172" t="s">
        <v>33168</v>
      </c>
      <c r="R6172" t="s">
        <v>25829</v>
      </c>
      <c r="S6172" t="s">
        <v>26197</v>
      </c>
      <c r="T6172"/>
      <c r="U6172" t="s">
        <v>26198</v>
      </c>
      <c r="V6172" t="s">
        <v>26199</v>
      </c>
      <c r="W6172" s="91" t="s">
        <v>18322</v>
      </c>
      <c r="X6172" s="91" t="s">
        <v>35782</v>
      </c>
      <c r="Y6172" s="97"/>
      <c r="AA6172" s="91" t="str">
        <v>PRYOR002.0ST</v>
      </c>
    </row>
    <row r="6173" spans="1:27" s="91" customFormat="1" ht="15" customHeight="1" x14ac:dyDescent="0.35">
      <c r="A6173" t="s">
        <v>18324</v>
      </c>
      <c r="B6173" t="s">
        <v>18323</v>
      </c>
      <c r="C6173" t="s">
        <v>18320</v>
      </c>
      <c r="D6173" t="s">
        <v>18325</v>
      </c>
      <c r="E6173"/>
      <c r="F6173" t="s">
        <v>29083</v>
      </c>
      <c r="G6173"/>
      <c r="H6173">
        <v>3</v>
      </c>
      <c r="I6173">
        <v>4.82</v>
      </c>
      <c r="J6173" t="s">
        <v>22</v>
      </c>
      <c r="K6173">
        <v>36.657890000000002</v>
      </c>
      <c r="L6173">
        <v>-87.97381</v>
      </c>
      <c r="M6173" s="100" t="s">
        <v>38380</v>
      </c>
      <c r="N6173" t="s">
        <v>26208</v>
      </c>
      <c r="O6173" t="s">
        <v>43225</v>
      </c>
      <c r="P6173">
        <v>5</v>
      </c>
      <c r="Q6173" t="s">
        <v>33168</v>
      </c>
      <c r="R6173" t="s">
        <v>25829</v>
      </c>
      <c r="S6173" t="s">
        <v>26197</v>
      </c>
      <c r="T6173"/>
      <c r="U6173" t="s">
        <v>26198</v>
      </c>
      <c r="V6173" t="s">
        <v>26199</v>
      </c>
      <c r="Y6173" s="97"/>
      <c r="AA6173" s="91" t="str">
        <v>PRYOR003.0ST</v>
      </c>
    </row>
    <row r="6174" spans="1:27" s="91" customFormat="1" ht="15" customHeight="1" x14ac:dyDescent="0.35">
      <c r="A6174" t="s">
        <v>18327</v>
      </c>
      <c r="B6174" t="s">
        <v>18326</v>
      </c>
      <c r="C6174" t="s">
        <v>18328</v>
      </c>
      <c r="D6174" t="s">
        <v>18329</v>
      </c>
      <c r="E6174"/>
      <c r="F6174" t="s">
        <v>115</v>
      </c>
      <c r="G6174"/>
      <c r="H6174">
        <v>0.9</v>
      </c>
      <c r="I6174">
        <v>5.3</v>
      </c>
      <c r="J6174" t="s">
        <v>583</v>
      </c>
      <c r="K6174">
        <v>34.992699999999999</v>
      </c>
      <c r="L6174">
        <v>-85.713399999999993</v>
      </c>
      <c r="M6174" s="100" t="s">
        <v>38430</v>
      </c>
      <c r="N6174" t="s">
        <v>26288</v>
      </c>
      <c r="O6174" t="s">
        <v>42997</v>
      </c>
      <c r="P6174">
        <v>5</v>
      </c>
      <c r="Q6174" t="s">
        <v>33169</v>
      </c>
      <c r="R6174" t="s">
        <v>25802</v>
      </c>
      <c r="S6174" t="s">
        <v>26197</v>
      </c>
      <c r="T6174"/>
      <c r="U6174" t="s">
        <v>26198</v>
      </c>
      <c r="V6174" t="s">
        <v>26199</v>
      </c>
      <c r="W6174" s="91" t="s">
        <v>35783</v>
      </c>
      <c r="X6174" s="91" t="s">
        <v>30203</v>
      </c>
      <c r="Y6174" s="97"/>
      <c r="AA6174" s="91" t="str">
        <v>PSPRI000.9MI</v>
      </c>
    </row>
    <row r="6175" spans="1:27" s="91" customFormat="1" ht="15" customHeight="1" x14ac:dyDescent="0.35">
      <c r="A6175" t="s">
        <v>18331</v>
      </c>
      <c r="B6175" t="s">
        <v>18330</v>
      </c>
      <c r="C6175" t="s">
        <v>18332</v>
      </c>
      <c r="D6175" t="s">
        <v>18333</v>
      </c>
      <c r="E6175"/>
      <c r="F6175" t="s">
        <v>44</v>
      </c>
      <c r="G6175"/>
      <c r="H6175">
        <v>1.4</v>
      </c>
      <c r="I6175">
        <v>1.43</v>
      </c>
      <c r="J6175" t="s">
        <v>270</v>
      </c>
      <c r="K6175">
        <v>36.591000000000001</v>
      </c>
      <c r="L6175">
        <v>-82.0505</v>
      </c>
      <c r="M6175" s="100" t="s">
        <v>38412</v>
      </c>
      <c r="N6175" t="s">
        <v>29031</v>
      </c>
      <c r="O6175" t="s">
        <v>42745</v>
      </c>
      <c r="P6175">
        <v>2</v>
      </c>
      <c r="Q6175" t="s">
        <v>28201</v>
      </c>
      <c r="R6175" t="s">
        <v>25821</v>
      </c>
      <c r="S6175" t="s">
        <v>26197</v>
      </c>
      <c r="T6175"/>
      <c r="U6175" t="s">
        <v>26198</v>
      </c>
      <c r="V6175" t="s">
        <v>26204</v>
      </c>
      <c r="X6175" s="91" t="s">
        <v>33170</v>
      </c>
      <c r="Y6175" s="97"/>
      <c r="AA6175" s="91" t="str">
        <v>PSPRI001.4SU</v>
      </c>
    </row>
    <row r="6176" spans="1:27" s="91" customFormat="1" ht="15" customHeight="1" x14ac:dyDescent="0.35">
      <c r="A6176" t="s">
        <v>18335</v>
      </c>
      <c r="B6176" t="s">
        <v>18334</v>
      </c>
      <c r="C6176" t="s">
        <v>18336</v>
      </c>
      <c r="D6176" t="s">
        <v>18337</v>
      </c>
      <c r="E6176"/>
      <c r="F6176" t="s">
        <v>58</v>
      </c>
      <c r="G6176"/>
      <c r="H6176">
        <v>0.1</v>
      </c>
      <c r="I6176">
        <v>0.16</v>
      </c>
      <c r="J6176" t="s">
        <v>313</v>
      </c>
      <c r="K6176">
        <v>35.941499999999998</v>
      </c>
      <c r="L6176">
        <v>-84.887100000000004</v>
      </c>
      <c r="M6176" s="100" t="s">
        <v>38416</v>
      </c>
      <c r="N6176" t="s">
        <v>26258</v>
      </c>
      <c r="O6176" t="s">
        <v>42157</v>
      </c>
      <c r="P6176">
        <v>1</v>
      </c>
      <c r="Q6176" t="s">
        <v>28655</v>
      </c>
      <c r="R6176" t="s">
        <v>25812</v>
      </c>
      <c r="S6176" t="s">
        <v>26197</v>
      </c>
      <c r="T6176"/>
      <c r="U6176" t="s">
        <v>26198</v>
      </c>
      <c r="V6176" t="s">
        <v>26199</v>
      </c>
      <c r="W6176" s="91" t="s">
        <v>18338</v>
      </c>
      <c r="X6176" s="91" t="s">
        <v>35784</v>
      </c>
      <c r="Y6176" s="97"/>
      <c r="AA6176" s="91" t="str">
        <v>PTHIC0.8T0.1CU</v>
      </c>
    </row>
    <row r="6177" spans="1:27" s="91" customFormat="1" ht="15" customHeight="1" x14ac:dyDescent="0.35">
      <c r="A6177" t="s">
        <v>18340</v>
      </c>
      <c r="B6177" t="s">
        <v>18339</v>
      </c>
      <c r="C6177" t="s">
        <v>18341</v>
      </c>
      <c r="D6177" t="s">
        <v>18342</v>
      </c>
      <c r="E6177"/>
      <c r="F6177" t="s">
        <v>58</v>
      </c>
      <c r="G6177"/>
      <c r="H6177">
        <v>0.3</v>
      </c>
      <c r="I6177">
        <v>1.1399999999999999</v>
      </c>
      <c r="J6177" t="s">
        <v>313</v>
      </c>
      <c r="K6177">
        <v>35.934600000000003</v>
      </c>
      <c r="L6177">
        <v>-84.887500000000003</v>
      </c>
      <c r="M6177" s="100" t="s">
        <v>38416</v>
      </c>
      <c r="N6177" t="s">
        <v>26258</v>
      </c>
      <c r="O6177" t="s">
        <v>42157</v>
      </c>
      <c r="P6177">
        <v>1</v>
      </c>
      <c r="Q6177" t="s">
        <v>28655</v>
      </c>
      <c r="R6177" t="s">
        <v>25812</v>
      </c>
      <c r="S6177" t="s">
        <v>26197</v>
      </c>
      <c r="T6177"/>
      <c r="U6177" t="s">
        <v>26198</v>
      </c>
      <c r="V6177" t="s">
        <v>26199</v>
      </c>
      <c r="X6177" s="91" t="s">
        <v>35785</v>
      </c>
      <c r="Y6177" s="97"/>
      <c r="AA6177" s="91" t="str">
        <v>PTHIC000.3CU</v>
      </c>
    </row>
    <row r="6178" spans="1:27" s="91" customFormat="1" ht="15" customHeight="1" x14ac:dyDescent="0.35">
      <c r="A6178" t="s">
        <v>18344</v>
      </c>
      <c r="B6178" t="s">
        <v>18343</v>
      </c>
      <c r="C6178" t="s">
        <v>18341</v>
      </c>
      <c r="D6178" t="s">
        <v>18345</v>
      </c>
      <c r="E6178"/>
      <c r="F6178" t="s">
        <v>58</v>
      </c>
      <c r="G6178"/>
      <c r="H6178">
        <v>0.6</v>
      </c>
      <c r="I6178">
        <v>1.1499999999999999</v>
      </c>
      <c r="J6178" t="s">
        <v>313</v>
      </c>
      <c r="K6178">
        <v>35.941600000000001</v>
      </c>
      <c r="L6178">
        <v>-84.885390000000001</v>
      </c>
      <c r="M6178" s="100" t="s">
        <v>38416</v>
      </c>
      <c r="N6178" t="s">
        <v>26258</v>
      </c>
      <c r="O6178" t="s">
        <v>42157</v>
      </c>
      <c r="P6178">
        <v>1</v>
      </c>
      <c r="Q6178" t="s">
        <v>28655</v>
      </c>
      <c r="R6178" t="s">
        <v>25812</v>
      </c>
      <c r="S6178" t="s">
        <v>26197</v>
      </c>
      <c r="T6178"/>
      <c r="U6178" t="s">
        <v>26198</v>
      </c>
      <c r="V6178" t="s">
        <v>26199</v>
      </c>
      <c r="X6178" s="91" t="s">
        <v>35786</v>
      </c>
      <c r="Y6178" s="97"/>
      <c r="AA6178" s="91" t="str">
        <v>PTHIC000.6CU</v>
      </c>
    </row>
    <row r="6179" spans="1:27" s="91" customFormat="1" ht="15" customHeight="1" x14ac:dyDescent="0.35">
      <c r="A6179" t="s">
        <v>18347</v>
      </c>
      <c r="B6179" t="s">
        <v>18346</v>
      </c>
      <c r="C6179" t="s">
        <v>18348</v>
      </c>
      <c r="D6179" t="s">
        <v>18349</v>
      </c>
      <c r="E6179"/>
      <c r="F6179" t="s">
        <v>929</v>
      </c>
      <c r="G6179"/>
      <c r="H6179">
        <v>0.2</v>
      </c>
      <c r="I6179"/>
      <c r="J6179" t="s">
        <v>919</v>
      </c>
      <c r="K6179">
        <v>35.304600000000001</v>
      </c>
      <c r="L6179">
        <v>-90.068100000000001</v>
      </c>
      <c r="M6179" s="100" t="s">
        <v>38425</v>
      </c>
      <c r="N6179" t="s">
        <v>26273</v>
      </c>
      <c r="O6179" t="s">
        <v>42923</v>
      </c>
      <c r="P6179">
        <v>5</v>
      </c>
      <c r="Q6179" t="s">
        <v>33171</v>
      </c>
      <c r="R6179" t="s">
        <v>25828</v>
      </c>
      <c r="S6179" t="s">
        <v>26197</v>
      </c>
      <c r="T6179" t="s">
        <v>28202</v>
      </c>
      <c r="U6179" t="s">
        <v>26207</v>
      </c>
      <c r="V6179" t="s">
        <v>26199</v>
      </c>
      <c r="W6179" s="91" t="s">
        <v>18350</v>
      </c>
      <c r="X6179" s="91" t="s">
        <v>35787</v>
      </c>
      <c r="Y6179" s="97"/>
      <c r="AA6179" s="91" t="str">
        <v>PTREE000.2SH</v>
      </c>
    </row>
    <row r="6180" spans="1:27" s="91" customFormat="1" ht="15" customHeight="1" x14ac:dyDescent="0.35">
      <c r="A6180" t="s">
        <v>33172</v>
      </c>
      <c r="B6180" t="s">
        <v>33173</v>
      </c>
      <c r="C6180" t="s">
        <v>33174</v>
      </c>
      <c r="D6180" t="s">
        <v>33175</v>
      </c>
      <c r="E6180"/>
      <c r="F6180" t="s">
        <v>929</v>
      </c>
      <c r="G6180"/>
      <c r="H6180">
        <v>0.7</v>
      </c>
      <c r="I6180">
        <v>0.22</v>
      </c>
      <c r="J6180" t="s">
        <v>919</v>
      </c>
      <c r="K6180">
        <v>35.314996999999998</v>
      </c>
      <c r="L6180">
        <v>-90.058076</v>
      </c>
      <c r="M6180" s="100" t="s">
        <v>38425</v>
      </c>
      <c r="N6180" t="s">
        <v>26273</v>
      </c>
      <c r="O6180" t="s">
        <v>42923</v>
      </c>
      <c r="P6180">
        <v>5</v>
      </c>
      <c r="Q6180" t="s">
        <v>33171</v>
      </c>
      <c r="R6180" t="s">
        <v>25828</v>
      </c>
      <c r="S6180" t="s">
        <v>26197</v>
      </c>
      <c r="T6180"/>
      <c r="U6180" t="s">
        <v>26198</v>
      </c>
      <c r="V6180" t="s">
        <v>26204</v>
      </c>
      <c r="Y6180" s="97"/>
      <c r="AA6180" s="91" t="str">
        <v>PTREE000.7SH</v>
      </c>
    </row>
    <row r="6181" spans="1:27" s="91" customFormat="1" ht="15" customHeight="1" x14ac:dyDescent="0.35">
      <c r="A6181" t="s">
        <v>18352</v>
      </c>
      <c r="B6181" t="s">
        <v>18351</v>
      </c>
      <c r="C6181" t="s">
        <v>18353</v>
      </c>
      <c r="D6181" t="s">
        <v>18354</v>
      </c>
      <c r="E6181"/>
      <c r="F6181" t="s">
        <v>75</v>
      </c>
      <c r="G6181"/>
      <c r="H6181">
        <v>0.1</v>
      </c>
      <c r="I6181">
        <v>3.4</v>
      </c>
      <c r="J6181" t="s">
        <v>148</v>
      </c>
      <c r="K6181">
        <v>35.743690999999998</v>
      </c>
      <c r="L6181">
        <v>-86.594480000000004</v>
      </c>
      <c r="M6181" s="100" t="s">
        <v>38379</v>
      </c>
      <c r="N6181" t="s">
        <v>26205</v>
      </c>
      <c r="O6181" t="s">
        <v>42774</v>
      </c>
      <c r="P6181">
        <v>1</v>
      </c>
      <c r="Q6181" t="s">
        <v>33176</v>
      </c>
      <c r="R6181" t="s">
        <v>25829</v>
      </c>
      <c r="S6181" t="s">
        <v>26197</v>
      </c>
      <c r="T6181"/>
      <c r="U6181" t="s">
        <v>26198</v>
      </c>
      <c r="V6181" t="s">
        <v>26199</v>
      </c>
      <c r="W6181" s="91" t="s">
        <v>18355</v>
      </c>
      <c r="Y6181" s="97"/>
      <c r="AA6181" s="91" t="str">
        <v>PUCKE000.1RU</v>
      </c>
    </row>
    <row r="6182" spans="1:27" s="91" customFormat="1" ht="15" customHeight="1" x14ac:dyDescent="0.35">
      <c r="A6182" t="s">
        <v>18357</v>
      </c>
      <c r="B6182" t="s">
        <v>18356</v>
      </c>
      <c r="C6182" t="s">
        <v>18358</v>
      </c>
      <c r="D6182" t="s">
        <v>534</v>
      </c>
      <c r="E6182"/>
      <c r="F6182" t="s">
        <v>75</v>
      </c>
      <c r="G6182"/>
      <c r="H6182">
        <v>1.9</v>
      </c>
      <c r="I6182">
        <v>20.58</v>
      </c>
      <c r="J6182" t="s">
        <v>148</v>
      </c>
      <c r="K6182">
        <v>35.844929999999998</v>
      </c>
      <c r="L6182">
        <v>-86.460189999999997</v>
      </c>
      <c r="M6182" s="100" t="s">
        <v>38401</v>
      </c>
      <c r="N6182" t="s">
        <v>26226</v>
      </c>
      <c r="O6182" t="s">
        <v>42818</v>
      </c>
      <c r="P6182">
        <v>2</v>
      </c>
      <c r="Q6182" t="s">
        <v>33177</v>
      </c>
      <c r="R6182" t="s">
        <v>25829</v>
      </c>
      <c r="S6182" t="s">
        <v>26197</v>
      </c>
      <c r="T6182"/>
      <c r="U6182" t="s">
        <v>26198</v>
      </c>
      <c r="V6182" t="s">
        <v>26199</v>
      </c>
      <c r="Y6182" s="97"/>
      <c r="AA6182" s="91" t="str">
        <v>PUCKE001.9RU</v>
      </c>
    </row>
    <row r="6183" spans="1:27" s="91" customFormat="1" ht="15" customHeight="1" x14ac:dyDescent="0.35">
      <c r="A6183" s="310" t="s">
        <v>18360</v>
      </c>
      <c r="B6183" s="310" t="s">
        <v>18359</v>
      </c>
      <c r="C6183" s="310" t="s">
        <v>18361</v>
      </c>
      <c r="D6183" s="310" t="s">
        <v>18362</v>
      </c>
      <c r="E6183" s="310"/>
      <c r="F6183" s="310" t="s">
        <v>44</v>
      </c>
      <c r="G6183" s="310"/>
      <c r="H6183" s="314">
        <v>0.2</v>
      </c>
      <c r="I6183" s="314">
        <v>3.44</v>
      </c>
      <c r="J6183" s="310" t="s">
        <v>64</v>
      </c>
      <c r="K6183" s="314">
        <v>36.18526</v>
      </c>
      <c r="L6183" s="314">
        <v>-82.714979999999997</v>
      </c>
      <c r="M6183" s="100" t="s">
        <v>38387</v>
      </c>
      <c r="N6183" s="310" t="s">
        <v>26214</v>
      </c>
      <c r="O6183" s="310" t="s">
        <v>42262</v>
      </c>
      <c r="P6183" s="314">
        <v>5</v>
      </c>
      <c r="Q6183" s="310" t="s">
        <v>28203</v>
      </c>
      <c r="R6183" s="310" t="s">
        <v>25821</v>
      </c>
      <c r="S6183" s="310" t="s">
        <v>26197</v>
      </c>
      <c r="T6183" s="310"/>
      <c r="U6183" s="310" t="s">
        <v>26198</v>
      </c>
      <c r="V6183" s="310" t="s">
        <v>26204</v>
      </c>
      <c r="Y6183" s="97"/>
      <c r="AA6183" s="91" t="str">
        <v>PUDDI000.2GE</v>
      </c>
    </row>
    <row r="6184" spans="1:27" s="91" customFormat="1" ht="15" customHeight="1" x14ac:dyDescent="0.35">
      <c r="A6184" s="310" t="s">
        <v>36699</v>
      </c>
      <c r="B6184" s="310" t="s">
        <v>18363</v>
      </c>
      <c r="C6184" s="310" t="s">
        <v>36700</v>
      </c>
      <c r="D6184" s="310" t="s">
        <v>36701</v>
      </c>
      <c r="E6184" s="310"/>
      <c r="F6184" s="310" t="s">
        <v>9</v>
      </c>
      <c r="G6184" s="310"/>
      <c r="H6184" s="314">
        <v>0.1</v>
      </c>
      <c r="I6184" s="314">
        <v>0.16</v>
      </c>
      <c r="J6184" s="310" t="s">
        <v>3832</v>
      </c>
      <c r="K6184" s="314">
        <v>35.338610000000003</v>
      </c>
      <c r="L6184" s="314">
        <v>-88.960740000000001</v>
      </c>
      <c r="M6184" s="100" t="s">
        <v>38450</v>
      </c>
      <c r="N6184" s="310" t="s">
        <v>26319</v>
      </c>
      <c r="O6184" s="310" t="s">
        <v>42641</v>
      </c>
      <c r="P6184" s="314">
        <v>4</v>
      </c>
      <c r="Q6184" s="310" t="s">
        <v>28204</v>
      </c>
      <c r="R6184" s="310" t="s">
        <v>25828</v>
      </c>
      <c r="S6184" s="310" t="s">
        <v>26197</v>
      </c>
      <c r="T6184" s="310"/>
      <c r="U6184" s="310" t="s">
        <v>26198</v>
      </c>
      <c r="V6184" s="310" t="s">
        <v>26199</v>
      </c>
      <c r="W6184" s="91" t="s">
        <v>18364</v>
      </c>
      <c r="X6184" s="91" t="s">
        <v>36702</v>
      </c>
      <c r="Y6184" s="97"/>
      <c r="AA6184" s="91" t="str">
        <v>PUGH0.2T0.1HR</v>
      </c>
    </row>
    <row r="6185" spans="1:27" s="91" customFormat="1" ht="15" customHeight="1" x14ac:dyDescent="0.35">
      <c r="A6185" t="s">
        <v>36703</v>
      </c>
      <c r="B6185" t="s">
        <v>36704</v>
      </c>
      <c r="C6185" t="s">
        <v>18365</v>
      </c>
      <c r="D6185" t="s">
        <v>36705</v>
      </c>
      <c r="E6185"/>
      <c r="F6185" t="s">
        <v>9</v>
      </c>
      <c r="G6185"/>
      <c r="H6185">
        <v>0.1</v>
      </c>
      <c r="I6185">
        <v>3.4</v>
      </c>
      <c r="J6185" t="s">
        <v>3832</v>
      </c>
      <c r="K6185">
        <v>35.335929999999998</v>
      </c>
      <c r="L6185">
        <v>-88.962019999999995</v>
      </c>
      <c r="M6185" s="100" t="s">
        <v>38450</v>
      </c>
      <c r="N6185" t="s">
        <v>26319</v>
      </c>
      <c r="O6185" t="s">
        <v>42641</v>
      </c>
      <c r="P6185">
        <v>4</v>
      </c>
      <c r="Q6185" t="s">
        <v>28204</v>
      </c>
      <c r="R6185" t="s">
        <v>25828</v>
      </c>
      <c r="S6185" t="s">
        <v>26197</v>
      </c>
      <c r="T6185"/>
      <c r="U6185" t="s">
        <v>26198</v>
      </c>
      <c r="V6185" t="s">
        <v>26199</v>
      </c>
      <c r="Y6185" s="97"/>
      <c r="AA6185" s="91" t="str">
        <v>PUGH000.1HR</v>
      </c>
    </row>
    <row r="6186" spans="1:27" s="91" customFormat="1" ht="15" customHeight="1" x14ac:dyDescent="0.35">
      <c r="A6186" s="310" t="s">
        <v>18367</v>
      </c>
      <c r="B6186" s="310" t="s">
        <v>18366</v>
      </c>
      <c r="C6186" s="310" t="s">
        <v>18365</v>
      </c>
      <c r="D6186" s="310" t="s">
        <v>18368</v>
      </c>
      <c r="E6186" s="310"/>
      <c r="F6186" s="310" t="s">
        <v>9</v>
      </c>
      <c r="G6186" s="310"/>
      <c r="H6186" s="314">
        <v>0.6</v>
      </c>
      <c r="I6186" s="314">
        <v>4.21</v>
      </c>
      <c r="J6186" s="310" t="s">
        <v>3832</v>
      </c>
      <c r="K6186" s="314">
        <v>35.40419</v>
      </c>
      <c r="L6186" s="314">
        <v>-88.921679999999995</v>
      </c>
      <c r="M6186" s="100" t="s">
        <v>38450</v>
      </c>
      <c r="N6186" s="310" t="s">
        <v>26319</v>
      </c>
      <c r="O6186" s="310" t="s">
        <v>42446</v>
      </c>
      <c r="P6186" s="314">
        <v>4</v>
      </c>
      <c r="Q6186" s="310" t="s">
        <v>33178</v>
      </c>
      <c r="R6186" s="310" t="s">
        <v>25828</v>
      </c>
      <c r="S6186" s="310" t="s">
        <v>26197</v>
      </c>
      <c r="T6186" s="310"/>
      <c r="U6186" s="310" t="s">
        <v>26198</v>
      </c>
      <c r="V6186" s="310" t="s">
        <v>26199</v>
      </c>
      <c r="Y6186" s="97"/>
      <c r="AA6186" s="91" t="str">
        <v>PUGH000.6HR</v>
      </c>
    </row>
    <row r="6187" spans="1:27" s="91" customFormat="1" ht="15" customHeight="1" x14ac:dyDescent="0.35">
      <c r="A6187" s="310" t="s">
        <v>18370</v>
      </c>
      <c r="B6187" s="310" t="s">
        <v>18369</v>
      </c>
      <c r="C6187" s="310" t="s">
        <v>18371</v>
      </c>
      <c r="D6187" s="310" t="s">
        <v>1988</v>
      </c>
      <c r="E6187" s="310"/>
      <c r="F6187" s="310" t="s">
        <v>29083</v>
      </c>
      <c r="G6187" s="310"/>
      <c r="H6187" s="314">
        <v>0.4</v>
      </c>
      <c r="I6187" s="314">
        <v>6.3</v>
      </c>
      <c r="J6187" s="310" t="s">
        <v>423</v>
      </c>
      <c r="K6187" s="314">
        <v>36.028100000000002</v>
      </c>
      <c r="L6187" s="314">
        <v>-87.820719999999994</v>
      </c>
      <c r="M6187" s="100" t="s">
        <v>38382</v>
      </c>
      <c r="N6187" s="310" t="s">
        <v>26210</v>
      </c>
      <c r="O6187" s="310" t="s">
        <v>42625</v>
      </c>
      <c r="P6187" s="314">
        <v>3</v>
      </c>
      <c r="Q6187" s="310" t="s">
        <v>33179</v>
      </c>
      <c r="R6187" s="310" t="s">
        <v>25829</v>
      </c>
      <c r="S6187" s="310" t="s">
        <v>26197</v>
      </c>
      <c r="T6187" s="310"/>
      <c r="U6187" s="310" t="s">
        <v>26198</v>
      </c>
      <c r="V6187" s="310" t="s">
        <v>26199</v>
      </c>
      <c r="X6187" s="91" t="s">
        <v>33180</v>
      </c>
      <c r="Y6187" s="97"/>
      <c r="AA6187" s="91" t="str">
        <v>PUMPK000.4HU</v>
      </c>
    </row>
    <row r="6188" spans="1:27" s="91" customFormat="1" ht="15" customHeight="1" x14ac:dyDescent="0.35">
      <c r="A6188" t="s">
        <v>33181</v>
      </c>
      <c r="B6188" t="s">
        <v>33182</v>
      </c>
      <c r="C6188" t="s">
        <v>18371</v>
      </c>
      <c r="D6188" t="s">
        <v>33183</v>
      </c>
      <c r="E6188"/>
      <c r="F6188" t="s">
        <v>75</v>
      </c>
      <c r="G6188"/>
      <c r="H6188">
        <v>2</v>
      </c>
      <c r="I6188">
        <v>6.5</v>
      </c>
      <c r="J6188" t="s">
        <v>34</v>
      </c>
      <c r="K6188">
        <v>35.646099999999997</v>
      </c>
      <c r="L6188">
        <v>-86.873130000000003</v>
      </c>
      <c r="M6188" s="100" t="s">
        <v>38389</v>
      </c>
      <c r="N6188" t="s">
        <v>26217</v>
      </c>
      <c r="O6188" t="s">
        <v>42200</v>
      </c>
      <c r="P6188">
        <v>4</v>
      </c>
      <c r="Q6188" t="s">
        <v>33184</v>
      </c>
      <c r="R6188" t="s">
        <v>25808</v>
      </c>
      <c r="S6188" t="s">
        <v>26197</v>
      </c>
      <c r="T6188"/>
      <c r="U6188" t="s">
        <v>26198</v>
      </c>
      <c r="V6188" t="s">
        <v>26199</v>
      </c>
      <c r="W6188" s="91" t="s">
        <v>39120</v>
      </c>
      <c r="X6188" s="91" t="s">
        <v>41638</v>
      </c>
      <c r="Y6188" s="97"/>
      <c r="AA6188" s="91" t="str">
        <v>PUMPK002.0MY</v>
      </c>
    </row>
    <row r="6189" spans="1:27" s="91" customFormat="1" ht="15" customHeight="1" x14ac:dyDescent="0.35">
      <c r="A6189" s="310" t="s">
        <v>18373</v>
      </c>
      <c r="B6189" s="310" t="s">
        <v>18372</v>
      </c>
      <c r="C6189" s="310" t="s">
        <v>18374</v>
      </c>
      <c r="D6189" s="310" t="s">
        <v>18375</v>
      </c>
      <c r="E6189" s="310"/>
      <c r="F6189" s="310" t="s">
        <v>29083</v>
      </c>
      <c r="G6189" s="310"/>
      <c r="H6189" s="314">
        <v>0.6</v>
      </c>
      <c r="I6189" s="314">
        <v>5.51</v>
      </c>
      <c r="J6189" s="310" t="s">
        <v>53</v>
      </c>
      <c r="K6189" s="314">
        <v>35.040100000000002</v>
      </c>
      <c r="L6189" s="314">
        <v>-87.207999999999998</v>
      </c>
      <c r="M6189" s="100" t="s">
        <v>38385</v>
      </c>
      <c r="N6189" s="310" t="s">
        <v>26213</v>
      </c>
      <c r="O6189" s="310" t="s">
        <v>43106</v>
      </c>
      <c r="P6189" s="314">
        <v>2</v>
      </c>
      <c r="Q6189" s="310" t="s">
        <v>33185</v>
      </c>
      <c r="R6189" s="310" t="s">
        <v>25808</v>
      </c>
      <c r="S6189" s="310" t="s">
        <v>26197</v>
      </c>
      <c r="T6189" s="310"/>
      <c r="U6189" s="310" t="s">
        <v>26198</v>
      </c>
      <c r="V6189" s="310" t="s">
        <v>26199</v>
      </c>
      <c r="Y6189" s="97"/>
      <c r="AA6189" s="91" t="str">
        <v>PUNCH000.6GS</v>
      </c>
    </row>
    <row r="6190" spans="1:27" s="91" customFormat="1" ht="15" customHeight="1" x14ac:dyDescent="0.35">
      <c r="A6190" s="310" t="s">
        <v>18377</v>
      </c>
      <c r="B6190" s="310" t="s">
        <v>18376</v>
      </c>
      <c r="C6190" s="310" t="s">
        <v>18378</v>
      </c>
      <c r="D6190" s="310" t="s">
        <v>18379</v>
      </c>
      <c r="E6190" s="310"/>
      <c r="F6190" s="310" t="s">
        <v>58</v>
      </c>
      <c r="G6190" s="310"/>
      <c r="H6190" s="314">
        <v>2</v>
      </c>
      <c r="I6190" s="314">
        <v>1.1599999999999999</v>
      </c>
      <c r="J6190" s="310" t="s">
        <v>313</v>
      </c>
      <c r="K6190" s="314">
        <v>35.836829999999999</v>
      </c>
      <c r="L6190" s="314">
        <v>-85.225989999999996</v>
      </c>
      <c r="M6190" s="100" t="s">
        <v>38383</v>
      </c>
      <c r="N6190" s="310" t="s">
        <v>3589</v>
      </c>
      <c r="O6190" s="310" t="s">
        <v>42580</v>
      </c>
      <c r="P6190" s="314">
        <v>2</v>
      </c>
      <c r="Q6190" s="310" t="s">
        <v>28205</v>
      </c>
      <c r="R6190" s="310" t="s">
        <v>25812</v>
      </c>
      <c r="S6190" s="310" t="s">
        <v>26197</v>
      </c>
      <c r="T6190" s="310"/>
      <c r="U6190" s="310" t="s">
        <v>26198</v>
      </c>
      <c r="V6190" s="310" t="s">
        <v>26199</v>
      </c>
      <c r="X6190" s="91" t="s">
        <v>33186</v>
      </c>
      <c r="Y6190" s="97"/>
      <c r="AA6190" s="91" t="str">
        <v>PUNCH002.0CU</v>
      </c>
    </row>
    <row r="6191" spans="1:27" s="91" customFormat="1" ht="15" customHeight="1" x14ac:dyDescent="0.35">
      <c r="A6191" t="s">
        <v>18381</v>
      </c>
      <c r="B6191" t="s">
        <v>18380</v>
      </c>
      <c r="C6191" t="s">
        <v>18382</v>
      </c>
      <c r="D6191" t="s">
        <v>18383</v>
      </c>
      <c r="E6191"/>
      <c r="F6191" t="s">
        <v>29086</v>
      </c>
      <c r="G6191"/>
      <c r="H6191">
        <v>5.0999999999999996</v>
      </c>
      <c r="I6191">
        <v>17.36</v>
      </c>
      <c r="J6191" t="s">
        <v>2764</v>
      </c>
      <c r="K6191">
        <v>36.621299999999998</v>
      </c>
      <c r="L6191">
        <v>-86.010199999999998</v>
      </c>
      <c r="M6191" s="100" t="s">
        <v>38456</v>
      </c>
      <c r="N6191" t="s">
        <v>26335</v>
      </c>
      <c r="O6191" t="s">
        <v>42121</v>
      </c>
      <c r="P6191">
        <v>4</v>
      </c>
      <c r="Q6191" t="s">
        <v>33187</v>
      </c>
      <c r="R6191" t="s">
        <v>25812</v>
      </c>
      <c r="S6191" t="s">
        <v>26197</v>
      </c>
      <c r="T6191"/>
      <c r="U6191" t="s">
        <v>26198</v>
      </c>
      <c r="V6191" t="s">
        <v>26199</v>
      </c>
      <c r="W6191" s="91" t="s">
        <v>18384</v>
      </c>
      <c r="X6191" s="91" t="s">
        <v>33188</v>
      </c>
      <c r="Y6191" s="97"/>
      <c r="AA6191" s="91" t="str">
        <v>PUNCH005.1MA</v>
      </c>
    </row>
    <row r="6192" spans="1:27" s="91" customFormat="1" ht="15" customHeight="1" x14ac:dyDescent="0.35">
      <c r="A6192" s="310" t="s">
        <v>18386</v>
      </c>
      <c r="B6192" s="310" t="s">
        <v>18385</v>
      </c>
      <c r="C6192" s="310" t="s">
        <v>18382</v>
      </c>
      <c r="D6192" s="310" t="s">
        <v>18387</v>
      </c>
      <c r="E6192" s="310"/>
      <c r="F6192" s="310" t="s">
        <v>29086</v>
      </c>
      <c r="G6192" s="310"/>
      <c r="H6192" s="314">
        <v>7.6</v>
      </c>
      <c r="I6192" s="314">
        <v>9.0500000000000007</v>
      </c>
      <c r="J6192" s="310" t="s">
        <v>2764</v>
      </c>
      <c r="K6192" s="314">
        <v>36.592222</v>
      </c>
      <c r="L6192" s="314">
        <v>-86.021944000000005</v>
      </c>
      <c r="M6192" s="100" t="s">
        <v>38456</v>
      </c>
      <c r="N6192" s="310" t="s">
        <v>26335</v>
      </c>
      <c r="O6192" s="310" t="s">
        <v>42121</v>
      </c>
      <c r="P6192" s="314">
        <v>4</v>
      </c>
      <c r="Q6192" s="310" t="s">
        <v>33187</v>
      </c>
      <c r="R6192" s="310" t="s">
        <v>25812</v>
      </c>
      <c r="S6192" s="310" t="s">
        <v>26197</v>
      </c>
      <c r="T6192" s="310"/>
      <c r="U6192" s="310" t="s">
        <v>26198</v>
      </c>
      <c r="V6192" s="310" t="s">
        <v>26199</v>
      </c>
      <c r="Y6192" s="97"/>
      <c r="AA6192" s="91" t="str">
        <v>PUNCH007.6MA</v>
      </c>
    </row>
    <row r="6193" spans="1:27" s="91" customFormat="1" ht="15" customHeight="1" x14ac:dyDescent="0.35">
      <c r="A6193" s="310" t="s">
        <v>39998</v>
      </c>
      <c r="B6193" s="310" t="s">
        <v>39999</v>
      </c>
      <c r="C6193" s="310" t="s">
        <v>40000</v>
      </c>
      <c r="D6193" s="310" t="s">
        <v>40001</v>
      </c>
      <c r="E6193" s="310"/>
      <c r="F6193" s="310" t="s">
        <v>33</v>
      </c>
      <c r="G6193" s="310"/>
      <c r="H6193" s="314">
        <v>0.8</v>
      </c>
      <c r="I6193" s="314">
        <v>6.9</v>
      </c>
      <c r="J6193" s="310" t="s">
        <v>153</v>
      </c>
      <c r="K6193" s="314">
        <v>36.001010000000001</v>
      </c>
      <c r="L6193" s="314">
        <v>-86.04468</v>
      </c>
      <c r="M6193" s="314" t="s">
        <v>38383</v>
      </c>
      <c r="N6193" s="310" t="s">
        <v>3589</v>
      </c>
      <c r="O6193" s="310" t="s">
        <v>40002</v>
      </c>
      <c r="P6193" s="314">
        <v>2</v>
      </c>
      <c r="Q6193" s="310" t="s">
        <v>40003</v>
      </c>
      <c r="R6193" s="310" t="s">
        <v>25829</v>
      </c>
      <c r="S6193" s="310" t="s">
        <v>26197</v>
      </c>
      <c r="T6193" s="310"/>
      <c r="U6193" s="310" t="s">
        <v>26198</v>
      </c>
      <c r="V6193" s="310" t="s">
        <v>26199</v>
      </c>
      <c r="Y6193" s="97"/>
      <c r="AA6193" s="91" t="str">
        <v>PURTL000.8WS</v>
      </c>
    </row>
    <row r="6194" spans="1:27" s="91" customFormat="1" ht="15" customHeight="1" x14ac:dyDescent="0.35">
      <c r="A6194" t="s">
        <v>33189</v>
      </c>
      <c r="B6194" t="s">
        <v>33190</v>
      </c>
      <c r="C6194" t="s">
        <v>33191</v>
      </c>
      <c r="D6194" t="s">
        <v>14796</v>
      </c>
      <c r="E6194"/>
      <c r="F6194" t="s">
        <v>44</v>
      </c>
      <c r="G6194" t="s">
        <v>28996</v>
      </c>
      <c r="H6194">
        <v>0.8</v>
      </c>
      <c r="I6194">
        <v>1.2</v>
      </c>
      <c r="J6194" t="s">
        <v>68</v>
      </c>
      <c r="K6194">
        <v>36.356020000000001</v>
      </c>
      <c r="L6194">
        <v>-83.232929999999996</v>
      </c>
      <c r="M6194" s="100" t="s">
        <v>38388</v>
      </c>
      <c r="N6194" t="s">
        <v>18813</v>
      </c>
      <c r="O6194" t="s">
        <v>43419</v>
      </c>
      <c r="P6194">
        <v>4</v>
      </c>
      <c r="Q6194" t="s">
        <v>31053</v>
      </c>
      <c r="R6194" t="s">
        <v>25821</v>
      </c>
      <c r="S6194" t="s">
        <v>26197</v>
      </c>
      <c r="T6194"/>
      <c r="U6194" t="s">
        <v>26198</v>
      </c>
      <c r="V6194" t="s">
        <v>26204</v>
      </c>
      <c r="Y6194" s="97"/>
      <c r="AA6194" s="91" t="str">
        <v>PVALL003.3T0.8HS</v>
      </c>
    </row>
    <row r="6195" spans="1:27" s="91" customFormat="1" ht="15" customHeight="1" x14ac:dyDescent="0.35">
      <c r="A6195" s="310" t="s">
        <v>18389</v>
      </c>
      <c r="B6195" s="310" t="s">
        <v>18388</v>
      </c>
      <c r="C6195" s="310" t="s">
        <v>18390</v>
      </c>
      <c r="D6195" s="310" t="s">
        <v>18391</v>
      </c>
      <c r="E6195" s="310"/>
      <c r="F6195" s="310" t="s">
        <v>44</v>
      </c>
      <c r="G6195" s="310"/>
      <c r="H6195" s="314">
        <v>6.3</v>
      </c>
      <c r="I6195" s="314">
        <v>32.56</v>
      </c>
      <c r="J6195" s="310" t="s">
        <v>68</v>
      </c>
      <c r="K6195" s="314">
        <v>36.389699999999998</v>
      </c>
      <c r="L6195" s="314">
        <v>-83.216700000000003</v>
      </c>
      <c r="M6195" s="100" t="s">
        <v>38388</v>
      </c>
      <c r="N6195" s="310" t="s">
        <v>18813</v>
      </c>
      <c r="O6195" s="310" t="s">
        <v>42555</v>
      </c>
      <c r="P6195" s="314">
        <v>4</v>
      </c>
      <c r="Q6195" s="310" t="s">
        <v>33192</v>
      </c>
      <c r="R6195" s="310" t="s">
        <v>25821</v>
      </c>
      <c r="S6195" s="310" t="s">
        <v>26197</v>
      </c>
      <c r="T6195" s="310" t="s">
        <v>26927</v>
      </c>
      <c r="U6195" s="310" t="s">
        <v>26207</v>
      </c>
      <c r="V6195" s="310" t="s">
        <v>26204</v>
      </c>
      <c r="W6195" s="91" t="s">
        <v>18392</v>
      </c>
      <c r="Y6195" s="97"/>
      <c r="AA6195" s="91" t="str">
        <v>PVALL006.3HS</v>
      </c>
    </row>
    <row r="6196" spans="1:27" s="91" customFormat="1" ht="15" customHeight="1" x14ac:dyDescent="0.35">
      <c r="A6196" s="310" t="s">
        <v>40004</v>
      </c>
      <c r="B6196" s="310" t="s">
        <v>40005</v>
      </c>
      <c r="C6196" s="310" t="s">
        <v>18390</v>
      </c>
      <c r="D6196" s="310" t="s">
        <v>40006</v>
      </c>
      <c r="E6196" s="310"/>
      <c r="F6196" s="310" t="s">
        <v>28996</v>
      </c>
      <c r="G6196" s="310"/>
      <c r="H6196" s="314">
        <v>7.6</v>
      </c>
      <c r="I6196" s="314">
        <v>28</v>
      </c>
      <c r="J6196" s="310" t="s">
        <v>68</v>
      </c>
      <c r="K6196" s="314">
        <v>36.396830000000001</v>
      </c>
      <c r="L6196" s="314">
        <v>-83.198890000000006</v>
      </c>
      <c r="M6196" s="314" t="s">
        <v>38388</v>
      </c>
      <c r="N6196" s="310" t="s">
        <v>18813</v>
      </c>
      <c r="O6196" s="310" t="s">
        <v>40007</v>
      </c>
      <c r="P6196" s="314">
        <v>4</v>
      </c>
      <c r="Q6196" s="310" t="s">
        <v>33192</v>
      </c>
      <c r="R6196" s="310" t="s">
        <v>25821</v>
      </c>
      <c r="S6196" s="310" t="s">
        <v>26197</v>
      </c>
      <c r="T6196" s="310"/>
      <c r="U6196" s="310" t="s">
        <v>26198</v>
      </c>
      <c r="V6196" s="310" t="s">
        <v>26204</v>
      </c>
      <c r="W6196" s="91" t="s">
        <v>40008</v>
      </c>
      <c r="Y6196" s="97"/>
      <c r="AA6196" s="91" t="str">
        <v>PVALL007.6HS</v>
      </c>
    </row>
    <row r="6197" spans="1:27" s="91" customFormat="1" ht="15" customHeight="1" x14ac:dyDescent="0.35">
      <c r="A6197" s="310" t="s">
        <v>18394</v>
      </c>
      <c r="B6197" s="310" t="s">
        <v>18393</v>
      </c>
      <c r="C6197" s="310" t="s">
        <v>18390</v>
      </c>
      <c r="D6197" s="310" t="s">
        <v>18395</v>
      </c>
      <c r="E6197" s="310"/>
      <c r="F6197" s="310" t="s">
        <v>28996</v>
      </c>
      <c r="G6197" s="310"/>
      <c r="H6197" s="314">
        <v>8</v>
      </c>
      <c r="I6197" s="314">
        <v>32</v>
      </c>
      <c r="J6197" s="310" t="s">
        <v>68</v>
      </c>
      <c r="K6197" s="314">
        <v>36.398099999999999</v>
      </c>
      <c r="L6197" s="314">
        <v>-83.196100000000001</v>
      </c>
      <c r="M6197" s="100" t="s">
        <v>38388</v>
      </c>
      <c r="N6197" s="310" t="s">
        <v>18813</v>
      </c>
      <c r="O6197" s="310" t="s">
        <v>42555</v>
      </c>
      <c r="P6197" s="314">
        <v>4</v>
      </c>
      <c r="Q6197" s="310" t="s">
        <v>33192</v>
      </c>
      <c r="R6197" s="310" t="s">
        <v>25821</v>
      </c>
      <c r="S6197" s="310" t="s">
        <v>26197</v>
      </c>
      <c r="T6197" s="310"/>
      <c r="U6197" s="310" t="s">
        <v>26198</v>
      </c>
      <c r="V6197" s="310" t="s">
        <v>26204</v>
      </c>
      <c r="X6197" s="91" t="s">
        <v>33193</v>
      </c>
      <c r="Y6197" s="97"/>
      <c r="AA6197" s="91" t="str">
        <v>PVALL008.0HS</v>
      </c>
    </row>
    <row r="6198" spans="1:27" s="91" customFormat="1" ht="15" customHeight="1" x14ac:dyDescent="0.35">
      <c r="A6198" s="310" t="s">
        <v>18397</v>
      </c>
      <c r="B6198" s="310" t="s">
        <v>18396</v>
      </c>
      <c r="C6198" s="310" t="s">
        <v>18390</v>
      </c>
      <c r="D6198" s="310" t="s">
        <v>18398</v>
      </c>
      <c r="E6198" s="310"/>
      <c r="F6198" s="310" t="s">
        <v>44</v>
      </c>
      <c r="G6198" s="310"/>
      <c r="H6198" s="314">
        <v>13.2</v>
      </c>
      <c r="I6198" s="314">
        <v>13.32</v>
      </c>
      <c r="J6198" s="310" t="s">
        <v>68</v>
      </c>
      <c r="K6198" s="314">
        <v>36.432499999999997</v>
      </c>
      <c r="L6198" s="314">
        <v>-83.123099999999994</v>
      </c>
      <c r="M6198" s="100" t="s">
        <v>38388</v>
      </c>
      <c r="N6198" s="310" t="s">
        <v>18813</v>
      </c>
      <c r="O6198" s="310" t="s">
        <v>42555</v>
      </c>
      <c r="P6198" s="314">
        <v>4</v>
      </c>
      <c r="Q6198" s="310" t="s">
        <v>33192</v>
      </c>
      <c r="R6198" s="310" t="s">
        <v>25821</v>
      </c>
      <c r="S6198" s="310" t="s">
        <v>26197</v>
      </c>
      <c r="T6198" s="310"/>
      <c r="U6198" s="310" t="s">
        <v>26198</v>
      </c>
      <c r="V6198" s="310" t="s">
        <v>26204</v>
      </c>
      <c r="W6198" s="91" t="s">
        <v>18399</v>
      </c>
      <c r="Y6198" s="97"/>
      <c r="AA6198" s="91" t="str">
        <v>PVALL013.2HS</v>
      </c>
    </row>
    <row r="6199" spans="1:27" s="91" customFormat="1" ht="15" customHeight="1" x14ac:dyDescent="0.35">
      <c r="A6199" s="310" t="s">
        <v>18401</v>
      </c>
      <c r="B6199" s="310" t="s">
        <v>18400</v>
      </c>
      <c r="C6199" s="310" t="s">
        <v>18402</v>
      </c>
      <c r="D6199" s="310" t="s">
        <v>18403</v>
      </c>
      <c r="E6199" s="310"/>
      <c r="F6199" s="310" t="s">
        <v>44</v>
      </c>
      <c r="G6199" s="310"/>
      <c r="H6199" s="314">
        <v>0.3</v>
      </c>
      <c r="I6199" s="314">
        <v>0.62</v>
      </c>
      <c r="J6199" s="310" t="s">
        <v>68</v>
      </c>
      <c r="K6199" s="314">
        <v>36.375</v>
      </c>
      <c r="L6199" s="314">
        <v>-83.230599999999995</v>
      </c>
      <c r="M6199" s="100" t="s">
        <v>38388</v>
      </c>
      <c r="N6199" s="310" t="s">
        <v>18813</v>
      </c>
      <c r="O6199" s="310" t="s">
        <v>42555</v>
      </c>
      <c r="P6199" s="314">
        <v>4</v>
      </c>
      <c r="Q6199" s="310" t="s">
        <v>31053</v>
      </c>
      <c r="R6199" s="310" t="s">
        <v>25821</v>
      </c>
      <c r="S6199" s="310" t="s">
        <v>26197</v>
      </c>
      <c r="T6199" s="310"/>
      <c r="U6199" s="310" t="s">
        <v>26198</v>
      </c>
      <c r="V6199" s="310" t="s">
        <v>26204</v>
      </c>
      <c r="W6199" s="91" t="s">
        <v>18404</v>
      </c>
      <c r="X6199" s="91" t="s">
        <v>31098</v>
      </c>
      <c r="Y6199" s="97"/>
      <c r="AA6199" s="91" t="str">
        <v>PVALL4.7T0.3HS</v>
      </c>
    </row>
    <row r="6200" spans="1:27" s="91" customFormat="1" ht="15" customHeight="1" x14ac:dyDescent="0.35">
      <c r="A6200" s="310" t="s">
        <v>18406</v>
      </c>
      <c r="B6200" s="310" t="s">
        <v>18405</v>
      </c>
      <c r="C6200" s="310" t="s">
        <v>18407</v>
      </c>
      <c r="D6200" s="310" t="s">
        <v>18408</v>
      </c>
      <c r="E6200" s="310"/>
      <c r="F6200" s="310" t="s">
        <v>28996</v>
      </c>
      <c r="G6200" s="310"/>
      <c r="H6200" s="314">
        <v>0.1</v>
      </c>
      <c r="I6200" s="314">
        <v>0.47</v>
      </c>
      <c r="J6200" s="310" t="s">
        <v>68</v>
      </c>
      <c r="K6200" s="314">
        <v>36.378307</v>
      </c>
      <c r="L6200" s="314">
        <v>-83.210792999999995</v>
      </c>
      <c r="M6200" s="100" t="s">
        <v>38388</v>
      </c>
      <c r="N6200" s="310" t="s">
        <v>18813</v>
      </c>
      <c r="O6200" s="310" t="s">
        <v>42555</v>
      </c>
      <c r="P6200" s="314">
        <v>4</v>
      </c>
      <c r="Q6200" s="310" t="s">
        <v>33194</v>
      </c>
      <c r="R6200" s="310" t="s">
        <v>25821</v>
      </c>
      <c r="S6200" s="310" t="s">
        <v>26197</v>
      </c>
      <c r="T6200" s="310"/>
      <c r="U6200" s="310" t="s">
        <v>26198</v>
      </c>
      <c r="V6200" s="310" t="s">
        <v>26204</v>
      </c>
      <c r="W6200" s="91" t="s">
        <v>18409</v>
      </c>
      <c r="X6200" s="91" t="s">
        <v>31860</v>
      </c>
      <c r="Y6200" s="97"/>
      <c r="AA6200" s="91" t="str">
        <v>PVALL5.5T0.1HS</v>
      </c>
    </row>
    <row r="6201" spans="1:27" s="91" customFormat="1" ht="15" customHeight="1" x14ac:dyDescent="0.35">
      <c r="A6201" s="310" t="s">
        <v>18411</v>
      </c>
      <c r="B6201" s="310" t="s">
        <v>18410</v>
      </c>
      <c r="C6201" s="310" t="s">
        <v>18412</v>
      </c>
      <c r="D6201" s="310" t="s">
        <v>18413</v>
      </c>
      <c r="E6201" s="310"/>
      <c r="F6201" s="310" t="s">
        <v>28994</v>
      </c>
      <c r="G6201" s="310"/>
      <c r="H6201" s="314">
        <v>0.1</v>
      </c>
      <c r="I6201" s="314">
        <v>4.2</v>
      </c>
      <c r="J6201" s="310" t="s">
        <v>64</v>
      </c>
      <c r="K6201" s="314">
        <v>36.350679999999997</v>
      </c>
      <c r="L6201" s="314">
        <v>-82.739850000000004</v>
      </c>
      <c r="M6201" s="100" t="s">
        <v>38387</v>
      </c>
      <c r="N6201" s="310" t="s">
        <v>26214</v>
      </c>
      <c r="O6201" s="310" t="s">
        <v>42666</v>
      </c>
      <c r="P6201" s="314">
        <v>5</v>
      </c>
      <c r="Q6201" s="310" t="s">
        <v>28206</v>
      </c>
      <c r="R6201" s="310" t="s">
        <v>25821</v>
      </c>
      <c r="S6201" s="310" t="s">
        <v>26197</v>
      </c>
      <c r="T6201" s="310"/>
      <c r="U6201" s="310" t="s">
        <v>26198</v>
      </c>
      <c r="V6201" s="310" t="s">
        <v>26204</v>
      </c>
      <c r="Y6201" s="97"/>
      <c r="AA6201" s="91" t="str">
        <v>PYBOR000.1GE</v>
      </c>
    </row>
    <row r="6202" spans="1:27" s="91" customFormat="1" ht="15" customHeight="1" x14ac:dyDescent="0.35">
      <c r="A6202" s="310" t="s">
        <v>18415</v>
      </c>
      <c r="B6202" s="310" t="s">
        <v>18414</v>
      </c>
      <c r="C6202" s="310" t="s">
        <v>18416</v>
      </c>
      <c r="D6202" s="310" t="s">
        <v>18417</v>
      </c>
      <c r="E6202" s="310"/>
      <c r="F6202" s="310" t="s">
        <v>33</v>
      </c>
      <c r="G6202" s="310"/>
      <c r="H6202" s="314">
        <v>0.1</v>
      </c>
      <c r="I6202" s="314">
        <v>23.74</v>
      </c>
      <c r="J6202" s="310" t="s">
        <v>34</v>
      </c>
      <c r="K6202" s="314">
        <v>35.548580000000001</v>
      </c>
      <c r="L6202" s="314">
        <v>-87.194029999999998</v>
      </c>
      <c r="M6202" s="100" t="s">
        <v>38382</v>
      </c>
      <c r="N6202" s="310" t="s">
        <v>26210</v>
      </c>
      <c r="O6202" s="310" t="s">
        <v>42409</v>
      </c>
      <c r="P6202" s="314">
        <v>3</v>
      </c>
      <c r="Q6202" s="310" t="s">
        <v>28207</v>
      </c>
      <c r="R6202" s="310" t="s">
        <v>25808</v>
      </c>
      <c r="S6202" s="310" t="s">
        <v>26197</v>
      </c>
      <c r="T6202" s="310"/>
      <c r="U6202" s="310" t="s">
        <v>26198</v>
      </c>
      <c r="V6202" s="310" t="s">
        <v>26199</v>
      </c>
      <c r="Y6202" s="97"/>
      <c r="AA6202" s="91" t="str">
        <v>QUALI000.1MY</v>
      </c>
    </row>
    <row r="6203" spans="1:27" s="91" customFormat="1" ht="15" customHeight="1" x14ac:dyDescent="0.35">
      <c r="A6203" s="310" t="s">
        <v>18419</v>
      </c>
      <c r="B6203" s="310" t="s">
        <v>18418</v>
      </c>
      <c r="C6203" s="310" t="s">
        <v>18416</v>
      </c>
      <c r="D6203" s="310" t="s">
        <v>18420</v>
      </c>
      <c r="E6203" s="310"/>
      <c r="F6203" s="310" t="s">
        <v>33</v>
      </c>
      <c r="G6203" s="310"/>
      <c r="H6203" s="314">
        <v>1.4</v>
      </c>
      <c r="I6203" s="314">
        <v>20.79</v>
      </c>
      <c r="J6203" s="310" t="s">
        <v>34</v>
      </c>
      <c r="K6203" s="314">
        <v>35.542099999999998</v>
      </c>
      <c r="L6203" s="314">
        <v>-87.173900000000003</v>
      </c>
      <c r="M6203" s="100" t="s">
        <v>38382</v>
      </c>
      <c r="N6203" s="310" t="s">
        <v>26210</v>
      </c>
      <c r="O6203" s="310" t="s">
        <v>42409</v>
      </c>
      <c r="P6203" s="314">
        <v>3</v>
      </c>
      <c r="Q6203" s="310" t="s">
        <v>28207</v>
      </c>
      <c r="R6203" s="310" t="s">
        <v>25808</v>
      </c>
      <c r="S6203" s="310" t="s">
        <v>26197</v>
      </c>
      <c r="T6203" s="310"/>
      <c r="U6203" s="310" t="s">
        <v>26198</v>
      </c>
      <c r="V6203" s="310" t="s">
        <v>26199</v>
      </c>
      <c r="Y6203" s="97"/>
      <c r="AA6203" s="91" t="str">
        <v>QUALI001.4MY</v>
      </c>
    </row>
    <row r="6204" spans="1:27" s="91" customFormat="1" ht="15" customHeight="1" x14ac:dyDescent="0.35">
      <c r="A6204" s="310" t="s">
        <v>18422</v>
      </c>
      <c r="B6204" s="310" t="s">
        <v>18421</v>
      </c>
      <c r="C6204" s="310" t="s">
        <v>18416</v>
      </c>
      <c r="D6204" s="310" t="s">
        <v>18423</v>
      </c>
      <c r="E6204" s="310"/>
      <c r="F6204" s="310" t="s">
        <v>33</v>
      </c>
      <c r="G6204" s="310"/>
      <c r="H6204" s="314">
        <v>1.6</v>
      </c>
      <c r="I6204" s="314">
        <v>20.71</v>
      </c>
      <c r="J6204" s="310" t="s">
        <v>34</v>
      </c>
      <c r="K6204" s="314">
        <v>35.542969999999997</v>
      </c>
      <c r="L6204" s="314">
        <v>-87.170439999999999</v>
      </c>
      <c r="M6204" s="100" t="s">
        <v>38382</v>
      </c>
      <c r="N6204" s="310" t="s">
        <v>26210</v>
      </c>
      <c r="O6204" s="310" t="s">
        <v>42409</v>
      </c>
      <c r="P6204" s="314">
        <v>3</v>
      </c>
      <c r="Q6204" s="310" t="s">
        <v>28207</v>
      </c>
      <c r="R6204" s="310" t="s">
        <v>25808</v>
      </c>
      <c r="S6204" s="310" t="s">
        <v>26197</v>
      </c>
      <c r="T6204" s="310"/>
      <c r="U6204" s="310" t="s">
        <v>26198</v>
      </c>
      <c r="V6204" s="310" t="s">
        <v>26199</v>
      </c>
      <c r="Y6204" s="97"/>
      <c r="AA6204" s="91" t="str">
        <v>QUALI001.6MY</v>
      </c>
    </row>
    <row r="6205" spans="1:27" s="91" customFormat="1" ht="15" customHeight="1" x14ac:dyDescent="0.35">
      <c r="A6205" s="310" t="s">
        <v>18425</v>
      </c>
      <c r="B6205" s="310" t="s">
        <v>18424</v>
      </c>
      <c r="C6205" s="310" t="s">
        <v>18426</v>
      </c>
      <c r="D6205" s="310" t="s">
        <v>18427</v>
      </c>
      <c r="E6205" s="310"/>
      <c r="F6205" s="310" t="s">
        <v>28985</v>
      </c>
      <c r="G6205" s="310"/>
      <c r="H6205" s="314">
        <v>0.1</v>
      </c>
      <c r="I6205" s="314">
        <v>3.59</v>
      </c>
      <c r="J6205" s="310" t="s">
        <v>409</v>
      </c>
      <c r="K6205" s="314">
        <v>35.35277</v>
      </c>
      <c r="L6205" s="314">
        <v>-84.276409999999998</v>
      </c>
      <c r="M6205" s="100" t="s">
        <v>38378</v>
      </c>
      <c r="N6205" s="310" t="s">
        <v>26202</v>
      </c>
      <c r="O6205" s="310" t="s">
        <v>42915</v>
      </c>
      <c r="P6205" s="314">
        <v>3</v>
      </c>
      <c r="Q6205" s="310" t="s">
        <v>33195</v>
      </c>
      <c r="R6205" s="310" t="s">
        <v>25825</v>
      </c>
      <c r="S6205" s="310" t="s">
        <v>26197</v>
      </c>
      <c r="T6205" s="310"/>
      <c r="U6205" s="310" t="s">
        <v>26198</v>
      </c>
      <c r="V6205" s="310" t="s">
        <v>26204</v>
      </c>
      <c r="Y6205" s="97"/>
      <c r="AA6205" s="91" t="str">
        <v>QUARR000.1MO</v>
      </c>
    </row>
    <row r="6206" spans="1:27" s="91" customFormat="1" ht="15" customHeight="1" x14ac:dyDescent="0.35">
      <c r="A6206" s="310" t="s">
        <v>18429</v>
      </c>
      <c r="B6206" s="310" t="s">
        <v>18428</v>
      </c>
      <c r="C6206" s="310" t="s">
        <v>18430</v>
      </c>
      <c r="D6206" s="310" t="s">
        <v>18431</v>
      </c>
      <c r="E6206" s="310"/>
      <c r="F6206" s="310" t="s">
        <v>29083</v>
      </c>
      <c r="G6206" s="310"/>
      <c r="H6206" s="314">
        <v>0.6</v>
      </c>
      <c r="I6206" s="314">
        <v>3.25</v>
      </c>
      <c r="J6206" s="310" t="s">
        <v>896</v>
      </c>
      <c r="K6206" s="314">
        <v>36.468679999999999</v>
      </c>
      <c r="L6206" s="314">
        <v>-88.187420000000003</v>
      </c>
      <c r="M6206" s="100" t="s">
        <v>38392</v>
      </c>
      <c r="N6206" s="310" t="s">
        <v>26221</v>
      </c>
      <c r="O6206" s="310" t="s">
        <v>42247</v>
      </c>
      <c r="P6206" s="314">
        <v>3</v>
      </c>
      <c r="Q6206" s="310" t="s">
        <v>28208</v>
      </c>
      <c r="R6206" s="310" t="s">
        <v>25816</v>
      </c>
      <c r="S6206" s="310" t="s">
        <v>26197</v>
      </c>
      <c r="T6206" s="310"/>
      <c r="U6206" s="310" t="s">
        <v>26198</v>
      </c>
      <c r="V6206" s="310" t="s">
        <v>26199</v>
      </c>
      <c r="Y6206" s="97"/>
      <c r="AA6206" s="91" t="str">
        <v>RABBI000.6HN</v>
      </c>
    </row>
    <row r="6207" spans="1:27" s="91" customFormat="1" ht="15" customHeight="1" x14ac:dyDescent="0.35">
      <c r="A6207" s="310" t="s">
        <v>18433</v>
      </c>
      <c r="B6207" s="310" t="s">
        <v>18432</v>
      </c>
      <c r="C6207" s="310" t="s">
        <v>18434</v>
      </c>
      <c r="D6207" s="310" t="s">
        <v>18435</v>
      </c>
      <c r="E6207" s="310"/>
      <c r="F6207" s="310" t="s">
        <v>58</v>
      </c>
      <c r="G6207" s="310"/>
      <c r="H6207" s="314">
        <v>0.1</v>
      </c>
      <c r="I6207" s="314">
        <v>3.39</v>
      </c>
      <c r="J6207" s="310" t="s">
        <v>249</v>
      </c>
      <c r="K6207" s="314">
        <v>35.767209999999999</v>
      </c>
      <c r="L6207" s="314">
        <v>-85.160709999999995</v>
      </c>
      <c r="M6207" s="100" t="s">
        <v>38383</v>
      </c>
      <c r="N6207" s="310" t="s">
        <v>3589</v>
      </c>
      <c r="O6207" s="310" t="s">
        <v>42631</v>
      </c>
      <c r="P6207" s="314">
        <v>2</v>
      </c>
      <c r="Q6207" s="310" t="s">
        <v>32294</v>
      </c>
      <c r="R6207" s="310" t="s">
        <v>25802</v>
      </c>
      <c r="S6207" s="310" t="s">
        <v>26197</v>
      </c>
      <c r="T6207" s="310"/>
      <c r="U6207" s="310" t="s">
        <v>26198</v>
      </c>
      <c r="V6207" s="310" t="s">
        <v>26199</v>
      </c>
      <c r="Y6207" s="97"/>
      <c r="AA6207" s="91" t="str">
        <v>RACCO000.1BL</v>
      </c>
    </row>
    <row r="6208" spans="1:27" s="91" customFormat="1" ht="15" customHeight="1" x14ac:dyDescent="0.35">
      <c r="A6208" s="310" t="s">
        <v>18437</v>
      </c>
      <c r="B6208" s="310" t="s">
        <v>18436</v>
      </c>
      <c r="C6208" s="310" t="s">
        <v>18438</v>
      </c>
      <c r="D6208" s="310" t="s">
        <v>37436</v>
      </c>
      <c r="E6208" s="310"/>
      <c r="F6208" s="310" t="s">
        <v>29088</v>
      </c>
      <c r="G6208" s="310"/>
      <c r="H6208" s="314">
        <v>0.1</v>
      </c>
      <c r="I6208" s="314">
        <v>4.95</v>
      </c>
      <c r="J6208" s="310" t="s">
        <v>166</v>
      </c>
      <c r="K6208" s="314">
        <v>36.588070000000002</v>
      </c>
      <c r="L6208" s="314">
        <v>-87.465779999999995</v>
      </c>
      <c r="M6208" s="100" t="s">
        <v>38413</v>
      </c>
      <c r="N6208" s="310" t="s">
        <v>26250</v>
      </c>
      <c r="O6208" s="310" t="s">
        <v>43136</v>
      </c>
      <c r="P6208" s="314">
        <v>4</v>
      </c>
      <c r="Q6208" s="310" t="s">
        <v>28211</v>
      </c>
      <c r="R6208" s="310" t="s">
        <v>25829</v>
      </c>
      <c r="S6208" s="310" t="s">
        <v>26197</v>
      </c>
      <c r="T6208" s="310"/>
      <c r="U6208" s="310" t="s">
        <v>26198</v>
      </c>
      <c r="V6208" s="310" t="s">
        <v>26199</v>
      </c>
      <c r="Y6208" s="97"/>
      <c r="AA6208" s="91" t="str">
        <v>RACCO000.1MT</v>
      </c>
    </row>
    <row r="6209" spans="1:27" s="91" customFormat="1" ht="15" customHeight="1" x14ac:dyDescent="0.35">
      <c r="A6209" t="s">
        <v>18440</v>
      </c>
      <c r="B6209" t="s">
        <v>18439</v>
      </c>
      <c r="C6209" t="s">
        <v>18434</v>
      </c>
      <c r="D6209" t="s">
        <v>18441</v>
      </c>
      <c r="E6209"/>
      <c r="F6209" t="s">
        <v>44</v>
      </c>
      <c r="G6209"/>
      <c r="H6209">
        <v>0.4</v>
      </c>
      <c r="I6209">
        <v>0.81</v>
      </c>
      <c r="J6209" t="s">
        <v>878</v>
      </c>
      <c r="K6209">
        <v>35.905423999999996</v>
      </c>
      <c r="L6209">
        <v>-84.349164000000002</v>
      </c>
      <c r="M6209" s="100" t="s">
        <v>38459</v>
      </c>
      <c r="N6209" t="s">
        <v>26343</v>
      </c>
      <c r="O6209" t="s">
        <v>42269</v>
      </c>
      <c r="P6209">
        <v>3</v>
      </c>
      <c r="Q6209" t="s">
        <v>28212</v>
      </c>
      <c r="R6209" t="s">
        <v>25848</v>
      </c>
      <c r="S6209" t="s">
        <v>26197</v>
      </c>
      <c r="T6209"/>
      <c r="U6209" t="s">
        <v>26198</v>
      </c>
      <c r="V6209" t="s">
        <v>26204</v>
      </c>
      <c r="W6209" s="91" t="s">
        <v>18442</v>
      </c>
      <c r="X6209" s="91" t="s">
        <v>35788</v>
      </c>
      <c r="Y6209" s="97"/>
      <c r="AA6209" s="91" t="str">
        <v>RACCO000.4RO</v>
      </c>
    </row>
    <row r="6210" spans="1:27" s="91" customFormat="1" ht="15" customHeight="1" x14ac:dyDescent="0.35">
      <c r="A6210" s="310" t="s">
        <v>18444</v>
      </c>
      <c r="B6210" s="310" t="s">
        <v>18443</v>
      </c>
      <c r="C6210" s="310" t="s">
        <v>18434</v>
      </c>
      <c r="D6210" s="310" t="s">
        <v>18445</v>
      </c>
      <c r="E6210" s="310"/>
      <c r="F6210" s="310" t="s">
        <v>44</v>
      </c>
      <c r="G6210" s="310" t="s">
        <v>28998</v>
      </c>
      <c r="H6210" s="314">
        <v>0.4</v>
      </c>
      <c r="I6210" s="314">
        <v>22</v>
      </c>
      <c r="J6210" s="310" t="s">
        <v>3025</v>
      </c>
      <c r="K6210" s="314">
        <v>36.186599999999999</v>
      </c>
      <c r="L6210" s="314">
        <v>-83.898600000000002</v>
      </c>
      <c r="M6210" s="100" t="s">
        <v>38459</v>
      </c>
      <c r="N6210" s="310" t="s">
        <v>26343</v>
      </c>
      <c r="O6210" s="310" t="s">
        <v>42759</v>
      </c>
      <c r="P6210" s="314">
        <v>3</v>
      </c>
      <c r="Q6210" s="310" t="s">
        <v>33196</v>
      </c>
      <c r="R6210" s="310" t="s">
        <v>25825</v>
      </c>
      <c r="S6210" s="310" t="s">
        <v>26197</v>
      </c>
      <c r="T6210" s="310"/>
      <c r="U6210" s="310" t="s">
        <v>26198</v>
      </c>
      <c r="V6210" s="310" t="s">
        <v>26204</v>
      </c>
      <c r="W6210" s="91" t="s">
        <v>35789</v>
      </c>
      <c r="X6210" s="91" t="s">
        <v>33197</v>
      </c>
      <c r="Y6210" s="97"/>
      <c r="AA6210" s="91" t="str">
        <v>RACCO000.4UN</v>
      </c>
    </row>
    <row r="6211" spans="1:27" s="91" customFormat="1" ht="15" customHeight="1" x14ac:dyDescent="0.35">
      <c r="A6211" s="310" t="s">
        <v>18447</v>
      </c>
      <c r="B6211" s="310" t="s">
        <v>18446</v>
      </c>
      <c r="C6211" s="310" t="s">
        <v>18438</v>
      </c>
      <c r="D6211" s="310" t="s">
        <v>18448</v>
      </c>
      <c r="E6211" s="310"/>
      <c r="F6211" s="310" t="s">
        <v>28994</v>
      </c>
      <c r="G6211" s="310"/>
      <c r="H6211" s="314">
        <v>0.5</v>
      </c>
      <c r="I6211" s="314">
        <v>1.51</v>
      </c>
      <c r="J6211" s="310" t="s">
        <v>64</v>
      </c>
      <c r="K6211" s="314">
        <v>36.324390000000001</v>
      </c>
      <c r="L6211" s="314">
        <v>-82.780389999999997</v>
      </c>
      <c r="M6211" s="100" t="s">
        <v>38387</v>
      </c>
      <c r="N6211" s="310" t="s">
        <v>26214</v>
      </c>
      <c r="O6211" s="310" t="s">
        <v>42666</v>
      </c>
      <c r="P6211" s="314">
        <v>5</v>
      </c>
      <c r="Q6211" s="310" t="s">
        <v>33198</v>
      </c>
      <c r="R6211" s="310" t="s">
        <v>25821</v>
      </c>
      <c r="S6211" s="310" t="s">
        <v>26197</v>
      </c>
      <c r="T6211" s="310"/>
      <c r="U6211" s="310" t="s">
        <v>26198</v>
      </c>
      <c r="V6211" s="310" t="s">
        <v>26204</v>
      </c>
      <c r="X6211" s="91" t="s">
        <v>33199</v>
      </c>
      <c r="Y6211" s="97"/>
      <c r="AA6211" s="91" t="str">
        <v>RACCO000.5GE</v>
      </c>
    </row>
    <row r="6212" spans="1:27" s="91" customFormat="1" ht="15" customHeight="1" x14ac:dyDescent="0.35">
      <c r="A6212" s="310" t="s">
        <v>18450</v>
      </c>
      <c r="B6212" s="310" t="s">
        <v>18449</v>
      </c>
      <c r="C6212" s="310" t="s">
        <v>18434</v>
      </c>
      <c r="D6212" s="310" t="s">
        <v>18451</v>
      </c>
      <c r="E6212" s="310"/>
      <c r="F6212" s="310" t="s">
        <v>29083</v>
      </c>
      <c r="G6212" s="310"/>
      <c r="H6212" s="314">
        <v>0.7</v>
      </c>
      <c r="I6212" s="314">
        <v>6.94</v>
      </c>
      <c r="J6212" s="310" t="s">
        <v>690</v>
      </c>
      <c r="K6212" s="314">
        <v>36.38964</v>
      </c>
      <c r="L6212" s="314">
        <v>-87.176670000000001</v>
      </c>
      <c r="M6212" s="100" t="s">
        <v>38380</v>
      </c>
      <c r="N6212" s="310" t="s">
        <v>26208</v>
      </c>
      <c r="O6212" s="310" t="s">
        <v>42946</v>
      </c>
      <c r="P6212" s="314">
        <v>5</v>
      </c>
      <c r="Q6212" s="310" t="s">
        <v>28210</v>
      </c>
      <c r="R6212" s="310" t="s">
        <v>25829</v>
      </c>
      <c r="S6212" s="310" t="s">
        <v>26197</v>
      </c>
      <c r="T6212" s="310"/>
      <c r="U6212" s="310" t="s">
        <v>26198</v>
      </c>
      <c r="V6212" s="310" t="s">
        <v>26199</v>
      </c>
      <c r="Y6212" s="97"/>
      <c r="AA6212" s="91" t="str">
        <v>RACCO000.7CH</v>
      </c>
    </row>
    <row r="6213" spans="1:27" s="91" customFormat="1" ht="15" customHeight="1" x14ac:dyDescent="0.35">
      <c r="A6213" s="310" t="s">
        <v>18453</v>
      </c>
      <c r="B6213" s="310" t="s">
        <v>18452</v>
      </c>
      <c r="C6213" s="310" t="s">
        <v>18438</v>
      </c>
      <c r="D6213" s="310" t="s">
        <v>37437</v>
      </c>
      <c r="E6213" s="310"/>
      <c r="F6213" s="310" t="s">
        <v>29088</v>
      </c>
      <c r="G6213" s="310"/>
      <c r="H6213" s="314">
        <v>1</v>
      </c>
      <c r="I6213" s="314">
        <v>3.89</v>
      </c>
      <c r="J6213" s="310" t="s">
        <v>166</v>
      </c>
      <c r="K6213" s="314">
        <v>36.574460000000002</v>
      </c>
      <c r="L6213" s="314">
        <v>-87.466290000000001</v>
      </c>
      <c r="M6213" s="100" t="s">
        <v>38413</v>
      </c>
      <c r="N6213" s="310" t="s">
        <v>26250</v>
      </c>
      <c r="O6213" s="310" t="s">
        <v>43136</v>
      </c>
      <c r="P6213" s="314">
        <v>4</v>
      </c>
      <c r="Q6213" s="310" t="s">
        <v>28211</v>
      </c>
      <c r="R6213" s="310" t="s">
        <v>25829</v>
      </c>
      <c r="S6213" s="310" t="s">
        <v>26197</v>
      </c>
      <c r="T6213" s="310"/>
      <c r="U6213" s="310" t="s">
        <v>26198</v>
      </c>
      <c r="V6213" s="310" t="s">
        <v>26199</v>
      </c>
      <c r="Y6213" s="97"/>
      <c r="AA6213" s="91" t="str">
        <v>RACCO001.0MT</v>
      </c>
    </row>
    <row r="6214" spans="1:27" s="91" customFormat="1" ht="15" customHeight="1" x14ac:dyDescent="0.35">
      <c r="A6214" t="s">
        <v>18455</v>
      </c>
      <c r="B6214" t="s">
        <v>18454</v>
      </c>
      <c r="C6214" t="s">
        <v>18434</v>
      </c>
      <c r="D6214" t="s">
        <v>18456</v>
      </c>
      <c r="E6214"/>
      <c r="F6214" t="s">
        <v>44</v>
      </c>
      <c r="G6214"/>
      <c r="H6214">
        <v>1.6</v>
      </c>
      <c r="I6214">
        <v>0.11</v>
      </c>
      <c r="J6214" t="s">
        <v>878</v>
      </c>
      <c r="K6214">
        <v>35.916060000000002</v>
      </c>
      <c r="L6214">
        <v>-84.336330000000004</v>
      </c>
      <c r="M6214" s="100" t="s">
        <v>38459</v>
      </c>
      <c r="N6214" t="s">
        <v>26343</v>
      </c>
      <c r="O6214" t="s">
        <v>42269</v>
      </c>
      <c r="P6214">
        <v>3</v>
      </c>
      <c r="Q6214" t="s">
        <v>28212</v>
      </c>
      <c r="R6214" t="s">
        <v>25825</v>
      </c>
      <c r="S6214" t="s">
        <v>26197</v>
      </c>
      <c r="T6214"/>
      <c r="U6214" t="s">
        <v>26198</v>
      </c>
      <c r="V6214" t="s">
        <v>26204</v>
      </c>
      <c r="X6214" s="91" t="s">
        <v>35790</v>
      </c>
      <c r="Y6214" s="97"/>
      <c r="AA6214" s="91" t="str">
        <v>RACCO001.6RO</v>
      </c>
    </row>
    <row r="6215" spans="1:27" s="91" customFormat="1" ht="15" customHeight="1" x14ac:dyDescent="0.35">
      <c r="A6215" s="310" t="s">
        <v>18458</v>
      </c>
      <c r="B6215" s="310" t="s">
        <v>18457</v>
      </c>
      <c r="C6215" s="310" t="s">
        <v>18459</v>
      </c>
      <c r="D6215" s="310" t="s">
        <v>18460</v>
      </c>
      <c r="E6215" s="310"/>
      <c r="F6215" s="310" t="s">
        <v>28994</v>
      </c>
      <c r="G6215" s="310"/>
      <c r="H6215" s="314">
        <v>0.1</v>
      </c>
      <c r="I6215" s="314">
        <v>0.4</v>
      </c>
      <c r="J6215" s="310" t="s">
        <v>346</v>
      </c>
      <c r="K6215" s="314">
        <v>36.07938</v>
      </c>
      <c r="L6215" s="314">
        <v>-83.075149999999994</v>
      </c>
      <c r="M6215" s="100" t="s">
        <v>38387</v>
      </c>
      <c r="N6215" s="310" t="s">
        <v>26214</v>
      </c>
      <c r="O6215" s="310" t="s">
        <v>42383</v>
      </c>
      <c r="P6215" s="314">
        <v>5</v>
      </c>
      <c r="Q6215" s="310" t="s">
        <v>31567</v>
      </c>
      <c r="R6215" s="310" t="s">
        <v>25825</v>
      </c>
      <c r="S6215" s="310" t="s">
        <v>26197</v>
      </c>
      <c r="T6215" s="310"/>
      <c r="U6215" s="310" t="s">
        <v>26198</v>
      </c>
      <c r="V6215" s="310" t="s">
        <v>26204</v>
      </c>
      <c r="X6215" s="91" t="s">
        <v>33200</v>
      </c>
      <c r="Y6215" s="97"/>
      <c r="AA6215" s="91" t="str">
        <v>RADER000.1CO</v>
      </c>
    </row>
    <row r="6216" spans="1:27" s="91" customFormat="1" ht="15" customHeight="1" x14ac:dyDescent="0.35">
      <c r="A6216" s="310" t="s">
        <v>18462</v>
      </c>
      <c r="B6216" s="310" t="s">
        <v>18461</v>
      </c>
      <c r="C6216" s="310" t="s">
        <v>18463</v>
      </c>
      <c r="D6216" s="310" t="s">
        <v>18464</v>
      </c>
      <c r="E6216" s="310"/>
      <c r="F6216" s="310" t="s">
        <v>9</v>
      </c>
      <c r="G6216" s="310"/>
      <c r="H6216" s="314">
        <v>1</v>
      </c>
      <c r="I6216" s="314">
        <v>15.5</v>
      </c>
      <c r="J6216" s="310" t="s">
        <v>121</v>
      </c>
      <c r="K6216" s="314">
        <v>36.208100000000002</v>
      </c>
      <c r="L6216" s="314">
        <v>-88.114999999999995</v>
      </c>
      <c r="M6216" s="100" t="s">
        <v>38392</v>
      </c>
      <c r="N6216" s="310" t="s">
        <v>26221</v>
      </c>
      <c r="O6216" s="310" t="s">
        <v>42947</v>
      </c>
      <c r="P6216" s="314">
        <v>3</v>
      </c>
      <c r="Q6216" s="310" t="s">
        <v>33201</v>
      </c>
      <c r="R6216" s="310" t="s">
        <v>25816</v>
      </c>
      <c r="S6216" s="310" t="s">
        <v>26197</v>
      </c>
      <c r="T6216" s="310"/>
      <c r="U6216" s="310" t="s">
        <v>26198</v>
      </c>
      <c r="V6216" s="310" t="s">
        <v>26199</v>
      </c>
      <c r="W6216" s="91" t="s">
        <v>35791</v>
      </c>
      <c r="X6216" s="91" t="s">
        <v>33202</v>
      </c>
      <c r="Y6216" s="97"/>
      <c r="AA6216" s="91" t="str">
        <v>RAMBL001.0BN</v>
      </c>
    </row>
    <row r="6217" spans="1:27" s="91" customFormat="1" ht="15" customHeight="1" x14ac:dyDescent="0.35">
      <c r="A6217" s="310" t="s">
        <v>18466</v>
      </c>
      <c r="B6217" s="310" t="s">
        <v>18465</v>
      </c>
      <c r="C6217" s="310" t="s">
        <v>18463</v>
      </c>
      <c r="D6217" s="310" t="s">
        <v>18467</v>
      </c>
      <c r="E6217" s="310"/>
      <c r="F6217" s="310" t="s">
        <v>9</v>
      </c>
      <c r="G6217" s="310"/>
      <c r="H6217" s="314">
        <v>0.6</v>
      </c>
      <c r="I6217" s="314">
        <v>0.62</v>
      </c>
      <c r="J6217" s="310" t="s">
        <v>121</v>
      </c>
      <c r="K6217" s="314">
        <v>36.202300000000001</v>
      </c>
      <c r="L6217" s="314">
        <v>-88.081400000000002</v>
      </c>
      <c r="M6217" s="100" t="s">
        <v>38392</v>
      </c>
      <c r="N6217" s="310" t="s">
        <v>26221</v>
      </c>
      <c r="O6217" s="310" t="s">
        <v>42947</v>
      </c>
      <c r="P6217" s="314">
        <v>3</v>
      </c>
      <c r="Q6217" s="310" t="s">
        <v>33201</v>
      </c>
      <c r="R6217" s="310" t="s">
        <v>25816</v>
      </c>
      <c r="S6217" s="310" t="s">
        <v>26197</v>
      </c>
      <c r="T6217" s="310"/>
      <c r="U6217" s="310" t="s">
        <v>26198</v>
      </c>
      <c r="V6217" s="310" t="s">
        <v>26199</v>
      </c>
      <c r="W6217" s="91" t="s">
        <v>18468</v>
      </c>
      <c r="X6217" s="91" t="s">
        <v>33203</v>
      </c>
      <c r="Y6217" s="97"/>
      <c r="AA6217" s="91" t="str">
        <v>RAMBL2.7T0.6BN</v>
      </c>
    </row>
    <row r="6218" spans="1:27" s="91" customFormat="1" ht="15" customHeight="1" x14ac:dyDescent="0.35">
      <c r="A6218" s="310" t="s">
        <v>18470</v>
      </c>
      <c r="B6218" s="310" t="s">
        <v>18469</v>
      </c>
      <c r="C6218" s="310" t="s">
        <v>18471</v>
      </c>
      <c r="D6218" s="310" t="s">
        <v>18472</v>
      </c>
      <c r="E6218" s="310"/>
      <c r="F6218" s="310" t="s">
        <v>9</v>
      </c>
      <c r="G6218" s="310"/>
      <c r="H6218" s="314">
        <v>0.6</v>
      </c>
      <c r="I6218" s="314">
        <v>2.3199999999999998</v>
      </c>
      <c r="J6218" s="310" t="s">
        <v>10</v>
      </c>
      <c r="K6218" s="314">
        <v>35.08202</v>
      </c>
      <c r="L6218" s="314">
        <v>-88.638689999999997</v>
      </c>
      <c r="M6218" s="100" t="s">
        <v>38377</v>
      </c>
      <c r="N6218" s="310" t="s">
        <v>26200</v>
      </c>
      <c r="O6218" s="310" t="s">
        <v>42463</v>
      </c>
      <c r="P6218" s="314">
        <v>4</v>
      </c>
      <c r="Q6218" s="310" t="s">
        <v>28434</v>
      </c>
      <c r="R6218" s="310" t="s">
        <v>25816</v>
      </c>
      <c r="S6218" s="310" t="s">
        <v>26197</v>
      </c>
      <c r="T6218" s="310"/>
      <c r="U6218" s="310" t="s">
        <v>26198</v>
      </c>
      <c r="V6218" s="310" t="s">
        <v>26199</v>
      </c>
      <c r="Y6218" s="97"/>
      <c r="AA6218" s="91" t="str">
        <v>RAMER000.6MC</v>
      </c>
    </row>
    <row r="6219" spans="1:27" s="91" customFormat="1" ht="15" customHeight="1" x14ac:dyDescent="0.35">
      <c r="A6219" s="310" t="s">
        <v>18474</v>
      </c>
      <c r="B6219" s="310" t="s">
        <v>18473</v>
      </c>
      <c r="C6219" s="310" t="s">
        <v>18475</v>
      </c>
      <c r="D6219" s="310" t="s">
        <v>18476</v>
      </c>
      <c r="E6219" s="310"/>
      <c r="F6219" s="310" t="s">
        <v>29086</v>
      </c>
      <c r="G6219" s="310"/>
      <c r="H6219" s="314">
        <v>0.6</v>
      </c>
      <c r="I6219" s="314">
        <v>8.1</v>
      </c>
      <c r="J6219" s="310" t="s">
        <v>470</v>
      </c>
      <c r="K6219" s="314">
        <v>35.661230000000003</v>
      </c>
      <c r="L6219" s="314">
        <v>-85.682019999999994</v>
      </c>
      <c r="M6219" s="100" t="s">
        <v>38403</v>
      </c>
      <c r="N6219" s="310" t="s">
        <v>26290</v>
      </c>
      <c r="O6219" s="310" t="s">
        <v>42803</v>
      </c>
      <c r="P6219" s="314">
        <v>3</v>
      </c>
      <c r="Q6219" s="310" t="s">
        <v>33204</v>
      </c>
      <c r="R6219" s="310" t="s">
        <v>25812</v>
      </c>
      <c r="S6219" s="310" t="s">
        <v>26197</v>
      </c>
      <c r="T6219" s="310"/>
      <c r="U6219" s="310" t="s">
        <v>26198</v>
      </c>
      <c r="V6219" s="310" t="s">
        <v>26199</v>
      </c>
      <c r="Y6219" s="97"/>
      <c r="AA6219" s="91" t="str">
        <v>RAMS000.6WA</v>
      </c>
    </row>
    <row r="6220" spans="1:27" s="91" customFormat="1" ht="15" customHeight="1" x14ac:dyDescent="0.35">
      <c r="A6220" s="310" t="s">
        <v>18478</v>
      </c>
      <c r="B6220" s="310" t="s">
        <v>18477</v>
      </c>
      <c r="C6220" s="310" t="s">
        <v>18479</v>
      </c>
      <c r="D6220" s="310" t="s">
        <v>18480</v>
      </c>
      <c r="E6220" s="310"/>
      <c r="F6220" s="310" t="s">
        <v>58</v>
      </c>
      <c r="G6220" s="310"/>
      <c r="H6220" s="314">
        <v>0.1</v>
      </c>
      <c r="I6220" s="314">
        <v>0.21</v>
      </c>
      <c r="J6220" s="310" t="s">
        <v>1480</v>
      </c>
      <c r="K6220" s="314">
        <v>35.266710000000003</v>
      </c>
      <c r="L6220" s="314">
        <v>-85.763760000000005</v>
      </c>
      <c r="M6220" s="100" t="s">
        <v>38430</v>
      </c>
      <c r="N6220" s="310" t="s">
        <v>26288</v>
      </c>
      <c r="O6220" s="310" t="s">
        <v>42110</v>
      </c>
      <c r="P6220" s="314">
        <v>5</v>
      </c>
      <c r="Q6220" s="310" t="s">
        <v>26401</v>
      </c>
      <c r="R6220" s="310" t="s">
        <v>25802</v>
      </c>
      <c r="S6220" s="310" t="s">
        <v>26197</v>
      </c>
      <c r="T6220" s="310"/>
      <c r="U6220" s="310" t="s">
        <v>26198</v>
      </c>
      <c r="V6220" s="310" t="s">
        <v>26199</v>
      </c>
      <c r="X6220" s="91" t="s">
        <v>33205</v>
      </c>
      <c r="Y6220" s="97"/>
      <c r="AA6220" s="91" t="str">
        <v>RAMSE000.1GY</v>
      </c>
    </row>
    <row r="6221" spans="1:27" s="91" customFormat="1" ht="15" customHeight="1" x14ac:dyDescent="0.35">
      <c r="A6221" t="s">
        <v>18482</v>
      </c>
      <c r="B6221" t="s">
        <v>18481</v>
      </c>
      <c r="C6221" t="s">
        <v>18483</v>
      </c>
      <c r="D6221" t="s">
        <v>18484</v>
      </c>
      <c r="E6221"/>
      <c r="F6221" t="s">
        <v>33</v>
      </c>
      <c r="G6221"/>
      <c r="H6221">
        <v>0.8</v>
      </c>
      <c r="I6221">
        <v>1.79</v>
      </c>
      <c r="J6221" t="s">
        <v>34</v>
      </c>
      <c r="K6221">
        <v>35.673110000000001</v>
      </c>
      <c r="L6221">
        <v>-87.038309999999996</v>
      </c>
      <c r="M6221" s="100" t="s">
        <v>38382</v>
      </c>
      <c r="N6221" t="s">
        <v>26210</v>
      </c>
      <c r="O6221" t="s">
        <v>43283</v>
      </c>
      <c r="P6221">
        <v>3</v>
      </c>
      <c r="Q6221" t="s">
        <v>33206</v>
      </c>
      <c r="R6221" t="s">
        <v>25808</v>
      </c>
      <c r="S6221" t="s">
        <v>26197</v>
      </c>
      <c r="T6221"/>
      <c r="U6221" t="s">
        <v>26198</v>
      </c>
      <c r="V6221" t="s">
        <v>26199</v>
      </c>
      <c r="W6221" s="91" t="s">
        <v>18485</v>
      </c>
      <c r="X6221" s="91" t="s">
        <v>33207</v>
      </c>
      <c r="Y6221" s="97"/>
      <c r="AA6221" s="91" t="str">
        <v>RANEL000.8MY</v>
      </c>
    </row>
    <row r="6222" spans="1:27" s="91" customFormat="1" ht="15" customHeight="1" x14ac:dyDescent="0.35">
      <c r="A6222" s="310" t="s">
        <v>18487</v>
      </c>
      <c r="B6222" s="310" t="s">
        <v>18486</v>
      </c>
      <c r="C6222" s="310" t="s">
        <v>18488</v>
      </c>
      <c r="D6222" s="310" t="s">
        <v>2871</v>
      </c>
      <c r="E6222" s="310"/>
      <c r="F6222" s="310" t="s">
        <v>27</v>
      </c>
      <c r="G6222" s="310"/>
      <c r="H6222" s="314">
        <v>1.9</v>
      </c>
      <c r="I6222" s="314">
        <v>0.98</v>
      </c>
      <c r="J6222" s="310" t="s">
        <v>919</v>
      </c>
      <c r="K6222" s="314">
        <v>35.255800000000001</v>
      </c>
      <c r="L6222" s="314">
        <v>-89.84</v>
      </c>
      <c r="M6222" s="100" t="s">
        <v>38427</v>
      </c>
      <c r="N6222" s="310" t="s">
        <v>26281</v>
      </c>
      <c r="O6222" s="310" t="s">
        <v>42336</v>
      </c>
      <c r="P6222" s="314">
        <v>2</v>
      </c>
      <c r="Q6222" s="310" t="s">
        <v>33208</v>
      </c>
      <c r="R6222" s="310" t="s">
        <v>25828</v>
      </c>
      <c r="S6222" s="310" t="s">
        <v>26197</v>
      </c>
      <c r="T6222" s="310"/>
      <c r="U6222" s="310" t="s">
        <v>26198</v>
      </c>
      <c r="V6222" s="310" t="s">
        <v>26199</v>
      </c>
      <c r="X6222" s="91" t="s">
        <v>33209</v>
      </c>
      <c r="Y6222" s="97"/>
      <c r="AA6222" s="91" t="str">
        <v>RANER001.9SH</v>
      </c>
    </row>
    <row r="6223" spans="1:27" s="91" customFormat="1" ht="15" customHeight="1" x14ac:dyDescent="0.35">
      <c r="A6223" s="310" t="s">
        <v>18490</v>
      </c>
      <c r="B6223" s="310" t="s">
        <v>18489</v>
      </c>
      <c r="C6223" s="310" t="s">
        <v>18491</v>
      </c>
      <c r="D6223" s="310" t="s">
        <v>18492</v>
      </c>
      <c r="E6223" s="310"/>
      <c r="F6223" s="310" t="s">
        <v>58</v>
      </c>
      <c r="G6223" s="310"/>
      <c r="H6223" s="314">
        <v>3</v>
      </c>
      <c r="I6223" s="314">
        <v>10.36</v>
      </c>
      <c r="J6223" s="310" t="s">
        <v>1480</v>
      </c>
      <c r="K6223" s="314">
        <v>35.402526999999999</v>
      </c>
      <c r="L6223" s="314">
        <v>-85.669079999999994</v>
      </c>
      <c r="M6223" s="100" t="s">
        <v>38403</v>
      </c>
      <c r="N6223" s="310" t="s">
        <v>26290</v>
      </c>
      <c r="O6223" s="310" t="s">
        <v>42148</v>
      </c>
      <c r="P6223" s="314">
        <v>3</v>
      </c>
      <c r="Q6223" s="310" t="s">
        <v>29352</v>
      </c>
      <c r="R6223" s="310" t="s">
        <v>25802</v>
      </c>
      <c r="S6223" s="310" t="s">
        <v>26197</v>
      </c>
      <c r="T6223" s="310"/>
      <c r="U6223" s="310" t="s">
        <v>26198</v>
      </c>
      <c r="V6223" s="310" t="s">
        <v>26199</v>
      </c>
      <c r="Y6223" s="97"/>
      <c r="AA6223" s="91" t="str">
        <v>RANGE003.0GY</v>
      </c>
    </row>
    <row r="6224" spans="1:27" s="91" customFormat="1" ht="15" customHeight="1" x14ac:dyDescent="0.35">
      <c r="A6224" s="310" t="s">
        <v>18494</v>
      </c>
      <c r="B6224" s="310" t="s">
        <v>18493</v>
      </c>
      <c r="C6224" s="310" t="s">
        <v>18495</v>
      </c>
      <c r="D6224" s="310" t="s">
        <v>18496</v>
      </c>
      <c r="E6224" s="310"/>
      <c r="F6224" s="310" t="s">
        <v>58</v>
      </c>
      <c r="G6224" s="310"/>
      <c r="H6224" s="314">
        <v>7.9</v>
      </c>
      <c r="I6224" s="314">
        <v>2.27</v>
      </c>
      <c r="J6224" s="310" t="s">
        <v>1480</v>
      </c>
      <c r="K6224" s="314">
        <v>35.367469999999997</v>
      </c>
      <c r="L6224" s="314">
        <v>-85.701899999999995</v>
      </c>
      <c r="M6224" s="100" t="s">
        <v>38403</v>
      </c>
      <c r="N6224" s="310" t="s">
        <v>26290</v>
      </c>
      <c r="O6224" s="310" t="s">
        <v>42148</v>
      </c>
      <c r="P6224" s="314">
        <v>3</v>
      </c>
      <c r="Q6224" s="310" t="s">
        <v>33210</v>
      </c>
      <c r="R6224" s="310" t="s">
        <v>25802</v>
      </c>
      <c r="S6224" s="310" t="s">
        <v>26197</v>
      </c>
      <c r="T6224" s="310"/>
      <c r="U6224" s="310" t="s">
        <v>26198</v>
      </c>
      <c r="V6224" s="310" t="s">
        <v>26199</v>
      </c>
      <c r="X6224" s="91" t="s">
        <v>26130</v>
      </c>
      <c r="Y6224" s="97"/>
      <c r="AA6224" s="91" t="str">
        <v>RANGE007.9GY</v>
      </c>
    </row>
    <row r="6225" spans="1:27" s="91" customFormat="1" ht="15" customHeight="1" x14ac:dyDescent="0.35">
      <c r="A6225" t="s">
        <v>38079</v>
      </c>
      <c r="B6225" t="s">
        <v>38080</v>
      </c>
      <c r="C6225" t="s">
        <v>18499</v>
      </c>
      <c r="D6225" t="s">
        <v>38081</v>
      </c>
      <c r="E6225"/>
      <c r="F6225" t="s">
        <v>33</v>
      </c>
      <c r="G6225"/>
      <c r="H6225">
        <v>1.5</v>
      </c>
      <c r="I6225">
        <v>1.4</v>
      </c>
      <c r="J6225" t="s">
        <v>253</v>
      </c>
      <c r="K6225">
        <v>36.355730000000001</v>
      </c>
      <c r="L6225">
        <v>-86.497439999999997</v>
      </c>
      <c r="M6225" s="100" t="s">
        <v>38431</v>
      </c>
      <c r="N6225" t="s">
        <v>26295</v>
      </c>
      <c r="O6225" t="s">
        <v>42363</v>
      </c>
      <c r="P6225">
        <v>4</v>
      </c>
      <c r="Q6225" t="s">
        <v>28213</v>
      </c>
      <c r="R6225" t="s">
        <v>25829</v>
      </c>
      <c r="S6225" t="s">
        <v>26197</v>
      </c>
      <c r="T6225"/>
      <c r="U6225" t="s">
        <v>26198</v>
      </c>
      <c r="V6225" t="s">
        <v>26199</v>
      </c>
      <c r="X6225" s="91" t="s">
        <v>37900</v>
      </c>
      <c r="Y6225" s="97"/>
      <c r="AA6225" s="91" t="str">
        <v>RANKI001.5SR</v>
      </c>
    </row>
    <row r="6226" spans="1:27" s="91" customFormat="1" ht="15" customHeight="1" x14ac:dyDescent="0.35">
      <c r="A6226" s="310" t="s">
        <v>18498</v>
      </c>
      <c r="B6226" s="310" t="s">
        <v>18497</v>
      </c>
      <c r="C6226" s="310" t="s">
        <v>18499</v>
      </c>
      <c r="D6226" s="310" t="s">
        <v>18500</v>
      </c>
      <c r="E6226" s="310"/>
      <c r="F6226" s="310" t="s">
        <v>29088</v>
      </c>
      <c r="G6226" s="310"/>
      <c r="H6226" s="314">
        <v>1.7</v>
      </c>
      <c r="I6226" s="314">
        <v>1.22</v>
      </c>
      <c r="J6226" s="310" t="s">
        <v>253</v>
      </c>
      <c r="K6226" s="314">
        <v>36.357590000000002</v>
      </c>
      <c r="L6226" s="314">
        <v>-86.49924</v>
      </c>
      <c r="M6226" s="100" t="s">
        <v>38431</v>
      </c>
      <c r="N6226" s="310" t="s">
        <v>26295</v>
      </c>
      <c r="O6226" s="310" t="s">
        <v>42363</v>
      </c>
      <c r="P6226" s="314">
        <v>4</v>
      </c>
      <c r="Q6226" s="310" t="s">
        <v>28213</v>
      </c>
      <c r="R6226" s="310" t="s">
        <v>25829</v>
      </c>
      <c r="S6226" s="310" t="s">
        <v>26197</v>
      </c>
      <c r="T6226" s="310"/>
      <c r="U6226" s="310" t="s">
        <v>26198</v>
      </c>
      <c r="V6226" s="310" t="s">
        <v>26199</v>
      </c>
      <c r="X6226" s="91" t="s">
        <v>33211</v>
      </c>
      <c r="Y6226" s="97"/>
      <c r="AA6226" s="91" t="str">
        <v>RANKI001.7SR</v>
      </c>
    </row>
    <row r="6227" spans="1:27" s="91" customFormat="1" ht="15" customHeight="1" x14ac:dyDescent="0.35">
      <c r="A6227" s="310" t="s">
        <v>18502</v>
      </c>
      <c r="B6227" s="310" t="s">
        <v>18501</v>
      </c>
      <c r="C6227" s="310" t="s">
        <v>18499</v>
      </c>
      <c r="D6227" s="310" t="s">
        <v>18503</v>
      </c>
      <c r="E6227" s="310"/>
      <c r="F6227" s="310" t="s">
        <v>29088</v>
      </c>
      <c r="G6227" s="310"/>
      <c r="H6227" s="314">
        <v>1.9</v>
      </c>
      <c r="I6227" s="314">
        <v>1.4</v>
      </c>
      <c r="J6227" s="310" t="s">
        <v>253</v>
      </c>
      <c r="K6227" s="314">
        <v>36.358333000000002</v>
      </c>
      <c r="L6227" s="314">
        <v>-86.501389000000003</v>
      </c>
      <c r="M6227" s="100" t="s">
        <v>38431</v>
      </c>
      <c r="N6227" s="310" t="s">
        <v>26295</v>
      </c>
      <c r="O6227" s="310" t="s">
        <v>42363</v>
      </c>
      <c r="P6227" s="314">
        <v>4</v>
      </c>
      <c r="Q6227" s="310" t="s">
        <v>28213</v>
      </c>
      <c r="R6227" s="310" t="s">
        <v>25829</v>
      </c>
      <c r="S6227" s="310" t="s">
        <v>26197</v>
      </c>
      <c r="T6227" s="310"/>
      <c r="U6227" s="310" t="s">
        <v>26198</v>
      </c>
      <c r="V6227" s="310" t="s">
        <v>26199</v>
      </c>
      <c r="X6227" s="91" t="s">
        <v>33212</v>
      </c>
      <c r="Y6227" s="97"/>
      <c r="AA6227" s="91" t="str">
        <v>RANKI001.9SR</v>
      </c>
    </row>
    <row r="6228" spans="1:27" s="91" customFormat="1" ht="15" customHeight="1" x14ac:dyDescent="0.35">
      <c r="A6228" s="310" t="s">
        <v>18505</v>
      </c>
      <c r="B6228" s="310" t="s">
        <v>18504</v>
      </c>
      <c r="C6228" s="310" t="s">
        <v>18506</v>
      </c>
      <c r="D6228" s="310" t="s">
        <v>9884</v>
      </c>
      <c r="E6228" s="310"/>
      <c r="F6228" s="310" t="s">
        <v>44</v>
      </c>
      <c r="G6228" s="310"/>
      <c r="H6228" s="314">
        <v>2.2000000000000002</v>
      </c>
      <c r="I6228" s="314">
        <v>0.93</v>
      </c>
      <c r="J6228" s="310" t="s">
        <v>2535</v>
      </c>
      <c r="K6228" s="314">
        <v>35.503689999999999</v>
      </c>
      <c r="L6228" s="314">
        <v>-84.955250000000007</v>
      </c>
      <c r="M6228" s="100" t="s">
        <v>38386</v>
      </c>
      <c r="N6228" s="310" t="s">
        <v>29084</v>
      </c>
      <c r="O6228" s="310" t="s">
        <v>42845</v>
      </c>
      <c r="P6228" s="314">
        <v>3</v>
      </c>
      <c r="Q6228" s="310" t="s">
        <v>27314</v>
      </c>
      <c r="R6228" s="310" t="s">
        <v>25802</v>
      </c>
      <c r="S6228" s="310" t="s">
        <v>26197</v>
      </c>
      <c r="T6228" s="310"/>
      <c r="U6228" s="310" t="s">
        <v>26198</v>
      </c>
      <c r="V6228" s="310" t="s">
        <v>26204</v>
      </c>
      <c r="Y6228" s="97"/>
      <c r="AA6228" s="91" t="str">
        <v>RATTA002.2RH</v>
      </c>
    </row>
    <row r="6229" spans="1:27" s="91" customFormat="1" ht="15" customHeight="1" x14ac:dyDescent="0.35">
      <c r="A6229" s="310" t="s">
        <v>18508</v>
      </c>
      <c r="B6229" s="310" t="s">
        <v>18507</v>
      </c>
      <c r="C6229" s="310" t="s">
        <v>18509</v>
      </c>
      <c r="D6229" s="310" t="s">
        <v>18510</v>
      </c>
      <c r="E6229" s="310"/>
      <c r="F6229" s="310" t="s">
        <v>33</v>
      </c>
      <c r="G6229" s="310"/>
      <c r="H6229" s="314">
        <v>0.1</v>
      </c>
      <c r="I6229" s="314">
        <v>3.07</v>
      </c>
      <c r="J6229" s="310" t="s">
        <v>95</v>
      </c>
      <c r="K6229" s="314">
        <v>35.847340000000003</v>
      </c>
      <c r="L6229" s="314">
        <v>-86.961429999999993</v>
      </c>
      <c r="M6229" s="100" t="s">
        <v>38379</v>
      </c>
      <c r="N6229" s="310" t="s">
        <v>26205</v>
      </c>
      <c r="O6229" s="310" t="s">
        <v>42258</v>
      </c>
      <c r="P6229" s="314">
        <v>1</v>
      </c>
      <c r="Q6229" s="310" t="s">
        <v>28214</v>
      </c>
      <c r="R6229" s="310" t="s">
        <v>25829</v>
      </c>
      <c r="S6229" s="310" t="s">
        <v>26197</v>
      </c>
      <c r="T6229" s="310"/>
      <c r="U6229" s="310" t="s">
        <v>26198</v>
      </c>
      <c r="V6229" s="310" t="s">
        <v>26199</v>
      </c>
      <c r="X6229" s="91" t="s">
        <v>33213</v>
      </c>
      <c r="Y6229" s="97"/>
      <c r="AA6229" s="91" t="str">
        <v>RATTL000.1WI</v>
      </c>
    </row>
    <row r="6230" spans="1:27" s="91" customFormat="1" ht="15" customHeight="1" x14ac:dyDescent="0.35">
      <c r="A6230" t="s">
        <v>18512</v>
      </c>
      <c r="B6230" t="s">
        <v>18511</v>
      </c>
      <c r="C6230" t="s">
        <v>18509</v>
      </c>
      <c r="D6230" t="s">
        <v>18513</v>
      </c>
      <c r="E6230"/>
      <c r="F6230" t="s">
        <v>33</v>
      </c>
      <c r="G6230"/>
      <c r="H6230">
        <v>0.2</v>
      </c>
      <c r="I6230">
        <v>3.05</v>
      </c>
      <c r="J6230" t="s">
        <v>95</v>
      </c>
      <c r="K6230">
        <v>35.84637</v>
      </c>
      <c r="L6230">
        <v>-86.959040000000002</v>
      </c>
      <c r="M6230" s="100" t="s">
        <v>38379</v>
      </c>
      <c r="N6230" t="s">
        <v>26205</v>
      </c>
      <c r="O6230" t="s">
        <v>42258</v>
      </c>
      <c r="P6230">
        <v>1</v>
      </c>
      <c r="Q6230" t="s">
        <v>28214</v>
      </c>
      <c r="R6230" t="s">
        <v>25829</v>
      </c>
      <c r="S6230" t="s">
        <v>26197</v>
      </c>
      <c r="T6230"/>
      <c r="U6230" t="s">
        <v>26198</v>
      </c>
      <c r="V6230" t="s">
        <v>26199</v>
      </c>
      <c r="X6230" s="91" t="s">
        <v>35792</v>
      </c>
      <c r="Y6230" s="97"/>
      <c r="AA6230" s="91" t="str">
        <v>RATTL000.2WI</v>
      </c>
    </row>
    <row r="6231" spans="1:27" s="91" customFormat="1" ht="15" customHeight="1" x14ac:dyDescent="0.35">
      <c r="A6231" s="310" t="s">
        <v>18515</v>
      </c>
      <c r="B6231" s="310" t="s">
        <v>18514</v>
      </c>
      <c r="C6231" s="310" t="s">
        <v>18509</v>
      </c>
      <c r="D6231" s="310" t="s">
        <v>18516</v>
      </c>
      <c r="E6231" s="310"/>
      <c r="F6231" s="310" t="s">
        <v>44</v>
      </c>
      <c r="G6231" s="310"/>
      <c r="H6231" s="314">
        <v>1.3</v>
      </c>
      <c r="I6231" s="314">
        <v>1.47</v>
      </c>
      <c r="J6231" s="310" t="s">
        <v>285</v>
      </c>
      <c r="K6231" s="314">
        <v>35.242190000000001</v>
      </c>
      <c r="L6231" s="314">
        <v>-84.777389999999997</v>
      </c>
      <c r="M6231" s="100" t="s">
        <v>38384</v>
      </c>
      <c r="N6231" s="310" t="s">
        <v>26211</v>
      </c>
      <c r="O6231" s="310" t="s">
        <v>42621</v>
      </c>
      <c r="P6231" s="314">
        <v>2</v>
      </c>
      <c r="Q6231" s="310" t="s">
        <v>28215</v>
      </c>
      <c r="R6231" s="310" t="s">
        <v>25802</v>
      </c>
      <c r="S6231" s="310" t="s">
        <v>26197</v>
      </c>
      <c r="T6231" s="310"/>
      <c r="U6231" s="310" t="s">
        <v>26198</v>
      </c>
      <c r="V6231" s="310" t="s">
        <v>26204</v>
      </c>
      <c r="Y6231" s="97"/>
      <c r="AA6231" s="91" t="str">
        <v>RATTL001.3BR</v>
      </c>
    </row>
    <row r="6232" spans="1:27" s="91" customFormat="1" ht="15" customHeight="1" x14ac:dyDescent="0.35">
      <c r="A6232" s="310" t="s">
        <v>18518</v>
      </c>
      <c r="B6232" s="310" t="s">
        <v>18517</v>
      </c>
      <c r="C6232" s="310" t="s">
        <v>18519</v>
      </c>
      <c r="D6232" s="310" t="s">
        <v>2723</v>
      </c>
      <c r="E6232" s="310"/>
      <c r="F6232" s="310" t="s">
        <v>29083</v>
      </c>
      <c r="G6232" s="310"/>
      <c r="H6232" s="314">
        <v>0.6</v>
      </c>
      <c r="I6232" s="314">
        <v>1.88</v>
      </c>
      <c r="J6232" s="310" t="s">
        <v>22</v>
      </c>
      <c r="K6232" s="314">
        <v>36.565049999999999</v>
      </c>
      <c r="L6232" s="314">
        <v>-87.93535</v>
      </c>
      <c r="M6232" s="100" t="s">
        <v>38380</v>
      </c>
      <c r="N6232" s="310" t="s">
        <v>26208</v>
      </c>
      <c r="O6232" s="310" t="s">
        <v>42779</v>
      </c>
      <c r="P6232" s="314">
        <v>5</v>
      </c>
      <c r="Q6232" s="310" t="s">
        <v>33214</v>
      </c>
      <c r="R6232" s="310" t="s">
        <v>25829</v>
      </c>
      <c r="S6232" s="310" t="s">
        <v>26197</v>
      </c>
      <c r="T6232" s="310"/>
      <c r="U6232" s="310" t="s">
        <v>26198</v>
      </c>
      <c r="V6232" s="310" t="s">
        <v>26199</v>
      </c>
      <c r="Y6232" s="97"/>
      <c r="AA6232" s="91" t="str">
        <v>RAYBU000.6ST</v>
      </c>
    </row>
    <row r="6233" spans="1:27" s="91" customFormat="1" ht="15" customHeight="1" x14ac:dyDescent="0.35">
      <c r="A6233" s="310" t="s">
        <v>18521</v>
      </c>
      <c r="B6233" s="310" t="s">
        <v>18520</v>
      </c>
      <c r="C6233" s="310" t="s">
        <v>18522</v>
      </c>
      <c r="D6233" s="310" t="s">
        <v>18523</v>
      </c>
      <c r="E6233" s="310"/>
      <c r="F6233" s="310" t="s">
        <v>29083</v>
      </c>
      <c r="G6233" s="310"/>
      <c r="H6233" s="314">
        <v>1.1000000000000001</v>
      </c>
      <c r="I6233" s="314">
        <v>2.86</v>
      </c>
      <c r="J6233" s="310" t="s">
        <v>2522</v>
      </c>
      <c r="K6233" s="314">
        <v>35.814166999999998</v>
      </c>
      <c r="L6233" s="314">
        <v>-87.819444000000004</v>
      </c>
      <c r="M6233" s="100" t="s">
        <v>38391</v>
      </c>
      <c r="N6233" s="310" t="s">
        <v>26220</v>
      </c>
      <c r="O6233" s="310" t="s">
        <v>42618</v>
      </c>
      <c r="P6233" s="314">
        <v>5</v>
      </c>
      <c r="Q6233" s="310" t="s">
        <v>33215</v>
      </c>
      <c r="R6233" s="310" t="s">
        <v>25808</v>
      </c>
      <c r="S6233" s="310" t="s">
        <v>26197</v>
      </c>
      <c r="T6233" s="310"/>
      <c r="U6233" s="310" t="s">
        <v>26198</v>
      </c>
      <c r="V6233" s="310" t="s">
        <v>26199</v>
      </c>
      <c r="Y6233" s="97"/>
      <c r="AA6233" s="91" t="str">
        <v>RBANK001.1PE</v>
      </c>
    </row>
    <row r="6234" spans="1:27" s="91" customFormat="1" ht="15" customHeight="1" x14ac:dyDescent="0.35">
      <c r="A6234" s="310" t="s">
        <v>18525</v>
      </c>
      <c r="B6234" s="310" t="s">
        <v>18524</v>
      </c>
      <c r="C6234" s="310" t="s">
        <v>18526</v>
      </c>
      <c r="D6234" s="310" t="s">
        <v>18527</v>
      </c>
      <c r="E6234" s="310"/>
      <c r="F6234" s="310" t="s">
        <v>29086</v>
      </c>
      <c r="G6234" s="310"/>
      <c r="H6234" s="314">
        <v>0.3</v>
      </c>
      <c r="I6234" s="314">
        <v>3.33</v>
      </c>
      <c r="J6234" s="310" t="s">
        <v>545</v>
      </c>
      <c r="K6234" s="314">
        <v>35.487850000000002</v>
      </c>
      <c r="L6234" s="314">
        <v>-86.031790000000001</v>
      </c>
      <c r="M6234" s="100" t="s">
        <v>38389</v>
      </c>
      <c r="N6234" s="310" t="s">
        <v>26217</v>
      </c>
      <c r="O6234" s="310" t="s">
        <v>42602</v>
      </c>
      <c r="P6234" s="314">
        <v>4</v>
      </c>
      <c r="Q6234" s="310" t="s">
        <v>28216</v>
      </c>
      <c r="R6234" s="310" t="s">
        <v>25808</v>
      </c>
      <c r="S6234" s="310" t="s">
        <v>26197</v>
      </c>
      <c r="T6234" s="310"/>
      <c r="U6234" s="310" t="s">
        <v>26198</v>
      </c>
      <c r="V6234" s="310" t="s">
        <v>26199</v>
      </c>
      <c r="X6234" s="91" t="s">
        <v>29982</v>
      </c>
      <c r="Y6234" s="97"/>
      <c r="AA6234" s="91" t="str">
        <v>RBUCK000.3CE</v>
      </c>
    </row>
    <row r="6235" spans="1:27" s="91" customFormat="1" ht="15" customHeight="1" x14ac:dyDescent="0.35">
      <c r="A6235" s="310" t="s">
        <v>18529</v>
      </c>
      <c r="B6235" s="310" t="s">
        <v>18528</v>
      </c>
      <c r="C6235" s="310" t="s">
        <v>18530</v>
      </c>
      <c r="D6235" s="310" t="s">
        <v>18531</v>
      </c>
      <c r="E6235" s="310"/>
      <c r="F6235" s="310" t="s">
        <v>27</v>
      </c>
      <c r="G6235" s="310"/>
      <c r="H6235" s="314">
        <v>0.4</v>
      </c>
      <c r="I6235" s="314">
        <v>7.73</v>
      </c>
      <c r="J6235" s="310" t="s">
        <v>448</v>
      </c>
      <c r="K6235" s="314">
        <v>35.930399999999999</v>
      </c>
      <c r="L6235" s="314">
        <v>-89.032300000000006</v>
      </c>
      <c r="M6235" s="100" t="s">
        <v>38429</v>
      </c>
      <c r="N6235" s="310" t="s">
        <v>26286</v>
      </c>
      <c r="O6235" s="310" t="s">
        <v>43166</v>
      </c>
      <c r="P6235" s="314">
        <v>2</v>
      </c>
      <c r="Q6235" s="310" t="s">
        <v>28217</v>
      </c>
      <c r="R6235" s="310" t="s">
        <v>25816</v>
      </c>
      <c r="S6235" s="310" t="s">
        <v>26197</v>
      </c>
      <c r="T6235" s="310"/>
      <c r="U6235" s="310" t="s">
        <v>26198</v>
      </c>
      <c r="V6235" s="310" t="s">
        <v>26199</v>
      </c>
      <c r="W6235" s="91" t="s">
        <v>18532</v>
      </c>
      <c r="Y6235" s="97"/>
      <c r="AA6235" s="91" t="str">
        <v>REAGA000.4GI</v>
      </c>
    </row>
    <row r="6236" spans="1:27" s="91" customFormat="1" ht="15" customHeight="1" x14ac:dyDescent="0.35">
      <c r="A6236" s="310" t="s">
        <v>18534</v>
      </c>
      <c r="B6236" s="310" t="s">
        <v>18533</v>
      </c>
      <c r="C6236" s="310" t="s">
        <v>18535</v>
      </c>
      <c r="D6236" s="310" t="s">
        <v>18536</v>
      </c>
      <c r="E6236" s="310"/>
      <c r="F6236" s="310" t="s">
        <v>29086</v>
      </c>
      <c r="G6236" s="310"/>
      <c r="H6236" s="314">
        <v>0.1</v>
      </c>
      <c r="I6236" s="314">
        <v>4.0199999999999996</v>
      </c>
      <c r="J6236" s="310" t="s">
        <v>614</v>
      </c>
      <c r="K6236" s="314">
        <v>36.196944000000002</v>
      </c>
      <c r="L6236" s="314">
        <v>-85.583888999999999</v>
      </c>
      <c r="M6236" s="100" t="s">
        <v>38458</v>
      </c>
      <c r="N6236" s="310" t="s">
        <v>26340</v>
      </c>
      <c r="O6236" s="310" t="s">
        <v>42769</v>
      </c>
      <c r="P6236" s="314">
        <v>5</v>
      </c>
      <c r="Q6236" s="310" t="s">
        <v>33216</v>
      </c>
      <c r="R6236" s="310" t="s">
        <v>25812</v>
      </c>
      <c r="S6236" s="310" t="s">
        <v>26197</v>
      </c>
      <c r="T6236" s="310"/>
      <c r="U6236" s="310" t="s">
        <v>26198</v>
      </c>
      <c r="V6236" s="310" t="s">
        <v>26199</v>
      </c>
      <c r="Y6236" s="97"/>
      <c r="AA6236" s="91" t="str">
        <v>RECTO000.1PU</v>
      </c>
    </row>
    <row r="6237" spans="1:27" s="91" customFormat="1" ht="15" customHeight="1" x14ac:dyDescent="0.35">
      <c r="A6237" s="310" t="s">
        <v>40009</v>
      </c>
      <c r="B6237" s="310" t="s">
        <v>18544</v>
      </c>
      <c r="C6237" s="310" t="s">
        <v>18542</v>
      </c>
      <c r="D6237" s="310" t="s">
        <v>40010</v>
      </c>
      <c r="E6237" s="310"/>
      <c r="F6237" s="310" t="s">
        <v>44</v>
      </c>
      <c r="G6237" s="310"/>
      <c r="H6237" s="314">
        <v>0</v>
      </c>
      <c r="I6237" s="314">
        <v>4.4000000000000004</v>
      </c>
      <c r="J6237" s="310" t="s">
        <v>230</v>
      </c>
      <c r="K6237" s="314">
        <v>36.412595000000003</v>
      </c>
      <c r="L6237" s="314">
        <v>-82.509609999999995</v>
      </c>
      <c r="M6237" s="100" t="s">
        <v>38412</v>
      </c>
      <c r="N6237" s="310" t="s">
        <v>29031</v>
      </c>
      <c r="O6237" s="310" t="s">
        <v>42108</v>
      </c>
      <c r="P6237" s="314">
        <v>3</v>
      </c>
      <c r="Q6237" s="310" t="s">
        <v>28219</v>
      </c>
      <c r="R6237" s="310" t="s">
        <v>25821</v>
      </c>
      <c r="S6237" s="310" t="s">
        <v>26197</v>
      </c>
      <c r="T6237" s="310"/>
      <c r="U6237" s="310" t="s">
        <v>26198</v>
      </c>
      <c r="V6237" s="310" t="s">
        <v>26204</v>
      </c>
      <c r="W6237" s="91" t="s">
        <v>18545</v>
      </c>
      <c r="X6237" s="91" t="s">
        <v>32469</v>
      </c>
      <c r="Y6237" s="97"/>
      <c r="AA6237" s="91" t="str">
        <v>RED000.0WN</v>
      </c>
    </row>
    <row r="6238" spans="1:27" s="91" customFormat="1" ht="15" customHeight="1" x14ac:dyDescent="0.35">
      <c r="A6238" s="310" t="s">
        <v>18538</v>
      </c>
      <c r="B6238" s="310" t="s">
        <v>18537</v>
      </c>
      <c r="C6238" s="310" t="s">
        <v>18539</v>
      </c>
      <c r="D6238" s="310" t="s">
        <v>4528</v>
      </c>
      <c r="E6238" s="310"/>
      <c r="F6238" s="310" t="s">
        <v>28981</v>
      </c>
      <c r="G6238" s="310"/>
      <c r="H6238" s="314">
        <v>0.1</v>
      </c>
      <c r="I6238" s="314">
        <v>2.96</v>
      </c>
      <c r="J6238" s="310" t="s">
        <v>625</v>
      </c>
      <c r="K6238" s="314">
        <v>36.159170000000003</v>
      </c>
      <c r="L6238" s="314">
        <v>-82.253330000000005</v>
      </c>
      <c r="M6238" s="100" t="s">
        <v>38387</v>
      </c>
      <c r="N6238" s="310" t="s">
        <v>26214</v>
      </c>
      <c r="O6238" s="310" t="s">
        <v>42091</v>
      </c>
      <c r="P6238" s="314">
        <v>5</v>
      </c>
      <c r="Q6238" s="310" t="s">
        <v>33217</v>
      </c>
      <c r="R6238" s="310" t="s">
        <v>25821</v>
      </c>
      <c r="S6238" s="310" t="s">
        <v>26197</v>
      </c>
      <c r="T6238" s="310"/>
      <c r="U6238" s="310" t="s">
        <v>26198</v>
      </c>
      <c r="V6238" s="310" t="s">
        <v>26204</v>
      </c>
      <c r="Y6238" s="97"/>
      <c r="AA6238" s="91" t="str">
        <v>RED000.1UC</v>
      </c>
    </row>
    <row r="6239" spans="1:27" s="91" customFormat="1" ht="15" customHeight="1" x14ac:dyDescent="0.35">
      <c r="A6239" s="310" t="s">
        <v>18541</v>
      </c>
      <c r="B6239" s="310" t="s">
        <v>18540</v>
      </c>
      <c r="C6239" s="310" t="s">
        <v>18542</v>
      </c>
      <c r="D6239" s="310" t="s">
        <v>18543</v>
      </c>
      <c r="E6239" s="310"/>
      <c r="F6239" s="310" t="s">
        <v>29083</v>
      </c>
      <c r="G6239" s="310"/>
      <c r="H6239" s="314">
        <v>0.2</v>
      </c>
      <c r="I6239" s="314">
        <v>1453.63</v>
      </c>
      <c r="J6239" s="310" t="s">
        <v>166</v>
      </c>
      <c r="K6239" s="314">
        <v>36.543410000000002</v>
      </c>
      <c r="L6239" s="314">
        <v>-87.366540000000001</v>
      </c>
      <c r="M6239" s="100" t="s">
        <v>38413</v>
      </c>
      <c r="N6239" s="310" t="s">
        <v>26250</v>
      </c>
      <c r="O6239" s="310" t="s">
        <v>43058</v>
      </c>
      <c r="P6239" s="314">
        <v>4</v>
      </c>
      <c r="Q6239" s="310" t="s">
        <v>28218</v>
      </c>
      <c r="R6239" s="310" t="s">
        <v>25829</v>
      </c>
      <c r="S6239" s="310" t="s">
        <v>26197</v>
      </c>
      <c r="T6239" s="310"/>
      <c r="U6239" s="310" t="s">
        <v>26198</v>
      </c>
      <c r="V6239" s="310" t="s">
        <v>26199</v>
      </c>
      <c r="Y6239" s="97"/>
      <c r="AA6239" s="91" t="str">
        <v>RED000.2MT</v>
      </c>
    </row>
    <row r="6240" spans="1:27" s="91" customFormat="1" ht="15" customHeight="1" x14ac:dyDescent="0.35">
      <c r="A6240" s="310" t="s">
        <v>18547</v>
      </c>
      <c r="B6240" s="310" t="s">
        <v>18546</v>
      </c>
      <c r="C6240" s="310" t="s">
        <v>18542</v>
      </c>
      <c r="D6240" s="310" t="s">
        <v>18548</v>
      </c>
      <c r="E6240" s="310"/>
      <c r="F6240" s="310" t="s">
        <v>29083</v>
      </c>
      <c r="G6240" s="310"/>
      <c r="H6240" s="314">
        <v>0.4</v>
      </c>
      <c r="I6240" s="314"/>
      <c r="J6240" s="310" t="s">
        <v>166</v>
      </c>
      <c r="K6240" s="314">
        <v>36.542000000000002</v>
      </c>
      <c r="L6240" s="314">
        <v>-87.367999999999995</v>
      </c>
      <c r="M6240" s="100" t="s">
        <v>38413</v>
      </c>
      <c r="N6240" s="310" t="s">
        <v>26250</v>
      </c>
      <c r="O6240" s="310" t="s">
        <v>43058</v>
      </c>
      <c r="P6240" s="314">
        <v>4</v>
      </c>
      <c r="Q6240" s="310" t="s">
        <v>28218</v>
      </c>
      <c r="R6240" s="310" t="s">
        <v>25829</v>
      </c>
      <c r="S6240" s="310" t="s">
        <v>26197</v>
      </c>
      <c r="T6240" s="310"/>
      <c r="U6240" s="310" t="s">
        <v>26198</v>
      </c>
      <c r="V6240" s="310" t="s">
        <v>26199</v>
      </c>
      <c r="Y6240" s="97"/>
      <c r="AA6240" s="91" t="str">
        <v>RED000.4MT</v>
      </c>
    </row>
    <row r="6241" spans="1:27" s="91" customFormat="1" ht="15" customHeight="1" x14ac:dyDescent="0.35">
      <c r="A6241" s="310" t="s">
        <v>18550</v>
      </c>
      <c r="B6241" s="310" t="s">
        <v>18549</v>
      </c>
      <c r="C6241" s="310" t="s">
        <v>18542</v>
      </c>
      <c r="D6241" s="310" t="s">
        <v>18551</v>
      </c>
      <c r="E6241" s="310"/>
      <c r="F6241" s="310" t="s">
        <v>29083</v>
      </c>
      <c r="G6241" s="310"/>
      <c r="H6241" s="314">
        <v>1.5</v>
      </c>
      <c r="I6241" s="314">
        <v>1002.73</v>
      </c>
      <c r="J6241" s="310" t="s">
        <v>166</v>
      </c>
      <c r="K6241" s="314">
        <v>36.543329999999997</v>
      </c>
      <c r="L6241" s="314">
        <v>-87.348609999999994</v>
      </c>
      <c r="M6241" s="100" t="s">
        <v>38413</v>
      </c>
      <c r="N6241" s="310" t="s">
        <v>26250</v>
      </c>
      <c r="O6241" s="310" t="s">
        <v>43058</v>
      </c>
      <c r="P6241" s="314">
        <v>4</v>
      </c>
      <c r="Q6241" s="310" t="s">
        <v>28218</v>
      </c>
      <c r="R6241" s="310" t="s">
        <v>25829</v>
      </c>
      <c r="S6241" s="310" t="s">
        <v>26197</v>
      </c>
      <c r="T6241" s="310"/>
      <c r="U6241" s="310" t="s">
        <v>26198</v>
      </c>
      <c r="V6241" s="310" t="s">
        <v>26199</v>
      </c>
      <c r="W6241" s="91" t="s">
        <v>18552</v>
      </c>
      <c r="X6241" s="91" t="s">
        <v>35793</v>
      </c>
      <c r="Y6241" s="97"/>
      <c r="AA6241" s="91" t="str">
        <v>RED001.5MT</v>
      </c>
    </row>
    <row r="6242" spans="1:27" s="91" customFormat="1" ht="15" customHeight="1" x14ac:dyDescent="0.35">
      <c r="A6242" s="310" t="s">
        <v>18554</v>
      </c>
      <c r="B6242" s="310" t="s">
        <v>18553</v>
      </c>
      <c r="C6242" s="310" t="s">
        <v>18542</v>
      </c>
      <c r="D6242" s="310" t="s">
        <v>18555</v>
      </c>
      <c r="E6242" s="310"/>
      <c r="F6242" s="310" t="s">
        <v>29088</v>
      </c>
      <c r="G6242" s="310"/>
      <c r="H6242" s="314">
        <v>8.4</v>
      </c>
      <c r="I6242" s="314">
        <v>989.58</v>
      </c>
      <c r="J6242" s="310" t="s">
        <v>166</v>
      </c>
      <c r="K6242" s="314">
        <v>36.528300000000002</v>
      </c>
      <c r="L6242" s="314">
        <v>-87.278300000000002</v>
      </c>
      <c r="M6242" s="314" t="s">
        <v>38413</v>
      </c>
      <c r="N6242" s="310" t="s">
        <v>26250</v>
      </c>
      <c r="O6242" s="310" t="s">
        <v>43058</v>
      </c>
      <c r="P6242" s="314">
        <v>4</v>
      </c>
      <c r="Q6242" s="310" t="s">
        <v>28220</v>
      </c>
      <c r="R6242" s="310" t="s">
        <v>25829</v>
      </c>
      <c r="S6242" s="310" t="s">
        <v>26197</v>
      </c>
      <c r="T6242" s="310"/>
      <c r="U6242" s="310" t="s">
        <v>26198</v>
      </c>
      <c r="V6242" s="310" t="s">
        <v>26199</v>
      </c>
      <c r="W6242" s="91" t="s">
        <v>43470</v>
      </c>
      <c r="X6242" s="91" t="s">
        <v>33218</v>
      </c>
      <c r="Y6242" s="97"/>
      <c r="AA6242" s="91" t="str">
        <v>RED008.4MT</v>
      </c>
    </row>
    <row r="6243" spans="1:27" s="91" customFormat="1" ht="15" customHeight="1" x14ac:dyDescent="0.35">
      <c r="A6243" s="310" t="s">
        <v>18557</v>
      </c>
      <c r="B6243" s="310" t="s">
        <v>18556</v>
      </c>
      <c r="C6243" s="310" t="s">
        <v>18542</v>
      </c>
      <c r="D6243" s="310" t="s">
        <v>18558</v>
      </c>
      <c r="E6243" s="310"/>
      <c r="F6243" s="310" t="s">
        <v>29083</v>
      </c>
      <c r="G6243" s="310"/>
      <c r="H6243" s="314">
        <v>10.7</v>
      </c>
      <c r="I6243" s="314"/>
      <c r="J6243" s="310" t="s">
        <v>166</v>
      </c>
      <c r="K6243" s="314">
        <v>36.533299999999997</v>
      </c>
      <c r="L6243" s="314">
        <v>-87.262469999999993</v>
      </c>
      <c r="M6243" s="314" t="s">
        <v>38413</v>
      </c>
      <c r="N6243" s="310" t="s">
        <v>26250</v>
      </c>
      <c r="O6243" s="310" t="s">
        <v>43058</v>
      </c>
      <c r="P6243" s="314">
        <v>4</v>
      </c>
      <c r="Q6243" s="310" t="s">
        <v>28220</v>
      </c>
      <c r="R6243" s="310" t="s">
        <v>25829</v>
      </c>
      <c r="S6243" s="310" t="s">
        <v>26197</v>
      </c>
      <c r="T6243" s="310"/>
      <c r="U6243" s="310" t="s">
        <v>26198</v>
      </c>
      <c r="V6243" s="310" t="s">
        <v>26199</v>
      </c>
      <c r="X6243" s="91" t="s">
        <v>33219</v>
      </c>
      <c r="Y6243" s="97"/>
      <c r="AA6243" s="91" t="str">
        <v>RED010.7MT</v>
      </c>
    </row>
    <row r="6244" spans="1:27" s="91" customFormat="1" ht="15" customHeight="1" x14ac:dyDescent="0.35">
      <c r="A6244" s="310" t="s">
        <v>18560</v>
      </c>
      <c r="B6244" s="310" t="s">
        <v>18559</v>
      </c>
      <c r="C6244" s="310" t="s">
        <v>18542</v>
      </c>
      <c r="D6244" s="310" t="s">
        <v>18561</v>
      </c>
      <c r="E6244" s="310"/>
      <c r="F6244" s="310" t="s">
        <v>29088</v>
      </c>
      <c r="G6244" s="310"/>
      <c r="H6244" s="314">
        <v>24.7</v>
      </c>
      <c r="I6244" s="314">
        <v>925.71</v>
      </c>
      <c r="J6244" s="310" t="s">
        <v>166</v>
      </c>
      <c r="K6244" s="314">
        <v>36.556190000000001</v>
      </c>
      <c r="L6244" s="314">
        <v>-87.147300000000001</v>
      </c>
      <c r="M6244" s="314" t="s">
        <v>38413</v>
      </c>
      <c r="N6244" s="310" t="s">
        <v>26250</v>
      </c>
      <c r="O6244" s="310" t="s">
        <v>43463</v>
      </c>
      <c r="P6244" s="314">
        <v>4</v>
      </c>
      <c r="Q6244" s="310" t="s">
        <v>28220</v>
      </c>
      <c r="R6244" s="310" t="s">
        <v>25829</v>
      </c>
      <c r="S6244" s="310" t="s">
        <v>26197</v>
      </c>
      <c r="T6244" s="310"/>
      <c r="U6244" s="310" t="s">
        <v>26198</v>
      </c>
      <c r="V6244" s="310" t="s">
        <v>26199</v>
      </c>
      <c r="W6244" s="91" t="s">
        <v>18562</v>
      </c>
      <c r="Y6244" s="97"/>
      <c r="AA6244" s="91" t="str">
        <v>RED024.7MT</v>
      </c>
    </row>
    <row r="6245" spans="1:27" s="91" customFormat="1" ht="15" customHeight="1" x14ac:dyDescent="0.35">
      <c r="A6245" t="s">
        <v>18564</v>
      </c>
      <c r="B6245" t="s">
        <v>18563</v>
      </c>
      <c r="C6245" t="s">
        <v>18542</v>
      </c>
      <c r="D6245" t="s">
        <v>18565</v>
      </c>
      <c r="E6245"/>
      <c r="F6245" t="s">
        <v>29088</v>
      </c>
      <c r="G6245"/>
      <c r="H6245">
        <v>25.4</v>
      </c>
      <c r="I6245">
        <v>800</v>
      </c>
      <c r="J6245" t="s">
        <v>166</v>
      </c>
      <c r="K6245">
        <v>36.554659999999998</v>
      </c>
      <c r="L6245">
        <v>-87.142049999999998</v>
      </c>
      <c r="M6245" s="100" t="s">
        <v>38413</v>
      </c>
      <c r="N6245" t="s">
        <v>26250</v>
      </c>
      <c r="O6245" t="s">
        <v>40011</v>
      </c>
      <c r="P6245">
        <v>4</v>
      </c>
      <c r="Q6245" t="s">
        <v>28220</v>
      </c>
      <c r="R6245" t="s">
        <v>25829</v>
      </c>
      <c r="S6245" t="s">
        <v>26197</v>
      </c>
      <c r="T6245"/>
      <c r="U6245" t="s">
        <v>26198</v>
      </c>
      <c r="V6245" t="s">
        <v>26199</v>
      </c>
      <c r="W6245" s="91" t="s">
        <v>40012</v>
      </c>
      <c r="Y6245" s="97"/>
      <c r="AA6245" s="91" t="str">
        <v>RED025.4MT</v>
      </c>
    </row>
    <row r="6246" spans="1:27" s="91" customFormat="1" ht="15" customHeight="1" x14ac:dyDescent="0.35">
      <c r="A6246" s="310" t="s">
        <v>18567</v>
      </c>
      <c r="B6246" s="310" t="s">
        <v>18566</v>
      </c>
      <c r="C6246" s="310" t="s">
        <v>18542</v>
      </c>
      <c r="D6246" s="310" t="s">
        <v>18568</v>
      </c>
      <c r="E6246" s="310"/>
      <c r="F6246" s="310" t="s">
        <v>29088</v>
      </c>
      <c r="G6246" s="310"/>
      <c r="H6246" s="314">
        <v>25.5</v>
      </c>
      <c r="I6246" s="314">
        <v>709.28</v>
      </c>
      <c r="J6246" s="310" t="s">
        <v>166</v>
      </c>
      <c r="K6246" s="314">
        <v>36.556980000000003</v>
      </c>
      <c r="L6246" s="314">
        <v>-87.139240000000001</v>
      </c>
      <c r="M6246" s="314" t="s">
        <v>38413</v>
      </c>
      <c r="N6246" s="310" t="s">
        <v>26250</v>
      </c>
      <c r="O6246" s="310" t="s">
        <v>42430</v>
      </c>
      <c r="P6246" s="314">
        <v>4</v>
      </c>
      <c r="Q6246" s="310" t="s">
        <v>28221</v>
      </c>
      <c r="R6246" s="310" t="s">
        <v>25829</v>
      </c>
      <c r="S6246" s="310" t="s">
        <v>26197</v>
      </c>
      <c r="T6246" s="310"/>
      <c r="U6246" s="310" t="s">
        <v>26198</v>
      </c>
      <c r="V6246" s="310" t="s">
        <v>26199</v>
      </c>
      <c r="W6246" s="91" t="s">
        <v>18569</v>
      </c>
      <c r="X6246" s="91" t="s">
        <v>35794</v>
      </c>
      <c r="Y6246" s="97"/>
      <c r="AA6246" s="91" t="str">
        <v>RED025.5MT</v>
      </c>
    </row>
    <row r="6247" spans="1:27" s="91" customFormat="1" ht="15" customHeight="1" x14ac:dyDescent="0.35">
      <c r="A6247" s="310" t="s">
        <v>18571</v>
      </c>
      <c r="B6247" s="310" t="s">
        <v>18570</v>
      </c>
      <c r="C6247" s="310" t="s">
        <v>18542</v>
      </c>
      <c r="D6247" s="310" t="s">
        <v>18572</v>
      </c>
      <c r="E6247" s="310"/>
      <c r="F6247" s="310" t="s">
        <v>29088</v>
      </c>
      <c r="G6247" s="310"/>
      <c r="H6247" s="314">
        <v>32.9</v>
      </c>
      <c r="I6247" s="314">
        <v>696.53</v>
      </c>
      <c r="J6247" s="310" t="s">
        <v>793</v>
      </c>
      <c r="K6247" s="314">
        <v>36.588189999999997</v>
      </c>
      <c r="L6247" s="314">
        <v>-87.08914</v>
      </c>
      <c r="M6247" s="314" t="s">
        <v>38413</v>
      </c>
      <c r="N6247" s="310" t="s">
        <v>26250</v>
      </c>
      <c r="O6247" s="310" t="s">
        <v>42430</v>
      </c>
      <c r="P6247" s="314">
        <v>4</v>
      </c>
      <c r="Q6247" s="310" t="s">
        <v>28221</v>
      </c>
      <c r="R6247" s="310" t="s">
        <v>25829</v>
      </c>
      <c r="S6247" s="310" t="s">
        <v>26197</v>
      </c>
      <c r="T6247" s="310"/>
      <c r="U6247" s="310" t="s">
        <v>26198</v>
      </c>
      <c r="V6247" s="310" t="s">
        <v>26199</v>
      </c>
      <c r="X6247" s="91" t="s">
        <v>30341</v>
      </c>
      <c r="Y6247" s="97"/>
      <c r="AA6247" s="91" t="str">
        <v>RED032.9RN</v>
      </c>
    </row>
    <row r="6248" spans="1:27" s="91" customFormat="1" ht="15" customHeight="1" x14ac:dyDescent="0.35">
      <c r="A6248" s="310" t="s">
        <v>18574</v>
      </c>
      <c r="B6248" s="310" t="s">
        <v>18573</v>
      </c>
      <c r="C6248" s="310" t="s">
        <v>18542</v>
      </c>
      <c r="D6248" s="310" t="s">
        <v>18575</v>
      </c>
      <c r="E6248" s="310"/>
      <c r="F6248" s="310" t="s">
        <v>29088</v>
      </c>
      <c r="G6248" s="310"/>
      <c r="H6248" s="314">
        <v>44</v>
      </c>
      <c r="I6248" s="314">
        <v>554.70000000000005</v>
      </c>
      <c r="J6248" s="310" t="s">
        <v>793</v>
      </c>
      <c r="K6248" s="314">
        <v>36.622219999999999</v>
      </c>
      <c r="L6248" s="314">
        <v>-87.008332999999993</v>
      </c>
      <c r="M6248" s="314" t="s">
        <v>38413</v>
      </c>
      <c r="N6248" s="310" t="s">
        <v>26250</v>
      </c>
      <c r="O6248" s="310" t="s">
        <v>42630</v>
      </c>
      <c r="P6248" s="314">
        <v>4</v>
      </c>
      <c r="Q6248" s="310" t="s">
        <v>28222</v>
      </c>
      <c r="R6248" s="310" t="s">
        <v>25829</v>
      </c>
      <c r="S6248" s="310" t="s">
        <v>26197</v>
      </c>
      <c r="T6248" s="310"/>
      <c r="U6248" s="310" t="s">
        <v>26198</v>
      </c>
      <c r="V6248" s="310" t="s">
        <v>26199</v>
      </c>
      <c r="X6248" s="91" t="s">
        <v>33220</v>
      </c>
      <c r="Y6248" s="97"/>
      <c r="AA6248" s="91" t="str">
        <v>RED044.0RN</v>
      </c>
    </row>
    <row r="6249" spans="1:27" s="91" customFormat="1" ht="15" customHeight="1" x14ac:dyDescent="0.35">
      <c r="A6249" s="310" t="s">
        <v>18577</v>
      </c>
      <c r="B6249" s="310" t="s">
        <v>18576</v>
      </c>
      <c r="C6249" s="310" t="s">
        <v>18542</v>
      </c>
      <c r="D6249" s="310" t="s">
        <v>18578</v>
      </c>
      <c r="E6249" s="310"/>
      <c r="F6249" s="310" t="s">
        <v>29088</v>
      </c>
      <c r="G6249" s="310"/>
      <c r="H6249" s="314">
        <v>44.7</v>
      </c>
      <c r="I6249" s="314">
        <v>554.28</v>
      </c>
      <c r="J6249" s="310" t="s">
        <v>793</v>
      </c>
      <c r="K6249" s="314">
        <v>36.632530000000003</v>
      </c>
      <c r="L6249" s="314">
        <v>-87.004840000000002</v>
      </c>
      <c r="M6249" s="314" t="s">
        <v>38413</v>
      </c>
      <c r="N6249" s="310" t="s">
        <v>26250</v>
      </c>
      <c r="O6249" s="310" t="s">
        <v>42630</v>
      </c>
      <c r="P6249" s="314">
        <v>4</v>
      </c>
      <c r="Q6249" s="310" t="s">
        <v>28222</v>
      </c>
      <c r="R6249" s="310" t="s">
        <v>25829</v>
      </c>
      <c r="S6249" s="310" t="s">
        <v>26197</v>
      </c>
      <c r="T6249" s="310"/>
      <c r="U6249" s="310" t="s">
        <v>26198</v>
      </c>
      <c r="V6249" s="310" t="s">
        <v>26199</v>
      </c>
      <c r="W6249" s="91" t="s">
        <v>18579</v>
      </c>
      <c r="X6249" s="91" t="s">
        <v>35795</v>
      </c>
      <c r="Y6249" s="97"/>
      <c r="AA6249" s="91" t="str">
        <v>RED044.7RN</v>
      </c>
    </row>
    <row r="6250" spans="1:27" s="91" customFormat="1" ht="15" customHeight="1" x14ac:dyDescent="0.35">
      <c r="A6250" s="310" t="s">
        <v>18581</v>
      </c>
      <c r="B6250" s="310" t="s">
        <v>18580</v>
      </c>
      <c r="C6250" s="310" t="s">
        <v>18542</v>
      </c>
      <c r="D6250" s="310" t="s">
        <v>18582</v>
      </c>
      <c r="E6250" s="310"/>
      <c r="F6250" s="310" t="s">
        <v>29088</v>
      </c>
      <c r="G6250" s="310"/>
      <c r="H6250" s="314">
        <v>48.2</v>
      </c>
      <c r="I6250" s="314">
        <v>550.70000000000005</v>
      </c>
      <c r="J6250" s="310" t="s">
        <v>793</v>
      </c>
      <c r="K6250" s="314">
        <v>36.634700000000002</v>
      </c>
      <c r="L6250" s="314">
        <v>-86.983040000000003</v>
      </c>
      <c r="M6250" s="314" t="s">
        <v>38413</v>
      </c>
      <c r="N6250" s="310" t="s">
        <v>26250</v>
      </c>
      <c r="O6250" s="310" t="s">
        <v>42630</v>
      </c>
      <c r="P6250" s="314">
        <v>4</v>
      </c>
      <c r="Q6250" s="310" t="s">
        <v>28223</v>
      </c>
      <c r="R6250" s="310" t="s">
        <v>25829</v>
      </c>
      <c r="S6250" s="310" t="s">
        <v>26197</v>
      </c>
      <c r="T6250" s="310"/>
      <c r="U6250" s="310" t="s">
        <v>26198</v>
      </c>
      <c r="V6250" s="310" t="s">
        <v>26199</v>
      </c>
      <c r="X6250" s="91" t="s">
        <v>35796</v>
      </c>
      <c r="Y6250" s="97"/>
      <c r="AA6250" s="91" t="str">
        <v>RED048.2RN</v>
      </c>
    </row>
    <row r="6251" spans="1:27" s="91" customFormat="1" ht="15" customHeight="1" x14ac:dyDescent="0.35">
      <c r="A6251" s="310" t="s">
        <v>18584</v>
      </c>
      <c r="B6251" s="310" t="s">
        <v>18583</v>
      </c>
      <c r="C6251" s="310" t="s">
        <v>18542</v>
      </c>
      <c r="D6251" s="310" t="s">
        <v>18585</v>
      </c>
      <c r="E6251" s="310"/>
      <c r="F6251" s="310" t="s">
        <v>29088</v>
      </c>
      <c r="G6251" s="310"/>
      <c r="H6251" s="314">
        <v>49</v>
      </c>
      <c r="I6251" s="314">
        <v>550.32000000000005</v>
      </c>
      <c r="J6251" s="310" t="s">
        <v>793</v>
      </c>
      <c r="K6251" s="314">
        <v>36.640500000000003</v>
      </c>
      <c r="L6251" s="314">
        <v>-86.979699999999994</v>
      </c>
      <c r="M6251" s="314" t="s">
        <v>38413</v>
      </c>
      <c r="N6251" s="310" t="s">
        <v>26250</v>
      </c>
      <c r="O6251" s="310" t="s">
        <v>42630</v>
      </c>
      <c r="P6251" s="314">
        <v>4</v>
      </c>
      <c r="Q6251" s="310" t="s">
        <v>28223</v>
      </c>
      <c r="R6251" s="310" t="s">
        <v>25829</v>
      </c>
      <c r="S6251" s="310" t="s">
        <v>26197</v>
      </c>
      <c r="T6251" s="310"/>
      <c r="U6251" s="310" t="s">
        <v>26198</v>
      </c>
      <c r="V6251" s="310" t="s">
        <v>26199</v>
      </c>
      <c r="W6251" s="91" t="s">
        <v>18586</v>
      </c>
      <c r="X6251" s="91" t="s">
        <v>35797</v>
      </c>
      <c r="Y6251" s="97"/>
      <c r="AA6251" s="91" t="str">
        <v>RED049.0RN</v>
      </c>
    </row>
    <row r="6252" spans="1:27" s="91" customFormat="1" ht="15" customHeight="1" x14ac:dyDescent="0.35">
      <c r="A6252" s="310" t="s">
        <v>18588</v>
      </c>
      <c r="B6252" s="310" t="s">
        <v>18587</v>
      </c>
      <c r="C6252" s="310" t="s">
        <v>18542</v>
      </c>
      <c r="D6252" s="310" t="s">
        <v>18589</v>
      </c>
      <c r="E6252" s="310"/>
      <c r="F6252" s="310" t="s">
        <v>29088</v>
      </c>
      <c r="G6252" s="310"/>
      <c r="H6252" s="314">
        <v>49.5</v>
      </c>
      <c r="I6252" s="314">
        <v>550.24</v>
      </c>
      <c r="J6252" s="310" t="s">
        <v>793</v>
      </c>
      <c r="K6252" s="314">
        <v>36.639040000000001</v>
      </c>
      <c r="L6252" s="314">
        <v>-86.975340000000003</v>
      </c>
      <c r="M6252" s="314" t="s">
        <v>38413</v>
      </c>
      <c r="N6252" s="310" t="s">
        <v>26250</v>
      </c>
      <c r="O6252" s="310" t="s">
        <v>42630</v>
      </c>
      <c r="P6252" s="314">
        <v>4</v>
      </c>
      <c r="Q6252" s="310" t="s">
        <v>28223</v>
      </c>
      <c r="R6252" s="310" t="s">
        <v>25829</v>
      </c>
      <c r="S6252" s="310" t="s">
        <v>26197</v>
      </c>
      <c r="T6252" s="310"/>
      <c r="U6252" s="310" t="s">
        <v>26198</v>
      </c>
      <c r="V6252" s="310" t="s">
        <v>26199</v>
      </c>
      <c r="Y6252" s="97"/>
      <c r="AA6252" s="91" t="str">
        <v>RED049.5RN</v>
      </c>
    </row>
    <row r="6253" spans="1:27" s="91" customFormat="1" ht="15" customHeight="1" x14ac:dyDescent="0.35">
      <c r="A6253" s="310" t="s">
        <v>18591</v>
      </c>
      <c r="B6253" s="310" t="s">
        <v>18590</v>
      </c>
      <c r="C6253" s="310" t="s">
        <v>18542</v>
      </c>
      <c r="D6253" s="310" t="s">
        <v>18592</v>
      </c>
      <c r="E6253" s="310"/>
      <c r="F6253" s="310" t="s">
        <v>29088</v>
      </c>
      <c r="G6253" s="310"/>
      <c r="H6253" s="314">
        <v>55</v>
      </c>
      <c r="I6253" s="314">
        <v>389.97</v>
      </c>
      <c r="J6253" s="310" t="s">
        <v>18593</v>
      </c>
      <c r="K6253" s="314">
        <v>36.67624</v>
      </c>
      <c r="L6253" s="314">
        <v>-86.950019999999995</v>
      </c>
      <c r="M6253" s="314" t="s">
        <v>38413</v>
      </c>
      <c r="N6253" s="310" t="s">
        <v>26250</v>
      </c>
      <c r="O6253" s="310" t="s">
        <v>43471</v>
      </c>
      <c r="P6253" s="314">
        <v>4</v>
      </c>
      <c r="Q6253" s="310" t="s">
        <v>28223</v>
      </c>
      <c r="R6253" s="310" t="s">
        <v>25829</v>
      </c>
      <c r="S6253" s="310" t="s">
        <v>26339</v>
      </c>
      <c r="T6253" s="310"/>
      <c r="U6253" s="310" t="s">
        <v>26198</v>
      </c>
      <c r="V6253" s="310" t="s">
        <v>26199</v>
      </c>
      <c r="Y6253" s="97"/>
      <c r="AA6253" s="91" t="str">
        <v>RED055.0_KY</v>
      </c>
    </row>
    <row r="6254" spans="1:27" s="91" customFormat="1" ht="15" customHeight="1" x14ac:dyDescent="0.35">
      <c r="A6254" s="310" t="s">
        <v>18595</v>
      </c>
      <c r="B6254" s="310" t="s">
        <v>18594</v>
      </c>
      <c r="C6254" s="310" t="s">
        <v>18542</v>
      </c>
      <c r="D6254" s="310" t="s">
        <v>1814</v>
      </c>
      <c r="E6254" s="310"/>
      <c r="F6254" s="310" t="s">
        <v>29088</v>
      </c>
      <c r="G6254" s="310"/>
      <c r="H6254" s="314">
        <v>81.8</v>
      </c>
      <c r="I6254" s="314">
        <v>77.58</v>
      </c>
      <c r="J6254" s="310" t="s">
        <v>793</v>
      </c>
      <c r="K6254" s="314">
        <v>36.643889000000001</v>
      </c>
      <c r="L6254" s="314">
        <v>-86.679199999999994</v>
      </c>
      <c r="M6254" s="314" t="s">
        <v>38413</v>
      </c>
      <c r="N6254" s="310" t="s">
        <v>26250</v>
      </c>
      <c r="O6254" s="310" t="s">
        <v>43472</v>
      </c>
      <c r="P6254" s="314">
        <v>4</v>
      </c>
      <c r="Q6254" s="310" t="s">
        <v>28224</v>
      </c>
      <c r="R6254" s="310" t="s">
        <v>25829</v>
      </c>
      <c r="S6254" s="310" t="s">
        <v>26197</v>
      </c>
      <c r="T6254" s="310"/>
      <c r="U6254" s="310" t="s">
        <v>26198</v>
      </c>
      <c r="V6254" s="310" t="s">
        <v>26199</v>
      </c>
      <c r="W6254" s="91" t="s">
        <v>18596</v>
      </c>
      <c r="X6254" s="91" t="s">
        <v>33221</v>
      </c>
      <c r="Y6254" s="97"/>
      <c r="AA6254" s="91" t="str">
        <v>RED081.8RN</v>
      </c>
    </row>
    <row r="6255" spans="1:27" s="91" customFormat="1" ht="15" customHeight="1" x14ac:dyDescent="0.35">
      <c r="A6255" s="310" t="s">
        <v>18598</v>
      </c>
      <c r="B6255" s="310" t="s">
        <v>18597</v>
      </c>
      <c r="C6255" s="310" t="s">
        <v>18542</v>
      </c>
      <c r="D6255" s="310" t="s">
        <v>18599</v>
      </c>
      <c r="E6255" s="310"/>
      <c r="F6255" s="310" t="s">
        <v>29088</v>
      </c>
      <c r="G6255" s="310"/>
      <c r="H6255" s="314">
        <v>82.3</v>
      </c>
      <c r="I6255" s="314">
        <v>47.98</v>
      </c>
      <c r="J6255" s="310" t="s">
        <v>793</v>
      </c>
      <c r="K6255" s="314">
        <v>36.624470000000002</v>
      </c>
      <c r="L6255" s="314">
        <v>-86.652640000000005</v>
      </c>
      <c r="M6255" s="314" t="s">
        <v>38413</v>
      </c>
      <c r="N6255" s="310" t="s">
        <v>26250</v>
      </c>
      <c r="O6255" s="310" t="s">
        <v>42151</v>
      </c>
      <c r="P6255" s="314">
        <v>4</v>
      </c>
      <c r="Q6255" s="310" t="s">
        <v>28224</v>
      </c>
      <c r="R6255" s="310" t="s">
        <v>25829</v>
      </c>
      <c r="S6255" s="310" t="s">
        <v>26197</v>
      </c>
      <c r="T6255" s="310"/>
      <c r="U6255" s="310" t="s">
        <v>26198</v>
      </c>
      <c r="V6255" s="310" t="s">
        <v>26199</v>
      </c>
      <c r="Y6255" s="97"/>
      <c r="AA6255" s="91" t="str">
        <v>RED082.3RN</v>
      </c>
    </row>
    <row r="6256" spans="1:27" s="91" customFormat="1" ht="15" customHeight="1" x14ac:dyDescent="0.35">
      <c r="A6256" s="310" t="s">
        <v>18601</v>
      </c>
      <c r="B6256" s="310" t="s">
        <v>18600</v>
      </c>
      <c r="C6256" s="310" t="s">
        <v>18542</v>
      </c>
      <c r="D6256" s="310" t="s">
        <v>3058</v>
      </c>
      <c r="E6256" s="310"/>
      <c r="F6256" s="310" t="s">
        <v>29088</v>
      </c>
      <c r="G6256" s="310"/>
      <c r="H6256" s="314">
        <v>89.4</v>
      </c>
      <c r="I6256" s="314">
        <v>25.89</v>
      </c>
      <c r="J6256" s="310" t="s">
        <v>793</v>
      </c>
      <c r="K6256" s="314">
        <v>36.581299999999999</v>
      </c>
      <c r="L6256" s="314">
        <v>-86.624300000000005</v>
      </c>
      <c r="M6256" s="314" t="s">
        <v>38413</v>
      </c>
      <c r="N6256" s="310" t="s">
        <v>26250</v>
      </c>
      <c r="O6256" s="310" t="s">
        <v>42151</v>
      </c>
      <c r="P6256" s="314">
        <v>4</v>
      </c>
      <c r="Q6256" s="310" t="s">
        <v>28225</v>
      </c>
      <c r="R6256" s="310" t="s">
        <v>25829</v>
      </c>
      <c r="S6256" s="310" t="s">
        <v>26197</v>
      </c>
      <c r="T6256" s="310"/>
      <c r="U6256" s="310" t="s">
        <v>26198</v>
      </c>
      <c r="V6256" s="310" t="s">
        <v>26199</v>
      </c>
      <c r="X6256" s="91" t="s">
        <v>33222</v>
      </c>
      <c r="Y6256" s="97"/>
      <c r="AA6256" s="91" t="str">
        <v>RED089.4RN</v>
      </c>
    </row>
    <row r="6257" spans="1:27" s="91" customFormat="1" ht="15" customHeight="1" x14ac:dyDescent="0.35">
      <c r="A6257" s="310" t="s">
        <v>18603</v>
      </c>
      <c r="B6257" s="310" t="s">
        <v>18602</v>
      </c>
      <c r="C6257" s="310" t="s">
        <v>18542</v>
      </c>
      <c r="D6257" s="310" t="s">
        <v>18604</v>
      </c>
      <c r="E6257" s="310"/>
      <c r="F6257" s="310" t="s">
        <v>29088</v>
      </c>
      <c r="G6257" s="310"/>
      <c r="H6257" s="314">
        <v>90.5</v>
      </c>
      <c r="I6257" s="314">
        <v>24.62</v>
      </c>
      <c r="J6257" s="310" t="s">
        <v>253</v>
      </c>
      <c r="K6257" s="314">
        <v>36.568600000000004</v>
      </c>
      <c r="L6257" s="314">
        <v>-86.605800000000002</v>
      </c>
      <c r="M6257" s="314" t="s">
        <v>38413</v>
      </c>
      <c r="N6257" s="310" t="s">
        <v>26250</v>
      </c>
      <c r="O6257" s="310" t="s">
        <v>42151</v>
      </c>
      <c r="P6257" s="314">
        <v>4</v>
      </c>
      <c r="Q6257" s="310" t="s">
        <v>28225</v>
      </c>
      <c r="R6257" s="310" t="s">
        <v>25829</v>
      </c>
      <c r="S6257" s="310" t="s">
        <v>26197</v>
      </c>
      <c r="T6257" s="310"/>
      <c r="U6257" s="310" t="s">
        <v>26198</v>
      </c>
      <c r="V6257" s="310" t="s">
        <v>26199</v>
      </c>
      <c r="W6257" s="91" t="s">
        <v>18605</v>
      </c>
      <c r="X6257" s="91" t="s">
        <v>35798</v>
      </c>
      <c r="Y6257" s="97"/>
      <c r="AA6257" s="91" t="str">
        <v>RED090.5SR</v>
      </c>
    </row>
    <row r="6258" spans="1:27" s="91" customFormat="1" ht="15" customHeight="1" x14ac:dyDescent="0.35">
      <c r="A6258" s="310" t="s">
        <v>18607</v>
      </c>
      <c r="B6258" s="310" t="s">
        <v>18606</v>
      </c>
      <c r="C6258" s="310" t="s">
        <v>18542</v>
      </c>
      <c r="D6258" s="310" t="s">
        <v>256</v>
      </c>
      <c r="E6258" s="310"/>
      <c r="F6258" s="310" t="s">
        <v>29088</v>
      </c>
      <c r="G6258" s="310"/>
      <c r="H6258" s="314">
        <v>93</v>
      </c>
      <c r="I6258" s="314">
        <v>14.88</v>
      </c>
      <c r="J6258" s="310" t="s">
        <v>253</v>
      </c>
      <c r="K6258" s="314">
        <v>36.556100000000001</v>
      </c>
      <c r="L6258" s="314">
        <v>-86.569699999999997</v>
      </c>
      <c r="M6258" s="314" t="s">
        <v>38413</v>
      </c>
      <c r="N6258" s="310" t="s">
        <v>26250</v>
      </c>
      <c r="O6258" s="310" t="s">
        <v>42151</v>
      </c>
      <c r="P6258" s="314">
        <v>4</v>
      </c>
      <c r="Q6258" s="310" t="s">
        <v>28225</v>
      </c>
      <c r="R6258" s="310" t="s">
        <v>25829</v>
      </c>
      <c r="S6258" s="310" t="s">
        <v>26197</v>
      </c>
      <c r="T6258" s="310"/>
      <c r="U6258" s="310" t="s">
        <v>26198</v>
      </c>
      <c r="V6258" s="310" t="s">
        <v>26199</v>
      </c>
      <c r="W6258" s="91" t="s">
        <v>18608</v>
      </c>
      <c r="X6258" s="91" t="s">
        <v>34425</v>
      </c>
      <c r="Y6258" s="97"/>
      <c r="AA6258" s="91" t="str">
        <v>RED093.0SR</v>
      </c>
    </row>
    <row r="6259" spans="1:27" s="91" customFormat="1" ht="15" customHeight="1" x14ac:dyDescent="0.35">
      <c r="A6259" s="310" t="s">
        <v>18610</v>
      </c>
      <c r="B6259" s="310" t="s">
        <v>18609</v>
      </c>
      <c r="C6259" s="310" t="s">
        <v>18542</v>
      </c>
      <c r="D6259" s="310" t="s">
        <v>18611</v>
      </c>
      <c r="E6259" s="310"/>
      <c r="F6259" s="310" t="s">
        <v>29086</v>
      </c>
      <c r="G6259" s="310"/>
      <c r="H6259" s="314">
        <v>95.6</v>
      </c>
      <c r="I6259" s="314">
        <v>9.11</v>
      </c>
      <c r="J6259" s="310" t="s">
        <v>253</v>
      </c>
      <c r="K6259" s="314">
        <v>36.527500000000003</v>
      </c>
      <c r="L6259" s="314">
        <v>-86.545299999999997</v>
      </c>
      <c r="M6259" s="314" t="s">
        <v>38413</v>
      </c>
      <c r="N6259" s="310" t="s">
        <v>26250</v>
      </c>
      <c r="O6259" s="310" t="s">
        <v>42151</v>
      </c>
      <c r="P6259" s="314">
        <v>4</v>
      </c>
      <c r="Q6259" s="310" t="s">
        <v>33223</v>
      </c>
      <c r="R6259" s="310" t="s">
        <v>25829</v>
      </c>
      <c r="S6259" s="310" t="s">
        <v>26197</v>
      </c>
      <c r="T6259" s="310"/>
      <c r="U6259" s="310" t="s">
        <v>26198</v>
      </c>
      <c r="V6259" s="310" t="s">
        <v>26199</v>
      </c>
      <c r="W6259" s="91" t="s">
        <v>18612</v>
      </c>
      <c r="X6259" s="91" t="s">
        <v>35799</v>
      </c>
      <c r="Y6259" s="97"/>
      <c r="AA6259" s="91" t="str">
        <v>RED095.6SR</v>
      </c>
    </row>
    <row r="6260" spans="1:27" s="91" customFormat="1" ht="15" customHeight="1" x14ac:dyDescent="0.35">
      <c r="A6260" s="310" t="s">
        <v>18614</v>
      </c>
      <c r="B6260" s="310" t="s">
        <v>18613</v>
      </c>
      <c r="C6260" s="310" t="s">
        <v>18542</v>
      </c>
      <c r="D6260" s="310" t="s">
        <v>18615</v>
      </c>
      <c r="E6260" s="310"/>
      <c r="F6260" s="310" t="s">
        <v>29086</v>
      </c>
      <c r="G6260" s="310"/>
      <c r="H6260" s="314">
        <v>97.7</v>
      </c>
      <c r="I6260" s="314">
        <v>2.33</v>
      </c>
      <c r="J6260" s="310" t="s">
        <v>253</v>
      </c>
      <c r="K6260" s="314">
        <v>36.508299999999998</v>
      </c>
      <c r="L6260" s="314">
        <v>-86.525000000000006</v>
      </c>
      <c r="M6260" s="314" t="s">
        <v>38413</v>
      </c>
      <c r="N6260" s="310" t="s">
        <v>26250</v>
      </c>
      <c r="O6260" s="310" t="s">
        <v>42151</v>
      </c>
      <c r="P6260" s="314">
        <v>4</v>
      </c>
      <c r="Q6260" s="310" t="s">
        <v>33223</v>
      </c>
      <c r="R6260" s="310" t="s">
        <v>25829</v>
      </c>
      <c r="S6260" s="310" t="s">
        <v>26197</v>
      </c>
      <c r="T6260" s="310"/>
      <c r="U6260" s="310" t="s">
        <v>26198</v>
      </c>
      <c r="V6260" s="310" t="s">
        <v>26199</v>
      </c>
      <c r="W6260" s="91" t="s">
        <v>18616</v>
      </c>
      <c r="X6260" s="91" t="s">
        <v>34425</v>
      </c>
      <c r="Y6260" s="97"/>
      <c r="AA6260" s="91" t="str">
        <v>RED097.7SR</v>
      </c>
    </row>
    <row r="6261" spans="1:27" s="91" customFormat="1" ht="15" customHeight="1" x14ac:dyDescent="0.35">
      <c r="A6261" s="310" t="s">
        <v>18618</v>
      </c>
      <c r="B6261" s="310" t="s">
        <v>18617</v>
      </c>
      <c r="C6261" s="310" t="s">
        <v>18619</v>
      </c>
      <c r="D6261" s="310" t="s">
        <v>18620</v>
      </c>
      <c r="E6261" s="310"/>
      <c r="F6261" s="310" t="s">
        <v>29088</v>
      </c>
      <c r="G6261" s="310"/>
      <c r="H6261" s="314">
        <v>0.5</v>
      </c>
      <c r="I6261" s="314">
        <v>2.69</v>
      </c>
      <c r="J6261" s="310" t="s">
        <v>253</v>
      </c>
      <c r="K6261" s="314">
        <v>36.556100000000001</v>
      </c>
      <c r="L6261" s="314">
        <v>-86.584199999999996</v>
      </c>
      <c r="M6261" s="314" t="s">
        <v>38413</v>
      </c>
      <c r="N6261" s="310" t="s">
        <v>26250</v>
      </c>
      <c r="O6261" s="310" t="s">
        <v>42151</v>
      </c>
      <c r="P6261" s="314">
        <v>4</v>
      </c>
      <c r="Q6261" s="310" t="s">
        <v>33224</v>
      </c>
      <c r="R6261" s="310" t="s">
        <v>25829</v>
      </c>
      <c r="S6261" s="310" t="s">
        <v>26197</v>
      </c>
      <c r="T6261" s="310"/>
      <c r="U6261" s="310" t="s">
        <v>26198</v>
      </c>
      <c r="V6261" s="310" t="s">
        <v>26199</v>
      </c>
      <c r="W6261" s="91" t="s">
        <v>18621</v>
      </c>
      <c r="X6261" s="91" t="s">
        <v>35800</v>
      </c>
      <c r="Y6261" s="97"/>
      <c r="AA6261" s="91" t="str">
        <v>RED92.4T0.5SR</v>
      </c>
    </row>
    <row r="6262" spans="1:27" s="91" customFormat="1" ht="15" customHeight="1" x14ac:dyDescent="0.35">
      <c r="A6262" t="s">
        <v>18623</v>
      </c>
      <c r="B6262" t="s">
        <v>18622</v>
      </c>
      <c r="C6262" t="s">
        <v>18624</v>
      </c>
      <c r="D6262" t="s">
        <v>18625</v>
      </c>
      <c r="E6262"/>
      <c r="F6262" t="s">
        <v>28983</v>
      </c>
      <c r="G6262"/>
      <c r="H6262">
        <v>0.2</v>
      </c>
      <c r="I6262">
        <v>0.92</v>
      </c>
      <c r="J6262" t="s">
        <v>244</v>
      </c>
      <c r="K6262">
        <v>36.396700000000003</v>
      </c>
      <c r="L6262">
        <v>-81.845299999999995</v>
      </c>
      <c r="M6262" s="100" t="s">
        <v>38455</v>
      </c>
      <c r="N6262" t="s">
        <v>26332</v>
      </c>
      <c r="O6262" t="s">
        <v>42206</v>
      </c>
      <c r="P6262">
        <v>1</v>
      </c>
      <c r="Q6262" t="s">
        <v>28226</v>
      </c>
      <c r="R6262" t="s">
        <v>25821</v>
      </c>
      <c r="S6262" t="s">
        <v>26197</v>
      </c>
      <c r="T6262"/>
      <c r="U6262" t="s">
        <v>26198</v>
      </c>
      <c r="V6262" t="s">
        <v>26204</v>
      </c>
      <c r="Y6262" s="97"/>
      <c r="AA6262" s="91" t="str">
        <v>REECE000.2JO</v>
      </c>
    </row>
    <row r="6263" spans="1:27" s="91" customFormat="1" ht="15" customHeight="1" x14ac:dyDescent="0.35">
      <c r="A6263" t="s">
        <v>33225</v>
      </c>
      <c r="B6263" t="s">
        <v>8459</v>
      </c>
      <c r="C6263" t="s">
        <v>33226</v>
      </c>
      <c r="D6263" t="s">
        <v>8460</v>
      </c>
      <c r="E6263" t="s">
        <v>26424</v>
      </c>
      <c r="F6263" t="s">
        <v>28994</v>
      </c>
      <c r="G6263"/>
      <c r="H6263">
        <v>0.1</v>
      </c>
      <c r="I6263">
        <v>0.14000000000000001</v>
      </c>
      <c r="J6263" t="s">
        <v>346</v>
      </c>
      <c r="K6263">
        <v>36.056629999999998</v>
      </c>
      <c r="L6263">
        <v>-83.199680000000001</v>
      </c>
      <c r="M6263" s="100" t="s">
        <v>38394</v>
      </c>
      <c r="N6263" t="s">
        <v>26308</v>
      </c>
      <c r="O6263" t="s">
        <v>42603</v>
      </c>
      <c r="P6263">
        <v>5</v>
      </c>
      <c r="Q6263" t="s">
        <v>26729</v>
      </c>
      <c r="R6263" t="s">
        <v>25825</v>
      </c>
      <c r="S6263" t="s">
        <v>26197</v>
      </c>
      <c r="T6263"/>
      <c r="U6263" t="s">
        <v>26198</v>
      </c>
      <c r="V6263" t="s">
        <v>26204</v>
      </c>
      <c r="W6263" s="91" t="s">
        <v>33227</v>
      </c>
      <c r="X6263" s="91" t="s">
        <v>35804</v>
      </c>
      <c r="Y6263" s="97"/>
      <c r="AA6263" s="91" t="str">
        <v>REED_G0.1CO</v>
      </c>
    </row>
    <row r="6264" spans="1:27" s="91" customFormat="1" ht="15" customHeight="1" x14ac:dyDescent="0.35">
      <c r="A6264" t="s">
        <v>18627</v>
      </c>
      <c r="B6264" t="s">
        <v>18626</v>
      </c>
      <c r="C6264" t="s">
        <v>18628</v>
      </c>
      <c r="D6264" t="s">
        <v>18629</v>
      </c>
      <c r="E6264"/>
      <c r="F6264" t="s">
        <v>28983</v>
      </c>
      <c r="G6264"/>
      <c r="H6264">
        <v>0.1</v>
      </c>
      <c r="I6264">
        <v>12.59</v>
      </c>
      <c r="J6264" t="s">
        <v>15</v>
      </c>
      <c r="K6264">
        <v>35.729399999999998</v>
      </c>
      <c r="L6264">
        <v>-83.814700000000002</v>
      </c>
      <c r="M6264" s="100" t="s">
        <v>38415</v>
      </c>
      <c r="N6264" t="s">
        <v>26602</v>
      </c>
      <c r="O6264" t="s">
        <v>42220</v>
      </c>
      <c r="P6264">
        <v>2</v>
      </c>
      <c r="Q6264" t="s">
        <v>33228</v>
      </c>
      <c r="R6264" t="s">
        <v>25825</v>
      </c>
      <c r="S6264" t="s">
        <v>26197</v>
      </c>
      <c r="T6264"/>
      <c r="U6264" t="s">
        <v>26198</v>
      </c>
      <c r="V6264" t="s">
        <v>26204</v>
      </c>
      <c r="W6264" s="91" t="s">
        <v>18630</v>
      </c>
      <c r="X6264" s="91" t="s">
        <v>33229</v>
      </c>
      <c r="Y6264" s="97"/>
      <c r="AA6264" s="91" t="str">
        <v>REED000.1BT</v>
      </c>
    </row>
    <row r="6265" spans="1:27" s="91" customFormat="1" ht="15" customHeight="1" x14ac:dyDescent="0.35">
      <c r="A6265" t="s">
        <v>18632</v>
      </c>
      <c r="B6265" t="s">
        <v>18631</v>
      </c>
      <c r="C6265" t="s">
        <v>18628</v>
      </c>
      <c r="D6265" t="s">
        <v>18633</v>
      </c>
      <c r="E6265"/>
      <c r="F6265" t="s">
        <v>33</v>
      </c>
      <c r="G6265"/>
      <c r="H6265">
        <v>3.1</v>
      </c>
      <c r="I6265">
        <v>3.4</v>
      </c>
      <c r="J6265" t="s">
        <v>148</v>
      </c>
      <c r="K6265">
        <v>35.745539999999998</v>
      </c>
      <c r="L6265">
        <v>-86.208799999999997</v>
      </c>
      <c r="M6265" s="100" t="s">
        <v>38401</v>
      </c>
      <c r="N6265" t="s">
        <v>26226</v>
      </c>
      <c r="O6265" t="s">
        <v>42761</v>
      </c>
      <c r="P6265">
        <v>2</v>
      </c>
      <c r="Q6265" t="s">
        <v>33230</v>
      </c>
      <c r="R6265" t="s">
        <v>25829</v>
      </c>
      <c r="S6265" t="s">
        <v>26197</v>
      </c>
      <c r="T6265"/>
      <c r="U6265" t="s">
        <v>26198</v>
      </c>
      <c r="V6265" t="s">
        <v>26199</v>
      </c>
      <c r="X6265" s="91" t="s">
        <v>33231</v>
      </c>
      <c r="Y6265" s="97"/>
      <c r="AA6265" s="91" t="str">
        <v>REED003.1RU</v>
      </c>
    </row>
    <row r="6266" spans="1:27" s="91" customFormat="1" ht="15" customHeight="1" x14ac:dyDescent="0.35">
      <c r="A6266" t="s">
        <v>18635</v>
      </c>
      <c r="B6266" t="s">
        <v>18634</v>
      </c>
      <c r="C6266" t="s">
        <v>18628</v>
      </c>
      <c r="D6266" t="s">
        <v>11665</v>
      </c>
      <c r="E6266"/>
      <c r="F6266" t="s">
        <v>28985</v>
      </c>
      <c r="G6266"/>
      <c r="H6266">
        <v>3.9</v>
      </c>
      <c r="I6266">
        <v>4.9400000000000004</v>
      </c>
      <c r="J6266" t="s">
        <v>15</v>
      </c>
      <c r="K6266">
        <v>35.742820000000002</v>
      </c>
      <c r="L6266">
        <v>-83.765230000000003</v>
      </c>
      <c r="M6266" s="100" t="s">
        <v>38415</v>
      </c>
      <c r="N6266" t="s">
        <v>26602</v>
      </c>
      <c r="O6266" t="s">
        <v>42220</v>
      </c>
      <c r="P6266">
        <v>2</v>
      </c>
      <c r="Q6266" t="s">
        <v>33232</v>
      </c>
      <c r="R6266" t="s">
        <v>25825</v>
      </c>
      <c r="S6266" t="s">
        <v>26197</v>
      </c>
      <c r="T6266"/>
      <c r="U6266" t="s">
        <v>26198</v>
      </c>
      <c r="V6266" t="s">
        <v>26204</v>
      </c>
      <c r="X6266" s="91" t="s">
        <v>30336</v>
      </c>
      <c r="Y6266" s="97"/>
      <c r="AA6266" s="91" t="str">
        <v>REED003.9BT</v>
      </c>
    </row>
    <row r="6267" spans="1:27" s="91" customFormat="1" ht="15" customHeight="1" x14ac:dyDescent="0.35">
      <c r="A6267" t="s">
        <v>18637</v>
      </c>
      <c r="B6267" t="s">
        <v>18636</v>
      </c>
      <c r="C6267" t="s">
        <v>18638</v>
      </c>
      <c r="D6267" t="s">
        <v>18639</v>
      </c>
      <c r="E6267"/>
      <c r="F6267" t="s">
        <v>27</v>
      </c>
      <c r="G6267"/>
      <c r="H6267">
        <v>1.6</v>
      </c>
      <c r="I6267">
        <v>52.29</v>
      </c>
      <c r="J6267" t="s">
        <v>1463</v>
      </c>
      <c r="K6267">
        <v>36.17944</v>
      </c>
      <c r="L6267">
        <v>-89.254140000000007</v>
      </c>
      <c r="M6267" s="100" t="s">
        <v>38448</v>
      </c>
      <c r="N6267" t="s">
        <v>619</v>
      </c>
      <c r="O6267" t="s">
        <v>42407</v>
      </c>
      <c r="P6267">
        <v>5</v>
      </c>
      <c r="Q6267" t="s">
        <v>28227</v>
      </c>
      <c r="R6267" t="s">
        <v>25816</v>
      </c>
      <c r="S6267" t="s">
        <v>26197</v>
      </c>
      <c r="T6267"/>
      <c r="U6267" t="s">
        <v>26198</v>
      </c>
      <c r="V6267" t="s">
        <v>26199</v>
      </c>
      <c r="W6267" s="91" t="s">
        <v>18640</v>
      </c>
      <c r="X6267" s="91" t="s">
        <v>33233</v>
      </c>
      <c r="Y6267" s="97"/>
      <c r="AA6267" s="91" t="str">
        <v>REEDS001.6DY</v>
      </c>
    </row>
    <row r="6268" spans="1:27" s="91" customFormat="1" ht="15" customHeight="1" x14ac:dyDescent="0.35">
      <c r="A6268" t="s">
        <v>18642</v>
      </c>
      <c r="B6268" t="s">
        <v>18641</v>
      </c>
      <c r="C6268" t="s">
        <v>18638</v>
      </c>
      <c r="D6268" t="s">
        <v>18643</v>
      </c>
      <c r="E6268"/>
      <c r="F6268" t="s">
        <v>27</v>
      </c>
      <c r="G6268"/>
      <c r="H6268">
        <v>6.7</v>
      </c>
      <c r="I6268">
        <v>15.89</v>
      </c>
      <c r="J6268" t="s">
        <v>1463</v>
      </c>
      <c r="K6268">
        <v>36.157800000000002</v>
      </c>
      <c r="L6268">
        <v>-89.177800000000005</v>
      </c>
      <c r="M6268" s="100" t="s">
        <v>38448</v>
      </c>
      <c r="N6268" t="s">
        <v>619</v>
      </c>
      <c r="O6268" t="s">
        <v>42407</v>
      </c>
      <c r="P6268">
        <v>5</v>
      </c>
      <c r="Q6268" t="s">
        <v>28227</v>
      </c>
      <c r="R6268" t="s">
        <v>25816</v>
      </c>
      <c r="S6268" t="s">
        <v>26197</v>
      </c>
      <c r="T6268"/>
      <c r="U6268" t="s">
        <v>26198</v>
      </c>
      <c r="V6268" t="s">
        <v>26199</v>
      </c>
      <c r="Y6268" s="97"/>
      <c r="AA6268" s="91" t="str">
        <v>REEDS006.7DY</v>
      </c>
    </row>
    <row r="6269" spans="1:27" s="91" customFormat="1" ht="15" customHeight="1" x14ac:dyDescent="0.35">
      <c r="A6269" t="s">
        <v>18645</v>
      </c>
      <c r="B6269" t="s">
        <v>18644</v>
      </c>
      <c r="C6269" t="s">
        <v>18646</v>
      </c>
      <c r="D6269" t="s">
        <v>18647</v>
      </c>
      <c r="E6269"/>
      <c r="F6269" t="s">
        <v>28994</v>
      </c>
      <c r="G6269"/>
      <c r="H6269">
        <v>0.1</v>
      </c>
      <c r="I6269">
        <v>61.53</v>
      </c>
      <c r="J6269" t="s">
        <v>270</v>
      </c>
      <c r="K6269">
        <v>36.551299999999998</v>
      </c>
      <c r="L6269">
        <v>-82.576599999999999</v>
      </c>
      <c r="M6269" s="100" t="s">
        <v>38412</v>
      </c>
      <c r="N6269" t="s">
        <v>29031</v>
      </c>
      <c r="O6269" t="s">
        <v>42456</v>
      </c>
      <c r="P6269">
        <v>3</v>
      </c>
      <c r="Q6269" t="s">
        <v>28228</v>
      </c>
      <c r="R6269" t="s">
        <v>25821</v>
      </c>
      <c r="S6269" t="s">
        <v>26197</v>
      </c>
      <c r="T6269"/>
      <c r="U6269" t="s">
        <v>26198</v>
      </c>
      <c r="V6269" t="s">
        <v>26204</v>
      </c>
      <c r="W6269" s="91" t="s">
        <v>18648</v>
      </c>
      <c r="X6269" s="91" t="s">
        <v>33234</v>
      </c>
      <c r="Y6269" s="97"/>
      <c r="AA6269" s="91" t="str">
        <v>REEDY000.1SU</v>
      </c>
    </row>
    <row r="6270" spans="1:27" s="91" customFormat="1" ht="15" customHeight="1" x14ac:dyDescent="0.35">
      <c r="A6270" t="s">
        <v>18650</v>
      </c>
      <c r="B6270" t="s">
        <v>18649</v>
      </c>
      <c r="C6270" t="s">
        <v>18651</v>
      </c>
      <c r="D6270" t="s">
        <v>18652</v>
      </c>
      <c r="E6270"/>
      <c r="F6270" t="s">
        <v>9</v>
      </c>
      <c r="G6270"/>
      <c r="H6270">
        <v>0.7</v>
      </c>
      <c r="I6270">
        <v>2.02</v>
      </c>
      <c r="J6270" t="s">
        <v>10</v>
      </c>
      <c r="K6270">
        <v>35.07938</v>
      </c>
      <c r="L6270">
        <v>-88.651390000000006</v>
      </c>
      <c r="M6270" s="100" t="s">
        <v>38377</v>
      </c>
      <c r="N6270" t="s">
        <v>26200</v>
      </c>
      <c r="O6270" t="s">
        <v>42463</v>
      </c>
      <c r="P6270">
        <v>4</v>
      </c>
      <c r="Q6270" t="s">
        <v>33235</v>
      </c>
      <c r="R6270" t="s">
        <v>25816</v>
      </c>
      <c r="S6270" t="s">
        <v>26197</v>
      </c>
      <c r="T6270"/>
      <c r="U6270" t="s">
        <v>26198</v>
      </c>
      <c r="V6270" t="s">
        <v>26199</v>
      </c>
      <c r="W6270" s="91" t="s">
        <v>18653</v>
      </c>
      <c r="Y6270" s="97"/>
      <c r="AA6270" s="91" t="str">
        <v>REEDY000.7MC</v>
      </c>
    </row>
    <row r="6271" spans="1:27" s="91" customFormat="1" ht="15" customHeight="1" x14ac:dyDescent="0.35">
      <c r="A6271" t="s">
        <v>18655</v>
      </c>
      <c r="B6271" t="s">
        <v>18654</v>
      </c>
      <c r="C6271" t="s">
        <v>18646</v>
      </c>
      <c r="D6271" t="s">
        <v>7231</v>
      </c>
      <c r="E6271"/>
      <c r="F6271" t="s">
        <v>9</v>
      </c>
      <c r="G6271"/>
      <c r="H6271">
        <v>1.3</v>
      </c>
      <c r="I6271">
        <v>55.27</v>
      </c>
      <c r="J6271" t="s">
        <v>104</v>
      </c>
      <c r="K6271">
        <v>36.057679999999998</v>
      </c>
      <c r="L6271">
        <v>-88.578209999999999</v>
      </c>
      <c r="M6271" s="100" t="s">
        <v>38404</v>
      </c>
      <c r="N6271" t="s">
        <v>26243</v>
      </c>
      <c r="O6271" t="s">
        <v>42455</v>
      </c>
      <c r="P6271">
        <v>5</v>
      </c>
      <c r="Q6271" t="s">
        <v>28229</v>
      </c>
      <c r="R6271" t="s">
        <v>25816</v>
      </c>
      <c r="S6271" t="s">
        <v>26197</v>
      </c>
      <c r="T6271"/>
      <c r="U6271" t="s">
        <v>26198</v>
      </c>
      <c r="V6271" t="s">
        <v>26199</v>
      </c>
      <c r="W6271" s="91" t="s">
        <v>10222</v>
      </c>
      <c r="X6271" s="91" t="s">
        <v>35801</v>
      </c>
      <c r="Y6271" s="97"/>
      <c r="AA6271" s="91" t="str">
        <v>REEDY001.3CR</v>
      </c>
    </row>
    <row r="6272" spans="1:27" s="91" customFormat="1" ht="15" customHeight="1" x14ac:dyDescent="0.35">
      <c r="A6272" t="s">
        <v>18657</v>
      </c>
      <c r="B6272" t="s">
        <v>18656</v>
      </c>
      <c r="C6272" t="s">
        <v>18646</v>
      </c>
      <c r="D6272" t="s">
        <v>18658</v>
      </c>
      <c r="E6272"/>
      <c r="F6272" t="s">
        <v>28994</v>
      </c>
      <c r="G6272"/>
      <c r="H6272">
        <v>1.7</v>
      </c>
      <c r="I6272">
        <v>55</v>
      </c>
      <c r="J6272" t="s">
        <v>270</v>
      </c>
      <c r="K6272">
        <v>36.555300000000003</v>
      </c>
      <c r="L6272">
        <v>-82.553899999999999</v>
      </c>
      <c r="M6272" s="100" t="s">
        <v>38412</v>
      </c>
      <c r="N6272" t="s">
        <v>29031</v>
      </c>
      <c r="O6272" t="s">
        <v>42456</v>
      </c>
      <c r="P6272">
        <v>3</v>
      </c>
      <c r="Q6272" t="s">
        <v>28228</v>
      </c>
      <c r="R6272" t="s">
        <v>25821</v>
      </c>
      <c r="S6272" t="s">
        <v>26197</v>
      </c>
      <c r="T6272"/>
      <c r="U6272" t="s">
        <v>26198</v>
      </c>
      <c r="V6272" t="s">
        <v>26204</v>
      </c>
      <c r="W6272" s="91" t="s">
        <v>35802</v>
      </c>
      <c r="Y6272" s="97"/>
      <c r="AA6272" s="91" t="str">
        <v>REEDY001.7SU</v>
      </c>
    </row>
    <row r="6273" spans="1:27" s="91" customFormat="1" ht="15" customHeight="1" x14ac:dyDescent="0.35">
      <c r="A6273" t="s">
        <v>18660</v>
      </c>
      <c r="B6273" t="s">
        <v>18659</v>
      </c>
      <c r="C6273" t="s">
        <v>18646</v>
      </c>
      <c r="D6273" t="s">
        <v>18661</v>
      </c>
      <c r="E6273"/>
      <c r="F6273" t="s">
        <v>44</v>
      </c>
      <c r="G6273"/>
      <c r="H6273">
        <v>1.8</v>
      </c>
      <c r="I6273">
        <v>5.57</v>
      </c>
      <c r="J6273" t="s">
        <v>230</v>
      </c>
      <c r="K6273">
        <v>36.405299999999997</v>
      </c>
      <c r="L6273">
        <v>-82.41</v>
      </c>
      <c r="M6273" s="100" t="s">
        <v>38455</v>
      </c>
      <c r="N6273" t="s">
        <v>26332</v>
      </c>
      <c r="O6273" t="s">
        <v>42464</v>
      </c>
      <c r="P6273">
        <v>1</v>
      </c>
      <c r="Q6273" t="s">
        <v>28230</v>
      </c>
      <c r="R6273" t="s">
        <v>25821</v>
      </c>
      <c r="S6273" t="s">
        <v>26197</v>
      </c>
      <c r="T6273"/>
      <c r="U6273" t="s">
        <v>26198</v>
      </c>
      <c r="V6273" t="s">
        <v>26204</v>
      </c>
      <c r="Y6273" s="97"/>
      <c r="AA6273" s="91" t="str">
        <v>REEDY001.8WN</v>
      </c>
    </row>
    <row r="6274" spans="1:27" s="91" customFormat="1" ht="15" customHeight="1" x14ac:dyDescent="0.35">
      <c r="A6274" t="s">
        <v>18663</v>
      </c>
      <c r="B6274" t="s">
        <v>18662</v>
      </c>
      <c r="C6274" t="s">
        <v>18646</v>
      </c>
      <c r="D6274" t="s">
        <v>18664</v>
      </c>
      <c r="E6274"/>
      <c r="F6274" t="s">
        <v>28994</v>
      </c>
      <c r="G6274"/>
      <c r="H6274">
        <v>2</v>
      </c>
      <c r="I6274">
        <v>55.29</v>
      </c>
      <c r="J6274" t="s">
        <v>270</v>
      </c>
      <c r="K6274">
        <v>36.553899999999999</v>
      </c>
      <c r="L6274">
        <v>-82.55</v>
      </c>
      <c r="M6274" s="100" t="s">
        <v>38412</v>
      </c>
      <c r="N6274" t="s">
        <v>29031</v>
      </c>
      <c r="O6274" t="s">
        <v>42456</v>
      </c>
      <c r="P6274">
        <v>3</v>
      </c>
      <c r="Q6274" t="s">
        <v>28228</v>
      </c>
      <c r="R6274" t="s">
        <v>25821</v>
      </c>
      <c r="S6274" t="s">
        <v>26197</v>
      </c>
      <c r="T6274"/>
      <c r="U6274" t="s">
        <v>26198</v>
      </c>
      <c r="V6274" t="s">
        <v>26204</v>
      </c>
      <c r="W6274" s="91" t="s">
        <v>18665</v>
      </c>
      <c r="X6274" s="91" t="s">
        <v>33236</v>
      </c>
      <c r="Y6274" s="97"/>
      <c r="AA6274" s="91" t="str">
        <v>REEDY002.0SU</v>
      </c>
    </row>
    <row r="6275" spans="1:27" s="91" customFormat="1" ht="15" customHeight="1" x14ac:dyDescent="0.35">
      <c r="A6275" t="s">
        <v>18667</v>
      </c>
      <c r="B6275" t="s">
        <v>18666</v>
      </c>
      <c r="C6275" t="s">
        <v>18646</v>
      </c>
      <c r="D6275" t="s">
        <v>4587</v>
      </c>
      <c r="E6275"/>
      <c r="F6275" t="s">
        <v>9</v>
      </c>
      <c r="G6275"/>
      <c r="H6275">
        <v>4.4000000000000004</v>
      </c>
      <c r="I6275">
        <v>31.51</v>
      </c>
      <c r="J6275" t="s">
        <v>104</v>
      </c>
      <c r="K6275">
        <v>36.016559999999998</v>
      </c>
      <c r="L6275">
        <v>-88.572559999999996</v>
      </c>
      <c r="M6275" s="100" t="s">
        <v>38404</v>
      </c>
      <c r="N6275" t="s">
        <v>26243</v>
      </c>
      <c r="O6275" t="s">
        <v>42455</v>
      </c>
      <c r="P6275">
        <v>5</v>
      </c>
      <c r="Q6275" t="s">
        <v>28229</v>
      </c>
      <c r="R6275" t="s">
        <v>25816</v>
      </c>
      <c r="S6275" t="s">
        <v>26197</v>
      </c>
      <c r="T6275"/>
      <c r="U6275" t="s">
        <v>26198</v>
      </c>
      <c r="V6275" t="s">
        <v>26199</v>
      </c>
      <c r="W6275" s="91" t="s">
        <v>18668</v>
      </c>
      <c r="X6275" s="91" t="s">
        <v>33237</v>
      </c>
      <c r="Y6275" s="97"/>
      <c r="AA6275" s="91" t="str">
        <v>REEDY004.4CR</v>
      </c>
    </row>
    <row r="6276" spans="1:27" s="91" customFormat="1" ht="15" customHeight="1" x14ac:dyDescent="0.35">
      <c r="A6276" t="s">
        <v>18670</v>
      </c>
      <c r="B6276" t="s">
        <v>18669</v>
      </c>
      <c r="C6276" t="s">
        <v>18646</v>
      </c>
      <c r="D6276" t="s">
        <v>18671</v>
      </c>
      <c r="E6276"/>
      <c r="F6276" t="s">
        <v>28994</v>
      </c>
      <c r="G6276"/>
      <c r="H6276">
        <v>4.5</v>
      </c>
      <c r="I6276">
        <v>50.14</v>
      </c>
      <c r="J6276" t="s">
        <v>270</v>
      </c>
      <c r="K6276">
        <v>36.543779999999998</v>
      </c>
      <c r="L6276">
        <v>-82.519459999999995</v>
      </c>
      <c r="M6276" s="100" t="s">
        <v>38412</v>
      </c>
      <c r="N6276" t="s">
        <v>29031</v>
      </c>
      <c r="O6276" t="s">
        <v>42456</v>
      </c>
      <c r="P6276">
        <v>3</v>
      </c>
      <c r="Q6276" t="s">
        <v>28228</v>
      </c>
      <c r="R6276" t="s">
        <v>25821</v>
      </c>
      <c r="S6276" t="s">
        <v>26197</v>
      </c>
      <c r="T6276"/>
      <c r="U6276" t="s">
        <v>26198</v>
      </c>
      <c r="V6276" t="s">
        <v>26204</v>
      </c>
      <c r="Y6276" s="97"/>
      <c r="AA6276" s="91" t="str">
        <v>REEDY004.5SU</v>
      </c>
    </row>
    <row r="6277" spans="1:27" s="91" customFormat="1" ht="15" customHeight="1" x14ac:dyDescent="0.35">
      <c r="A6277" t="s">
        <v>18673</v>
      </c>
      <c r="B6277" t="s">
        <v>18672</v>
      </c>
      <c r="C6277" t="s">
        <v>18646</v>
      </c>
      <c r="D6277" t="s">
        <v>18674</v>
      </c>
      <c r="E6277"/>
      <c r="F6277" t="s">
        <v>28994</v>
      </c>
      <c r="G6277"/>
      <c r="H6277">
        <v>8</v>
      </c>
      <c r="I6277">
        <v>40.630000000000003</v>
      </c>
      <c r="J6277" t="s">
        <v>270</v>
      </c>
      <c r="K6277">
        <v>36.553609999999999</v>
      </c>
      <c r="L6277">
        <v>-82.478300000000004</v>
      </c>
      <c r="M6277" s="100" t="s">
        <v>38412</v>
      </c>
      <c r="N6277" t="s">
        <v>29031</v>
      </c>
      <c r="O6277" t="s">
        <v>42456</v>
      </c>
      <c r="P6277">
        <v>3</v>
      </c>
      <c r="Q6277" t="s">
        <v>28231</v>
      </c>
      <c r="R6277" t="s">
        <v>25821</v>
      </c>
      <c r="S6277" t="s">
        <v>26197</v>
      </c>
      <c r="T6277"/>
      <c r="U6277" t="s">
        <v>26198</v>
      </c>
      <c r="V6277" t="s">
        <v>26204</v>
      </c>
      <c r="X6277" s="91" t="s">
        <v>33238</v>
      </c>
      <c r="Y6277" s="97"/>
      <c r="AA6277" s="91" t="str">
        <v>REEDY008.0SU</v>
      </c>
    </row>
    <row r="6278" spans="1:27" s="91" customFormat="1" ht="15" customHeight="1" x14ac:dyDescent="0.35">
      <c r="A6278" t="s">
        <v>18676</v>
      </c>
      <c r="B6278" t="s">
        <v>18675</v>
      </c>
      <c r="C6278" t="s">
        <v>18646</v>
      </c>
      <c r="D6278" t="s">
        <v>18677</v>
      </c>
      <c r="E6278"/>
      <c r="F6278" t="s">
        <v>9</v>
      </c>
      <c r="G6278"/>
      <c r="H6278">
        <v>11.1</v>
      </c>
      <c r="I6278">
        <v>15.16</v>
      </c>
      <c r="J6278" t="s">
        <v>104</v>
      </c>
      <c r="K6278">
        <v>35.96405</v>
      </c>
      <c r="L6278">
        <v>-88.506439999999998</v>
      </c>
      <c r="M6278" s="100" t="s">
        <v>38404</v>
      </c>
      <c r="N6278" t="s">
        <v>26243</v>
      </c>
      <c r="O6278" t="s">
        <v>42455</v>
      </c>
      <c r="P6278">
        <v>5</v>
      </c>
      <c r="Q6278" t="s">
        <v>28232</v>
      </c>
      <c r="R6278" t="s">
        <v>25816</v>
      </c>
      <c r="S6278" t="s">
        <v>26197</v>
      </c>
      <c r="T6278"/>
      <c r="U6278" t="s">
        <v>26198</v>
      </c>
      <c r="V6278" t="s">
        <v>26199</v>
      </c>
      <c r="W6278" s="91" t="s">
        <v>18678</v>
      </c>
      <c r="X6278" s="91" t="s">
        <v>33239</v>
      </c>
      <c r="Y6278" s="97"/>
      <c r="AA6278" s="91" t="str">
        <v>REEDY011.1CR</v>
      </c>
    </row>
    <row r="6279" spans="1:27" s="91" customFormat="1" ht="15" customHeight="1" x14ac:dyDescent="0.35">
      <c r="A6279" t="s">
        <v>18680</v>
      </c>
      <c r="B6279" t="s">
        <v>18679</v>
      </c>
      <c r="C6279" t="s">
        <v>18646</v>
      </c>
      <c r="D6279" t="s">
        <v>18681</v>
      </c>
      <c r="E6279"/>
      <c r="F6279" t="s">
        <v>9</v>
      </c>
      <c r="G6279"/>
      <c r="H6279">
        <v>14.6</v>
      </c>
      <c r="I6279">
        <v>5.57</v>
      </c>
      <c r="J6279" t="s">
        <v>104</v>
      </c>
      <c r="K6279">
        <v>35.936929999999997</v>
      </c>
      <c r="L6279">
        <v>-88.469660000000005</v>
      </c>
      <c r="M6279" s="100" t="s">
        <v>38404</v>
      </c>
      <c r="N6279" t="s">
        <v>26243</v>
      </c>
      <c r="O6279" t="s">
        <v>42455</v>
      </c>
      <c r="P6279">
        <v>5</v>
      </c>
      <c r="Q6279" t="s">
        <v>28232</v>
      </c>
      <c r="R6279" t="s">
        <v>25816</v>
      </c>
      <c r="S6279" t="s">
        <v>26197</v>
      </c>
      <c r="T6279"/>
      <c r="U6279" t="s">
        <v>26198</v>
      </c>
      <c r="V6279" t="s">
        <v>26199</v>
      </c>
      <c r="W6279" s="91" t="s">
        <v>18682</v>
      </c>
      <c r="X6279" s="91" t="s">
        <v>35803</v>
      </c>
      <c r="Y6279" s="97"/>
      <c r="AA6279" s="91" t="str">
        <v>REEDY014.6CR</v>
      </c>
    </row>
    <row r="6280" spans="1:27" s="91" customFormat="1" ht="15" customHeight="1" x14ac:dyDescent="0.35">
      <c r="A6280" t="s">
        <v>18684</v>
      </c>
      <c r="B6280" t="s">
        <v>18683</v>
      </c>
      <c r="C6280" t="s">
        <v>18646</v>
      </c>
      <c r="D6280" t="s">
        <v>18685</v>
      </c>
      <c r="E6280"/>
      <c r="F6280" t="s">
        <v>44</v>
      </c>
      <c r="G6280"/>
      <c r="H6280">
        <v>15.5</v>
      </c>
      <c r="I6280">
        <v>11.18</v>
      </c>
      <c r="J6280" t="s">
        <v>270</v>
      </c>
      <c r="K6280">
        <v>36.5717</v>
      </c>
      <c r="L6280">
        <v>-82.381900000000002</v>
      </c>
      <c r="M6280" s="100" t="s">
        <v>38412</v>
      </c>
      <c r="N6280" t="s">
        <v>29031</v>
      </c>
      <c r="O6280" t="s">
        <v>42456</v>
      </c>
      <c r="P6280">
        <v>3</v>
      </c>
      <c r="Q6280" t="s">
        <v>28233</v>
      </c>
      <c r="R6280" t="s">
        <v>25821</v>
      </c>
      <c r="S6280" t="s">
        <v>26197</v>
      </c>
      <c r="T6280"/>
      <c r="U6280" t="s">
        <v>26198</v>
      </c>
      <c r="V6280" t="s">
        <v>26204</v>
      </c>
      <c r="Y6280" s="97"/>
      <c r="AA6280" s="91" t="str">
        <v>REEDY015.5SU</v>
      </c>
    </row>
    <row r="6281" spans="1:27" s="91" customFormat="1" ht="15" customHeight="1" x14ac:dyDescent="0.35">
      <c r="A6281" t="s">
        <v>18687</v>
      </c>
      <c r="B6281" t="s">
        <v>18686</v>
      </c>
      <c r="C6281" t="s">
        <v>18646</v>
      </c>
      <c r="D6281" t="s">
        <v>18688</v>
      </c>
      <c r="E6281"/>
      <c r="F6281" t="s">
        <v>9</v>
      </c>
      <c r="G6281"/>
      <c r="H6281">
        <v>17.600000000000001</v>
      </c>
      <c r="I6281">
        <v>0.63</v>
      </c>
      <c r="J6281" t="s">
        <v>104</v>
      </c>
      <c r="K6281">
        <v>35.891100000000002</v>
      </c>
      <c r="L6281">
        <v>-88.450839999999999</v>
      </c>
      <c r="M6281" s="100" t="s">
        <v>38404</v>
      </c>
      <c r="N6281" t="s">
        <v>26243</v>
      </c>
      <c r="O6281" t="s">
        <v>42455</v>
      </c>
      <c r="P6281">
        <v>5</v>
      </c>
      <c r="Q6281" t="s">
        <v>28232</v>
      </c>
      <c r="R6281" t="s">
        <v>25816</v>
      </c>
      <c r="S6281" t="s">
        <v>26197</v>
      </c>
      <c r="T6281"/>
      <c r="U6281" t="s">
        <v>26198</v>
      </c>
      <c r="V6281" t="s">
        <v>26199</v>
      </c>
      <c r="Y6281" s="97"/>
      <c r="AA6281" s="91" t="str">
        <v>REEDY017.6CR</v>
      </c>
    </row>
    <row r="6282" spans="1:27" s="91" customFormat="1" ht="15" customHeight="1" x14ac:dyDescent="0.35">
      <c r="A6282" s="310" t="s">
        <v>40013</v>
      </c>
      <c r="B6282" s="310" t="s">
        <v>40014</v>
      </c>
      <c r="C6282" s="310" t="s">
        <v>40015</v>
      </c>
      <c r="D6282" s="310" t="s">
        <v>40016</v>
      </c>
      <c r="E6282" s="310"/>
      <c r="F6282" s="310" t="s">
        <v>44</v>
      </c>
      <c r="G6282" s="310"/>
      <c r="H6282" s="314">
        <v>0.1</v>
      </c>
      <c r="I6282" s="314">
        <v>2</v>
      </c>
      <c r="J6282" s="310" t="s">
        <v>270</v>
      </c>
      <c r="K6282" s="314">
        <v>36.568899999999999</v>
      </c>
      <c r="L6282" s="314">
        <v>-82.391220000000004</v>
      </c>
      <c r="M6282" s="314" t="s">
        <v>38412</v>
      </c>
      <c r="N6282" s="310" t="s">
        <v>29031</v>
      </c>
      <c r="O6282" s="310" t="s">
        <v>40017</v>
      </c>
      <c r="P6282" s="314">
        <v>3</v>
      </c>
      <c r="Q6282" s="310" t="s">
        <v>33240</v>
      </c>
      <c r="R6282" s="310" t="s">
        <v>25821</v>
      </c>
      <c r="S6282" s="310" t="s">
        <v>26197</v>
      </c>
      <c r="T6282" s="310"/>
      <c r="U6282" s="310" t="s">
        <v>26198</v>
      </c>
      <c r="V6282" s="310" t="s">
        <v>26204</v>
      </c>
      <c r="Y6282" s="97"/>
      <c r="AA6282" s="91" t="str">
        <v>REEDY14.8T0.1SU</v>
      </c>
    </row>
    <row r="6283" spans="1:27" s="91" customFormat="1" ht="15" customHeight="1" x14ac:dyDescent="0.35">
      <c r="A6283" t="s">
        <v>18690</v>
      </c>
      <c r="B6283" t="s">
        <v>18689</v>
      </c>
      <c r="C6283" t="s">
        <v>18691</v>
      </c>
      <c r="D6283" t="s">
        <v>18692</v>
      </c>
      <c r="E6283" t="s">
        <v>26424</v>
      </c>
      <c r="F6283" t="s">
        <v>44</v>
      </c>
      <c r="G6283"/>
      <c r="H6283">
        <v>1.8</v>
      </c>
      <c r="I6283">
        <v>0.31</v>
      </c>
      <c r="J6283" t="s">
        <v>270</v>
      </c>
      <c r="K6283">
        <v>36.554670000000002</v>
      </c>
      <c r="L6283">
        <v>-82.365719999999996</v>
      </c>
      <c r="M6283" s="100" t="s">
        <v>38412</v>
      </c>
      <c r="N6283" t="s">
        <v>29031</v>
      </c>
      <c r="O6283" t="s">
        <v>42456</v>
      </c>
      <c r="P6283">
        <v>3</v>
      </c>
      <c r="Q6283" t="s">
        <v>33240</v>
      </c>
      <c r="R6283" t="s">
        <v>25821</v>
      </c>
      <c r="S6283" t="s">
        <v>26197</v>
      </c>
      <c r="T6283"/>
      <c r="U6283" t="s">
        <v>26198</v>
      </c>
      <c r="V6283" t="s">
        <v>26204</v>
      </c>
      <c r="W6283" s="91" t="s">
        <v>18693</v>
      </c>
      <c r="X6283" s="91" t="s">
        <v>31860</v>
      </c>
      <c r="Y6283" s="97"/>
      <c r="AA6283" s="91" t="str">
        <v>REEDY14.8T1.8SU</v>
      </c>
    </row>
    <row r="6284" spans="1:27" s="91" customFormat="1" ht="15" customHeight="1" x14ac:dyDescent="0.35">
      <c r="A6284" t="s">
        <v>18695</v>
      </c>
      <c r="B6284" t="s">
        <v>18694</v>
      </c>
      <c r="C6284" t="s">
        <v>18691</v>
      </c>
      <c r="D6284" t="s">
        <v>18696</v>
      </c>
      <c r="E6284"/>
      <c r="F6284" t="s">
        <v>28994</v>
      </c>
      <c r="G6284"/>
      <c r="H6284">
        <v>0.3</v>
      </c>
      <c r="I6284">
        <v>1.67</v>
      </c>
      <c r="J6284" t="s">
        <v>270</v>
      </c>
      <c r="K6284">
        <v>36.558059999999998</v>
      </c>
      <c r="L6284">
        <v>-82.539169999999999</v>
      </c>
      <c r="M6284" s="100" t="s">
        <v>38412</v>
      </c>
      <c r="N6284" t="s">
        <v>29031</v>
      </c>
      <c r="O6284" t="s">
        <v>42456</v>
      </c>
      <c r="P6284">
        <v>3</v>
      </c>
      <c r="Q6284" t="s">
        <v>33241</v>
      </c>
      <c r="R6284" t="s">
        <v>25821</v>
      </c>
      <c r="S6284" t="s">
        <v>26197</v>
      </c>
      <c r="T6284"/>
      <c r="U6284" t="s">
        <v>26198</v>
      </c>
      <c r="V6284" t="s">
        <v>26204</v>
      </c>
      <c r="W6284" s="91" t="s">
        <v>18697</v>
      </c>
      <c r="X6284" s="91" t="s">
        <v>31860</v>
      </c>
      <c r="Y6284" s="97"/>
      <c r="AA6284" s="91" t="str">
        <v>REEDY2.9T0.3SU</v>
      </c>
    </row>
    <row r="6285" spans="1:27" s="91" customFormat="1" ht="15" customHeight="1" x14ac:dyDescent="0.35">
      <c r="A6285" t="s">
        <v>18699</v>
      </c>
      <c r="B6285" t="s">
        <v>18698</v>
      </c>
      <c r="C6285" t="s">
        <v>18691</v>
      </c>
      <c r="D6285" t="s">
        <v>18700</v>
      </c>
      <c r="E6285"/>
      <c r="F6285" t="s">
        <v>28994</v>
      </c>
      <c r="G6285"/>
      <c r="H6285">
        <v>0.2</v>
      </c>
      <c r="I6285">
        <v>0.38</v>
      </c>
      <c r="J6285" t="s">
        <v>270</v>
      </c>
      <c r="K6285">
        <v>36.546520000000001</v>
      </c>
      <c r="L6285">
        <v>-82.519469999999998</v>
      </c>
      <c r="M6285" s="100" t="s">
        <v>38412</v>
      </c>
      <c r="N6285" t="s">
        <v>29031</v>
      </c>
      <c r="O6285" t="s">
        <v>42456</v>
      </c>
      <c r="P6285">
        <v>3</v>
      </c>
      <c r="Q6285" t="s">
        <v>28234</v>
      </c>
      <c r="R6285" t="s">
        <v>25821</v>
      </c>
      <c r="S6285" t="s">
        <v>26197</v>
      </c>
      <c r="T6285"/>
      <c r="U6285" t="s">
        <v>26198</v>
      </c>
      <c r="V6285" t="s">
        <v>26204</v>
      </c>
      <c r="W6285" s="91" t="s">
        <v>18701</v>
      </c>
      <c r="X6285" s="91" t="s">
        <v>31860</v>
      </c>
      <c r="Y6285" s="97"/>
      <c r="AA6285" s="91" t="str">
        <v>REEDY4.4T0.2SU</v>
      </c>
    </row>
    <row r="6286" spans="1:27" s="91" customFormat="1" ht="15" customHeight="1" x14ac:dyDescent="0.35">
      <c r="A6286" t="s">
        <v>18703</v>
      </c>
      <c r="B6286" t="s">
        <v>18702</v>
      </c>
      <c r="C6286" t="s">
        <v>18691</v>
      </c>
      <c r="D6286" t="s">
        <v>18704</v>
      </c>
      <c r="E6286"/>
      <c r="F6286" t="s">
        <v>28994</v>
      </c>
      <c r="G6286"/>
      <c r="H6286">
        <v>0.4</v>
      </c>
      <c r="I6286">
        <v>0.22</v>
      </c>
      <c r="J6286" t="s">
        <v>270</v>
      </c>
      <c r="K6286">
        <v>36.549999999999997</v>
      </c>
      <c r="L6286">
        <v>-82.518000000000001</v>
      </c>
      <c r="M6286" s="100" t="s">
        <v>38412</v>
      </c>
      <c r="N6286" t="s">
        <v>29031</v>
      </c>
      <c r="O6286" t="s">
        <v>42456</v>
      </c>
      <c r="P6286">
        <v>3</v>
      </c>
      <c r="Q6286" t="s">
        <v>28234</v>
      </c>
      <c r="R6286" t="s">
        <v>25821</v>
      </c>
      <c r="S6286" t="s">
        <v>26197</v>
      </c>
      <c r="T6286"/>
      <c r="U6286" t="s">
        <v>26198</v>
      </c>
      <c r="V6286" t="s">
        <v>26204</v>
      </c>
      <c r="W6286" s="91" t="s">
        <v>18705</v>
      </c>
      <c r="X6286" s="91" t="s">
        <v>33242</v>
      </c>
      <c r="Y6286" s="97"/>
      <c r="AA6286" s="91" t="str">
        <v>REEDY4.4T0.4SU</v>
      </c>
    </row>
    <row r="6287" spans="1:27" s="91" customFormat="1" ht="15" customHeight="1" x14ac:dyDescent="0.35">
      <c r="A6287" t="s">
        <v>18707</v>
      </c>
      <c r="B6287" t="s">
        <v>18706</v>
      </c>
      <c r="C6287" t="s">
        <v>18691</v>
      </c>
      <c r="D6287" t="s">
        <v>18708</v>
      </c>
      <c r="E6287"/>
      <c r="F6287" t="s">
        <v>28994</v>
      </c>
      <c r="G6287"/>
      <c r="H6287">
        <v>0.2</v>
      </c>
      <c r="I6287">
        <v>2.5499999999999998</v>
      </c>
      <c r="J6287" t="s">
        <v>270</v>
      </c>
      <c r="K6287">
        <v>36.549169999999997</v>
      </c>
      <c r="L6287">
        <v>-82.497219999999999</v>
      </c>
      <c r="M6287" s="100" t="s">
        <v>38412</v>
      </c>
      <c r="N6287" t="s">
        <v>29031</v>
      </c>
      <c r="O6287" t="s">
        <v>42456</v>
      </c>
      <c r="P6287">
        <v>3</v>
      </c>
      <c r="Q6287" t="s">
        <v>28235</v>
      </c>
      <c r="R6287" t="s">
        <v>25821</v>
      </c>
      <c r="S6287" t="s">
        <v>26197</v>
      </c>
      <c r="T6287"/>
      <c r="U6287" t="s">
        <v>26198</v>
      </c>
      <c r="V6287" t="s">
        <v>26204</v>
      </c>
      <c r="W6287" s="91" t="s">
        <v>18709</v>
      </c>
      <c r="X6287" s="91" t="s">
        <v>29542</v>
      </c>
      <c r="Y6287" s="97"/>
      <c r="AA6287" s="91" t="str">
        <v>REEDY6.5T0.2SU</v>
      </c>
    </row>
    <row r="6288" spans="1:27" s="91" customFormat="1" ht="15" customHeight="1" x14ac:dyDescent="0.35">
      <c r="A6288" s="310" t="s">
        <v>41639</v>
      </c>
      <c r="B6288" s="310" t="s">
        <v>41640</v>
      </c>
      <c r="C6288" s="310" t="s">
        <v>18691</v>
      </c>
      <c r="D6288" s="310" t="s">
        <v>41641</v>
      </c>
      <c r="E6288" s="310"/>
      <c r="F6288" s="310" t="s">
        <v>28994</v>
      </c>
      <c r="G6288" s="310"/>
      <c r="H6288" s="314">
        <v>1.4</v>
      </c>
      <c r="I6288" s="314">
        <v>1.54</v>
      </c>
      <c r="J6288" s="310" t="s">
        <v>270</v>
      </c>
      <c r="K6288" s="314">
        <v>36.566000000000003</v>
      </c>
      <c r="L6288" s="314">
        <v>-82.504000000000005</v>
      </c>
      <c r="M6288" s="314" t="s">
        <v>38412</v>
      </c>
      <c r="N6288" s="310" t="s">
        <v>29031</v>
      </c>
      <c r="O6288" s="310" t="s">
        <v>40017</v>
      </c>
      <c r="P6288" s="314">
        <v>3</v>
      </c>
      <c r="Q6288" s="310" t="s">
        <v>28235</v>
      </c>
      <c r="R6288" s="310" t="s">
        <v>25821</v>
      </c>
      <c r="S6288" s="310" t="s">
        <v>26197</v>
      </c>
      <c r="T6288" s="310"/>
      <c r="U6288" s="310" t="s">
        <v>26198</v>
      </c>
      <c r="V6288" s="310" t="s">
        <v>26204</v>
      </c>
      <c r="Y6288" s="97"/>
      <c r="AA6288" s="91" t="str">
        <v>REEDY6.5T1.4SU</v>
      </c>
    </row>
    <row r="6289" spans="1:27" s="91" customFormat="1" ht="15" customHeight="1" x14ac:dyDescent="0.35">
      <c r="A6289" t="s">
        <v>18711</v>
      </c>
      <c r="B6289" t="s">
        <v>18710</v>
      </c>
      <c r="C6289" t="s">
        <v>18712</v>
      </c>
      <c r="D6289" t="s">
        <v>18713</v>
      </c>
      <c r="E6289"/>
      <c r="F6289" t="s">
        <v>403</v>
      </c>
      <c r="G6289"/>
      <c r="H6289"/>
      <c r="I6289"/>
      <c r="J6289" t="s">
        <v>630</v>
      </c>
      <c r="K6289">
        <v>36.383800000000001</v>
      </c>
      <c r="L6289">
        <v>-89.445300000000003</v>
      </c>
      <c r="M6289" s="100" t="s">
        <v>38448</v>
      </c>
      <c r="N6289" t="s">
        <v>619</v>
      </c>
      <c r="O6289" t="s">
        <v>42387</v>
      </c>
      <c r="P6289">
        <v>5</v>
      </c>
      <c r="Q6289" t="s">
        <v>28236</v>
      </c>
      <c r="R6289" t="s">
        <v>25816</v>
      </c>
      <c r="S6289" t="s">
        <v>26197</v>
      </c>
      <c r="T6289" t="s">
        <v>28237</v>
      </c>
      <c r="U6289" t="s">
        <v>630</v>
      </c>
      <c r="V6289" t="s">
        <v>26199</v>
      </c>
      <c r="W6289" s="91" t="s">
        <v>18714</v>
      </c>
      <c r="Y6289" s="97"/>
      <c r="AA6289" s="91" t="str">
        <v>REELF00001LA</v>
      </c>
    </row>
    <row r="6290" spans="1:27" s="91" customFormat="1" ht="15" customHeight="1" x14ac:dyDescent="0.35">
      <c r="A6290" t="s">
        <v>18716</v>
      </c>
      <c r="B6290" t="s">
        <v>18715</v>
      </c>
      <c r="C6290" t="s">
        <v>18712</v>
      </c>
      <c r="D6290" t="s">
        <v>18717</v>
      </c>
      <c r="E6290"/>
      <c r="F6290" t="s">
        <v>403</v>
      </c>
      <c r="G6290"/>
      <c r="H6290"/>
      <c r="I6290"/>
      <c r="J6290" t="s">
        <v>630</v>
      </c>
      <c r="K6290">
        <v>36.384</v>
      </c>
      <c r="L6290">
        <v>-89.4465</v>
      </c>
      <c r="M6290" s="100" t="s">
        <v>38448</v>
      </c>
      <c r="N6290" t="s">
        <v>619</v>
      </c>
      <c r="O6290" t="s">
        <v>42387</v>
      </c>
      <c r="P6290">
        <v>5</v>
      </c>
      <c r="Q6290" t="s">
        <v>28236</v>
      </c>
      <c r="R6290" t="s">
        <v>25816</v>
      </c>
      <c r="S6290" t="s">
        <v>26197</v>
      </c>
      <c r="T6290" t="s">
        <v>28237</v>
      </c>
      <c r="U6290" t="s">
        <v>630</v>
      </c>
      <c r="V6290" t="s">
        <v>26199</v>
      </c>
      <c r="W6290" s="91" t="s">
        <v>18718</v>
      </c>
      <c r="X6290" s="91" t="s">
        <v>33243</v>
      </c>
      <c r="Y6290" s="97"/>
      <c r="AA6290" s="91" t="str">
        <v>REELF00002LA</v>
      </c>
    </row>
    <row r="6291" spans="1:27" s="91" customFormat="1" ht="15" customHeight="1" x14ac:dyDescent="0.35">
      <c r="A6291" t="s">
        <v>18720</v>
      </c>
      <c r="B6291" t="s">
        <v>18719</v>
      </c>
      <c r="C6291" t="s">
        <v>18721</v>
      </c>
      <c r="D6291" t="s">
        <v>18722</v>
      </c>
      <c r="E6291"/>
      <c r="F6291" t="s">
        <v>403</v>
      </c>
      <c r="G6291"/>
      <c r="H6291">
        <v>7.4</v>
      </c>
      <c r="I6291"/>
      <c r="J6291" t="s">
        <v>619</v>
      </c>
      <c r="K6291">
        <v>36.393900000000002</v>
      </c>
      <c r="L6291">
        <v>-89.349199999999996</v>
      </c>
      <c r="M6291" s="100" t="s">
        <v>38448</v>
      </c>
      <c r="N6291" t="s">
        <v>619</v>
      </c>
      <c r="O6291" t="s">
        <v>42387</v>
      </c>
      <c r="P6291">
        <v>5</v>
      </c>
      <c r="Q6291" t="s">
        <v>28238</v>
      </c>
      <c r="R6291" t="s">
        <v>25816</v>
      </c>
      <c r="S6291" t="s">
        <v>26197</v>
      </c>
      <c r="T6291" t="s">
        <v>28237</v>
      </c>
      <c r="U6291" t="s">
        <v>630</v>
      </c>
      <c r="V6291" t="s">
        <v>26199</v>
      </c>
      <c r="W6291" s="91" t="s">
        <v>18723</v>
      </c>
      <c r="X6291" s="91" t="s">
        <v>35805</v>
      </c>
      <c r="Y6291" s="97"/>
      <c r="AA6291" s="91" t="str">
        <v>REELF00003OB</v>
      </c>
    </row>
    <row r="6292" spans="1:27" s="91" customFormat="1" ht="15" customHeight="1" x14ac:dyDescent="0.35">
      <c r="A6292" t="s">
        <v>18725</v>
      </c>
      <c r="B6292" t="s">
        <v>18724</v>
      </c>
      <c r="C6292" t="s">
        <v>18726</v>
      </c>
      <c r="D6292" t="s">
        <v>18727</v>
      </c>
      <c r="E6292"/>
      <c r="F6292" t="s">
        <v>403</v>
      </c>
      <c r="G6292"/>
      <c r="H6292">
        <v>15</v>
      </c>
      <c r="I6292"/>
      <c r="J6292" t="s">
        <v>619</v>
      </c>
      <c r="K6292">
        <v>36.467700000000001</v>
      </c>
      <c r="L6292">
        <v>-89.3249</v>
      </c>
      <c r="M6292" s="100" t="s">
        <v>38448</v>
      </c>
      <c r="N6292" t="s">
        <v>619</v>
      </c>
      <c r="O6292" t="s">
        <v>42387</v>
      </c>
      <c r="P6292">
        <v>5</v>
      </c>
      <c r="Q6292" t="s">
        <v>28239</v>
      </c>
      <c r="R6292" t="s">
        <v>25816</v>
      </c>
      <c r="S6292" t="s">
        <v>26197</v>
      </c>
      <c r="T6292" t="s">
        <v>28237</v>
      </c>
      <c r="U6292" t="s">
        <v>630</v>
      </c>
      <c r="V6292" t="s">
        <v>26199</v>
      </c>
      <c r="W6292" s="91" t="s">
        <v>18728</v>
      </c>
      <c r="X6292" s="91" t="s">
        <v>33244</v>
      </c>
      <c r="Y6292" s="97"/>
      <c r="AA6292" s="91" t="str">
        <v>REELF00005OB</v>
      </c>
    </row>
    <row r="6293" spans="1:27" s="91" customFormat="1" ht="15" customHeight="1" x14ac:dyDescent="0.35">
      <c r="A6293" t="s">
        <v>18730</v>
      </c>
      <c r="B6293" t="s">
        <v>18729</v>
      </c>
      <c r="C6293" t="s">
        <v>18731</v>
      </c>
      <c r="D6293" t="s">
        <v>18732</v>
      </c>
      <c r="E6293"/>
      <c r="F6293" t="s">
        <v>403</v>
      </c>
      <c r="G6293"/>
      <c r="H6293">
        <v>13.8</v>
      </c>
      <c r="I6293"/>
      <c r="J6293" t="s">
        <v>619</v>
      </c>
      <c r="K6293">
        <v>36.466000000000001</v>
      </c>
      <c r="L6293">
        <v>-89.349000000000004</v>
      </c>
      <c r="M6293" s="100" t="s">
        <v>38448</v>
      </c>
      <c r="N6293" t="s">
        <v>619</v>
      </c>
      <c r="O6293" t="s">
        <v>42387</v>
      </c>
      <c r="P6293">
        <v>5</v>
      </c>
      <c r="Q6293" t="s">
        <v>28239</v>
      </c>
      <c r="R6293" t="s">
        <v>25816</v>
      </c>
      <c r="S6293" t="s">
        <v>26197</v>
      </c>
      <c r="T6293" t="s">
        <v>28237</v>
      </c>
      <c r="U6293" t="s">
        <v>630</v>
      </c>
      <c r="V6293" t="s">
        <v>26199</v>
      </c>
      <c r="W6293" s="91" t="s">
        <v>18733</v>
      </c>
      <c r="X6293" s="91" t="s">
        <v>33245</v>
      </c>
      <c r="Y6293" s="97"/>
      <c r="AA6293" s="91" t="str">
        <v>REELF00006OB</v>
      </c>
    </row>
    <row r="6294" spans="1:27" s="91" customFormat="1" ht="15" customHeight="1" x14ac:dyDescent="0.35">
      <c r="A6294" t="s">
        <v>18736</v>
      </c>
      <c r="B6294" t="s">
        <v>18735</v>
      </c>
      <c r="C6294" t="s">
        <v>18737</v>
      </c>
      <c r="D6294" t="s">
        <v>640</v>
      </c>
      <c r="E6294"/>
      <c r="F6294" t="s">
        <v>27</v>
      </c>
      <c r="G6294"/>
      <c r="H6294">
        <v>4.2</v>
      </c>
      <c r="I6294">
        <v>110.49</v>
      </c>
      <c r="J6294" t="s">
        <v>619</v>
      </c>
      <c r="K6294">
        <v>36.442599999999999</v>
      </c>
      <c r="L6294">
        <v>-89.296599999999998</v>
      </c>
      <c r="M6294" s="100" t="s">
        <v>38448</v>
      </c>
      <c r="N6294" t="s">
        <v>619</v>
      </c>
      <c r="O6294" t="s">
        <v>42387</v>
      </c>
      <c r="P6294">
        <v>5</v>
      </c>
      <c r="Q6294" t="s">
        <v>28059</v>
      </c>
      <c r="R6294" t="s">
        <v>25816</v>
      </c>
      <c r="S6294" t="s">
        <v>26197</v>
      </c>
      <c r="T6294"/>
      <c r="U6294" t="s">
        <v>26198</v>
      </c>
      <c r="V6294" t="s">
        <v>26199</v>
      </c>
      <c r="W6294" s="91" t="s">
        <v>40018</v>
      </c>
      <c r="X6294" s="91" t="s">
        <v>40019</v>
      </c>
      <c r="Y6294" s="97"/>
      <c r="AA6294" s="91" t="str">
        <v>REELF004.2OB</v>
      </c>
    </row>
    <row r="6295" spans="1:27" s="91" customFormat="1" ht="15" customHeight="1" x14ac:dyDescent="0.35">
      <c r="A6295" t="s">
        <v>18739</v>
      </c>
      <c r="B6295" t="s">
        <v>18738</v>
      </c>
      <c r="C6295" t="s">
        <v>8792</v>
      </c>
      <c r="D6295" t="s">
        <v>18740</v>
      </c>
      <c r="E6295"/>
      <c r="F6295" t="s">
        <v>929</v>
      </c>
      <c r="G6295"/>
      <c r="H6295">
        <v>0.7</v>
      </c>
      <c r="I6295">
        <v>0.21</v>
      </c>
      <c r="J6295" t="s">
        <v>619</v>
      </c>
      <c r="K6295">
        <v>36.418419999999998</v>
      </c>
      <c r="L6295">
        <v>-89.316999999999993</v>
      </c>
      <c r="M6295" s="100" t="s">
        <v>38448</v>
      </c>
      <c r="N6295" t="s">
        <v>619</v>
      </c>
      <c r="O6295" t="s">
        <v>42387</v>
      </c>
      <c r="P6295">
        <v>5</v>
      </c>
      <c r="Q6295" t="s">
        <v>27195</v>
      </c>
      <c r="R6295" t="s">
        <v>25816</v>
      </c>
      <c r="S6295" t="s">
        <v>26197</v>
      </c>
      <c r="T6295"/>
      <c r="U6295" t="s">
        <v>26198</v>
      </c>
      <c r="V6295" t="s">
        <v>26199</v>
      </c>
      <c r="X6295" s="91" t="s">
        <v>33246</v>
      </c>
      <c r="Y6295" s="97"/>
      <c r="AA6295" s="91" t="str">
        <v>REELF1.1T0.7OB</v>
      </c>
    </row>
    <row r="6296" spans="1:27" s="91" customFormat="1" ht="15" customHeight="1" x14ac:dyDescent="0.35">
      <c r="A6296" t="s">
        <v>18742</v>
      </c>
      <c r="B6296" t="s">
        <v>18741</v>
      </c>
      <c r="C6296" t="s">
        <v>8792</v>
      </c>
      <c r="D6296" t="s">
        <v>18743</v>
      </c>
      <c r="E6296"/>
      <c r="F6296" t="s">
        <v>929</v>
      </c>
      <c r="G6296"/>
      <c r="H6296">
        <v>1.3</v>
      </c>
      <c r="I6296">
        <v>0.36</v>
      </c>
      <c r="J6296" t="s">
        <v>619</v>
      </c>
      <c r="K6296">
        <v>36.425449999999998</v>
      </c>
      <c r="L6296">
        <v>-89.304599999999994</v>
      </c>
      <c r="M6296" s="100" t="s">
        <v>38448</v>
      </c>
      <c r="N6296" t="s">
        <v>619</v>
      </c>
      <c r="O6296" t="s">
        <v>42387</v>
      </c>
      <c r="P6296">
        <v>5</v>
      </c>
      <c r="Q6296" t="s">
        <v>27195</v>
      </c>
      <c r="R6296" t="s">
        <v>25816</v>
      </c>
      <c r="S6296" t="s">
        <v>26197</v>
      </c>
      <c r="T6296"/>
      <c r="U6296" t="s">
        <v>26198</v>
      </c>
      <c r="V6296" t="s">
        <v>26199</v>
      </c>
      <c r="X6296" s="91" t="s">
        <v>35806</v>
      </c>
      <c r="Y6296" s="97"/>
      <c r="AA6296" s="91" t="str">
        <v>REELF2.5T1.3OB</v>
      </c>
    </row>
    <row r="6297" spans="1:27" s="91" customFormat="1" ht="15" customHeight="1" x14ac:dyDescent="0.35">
      <c r="A6297" t="s">
        <v>18745</v>
      </c>
      <c r="B6297" t="s">
        <v>18744</v>
      </c>
      <c r="C6297" t="s">
        <v>18712</v>
      </c>
      <c r="D6297" t="s">
        <v>18746</v>
      </c>
      <c r="E6297"/>
      <c r="F6297" t="s">
        <v>29024</v>
      </c>
      <c r="G6297" t="s">
        <v>27</v>
      </c>
      <c r="H6297">
        <v>7.9</v>
      </c>
      <c r="I6297"/>
      <c r="J6297" t="s">
        <v>630</v>
      </c>
      <c r="K6297">
        <v>36.395400000000002</v>
      </c>
      <c r="L6297">
        <v>-89.341200000000001</v>
      </c>
      <c r="M6297" s="100" t="s">
        <v>38448</v>
      </c>
      <c r="N6297" t="s">
        <v>619</v>
      </c>
      <c r="O6297" t="s">
        <v>42387</v>
      </c>
      <c r="P6297">
        <v>5</v>
      </c>
      <c r="Q6297" t="s">
        <v>28238</v>
      </c>
      <c r="R6297" t="s">
        <v>25816</v>
      </c>
      <c r="S6297" t="s">
        <v>26197</v>
      </c>
      <c r="T6297" t="s">
        <v>28237</v>
      </c>
      <c r="U6297" t="s">
        <v>630</v>
      </c>
      <c r="V6297" t="s">
        <v>26199</v>
      </c>
      <c r="Y6297" s="97"/>
      <c r="AA6297" s="91" t="str">
        <v>REELFKIRBYLA</v>
      </c>
    </row>
    <row r="6298" spans="1:27" s="91" customFormat="1" ht="15" customHeight="1" x14ac:dyDescent="0.35">
      <c r="A6298" t="s">
        <v>18748</v>
      </c>
      <c r="B6298" t="s">
        <v>18747</v>
      </c>
      <c r="C6298" t="s">
        <v>18749</v>
      </c>
      <c r="D6298" t="s">
        <v>18750</v>
      </c>
      <c r="E6298"/>
      <c r="F6298" t="s">
        <v>929</v>
      </c>
      <c r="G6298"/>
      <c r="H6298">
        <v>8.23</v>
      </c>
      <c r="I6298"/>
      <c r="J6298" t="s">
        <v>619</v>
      </c>
      <c r="K6298">
        <v>36.385379999999998</v>
      </c>
      <c r="L6298">
        <v>-89.259150000000005</v>
      </c>
      <c r="M6298" s="100" t="s">
        <v>38448</v>
      </c>
      <c r="N6298" t="s">
        <v>619</v>
      </c>
      <c r="O6298" t="s">
        <v>42339</v>
      </c>
      <c r="P6298">
        <v>5</v>
      </c>
      <c r="Q6298" t="s">
        <v>33247</v>
      </c>
      <c r="R6298" t="s">
        <v>25816</v>
      </c>
      <c r="S6298" t="s">
        <v>26197</v>
      </c>
      <c r="T6298" t="s">
        <v>28237</v>
      </c>
      <c r="U6298" t="s">
        <v>630</v>
      </c>
      <c r="V6298" t="s">
        <v>26199</v>
      </c>
      <c r="W6298" s="91" t="s">
        <v>18748</v>
      </c>
      <c r="X6298" s="91" t="s">
        <v>35807</v>
      </c>
      <c r="Y6298" s="97"/>
      <c r="AA6298" s="91" t="str">
        <v>REELFOOTCRLK01</v>
      </c>
    </row>
    <row r="6299" spans="1:27" s="91" customFormat="1" ht="15" customHeight="1" x14ac:dyDescent="0.35">
      <c r="A6299" t="s">
        <v>18752</v>
      </c>
      <c r="B6299" t="s">
        <v>18751</v>
      </c>
      <c r="C6299" t="s">
        <v>18753</v>
      </c>
      <c r="D6299" t="s">
        <v>18754</v>
      </c>
      <c r="E6299"/>
      <c r="F6299" t="s">
        <v>929</v>
      </c>
      <c r="G6299"/>
      <c r="H6299">
        <v>0.5</v>
      </c>
      <c r="I6299"/>
      <c r="J6299" t="s">
        <v>619</v>
      </c>
      <c r="K6299">
        <v>36.385359999999999</v>
      </c>
      <c r="L6299">
        <v>-89.222369999999998</v>
      </c>
      <c r="M6299" s="100" t="s">
        <v>38448</v>
      </c>
      <c r="N6299" t="s">
        <v>619</v>
      </c>
      <c r="O6299" t="s">
        <v>42339</v>
      </c>
      <c r="P6299">
        <v>5</v>
      </c>
      <c r="Q6299" t="s">
        <v>28361</v>
      </c>
      <c r="R6299" t="s">
        <v>25816</v>
      </c>
      <c r="S6299" t="s">
        <v>26197</v>
      </c>
      <c r="T6299" t="s">
        <v>28237</v>
      </c>
      <c r="U6299" t="s">
        <v>630</v>
      </c>
      <c r="V6299" t="s">
        <v>26199</v>
      </c>
      <c r="W6299" s="91" t="s">
        <v>18752</v>
      </c>
      <c r="X6299" s="91" t="s">
        <v>35807</v>
      </c>
      <c r="Y6299" s="97"/>
      <c r="AA6299" s="91" t="str">
        <v>REELFOOTCRLK02</v>
      </c>
    </row>
    <row r="6300" spans="1:27" s="91" customFormat="1" ht="15" customHeight="1" x14ac:dyDescent="0.35">
      <c r="A6300" t="s">
        <v>18756</v>
      </c>
      <c r="B6300" t="s">
        <v>18755</v>
      </c>
      <c r="C6300" t="s">
        <v>18757</v>
      </c>
      <c r="D6300" t="s">
        <v>18758</v>
      </c>
      <c r="E6300"/>
      <c r="F6300" t="s">
        <v>929</v>
      </c>
      <c r="G6300"/>
      <c r="H6300">
        <v>0.5</v>
      </c>
      <c r="I6300"/>
      <c r="J6300" t="s">
        <v>619</v>
      </c>
      <c r="K6300">
        <v>36.397100000000002</v>
      </c>
      <c r="L6300">
        <v>-89.216610000000003</v>
      </c>
      <c r="M6300" s="100" t="s">
        <v>38448</v>
      </c>
      <c r="N6300" t="s">
        <v>619</v>
      </c>
      <c r="O6300" t="s">
        <v>42339</v>
      </c>
      <c r="P6300">
        <v>5</v>
      </c>
      <c r="Q6300" t="s">
        <v>28361</v>
      </c>
      <c r="R6300" t="s">
        <v>25816</v>
      </c>
      <c r="S6300" t="s">
        <v>26197</v>
      </c>
      <c r="T6300" t="s">
        <v>28237</v>
      </c>
      <c r="U6300" t="s">
        <v>630</v>
      </c>
      <c r="V6300" t="s">
        <v>26199</v>
      </c>
      <c r="W6300" s="91" t="s">
        <v>18756</v>
      </c>
      <c r="X6300" s="91" t="s">
        <v>35807</v>
      </c>
      <c r="Y6300" s="97"/>
      <c r="AA6300" s="91" t="str">
        <v>REELFOOTCRLK03</v>
      </c>
    </row>
    <row r="6301" spans="1:27" s="91" customFormat="1" ht="15" customHeight="1" x14ac:dyDescent="0.35">
      <c r="A6301" t="s">
        <v>18760</v>
      </c>
      <c r="B6301" t="s">
        <v>18759</v>
      </c>
      <c r="C6301" t="s">
        <v>18761</v>
      </c>
      <c r="D6301" t="s">
        <v>18762</v>
      </c>
      <c r="E6301"/>
      <c r="F6301" t="s">
        <v>929</v>
      </c>
      <c r="G6301"/>
      <c r="H6301">
        <v>0.8</v>
      </c>
      <c r="I6301"/>
      <c r="J6301" t="s">
        <v>619</v>
      </c>
      <c r="K6301">
        <v>36.467219999999998</v>
      </c>
      <c r="L6301">
        <v>-89.221379999999996</v>
      </c>
      <c r="M6301" s="100" t="s">
        <v>38448</v>
      </c>
      <c r="N6301" t="s">
        <v>619</v>
      </c>
      <c r="O6301" t="s">
        <v>42385</v>
      </c>
      <c r="P6301">
        <v>5</v>
      </c>
      <c r="Q6301" t="s">
        <v>28579</v>
      </c>
      <c r="R6301" t="s">
        <v>25816</v>
      </c>
      <c r="S6301" t="s">
        <v>26197</v>
      </c>
      <c r="T6301" t="s">
        <v>28237</v>
      </c>
      <c r="U6301" t="s">
        <v>630</v>
      </c>
      <c r="V6301" t="s">
        <v>26199</v>
      </c>
      <c r="W6301" s="91" t="s">
        <v>18760</v>
      </c>
      <c r="X6301" s="91" t="s">
        <v>35808</v>
      </c>
      <c r="Y6301" s="97"/>
      <c r="AA6301" s="91" t="str">
        <v>REELFOOTCRLK07</v>
      </c>
    </row>
    <row r="6302" spans="1:27" s="91" customFormat="1" ht="15" customHeight="1" x14ac:dyDescent="0.35">
      <c r="A6302" t="s">
        <v>18764</v>
      </c>
      <c r="B6302" t="s">
        <v>18763</v>
      </c>
      <c r="C6302" t="s">
        <v>18765</v>
      </c>
      <c r="D6302" t="s">
        <v>18766</v>
      </c>
      <c r="E6302"/>
      <c r="F6302" t="s">
        <v>929</v>
      </c>
      <c r="G6302"/>
      <c r="H6302">
        <v>8.9</v>
      </c>
      <c r="I6302"/>
      <c r="J6302" t="s">
        <v>619</v>
      </c>
      <c r="K6302">
        <v>36.498049999999999</v>
      </c>
      <c r="L6302">
        <v>-89.168329999999997</v>
      </c>
      <c r="M6302" s="100" t="s">
        <v>38448</v>
      </c>
      <c r="N6302" t="s">
        <v>619</v>
      </c>
      <c r="O6302" t="s">
        <v>42385</v>
      </c>
      <c r="P6302">
        <v>5</v>
      </c>
      <c r="Q6302" t="s">
        <v>28058</v>
      </c>
      <c r="R6302" t="s">
        <v>25816</v>
      </c>
      <c r="S6302" t="s">
        <v>26197</v>
      </c>
      <c r="T6302" t="s">
        <v>28237</v>
      </c>
      <c r="U6302" t="s">
        <v>630</v>
      </c>
      <c r="V6302" t="s">
        <v>26199</v>
      </c>
      <c r="W6302" s="91" t="s">
        <v>18764</v>
      </c>
      <c r="X6302" s="91" t="s">
        <v>35808</v>
      </c>
      <c r="Y6302" s="97"/>
      <c r="AA6302" s="91" t="str">
        <v>REELFOOTCRLK10</v>
      </c>
    </row>
    <row r="6303" spans="1:27" s="91" customFormat="1" ht="15" customHeight="1" x14ac:dyDescent="0.35">
      <c r="A6303" t="s">
        <v>18768</v>
      </c>
      <c r="B6303" t="s">
        <v>18767</v>
      </c>
      <c r="C6303" t="s">
        <v>18769</v>
      </c>
      <c r="D6303" t="s">
        <v>18770</v>
      </c>
      <c r="E6303"/>
      <c r="F6303" t="s">
        <v>929</v>
      </c>
      <c r="G6303"/>
      <c r="H6303">
        <v>0.4</v>
      </c>
      <c r="I6303"/>
      <c r="J6303" t="s">
        <v>619</v>
      </c>
      <c r="K6303">
        <v>36.486939999999997</v>
      </c>
      <c r="L6303">
        <v>-89.215000000000003</v>
      </c>
      <c r="M6303" s="100" t="s">
        <v>38448</v>
      </c>
      <c r="N6303" t="s">
        <v>619</v>
      </c>
      <c r="O6303" t="s">
        <v>42385</v>
      </c>
      <c r="P6303">
        <v>5</v>
      </c>
      <c r="Q6303" t="s">
        <v>28667</v>
      </c>
      <c r="R6303" t="s">
        <v>25816</v>
      </c>
      <c r="S6303" t="s">
        <v>26197</v>
      </c>
      <c r="T6303" t="s">
        <v>28237</v>
      </c>
      <c r="U6303" t="s">
        <v>630</v>
      </c>
      <c r="V6303" t="s">
        <v>26199</v>
      </c>
      <c r="W6303" s="91" t="s">
        <v>18768</v>
      </c>
      <c r="X6303" s="91" t="s">
        <v>35808</v>
      </c>
      <c r="Y6303" s="97"/>
      <c r="AA6303" s="91" t="str">
        <v>REELFOOTCRLK14</v>
      </c>
    </row>
    <row r="6304" spans="1:27" s="91" customFormat="1" ht="15" customHeight="1" x14ac:dyDescent="0.35">
      <c r="A6304" t="s">
        <v>18772</v>
      </c>
      <c r="B6304" t="s">
        <v>18771</v>
      </c>
      <c r="C6304" t="s">
        <v>18773</v>
      </c>
      <c r="D6304" t="s">
        <v>18774</v>
      </c>
      <c r="E6304"/>
      <c r="F6304" t="s">
        <v>929</v>
      </c>
      <c r="G6304"/>
      <c r="H6304">
        <v>0.8</v>
      </c>
      <c r="I6304"/>
      <c r="J6304" t="s">
        <v>619</v>
      </c>
      <c r="K6304">
        <v>36.487969999999997</v>
      </c>
      <c r="L6304">
        <v>-89.228210000000004</v>
      </c>
      <c r="M6304" s="100" t="s">
        <v>38448</v>
      </c>
      <c r="N6304" t="s">
        <v>619</v>
      </c>
      <c r="O6304" t="s">
        <v>42385</v>
      </c>
      <c r="P6304">
        <v>5</v>
      </c>
      <c r="Q6304" t="s">
        <v>31660</v>
      </c>
      <c r="R6304" t="s">
        <v>25816</v>
      </c>
      <c r="S6304" t="s">
        <v>26197</v>
      </c>
      <c r="T6304" t="s">
        <v>28237</v>
      </c>
      <c r="U6304" t="s">
        <v>630</v>
      </c>
      <c r="V6304" t="s">
        <v>26199</v>
      </c>
      <c r="W6304" s="91" t="s">
        <v>18772</v>
      </c>
      <c r="X6304" s="91" t="s">
        <v>35809</v>
      </c>
      <c r="Y6304" s="97"/>
      <c r="AA6304" s="91" t="str">
        <v>REELFOOTCRLK15</v>
      </c>
    </row>
    <row r="6305" spans="1:27" s="91" customFormat="1" ht="15" customHeight="1" x14ac:dyDescent="0.35">
      <c r="A6305" t="s">
        <v>18776</v>
      </c>
      <c r="B6305" t="s">
        <v>18775</v>
      </c>
      <c r="C6305" t="s">
        <v>18777</v>
      </c>
      <c r="D6305" t="s">
        <v>18778</v>
      </c>
      <c r="E6305"/>
      <c r="F6305" t="s">
        <v>403</v>
      </c>
      <c r="G6305"/>
      <c r="H6305">
        <v>1</v>
      </c>
      <c r="I6305"/>
      <c r="J6305" t="s">
        <v>619</v>
      </c>
      <c r="K6305">
        <v>36.3825</v>
      </c>
      <c r="L6305">
        <v>-89.342500000000001</v>
      </c>
      <c r="M6305" s="100" t="s">
        <v>38448</v>
      </c>
      <c r="N6305" t="s">
        <v>619</v>
      </c>
      <c r="O6305" t="s">
        <v>42386</v>
      </c>
      <c r="P6305">
        <v>5</v>
      </c>
      <c r="Q6305" t="s">
        <v>27492</v>
      </c>
      <c r="R6305" t="s">
        <v>25816</v>
      </c>
      <c r="S6305" t="s">
        <v>26197</v>
      </c>
      <c r="T6305" t="s">
        <v>28237</v>
      </c>
      <c r="U6305" t="s">
        <v>630</v>
      </c>
      <c r="V6305" t="s">
        <v>26199</v>
      </c>
      <c r="W6305" s="91" t="s">
        <v>18776</v>
      </c>
      <c r="X6305" s="91" t="s">
        <v>35810</v>
      </c>
      <c r="Y6305" s="97"/>
      <c r="AA6305" s="91" t="str">
        <v>REELFOOTCRLK18</v>
      </c>
    </row>
    <row r="6306" spans="1:27" s="91" customFormat="1" ht="15" customHeight="1" x14ac:dyDescent="0.35">
      <c r="A6306" t="s">
        <v>18780</v>
      </c>
      <c r="B6306" t="s">
        <v>18779</v>
      </c>
      <c r="C6306" t="s">
        <v>18781</v>
      </c>
      <c r="D6306" t="s">
        <v>18782</v>
      </c>
      <c r="E6306"/>
      <c r="F6306" t="s">
        <v>403</v>
      </c>
      <c r="G6306"/>
      <c r="H6306">
        <v>1.2</v>
      </c>
      <c r="I6306">
        <v>240</v>
      </c>
      <c r="J6306" t="s">
        <v>630</v>
      </c>
      <c r="K6306">
        <v>36.386980000000001</v>
      </c>
      <c r="L6306">
        <v>-89.432659999999998</v>
      </c>
      <c r="M6306" s="100" t="s">
        <v>38448</v>
      </c>
      <c r="N6306" t="s">
        <v>619</v>
      </c>
      <c r="O6306" t="s">
        <v>42387</v>
      </c>
      <c r="P6306">
        <v>5</v>
      </c>
      <c r="Q6306" t="s">
        <v>28236</v>
      </c>
      <c r="R6306" t="s">
        <v>25816</v>
      </c>
      <c r="S6306" t="s">
        <v>26197</v>
      </c>
      <c r="T6306" t="s">
        <v>28237</v>
      </c>
      <c r="U6306" t="s">
        <v>630</v>
      </c>
      <c r="V6306" t="s">
        <v>26199</v>
      </c>
      <c r="X6306" s="91" t="s">
        <v>33248</v>
      </c>
      <c r="Y6306" s="97"/>
      <c r="AA6306" s="91" t="str">
        <v>REELFS01LA</v>
      </c>
    </row>
    <row r="6307" spans="1:27" s="91" customFormat="1" ht="15" customHeight="1" x14ac:dyDescent="0.35">
      <c r="A6307" t="s">
        <v>18784</v>
      </c>
      <c r="B6307" t="s">
        <v>18783</v>
      </c>
      <c r="C6307" t="s">
        <v>18785</v>
      </c>
      <c r="D6307" t="s">
        <v>18786</v>
      </c>
      <c r="E6307"/>
      <c r="F6307" t="s">
        <v>29024</v>
      </c>
      <c r="G6307" t="s">
        <v>403</v>
      </c>
      <c r="H6307">
        <v>8.9</v>
      </c>
      <c r="I6307"/>
      <c r="J6307" t="s">
        <v>619</v>
      </c>
      <c r="K6307">
        <v>36.409500000000001</v>
      </c>
      <c r="L6307">
        <v>-89.334810000000004</v>
      </c>
      <c r="M6307" s="100" t="s">
        <v>38448</v>
      </c>
      <c r="N6307" t="s">
        <v>619</v>
      </c>
      <c r="O6307" t="s">
        <v>42387</v>
      </c>
      <c r="P6307">
        <v>5</v>
      </c>
      <c r="Q6307" t="s">
        <v>28238</v>
      </c>
      <c r="R6307" t="s">
        <v>25816</v>
      </c>
      <c r="S6307" t="s">
        <v>26197</v>
      </c>
      <c r="T6307" t="s">
        <v>28237</v>
      </c>
      <c r="U6307" t="s">
        <v>630</v>
      </c>
      <c r="V6307" t="s">
        <v>26199</v>
      </c>
      <c r="W6307" s="91" t="s">
        <v>29353</v>
      </c>
      <c r="X6307" s="91" t="s">
        <v>35811</v>
      </c>
      <c r="Y6307" s="97"/>
      <c r="AA6307" s="91" t="str">
        <v>REELFS01OB</v>
      </c>
    </row>
    <row r="6308" spans="1:27" s="91" customFormat="1" ht="15" customHeight="1" x14ac:dyDescent="0.35">
      <c r="A6308" t="s">
        <v>18788</v>
      </c>
      <c r="B6308" t="s">
        <v>18787</v>
      </c>
      <c r="C6308" t="s">
        <v>18781</v>
      </c>
      <c r="D6308" t="s">
        <v>18789</v>
      </c>
      <c r="E6308"/>
      <c r="F6308" t="s">
        <v>403</v>
      </c>
      <c r="G6308"/>
      <c r="H6308">
        <v>0.5</v>
      </c>
      <c r="I6308"/>
      <c r="J6308" t="s">
        <v>3295</v>
      </c>
      <c r="K6308">
        <v>36.359000000000002</v>
      </c>
      <c r="L6308">
        <v>-89.408000000000001</v>
      </c>
      <c r="M6308" s="100" t="s">
        <v>38448</v>
      </c>
      <c r="N6308" t="s">
        <v>619</v>
      </c>
      <c r="O6308" t="s">
        <v>42387</v>
      </c>
      <c r="P6308">
        <v>5</v>
      </c>
      <c r="Q6308" t="s">
        <v>28236</v>
      </c>
      <c r="R6308" t="s">
        <v>25816</v>
      </c>
      <c r="S6308" t="s">
        <v>26197</v>
      </c>
      <c r="T6308" t="s">
        <v>28237</v>
      </c>
      <c r="U6308" t="s">
        <v>630</v>
      </c>
      <c r="V6308" t="s">
        <v>26199</v>
      </c>
      <c r="Y6308" s="97"/>
      <c r="AA6308" s="91" t="str">
        <v>REELFS02LA</v>
      </c>
    </row>
    <row r="6309" spans="1:27" s="91" customFormat="1" ht="15" customHeight="1" x14ac:dyDescent="0.35">
      <c r="A6309" t="s">
        <v>18791</v>
      </c>
      <c r="B6309" t="s">
        <v>18790</v>
      </c>
      <c r="C6309" t="s">
        <v>18792</v>
      </c>
      <c r="D6309" t="s">
        <v>18793</v>
      </c>
      <c r="E6309"/>
      <c r="F6309" t="s">
        <v>403</v>
      </c>
      <c r="G6309"/>
      <c r="H6309">
        <v>15.4</v>
      </c>
      <c r="I6309">
        <v>240</v>
      </c>
      <c r="J6309" t="s">
        <v>619</v>
      </c>
      <c r="K6309">
        <v>36.4711</v>
      </c>
      <c r="L6309">
        <v>-89.330129999999997</v>
      </c>
      <c r="M6309" s="100" t="s">
        <v>38448</v>
      </c>
      <c r="N6309" t="s">
        <v>619</v>
      </c>
      <c r="O6309" t="s">
        <v>42387</v>
      </c>
      <c r="P6309">
        <v>5</v>
      </c>
      <c r="Q6309" t="s">
        <v>28239</v>
      </c>
      <c r="R6309" t="s">
        <v>25816</v>
      </c>
      <c r="S6309" t="s">
        <v>26197</v>
      </c>
      <c r="T6309" t="s">
        <v>28237</v>
      </c>
      <c r="U6309" t="s">
        <v>630</v>
      </c>
      <c r="V6309" t="s">
        <v>26199</v>
      </c>
      <c r="X6309" s="91" t="s">
        <v>33248</v>
      </c>
      <c r="Y6309" s="97"/>
      <c r="AA6309" s="91" t="str">
        <v>REELFS02OB</v>
      </c>
    </row>
    <row r="6310" spans="1:27" s="91" customFormat="1" ht="15" customHeight="1" x14ac:dyDescent="0.35">
      <c r="A6310" t="s">
        <v>18795</v>
      </c>
      <c r="B6310" t="s">
        <v>18794</v>
      </c>
      <c r="C6310" t="s">
        <v>18796</v>
      </c>
      <c r="D6310" t="s">
        <v>18797</v>
      </c>
      <c r="E6310"/>
      <c r="F6310" t="s">
        <v>29088</v>
      </c>
      <c r="G6310"/>
      <c r="H6310">
        <v>0</v>
      </c>
      <c r="I6310"/>
      <c r="J6310" t="s">
        <v>253</v>
      </c>
      <c r="K6310">
        <v>36.454389999999997</v>
      </c>
      <c r="L6310">
        <v>-86.354990000000001</v>
      </c>
      <c r="M6310" s="100" t="s">
        <v>38431</v>
      </c>
      <c r="N6310" t="s">
        <v>26295</v>
      </c>
      <c r="O6310" t="s">
        <v>42388</v>
      </c>
      <c r="P6310">
        <v>4</v>
      </c>
      <c r="Q6310" t="s">
        <v>30919</v>
      </c>
      <c r="R6310" t="s">
        <v>25829</v>
      </c>
      <c r="S6310" t="s">
        <v>26197</v>
      </c>
      <c r="T6310" t="s">
        <v>33249</v>
      </c>
      <c r="U6310" t="s">
        <v>26207</v>
      </c>
      <c r="V6310" t="s">
        <v>26199</v>
      </c>
      <c r="Y6310" s="97"/>
      <c r="AA6310" s="91" t="str">
        <v>REESE000.0SR</v>
      </c>
    </row>
    <row r="6311" spans="1:27" s="91" customFormat="1" ht="15" customHeight="1" x14ac:dyDescent="0.35">
      <c r="A6311" t="s">
        <v>18799</v>
      </c>
      <c r="B6311" t="s">
        <v>18798</v>
      </c>
      <c r="C6311" t="s">
        <v>18800</v>
      </c>
      <c r="D6311" t="s">
        <v>18801</v>
      </c>
      <c r="E6311"/>
      <c r="F6311" t="s">
        <v>33</v>
      </c>
      <c r="G6311"/>
      <c r="H6311">
        <v>1</v>
      </c>
      <c r="I6311">
        <v>2.4500000000000002</v>
      </c>
      <c r="J6311" t="s">
        <v>53</v>
      </c>
      <c r="K6311">
        <v>35.062040000000003</v>
      </c>
      <c r="L6311">
        <v>-86.880700000000004</v>
      </c>
      <c r="M6311" s="100" t="s">
        <v>38457</v>
      </c>
      <c r="N6311" t="s">
        <v>26336</v>
      </c>
      <c r="O6311" t="s">
        <v>42373</v>
      </c>
      <c r="P6311">
        <v>2</v>
      </c>
      <c r="Q6311" t="s">
        <v>28240</v>
      </c>
      <c r="R6311" t="s">
        <v>25808</v>
      </c>
      <c r="S6311" t="s">
        <v>26197</v>
      </c>
      <c r="T6311"/>
      <c r="U6311" t="s">
        <v>26198</v>
      </c>
      <c r="V6311" t="s">
        <v>26199</v>
      </c>
      <c r="X6311" s="91" t="s">
        <v>30251</v>
      </c>
      <c r="Y6311" s="97"/>
      <c r="AA6311" s="91" t="str">
        <v>REEVE001.0GS</v>
      </c>
    </row>
    <row r="6312" spans="1:27" s="91" customFormat="1" ht="15" customHeight="1" x14ac:dyDescent="0.35">
      <c r="A6312" t="s">
        <v>18803</v>
      </c>
      <c r="B6312" t="s">
        <v>18802</v>
      </c>
      <c r="C6312" t="s">
        <v>18804</v>
      </c>
      <c r="D6312" t="s">
        <v>18805</v>
      </c>
      <c r="E6312"/>
      <c r="F6312" t="s">
        <v>44</v>
      </c>
      <c r="G6312"/>
      <c r="H6312">
        <v>0.1</v>
      </c>
      <c r="I6312">
        <v>3.11</v>
      </c>
      <c r="J6312" t="s">
        <v>68</v>
      </c>
      <c r="K6312">
        <v>36.401899999999998</v>
      </c>
      <c r="L6312">
        <v>-83.087800000000001</v>
      </c>
      <c r="M6312" s="100" t="s">
        <v>38388</v>
      </c>
      <c r="N6312" t="s">
        <v>18813</v>
      </c>
      <c r="O6312" t="s">
        <v>42194</v>
      </c>
      <c r="P6312">
        <v>4</v>
      </c>
      <c r="Q6312" t="s">
        <v>33250</v>
      </c>
      <c r="R6312" t="s">
        <v>25821</v>
      </c>
      <c r="S6312" t="s">
        <v>26197</v>
      </c>
      <c r="T6312"/>
      <c r="U6312" t="s">
        <v>26198</v>
      </c>
      <c r="V6312" t="s">
        <v>26204</v>
      </c>
      <c r="W6312" s="91" t="s">
        <v>18806</v>
      </c>
      <c r="X6312" s="91" t="s">
        <v>33251</v>
      </c>
      <c r="Y6312" s="97"/>
      <c r="AA6312" s="91" t="str">
        <v>RENFR000.1HS</v>
      </c>
    </row>
    <row r="6313" spans="1:27" s="91" customFormat="1" ht="15" customHeight="1" x14ac:dyDescent="0.35">
      <c r="A6313" t="s">
        <v>18808</v>
      </c>
      <c r="B6313" t="s">
        <v>18807</v>
      </c>
      <c r="C6313" t="s">
        <v>18809</v>
      </c>
      <c r="D6313" t="s">
        <v>18810</v>
      </c>
      <c r="E6313"/>
      <c r="F6313" t="s">
        <v>44</v>
      </c>
      <c r="G6313"/>
      <c r="H6313">
        <v>0.2</v>
      </c>
      <c r="I6313">
        <v>6.41</v>
      </c>
      <c r="J6313" t="s">
        <v>68</v>
      </c>
      <c r="K6313">
        <v>36.509740000000001</v>
      </c>
      <c r="L6313">
        <v>-82.782409999999999</v>
      </c>
      <c r="M6313" s="100" t="s">
        <v>38388</v>
      </c>
      <c r="N6313" t="s">
        <v>18813</v>
      </c>
      <c r="O6313" t="s">
        <v>42114</v>
      </c>
      <c r="P6313">
        <v>4</v>
      </c>
      <c r="Q6313" t="s">
        <v>33252</v>
      </c>
      <c r="R6313" t="s">
        <v>25821</v>
      </c>
      <c r="S6313" t="s">
        <v>26197</v>
      </c>
      <c r="T6313"/>
      <c r="U6313" t="s">
        <v>26198</v>
      </c>
      <c r="V6313" t="s">
        <v>26204</v>
      </c>
      <c r="X6313" s="91" t="s">
        <v>33253</v>
      </c>
      <c r="Y6313" s="97"/>
      <c r="AA6313" s="91" t="str">
        <v>RENFR000.2HS</v>
      </c>
    </row>
    <row r="6314" spans="1:27" s="91" customFormat="1" ht="15" customHeight="1" x14ac:dyDescent="0.35">
      <c r="A6314" t="s">
        <v>18812</v>
      </c>
      <c r="B6314" t="s">
        <v>18811</v>
      </c>
      <c r="C6314" t="s">
        <v>18809</v>
      </c>
      <c r="D6314" t="s">
        <v>21527</v>
      </c>
      <c r="E6314"/>
      <c r="F6314" t="s">
        <v>44</v>
      </c>
      <c r="G6314"/>
      <c r="H6314">
        <v>0.6</v>
      </c>
      <c r="I6314">
        <v>1.8</v>
      </c>
      <c r="J6314" t="s">
        <v>68</v>
      </c>
      <c r="K6314">
        <v>36.405799999999999</v>
      </c>
      <c r="L6314">
        <v>-83.078000000000003</v>
      </c>
      <c r="M6314" s="100" t="s">
        <v>38388</v>
      </c>
      <c r="N6314" t="s">
        <v>18813</v>
      </c>
      <c r="O6314" t="s">
        <v>42194</v>
      </c>
      <c r="P6314">
        <v>4</v>
      </c>
      <c r="Q6314" t="s">
        <v>33250</v>
      </c>
      <c r="R6314" t="s">
        <v>25821</v>
      </c>
      <c r="S6314" t="s">
        <v>26197</v>
      </c>
      <c r="T6314"/>
      <c r="U6314" t="s">
        <v>26198</v>
      </c>
      <c r="V6314" t="s">
        <v>26204</v>
      </c>
      <c r="Y6314" s="97"/>
      <c r="AA6314" s="91" t="str">
        <v>RENFR000.6HS</v>
      </c>
    </row>
    <row r="6315" spans="1:27" s="91" customFormat="1" ht="15" customHeight="1" x14ac:dyDescent="0.35">
      <c r="A6315" t="s">
        <v>18815</v>
      </c>
      <c r="B6315" t="s">
        <v>18814</v>
      </c>
      <c r="C6315" t="s">
        <v>18816</v>
      </c>
      <c r="D6315" t="s">
        <v>18817</v>
      </c>
      <c r="E6315"/>
      <c r="F6315" t="s">
        <v>44</v>
      </c>
      <c r="G6315"/>
      <c r="H6315">
        <v>1</v>
      </c>
      <c r="I6315">
        <v>5.69</v>
      </c>
      <c r="J6315" t="s">
        <v>68</v>
      </c>
      <c r="K6315">
        <v>36.517499999999998</v>
      </c>
      <c r="L6315">
        <v>-82.781390000000002</v>
      </c>
      <c r="M6315" s="100" t="s">
        <v>38388</v>
      </c>
      <c r="N6315" t="s">
        <v>18813</v>
      </c>
      <c r="O6315" t="s">
        <v>42114</v>
      </c>
      <c r="P6315">
        <v>4</v>
      </c>
      <c r="Q6315" t="s">
        <v>33252</v>
      </c>
      <c r="R6315" t="s">
        <v>25821</v>
      </c>
      <c r="S6315" t="s">
        <v>26197</v>
      </c>
      <c r="T6315"/>
      <c r="U6315" t="s">
        <v>26198</v>
      </c>
      <c r="V6315" t="s">
        <v>26204</v>
      </c>
      <c r="Y6315" s="97"/>
      <c r="AA6315" s="91" t="str">
        <v>RENFR001.0HS</v>
      </c>
    </row>
    <row r="6316" spans="1:27" s="91" customFormat="1" ht="15" customHeight="1" x14ac:dyDescent="0.35">
      <c r="A6316" t="s">
        <v>18819</v>
      </c>
      <c r="B6316" t="s">
        <v>18818</v>
      </c>
      <c r="C6316" t="s">
        <v>18820</v>
      </c>
      <c r="D6316" t="s">
        <v>18821</v>
      </c>
      <c r="E6316"/>
      <c r="F6316" t="s">
        <v>44</v>
      </c>
      <c r="G6316"/>
      <c r="H6316">
        <v>0.1</v>
      </c>
      <c r="I6316">
        <v>3.37</v>
      </c>
      <c r="J6316" t="s">
        <v>68</v>
      </c>
      <c r="K6316">
        <v>36.517499999999998</v>
      </c>
      <c r="L6316">
        <v>-82.781109999999998</v>
      </c>
      <c r="M6316" s="100" t="s">
        <v>38388</v>
      </c>
      <c r="N6316" t="s">
        <v>18813</v>
      </c>
      <c r="O6316" t="s">
        <v>42114</v>
      </c>
      <c r="P6316">
        <v>4</v>
      </c>
      <c r="Q6316" t="s">
        <v>33252</v>
      </c>
      <c r="R6316" t="s">
        <v>25821</v>
      </c>
      <c r="S6316" t="s">
        <v>26197</v>
      </c>
      <c r="T6316"/>
      <c r="U6316" t="s">
        <v>26198</v>
      </c>
      <c r="V6316" t="s">
        <v>26204</v>
      </c>
      <c r="Y6316" s="97"/>
      <c r="AA6316" s="91" t="str">
        <v>RENFR1T0.1HS</v>
      </c>
    </row>
    <row r="6317" spans="1:27" s="91" customFormat="1" ht="15" customHeight="1" x14ac:dyDescent="0.35">
      <c r="A6317" s="310" t="s">
        <v>40020</v>
      </c>
      <c r="B6317" s="310" t="s">
        <v>40021</v>
      </c>
      <c r="C6317" s="310" t="s">
        <v>40022</v>
      </c>
      <c r="D6317" s="310" t="s">
        <v>40023</v>
      </c>
      <c r="E6317" s="310"/>
      <c r="F6317" s="310" t="s">
        <v>44</v>
      </c>
      <c r="G6317" s="310"/>
      <c r="H6317" s="314">
        <v>2.9</v>
      </c>
      <c r="I6317" s="314">
        <v>1.64</v>
      </c>
      <c r="J6317" s="310" t="s">
        <v>1237</v>
      </c>
      <c r="K6317" s="314">
        <v>36.252029999999998</v>
      </c>
      <c r="L6317" s="314">
        <v>-84.179649999999995</v>
      </c>
      <c r="M6317" s="314" t="s">
        <v>38459</v>
      </c>
      <c r="N6317" s="310" t="s">
        <v>26343</v>
      </c>
      <c r="O6317" s="310" t="s">
        <v>43484</v>
      </c>
      <c r="P6317" s="314">
        <v>3</v>
      </c>
      <c r="Q6317" s="310" t="s">
        <v>40024</v>
      </c>
      <c r="R6317" s="310" t="s">
        <v>25830</v>
      </c>
      <c r="S6317" s="310" t="s">
        <v>26197</v>
      </c>
      <c r="T6317" s="310"/>
      <c r="U6317" s="310" t="s">
        <v>26198</v>
      </c>
      <c r="V6317" s="310" t="s">
        <v>26204</v>
      </c>
      <c r="Y6317" s="97"/>
      <c r="AA6317" s="91" t="str">
        <v>RFCOA002.9CA</v>
      </c>
    </row>
    <row r="6318" spans="1:27" s="91" customFormat="1" ht="15" customHeight="1" x14ac:dyDescent="0.35">
      <c r="A6318" t="s">
        <v>18823</v>
      </c>
      <c r="B6318" t="s">
        <v>18822</v>
      </c>
      <c r="C6318" t="s">
        <v>18824</v>
      </c>
      <c r="D6318" t="s">
        <v>18825</v>
      </c>
      <c r="E6318"/>
      <c r="F6318" t="s">
        <v>27</v>
      </c>
      <c r="G6318"/>
      <c r="H6318">
        <v>4.9000000000000004</v>
      </c>
      <c r="I6318">
        <v>266.01</v>
      </c>
      <c r="J6318" t="s">
        <v>619</v>
      </c>
      <c r="K6318">
        <v>36.2057</v>
      </c>
      <c r="L6318">
        <v>-88.999099999999999</v>
      </c>
      <c r="M6318" s="100" t="s">
        <v>38404</v>
      </c>
      <c r="N6318" t="s">
        <v>26243</v>
      </c>
      <c r="O6318" t="s">
        <v>42346</v>
      </c>
      <c r="P6318">
        <v>5</v>
      </c>
      <c r="Q6318" t="s">
        <v>28241</v>
      </c>
      <c r="R6318" t="s">
        <v>25816</v>
      </c>
      <c r="S6318" t="s">
        <v>26197</v>
      </c>
      <c r="T6318"/>
      <c r="U6318" t="s">
        <v>26198</v>
      </c>
      <c r="V6318" t="s">
        <v>26199</v>
      </c>
      <c r="W6318" s="91" t="s">
        <v>18826</v>
      </c>
      <c r="X6318" s="91" t="s">
        <v>33254</v>
      </c>
      <c r="Y6318" s="97"/>
      <c r="AA6318" s="91" t="str">
        <v>RFOBI004.9OB</v>
      </c>
    </row>
    <row r="6319" spans="1:27" s="91" customFormat="1" ht="15" customHeight="1" x14ac:dyDescent="0.35">
      <c r="A6319" t="s">
        <v>18828</v>
      </c>
      <c r="B6319" t="s">
        <v>18827</v>
      </c>
      <c r="C6319" t="s">
        <v>18829</v>
      </c>
      <c r="D6319" t="s">
        <v>3425</v>
      </c>
      <c r="E6319"/>
      <c r="F6319" t="s">
        <v>9</v>
      </c>
      <c r="G6319"/>
      <c r="H6319">
        <v>18</v>
      </c>
      <c r="I6319">
        <v>200.99</v>
      </c>
      <c r="J6319" t="s">
        <v>448</v>
      </c>
      <c r="K6319">
        <v>36.052689999999998</v>
      </c>
      <c r="L6319">
        <v>-88.878029999999995</v>
      </c>
      <c r="M6319" s="100" t="s">
        <v>38404</v>
      </c>
      <c r="N6319" t="s">
        <v>26243</v>
      </c>
      <c r="O6319" t="s">
        <v>42819</v>
      </c>
      <c r="P6319">
        <v>5</v>
      </c>
      <c r="Q6319" t="s">
        <v>28241</v>
      </c>
      <c r="R6319" t="s">
        <v>25816</v>
      </c>
      <c r="S6319" t="s">
        <v>26197</v>
      </c>
      <c r="T6319"/>
      <c r="U6319" t="s">
        <v>26198</v>
      </c>
      <c r="V6319" t="s">
        <v>26199</v>
      </c>
      <c r="W6319" s="91" t="s">
        <v>18830</v>
      </c>
      <c r="Y6319" s="97"/>
      <c r="AA6319" s="91" t="str">
        <v>RFOBI018.0GI</v>
      </c>
    </row>
    <row r="6320" spans="1:27" s="91" customFormat="1" ht="15" customHeight="1" x14ac:dyDescent="0.35">
      <c r="A6320" t="s">
        <v>18832</v>
      </c>
      <c r="B6320" t="s">
        <v>18831</v>
      </c>
      <c r="C6320" t="s">
        <v>18829</v>
      </c>
      <c r="D6320" t="s">
        <v>41642</v>
      </c>
      <c r="E6320"/>
      <c r="F6320" t="s">
        <v>9</v>
      </c>
      <c r="G6320"/>
      <c r="H6320">
        <v>24.4</v>
      </c>
      <c r="I6320">
        <v>167.16</v>
      </c>
      <c r="J6320" t="s">
        <v>448</v>
      </c>
      <c r="K6320">
        <v>35.994100000000003</v>
      </c>
      <c r="L6320">
        <v>-88.791799999999995</v>
      </c>
      <c r="M6320" s="100" t="s">
        <v>38404</v>
      </c>
      <c r="N6320" t="s">
        <v>26243</v>
      </c>
      <c r="O6320" t="s">
        <v>42347</v>
      </c>
      <c r="P6320">
        <v>5</v>
      </c>
      <c r="Q6320" t="s">
        <v>28242</v>
      </c>
      <c r="R6320" t="s">
        <v>25816</v>
      </c>
      <c r="S6320" t="s">
        <v>26197</v>
      </c>
      <c r="T6320"/>
      <c r="U6320" t="s">
        <v>26198</v>
      </c>
      <c r="V6320" t="s">
        <v>26199</v>
      </c>
      <c r="Y6320" s="97"/>
      <c r="AA6320" s="91" t="str">
        <v>RFOBI024.4GI</v>
      </c>
    </row>
    <row r="6321" spans="1:27" s="91" customFormat="1" ht="15" customHeight="1" x14ac:dyDescent="0.35">
      <c r="A6321" t="s">
        <v>18834</v>
      </c>
      <c r="B6321" t="s">
        <v>18833</v>
      </c>
      <c r="C6321" t="s">
        <v>18829</v>
      </c>
      <c r="D6321" t="s">
        <v>41643</v>
      </c>
      <c r="E6321"/>
      <c r="F6321" t="s">
        <v>9</v>
      </c>
      <c r="G6321"/>
      <c r="H6321">
        <v>29.9</v>
      </c>
      <c r="I6321">
        <v>110.09</v>
      </c>
      <c r="J6321" t="s">
        <v>448</v>
      </c>
      <c r="K6321">
        <v>35.947099999999999</v>
      </c>
      <c r="L6321">
        <v>-88.713800000000006</v>
      </c>
      <c r="M6321" s="100" t="s">
        <v>38404</v>
      </c>
      <c r="N6321" t="s">
        <v>26243</v>
      </c>
      <c r="O6321" t="s">
        <v>42348</v>
      </c>
      <c r="P6321">
        <v>5</v>
      </c>
      <c r="Q6321" t="s">
        <v>28243</v>
      </c>
      <c r="R6321" t="s">
        <v>25816</v>
      </c>
      <c r="S6321" t="s">
        <v>26197</v>
      </c>
      <c r="T6321"/>
      <c r="U6321" t="s">
        <v>26198</v>
      </c>
      <c r="V6321" t="s">
        <v>26199</v>
      </c>
      <c r="W6321" s="91" t="s">
        <v>18835</v>
      </c>
      <c r="X6321" s="91" t="s">
        <v>33255</v>
      </c>
      <c r="Y6321" s="97"/>
      <c r="AA6321" s="91" t="str">
        <v>RFOBI029.9GI</v>
      </c>
    </row>
    <row r="6322" spans="1:27" s="91" customFormat="1" ht="15" customHeight="1" x14ac:dyDescent="0.35">
      <c r="A6322" t="s">
        <v>18837</v>
      </c>
      <c r="B6322" t="s">
        <v>18836</v>
      </c>
      <c r="C6322" t="s">
        <v>18829</v>
      </c>
      <c r="D6322" t="s">
        <v>18838</v>
      </c>
      <c r="E6322"/>
      <c r="F6322" t="s">
        <v>9</v>
      </c>
      <c r="G6322"/>
      <c r="H6322">
        <v>34</v>
      </c>
      <c r="I6322">
        <v>72.17</v>
      </c>
      <c r="J6322" t="s">
        <v>104</v>
      </c>
      <c r="K6322">
        <v>35.929900000000004</v>
      </c>
      <c r="L6322">
        <v>-88.645300000000006</v>
      </c>
      <c r="M6322" s="100" t="s">
        <v>38404</v>
      </c>
      <c r="N6322" t="s">
        <v>26243</v>
      </c>
      <c r="O6322" t="s">
        <v>42348</v>
      </c>
      <c r="P6322">
        <v>5</v>
      </c>
      <c r="Q6322" t="s">
        <v>28243</v>
      </c>
      <c r="R6322" t="s">
        <v>25816</v>
      </c>
      <c r="S6322" t="s">
        <v>26197</v>
      </c>
      <c r="T6322"/>
      <c r="U6322" t="s">
        <v>26198</v>
      </c>
      <c r="V6322" t="s">
        <v>26199</v>
      </c>
      <c r="Y6322" s="97"/>
      <c r="AA6322" s="91" t="str">
        <v>RFOBI034.0CR</v>
      </c>
    </row>
    <row r="6323" spans="1:27" s="91" customFormat="1" ht="15" customHeight="1" x14ac:dyDescent="0.35">
      <c r="A6323" t="s">
        <v>18840</v>
      </c>
      <c r="B6323" t="s">
        <v>18839</v>
      </c>
      <c r="C6323" t="s">
        <v>18829</v>
      </c>
      <c r="D6323" t="s">
        <v>18841</v>
      </c>
      <c r="E6323"/>
      <c r="F6323" t="s">
        <v>9</v>
      </c>
      <c r="G6323"/>
      <c r="H6323">
        <v>49</v>
      </c>
      <c r="I6323">
        <v>25.66</v>
      </c>
      <c r="J6323" t="s">
        <v>104</v>
      </c>
      <c r="K6323">
        <v>35.870600000000003</v>
      </c>
      <c r="L6323">
        <v>-88.512900000000002</v>
      </c>
      <c r="M6323" s="100" t="s">
        <v>38404</v>
      </c>
      <c r="N6323" t="s">
        <v>26243</v>
      </c>
      <c r="O6323" t="s">
        <v>42349</v>
      </c>
      <c r="P6323">
        <v>5</v>
      </c>
      <c r="Q6323" t="s">
        <v>28243</v>
      </c>
      <c r="R6323" t="s">
        <v>25816</v>
      </c>
      <c r="S6323" t="s">
        <v>26197</v>
      </c>
      <c r="T6323"/>
      <c r="U6323" t="s">
        <v>26198</v>
      </c>
      <c r="V6323" t="s">
        <v>26199</v>
      </c>
      <c r="Y6323" s="97"/>
      <c r="AA6323" s="91" t="str">
        <v>RFOBI049.0CR</v>
      </c>
    </row>
    <row r="6324" spans="1:27" s="91" customFormat="1" ht="15" customHeight="1" x14ac:dyDescent="0.35">
      <c r="A6324" t="s">
        <v>18843</v>
      </c>
      <c r="B6324" t="s">
        <v>18842</v>
      </c>
      <c r="C6324" t="s">
        <v>18829</v>
      </c>
      <c r="D6324" t="s">
        <v>18844</v>
      </c>
      <c r="E6324"/>
      <c r="F6324" t="s">
        <v>9</v>
      </c>
      <c r="G6324"/>
      <c r="H6324">
        <v>50.1</v>
      </c>
      <c r="I6324">
        <v>4.47</v>
      </c>
      <c r="J6324" t="s">
        <v>641</v>
      </c>
      <c r="K6324">
        <v>35.820509999999999</v>
      </c>
      <c r="L6324">
        <v>-88.46951</v>
      </c>
      <c r="M6324" s="100" t="s">
        <v>38404</v>
      </c>
      <c r="N6324" t="s">
        <v>26243</v>
      </c>
      <c r="O6324" t="s">
        <v>42349</v>
      </c>
      <c r="P6324">
        <v>5</v>
      </c>
      <c r="Q6324" t="s">
        <v>28243</v>
      </c>
      <c r="R6324" t="s">
        <v>25816</v>
      </c>
      <c r="S6324" t="s">
        <v>26197</v>
      </c>
      <c r="T6324"/>
      <c r="U6324" t="s">
        <v>26198</v>
      </c>
      <c r="V6324" t="s">
        <v>26199</v>
      </c>
      <c r="W6324" s="91" t="s">
        <v>18845</v>
      </c>
      <c r="X6324" s="91" t="s">
        <v>33256</v>
      </c>
      <c r="Y6324" s="97"/>
      <c r="AA6324" s="91" t="str">
        <v>RFOBI050.1HE</v>
      </c>
    </row>
    <row r="6325" spans="1:27" s="91" customFormat="1" ht="15" customHeight="1" x14ac:dyDescent="0.35">
      <c r="A6325" t="s">
        <v>36706</v>
      </c>
      <c r="B6325" t="s">
        <v>36707</v>
      </c>
      <c r="C6325" t="s">
        <v>36708</v>
      </c>
      <c r="D6325" t="s">
        <v>36709</v>
      </c>
      <c r="E6325"/>
      <c r="F6325" t="s">
        <v>9</v>
      </c>
      <c r="G6325"/>
      <c r="H6325">
        <v>1.5</v>
      </c>
      <c r="I6325">
        <v>3</v>
      </c>
      <c r="J6325" t="s">
        <v>104</v>
      </c>
      <c r="K6325">
        <v>35.954090000000001</v>
      </c>
      <c r="L6325">
        <v>-88.681820000000002</v>
      </c>
      <c r="M6325" s="100" t="s">
        <v>38404</v>
      </c>
      <c r="N6325" t="s">
        <v>26243</v>
      </c>
      <c r="O6325" t="s">
        <v>42348</v>
      </c>
      <c r="P6325">
        <v>5</v>
      </c>
      <c r="Q6325" t="s">
        <v>40025</v>
      </c>
      <c r="R6325" t="s">
        <v>25816</v>
      </c>
      <c r="S6325" t="s">
        <v>26197</v>
      </c>
      <c r="T6325"/>
      <c r="U6325" t="s">
        <v>26198</v>
      </c>
      <c r="V6325" t="s">
        <v>26199</v>
      </c>
      <c r="W6325" s="91" t="s">
        <v>36710</v>
      </c>
      <c r="X6325" s="91" t="s">
        <v>40026</v>
      </c>
      <c r="Y6325" s="97"/>
      <c r="AA6325" s="91" t="str">
        <v>RFOBI31.0T1.5CR</v>
      </c>
    </row>
    <row r="6326" spans="1:27" s="91" customFormat="1" ht="15" customHeight="1" x14ac:dyDescent="0.35">
      <c r="A6326" s="310" t="s">
        <v>41644</v>
      </c>
      <c r="B6326" s="310" t="s">
        <v>41645</v>
      </c>
      <c r="C6326" s="310" t="s">
        <v>41646</v>
      </c>
      <c r="D6326" s="310" t="s">
        <v>41647</v>
      </c>
      <c r="E6326" s="310"/>
      <c r="F6326" s="310" t="s">
        <v>75</v>
      </c>
      <c r="G6326" s="310"/>
      <c r="H6326" s="314">
        <v>0.3</v>
      </c>
      <c r="I6326" s="314">
        <v>6.48</v>
      </c>
      <c r="J6326" s="310" t="s">
        <v>148</v>
      </c>
      <c r="K6326" s="314">
        <v>35.913449999999997</v>
      </c>
      <c r="L6326" s="314">
        <v>-86.549779999999998</v>
      </c>
      <c r="M6326" s="314" t="s">
        <v>38401</v>
      </c>
      <c r="N6326" s="310" t="s">
        <v>26226</v>
      </c>
      <c r="O6326" s="310" t="s">
        <v>42825</v>
      </c>
      <c r="P6326" s="314">
        <v>2</v>
      </c>
      <c r="Q6326" s="310" t="s">
        <v>28245</v>
      </c>
      <c r="R6326" s="310" t="s">
        <v>25829</v>
      </c>
      <c r="S6326" s="310" t="s">
        <v>26197</v>
      </c>
      <c r="T6326" s="310"/>
      <c r="U6326" s="310" t="s">
        <v>26198</v>
      </c>
      <c r="V6326" s="310" t="s">
        <v>26199</v>
      </c>
      <c r="Y6326" s="97"/>
      <c r="AA6326" s="91" t="str">
        <v>RFORK000.3RU</v>
      </c>
    </row>
    <row r="6327" spans="1:27" s="91" customFormat="1" ht="15" customHeight="1" x14ac:dyDescent="0.35">
      <c r="A6327" t="s">
        <v>18847</v>
      </c>
      <c r="B6327" t="s">
        <v>18846</v>
      </c>
      <c r="C6327" t="s">
        <v>18848</v>
      </c>
      <c r="D6327" t="s">
        <v>18849</v>
      </c>
      <c r="E6327"/>
      <c r="F6327" t="s">
        <v>33</v>
      </c>
      <c r="G6327"/>
      <c r="H6327">
        <v>0.3</v>
      </c>
      <c r="I6327">
        <v>3.76</v>
      </c>
      <c r="J6327" t="s">
        <v>253</v>
      </c>
      <c r="K6327">
        <v>36.498060000000002</v>
      </c>
      <c r="L6327">
        <v>-86.299260000000004</v>
      </c>
      <c r="M6327" s="100" t="s">
        <v>38431</v>
      </c>
      <c r="N6327" t="s">
        <v>26295</v>
      </c>
      <c r="O6327" t="s">
        <v>42350</v>
      </c>
      <c r="P6327">
        <v>4</v>
      </c>
      <c r="Q6327" t="s">
        <v>33257</v>
      </c>
      <c r="R6327" t="s">
        <v>25829</v>
      </c>
      <c r="S6327" t="s">
        <v>26197</v>
      </c>
      <c r="T6327"/>
      <c r="U6327" t="s">
        <v>26198</v>
      </c>
      <c r="V6327" t="s">
        <v>26199</v>
      </c>
      <c r="X6327" s="91" t="s">
        <v>33258</v>
      </c>
      <c r="Y6327" s="97"/>
      <c r="AA6327" s="91" t="str">
        <v>RFORK000.3SR</v>
      </c>
    </row>
    <row r="6328" spans="1:27" s="91" customFormat="1" ht="15" customHeight="1" x14ac:dyDescent="0.35">
      <c r="A6328" t="s">
        <v>18851</v>
      </c>
      <c r="B6328" t="s">
        <v>18850</v>
      </c>
      <c r="C6328" t="s">
        <v>18852</v>
      </c>
      <c r="D6328" t="s">
        <v>18853</v>
      </c>
      <c r="E6328"/>
      <c r="F6328" t="s">
        <v>33</v>
      </c>
      <c r="G6328"/>
      <c r="H6328">
        <v>1.2</v>
      </c>
      <c r="I6328">
        <v>51.75</v>
      </c>
      <c r="J6328" t="s">
        <v>53</v>
      </c>
      <c r="K6328">
        <v>35.331200000000003</v>
      </c>
      <c r="L6328">
        <v>-87.031800000000004</v>
      </c>
      <c r="M6328" s="100" t="s">
        <v>38385</v>
      </c>
      <c r="N6328" t="s">
        <v>26213</v>
      </c>
      <c r="O6328" t="s">
        <v>42351</v>
      </c>
      <c r="P6328">
        <v>2</v>
      </c>
      <c r="Q6328" t="s">
        <v>28244</v>
      </c>
      <c r="R6328" t="s">
        <v>25808</v>
      </c>
      <c r="S6328" t="s">
        <v>26197</v>
      </c>
      <c r="T6328"/>
      <c r="U6328" t="s">
        <v>26198</v>
      </c>
      <c r="V6328" t="s">
        <v>26199</v>
      </c>
      <c r="W6328" s="91" t="s">
        <v>18854</v>
      </c>
      <c r="X6328" s="91" t="s">
        <v>33259</v>
      </c>
      <c r="Y6328" s="97"/>
      <c r="AA6328" s="91" t="str">
        <v>RFORK001.2GS</v>
      </c>
    </row>
    <row r="6329" spans="1:27" s="91" customFormat="1" ht="15" customHeight="1" x14ac:dyDescent="0.35">
      <c r="A6329" t="s">
        <v>18856</v>
      </c>
      <c r="B6329" t="s">
        <v>18855</v>
      </c>
      <c r="C6329" t="s">
        <v>18857</v>
      </c>
      <c r="D6329" t="s">
        <v>18858</v>
      </c>
      <c r="E6329"/>
      <c r="F6329" t="s">
        <v>75</v>
      </c>
      <c r="G6329"/>
      <c r="H6329">
        <v>1.3</v>
      </c>
      <c r="I6329">
        <v>5.82</v>
      </c>
      <c r="J6329" t="s">
        <v>148</v>
      </c>
      <c r="K6329">
        <v>35.922580000000004</v>
      </c>
      <c r="L6329">
        <v>-86.561999999999998</v>
      </c>
      <c r="M6329" s="100" t="s">
        <v>38401</v>
      </c>
      <c r="N6329" t="s">
        <v>26226</v>
      </c>
      <c r="O6329" t="s">
        <v>42825</v>
      </c>
      <c r="P6329">
        <v>2</v>
      </c>
      <c r="Q6329" t="s">
        <v>28245</v>
      </c>
      <c r="R6329" t="s">
        <v>25829</v>
      </c>
      <c r="S6329" t="s">
        <v>26197</v>
      </c>
      <c r="T6329"/>
      <c r="U6329" t="s">
        <v>26198</v>
      </c>
      <c r="V6329" t="s">
        <v>26199</v>
      </c>
      <c r="W6329" s="91" t="s">
        <v>18859</v>
      </c>
      <c r="X6329" s="91" t="s">
        <v>35812</v>
      </c>
      <c r="Y6329" s="97"/>
      <c r="AA6329" s="91" t="str">
        <v>RFORK001.3RU</v>
      </c>
    </row>
    <row r="6330" spans="1:27" s="91" customFormat="1" ht="15" customHeight="1" x14ac:dyDescent="0.35">
      <c r="A6330" t="s">
        <v>18861</v>
      </c>
      <c r="B6330" t="s">
        <v>18860</v>
      </c>
      <c r="C6330" t="s">
        <v>18852</v>
      </c>
      <c r="D6330" t="s">
        <v>18862</v>
      </c>
      <c r="E6330"/>
      <c r="F6330" t="s">
        <v>33</v>
      </c>
      <c r="G6330"/>
      <c r="H6330">
        <v>5.5</v>
      </c>
      <c r="I6330">
        <v>26.47</v>
      </c>
      <c r="J6330" t="s">
        <v>53</v>
      </c>
      <c r="K6330">
        <v>35.3733</v>
      </c>
      <c r="L6330">
        <v>-87.005200000000002</v>
      </c>
      <c r="M6330" s="100" t="s">
        <v>38385</v>
      </c>
      <c r="N6330" t="s">
        <v>26213</v>
      </c>
      <c r="O6330" t="s">
        <v>42351</v>
      </c>
      <c r="P6330">
        <v>2</v>
      </c>
      <c r="Q6330" t="s">
        <v>28244</v>
      </c>
      <c r="R6330" t="s">
        <v>25808</v>
      </c>
      <c r="S6330" t="s">
        <v>26197</v>
      </c>
      <c r="T6330"/>
      <c r="U6330" t="s">
        <v>26198</v>
      </c>
      <c r="V6330" t="s">
        <v>26199</v>
      </c>
      <c r="W6330" s="91" t="s">
        <v>18863</v>
      </c>
      <c r="Y6330" s="97"/>
      <c r="AA6330" s="91" t="str">
        <v>RFORK005.5GS</v>
      </c>
    </row>
    <row r="6331" spans="1:27" s="91" customFormat="1" ht="15" customHeight="1" x14ac:dyDescent="0.35">
      <c r="A6331" t="s">
        <v>18865</v>
      </c>
      <c r="B6331" t="s">
        <v>18864</v>
      </c>
      <c r="C6331" t="s">
        <v>18852</v>
      </c>
      <c r="D6331" t="s">
        <v>18866</v>
      </c>
      <c r="E6331"/>
      <c r="F6331" t="s">
        <v>33</v>
      </c>
      <c r="G6331"/>
      <c r="H6331">
        <v>12</v>
      </c>
      <c r="I6331">
        <v>9.4499999999999993</v>
      </c>
      <c r="J6331" t="s">
        <v>1391</v>
      </c>
      <c r="K6331">
        <v>35.370199999999997</v>
      </c>
      <c r="L6331">
        <v>-86.921400000000006</v>
      </c>
      <c r="M6331" s="100" t="s">
        <v>38385</v>
      </c>
      <c r="N6331" t="s">
        <v>26213</v>
      </c>
      <c r="O6331" t="s">
        <v>42351</v>
      </c>
      <c r="P6331">
        <v>2</v>
      </c>
      <c r="Q6331" t="s">
        <v>28244</v>
      </c>
      <c r="R6331" t="s">
        <v>25808</v>
      </c>
      <c r="S6331" t="s">
        <v>26197</v>
      </c>
      <c r="T6331"/>
      <c r="U6331" t="s">
        <v>26198</v>
      </c>
      <c r="V6331" t="s">
        <v>26199</v>
      </c>
      <c r="Y6331" s="97"/>
      <c r="AA6331" s="91" t="str">
        <v>RFORK012.0ML</v>
      </c>
    </row>
    <row r="6332" spans="1:27" s="91" customFormat="1" ht="15" customHeight="1" x14ac:dyDescent="0.35">
      <c r="A6332" t="s">
        <v>18868</v>
      </c>
      <c r="B6332" t="s">
        <v>18867</v>
      </c>
      <c r="C6332" t="s">
        <v>18869</v>
      </c>
      <c r="D6332" t="s">
        <v>18870</v>
      </c>
      <c r="E6332"/>
      <c r="F6332" t="s">
        <v>28977</v>
      </c>
      <c r="G6332"/>
      <c r="H6332">
        <v>0.2</v>
      </c>
      <c r="I6332">
        <v>6.26</v>
      </c>
      <c r="J6332" t="s">
        <v>942</v>
      </c>
      <c r="K6332">
        <v>35.0443</v>
      </c>
      <c r="L6332">
        <v>-87.921599999999998</v>
      </c>
      <c r="M6332" s="100" t="s">
        <v>38376</v>
      </c>
      <c r="N6332" t="s">
        <v>26196</v>
      </c>
      <c r="O6332" t="s">
        <v>42343</v>
      </c>
      <c r="P6332">
        <v>1</v>
      </c>
      <c r="Q6332" t="s">
        <v>33260</v>
      </c>
      <c r="R6332" t="s">
        <v>25808</v>
      </c>
      <c r="S6332" t="s">
        <v>26197</v>
      </c>
      <c r="T6332"/>
      <c r="U6332" t="s">
        <v>26198</v>
      </c>
      <c r="V6332" t="s">
        <v>26199</v>
      </c>
      <c r="Y6332" s="97"/>
      <c r="AA6332" s="91" t="str">
        <v>RFSEC000.2WE</v>
      </c>
    </row>
    <row r="6333" spans="1:27" s="91" customFormat="1" ht="15" customHeight="1" x14ac:dyDescent="0.35">
      <c r="A6333" t="s">
        <v>7361</v>
      </c>
      <c r="B6333" t="s">
        <v>7357</v>
      </c>
      <c r="C6333" t="s">
        <v>7359</v>
      </c>
      <c r="D6333" t="s">
        <v>7360</v>
      </c>
      <c r="E6333" t="s">
        <v>42877</v>
      </c>
      <c r="F6333" t="s">
        <v>28977</v>
      </c>
      <c r="G6333"/>
      <c r="H6333">
        <v>3.4</v>
      </c>
      <c r="I6333">
        <v>2.9</v>
      </c>
      <c r="J6333" t="s">
        <v>354</v>
      </c>
      <c r="K6333">
        <v>35.053049999999999</v>
      </c>
      <c r="L6333">
        <v>-88.04777</v>
      </c>
      <c r="M6333" s="100" t="s">
        <v>38402</v>
      </c>
      <c r="N6333" t="s">
        <v>26242</v>
      </c>
      <c r="O6333" t="s">
        <v>42945</v>
      </c>
      <c r="P6333">
        <v>3</v>
      </c>
      <c r="Q6333" t="s">
        <v>31156</v>
      </c>
      <c r="R6333" t="s">
        <v>25816</v>
      </c>
      <c r="S6333" t="s">
        <v>26197</v>
      </c>
      <c r="T6333"/>
      <c r="U6333" t="s">
        <v>26198</v>
      </c>
      <c r="V6333" t="s">
        <v>26199</v>
      </c>
      <c r="W6333" s="91" t="s">
        <v>7358</v>
      </c>
      <c r="X6333" s="91" t="s">
        <v>43007</v>
      </c>
      <c r="Y6333" s="97"/>
      <c r="AA6333" s="91" t="str">
        <v>RFWHI003.6HD</v>
      </c>
    </row>
    <row r="6334" spans="1:27" s="91" customFormat="1" ht="15" customHeight="1" x14ac:dyDescent="0.35">
      <c r="A6334" t="s">
        <v>29354</v>
      </c>
      <c r="B6334" t="s">
        <v>7362</v>
      </c>
      <c r="C6334" t="s">
        <v>7363</v>
      </c>
      <c r="D6334" t="s">
        <v>7360</v>
      </c>
      <c r="E6334" t="s">
        <v>26424</v>
      </c>
      <c r="F6334" t="s">
        <v>28977</v>
      </c>
      <c r="G6334"/>
      <c r="H6334">
        <v>0.1</v>
      </c>
      <c r="I6334">
        <v>2.7</v>
      </c>
      <c r="J6334" t="s">
        <v>354</v>
      </c>
      <c r="K6334">
        <v>35.052799999999998</v>
      </c>
      <c r="L6334">
        <v>-88.047499999999999</v>
      </c>
      <c r="M6334" s="100" t="s">
        <v>38402</v>
      </c>
      <c r="N6334" t="s">
        <v>26242</v>
      </c>
      <c r="O6334" t="s">
        <v>42945</v>
      </c>
      <c r="P6334">
        <v>3</v>
      </c>
      <c r="Q6334" t="s">
        <v>31156</v>
      </c>
      <c r="R6334" t="s">
        <v>25816</v>
      </c>
      <c r="S6334" t="s">
        <v>26197</v>
      </c>
      <c r="T6334"/>
      <c r="U6334" t="s">
        <v>26198</v>
      </c>
      <c r="V6334" t="s">
        <v>26199</v>
      </c>
      <c r="W6334" s="91" t="s">
        <v>29355</v>
      </c>
      <c r="X6334" s="91" t="s">
        <v>33261</v>
      </c>
      <c r="Y6334" s="97"/>
      <c r="AA6334" s="91" t="str">
        <v>RFWHI3.4T0.1HD</v>
      </c>
    </row>
    <row r="6335" spans="1:27" s="91" customFormat="1" ht="15" customHeight="1" x14ac:dyDescent="0.35">
      <c r="A6335" t="s">
        <v>18872</v>
      </c>
      <c r="B6335" t="s">
        <v>18871</v>
      </c>
      <c r="C6335" t="s">
        <v>18873</v>
      </c>
      <c r="D6335" t="s">
        <v>18874</v>
      </c>
      <c r="E6335"/>
      <c r="F6335" t="s">
        <v>29086</v>
      </c>
      <c r="G6335"/>
      <c r="H6335">
        <v>0.2</v>
      </c>
      <c r="I6335">
        <v>21.69</v>
      </c>
      <c r="J6335" t="s">
        <v>814</v>
      </c>
      <c r="K6335">
        <v>36.539166999999999</v>
      </c>
      <c r="L6335">
        <v>-84.949167000000003</v>
      </c>
      <c r="M6335" s="100" t="s">
        <v>38411</v>
      </c>
      <c r="N6335" t="s">
        <v>26248</v>
      </c>
      <c r="O6335" t="s">
        <v>42352</v>
      </c>
      <c r="P6335">
        <v>4</v>
      </c>
      <c r="Q6335" t="s">
        <v>33262</v>
      </c>
      <c r="R6335" t="s">
        <v>25812</v>
      </c>
      <c r="S6335" t="s">
        <v>26197</v>
      </c>
      <c r="T6335"/>
      <c r="U6335" t="s">
        <v>26198</v>
      </c>
      <c r="V6335" t="s">
        <v>26199</v>
      </c>
      <c r="W6335" s="91" t="s">
        <v>18875</v>
      </c>
      <c r="Y6335" s="97"/>
      <c r="AA6335" s="91" t="str">
        <v>RFWOL000.2FE</v>
      </c>
    </row>
    <row r="6336" spans="1:27" s="91" customFormat="1" ht="15" customHeight="1" x14ac:dyDescent="0.35">
      <c r="A6336" t="s">
        <v>18877</v>
      </c>
      <c r="B6336" t="s">
        <v>18876</v>
      </c>
      <c r="C6336" t="s">
        <v>18878</v>
      </c>
      <c r="D6336" t="s">
        <v>18879</v>
      </c>
      <c r="E6336"/>
      <c r="F6336" t="s">
        <v>44</v>
      </c>
      <c r="G6336"/>
      <c r="H6336">
        <v>0.2</v>
      </c>
      <c r="I6336">
        <v>0.88</v>
      </c>
      <c r="J6336" t="s">
        <v>1612</v>
      </c>
      <c r="K6336">
        <v>36.484999999999999</v>
      </c>
      <c r="L6336">
        <v>-83.283000000000001</v>
      </c>
      <c r="M6336" s="100" t="s">
        <v>38424</v>
      </c>
      <c r="N6336" t="s">
        <v>26272</v>
      </c>
      <c r="O6336" t="s">
        <v>42106</v>
      </c>
      <c r="P6336">
        <v>4</v>
      </c>
      <c r="Q6336" t="s">
        <v>33263</v>
      </c>
      <c r="R6336" t="s">
        <v>25821</v>
      </c>
      <c r="S6336" t="s">
        <v>26197</v>
      </c>
      <c r="T6336"/>
      <c r="U6336" t="s">
        <v>26198</v>
      </c>
      <c r="V6336" t="s">
        <v>26204</v>
      </c>
      <c r="X6336" s="91" t="s">
        <v>35813</v>
      </c>
      <c r="Y6336" s="97"/>
      <c r="AA6336" s="91" t="str">
        <v>RHEA000.2HK</v>
      </c>
    </row>
    <row r="6337" spans="1:27" s="91" customFormat="1" ht="15" customHeight="1" x14ac:dyDescent="0.35">
      <c r="A6337" t="s">
        <v>18881</v>
      </c>
      <c r="B6337" t="s">
        <v>18880</v>
      </c>
      <c r="C6337" t="s">
        <v>18882</v>
      </c>
      <c r="D6337" t="s">
        <v>18883</v>
      </c>
      <c r="E6337"/>
      <c r="F6337" t="s">
        <v>44</v>
      </c>
      <c r="G6337"/>
      <c r="H6337">
        <v>0.1</v>
      </c>
      <c r="I6337">
        <v>5.41</v>
      </c>
      <c r="J6337" t="s">
        <v>64</v>
      </c>
      <c r="K6337">
        <v>36.205930000000002</v>
      </c>
      <c r="L6337">
        <v>-82.684160000000006</v>
      </c>
      <c r="M6337" s="100" t="s">
        <v>38387</v>
      </c>
      <c r="N6337" t="s">
        <v>26214</v>
      </c>
      <c r="O6337" t="s">
        <v>42262</v>
      </c>
      <c r="P6337">
        <v>5</v>
      </c>
      <c r="Q6337" t="s">
        <v>33264</v>
      </c>
      <c r="R6337" t="s">
        <v>25821</v>
      </c>
      <c r="S6337" t="s">
        <v>26197</v>
      </c>
      <c r="T6337"/>
      <c r="U6337" t="s">
        <v>26198</v>
      </c>
      <c r="V6337" t="s">
        <v>26204</v>
      </c>
      <c r="W6337" s="91" t="s">
        <v>18884</v>
      </c>
      <c r="Y6337" s="97"/>
      <c r="AA6337" s="91" t="str">
        <v>RHEAT000.1GE</v>
      </c>
    </row>
    <row r="6338" spans="1:27" s="91" customFormat="1" ht="15" customHeight="1" x14ac:dyDescent="0.35">
      <c r="A6338" t="s">
        <v>41648</v>
      </c>
      <c r="B6338" t="s">
        <v>18885</v>
      </c>
      <c r="C6338" t="s">
        <v>18882</v>
      </c>
      <c r="D6338" t="s">
        <v>18887</v>
      </c>
      <c r="E6338"/>
      <c r="F6338" t="s">
        <v>44</v>
      </c>
      <c r="G6338"/>
      <c r="H6338">
        <v>2</v>
      </c>
      <c r="I6338">
        <v>3.04</v>
      </c>
      <c r="J6338" t="s">
        <v>64</v>
      </c>
      <c r="K6338">
        <v>36.22813</v>
      </c>
      <c r="L6338">
        <v>-82.692019999999999</v>
      </c>
      <c r="M6338" s="100" t="s">
        <v>38387</v>
      </c>
      <c r="N6338" t="s">
        <v>26214</v>
      </c>
      <c r="O6338" t="s">
        <v>42262</v>
      </c>
      <c r="P6338">
        <v>5</v>
      </c>
      <c r="Q6338" t="s">
        <v>33264</v>
      </c>
      <c r="R6338" t="s">
        <v>25821</v>
      </c>
      <c r="S6338" t="s">
        <v>26197</v>
      </c>
      <c r="T6338"/>
      <c r="U6338" t="s">
        <v>26198</v>
      </c>
      <c r="V6338" t="s">
        <v>26204</v>
      </c>
      <c r="W6338" s="91" t="s">
        <v>18886</v>
      </c>
      <c r="X6338" s="91" t="s">
        <v>41649</v>
      </c>
      <c r="Y6338" s="97"/>
      <c r="AA6338" s="91" t="str">
        <v>RHEAT002.0GE</v>
      </c>
    </row>
    <row r="6339" spans="1:27" s="91" customFormat="1" ht="15" customHeight="1" x14ac:dyDescent="0.35">
      <c r="A6339" s="310" t="s">
        <v>41650</v>
      </c>
      <c r="B6339" s="310" t="s">
        <v>41651</v>
      </c>
      <c r="C6339" s="310" t="s">
        <v>18882</v>
      </c>
      <c r="D6339" s="310" t="s">
        <v>41652</v>
      </c>
      <c r="E6339" s="310"/>
      <c r="F6339" s="310" t="s">
        <v>44</v>
      </c>
      <c r="G6339" s="310"/>
      <c r="H6339" s="314">
        <v>2.2000000000000002</v>
      </c>
      <c r="I6339" s="314">
        <v>2.8</v>
      </c>
      <c r="J6339" s="310" t="s">
        <v>64</v>
      </c>
      <c r="K6339" s="314">
        <v>36.23039</v>
      </c>
      <c r="L6339" s="314">
        <v>-82.695179999999993</v>
      </c>
      <c r="M6339" s="314" t="s">
        <v>38387</v>
      </c>
      <c r="N6339" s="310" t="s">
        <v>26214</v>
      </c>
      <c r="O6339" s="310" t="s">
        <v>39322</v>
      </c>
      <c r="P6339" s="314">
        <v>5</v>
      </c>
      <c r="Q6339" s="310" t="s">
        <v>33264</v>
      </c>
      <c r="R6339" s="310" t="s">
        <v>25821</v>
      </c>
      <c r="S6339" s="310" t="s">
        <v>26197</v>
      </c>
      <c r="T6339" s="310"/>
      <c r="U6339" s="310" t="s">
        <v>26198</v>
      </c>
      <c r="V6339" s="310" t="s">
        <v>26204</v>
      </c>
      <c r="Y6339" s="97"/>
      <c r="AA6339" s="91" t="str">
        <v>RHEAT002.2GE</v>
      </c>
    </row>
    <row r="6340" spans="1:27" s="91" customFormat="1" ht="15" customHeight="1" x14ac:dyDescent="0.35">
      <c r="A6340" t="s">
        <v>18889</v>
      </c>
      <c r="B6340" t="s">
        <v>18888</v>
      </c>
      <c r="C6340" t="s">
        <v>18890</v>
      </c>
      <c r="D6340" t="s">
        <v>18891</v>
      </c>
      <c r="E6340"/>
      <c r="F6340" t="s">
        <v>28994</v>
      </c>
      <c r="G6340"/>
      <c r="H6340">
        <v>0.2</v>
      </c>
      <c r="I6340">
        <v>3.77</v>
      </c>
      <c r="J6340" t="s">
        <v>285</v>
      </c>
      <c r="K6340">
        <v>35.018300000000004</v>
      </c>
      <c r="L6340">
        <v>-84.868700000000004</v>
      </c>
      <c r="M6340" s="100" t="s">
        <v>38558</v>
      </c>
      <c r="N6340" t="s">
        <v>26436</v>
      </c>
      <c r="O6340" t="s">
        <v>42353</v>
      </c>
      <c r="P6340">
        <v>1</v>
      </c>
      <c r="Q6340" t="s">
        <v>33265</v>
      </c>
      <c r="R6340" t="s">
        <v>25802</v>
      </c>
      <c r="S6340" t="s">
        <v>26197</v>
      </c>
      <c r="T6340"/>
      <c r="U6340" t="s">
        <v>26198</v>
      </c>
      <c r="V6340" t="s">
        <v>26204</v>
      </c>
      <c r="Y6340" s="97"/>
      <c r="AA6340" s="91" t="str">
        <v>RHILL000.2BR</v>
      </c>
    </row>
    <row r="6341" spans="1:27" s="91" customFormat="1" ht="15" customHeight="1" x14ac:dyDescent="0.35">
      <c r="A6341" t="s">
        <v>37438</v>
      </c>
      <c r="B6341" t="s">
        <v>37439</v>
      </c>
      <c r="C6341" t="s">
        <v>37440</v>
      </c>
      <c r="D6341" t="s">
        <v>37441</v>
      </c>
      <c r="E6341"/>
      <c r="F6341" t="s">
        <v>44</v>
      </c>
      <c r="G6341" t="s">
        <v>28996</v>
      </c>
      <c r="H6341">
        <v>0.9</v>
      </c>
      <c r="I6341">
        <v>0.1</v>
      </c>
      <c r="J6341" t="s">
        <v>68</v>
      </c>
      <c r="K6341">
        <v>36.365270000000002</v>
      </c>
      <c r="L6341">
        <v>-83.18065</v>
      </c>
      <c r="M6341" s="100" t="s">
        <v>38388</v>
      </c>
      <c r="N6341" t="s">
        <v>18813</v>
      </c>
      <c r="O6341" t="s">
        <v>42194</v>
      </c>
      <c r="P6341">
        <v>4</v>
      </c>
      <c r="Q6341" t="s">
        <v>28246</v>
      </c>
      <c r="R6341" t="s">
        <v>25821</v>
      </c>
      <c r="S6341" t="s">
        <v>26197</v>
      </c>
      <c r="T6341"/>
      <c r="U6341" t="s">
        <v>26198</v>
      </c>
      <c r="V6341" t="s">
        <v>26204</v>
      </c>
      <c r="X6341" s="91" t="s">
        <v>40027</v>
      </c>
      <c r="Y6341" s="97"/>
      <c r="AA6341" s="91" t="str">
        <v>RHOUS0.6T0.9HS</v>
      </c>
    </row>
    <row r="6342" spans="1:27" s="91" customFormat="1" ht="15" customHeight="1" x14ac:dyDescent="0.35">
      <c r="A6342" t="s">
        <v>18893</v>
      </c>
      <c r="B6342" t="s">
        <v>18892</v>
      </c>
      <c r="C6342" t="s">
        <v>18894</v>
      </c>
      <c r="D6342" t="s">
        <v>33266</v>
      </c>
      <c r="E6342"/>
      <c r="F6342" t="s">
        <v>28996</v>
      </c>
      <c r="G6342"/>
      <c r="H6342">
        <v>1.2</v>
      </c>
      <c r="I6342">
        <v>0.63</v>
      </c>
      <c r="J6342" t="s">
        <v>68</v>
      </c>
      <c r="K6342">
        <v>36.357799999999997</v>
      </c>
      <c r="L6342">
        <v>-83.190299999999993</v>
      </c>
      <c r="M6342" s="100" t="s">
        <v>38388</v>
      </c>
      <c r="N6342" t="s">
        <v>18813</v>
      </c>
      <c r="O6342" t="s">
        <v>42194</v>
      </c>
      <c r="P6342">
        <v>4</v>
      </c>
      <c r="Q6342" t="s">
        <v>28246</v>
      </c>
      <c r="R6342" t="s">
        <v>25821</v>
      </c>
      <c r="S6342" t="s">
        <v>26197</v>
      </c>
      <c r="T6342"/>
      <c r="U6342" t="s">
        <v>26198</v>
      </c>
      <c r="V6342" t="s">
        <v>26204</v>
      </c>
      <c r="X6342" s="91" t="s">
        <v>38422</v>
      </c>
      <c r="Y6342" s="97"/>
      <c r="AA6342" s="91" t="str">
        <v>RHOUS001.2HS</v>
      </c>
    </row>
    <row r="6343" spans="1:27" s="91" customFormat="1" ht="15" customHeight="1" x14ac:dyDescent="0.35">
      <c r="A6343" t="s">
        <v>18896</v>
      </c>
      <c r="B6343" t="s">
        <v>18895</v>
      </c>
      <c r="C6343" t="s">
        <v>18897</v>
      </c>
      <c r="D6343" t="s">
        <v>18898</v>
      </c>
      <c r="E6343"/>
      <c r="F6343" t="s">
        <v>29083</v>
      </c>
      <c r="G6343"/>
      <c r="H6343">
        <v>0.2</v>
      </c>
      <c r="I6343">
        <v>0.94</v>
      </c>
      <c r="J6343" t="s">
        <v>19</v>
      </c>
      <c r="K6343">
        <v>35.963056000000002</v>
      </c>
      <c r="L6343">
        <v>-87.213888999999995</v>
      </c>
      <c r="M6343" s="100" t="s">
        <v>38379</v>
      </c>
      <c r="N6343" t="s">
        <v>26205</v>
      </c>
      <c r="O6343" t="s">
        <v>42354</v>
      </c>
      <c r="P6343">
        <v>1</v>
      </c>
      <c r="Q6343" t="s">
        <v>28247</v>
      </c>
      <c r="R6343" t="s">
        <v>25829</v>
      </c>
      <c r="S6343" t="s">
        <v>26197</v>
      </c>
      <c r="T6343"/>
      <c r="U6343" t="s">
        <v>26198</v>
      </c>
      <c r="V6343" t="s">
        <v>26199</v>
      </c>
      <c r="Y6343" s="97"/>
      <c r="AA6343" s="91" t="str">
        <v>RIALS000.2DI</v>
      </c>
    </row>
    <row r="6344" spans="1:27" s="91" customFormat="1" ht="15" customHeight="1" x14ac:dyDescent="0.35">
      <c r="A6344" t="s">
        <v>18900</v>
      </c>
      <c r="B6344" t="s">
        <v>18899</v>
      </c>
      <c r="C6344" t="s">
        <v>18901</v>
      </c>
      <c r="D6344" t="s">
        <v>11583</v>
      </c>
      <c r="E6344"/>
      <c r="F6344" t="s">
        <v>29083</v>
      </c>
      <c r="G6344"/>
      <c r="H6344">
        <v>0.1</v>
      </c>
      <c r="I6344">
        <v>3.6</v>
      </c>
      <c r="J6344" t="s">
        <v>22</v>
      </c>
      <c r="K6344">
        <v>36.438056000000003</v>
      </c>
      <c r="L6344">
        <v>-87.973056</v>
      </c>
      <c r="M6344" s="100" t="s">
        <v>38392</v>
      </c>
      <c r="N6344" t="s">
        <v>26221</v>
      </c>
      <c r="O6344" t="s">
        <v>42355</v>
      </c>
      <c r="P6344">
        <v>3</v>
      </c>
      <c r="Q6344" t="s">
        <v>33267</v>
      </c>
      <c r="R6344" t="s">
        <v>25829</v>
      </c>
      <c r="S6344" t="s">
        <v>26197</v>
      </c>
      <c r="T6344"/>
      <c r="U6344" t="s">
        <v>26198</v>
      </c>
      <c r="V6344" t="s">
        <v>26199</v>
      </c>
      <c r="Y6344" s="97"/>
      <c r="AA6344" s="91" t="str">
        <v>RIBBO000.1ST</v>
      </c>
    </row>
    <row r="6345" spans="1:27" s="91" customFormat="1" ht="15" customHeight="1" x14ac:dyDescent="0.35">
      <c r="A6345" t="s">
        <v>18903</v>
      </c>
      <c r="B6345" t="s">
        <v>18902</v>
      </c>
      <c r="C6345" t="s">
        <v>18904</v>
      </c>
      <c r="D6345" t="s">
        <v>18905</v>
      </c>
      <c r="E6345"/>
      <c r="F6345" t="s">
        <v>29090</v>
      </c>
      <c r="G6345"/>
      <c r="H6345">
        <v>0.3</v>
      </c>
      <c r="I6345">
        <v>6.05</v>
      </c>
      <c r="J6345" t="s">
        <v>625</v>
      </c>
      <c r="K6345">
        <v>36.012219999999999</v>
      </c>
      <c r="L6345">
        <v>-82.560680000000005</v>
      </c>
      <c r="M6345" s="100" t="s">
        <v>38387</v>
      </c>
      <c r="N6345" t="s">
        <v>26214</v>
      </c>
      <c r="O6345" t="s">
        <v>42356</v>
      </c>
      <c r="P6345">
        <v>5</v>
      </c>
      <c r="Q6345" t="s">
        <v>33268</v>
      </c>
      <c r="R6345" t="s">
        <v>25821</v>
      </c>
      <c r="S6345" t="s">
        <v>26197</v>
      </c>
      <c r="T6345"/>
      <c r="U6345" t="s">
        <v>26198</v>
      </c>
      <c r="V6345" t="s">
        <v>26204</v>
      </c>
      <c r="Y6345" s="97"/>
      <c r="AA6345" s="91" t="str">
        <v>RICE000.3UC</v>
      </c>
    </row>
    <row r="6346" spans="1:27" s="91" customFormat="1" ht="15" customHeight="1" x14ac:dyDescent="0.35">
      <c r="A6346" t="s">
        <v>18907</v>
      </c>
      <c r="B6346" t="s">
        <v>18906</v>
      </c>
      <c r="C6346" t="s">
        <v>18904</v>
      </c>
      <c r="D6346" t="s">
        <v>17032</v>
      </c>
      <c r="E6346"/>
      <c r="F6346" t="s">
        <v>27</v>
      </c>
      <c r="G6346"/>
      <c r="H6346">
        <v>0.4</v>
      </c>
      <c r="I6346">
        <v>2.19</v>
      </c>
      <c r="J6346" t="s">
        <v>888</v>
      </c>
      <c r="K6346">
        <v>35.923450000000003</v>
      </c>
      <c r="L6346">
        <v>-89.193510000000003</v>
      </c>
      <c r="M6346" s="100" t="s">
        <v>38429</v>
      </c>
      <c r="N6346" t="s">
        <v>26286</v>
      </c>
      <c r="O6346" t="s">
        <v>42357</v>
      </c>
      <c r="P6346">
        <v>2</v>
      </c>
      <c r="Q6346" t="s">
        <v>28248</v>
      </c>
      <c r="R6346" t="s">
        <v>25816</v>
      </c>
      <c r="S6346" t="s">
        <v>26197</v>
      </c>
      <c r="T6346"/>
      <c r="U6346" t="s">
        <v>26198</v>
      </c>
      <c r="V6346" t="s">
        <v>26199</v>
      </c>
      <c r="Y6346" s="97"/>
      <c r="AA6346" s="91" t="str">
        <v>RICE000.4CK</v>
      </c>
    </row>
    <row r="6347" spans="1:27" s="91" customFormat="1" ht="15" customHeight="1" x14ac:dyDescent="0.35">
      <c r="A6347" t="s">
        <v>35814</v>
      </c>
      <c r="B6347" t="s">
        <v>35815</v>
      </c>
      <c r="C6347" t="s">
        <v>35816</v>
      </c>
      <c r="D6347" t="s">
        <v>35817</v>
      </c>
      <c r="E6347"/>
      <c r="F6347" t="s">
        <v>27</v>
      </c>
      <c r="G6347"/>
      <c r="H6347">
        <v>0.8</v>
      </c>
      <c r="I6347">
        <v>6.79</v>
      </c>
      <c r="J6347" t="s">
        <v>936</v>
      </c>
      <c r="K6347">
        <v>35.53481</v>
      </c>
      <c r="L6347">
        <v>-89.081950000000006</v>
      </c>
      <c r="M6347" s="100" t="s">
        <v>38450</v>
      </c>
      <c r="N6347" t="s">
        <v>26319</v>
      </c>
      <c r="O6347" t="s">
        <v>43129</v>
      </c>
      <c r="P6347">
        <v>4</v>
      </c>
      <c r="Q6347" t="s">
        <v>35818</v>
      </c>
      <c r="R6347" t="s">
        <v>25816</v>
      </c>
      <c r="S6347" t="s">
        <v>26197</v>
      </c>
      <c r="T6347"/>
      <c r="U6347" t="s">
        <v>26198</v>
      </c>
      <c r="V6347" t="s">
        <v>26199</v>
      </c>
      <c r="Y6347" s="97"/>
      <c r="AA6347" s="91" t="str">
        <v>RICE000.8HY</v>
      </c>
    </row>
    <row r="6348" spans="1:27" s="91" customFormat="1" ht="15" customHeight="1" x14ac:dyDescent="0.35">
      <c r="A6348" t="s">
        <v>18909</v>
      </c>
      <c r="B6348" t="s">
        <v>18908</v>
      </c>
      <c r="C6348" t="s">
        <v>18910</v>
      </c>
      <c r="D6348" t="s">
        <v>18911</v>
      </c>
      <c r="E6348"/>
      <c r="F6348" t="s">
        <v>75</v>
      </c>
      <c r="G6348"/>
      <c r="H6348">
        <v>0.5</v>
      </c>
      <c r="I6348">
        <v>19.8</v>
      </c>
      <c r="J6348" t="s">
        <v>1391</v>
      </c>
      <c r="K6348">
        <v>35.577390000000001</v>
      </c>
      <c r="L6348">
        <v>-86.71508</v>
      </c>
      <c r="M6348" s="100" t="s">
        <v>38389</v>
      </c>
      <c r="N6348" t="s">
        <v>26217</v>
      </c>
      <c r="O6348" t="s">
        <v>42312</v>
      </c>
      <c r="P6348">
        <v>4</v>
      </c>
      <c r="Q6348" t="s">
        <v>28249</v>
      </c>
      <c r="R6348" t="s">
        <v>25808</v>
      </c>
      <c r="S6348" t="s">
        <v>26197</v>
      </c>
      <c r="T6348"/>
      <c r="U6348" t="s">
        <v>26198</v>
      </c>
      <c r="V6348" t="s">
        <v>26199</v>
      </c>
      <c r="X6348" s="91" t="s">
        <v>35819</v>
      </c>
      <c r="Y6348" s="97"/>
      <c r="AA6348" s="91" t="str">
        <v>RICH000.5ML</v>
      </c>
    </row>
    <row r="6349" spans="1:27" s="91" customFormat="1" ht="15" customHeight="1" x14ac:dyDescent="0.35">
      <c r="A6349" t="s">
        <v>18913</v>
      </c>
      <c r="B6349" t="s">
        <v>18912</v>
      </c>
      <c r="C6349" t="s">
        <v>18910</v>
      </c>
      <c r="D6349" t="s">
        <v>18914</v>
      </c>
      <c r="E6349"/>
      <c r="F6349" t="s">
        <v>75</v>
      </c>
      <c r="G6349"/>
      <c r="H6349">
        <v>2.5</v>
      </c>
      <c r="I6349">
        <v>16.62</v>
      </c>
      <c r="J6349" t="s">
        <v>1391</v>
      </c>
      <c r="K6349">
        <v>35.569167</v>
      </c>
      <c r="L6349">
        <v>-86.702777999999995</v>
      </c>
      <c r="M6349" s="100" t="s">
        <v>38389</v>
      </c>
      <c r="N6349" t="s">
        <v>26217</v>
      </c>
      <c r="O6349" t="s">
        <v>42312</v>
      </c>
      <c r="P6349">
        <v>4</v>
      </c>
      <c r="Q6349" t="s">
        <v>28249</v>
      </c>
      <c r="R6349" t="s">
        <v>25808</v>
      </c>
      <c r="S6349" t="s">
        <v>26197</v>
      </c>
      <c r="T6349"/>
      <c r="U6349" t="s">
        <v>26198</v>
      </c>
      <c r="V6349" t="s">
        <v>26199</v>
      </c>
      <c r="Y6349" s="97"/>
      <c r="AA6349" s="91" t="str">
        <v>RICH002.5ML</v>
      </c>
    </row>
    <row r="6350" spans="1:27" s="91" customFormat="1" ht="15" customHeight="1" x14ac:dyDescent="0.35">
      <c r="A6350" t="s">
        <v>18916</v>
      </c>
      <c r="B6350" t="s">
        <v>18915</v>
      </c>
      <c r="C6350" t="s">
        <v>18917</v>
      </c>
      <c r="D6350" t="s">
        <v>18918</v>
      </c>
      <c r="E6350"/>
      <c r="F6350" t="s">
        <v>44</v>
      </c>
      <c r="G6350"/>
      <c r="H6350">
        <v>0.2</v>
      </c>
      <c r="I6350">
        <v>17.93</v>
      </c>
      <c r="J6350" t="s">
        <v>1612</v>
      </c>
      <c r="K6350">
        <v>36.462499999999999</v>
      </c>
      <c r="L6350">
        <v>-83.188299999999998</v>
      </c>
      <c r="M6350" s="100" t="s">
        <v>38424</v>
      </c>
      <c r="N6350" t="s">
        <v>26272</v>
      </c>
      <c r="O6350" t="s">
        <v>42259</v>
      </c>
      <c r="P6350">
        <v>4</v>
      </c>
      <c r="Q6350" t="s">
        <v>28250</v>
      </c>
      <c r="R6350" t="s">
        <v>25821</v>
      </c>
      <c r="S6350" t="s">
        <v>26197</v>
      </c>
      <c r="T6350"/>
      <c r="U6350" t="s">
        <v>26198</v>
      </c>
      <c r="V6350" t="s">
        <v>26204</v>
      </c>
      <c r="W6350" s="91" t="s">
        <v>29356</v>
      </c>
      <c r="X6350" s="91" t="s">
        <v>35820</v>
      </c>
      <c r="Y6350" s="97"/>
      <c r="AA6350" s="91" t="str">
        <v>RICHA000.2HK</v>
      </c>
    </row>
    <row r="6351" spans="1:27" s="91" customFormat="1" ht="15" customHeight="1" x14ac:dyDescent="0.35">
      <c r="A6351" t="s">
        <v>18920</v>
      </c>
      <c r="B6351" t="s">
        <v>18919</v>
      </c>
      <c r="C6351" t="s">
        <v>18917</v>
      </c>
      <c r="D6351" t="s">
        <v>18921</v>
      </c>
      <c r="E6351"/>
      <c r="F6351" t="s">
        <v>44</v>
      </c>
      <c r="G6351"/>
      <c r="H6351">
        <v>0.7</v>
      </c>
      <c r="I6351">
        <v>17.93</v>
      </c>
      <c r="J6351" t="s">
        <v>1612</v>
      </c>
      <c r="K6351">
        <v>36.524999999999999</v>
      </c>
      <c r="L6351">
        <v>-83.126999999999995</v>
      </c>
      <c r="M6351" s="100" t="s">
        <v>38424</v>
      </c>
      <c r="N6351" t="s">
        <v>26272</v>
      </c>
      <c r="O6351" t="s">
        <v>42313</v>
      </c>
      <c r="P6351">
        <v>4</v>
      </c>
      <c r="Q6351" t="s">
        <v>33269</v>
      </c>
      <c r="R6351" t="s">
        <v>25821</v>
      </c>
      <c r="S6351" t="s">
        <v>26197</v>
      </c>
      <c r="T6351"/>
      <c r="U6351" t="s">
        <v>26198</v>
      </c>
      <c r="V6351" t="s">
        <v>26204</v>
      </c>
      <c r="W6351" s="91" t="s">
        <v>18922</v>
      </c>
      <c r="X6351" s="91" t="s">
        <v>35821</v>
      </c>
      <c r="Y6351" s="97"/>
      <c r="AA6351" s="91" t="str">
        <v>RICHA000.7HK</v>
      </c>
    </row>
    <row r="6352" spans="1:27" s="91" customFormat="1" ht="15" customHeight="1" x14ac:dyDescent="0.35">
      <c r="A6352" t="s">
        <v>18924</v>
      </c>
      <c r="B6352" t="s">
        <v>18923</v>
      </c>
      <c r="C6352" t="s">
        <v>18925</v>
      </c>
      <c r="D6352" t="s">
        <v>18926</v>
      </c>
      <c r="E6352"/>
      <c r="F6352" t="s">
        <v>44</v>
      </c>
      <c r="G6352"/>
      <c r="H6352">
        <v>0.8</v>
      </c>
      <c r="I6352">
        <v>63.11</v>
      </c>
      <c r="J6352" t="s">
        <v>2163</v>
      </c>
      <c r="K6352">
        <v>36.138399999999997</v>
      </c>
      <c r="L6352">
        <v>-83.667400000000001</v>
      </c>
      <c r="M6352" s="100" t="s">
        <v>38388</v>
      </c>
      <c r="N6352" t="s">
        <v>18813</v>
      </c>
      <c r="O6352" t="s">
        <v>42285</v>
      </c>
      <c r="P6352">
        <v>4</v>
      </c>
      <c r="Q6352" t="s">
        <v>28251</v>
      </c>
      <c r="R6352" t="s">
        <v>25825</v>
      </c>
      <c r="S6352" t="s">
        <v>26197</v>
      </c>
      <c r="T6352"/>
      <c r="U6352" t="s">
        <v>26198</v>
      </c>
      <c r="V6352" t="s">
        <v>26204</v>
      </c>
      <c r="W6352" s="91" t="s">
        <v>18927</v>
      </c>
      <c r="X6352" s="91" t="s">
        <v>35822</v>
      </c>
      <c r="Y6352" s="97"/>
      <c r="AA6352" s="91" t="str">
        <v>RICHL000.8GR</v>
      </c>
    </row>
    <row r="6353" spans="1:27" s="91" customFormat="1" ht="15" customHeight="1" x14ac:dyDescent="0.35">
      <c r="A6353" t="s">
        <v>18929</v>
      </c>
      <c r="B6353" t="s">
        <v>18928</v>
      </c>
      <c r="C6353" t="s">
        <v>18925</v>
      </c>
      <c r="D6353" t="s">
        <v>41653</v>
      </c>
      <c r="E6353"/>
      <c r="F6353" t="s">
        <v>44</v>
      </c>
      <c r="G6353"/>
      <c r="H6353">
        <v>1.3</v>
      </c>
      <c r="I6353">
        <v>14.34</v>
      </c>
      <c r="J6353" t="s">
        <v>64</v>
      </c>
      <c r="K6353">
        <v>36.100175</v>
      </c>
      <c r="L6353">
        <v>-82.852519999999998</v>
      </c>
      <c r="M6353" s="100" t="s">
        <v>38387</v>
      </c>
      <c r="N6353" t="s">
        <v>26214</v>
      </c>
      <c r="O6353" t="s">
        <v>42105</v>
      </c>
      <c r="P6353">
        <v>5</v>
      </c>
      <c r="Q6353" t="s">
        <v>28252</v>
      </c>
      <c r="R6353" t="s">
        <v>25821</v>
      </c>
      <c r="S6353" t="s">
        <v>26197</v>
      </c>
      <c r="T6353"/>
      <c r="U6353" t="s">
        <v>26198</v>
      </c>
      <c r="V6353" t="s">
        <v>26204</v>
      </c>
      <c r="W6353" s="91" t="s">
        <v>18930</v>
      </c>
      <c r="X6353" s="91" t="s">
        <v>41654</v>
      </c>
      <c r="Y6353" s="97"/>
      <c r="AA6353" s="91" t="str">
        <v>RICHL001.3GE</v>
      </c>
    </row>
    <row r="6354" spans="1:27" s="91" customFormat="1" ht="15" customHeight="1" x14ac:dyDescent="0.35">
      <c r="A6354" t="s">
        <v>18932</v>
      </c>
      <c r="B6354" t="s">
        <v>18931</v>
      </c>
      <c r="C6354" t="s">
        <v>18925</v>
      </c>
      <c r="D6354" t="s">
        <v>18933</v>
      </c>
      <c r="E6354"/>
      <c r="F6354" t="s">
        <v>27</v>
      </c>
      <c r="G6354"/>
      <c r="H6354">
        <v>1.5</v>
      </c>
      <c r="I6354">
        <v>7.2</v>
      </c>
      <c r="J6354" t="s">
        <v>936</v>
      </c>
      <c r="K6354">
        <v>35.455100000000002</v>
      </c>
      <c r="L6354">
        <v>-89.150999999999996</v>
      </c>
      <c r="M6354" s="100" t="s">
        <v>38450</v>
      </c>
      <c r="N6354" t="s">
        <v>26319</v>
      </c>
      <c r="O6354" t="s">
        <v>42314</v>
      </c>
      <c r="P6354">
        <v>4</v>
      </c>
      <c r="Q6354" t="s">
        <v>28253</v>
      </c>
      <c r="R6354" t="s">
        <v>25816</v>
      </c>
      <c r="S6354" t="s">
        <v>26197</v>
      </c>
      <c r="T6354"/>
      <c r="U6354" t="s">
        <v>26198</v>
      </c>
      <c r="V6354" t="s">
        <v>26199</v>
      </c>
      <c r="Y6354" s="97"/>
      <c r="AA6354" s="91" t="str">
        <v>RICHL001.5HY</v>
      </c>
    </row>
    <row r="6355" spans="1:27" s="91" customFormat="1" ht="15" customHeight="1" x14ac:dyDescent="0.35">
      <c r="A6355" t="s">
        <v>18935</v>
      </c>
      <c r="B6355" t="s">
        <v>18934</v>
      </c>
      <c r="C6355" t="s">
        <v>18925</v>
      </c>
      <c r="D6355" t="s">
        <v>18936</v>
      </c>
      <c r="E6355"/>
      <c r="F6355" t="s">
        <v>27</v>
      </c>
      <c r="G6355"/>
      <c r="H6355">
        <v>1.7</v>
      </c>
      <c r="I6355">
        <v>7.23</v>
      </c>
      <c r="J6355" t="s">
        <v>936</v>
      </c>
      <c r="K6355">
        <v>35.456040000000002</v>
      </c>
      <c r="L6355">
        <v>-89.15034</v>
      </c>
      <c r="M6355" s="100" t="s">
        <v>38450</v>
      </c>
      <c r="N6355" t="s">
        <v>26319</v>
      </c>
      <c r="O6355" t="s">
        <v>42314</v>
      </c>
      <c r="P6355">
        <v>4</v>
      </c>
      <c r="Q6355" t="s">
        <v>28253</v>
      </c>
      <c r="R6355" t="s">
        <v>25816</v>
      </c>
      <c r="S6355" t="s">
        <v>26197</v>
      </c>
      <c r="T6355"/>
      <c r="U6355" t="s">
        <v>26198</v>
      </c>
      <c r="V6355" t="s">
        <v>26199</v>
      </c>
      <c r="Y6355" s="97"/>
      <c r="AA6355" s="91" t="str">
        <v>RICHL001.7HY</v>
      </c>
    </row>
    <row r="6356" spans="1:27" s="91" customFormat="1" ht="15" customHeight="1" x14ac:dyDescent="0.35">
      <c r="A6356" t="s">
        <v>18938</v>
      </c>
      <c r="B6356" t="s">
        <v>18937</v>
      </c>
      <c r="C6356" t="s">
        <v>18925</v>
      </c>
      <c r="D6356" t="s">
        <v>9007</v>
      </c>
      <c r="E6356"/>
      <c r="F6356" t="s">
        <v>27</v>
      </c>
      <c r="G6356"/>
      <c r="H6356">
        <v>1.8</v>
      </c>
      <c r="I6356">
        <v>17.78</v>
      </c>
      <c r="J6356" t="s">
        <v>404</v>
      </c>
      <c r="K6356">
        <v>35.58569</v>
      </c>
      <c r="L6356">
        <v>-89.537499999999994</v>
      </c>
      <c r="M6356" s="100" t="s">
        <v>38450</v>
      </c>
      <c r="N6356" t="s">
        <v>26319</v>
      </c>
      <c r="O6356" t="s">
        <v>42315</v>
      </c>
      <c r="P6356">
        <v>4</v>
      </c>
      <c r="Q6356" t="s">
        <v>28254</v>
      </c>
      <c r="R6356" t="s">
        <v>25828</v>
      </c>
      <c r="S6356" t="s">
        <v>26197</v>
      </c>
      <c r="T6356"/>
      <c r="U6356" t="s">
        <v>26198</v>
      </c>
      <c r="V6356" t="s">
        <v>26199</v>
      </c>
      <c r="X6356" s="91" t="s">
        <v>33270</v>
      </c>
      <c r="Y6356" s="97"/>
      <c r="AA6356" s="91" t="str">
        <v>RICHL001.8TI</v>
      </c>
    </row>
    <row r="6357" spans="1:27" s="91" customFormat="1" ht="15" customHeight="1" x14ac:dyDescent="0.35">
      <c r="A6357" t="s">
        <v>18940</v>
      </c>
      <c r="B6357" t="s">
        <v>18939</v>
      </c>
      <c r="C6357" t="s">
        <v>18925</v>
      </c>
      <c r="D6357" t="s">
        <v>18941</v>
      </c>
      <c r="E6357"/>
      <c r="F6357" t="s">
        <v>27</v>
      </c>
      <c r="G6357"/>
      <c r="H6357">
        <v>1.9</v>
      </c>
      <c r="I6357">
        <v>17.45</v>
      </c>
      <c r="J6357" t="s">
        <v>619</v>
      </c>
      <c r="K6357">
        <v>36.262239999999998</v>
      </c>
      <c r="L6357">
        <v>-89.213340000000002</v>
      </c>
      <c r="M6357" s="100" t="s">
        <v>38448</v>
      </c>
      <c r="N6357" t="s">
        <v>619</v>
      </c>
      <c r="O6357" t="s">
        <v>42308</v>
      </c>
      <c r="P6357">
        <v>5</v>
      </c>
      <c r="Q6357" t="s">
        <v>28258</v>
      </c>
      <c r="R6357" t="s">
        <v>25816</v>
      </c>
      <c r="S6357" t="s">
        <v>26197</v>
      </c>
      <c r="T6357"/>
      <c r="U6357" t="s">
        <v>26198</v>
      </c>
      <c r="V6357" t="s">
        <v>26199</v>
      </c>
      <c r="Y6357" s="97"/>
      <c r="AA6357" s="91" t="str">
        <v>RICHL001.9OB</v>
      </c>
    </row>
    <row r="6358" spans="1:27" s="91" customFormat="1" ht="15" customHeight="1" x14ac:dyDescent="0.35">
      <c r="A6358" t="s">
        <v>18943</v>
      </c>
      <c r="B6358" t="s">
        <v>18942</v>
      </c>
      <c r="C6358" t="s">
        <v>18925</v>
      </c>
      <c r="D6358" t="s">
        <v>18944</v>
      </c>
      <c r="E6358"/>
      <c r="F6358" t="s">
        <v>33</v>
      </c>
      <c r="G6358"/>
      <c r="H6358">
        <v>2</v>
      </c>
      <c r="I6358">
        <v>25.82</v>
      </c>
      <c r="J6358" t="s">
        <v>277</v>
      </c>
      <c r="K6358">
        <v>36.164439999999999</v>
      </c>
      <c r="L6358">
        <v>-86.868049999999997</v>
      </c>
      <c r="M6358" s="100" t="s">
        <v>38414</v>
      </c>
      <c r="N6358" t="s">
        <v>26254</v>
      </c>
      <c r="O6358" t="s">
        <v>42256</v>
      </c>
      <c r="P6358">
        <v>5</v>
      </c>
      <c r="Q6358" t="s">
        <v>28255</v>
      </c>
      <c r="R6358" t="s">
        <v>25829</v>
      </c>
      <c r="S6358" t="s">
        <v>26197</v>
      </c>
      <c r="T6358"/>
      <c r="U6358" t="s">
        <v>26198</v>
      </c>
      <c r="V6358" t="s">
        <v>26199</v>
      </c>
      <c r="W6358" s="91" t="s">
        <v>42316</v>
      </c>
      <c r="X6358" s="91" t="s">
        <v>29601</v>
      </c>
      <c r="Y6358" s="97"/>
      <c r="AA6358" s="91" t="str">
        <v>RICHL002.0DA</v>
      </c>
    </row>
    <row r="6359" spans="1:27" s="91" customFormat="1" ht="15" customHeight="1" x14ac:dyDescent="0.35">
      <c r="A6359" t="s">
        <v>18946</v>
      </c>
      <c r="B6359" t="s">
        <v>18945</v>
      </c>
      <c r="C6359" t="s">
        <v>18925</v>
      </c>
      <c r="D6359" t="s">
        <v>18947</v>
      </c>
      <c r="E6359"/>
      <c r="F6359" t="s">
        <v>33</v>
      </c>
      <c r="G6359"/>
      <c r="H6359">
        <v>2</v>
      </c>
      <c r="I6359">
        <v>485.6</v>
      </c>
      <c r="J6359" t="s">
        <v>53</v>
      </c>
      <c r="K6359">
        <v>35.045870000000001</v>
      </c>
      <c r="L6359">
        <v>-86.949550000000002</v>
      </c>
      <c r="M6359" s="100" t="s">
        <v>38385</v>
      </c>
      <c r="N6359" t="s">
        <v>26213</v>
      </c>
      <c r="O6359" t="s">
        <v>42317</v>
      </c>
      <c r="P6359">
        <v>2</v>
      </c>
      <c r="Q6359" t="s">
        <v>28256</v>
      </c>
      <c r="R6359" t="s">
        <v>25808</v>
      </c>
      <c r="S6359" t="s">
        <v>26197</v>
      </c>
      <c r="T6359"/>
      <c r="U6359" t="s">
        <v>26198</v>
      </c>
      <c r="V6359" t="s">
        <v>26199</v>
      </c>
      <c r="Y6359" s="97"/>
      <c r="AA6359" s="91" t="str">
        <v>RICHL002.0GS</v>
      </c>
    </row>
    <row r="6360" spans="1:27" s="91" customFormat="1" ht="15" customHeight="1" x14ac:dyDescent="0.35">
      <c r="A6360" t="s">
        <v>18949</v>
      </c>
      <c r="B6360" t="s">
        <v>18948</v>
      </c>
      <c r="C6360" t="s">
        <v>18925</v>
      </c>
      <c r="D6360" t="s">
        <v>18950</v>
      </c>
      <c r="E6360"/>
      <c r="F6360" t="s">
        <v>27</v>
      </c>
      <c r="G6360"/>
      <c r="H6360">
        <v>2.1</v>
      </c>
      <c r="I6360">
        <v>27.4</v>
      </c>
      <c r="J6360" t="s">
        <v>619</v>
      </c>
      <c r="K6360">
        <v>36.427300000000002</v>
      </c>
      <c r="L6360">
        <v>-88.855689999999996</v>
      </c>
      <c r="M6360" s="100" t="s">
        <v>38448</v>
      </c>
      <c r="N6360" t="s">
        <v>619</v>
      </c>
      <c r="O6360" t="s">
        <v>42318</v>
      </c>
      <c r="P6360">
        <v>5</v>
      </c>
      <c r="Q6360" t="s">
        <v>28257</v>
      </c>
      <c r="R6360" t="s">
        <v>25816</v>
      </c>
      <c r="S6360" t="s">
        <v>26197</v>
      </c>
      <c r="T6360"/>
      <c r="U6360" t="s">
        <v>26198</v>
      </c>
      <c r="V6360" t="s">
        <v>26199</v>
      </c>
      <c r="Y6360" s="97"/>
      <c r="AA6360" s="91" t="str">
        <v>RICHL002.1OB</v>
      </c>
    </row>
    <row r="6361" spans="1:27" s="91" customFormat="1" ht="15" customHeight="1" x14ac:dyDescent="0.35">
      <c r="A6361" t="s">
        <v>18952</v>
      </c>
      <c r="B6361" t="s">
        <v>18951</v>
      </c>
      <c r="C6361" t="s">
        <v>18925</v>
      </c>
      <c r="D6361" t="s">
        <v>18953</v>
      </c>
      <c r="E6361"/>
      <c r="F6361" t="s">
        <v>33</v>
      </c>
      <c r="G6361"/>
      <c r="H6361">
        <v>2.2000000000000002</v>
      </c>
      <c r="I6361">
        <v>25.77</v>
      </c>
      <c r="J6361" t="s">
        <v>277</v>
      </c>
      <c r="K6361">
        <v>36.160499999999999</v>
      </c>
      <c r="L6361">
        <v>-86.866200000000006</v>
      </c>
      <c r="M6361" s="100" t="s">
        <v>38414</v>
      </c>
      <c r="N6361" t="s">
        <v>26254</v>
      </c>
      <c r="O6361" t="s">
        <v>42256</v>
      </c>
      <c r="P6361">
        <v>5</v>
      </c>
      <c r="Q6361" t="s">
        <v>28255</v>
      </c>
      <c r="R6361" t="s">
        <v>25829</v>
      </c>
      <c r="S6361" t="s">
        <v>26197</v>
      </c>
      <c r="T6361"/>
      <c r="U6361" t="s">
        <v>26198</v>
      </c>
      <c r="V6361" t="s">
        <v>26199</v>
      </c>
      <c r="X6361" s="91" t="s">
        <v>33271</v>
      </c>
      <c r="Y6361" s="97"/>
      <c r="AA6361" s="91" t="str">
        <v>RICHL002.2DA</v>
      </c>
    </row>
    <row r="6362" spans="1:27" s="91" customFormat="1" ht="15" customHeight="1" x14ac:dyDescent="0.35">
      <c r="A6362" t="s">
        <v>18955</v>
      </c>
      <c r="B6362" t="s">
        <v>18954</v>
      </c>
      <c r="C6362" t="s">
        <v>18925</v>
      </c>
      <c r="D6362" t="s">
        <v>18956</v>
      </c>
      <c r="E6362"/>
      <c r="F6362" t="s">
        <v>27</v>
      </c>
      <c r="G6362"/>
      <c r="H6362">
        <v>2.2000000000000002</v>
      </c>
      <c r="I6362">
        <v>16.88</v>
      </c>
      <c r="J6362" t="s">
        <v>619</v>
      </c>
      <c r="K6362">
        <v>36.266599999999997</v>
      </c>
      <c r="L6362">
        <v>-89.215000000000003</v>
      </c>
      <c r="M6362" s="100" t="s">
        <v>38448</v>
      </c>
      <c r="N6362" t="s">
        <v>619</v>
      </c>
      <c r="O6362" t="s">
        <v>42308</v>
      </c>
      <c r="P6362">
        <v>5</v>
      </c>
      <c r="Q6362" t="s">
        <v>28258</v>
      </c>
      <c r="R6362" t="s">
        <v>25816</v>
      </c>
      <c r="S6362" t="s">
        <v>26197</v>
      </c>
      <c r="T6362"/>
      <c r="U6362" t="s">
        <v>26198</v>
      </c>
      <c r="V6362" t="s">
        <v>26199</v>
      </c>
      <c r="X6362" s="91" t="s">
        <v>30094</v>
      </c>
      <c r="Y6362" s="97"/>
      <c r="AA6362" s="91" t="str">
        <v>RICHL002.2OB</v>
      </c>
    </row>
    <row r="6363" spans="1:27" s="91" customFormat="1" ht="15" customHeight="1" x14ac:dyDescent="0.35">
      <c r="A6363" s="310" t="s">
        <v>40028</v>
      </c>
      <c r="B6363" s="310" t="s">
        <v>40029</v>
      </c>
      <c r="C6363" s="310" t="s">
        <v>18925</v>
      </c>
      <c r="D6363" s="310" t="s">
        <v>40030</v>
      </c>
      <c r="E6363" s="310"/>
      <c r="F6363" s="310" t="s">
        <v>33</v>
      </c>
      <c r="G6363" s="310"/>
      <c r="H6363" s="314">
        <v>3.5</v>
      </c>
      <c r="I6363" s="314">
        <v>24</v>
      </c>
      <c r="J6363" s="310" t="s">
        <v>277</v>
      </c>
      <c r="K6363" s="314">
        <v>36.149900000000002</v>
      </c>
      <c r="L6363" s="314">
        <v>-86.855270000000004</v>
      </c>
      <c r="M6363" s="314" t="s">
        <v>38414</v>
      </c>
      <c r="N6363" s="310" t="s">
        <v>26254</v>
      </c>
      <c r="O6363" s="310" t="s">
        <v>40031</v>
      </c>
      <c r="P6363" s="314">
        <v>5</v>
      </c>
      <c r="Q6363" s="310" t="s">
        <v>28260</v>
      </c>
      <c r="R6363" s="310" t="s">
        <v>25829</v>
      </c>
      <c r="S6363" s="310" t="s">
        <v>26197</v>
      </c>
      <c r="T6363" s="310"/>
      <c r="U6363" s="310" t="s">
        <v>26198</v>
      </c>
      <c r="V6363" s="310" t="s">
        <v>26199</v>
      </c>
      <c r="W6363" s="91" t="s">
        <v>40032</v>
      </c>
      <c r="X6363" s="91" t="s">
        <v>40033</v>
      </c>
      <c r="Y6363" s="97"/>
      <c r="AA6363" s="91" t="str">
        <v>RICHL003.5DA</v>
      </c>
    </row>
    <row r="6364" spans="1:27" s="91" customFormat="1" ht="15" customHeight="1" x14ac:dyDescent="0.35">
      <c r="A6364" t="s">
        <v>18960</v>
      </c>
      <c r="B6364" t="s">
        <v>18959</v>
      </c>
      <c r="C6364" t="s">
        <v>18925</v>
      </c>
      <c r="D6364" t="s">
        <v>18961</v>
      </c>
      <c r="E6364"/>
      <c r="F6364" t="s">
        <v>44</v>
      </c>
      <c r="G6364"/>
      <c r="H6364">
        <v>3.9</v>
      </c>
      <c r="I6364">
        <v>52.23</v>
      </c>
      <c r="J6364" t="s">
        <v>2535</v>
      </c>
      <c r="K6364">
        <v>35.489139999999999</v>
      </c>
      <c r="L6364">
        <v>-85.014489999999995</v>
      </c>
      <c r="M6364" s="100" t="s">
        <v>38386</v>
      </c>
      <c r="N6364" t="s">
        <v>29084</v>
      </c>
      <c r="O6364" t="s">
        <v>42183</v>
      </c>
      <c r="P6364">
        <v>3</v>
      </c>
      <c r="Q6364" t="s">
        <v>28259</v>
      </c>
      <c r="R6364" t="s">
        <v>25802</v>
      </c>
      <c r="S6364" t="s">
        <v>26197</v>
      </c>
      <c r="T6364"/>
      <c r="U6364" t="s">
        <v>26198</v>
      </c>
      <c r="V6364" t="s">
        <v>26204</v>
      </c>
      <c r="W6364" s="91" t="s">
        <v>18962</v>
      </c>
      <c r="X6364" s="91" t="s">
        <v>33272</v>
      </c>
      <c r="Y6364" s="97"/>
      <c r="AA6364" s="91" t="str">
        <v>RICHL003.9RH</v>
      </c>
    </row>
    <row r="6365" spans="1:27" s="91" customFormat="1" ht="15" customHeight="1" x14ac:dyDescent="0.35">
      <c r="A6365" t="s">
        <v>36711</v>
      </c>
      <c r="B6365" t="s">
        <v>36712</v>
      </c>
      <c r="C6365" t="s">
        <v>18925</v>
      </c>
      <c r="D6365" t="s">
        <v>36713</v>
      </c>
      <c r="E6365"/>
      <c r="F6365" t="s">
        <v>33</v>
      </c>
      <c r="G6365"/>
      <c r="H6365">
        <v>4</v>
      </c>
      <c r="I6365">
        <v>23.5</v>
      </c>
      <c r="J6365" t="s">
        <v>277</v>
      </c>
      <c r="K6365">
        <v>36.145499999999998</v>
      </c>
      <c r="L6365">
        <v>-86.853700000000003</v>
      </c>
      <c r="M6365" s="100" t="s">
        <v>38414</v>
      </c>
      <c r="N6365" t="s">
        <v>26254</v>
      </c>
      <c r="O6365" t="s">
        <v>42256</v>
      </c>
      <c r="P6365">
        <v>5</v>
      </c>
      <c r="Q6365" t="s">
        <v>28260</v>
      </c>
      <c r="R6365" t="s">
        <v>25829</v>
      </c>
      <c r="S6365" t="s">
        <v>26197</v>
      </c>
      <c r="T6365"/>
      <c r="U6365" t="s">
        <v>26198</v>
      </c>
      <c r="V6365" t="s">
        <v>26199</v>
      </c>
      <c r="Y6365" s="97"/>
      <c r="AA6365" s="91" t="str">
        <v>RICHL004.0DA</v>
      </c>
    </row>
    <row r="6366" spans="1:27" s="91" customFormat="1" ht="15" customHeight="1" x14ac:dyDescent="0.35">
      <c r="A6366" s="310" t="s">
        <v>43653</v>
      </c>
      <c r="B6366" s="310" t="s">
        <v>43654</v>
      </c>
      <c r="C6366" s="310" t="s">
        <v>18925</v>
      </c>
      <c r="D6366" s="310" t="s">
        <v>43655</v>
      </c>
      <c r="E6366" s="310"/>
      <c r="F6366" s="310" t="s">
        <v>44</v>
      </c>
      <c r="G6366" s="310"/>
      <c r="H6366" s="314">
        <v>4.0999999999999996</v>
      </c>
      <c r="I6366" s="314">
        <v>52.2</v>
      </c>
      <c r="J6366" s="310" t="s">
        <v>2535</v>
      </c>
      <c r="K6366" s="314">
        <v>35.490519999999997</v>
      </c>
      <c r="L6366" s="314">
        <v>-85.016009999999994</v>
      </c>
      <c r="M6366" s="314" t="s">
        <v>38386</v>
      </c>
      <c r="N6366" s="310" t="s">
        <v>29084</v>
      </c>
      <c r="O6366" s="310" t="s">
        <v>39518</v>
      </c>
      <c r="P6366" s="314">
        <v>3</v>
      </c>
      <c r="Q6366" s="310" t="s">
        <v>28259</v>
      </c>
      <c r="R6366" s="310" t="s">
        <v>25825</v>
      </c>
      <c r="S6366" s="310" t="s">
        <v>26197</v>
      </c>
      <c r="T6366" s="310"/>
      <c r="U6366" s="310" t="s">
        <v>26198</v>
      </c>
      <c r="V6366" s="310" t="s">
        <v>26204</v>
      </c>
      <c r="W6366" s="91" t="s">
        <v>43656</v>
      </c>
      <c r="X6366" s="91" t="s">
        <v>43657</v>
      </c>
      <c r="Y6366" s="97"/>
      <c r="AA6366" s="91" t="str">
        <v>RICHL004.1RH</v>
      </c>
    </row>
    <row r="6367" spans="1:27" s="91" customFormat="1" ht="15" customHeight="1" x14ac:dyDescent="0.35">
      <c r="A6367" t="s">
        <v>18964</v>
      </c>
      <c r="B6367" t="s">
        <v>18963</v>
      </c>
      <c r="C6367" t="s">
        <v>18925</v>
      </c>
      <c r="D6367" t="s">
        <v>18965</v>
      </c>
      <c r="E6367"/>
      <c r="F6367" t="s">
        <v>44</v>
      </c>
      <c r="G6367"/>
      <c r="H6367">
        <v>4.3</v>
      </c>
      <c r="I6367">
        <v>6.57</v>
      </c>
      <c r="J6367" t="s">
        <v>64</v>
      </c>
      <c r="K6367">
        <v>36.125</v>
      </c>
      <c r="L6367">
        <v>-82.845399999999998</v>
      </c>
      <c r="M6367" s="100" t="s">
        <v>38387</v>
      </c>
      <c r="N6367" t="s">
        <v>26214</v>
      </c>
      <c r="O6367" t="s">
        <v>42105</v>
      </c>
      <c r="P6367">
        <v>5</v>
      </c>
      <c r="Q6367" t="s">
        <v>28252</v>
      </c>
      <c r="R6367" t="s">
        <v>25821</v>
      </c>
      <c r="S6367" t="s">
        <v>26197</v>
      </c>
      <c r="T6367"/>
      <c r="U6367" t="s">
        <v>26198</v>
      </c>
      <c r="V6367" t="s">
        <v>26204</v>
      </c>
      <c r="W6367" s="91" t="s">
        <v>18966</v>
      </c>
      <c r="X6367" s="91" t="s">
        <v>33273</v>
      </c>
      <c r="Y6367" s="97"/>
      <c r="AA6367" s="91" t="str">
        <v>RICHL004.3GE</v>
      </c>
    </row>
    <row r="6368" spans="1:27" s="91" customFormat="1" ht="15" customHeight="1" x14ac:dyDescent="0.35">
      <c r="A6368" t="s">
        <v>18968</v>
      </c>
      <c r="B6368" t="s">
        <v>18967</v>
      </c>
      <c r="C6368" t="s">
        <v>18925</v>
      </c>
      <c r="D6368" t="s">
        <v>18969</v>
      </c>
      <c r="E6368"/>
      <c r="F6368" t="s">
        <v>33</v>
      </c>
      <c r="G6368"/>
      <c r="H6368">
        <v>4.5</v>
      </c>
      <c r="I6368">
        <v>5.34</v>
      </c>
      <c r="J6368" t="s">
        <v>277</v>
      </c>
      <c r="K6368">
        <v>36.139519999999997</v>
      </c>
      <c r="L6368">
        <v>-86.849530000000001</v>
      </c>
      <c r="M6368" s="100" t="s">
        <v>38414</v>
      </c>
      <c r="N6368" t="s">
        <v>26254</v>
      </c>
      <c r="O6368" t="s">
        <v>42256</v>
      </c>
      <c r="P6368">
        <v>5</v>
      </c>
      <c r="Q6368" t="s">
        <v>28260</v>
      </c>
      <c r="R6368" t="s">
        <v>25829</v>
      </c>
      <c r="S6368" t="s">
        <v>26197</v>
      </c>
      <c r="T6368"/>
      <c r="U6368" t="s">
        <v>26198</v>
      </c>
      <c r="V6368" t="s">
        <v>26199</v>
      </c>
      <c r="X6368" s="91" t="s">
        <v>35823</v>
      </c>
      <c r="Y6368" s="97"/>
      <c r="AA6368" s="91" t="str">
        <v>RICHL004.5DA</v>
      </c>
    </row>
    <row r="6369" spans="1:27" s="91" customFormat="1" ht="15" customHeight="1" x14ac:dyDescent="0.35">
      <c r="A6369" t="s">
        <v>18971</v>
      </c>
      <c r="B6369" t="s">
        <v>18970</v>
      </c>
      <c r="C6369" t="s">
        <v>18925</v>
      </c>
      <c r="D6369" t="s">
        <v>9884</v>
      </c>
      <c r="E6369"/>
      <c r="F6369" t="s">
        <v>44</v>
      </c>
      <c r="G6369"/>
      <c r="H6369">
        <v>4.8</v>
      </c>
      <c r="I6369">
        <v>52.07</v>
      </c>
      <c r="J6369" t="s">
        <v>2535</v>
      </c>
      <c r="K6369">
        <v>35.499409999999997</v>
      </c>
      <c r="L6369">
        <v>-85.022080000000003</v>
      </c>
      <c r="M6369" s="100" t="s">
        <v>38386</v>
      </c>
      <c r="N6369" t="s">
        <v>29084</v>
      </c>
      <c r="O6369" t="s">
        <v>42183</v>
      </c>
      <c r="P6369">
        <v>3</v>
      </c>
      <c r="Q6369" t="s">
        <v>28259</v>
      </c>
      <c r="R6369" t="s">
        <v>25802</v>
      </c>
      <c r="S6369" t="s">
        <v>26197</v>
      </c>
      <c r="T6369"/>
      <c r="U6369" t="s">
        <v>26198</v>
      </c>
      <c r="V6369" t="s">
        <v>26204</v>
      </c>
      <c r="W6369" s="91" t="s">
        <v>35824</v>
      </c>
      <c r="X6369" s="91" t="s">
        <v>33274</v>
      </c>
      <c r="Y6369" s="97"/>
      <c r="AA6369" s="91" t="str">
        <v>RICHL004.8RH</v>
      </c>
    </row>
    <row r="6370" spans="1:27" s="91" customFormat="1" ht="15" customHeight="1" x14ac:dyDescent="0.35">
      <c r="A6370" t="s">
        <v>18973</v>
      </c>
      <c r="B6370" t="s">
        <v>18972</v>
      </c>
      <c r="C6370" t="s">
        <v>18925</v>
      </c>
      <c r="D6370" t="s">
        <v>18974</v>
      </c>
      <c r="E6370"/>
      <c r="F6370" t="s">
        <v>33</v>
      </c>
      <c r="G6370"/>
      <c r="H6370">
        <v>5</v>
      </c>
      <c r="I6370">
        <v>23.51</v>
      </c>
      <c r="J6370" t="s">
        <v>277</v>
      </c>
      <c r="K6370">
        <v>36.132660000000001</v>
      </c>
      <c r="L6370">
        <v>-86.850139999999996</v>
      </c>
      <c r="M6370" s="100" t="s">
        <v>38414</v>
      </c>
      <c r="N6370" t="s">
        <v>26254</v>
      </c>
      <c r="O6370" t="s">
        <v>42256</v>
      </c>
      <c r="P6370">
        <v>5</v>
      </c>
      <c r="Q6370" t="s">
        <v>28260</v>
      </c>
      <c r="R6370" t="s">
        <v>25829</v>
      </c>
      <c r="S6370" t="s">
        <v>26197</v>
      </c>
      <c r="T6370"/>
      <c r="U6370" t="s">
        <v>26198</v>
      </c>
      <c r="V6370" t="s">
        <v>26199</v>
      </c>
      <c r="X6370" s="91" t="s">
        <v>35823</v>
      </c>
      <c r="Y6370" s="97"/>
      <c r="AA6370" s="91" t="str">
        <v>RICHL005.0DA</v>
      </c>
    </row>
    <row r="6371" spans="1:27" s="91" customFormat="1" ht="15" customHeight="1" x14ac:dyDescent="0.35">
      <c r="A6371" t="s">
        <v>18976</v>
      </c>
      <c r="B6371" t="s">
        <v>18975</v>
      </c>
      <c r="C6371" t="s">
        <v>18925</v>
      </c>
      <c r="D6371" t="s">
        <v>18977</v>
      </c>
      <c r="E6371"/>
      <c r="F6371" t="s">
        <v>33</v>
      </c>
      <c r="G6371"/>
      <c r="H6371">
        <v>5.4</v>
      </c>
      <c r="I6371">
        <v>18.7</v>
      </c>
      <c r="J6371" t="s">
        <v>277</v>
      </c>
      <c r="K6371">
        <v>36.129199999999997</v>
      </c>
      <c r="L6371">
        <v>-86.846599999999995</v>
      </c>
      <c r="M6371" s="100" t="s">
        <v>38414</v>
      </c>
      <c r="N6371" t="s">
        <v>26254</v>
      </c>
      <c r="O6371" t="s">
        <v>42256</v>
      </c>
      <c r="P6371">
        <v>5</v>
      </c>
      <c r="Q6371" t="s">
        <v>28260</v>
      </c>
      <c r="R6371" t="s">
        <v>25829</v>
      </c>
      <c r="S6371" t="s">
        <v>26197</v>
      </c>
      <c r="T6371"/>
      <c r="U6371" t="s">
        <v>26198</v>
      </c>
      <c r="V6371" t="s">
        <v>26199</v>
      </c>
      <c r="Y6371" s="97"/>
      <c r="AA6371" s="91" t="str">
        <v>RICHL005.4DA</v>
      </c>
    </row>
    <row r="6372" spans="1:27" s="91" customFormat="1" ht="15" customHeight="1" x14ac:dyDescent="0.35">
      <c r="A6372" t="s">
        <v>18979</v>
      </c>
      <c r="B6372" t="s">
        <v>18978</v>
      </c>
      <c r="C6372" t="s">
        <v>18925</v>
      </c>
      <c r="D6372" t="s">
        <v>18980</v>
      </c>
      <c r="E6372"/>
      <c r="F6372" t="s">
        <v>33</v>
      </c>
      <c r="G6372"/>
      <c r="H6372">
        <v>5.8</v>
      </c>
      <c r="I6372">
        <v>13.43</v>
      </c>
      <c r="J6372" t="s">
        <v>277</v>
      </c>
      <c r="K6372">
        <v>36.123730000000002</v>
      </c>
      <c r="L6372">
        <v>-86.851039999999998</v>
      </c>
      <c r="M6372" s="100" t="s">
        <v>38414</v>
      </c>
      <c r="N6372" t="s">
        <v>26254</v>
      </c>
      <c r="O6372" t="s">
        <v>42256</v>
      </c>
      <c r="P6372">
        <v>5</v>
      </c>
      <c r="Q6372" t="s">
        <v>28260</v>
      </c>
      <c r="R6372" t="s">
        <v>25829</v>
      </c>
      <c r="S6372" t="s">
        <v>26197</v>
      </c>
      <c r="T6372"/>
      <c r="U6372" t="s">
        <v>26198</v>
      </c>
      <c r="V6372" t="s">
        <v>26199</v>
      </c>
      <c r="Y6372" s="97"/>
      <c r="AA6372" s="91" t="str">
        <v>RICHL005.8DA</v>
      </c>
    </row>
    <row r="6373" spans="1:27" s="91" customFormat="1" ht="15" customHeight="1" x14ac:dyDescent="0.35">
      <c r="A6373" t="s">
        <v>18982</v>
      </c>
      <c r="B6373" t="s">
        <v>18981</v>
      </c>
      <c r="C6373" t="s">
        <v>18925</v>
      </c>
      <c r="D6373" t="s">
        <v>18983</v>
      </c>
      <c r="E6373"/>
      <c r="F6373" t="s">
        <v>44</v>
      </c>
      <c r="G6373"/>
      <c r="H6373">
        <v>6</v>
      </c>
      <c r="I6373">
        <v>3.87</v>
      </c>
      <c r="J6373" t="s">
        <v>64</v>
      </c>
      <c r="K6373">
        <v>36.141379999999998</v>
      </c>
      <c r="L6373">
        <v>-82.82629</v>
      </c>
      <c r="M6373" s="100" t="s">
        <v>38387</v>
      </c>
      <c r="N6373" t="s">
        <v>26214</v>
      </c>
      <c r="O6373" t="s">
        <v>42105</v>
      </c>
      <c r="P6373">
        <v>5</v>
      </c>
      <c r="Q6373" t="s">
        <v>28252</v>
      </c>
      <c r="R6373" t="s">
        <v>25821</v>
      </c>
      <c r="S6373" t="s">
        <v>26197</v>
      </c>
      <c r="T6373"/>
      <c r="U6373" t="s">
        <v>26198</v>
      </c>
      <c r="V6373" t="s">
        <v>26204</v>
      </c>
      <c r="W6373" s="91" t="s">
        <v>18984</v>
      </c>
      <c r="X6373" s="91" t="s">
        <v>33275</v>
      </c>
      <c r="Y6373" s="97"/>
      <c r="AA6373" s="91" t="str">
        <v>RICHL006.0GE</v>
      </c>
    </row>
    <row r="6374" spans="1:27" s="91" customFormat="1" ht="15" customHeight="1" x14ac:dyDescent="0.35">
      <c r="A6374" t="s">
        <v>18986</v>
      </c>
      <c r="B6374" t="s">
        <v>18985</v>
      </c>
      <c r="C6374" t="s">
        <v>18925</v>
      </c>
      <c r="D6374" t="s">
        <v>18987</v>
      </c>
      <c r="E6374"/>
      <c r="F6374" t="s">
        <v>33</v>
      </c>
      <c r="G6374"/>
      <c r="H6374">
        <v>6.8</v>
      </c>
      <c r="I6374">
        <v>10.91</v>
      </c>
      <c r="J6374" t="s">
        <v>277</v>
      </c>
      <c r="K6374">
        <v>36.106943999999999</v>
      </c>
      <c r="L6374">
        <v>-86.865830000000003</v>
      </c>
      <c r="M6374" s="100" t="s">
        <v>38414</v>
      </c>
      <c r="N6374" t="s">
        <v>26254</v>
      </c>
      <c r="O6374" t="s">
        <v>42256</v>
      </c>
      <c r="P6374">
        <v>5</v>
      </c>
      <c r="Q6374" t="s">
        <v>28260</v>
      </c>
      <c r="R6374" t="s">
        <v>25829</v>
      </c>
      <c r="S6374" t="s">
        <v>26197</v>
      </c>
      <c r="T6374"/>
      <c r="U6374" t="s">
        <v>26198</v>
      </c>
      <c r="V6374" t="s">
        <v>26199</v>
      </c>
      <c r="Y6374" s="97"/>
      <c r="AA6374" s="91" t="str">
        <v>RICHL006.8DA</v>
      </c>
    </row>
    <row r="6375" spans="1:27" s="91" customFormat="1" ht="15" customHeight="1" x14ac:dyDescent="0.35">
      <c r="A6375" t="s">
        <v>18989</v>
      </c>
      <c r="B6375" t="s">
        <v>18988</v>
      </c>
      <c r="C6375" t="s">
        <v>18925</v>
      </c>
      <c r="D6375" t="s">
        <v>18990</v>
      </c>
      <c r="E6375"/>
      <c r="F6375" t="s">
        <v>29089</v>
      </c>
      <c r="G6375"/>
      <c r="H6375">
        <v>6.8</v>
      </c>
      <c r="I6375">
        <v>49.37</v>
      </c>
      <c r="J6375" t="s">
        <v>2535</v>
      </c>
      <c r="K6375">
        <v>35.52628</v>
      </c>
      <c r="L6375">
        <v>-85.022189999999995</v>
      </c>
      <c r="M6375" s="100" t="s">
        <v>38386</v>
      </c>
      <c r="N6375" t="s">
        <v>29084</v>
      </c>
      <c r="O6375" t="s">
        <v>42183</v>
      </c>
      <c r="P6375">
        <v>3</v>
      </c>
      <c r="Q6375" t="s">
        <v>28259</v>
      </c>
      <c r="R6375" t="s">
        <v>25802</v>
      </c>
      <c r="S6375" t="s">
        <v>26197</v>
      </c>
      <c r="T6375"/>
      <c r="U6375" t="s">
        <v>26198</v>
      </c>
      <c r="V6375" t="s">
        <v>26204</v>
      </c>
      <c r="X6375" s="91" t="s">
        <v>33276</v>
      </c>
      <c r="Y6375" s="97"/>
      <c r="AA6375" s="91" t="str">
        <v>RICHL006.8RH</v>
      </c>
    </row>
    <row r="6376" spans="1:27" s="91" customFormat="1" ht="15" customHeight="1" x14ac:dyDescent="0.35">
      <c r="A6376" t="s">
        <v>18992</v>
      </c>
      <c r="B6376" t="s">
        <v>18991</v>
      </c>
      <c r="C6376" t="s">
        <v>18925</v>
      </c>
      <c r="D6376" t="s">
        <v>18993</v>
      </c>
      <c r="E6376"/>
      <c r="F6376" t="s">
        <v>29089</v>
      </c>
      <c r="G6376"/>
      <c r="H6376">
        <v>7</v>
      </c>
      <c r="I6376">
        <v>45.75</v>
      </c>
      <c r="J6376" t="s">
        <v>2535</v>
      </c>
      <c r="K6376">
        <v>35.528799999999997</v>
      </c>
      <c r="L6376">
        <v>-85.023700000000005</v>
      </c>
      <c r="M6376" s="100" t="s">
        <v>38386</v>
      </c>
      <c r="N6376" t="s">
        <v>29084</v>
      </c>
      <c r="O6376" t="s">
        <v>42183</v>
      </c>
      <c r="P6376">
        <v>3</v>
      </c>
      <c r="Q6376" t="s">
        <v>28259</v>
      </c>
      <c r="R6376" t="s">
        <v>25802</v>
      </c>
      <c r="S6376" t="s">
        <v>26197</v>
      </c>
      <c r="T6376"/>
      <c r="U6376" t="s">
        <v>26198</v>
      </c>
      <c r="V6376" t="s">
        <v>26204</v>
      </c>
      <c r="W6376" s="91" t="s">
        <v>18994</v>
      </c>
      <c r="X6376" s="91" t="s">
        <v>33277</v>
      </c>
      <c r="Y6376" s="97"/>
      <c r="AA6376" s="91" t="str">
        <v>RICHL007.0RH</v>
      </c>
    </row>
    <row r="6377" spans="1:27" s="91" customFormat="1" ht="15" customHeight="1" x14ac:dyDescent="0.35">
      <c r="A6377" t="s">
        <v>18996</v>
      </c>
      <c r="B6377" t="s">
        <v>18995</v>
      </c>
      <c r="C6377" t="s">
        <v>18925</v>
      </c>
      <c r="D6377" t="s">
        <v>18997</v>
      </c>
      <c r="E6377"/>
      <c r="F6377" t="s">
        <v>44</v>
      </c>
      <c r="G6377"/>
      <c r="H6377">
        <v>7.1</v>
      </c>
      <c r="I6377">
        <v>2.31</v>
      </c>
      <c r="J6377" t="s">
        <v>64</v>
      </c>
      <c r="K6377">
        <v>36.1556</v>
      </c>
      <c r="L6377">
        <v>-82.826800000000006</v>
      </c>
      <c r="M6377" s="100" t="s">
        <v>38387</v>
      </c>
      <c r="N6377" t="s">
        <v>26214</v>
      </c>
      <c r="O6377" t="s">
        <v>42105</v>
      </c>
      <c r="P6377">
        <v>5</v>
      </c>
      <c r="Q6377" t="s">
        <v>28252</v>
      </c>
      <c r="R6377" t="s">
        <v>25821</v>
      </c>
      <c r="S6377" t="s">
        <v>26197</v>
      </c>
      <c r="T6377"/>
      <c r="U6377" t="s">
        <v>26198</v>
      </c>
      <c r="V6377" t="s">
        <v>26204</v>
      </c>
      <c r="W6377" s="91" t="s">
        <v>18998</v>
      </c>
      <c r="X6377" s="91" t="s">
        <v>33278</v>
      </c>
      <c r="Y6377" s="97"/>
      <c r="AA6377" s="91" t="str">
        <v>RICHL007.1GE</v>
      </c>
    </row>
    <row r="6378" spans="1:27" s="91" customFormat="1" ht="15" customHeight="1" x14ac:dyDescent="0.35">
      <c r="A6378" t="s">
        <v>19000</v>
      </c>
      <c r="B6378" t="s">
        <v>18999</v>
      </c>
      <c r="C6378" t="s">
        <v>18925</v>
      </c>
      <c r="D6378" t="s">
        <v>19001</v>
      </c>
      <c r="E6378"/>
      <c r="F6378" t="s">
        <v>33</v>
      </c>
      <c r="G6378"/>
      <c r="H6378">
        <v>7.8</v>
      </c>
      <c r="I6378">
        <v>6.17</v>
      </c>
      <c r="J6378" t="s">
        <v>277</v>
      </c>
      <c r="K6378">
        <v>36.101500000000001</v>
      </c>
      <c r="L6378">
        <v>-86.867900000000006</v>
      </c>
      <c r="M6378" s="100" t="s">
        <v>38414</v>
      </c>
      <c r="N6378" t="s">
        <v>26254</v>
      </c>
      <c r="O6378" t="s">
        <v>42256</v>
      </c>
      <c r="P6378">
        <v>5</v>
      </c>
      <c r="Q6378" t="s">
        <v>28261</v>
      </c>
      <c r="R6378" t="s">
        <v>25829</v>
      </c>
      <c r="S6378" t="s">
        <v>26197</v>
      </c>
      <c r="T6378"/>
      <c r="U6378" t="s">
        <v>26198</v>
      </c>
      <c r="V6378" t="s">
        <v>26199</v>
      </c>
      <c r="Y6378" s="97"/>
      <c r="AA6378" s="91" t="str">
        <v>RICHL007.8DA</v>
      </c>
    </row>
    <row r="6379" spans="1:27" s="91" customFormat="1" ht="15" customHeight="1" x14ac:dyDescent="0.35">
      <c r="A6379" t="s">
        <v>19003</v>
      </c>
      <c r="B6379" t="s">
        <v>19002</v>
      </c>
      <c r="C6379" t="s">
        <v>18925</v>
      </c>
      <c r="D6379" t="s">
        <v>19004</v>
      </c>
      <c r="E6379"/>
      <c r="F6379" t="s">
        <v>33</v>
      </c>
      <c r="G6379"/>
      <c r="H6379">
        <v>8.9</v>
      </c>
      <c r="I6379">
        <v>3.63</v>
      </c>
      <c r="J6379" t="s">
        <v>277</v>
      </c>
      <c r="K6379">
        <v>36.089700000000001</v>
      </c>
      <c r="L6379">
        <v>-86.860399999999998</v>
      </c>
      <c r="M6379" s="100" t="s">
        <v>38414</v>
      </c>
      <c r="N6379" t="s">
        <v>26254</v>
      </c>
      <c r="O6379" t="s">
        <v>42256</v>
      </c>
      <c r="P6379">
        <v>5</v>
      </c>
      <c r="Q6379" t="s">
        <v>28261</v>
      </c>
      <c r="R6379" t="s">
        <v>25829</v>
      </c>
      <c r="S6379" t="s">
        <v>26197</v>
      </c>
      <c r="T6379"/>
      <c r="U6379" t="s">
        <v>26198</v>
      </c>
      <c r="V6379" t="s">
        <v>26199</v>
      </c>
      <c r="W6379" s="91" t="s">
        <v>19005</v>
      </c>
      <c r="Y6379" s="97"/>
      <c r="AA6379" s="91" t="str">
        <v>RICHL008.9DA</v>
      </c>
    </row>
    <row r="6380" spans="1:27" s="91" customFormat="1" ht="15" customHeight="1" x14ac:dyDescent="0.35">
      <c r="A6380" t="s">
        <v>19007</v>
      </c>
      <c r="B6380" t="s">
        <v>19006</v>
      </c>
      <c r="C6380" t="s">
        <v>18925</v>
      </c>
      <c r="D6380" t="s">
        <v>19008</v>
      </c>
      <c r="E6380"/>
      <c r="F6380" t="s">
        <v>44</v>
      </c>
      <c r="G6380"/>
      <c r="H6380">
        <v>12</v>
      </c>
      <c r="I6380">
        <v>36.89</v>
      </c>
      <c r="J6380" t="s">
        <v>2163</v>
      </c>
      <c r="K6380">
        <v>36.226379999999999</v>
      </c>
      <c r="L6380">
        <v>-83.630510000000001</v>
      </c>
      <c r="M6380" s="100" t="s">
        <v>38388</v>
      </c>
      <c r="N6380" t="s">
        <v>18813</v>
      </c>
      <c r="O6380" t="s">
        <v>42285</v>
      </c>
      <c r="P6380">
        <v>4</v>
      </c>
      <c r="Q6380" t="s">
        <v>28251</v>
      </c>
      <c r="R6380" t="s">
        <v>25825</v>
      </c>
      <c r="S6380" t="s">
        <v>26197</v>
      </c>
      <c r="T6380"/>
      <c r="U6380" t="s">
        <v>26198</v>
      </c>
      <c r="V6380" t="s">
        <v>26204</v>
      </c>
      <c r="Y6380" s="97"/>
      <c r="AA6380" s="91" t="str">
        <v>RICHL012.0GR</v>
      </c>
    </row>
    <row r="6381" spans="1:27" s="91" customFormat="1" ht="15" customHeight="1" x14ac:dyDescent="0.35">
      <c r="A6381" t="s">
        <v>19010</v>
      </c>
      <c r="B6381" t="s">
        <v>19009</v>
      </c>
      <c r="C6381" t="s">
        <v>18925</v>
      </c>
      <c r="D6381" t="s">
        <v>19011</v>
      </c>
      <c r="E6381"/>
      <c r="F6381" t="s">
        <v>44</v>
      </c>
      <c r="G6381"/>
      <c r="H6381">
        <v>14.4</v>
      </c>
      <c r="I6381">
        <v>33.229999999999997</v>
      </c>
      <c r="J6381" t="s">
        <v>2163</v>
      </c>
      <c r="K6381">
        <v>36.2425</v>
      </c>
      <c r="L6381">
        <v>-83.605199999999996</v>
      </c>
      <c r="M6381" s="100" t="s">
        <v>38388</v>
      </c>
      <c r="N6381" t="s">
        <v>18813</v>
      </c>
      <c r="O6381" t="s">
        <v>42285</v>
      </c>
      <c r="P6381">
        <v>4</v>
      </c>
      <c r="Q6381" t="s">
        <v>28251</v>
      </c>
      <c r="R6381" t="s">
        <v>25825</v>
      </c>
      <c r="S6381" t="s">
        <v>26197</v>
      </c>
      <c r="T6381"/>
      <c r="U6381" t="s">
        <v>26198</v>
      </c>
      <c r="V6381" t="s">
        <v>26204</v>
      </c>
      <c r="Y6381" s="97"/>
      <c r="AA6381" s="91" t="str">
        <v>RICHL014.4GR</v>
      </c>
    </row>
    <row r="6382" spans="1:27" s="91" customFormat="1" ht="15" customHeight="1" x14ac:dyDescent="0.35">
      <c r="A6382" t="s">
        <v>19013</v>
      </c>
      <c r="B6382" t="s">
        <v>19012</v>
      </c>
      <c r="C6382" t="s">
        <v>18925</v>
      </c>
      <c r="D6382" t="s">
        <v>19014</v>
      </c>
      <c r="E6382"/>
      <c r="F6382" t="s">
        <v>44</v>
      </c>
      <c r="G6382"/>
      <c r="H6382">
        <v>15</v>
      </c>
      <c r="I6382">
        <v>27.28</v>
      </c>
      <c r="J6382" t="s">
        <v>2163</v>
      </c>
      <c r="K6382">
        <v>36.252090000000003</v>
      </c>
      <c r="L6382">
        <v>-83.583359999999999</v>
      </c>
      <c r="M6382" s="100" t="s">
        <v>38388</v>
      </c>
      <c r="N6382" t="s">
        <v>18813</v>
      </c>
      <c r="O6382" t="s">
        <v>42285</v>
      </c>
      <c r="P6382">
        <v>4</v>
      </c>
      <c r="Q6382" t="s">
        <v>28251</v>
      </c>
      <c r="R6382" t="s">
        <v>25825</v>
      </c>
      <c r="S6382" t="s">
        <v>26197</v>
      </c>
      <c r="T6382"/>
      <c r="U6382" t="s">
        <v>26198</v>
      </c>
      <c r="V6382" t="s">
        <v>26204</v>
      </c>
      <c r="X6382" s="91" t="s">
        <v>33279</v>
      </c>
      <c r="Y6382" s="97"/>
      <c r="AA6382" s="91" t="str">
        <v>RICHL015.0GR</v>
      </c>
    </row>
    <row r="6383" spans="1:27" s="91" customFormat="1" ht="15" customHeight="1" x14ac:dyDescent="0.35">
      <c r="A6383" t="s">
        <v>19016</v>
      </c>
      <c r="B6383" t="s">
        <v>19015</v>
      </c>
      <c r="C6383" t="s">
        <v>18925</v>
      </c>
      <c r="D6383" t="s">
        <v>19017</v>
      </c>
      <c r="E6383"/>
      <c r="F6383" t="s">
        <v>33</v>
      </c>
      <c r="G6383"/>
      <c r="H6383">
        <v>18.3</v>
      </c>
      <c r="I6383">
        <v>399.32</v>
      </c>
      <c r="J6383" t="s">
        <v>53</v>
      </c>
      <c r="K6383">
        <v>35.142600000000002</v>
      </c>
      <c r="L6383">
        <v>-87.044399999999996</v>
      </c>
      <c r="M6383" s="100" t="s">
        <v>38385</v>
      </c>
      <c r="N6383" t="s">
        <v>26213</v>
      </c>
      <c r="O6383" t="s">
        <v>42255</v>
      </c>
      <c r="P6383">
        <v>2</v>
      </c>
      <c r="Q6383" t="s">
        <v>28262</v>
      </c>
      <c r="R6383" t="s">
        <v>25808</v>
      </c>
      <c r="S6383" t="s">
        <v>26197</v>
      </c>
      <c r="T6383"/>
      <c r="U6383" t="s">
        <v>26198</v>
      </c>
      <c r="V6383" t="s">
        <v>26199</v>
      </c>
      <c r="X6383" s="91" t="s">
        <v>35825</v>
      </c>
      <c r="Y6383" s="97"/>
      <c r="AA6383" s="91" t="str">
        <v>RICHL018.3GS</v>
      </c>
    </row>
    <row r="6384" spans="1:27" s="91" customFormat="1" ht="15" customHeight="1" x14ac:dyDescent="0.35">
      <c r="A6384" t="s">
        <v>19019</v>
      </c>
      <c r="B6384" t="s">
        <v>19018</v>
      </c>
      <c r="C6384" t="s">
        <v>18925</v>
      </c>
      <c r="D6384" t="s">
        <v>19020</v>
      </c>
      <c r="E6384"/>
      <c r="F6384" t="s">
        <v>33</v>
      </c>
      <c r="G6384"/>
      <c r="H6384">
        <v>23.2</v>
      </c>
      <c r="I6384">
        <v>387.25</v>
      </c>
      <c r="J6384" t="s">
        <v>53</v>
      </c>
      <c r="K6384">
        <v>35.184399999999997</v>
      </c>
      <c r="L6384">
        <v>-87.036799999999999</v>
      </c>
      <c r="M6384" s="100" t="s">
        <v>38385</v>
      </c>
      <c r="N6384" t="s">
        <v>26213</v>
      </c>
      <c r="O6384" t="s">
        <v>42255</v>
      </c>
      <c r="P6384">
        <v>2</v>
      </c>
      <c r="Q6384" t="s">
        <v>28262</v>
      </c>
      <c r="R6384" t="s">
        <v>25808</v>
      </c>
      <c r="S6384" t="s">
        <v>26197</v>
      </c>
      <c r="T6384"/>
      <c r="U6384" t="s">
        <v>26198</v>
      </c>
      <c r="V6384" t="s">
        <v>26199</v>
      </c>
      <c r="Y6384" s="97"/>
      <c r="AA6384" s="91" t="str">
        <v>RICHL023.2GS</v>
      </c>
    </row>
    <row r="6385" spans="1:27" s="91" customFormat="1" ht="15" customHeight="1" x14ac:dyDescent="0.35">
      <c r="A6385" t="s">
        <v>19022</v>
      </c>
      <c r="B6385" t="s">
        <v>19021</v>
      </c>
      <c r="C6385" t="s">
        <v>18925</v>
      </c>
      <c r="D6385" t="s">
        <v>19023</v>
      </c>
      <c r="E6385"/>
      <c r="F6385" t="s">
        <v>33</v>
      </c>
      <c r="G6385"/>
      <c r="H6385">
        <v>23.3</v>
      </c>
      <c r="I6385">
        <v>386.33</v>
      </c>
      <c r="J6385" t="s">
        <v>53</v>
      </c>
      <c r="K6385">
        <v>35.1875</v>
      </c>
      <c r="L6385">
        <v>-87.035799999999995</v>
      </c>
      <c r="M6385" s="100" t="s">
        <v>38385</v>
      </c>
      <c r="N6385" t="s">
        <v>26213</v>
      </c>
      <c r="O6385" t="s">
        <v>42255</v>
      </c>
      <c r="P6385">
        <v>2</v>
      </c>
      <c r="Q6385" t="s">
        <v>28262</v>
      </c>
      <c r="R6385" t="s">
        <v>25808</v>
      </c>
      <c r="S6385" t="s">
        <v>26197</v>
      </c>
      <c r="T6385"/>
      <c r="U6385" t="s">
        <v>26198</v>
      </c>
      <c r="V6385" t="s">
        <v>26199</v>
      </c>
      <c r="W6385" s="91" t="s">
        <v>19024</v>
      </c>
      <c r="X6385" s="91" t="s">
        <v>33280</v>
      </c>
      <c r="Y6385" s="97"/>
      <c r="AA6385" s="91" t="str">
        <v>RICHL023.3GS</v>
      </c>
    </row>
    <row r="6386" spans="1:27" s="91" customFormat="1" ht="15" customHeight="1" x14ac:dyDescent="0.35">
      <c r="A6386" t="s">
        <v>19026</v>
      </c>
      <c r="B6386" t="s">
        <v>19025</v>
      </c>
      <c r="C6386" t="s">
        <v>18925</v>
      </c>
      <c r="D6386" t="s">
        <v>19027</v>
      </c>
      <c r="E6386"/>
      <c r="F6386" t="s">
        <v>33</v>
      </c>
      <c r="G6386"/>
      <c r="H6386">
        <v>23.7</v>
      </c>
      <c r="I6386">
        <v>384.88</v>
      </c>
      <c r="J6386" t="s">
        <v>53</v>
      </c>
      <c r="K6386">
        <v>35.189500000000002</v>
      </c>
      <c r="L6386">
        <v>-87.035499999999999</v>
      </c>
      <c r="M6386" s="100" t="s">
        <v>38385</v>
      </c>
      <c r="N6386" t="s">
        <v>26213</v>
      </c>
      <c r="O6386" t="s">
        <v>42255</v>
      </c>
      <c r="P6386">
        <v>2</v>
      </c>
      <c r="Q6386" t="s">
        <v>28262</v>
      </c>
      <c r="R6386" t="s">
        <v>25808</v>
      </c>
      <c r="S6386" t="s">
        <v>26197</v>
      </c>
      <c r="T6386"/>
      <c r="U6386" t="s">
        <v>26198</v>
      </c>
      <c r="V6386" t="s">
        <v>26199</v>
      </c>
      <c r="X6386" s="91" t="s">
        <v>33281</v>
      </c>
      <c r="Y6386" s="97"/>
      <c r="AA6386" s="91" t="str">
        <v>RICHL023.7GS</v>
      </c>
    </row>
    <row r="6387" spans="1:27" s="91" customFormat="1" ht="15" customHeight="1" x14ac:dyDescent="0.35">
      <c r="A6387" t="s">
        <v>19029</v>
      </c>
      <c r="B6387" t="s">
        <v>19028</v>
      </c>
      <c r="C6387" t="s">
        <v>18925</v>
      </c>
      <c r="D6387" t="s">
        <v>19030</v>
      </c>
      <c r="E6387"/>
      <c r="F6387" t="s">
        <v>33</v>
      </c>
      <c r="G6387"/>
      <c r="H6387">
        <v>24.3</v>
      </c>
      <c r="I6387">
        <v>384.5</v>
      </c>
      <c r="J6387" t="s">
        <v>53</v>
      </c>
      <c r="K6387">
        <v>35.194200000000002</v>
      </c>
      <c r="L6387">
        <v>-87.039699999999996</v>
      </c>
      <c r="M6387" s="100" t="s">
        <v>38385</v>
      </c>
      <c r="N6387" t="s">
        <v>26213</v>
      </c>
      <c r="O6387" t="s">
        <v>42255</v>
      </c>
      <c r="P6387">
        <v>2</v>
      </c>
      <c r="Q6387" t="s">
        <v>28262</v>
      </c>
      <c r="R6387" t="s">
        <v>25808</v>
      </c>
      <c r="S6387" t="s">
        <v>26197</v>
      </c>
      <c r="T6387"/>
      <c r="U6387" t="s">
        <v>26198</v>
      </c>
      <c r="V6387" t="s">
        <v>26199</v>
      </c>
      <c r="X6387" s="91" t="s">
        <v>33282</v>
      </c>
      <c r="Y6387" s="97"/>
      <c r="AA6387" s="91" t="str">
        <v>RICHL024.3GS</v>
      </c>
    </row>
    <row r="6388" spans="1:27" s="91" customFormat="1" ht="15" customHeight="1" x14ac:dyDescent="0.35">
      <c r="A6388" t="s">
        <v>19032</v>
      </c>
      <c r="B6388" t="s">
        <v>19031</v>
      </c>
      <c r="C6388" t="s">
        <v>18925</v>
      </c>
      <c r="D6388" t="s">
        <v>19033</v>
      </c>
      <c r="E6388"/>
      <c r="F6388" t="s">
        <v>44</v>
      </c>
      <c r="G6388"/>
      <c r="H6388">
        <v>25.5</v>
      </c>
      <c r="I6388">
        <v>6.79</v>
      </c>
      <c r="J6388" t="s">
        <v>2163</v>
      </c>
      <c r="K6388">
        <v>36.291710000000002</v>
      </c>
      <c r="L6388">
        <v>-83.482280000000003</v>
      </c>
      <c r="M6388" s="100" t="s">
        <v>38388</v>
      </c>
      <c r="N6388" t="s">
        <v>18813</v>
      </c>
      <c r="O6388" t="s">
        <v>42285</v>
      </c>
      <c r="P6388">
        <v>4</v>
      </c>
      <c r="Q6388" t="s">
        <v>28251</v>
      </c>
      <c r="R6388" t="s">
        <v>25825</v>
      </c>
      <c r="S6388" t="s">
        <v>26197</v>
      </c>
      <c r="T6388"/>
      <c r="U6388" t="s">
        <v>26198</v>
      </c>
      <c r="V6388" t="s">
        <v>26204</v>
      </c>
      <c r="Y6388" s="97"/>
      <c r="AA6388" s="91" t="str">
        <v>RICHL025.5GR</v>
      </c>
    </row>
    <row r="6389" spans="1:27" s="91" customFormat="1" ht="15" customHeight="1" x14ac:dyDescent="0.35">
      <c r="A6389" t="s">
        <v>19035</v>
      </c>
      <c r="B6389" t="s">
        <v>19034</v>
      </c>
      <c r="C6389" t="s">
        <v>18925</v>
      </c>
      <c r="D6389" t="s">
        <v>19036</v>
      </c>
      <c r="E6389"/>
      <c r="F6389" t="s">
        <v>33</v>
      </c>
      <c r="G6389"/>
      <c r="H6389">
        <v>25.7</v>
      </c>
      <c r="I6389">
        <v>374.75</v>
      </c>
      <c r="J6389" t="s">
        <v>53</v>
      </c>
      <c r="K6389">
        <v>35.195410000000003</v>
      </c>
      <c r="L6389">
        <v>-87.064850000000007</v>
      </c>
      <c r="M6389" s="100" t="s">
        <v>38385</v>
      </c>
      <c r="N6389" t="s">
        <v>26213</v>
      </c>
      <c r="O6389" t="s">
        <v>40034</v>
      </c>
      <c r="P6389">
        <v>2</v>
      </c>
      <c r="Q6389" t="s">
        <v>28262</v>
      </c>
      <c r="R6389" t="s">
        <v>25808</v>
      </c>
      <c r="S6389" t="s">
        <v>26197</v>
      </c>
      <c r="T6389"/>
      <c r="U6389" t="s">
        <v>26198</v>
      </c>
      <c r="V6389" t="s">
        <v>26199</v>
      </c>
      <c r="W6389" s="91" t="s">
        <v>40035</v>
      </c>
      <c r="X6389" s="91" t="s">
        <v>33283</v>
      </c>
      <c r="Y6389" s="97"/>
      <c r="AA6389" s="91" t="str">
        <v>RICHL025.7GS</v>
      </c>
    </row>
    <row r="6390" spans="1:27" s="91" customFormat="1" ht="15" customHeight="1" x14ac:dyDescent="0.35">
      <c r="A6390" t="s">
        <v>19038</v>
      </c>
      <c r="B6390" t="s">
        <v>19037</v>
      </c>
      <c r="C6390" t="s">
        <v>18925</v>
      </c>
      <c r="D6390" t="s">
        <v>19039</v>
      </c>
      <c r="E6390"/>
      <c r="F6390" t="s">
        <v>33</v>
      </c>
      <c r="G6390"/>
      <c r="H6390">
        <v>29.9</v>
      </c>
      <c r="I6390">
        <v>367.07</v>
      </c>
      <c r="J6390" t="s">
        <v>53</v>
      </c>
      <c r="K6390">
        <v>35.210900000000002</v>
      </c>
      <c r="L6390">
        <v>-87.100399999999993</v>
      </c>
      <c r="M6390" s="100" t="s">
        <v>38385</v>
      </c>
      <c r="N6390" t="s">
        <v>26213</v>
      </c>
      <c r="O6390" t="s">
        <v>42255</v>
      </c>
      <c r="P6390">
        <v>2</v>
      </c>
      <c r="Q6390" t="s">
        <v>28262</v>
      </c>
      <c r="R6390" t="s">
        <v>25808</v>
      </c>
      <c r="S6390" t="s">
        <v>26197</v>
      </c>
      <c r="T6390"/>
      <c r="U6390" t="s">
        <v>26198</v>
      </c>
      <c r="V6390" t="s">
        <v>26199</v>
      </c>
      <c r="Y6390" s="97"/>
      <c r="AA6390" s="91" t="str">
        <v>RICHL029.9GS</v>
      </c>
    </row>
    <row r="6391" spans="1:27" s="91" customFormat="1" ht="15" customHeight="1" x14ac:dyDescent="0.35">
      <c r="A6391" t="s">
        <v>19041</v>
      </c>
      <c r="B6391" t="s">
        <v>19040</v>
      </c>
      <c r="C6391" t="s">
        <v>18925</v>
      </c>
      <c r="D6391" t="s">
        <v>19042</v>
      </c>
      <c r="E6391"/>
      <c r="F6391" t="s">
        <v>33</v>
      </c>
      <c r="G6391"/>
      <c r="H6391">
        <v>32.299999999999997</v>
      </c>
      <c r="I6391">
        <v>256.98</v>
      </c>
      <c r="J6391" t="s">
        <v>53</v>
      </c>
      <c r="K6391">
        <v>35.23272</v>
      </c>
      <c r="L6391">
        <v>-87.096900000000005</v>
      </c>
      <c r="M6391" s="100" t="s">
        <v>38385</v>
      </c>
      <c r="N6391" t="s">
        <v>26213</v>
      </c>
      <c r="O6391" t="s">
        <v>42286</v>
      </c>
      <c r="P6391">
        <v>2</v>
      </c>
      <c r="Q6391" t="s">
        <v>28263</v>
      </c>
      <c r="R6391" t="s">
        <v>25808</v>
      </c>
      <c r="S6391" t="s">
        <v>26197</v>
      </c>
      <c r="T6391"/>
      <c r="U6391" t="s">
        <v>26198</v>
      </c>
      <c r="V6391" t="s">
        <v>26199</v>
      </c>
      <c r="X6391" s="91" t="s">
        <v>33284</v>
      </c>
      <c r="Y6391" s="97"/>
      <c r="AA6391" s="91" t="str">
        <v>RICHL032.3GS</v>
      </c>
    </row>
    <row r="6392" spans="1:27" s="91" customFormat="1" ht="15" customHeight="1" x14ac:dyDescent="0.35">
      <c r="A6392" t="s">
        <v>19044</v>
      </c>
      <c r="B6392" t="s">
        <v>19043</v>
      </c>
      <c r="C6392" t="s">
        <v>18925</v>
      </c>
      <c r="D6392" t="s">
        <v>19045</v>
      </c>
      <c r="E6392"/>
      <c r="F6392" t="s">
        <v>33</v>
      </c>
      <c r="G6392"/>
      <c r="H6392">
        <v>39.6</v>
      </c>
      <c r="I6392">
        <v>158.75</v>
      </c>
      <c r="J6392" t="s">
        <v>53</v>
      </c>
      <c r="K6392">
        <v>35.276899999999998</v>
      </c>
      <c r="L6392">
        <v>-87.041200000000003</v>
      </c>
      <c r="M6392" s="100" t="s">
        <v>38385</v>
      </c>
      <c r="N6392" t="s">
        <v>26213</v>
      </c>
      <c r="O6392" t="s">
        <v>42286</v>
      </c>
      <c r="P6392">
        <v>2</v>
      </c>
      <c r="Q6392" t="s">
        <v>28263</v>
      </c>
      <c r="R6392" t="s">
        <v>25808</v>
      </c>
      <c r="S6392" t="s">
        <v>26197</v>
      </c>
      <c r="T6392"/>
      <c r="U6392" t="s">
        <v>26198</v>
      </c>
      <c r="V6392" t="s">
        <v>26199</v>
      </c>
      <c r="X6392" s="91" t="s">
        <v>35826</v>
      </c>
      <c r="Y6392" s="97"/>
      <c r="AA6392" s="91" t="str">
        <v>RICHL039.6GS</v>
      </c>
    </row>
    <row r="6393" spans="1:27" s="91" customFormat="1" ht="15" customHeight="1" x14ac:dyDescent="0.35">
      <c r="A6393" t="s">
        <v>19047</v>
      </c>
      <c r="B6393" t="s">
        <v>19046</v>
      </c>
      <c r="C6393" t="s">
        <v>18925</v>
      </c>
      <c r="D6393" t="s">
        <v>19048</v>
      </c>
      <c r="E6393"/>
      <c r="F6393" t="s">
        <v>33</v>
      </c>
      <c r="G6393"/>
      <c r="H6393">
        <v>50</v>
      </c>
      <c r="I6393">
        <v>70.959999999999994</v>
      </c>
      <c r="J6393" t="s">
        <v>53</v>
      </c>
      <c r="K6393">
        <v>35.316809999999997</v>
      </c>
      <c r="L6393">
        <v>-86.967519999999993</v>
      </c>
      <c r="M6393" s="100" t="s">
        <v>38385</v>
      </c>
      <c r="N6393" t="s">
        <v>26213</v>
      </c>
      <c r="O6393" t="s">
        <v>42287</v>
      </c>
      <c r="P6393">
        <v>2</v>
      </c>
      <c r="Q6393" t="s">
        <v>28263</v>
      </c>
      <c r="R6393" t="s">
        <v>25808</v>
      </c>
      <c r="S6393" t="s">
        <v>26197</v>
      </c>
      <c r="T6393"/>
      <c r="U6393" t="s">
        <v>26198</v>
      </c>
      <c r="V6393" t="s">
        <v>26199</v>
      </c>
      <c r="X6393" s="91" t="s">
        <v>35827</v>
      </c>
      <c r="Y6393" s="97"/>
      <c r="AA6393" s="91" t="str">
        <v>RICHL050.0GS</v>
      </c>
    </row>
    <row r="6394" spans="1:27" s="91" customFormat="1" ht="15" customHeight="1" x14ac:dyDescent="0.35">
      <c r="A6394" t="s">
        <v>19050</v>
      </c>
      <c r="B6394" t="s">
        <v>19049</v>
      </c>
      <c r="C6394" t="s">
        <v>18925</v>
      </c>
      <c r="D6394" t="s">
        <v>19051</v>
      </c>
      <c r="E6394"/>
      <c r="F6394" t="s">
        <v>33</v>
      </c>
      <c r="G6394"/>
      <c r="H6394">
        <v>55.5</v>
      </c>
      <c r="I6394">
        <v>59.88</v>
      </c>
      <c r="J6394" t="s">
        <v>53</v>
      </c>
      <c r="K6394">
        <v>35.294490000000003</v>
      </c>
      <c r="L6394">
        <v>-86.914689999999993</v>
      </c>
      <c r="M6394" s="100" t="s">
        <v>38385</v>
      </c>
      <c r="N6394" t="s">
        <v>26213</v>
      </c>
      <c r="O6394" t="s">
        <v>42287</v>
      </c>
      <c r="P6394">
        <v>2</v>
      </c>
      <c r="Q6394" t="s">
        <v>28263</v>
      </c>
      <c r="R6394" t="s">
        <v>25808</v>
      </c>
      <c r="S6394" t="s">
        <v>26197</v>
      </c>
      <c r="T6394"/>
      <c r="U6394" t="s">
        <v>26198</v>
      </c>
      <c r="V6394" t="s">
        <v>26199</v>
      </c>
      <c r="Y6394" s="97"/>
      <c r="AA6394" s="91" t="str">
        <v>RICHL055.5GS</v>
      </c>
    </row>
    <row r="6395" spans="1:27" s="91" customFormat="1" ht="15" customHeight="1" x14ac:dyDescent="0.35">
      <c r="A6395" t="s">
        <v>19053</v>
      </c>
      <c r="B6395" t="s">
        <v>19052</v>
      </c>
      <c r="C6395" t="s">
        <v>18925</v>
      </c>
      <c r="D6395" t="s">
        <v>19054</v>
      </c>
      <c r="E6395"/>
      <c r="F6395" t="s">
        <v>33</v>
      </c>
      <c r="G6395"/>
      <c r="H6395">
        <v>64.5</v>
      </c>
      <c r="I6395">
        <v>30.27</v>
      </c>
      <c r="J6395" t="s">
        <v>1391</v>
      </c>
      <c r="K6395">
        <v>35.318100000000001</v>
      </c>
      <c r="L6395">
        <v>-86.811300000000003</v>
      </c>
      <c r="M6395" s="100" t="s">
        <v>38385</v>
      </c>
      <c r="N6395" t="s">
        <v>26213</v>
      </c>
      <c r="O6395" t="s">
        <v>42254</v>
      </c>
      <c r="P6395">
        <v>2</v>
      </c>
      <c r="Q6395" t="s">
        <v>28263</v>
      </c>
      <c r="R6395" t="s">
        <v>25808</v>
      </c>
      <c r="S6395" t="s">
        <v>26197</v>
      </c>
      <c r="T6395"/>
      <c r="U6395" t="s">
        <v>26198</v>
      </c>
      <c r="V6395" t="s">
        <v>26199</v>
      </c>
      <c r="Y6395" s="97"/>
      <c r="AA6395" s="91" t="str">
        <v>RICHL064.5ML</v>
      </c>
    </row>
    <row r="6396" spans="1:27" s="91" customFormat="1" ht="15" customHeight="1" x14ac:dyDescent="0.35">
      <c r="A6396" t="s">
        <v>19056</v>
      </c>
      <c r="B6396" t="s">
        <v>19055</v>
      </c>
      <c r="C6396" t="s">
        <v>18925</v>
      </c>
      <c r="D6396" t="s">
        <v>19057</v>
      </c>
      <c r="E6396"/>
      <c r="F6396" t="s">
        <v>33</v>
      </c>
      <c r="G6396"/>
      <c r="H6396">
        <v>67.8</v>
      </c>
      <c r="I6396">
        <v>10.14</v>
      </c>
      <c r="J6396" t="s">
        <v>1391</v>
      </c>
      <c r="K6396">
        <v>35.324330000000003</v>
      </c>
      <c r="L6396">
        <v>-86.764660000000006</v>
      </c>
      <c r="M6396" s="100" t="s">
        <v>38385</v>
      </c>
      <c r="N6396" t="s">
        <v>26213</v>
      </c>
      <c r="O6396" t="s">
        <v>42254</v>
      </c>
      <c r="P6396">
        <v>2</v>
      </c>
      <c r="Q6396" t="s">
        <v>28263</v>
      </c>
      <c r="R6396" t="s">
        <v>25808</v>
      </c>
      <c r="S6396" t="s">
        <v>26197</v>
      </c>
      <c r="T6396"/>
      <c r="U6396" t="s">
        <v>26198</v>
      </c>
      <c r="V6396" t="s">
        <v>26199</v>
      </c>
      <c r="X6396" s="91" t="s">
        <v>33285</v>
      </c>
      <c r="Y6396" s="97"/>
      <c r="AA6396" s="91" t="str">
        <v>RICHL067.8ML</v>
      </c>
    </row>
    <row r="6397" spans="1:27" s="91" customFormat="1" ht="15" customHeight="1" x14ac:dyDescent="0.35">
      <c r="A6397" t="s">
        <v>37442</v>
      </c>
      <c r="B6397" t="s">
        <v>37443</v>
      </c>
      <c r="C6397" t="s">
        <v>19069</v>
      </c>
      <c r="D6397" t="s">
        <v>37444</v>
      </c>
      <c r="E6397"/>
      <c r="F6397" t="s">
        <v>44</v>
      </c>
      <c r="G6397"/>
      <c r="H6397">
        <v>0.1</v>
      </c>
      <c r="I6397">
        <v>1.5</v>
      </c>
      <c r="J6397" t="s">
        <v>64</v>
      </c>
      <c r="K6397">
        <v>36.101880000000001</v>
      </c>
      <c r="L6397">
        <v>-82.852630000000005</v>
      </c>
      <c r="M6397" s="100" t="s">
        <v>38387</v>
      </c>
      <c r="N6397" t="s">
        <v>26214</v>
      </c>
      <c r="O6397" t="s">
        <v>42105</v>
      </c>
      <c r="P6397">
        <v>5</v>
      </c>
      <c r="Q6397" t="s">
        <v>28264</v>
      </c>
      <c r="R6397" t="s">
        <v>25821</v>
      </c>
      <c r="S6397" t="s">
        <v>26197</v>
      </c>
      <c r="T6397"/>
      <c r="U6397" t="s">
        <v>26198</v>
      </c>
      <c r="V6397" t="s">
        <v>26204</v>
      </c>
      <c r="W6397" s="91" t="s">
        <v>37445</v>
      </c>
      <c r="Y6397" s="97"/>
      <c r="AA6397" s="91" t="str">
        <v>RICHL1.4T0.1T0.1GE</v>
      </c>
    </row>
    <row r="6398" spans="1:27" s="91" customFormat="1" ht="15" customHeight="1" x14ac:dyDescent="0.35">
      <c r="A6398" t="s">
        <v>19059</v>
      </c>
      <c r="B6398" t="s">
        <v>19058</v>
      </c>
      <c r="C6398" t="s">
        <v>19060</v>
      </c>
      <c r="D6398" t="s">
        <v>19061</v>
      </c>
      <c r="E6398"/>
      <c r="F6398" t="s">
        <v>44</v>
      </c>
      <c r="G6398"/>
      <c r="H6398">
        <v>0.2</v>
      </c>
      <c r="I6398">
        <v>1.5</v>
      </c>
      <c r="J6398" t="s">
        <v>64</v>
      </c>
      <c r="K6398">
        <v>36.104010000000002</v>
      </c>
      <c r="L6398">
        <v>-82.853629999999995</v>
      </c>
      <c r="M6398" s="100" t="s">
        <v>38387</v>
      </c>
      <c r="N6398" t="s">
        <v>26214</v>
      </c>
      <c r="O6398" t="s">
        <v>42105</v>
      </c>
      <c r="P6398">
        <v>5</v>
      </c>
      <c r="Q6398" t="s">
        <v>28264</v>
      </c>
      <c r="R6398" t="s">
        <v>25821</v>
      </c>
      <c r="S6398" t="s">
        <v>26197</v>
      </c>
      <c r="T6398"/>
      <c r="U6398" t="s">
        <v>26198</v>
      </c>
      <c r="V6398" t="s">
        <v>26204</v>
      </c>
      <c r="W6398" s="91" t="s">
        <v>35828</v>
      </c>
      <c r="X6398" s="91" t="s">
        <v>31860</v>
      </c>
      <c r="Y6398" s="97"/>
      <c r="AA6398" s="91" t="str">
        <v>RICHL1.4T0.1T0.2GE</v>
      </c>
    </row>
    <row r="6399" spans="1:27" s="91" customFormat="1" ht="15" customHeight="1" x14ac:dyDescent="0.35">
      <c r="A6399" t="s">
        <v>19063</v>
      </c>
      <c r="B6399" t="s">
        <v>19062</v>
      </c>
      <c r="C6399" t="s">
        <v>19064</v>
      </c>
      <c r="D6399" t="s">
        <v>19065</v>
      </c>
      <c r="E6399"/>
      <c r="F6399" t="s">
        <v>44</v>
      </c>
      <c r="G6399"/>
      <c r="H6399">
        <v>0.3</v>
      </c>
      <c r="I6399">
        <v>0.99</v>
      </c>
      <c r="J6399" t="s">
        <v>64</v>
      </c>
      <c r="K6399">
        <v>36.102600000000002</v>
      </c>
      <c r="L6399">
        <v>-82.855999999999995</v>
      </c>
      <c r="M6399" s="100" t="s">
        <v>38387</v>
      </c>
      <c r="N6399" t="s">
        <v>26214</v>
      </c>
      <c r="O6399" t="s">
        <v>42105</v>
      </c>
      <c r="P6399">
        <v>5</v>
      </c>
      <c r="Q6399" t="s">
        <v>28264</v>
      </c>
      <c r="R6399" t="s">
        <v>25821</v>
      </c>
      <c r="S6399" t="s">
        <v>26197</v>
      </c>
      <c r="T6399"/>
      <c r="U6399" t="s">
        <v>26198</v>
      </c>
      <c r="V6399" t="s">
        <v>26204</v>
      </c>
      <c r="W6399" s="91" t="s">
        <v>19066</v>
      </c>
      <c r="X6399" s="91" t="s">
        <v>31860</v>
      </c>
      <c r="Y6399" s="97"/>
      <c r="AA6399" s="91" t="str">
        <v>RICHL1.4T0.3GE</v>
      </c>
    </row>
    <row r="6400" spans="1:27" s="91" customFormat="1" ht="15" customHeight="1" x14ac:dyDescent="0.35">
      <c r="A6400" t="s">
        <v>19068</v>
      </c>
      <c r="B6400" t="s">
        <v>19067</v>
      </c>
      <c r="C6400" t="s">
        <v>19069</v>
      </c>
      <c r="D6400" t="s">
        <v>19070</v>
      </c>
      <c r="E6400"/>
      <c r="F6400" t="s">
        <v>33</v>
      </c>
      <c r="G6400"/>
      <c r="H6400">
        <v>1.9</v>
      </c>
      <c r="I6400">
        <v>0.05</v>
      </c>
      <c r="J6400" t="s">
        <v>53</v>
      </c>
      <c r="K6400">
        <v>35.140279999999997</v>
      </c>
      <c r="L6400">
        <v>-86.992990000000006</v>
      </c>
      <c r="M6400" s="100" t="s">
        <v>38385</v>
      </c>
      <c r="N6400" t="s">
        <v>26213</v>
      </c>
      <c r="O6400" t="s">
        <v>42255</v>
      </c>
      <c r="P6400">
        <v>2</v>
      </c>
      <c r="Q6400" t="s">
        <v>28265</v>
      </c>
      <c r="R6400" t="s">
        <v>25808</v>
      </c>
      <c r="S6400" t="s">
        <v>26197</v>
      </c>
      <c r="T6400"/>
      <c r="U6400" t="s">
        <v>26198</v>
      </c>
      <c r="V6400" t="s">
        <v>26199</v>
      </c>
      <c r="Y6400" s="97"/>
      <c r="AA6400" s="91" t="str">
        <v>RICHL15.9T1.9GS</v>
      </c>
    </row>
    <row r="6401" spans="1:27" s="91" customFormat="1" ht="15" customHeight="1" x14ac:dyDescent="0.35">
      <c r="A6401" t="s">
        <v>19072</v>
      </c>
      <c r="B6401" t="s">
        <v>19071</v>
      </c>
      <c r="C6401" t="s">
        <v>19069</v>
      </c>
      <c r="D6401" t="s">
        <v>19073</v>
      </c>
      <c r="E6401"/>
      <c r="F6401" t="s">
        <v>33</v>
      </c>
      <c r="G6401"/>
      <c r="H6401">
        <v>0.1</v>
      </c>
      <c r="I6401">
        <v>0.54</v>
      </c>
      <c r="J6401" t="s">
        <v>53</v>
      </c>
      <c r="K6401">
        <v>35.198300000000003</v>
      </c>
      <c r="L6401">
        <v>-87.044300000000007</v>
      </c>
      <c r="M6401" s="100" t="s">
        <v>38385</v>
      </c>
      <c r="N6401" t="s">
        <v>26213</v>
      </c>
      <c r="O6401" t="s">
        <v>42255</v>
      </c>
      <c r="P6401">
        <v>2</v>
      </c>
      <c r="Q6401" t="s">
        <v>28266</v>
      </c>
      <c r="R6401" t="s">
        <v>25808</v>
      </c>
      <c r="S6401" t="s">
        <v>26197</v>
      </c>
      <c r="T6401"/>
      <c r="U6401" t="s">
        <v>26198</v>
      </c>
      <c r="V6401" t="s">
        <v>26199</v>
      </c>
      <c r="W6401" s="91" t="s">
        <v>19074</v>
      </c>
      <c r="X6401" s="91" t="s">
        <v>35829</v>
      </c>
      <c r="Y6401" s="97"/>
      <c r="AA6401" s="91" t="str">
        <v>RICHL24.4T0.1GS</v>
      </c>
    </row>
    <row r="6402" spans="1:27" s="91" customFormat="1" ht="15" customHeight="1" x14ac:dyDescent="0.35">
      <c r="A6402" t="s">
        <v>19076</v>
      </c>
      <c r="B6402" t="s">
        <v>19075</v>
      </c>
      <c r="C6402" t="s">
        <v>19069</v>
      </c>
      <c r="D6402" t="s">
        <v>19077</v>
      </c>
      <c r="E6402"/>
      <c r="F6402" t="s">
        <v>33</v>
      </c>
      <c r="G6402"/>
      <c r="H6402">
        <v>0.1</v>
      </c>
      <c r="I6402">
        <v>2.08</v>
      </c>
      <c r="J6402" t="s">
        <v>53</v>
      </c>
      <c r="K6402">
        <v>35.206139999999998</v>
      </c>
      <c r="L6402">
        <v>-87.064890000000005</v>
      </c>
      <c r="M6402" s="100" t="s">
        <v>38385</v>
      </c>
      <c r="N6402" t="s">
        <v>26213</v>
      </c>
      <c r="O6402" t="s">
        <v>42255</v>
      </c>
      <c r="P6402">
        <v>2</v>
      </c>
      <c r="Q6402" t="s">
        <v>36714</v>
      </c>
      <c r="R6402" t="s">
        <v>25808</v>
      </c>
      <c r="S6402" t="s">
        <v>26197</v>
      </c>
      <c r="T6402"/>
      <c r="U6402" t="s">
        <v>26198</v>
      </c>
      <c r="V6402" t="s">
        <v>26199</v>
      </c>
      <c r="W6402" s="91" t="s">
        <v>19078</v>
      </c>
      <c r="X6402" s="91" t="s">
        <v>35829</v>
      </c>
      <c r="Y6402" s="97"/>
      <c r="AA6402" s="91" t="str">
        <v>RICHL26.9T0.1GS</v>
      </c>
    </row>
    <row r="6403" spans="1:27" s="91" customFormat="1" ht="15" customHeight="1" x14ac:dyDescent="0.35">
      <c r="A6403" s="310" t="s">
        <v>43571</v>
      </c>
      <c r="B6403" s="310" t="s">
        <v>43572</v>
      </c>
      <c r="C6403" s="310" t="s">
        <v>43573</v>
      </c>
      <c r="D6403" s="310" t="s">
        <v>43574</v>
      </c>
      <c r="E6403" s="310"/>
      <c r="F6403" s="310" t="s">
        <v>44</v>
      </c>
      <c r="G6403" s="310"/>
      <c r="H6403" s="314">
        <v>0.1</v>
      </c>
      <c r="I6403" s="314">
        <v>1.2</v>
      </c>
      <c r="J6403" s="310" t="s">
        <v>64</v>
      </c>
      <c r="K6403" s="314">
        <v>36.157200000000003</v>
      </c>
      <c r="L6403" s="314">
        <v>-82.825100000000006</v>
      </c>
      <c r="M6403" s="314" t="s">
        <v>38387</v>
      </c>
      <c r="N6403" s="310" t="s">
        <v>26214</v>
      </c>
      <c r="O6403" s="310" t="s">
        <v>39845</v>
      </c>
      <c r="P6403" s="314">
        <v>5</v>
      </c>
      <c r="Q6403" s="310" t="s">
        <v>28252</v>
      </c>
      <c r="R6403" s="310" t="s">
        <v>25821</v>
      </c>
      <c r="S6403" s="310" t="s">
        <v>26197</v>
      </c>
      <c r="T6403" s="310"/>
      <c r="U6403" s="310" t="s">
        <v>26198</v>
      </c>
      <c r="V6403" s="310" t="s">
        <v>26204</v>
      </c>
      <c r="W6403" s="91" t="s">
        <v>43575</v>
      </c>
      <c r="X6403" s="91" t="s">
        <v>43576</v>
      </c>
      <c r="Y6403" s="97"/>
      <c r="AA6403" s="91" t="str">
        <v>RICHL7.2T0.1GE</v>
      </c>
    </row>
    <row r="6404" spans="1:27" s="91" customFormat="1" ht="15" customHeight="1" x14ac:dyDescent="0.35">
      <c r="A6404" s="310" t="s">
        <v>40036</v>
      </c>
      <c r="B6404" s="310" t="s">
        <v>40037</v>
      </c>
      <c r="C6404" s="310" t="s">
        <v>19069</v>
      </c>
      <c r="D6404" s="310" t="s">
        <v>40038</v>
      </c>
      <c r="E6404" s="310"/>
      <c r="F6404" s="310" t="s">
        <v>929</v>
      </c>
      <c r="G6404" s="310"/>
      <c r="H6404" s="314">
        <v>0.3</v>
      </c>
      <c r="I6404" s="314">
        <v>0.4</v>
      </c>
      <c r="J6404" s="310" t="s">
        <v>619</v>
      </c>
      <c r="K6404" s="314">
        <v>36.320169999999997</v>
      </c>
      <c r="L6404" s="314">
        <v>-89.250500000000002</v>
      </c>
      <c r="M6404" s="314" t="s">
        <v>38448</v>
      </c>
      <c r="N6404" s="310" t="s">
        <v>619</v>
      </c>
      <c r="O6404" s="310" t="s">
        <v>40039</v>
      </c>
      <c r="P6404" s="314">
        <v>5</v>
      </c>
      <c r="Q6404" s="310" t="s">
        <v>40045</v>
      </c>
      <c r="R6404" s="310" t="s">
        <v>25816</v>
      </c>
      <c r="S6404" s="310" t="s">
        <v>26197</v>
      </c>
      <c r="T6404" s="310"/>
      <c r="U6404" s="310" t="s">
        <v>26198</v>
      </c>
      <c r="V6404" s="310" t="s">
        <v>26199</v>
      </c>
      <c r="X6404" s="91" t="s">
        <v>40040</v>
      </c>
      <c r="Y6404" s="97"/>
      <c r="AA6404" s="91" t="str">
        <v>RICHL8.4T0.3OB</v>
      </c>
    </row>
    <row r="6405" spans="1:27" s="91" customFormat="1" ht="15" customHeight="1" x14ac:dyDescent="0.35">
      <c r="A6405" s="310" t="s">
        <v>40041</v>
      </c>
      <c r="B6405" s="310" t="s">
        <v>40042</v>
      </c>
      <c r="C6405" s="310" t="s">
        <v>40043</v>
      </c>
      <c r="D6405" s="310" t="s">
        <v>40044</v>
      </c>
      <c r="E6405" s="310"/>
      <c r="F6405" s="310" t="s">
        <v>929</v>
      </c>
      <c r="G6405" s="310"/>
      <c r="H6405" s="314">
        <v>0.6</v>
      </c>
      <c r="I6405" s="314">
        <v>0.2</v>
      </c>
      <c r="J6405" s="310" t="s">
        <v>619</v>
      </c>
      <c r="K6405" s="314">
        <v>36.325159999999997</v>
      </c>
      <c r="L6405" s="314">
        <v>-89.248909999999995</v>
      </c>
      <c r="M6405" s="314" t="s">
        <v>38448</v>
      </c>
      <c r="N6405" s="310" t="s">
        <v>619</v>
      </c>
      <c r="O6405" s="310" t="s">
        <v>40039</v>
      </c>
      <c r="P6405" s="314">
        <v>5</v>
      </c>
      <c r="Q6405" s="310" t="s">
        <v>40045</v>
      </c>
      <c r="R6405" s="310" t="s">
        <v>25816</v>
      </c>
      <c r="S6405" s="310" t="s">
        <v>26197</v>
      </c>
      <c r="T6405" s="310"/>
      <c r="U6405" s="310" t="s">
        <v>26198</v>
      </c>
      <c r="V6405" s="310" t="s">
        <v>26199</v>
      </c>
      <c r="X6405" s="91" t="s">
        <v>40040</v>
      </c>
      <c r="Y6405" s="97"/>
      <c r="AA6405" s="91" t="str">
        <v>RICHL8.4T0.6OB</v>
      </c>
    </row>
    <row r="6406" spans="1:27" s="91" customFormat="1" ht="15" customHeight="1" x14ac:dyDescent="0.35">
      <c r="A6406" t="s">
        <v>19080</v>
      </c>
      <c r="B6406" t="s">
        <v>19079</v>
      </c>
      <c r="C6406" t="s">
        <v>19069</v>
      </c>
      <c r="D6406" t="s">
        <v>19081</v>
      </c>
      <c r="E6406"/>
      <c r="F6406" t="s">
        <v>33</v>
      </c>
      <c r="G6406"/>
      <c r="H6406">
        <v>0.3</v>
      </c>
      <c r="I6406">
        <v>0.93</v>
      </c>
      <c r="J6406" t="s">
        <v>277</v>
      </c>
      <c r="K6406">
        <v>36.086669999999998</v>
      </c>
      <c r="L6406">
        <v>-86.86027</v>
      </c>
      <c r="M6406" s="100" t="s">
        <v>38414</v>
      </c>
      <c r="N6406" t="s">
        <v>26254</v>
      </c>
      <c r="O6406" t="s">
        <v>42256</v>
      </c>
      <c r="P6406">
        <v>5</v>
      </c>
      <c r="Q6406" t="s">
        <v>33286</v>
      </c>
      <c r="R6406" t="s">
        <v>25829</v>
      </c>
      <c r="S6406" t="s">
        <v>26197</v>
      </c>
      <c r="T6406"/>
      <c r="U6406" t="s">
        <v>26198</v>
      </c>
      <c r="V6406" t="s">
        <v>26199</v>
      </c>
      <c r="W6406" s="91" t="s">
        <v>19082</v>
      </c>
      <c r="X6406" s="91" t="s">
        <v>31860</v>
      </c>
      <c r="Y6406" s="97"/>
      <c r="AA6406" s="91" t="str">
        <v>RICHL8.7T0.3DA</v>
      </c>
    </row>
    <row r="6407" spans="1:27" s="91" customFormat="1" ht="15" customHeight="1" x14ac:dyDescent="0.35">
      <c r="A6407" s="310" t="s">
        <v>40046</v>
      </c>
      <c r="B6407" s="310" t="s">
        <v>40047</v>
      </c>
      <c r="C6407" s="310" t="s">
        <v>40043</v>
      </c>
      <c r="D6407" s="310" t="s">
        <v>40048</v>
      </c>
      <c r="E6407" s="310"/>
      <c r="F6407" s="310" t="s">
        <v>929</v>
      </c>
      <c r="G6407" s="310"/>
      <c r="H6407" s="314">
        <v>0.7</v>
      </c>
      <c r="I6407" s="314">
        <v>0.2</v>
      </c>
      <c r="J6407" s="310" t="s">
        <v>619</v>
      </c>
      <c r="K6407" s="314">
        <v>36.327039999999997</v>
      </c>
      <c r="L6407" s="314">
        <v>-89.250860000000003</v>
      </c>
      <c r="M6407" s="314" t="s">
        <v>38448</v>
      </c>
      <c r="N6407" s="310" t="s">
        <v>619</v>
      </c>
      <c r="O6407" s="310" t="s">
        <v>40039</v>
      </c>
      <c r="P6407" s="314">
        <v>5</v>
      </c>
      <c r="Q6407" s="310" t="s">
        <v>40049</v>
      </c>
      <c r="R6407" s="310" t="s">
        <v>25816</v>
      </c>
      <c r="S6407" s="310" t="s">
        <v>26197</v>
      </c>
      <c r="T6407" s="310"/>
      <c r="U6407" s="310" t="s">
        <v>26198</v>
      </c>
      <c r="V6407" s="310" t="s">
        <v>26199</v>
      </c>
      <c r="X6407" s="91" t="s">
        <v>40040</v>
      </c>
      <c r="Y6407" s="97"/>
      <c r="AA6407" s="91" t="str">
        <v>RICHL8.8T0.7OB</v>
      </c>
    </row>
    <row r="6408" spans="1:27" s="91" customFormat="1" ht="15" customHeight="1" x14ac:dyDescent="0.35">
      <c r="A6408" t="s">
        <v>19084</v>
      </c>
      <c r="B6408" t="s">
        <v>19083</v>
      </c>
      <c r="C6408" t="s">
        <v>19085</v>
      </c>
      <c r="D6408" t="s">
        <v>19086</v>
      </c>
      <c r="E6408"/>
      <c r="F6408" t="s">
        <v>29083</v>
      </c>
      <c r="G6408"/>
      <c r="H6408">
        <v>2.5</v>
      </c>
      <c r="I6408">
        <v>1.82</v>
      </c>
      <c r="J6408" t="s">
        <v>194</v>
      </c>
      <c r="K6408">
        <v>35.764400000000002</v>
      </c>
      <c r="L6408">
        <v>-88.034700000000001</v>
      </c>
      <c r="M6408" s="100" t="s">
        <v>38402</v>
      </c>
      <c r="N6408" t="s">
        <v>26242</v>
      </c>
      <c r="O6408" t="s">
        <v>42257</v>
      </c>
      <c r="P6408">
        <v>3</v>
      </c>
      <c r="Q6408" t="s">
        <v>28586</v>
      </c>
      <c r="R6408" t="s">
        <v>25816</v>
      </c>
      <c r="S6408" t="s">
        <v>26197</v>
      </c>
      <c r="T6408"/>
      <c r="U6408" t="s">
        <v>26198</v>
      </c>
      <c r="V6408" t="s">
        <v>26199</v>
      </c>
      <c r="Y6408" s="97"/>
      <c r="AA6408" s="91" t="str">
        <v>RICKE002.5DE</v>
      </c>
    </row>
    <row r="6409" spans="1:27" s="91" customFormat="1" ht="15" customHeight="1" x14ac:dyDescent="0.35">
      <c r="A6409" t="s">
        <v>19088</v>
      </c>
      <c r="B6409" t="s">
        <v>19087</v>
      </c>
      <c r="C6409" t="s">
        <v>19089</v>
      </c>
      <c r="D6409" t="s">
        <v>15885</v>
      </c>
      <c r="E6409"/>
      <c r="F6409" t="s">
        <v>33</v>
      </c>
      <c r="G6409"/>
      <c r="H6409">
        <v>1.2</v>
      </c>
      <c r="I6409">
        <v>0.74</v>
      </c>
      <c r="J6409" t="s">
        <v>95</v>
      </c>
      <c r="K6409">
        <v>35.822000000000003</v>
      </c>
      <c r="L6409">
        <v>-86.945700000000002</v>
      </c>
      <c r="M6409" s="100" t="s">
        <v>38379</v>
      </c>
      <c r="N6409" t="s">
        <v>26205</v>
      </c>
      <c r="O6409" t="s">
        <v>42258</v>
      </c>
      <c r="P6409">
        <v>1</v>
      </c>
      <c r="Q6409" t="s">
        <v>27969</v>
      </c>
      <c r="R6409" t="s">
        <v>25829</v>
      </c>
      <c r="S6409" t="s">
        <v>26197</v>
      </c>
      <c r="T6409"/>
      <c r="U6409" t="s">
        <v>26198</v>
      </c>
      <c r="V6409" t="s">
        <v>26199</v>
      </c>
      <c r="W6409" s="91" t="s">
        <v>19090</v>
      </c>
      <c r="X6409" s="91" t="s">
        <v>35830</v>
      </c>
      <c r="Y6409" s="97"/>
      <c r="AA6409" s="91" t="str">
        <v>RIDLE_G1.2WI</v>
      </c>
    </row>
    <row r="6410" spans="1:27" s="91" customFormat="1" ht="15" customHeight="1" x14ac:dyDescent="0.35">
      <c r="A6410" t="s">
        <v>19092</v>
      </c>
      <c r="B6410" t="s">
        <v>19091</v>
      </c>
      <c r="C6410" t="s">
        <v>19093</v>
      </c>
      <c r="D6410" t="s">
        <v>19094</v>
      </c>
      <c r="E6410"/>
      <c r="F6410" t="s">
        <v>44</v>
      </c>
      <c r="G6410"/>
      <c r="H6410">
        <v>0.1</v>
      </c>
      <c r="I6410">
        <v>3.46</v>
      </c>
      <c r="J6410" t="s">
        <v>1612</v>
      </c>
      <c r="K6410">
        <v>36.4253</v>
      </c>
      <c r="L6410">
        <v>-83.300600000000003</v>
      </c>
      <c r="M6410" s="100" t="s">
        <v>38424</v>
      </c>
      <c r="N6410" t="s">
        <v>26272</v>
      </c>
      <c r="O6410" t="s">
        <v>42259</v>
      </c>
      <c r="P6410">
        <v>4</v>
      </c>
      <c r="Q6410" t="s">
        <v>33287</v>
      </c>
      <c r="R6410" t="s">
        <v>25821</v>
      </c>
      <c r="S6410" t="s">
        <v>26197</v>
      </c>
      <c r="T6410"/>
      <c r="U6410" t="s">
        <v>26198</v>
      </c>
      <c r="V6410" t="s">
        <v>26204</v>
      </c>
      <c r="Y6410" s="97"/>
      <c r="AA6410" s="91" t="str">
        <v>RILEY000.1HK</v>
      </c>
    </row>
    <row r="6411" spans="1:27" s="91" customFormat="1" ht="15" customHeight="1" x14ac:dyDescent="0.35">
      <c r="A6411" t="s">
        <v>19096</v>
      </c>
      <c r="B6411" t="s">
        <v>19095</v>
      </c>
      <c r="C6411" t="s">
        <v>19097</v>
      </c>
      <c r="D6411" t="s">
        <v>19098</v>
      </c>
      <c r="E6411"/>
      <c r="F6411" t="s">
        <v>33</v>
      </c>
      <c r="G6411"/>
      <c r="H6411">
        <v>0.6</v>
      </c>
      <c r="I6411">
        <v>11.04</v>
      </c>
      <c r="J6411" t="s">
        <v>545</v>
      </c>
      <c r="K6411">
        <v>35.476939999999999</v>
      </c>
      <c r="L6411">
        <v>-86.218879999999999</v>
      </c>
      <c r="M6411" s="100" t="s">
        <v>38389</v>
      </c>
      <c r="N6411" t="s">
        <v>26217</v>
      </c>
      <c r="O6411" t="s">
        <v>42260</v>
      </c>
      <c r="P6411">
        <v>4</v>
      </c>
      <c r="Q6411" t="s">
        <v>30348</v>
      </c>
      <c r="R6411" t="s">
        <v>25808</v>
      </c>
      <c r="S6411" t="s">
        <v>26197</v>
      </c>
      <c r="T6411" t="s">
        <v>26468</v>
      </c>
      <c r="U6411" t="s">
        <v>26207</v>
      </c>
      <c r="V6411" t="s">
        <v>26199</v>
      </c>
      <c r="W6411" s="91" t="s">
        <v>19099</v>
      </c>
      <c r="X6411" s="91" t="s">
        <v>30349</v>
      </c>
      <c r="Y6411" s="97"/>
      <c r="AA6411" s="91" t="str">
        <v>RILEY000.6CE</v>
      </c>
    </row>
    <row r="6412" spans="1:27" s="91" customFormat="1" ht="15" customHeight="1" x14ac:dyDescent="0.35">
      <c r="A6412" t="s">
        <v>19101</v>
      </c>
      <c r="B6412" t="s">
        <v>19100</v>
      </c>
      <c r="C6412" t="s">
        <v>19093</v>
      </c>
      <c r="D6412" t="s">
        <v>19102</v>
      </c>
      <c r="E6412"/>
      <c r="F6412" t="s">
        <v>28994</v>
      </c>
      <c r="G6412"/>
      <c r="H6412">
        <v>1</v>
      </c>
      <c r="I6412">
        <v>4.05</v>
      </c>
      <c r="J6412" t="s">
        <v>64</v>
      </c>
      <c r="K6412">
        <v>36.199509999999997</v>
      </c>
      <c r="L6412">
        <v>-83.05377</v>
      </c>
      <c r="M6412" s="100" t="s">
        <v>38387</v>
      </c>
      <c r="N6412" t="s">
        <v>26214</v>
      </c>
      <c r="O6412" t="s">
        <v>42189</v>
      </c>
      <c r="P6412">
        <v>5</v>
      </c>
      <c r="Q6412" t="s">
        <v>33288</v>
      </c>
      <c r="R6412" t="s">
        <v>25821</v>
      </c>
      <c r="S6412" t="s">
        <v>26197</v>
      </c>
      <c r="T6412"/>
      <c r="U6412" t="s">
        <v>26198</v>
      </c>
      <c r="V6412" t="s">
        <v>26204</v>
      </c>
      <c r="X6412" s="91" t="s">
        <v>33199</v>
      </c>
      <c r="Y6412" s="97"/>
      <c r="AA6412" s="91" t="str">
        <v>RILEY001.0GE</v>
      </c>
    </row>
    <row r="6413" spans="1:27" s="91" customFormat="1" ht="15" customHeight="1" x14ac:dyDescent="0.35">
      <c r="A6413" t="s">
        <v>19104</v>
      </c>
      <c r="B6413" t="s">
        <v>19103</v>
      </c>
      <c r="C6413" t="s">
        <v>19093</v>
      </c>
      <c r="D6413" t="s">
        <v>19105</v>
      </c>
      <c r="E6413"/>
      <c r="F6413" t="s">
        <v>33</v>
      </c>
      <c r="G6413"/>
      <c r="H6413">
        <v>2.7</v>
      </c>
      <c r="I6413">
        <v>2.1800000000000002</v>
      </c>
      <c r="J6413" t="s">
        <v>545</v>
      </c>
      <c r="K6413">
        <v>35.501170000000002</v>
      </c>
      <c r="L6413">
        <v>-86.205590000000001</v>
      </c>
      <c r="M6413" s="100" t="s">
        <v>38389</v>
      </c>
      <c r="N6413" t="s">
        <v>26217</v>
      </c>
      <c r="O6413" t="s">
        <v>42260</v>
      </c>
      <c r="P6413">
        <v>4</v>
      </c>
      <c r="Q6413" t="s">
        <v>30348</v>
      </c>
      <c r="R6413" t="s">
        <v>25808</v>
      </c>
      <c r="S6413" t="s">
        <v>26197</v>
      </c>
      <c r="T6413"/>
      <c r="U6413" t="s">
        <v>26198</v>
      </c>
      <c r="V6413" t="s">
        <v>26199</v>
      </c>
      <c r="X6413" s="91" t="s">
        <v>29982</v>
      </c>
      <c r="Y6413" s="97"/>
      <c r="AA6413" s="91" t="str">
        <v>RILEY002.7CE</v>
      </c>
    </row>
    <row r="6414" spans="1:27" s="91" customFormat="1" ht="15" customHeight="1" x14ac:dyDescent="0.35">
      <c r="A6414" t="s">
        <v>19107</v>
      </c>
      <c r="B6414" t="s">
        <v>19106</v>
      </c>
      <c r="C6414" t="s">
        <v>19093</v>
      </c>
      <c r="D6414" t="s">
        <v>19108</v>
      </c>
      <c r="E6414"/>
      <c r="F6414" t="s">
        <v>44</v>
      </c>
      <c r="G6414"/>
      <c r="H6414">
        <v>3.7</v>
      </c>
      <c r="I6414">
        <v>9.99</v>
      </c>
      <c r="J6414" t="s">
        <v>878</v>
      </c>
      <c r="K6414">
        <v>35.801499999999997</v>
      </c>
      <c r="L6414">
        <v>-84.562700000000007</v>
      </c>
      <c r="M6414" s="100" t="s">
        <v>38415</v>
      </c>
      <c r="N6414" t="s">
        <v>26602</v>
      </c>
      <c r="O6414" t="s">
        <v>42261</v>
      </c>
      <c r="P6414">
        <v>1</v>
      </c>
      <c r="Q6414" t="s">
        <v>33289</v>
      </c>
      <c r="R6414" t="s">
        <v>25825</v>
      </c>
      <c r="S6414" t="s">
        <v>26197</v>
      </c>
      <c r="T6414"/>
      <c r="U6414" t="s">
        <v>26198</v>
      </c>
      <c r="V6414" t="s">
        <v>26204</v>
      </c>
      <c r="W6414" s="91" t="s">
        <v>35831</v>
      </c>
      <c r="Y6414" s="97"/>
      <c r="AA6414" s="91" t="str">
        <v>RILEY003.7RO</v>
      </c>
    </row>
    <row r="6415" spans="1:27" s="91" customFormat="1" ht="15" customHeight="1" x14ac:dyDescent="0.35">
      <c r="A6415" t="s">
        <v>19110</v>
      </c>
      <c r="B6415" t="s">
        <v>19109</v>
      </c>
      <c r="C6415" t="s">
        <v>19111</v>
      </c>
      <c r="D6415" t="s">
        <v>19112</v>
      </c>
      <c r="E6415"/>
      <c r="F6415" t="s">
        <v>44</v>
      </c>
      <c r="G6415"/>
      <c r="H6415">
        <v>0.3</v>
      </c>
      <c r="I6415">
        <v>3.75</v>
      </c>
      <c r="J6415" t="s">
        <v>64</v>
      </c>
      <c r="K6415">
        <v>36.186010000000003</v>
      </c>
      <c r="L6415">
        <v>-82.710210000000004</v>
      </c>
      <c r="M6415" s="100" t="s">
        <v>38387</v>
      </c>
      <c r="N6415" t="s">
        <v>26214</v>
      </c>
      <c r="O6415" t="s">
        <v>42262</v>
      </c>
      <c r="P6415">
        <v>5</v>
      </c>
      <c r="Q6415" t="s">
        <v>28267</v>
      </c>
      <c r="R6415" t="s">
        <v>25821</v>
      </c>
      <c r="S6415" t="s">
        <v>26197</v>
      </c>
      <c r="T6415"/>
      <c r="U6415" t="s">
        <v>26198</v>
      </c>
      <c r="V6415" t="s">
        <v>26204</v>
      </c>
      <c r="Y6415" s="97"/>
      <c r="AA6415" s="91" t="str">
        <v>RIPLE000.3GE</v>
      </c>
    </row>
    <row r="6416" spans="1:27" s="91" customFormat="1" ht="15" customHeight="1" x14ac:dyDescent="0.35">
      <c r="A6416" t="s">
        <v>19114</v>
      </c>
      <c r="B6416" t="s">
        <v>19113</v>
      </c>
      <c r="C6416" t="s">
        <v>19111</v>
      </c>
      <c r="D6416" t="s">
        <v>41655</v>
      </c>
      <c r="E6416"/>
      <c r="F6416" t="s">
        <v>44</v>
      </c>
      <c r="G6416"/>
      <c r="H6416">
        <v>1.5</v>
      </c>
      <c r="I6416">
        <v>2.72</v>
      </c>
      <c r="J6416" t="s">
        <v>64</v>
      </c>
      <c r="K6416">
        <v>36.199829999999999</v>
      </c>
      <c r="L6416">
        <v>-82.711932000000004</v>
      </c>
      <c r="M6416" s="100" t="s">
        <v>38387</v>
      </c>
      <c r="N6416" t="s">
        <v>26214</v>
      </c>
      <c r="O6416" t="s">
        <v>42262</v>
      </c>
      <c r="P6416">
        <v>5</v>
      </c>
      <c r="Q6416" t="s">
        <v>28267</v>
      </c>
      <c r="R6416" t="s">
        <v>25821</v>
      </c>
      <c r="S6416" t="s">
        <v>26197</v>
      </c>
      <c r="T6416"/>
      <c r="U6416" t="s">
        <v>26198</v>
      </c>
      <c r="V6416" t="s">
        <v>26204</v>
      </c>
      <c r="W6416" s="91" t="s">
        <v>35832</v>
      </c>
      <c r="X6416" s="91" t="s">
        <v>41656</v>
      </c>
      <c r="Y6416" s="97"/>
      <c r="AA6416" s="91" t="str">
        <v>RIPLE001.5GE</v>
      </c>
    </row>
    <row r="6417" spans="1:27" s="91" customFormat="1" ht="15" customHeight="1" x14ac:dyDescent="0.35">
      <c r="A6417" t="s">
        <v>19116</v>
      </c>
      <c r="B6417" t="s">
        <v>19115</v>
      </c>
      <c r="C6417" t="s">
        <v>19117</v>
      </c>
      <c r="D6417" t="s">
        <v>19118</v>
      </c>
      <c r="E6417"/>
      <c r="F6417" t="s">
        <v>75</v>
      </c>
      <c r="G6417"/>
      <c r="H6417">
        <v>4.8</v>
      </c>
      <c r="I6417">
        <v>73.02</v>
      </c>
      <c r="J6417" t="s">
        <v>39</v>
      </c>
      <c r="K6417">
        <v>36.22871</v>
      </c>
      <c r="L6417">
        <v>-86.094746999999998</v>
      </c>
      <c r="M6417" s="100" t="s">
        <v>38431</v>
      </c>
      <c r="N6417" t="s">
        <v>26295</v>
      </c>
      <c r="O6417" t="s">
        <v>42263</v>
      </c>
      <c r="P6417">
        <v>4</v>
      </c>
      <c r="Q6417" t="s">
        <v>33290</v>
      </c>
      <c r="R6417" t="s">
        <v>25812</v>
      </c>
      <c r="S6417" t="s">
        <v>26197</v>
      </c>
      <c r="T6417"/>
      <c r="U6417" t="s">
        <v>26198</v>
      </c>
      <c r="V6417" t="s">
        <v>26199</v>
      </c>
      <c r="Y6417" s="97"/>
      <c r="AA6417" s="91" t="str">
        <v>RLICK004.8SM</v>
      </c>
    </row>
    <row r="6418" spans="1:27" s="91" customFormat="1" ht="15" customHeight="1" x14ac:dyDescent="0.35">
      <c r="A6418" t="s">
        <v>19120</v>
      </c>
      <c r="B6418" t="s">
        <v>19119</v>
      </c>
      <c r="C6418" t="s">
        <v>19117</v>
      </c>
      <c r="D6418" t="s">
        <v>19121</v>
      </c>
      <c r="E6418"/>
      <c r="F6418" t="s">
        <v>75</v>
      </c>
      <c r="G6418"/>
      <c r="H6418">
        <v>8.3000000000000007</v>
      </c>
      <c r="I6418">
        <v>50.98</v>
      </c>
      <c r="J6418" t="s">
        <v>39</v>
      </c>
      <c r="K6418">
        <v>36.20205</v>
      </c>
      <c r="L6418">
        <v>-86.085319999999996</v>
      </c>
      <c r="M6418" s="100" t="s">
        <v>38431</v>
      </c>
      <c r="N6418" t="s">
        <v>26295</v>
      </c>
      <c r="O6418" t="s">
        <v>42243</v>
      </c>
      <c r="P6418">
        <v>4</v>
      </c>
      <c r="Q6418" t="s">
        <v>33290</v>
      </c>
      <c r="R6418" t="s">
        <v>25812</v>
      </c>
      <c r="S6418" t="s">
        <v>26197</v>
      </c>
      <c r="T6418"/>
      <c r="U6418" t="s">
        <v>26198</v>
      </c>
      <c r="V6418" t="s">
        <v>26199</v>
      </c>
      <c r="W6418" s="91" t="s">
        <v>35833</v>
      </c>
      <c r="X6418" s="91" t="s">
        <v>35834</v>
      </c>
      <c r="Y6418" s="97"/>
      <c r="AA6418" s="91" t="str">
        <v>RLICK008.3SM</v>
      </c>
    </row>
    <row r="6419" spans="1:27" s="91" customFormat="1" ht="15" customHeight="1" x14ac:dyDescent="0.35">
      <c r="A6419" t="s">
        <v>19123</v>
      </c>
      <c r="B6419" t="s">
        <v>19122</v>
      </c>
      <c r="C6419" t="s">
        <v>19117</v>
      </c>
      <c r="D6419" t="s">
        <v>19124</v>
      </c>
      <c r="E6419"/>
      <c r="F6419" t="s">
        <v>75</v>
      </c>
      <c r="G6419"/>
      <c r="H6419">
        <v>16</v>
      </c>
      <c r="I6419">
        <v>26.54</v>
      </c>
      <c r="J6419" t="s">
        <v>153</v>
      </c>
      <c r="K6419">
        <v>36.138888999999999</v>
      </c>
      <c r="L6419">
        <v>-86.1</v>
      </c>
      <c r="M6419" s="100" t="s">
        <v>38431</v>
      </c>
      <c r="N6419" t="s">
        <v>26295</v>
      </c>
      <c r="O6419" t="s">
        <v>42216</v>
      </c>
      <c r="P6419">
        <v>4</v>
      </c>
      <c r="Q6419" t="s">
        <v>28268</v>
      </c>
      <c r="R6419" t="s">
        <v>25829</v>
      </c>
      <c r="S6419" t="s">
        <v>26197</v>
      </c>
      <c r="T6419"/>
      <c r="U6419" t="s">
        <v>26198</v>
      </c>
      <c r="V6419" t="s">
        <v>26199</v>
      </c>
      <c r="W6419" s="91" t="s">
        <v>19125</v>
      </c>
      <c r="X6419" s="91" t="s">
        <v>33291</v>
      </c>
      <c r="Y6419" s="97"/>
      <c r="AA6419" s="91" t="str">
        <v>RLICK016.0WS</v>
      </c>
    </row>
    <row r="6420" spans="1:27" s="91" customFormat="1" ht="15" customHeight="1" x14ac:dyDescent="0.35">
      <c r="A6420" t="s">
        <v>19127</v>
      </c>
      <c r="B6420" t="s">
        <v>19126</v>
      </c>
      <c r="C6420" t="s">
        <v>19117</v>
      </c>
      <c r="D6420" t="s">
        <v>19128</v>
      </c>
      <c r="E6420"/>
      <c r="F6420" t="s">
        <v>75</v>
      </c>
      <c r="G6420"/>
      <c r="H6420">
        <v>19.399999999999999</v>
      </c>
      <c r="I6420">
        <v>15.32</v>
      </c>
      <c r="J6420" t="s">
        <v>153</v>
      </c>
      <c r="K6420">
        <v>36.113329999999998</v>
      </c>
      <c r="L6420">
        <v>-86.130279999999999</v>
      </c>
      <c r="M6420" s="100" t="s">
        <v>38431</v>
      </c>
      <c r="N6420" t="s">
        <v>26295</v>
      </c>
      <c r="O6420" t="s">
        <v>42216</v>
      </c>
      <c r="P6420">
        <v>4</v>
      </c>
      <c r="Q6420" t="s">
        <v>28268</v>
      </c>
      <c r="R6420" t="s">
        <v>25829</v>
      </c>
      <c r="S6420" t="s">
        <v>26197</v>
      </c>
      <c r="T6420"/>
      <c r="U6420" t="s">
        <v>26198</v>
      </c>
      <c r="V6420" t="s">
        <v>26199</v>
      </c>
      <c r="W6420" s="91" t="s">
        <v>19129</v>
      </c>
      <c r="X6420" s="91" t="s">
        <v>35835</v>
      </c>
      <c r="Y6420" s="97"/>
      <c r="AA6420" s="91" t="str">
        <v>RLICK019.4WS</v>
      </c>
    </row>
    <row r="6421" spans="1:27" s="91" customFormat="1" ht="15" customHeight="1" x14ac:dyDescent="0.35">
      <c r="A6421" t="s">
        <v>19131</v>
      </c>
      <c r="B6421" t="s">
        <v>19130</v>
      </c>
      <c r="C6421" t="s">
        <v>19117</v>
      </c>
      <c r="D6421" t="s">
        <v>19132</v>
      </c>
      <c r="E6421"/>
      <c r="F6421" t="s">
        <v>75</v>
      </c>
      <c r="G6421"/>
      <c r="H6421">
        <v>19.899999999999999</v>
      </c>
      <c r="I6421">
        <v>15.14</v>
      </c>
      <c r="J6421" t="s">
        <v>153</v>
      </c>
      <c r="K6421">
        <v>36.108049999999999</v>
      </c>
      <c r="L6421">
        <v>-86.132220000000004</v>
      </c>
      <c r="M6421" s="100" t="s">
        <v>38431</v>
      </c>
      <c r="N6421" t="s">
        <v>26295</v>
      </c>
      <c r="O6421" t="s">
        <v>42216</v>
      </c>
      <c r="P6421">
        <v>4</v>
      </c>
      <c r="Q6421" t="s">
        <v>28268</v>
      </c>
      <c r="R6421" t="s">
        <v>25829</v>
      </c>
      <c r="S6421" t="s">
        <v>26197</v>
      </c>
      <c r="T6421"/>
      <c r="U6421" t="s">
        <v>26198</v>
      </c>
      <c r="V6421" t="s">
        <v>26199</v>
      </c>
      <c r="W6421" s="91" t="s">
        <v>19133</v>
      </c>
      <c r="X6421" s="91" t="s">
        <v>33292</v>
      </c>
      <c r="Y6421" s="97"/>
      <c r="AA6421" s="91" t="str">
        <v>RLICK019.9WS</v>
      </c>
    </row>
    <row r="6422" spans="1:27" s="91" customFormat="1" ht="15" customHeight="1" x14ac:dyDescent="0.35">
      <c r="A6422" t="s">
        <v>19135</v>
      </c>
      <c r="B6422" t="s">
        <v>19134</v>
      </c>
      <c r="C6422" t="s">
        <v>19117</v>
      </c>
      <c r="D6422" t="s">
        <v>19136</v>
      </c>
      <c r="E6422"/>
      <c r="F6422" t="s">
        <v>75</v>
      </c>
      <c r="G6422"/>
      <c r="H6422">
        <v>20.100000000000001</v>
      </c>
      <c r="I6422">
        <v>14.96</v>
      </c>
      <c r="J6422" t="s">
        <v>153</v>
      </c>
      <c r="K6422">
        <v>36.105600000000003</v>
      </c>
      <c r="L6422">
        <v>-86.132499999999993</v>
      </c>
      <c r="M6422" s="100" t="s">
        <v>38431</v>
      </c>
      <c r="N6422" t="s">
        <v>26295</v>
      </c>
      <c r="O6422" t="s">
        <v>42216</v>
      </c>
      <c r="P6422">
        <v>4</v>
      </c>
      <c r="Q6422" t="s">
        <v>28268</v>
      </c>
      <c r="R6422" t="s">
        <v>25829</v>
      </c>
      <c r="S6422" t="s">
        <v>26197</v>
      </c>
      <c r="T6422"/>
      <c r="U6422" t="s">
        <v>26198</v>
      </c>
      <c r="V6422" t="s">
        <v>26199</v>
      </c>
      <c r="W6422" s="91" t="s">
        <v>19137</v>
      </c>
      <c r="X6422" s="91" t="s">
        <v>33293</v>
      </c>
      <c r="Y6422" s="97"/>
      <c r="AA6422" s="91" t="str">
        <v>RLICK020.1WS</v>
      </c>
    </row>
    <row r="6423" spans="1:27" s="91" customFormat="1" ht="15" customHeight="1" x14ac:dyDescent="0.35">
      <c r="A6423" t="s">
        <v>19139</v>
      </c>
      <c r="B6423" t="s">
        <v>19138</v>
      </c>
      <c r="C6423" t="s">
        <v>19117</v>
      </c>
      <c r="D6423" t="s">
        <v>19140</v>
      </c>
      <c r="E6423"/>
      <c r="F6423" t="s">
        <v>75</v>
      </c>
      <c r="G6423"/>
      <c r="H6423">
        <v>20.7</v>
      </c>
      <c r="I6423">
        <v>6.48</v>
      </c>
      <c r="J6423" t="s">
        <v>153</v>
      </c>
      <c r="K6423">
        <v>36.098059999999997</v>
      </c>
      <c r="L6423">
        <v>-86.129900000000006</v>
      </c>
      <c r="M6423" s="100" t="s">
        <v>38431</v>
      </c>
      <c r="N6423" t="s">
        <v>26295</v>
      </c>
      <c r="O6423" t="s">
        <v>42216</v>
      </c>
      <c r="P6423">
        <v>4</v>
      </c>
      <c r="Q6423" t="s">
        <v>28268</v>
      </c>
      <c r="R6423" t="s">
        <v>25829</v>
      </c>
      <c r="S6423" t="s">
        <v>26197</v>
      </c>
      <c r="T6423"/>
      <c r="U6423" t="s">
        <v>26198</v>
      </c>
      <c r="V6423" t="s">
        <v>26199</v>
      </c>
      <c r="W6423" s="91" t="s">
        <v>19141</v>
      </c>
      <c r="X6423" s="91" t="s">
        <v>35836</v>
      </c>
      <c r="Y6423" s="97"/>
      <c r="AA6423" s="91" t="str">
        <v>RLICK020.7WS</v>
      </c>
    </row>
    <row r="6424" spans="1:27" s="91" customFormat="1" ht="15" customHeight="1" x14ac:dyDescent="0.35">
      <c r="A6424" t="s">
        <v>19143</v>
      </c>
      <c r="B6424" t="s">
        <v>19142</v>
      </c>
      <c r="C6424" t="s">
        <v>19117</v>
      </c>
      <c r="D6424" t="s">
        <v>19144</v>
      </c>
      <c r="E6424"/>
      <c r="F6424" t="s">
        <v>75</v>
      </c>
      <c r="G6424"/>
      <c r="H6424">
        <v>21</v>
      </c>
      <c r="I6424">
        <v>4.55</v>
      </c>
      <c r="J6424" t="s">
        <v>153</v>
      </c>
      <c r="K6424">
        <v>36.094439999999999</v>
      </c>
      <c r="L6424">
        <v>-86.133330000000001</v>
      </c>
      <c r="M6424" s="100" t="s">
        <v>38431</v>
      </c>
      <c r="N6424" t="s">
        <v>26295</v>
      </c>
      <c r="O6424" t="s">
        <v>42216</v>
      </c>
      <c r="P6424">
        <v>4</v>
      </c>
      <c r="Q6424" t="s">
        <v>28269</v>
      </c>
      <c r="R6424" t="s">
        <v>25829</v>
      </c>
      <c r="S6424" t="s">
        <v>26197</v>
      </c>
      <c r="T6424"/>
      <c r="U6424" t="s">
        <v>26198</v>
      </c>
      <c r="V6424" t="s">
        <v>26199</v>
      </c>
      <c r="W6424" s="91" t="s">
        <v>19145</v>
      </c>
      <c r="X6424" s="91" t="s">
        <v>33294</v>
      </c>
      <c r="Y6424" s="97"/>
      <c r="AA6424" s="91" t="str">
        <v>RLICK021.0WS</v>
      </c>
    </row>
    <row r="6425" spans="1:27" s="91" customFormat="1" ht="15" customHeight="1" x14ac:dyDescent="0.35">
      <c r="A6425" t="s">
        <v>19147</v>
      </c>
      <c r="B6425" t="s">
        <v>19146</v>
      </c>
      <c r="C6425" t="s">
        <v>19148</v>
      </c>
      <c r="D6425" t="s">
        <v>19149</v>
      </c>
      <c r="E6425"/>
      <c r="F6425" t="s">
        <v>58</v>
      </c>
      <c r="G6425"/>
      <c r="H6425">
        <v>1.5</v>
      </c>
      <c r="I6425">
        <v>2.65</v>
      </c>
      <c r="J6425" t="s">
        <v>1480</v>
      </c>
      <c r="K6425">
        <v>35.389899999999997</v>
      </c>
      <c r="L6425">
        <v>-85.586280000000002</v>
      </c>
      <c r="M6425" s="100" t="s">
        <v>38403</v>
      </c>
      <c r="N6425" t="s">
        <v>26290</v>
      </c>
      <c r="O6425" t="s">
        <v>42217</v>
      </c>
      <c r="P6425">
        <v>3</v>
      </c>
      <c r="Q6425" t="s">
        <v>30475</v>
      </c>
      <c r="R6425" t="s">
        <v>25802</v>
      </c>
      <c r="S6425" t="s">
        <v>26197</v>
      </c>
      <c r="T6425"/>
      <c r="U6425" t="s">
        <v>26198</v>
      </c>
      <c r="V6425" t="s">
        <v>26199</v>
      </c>
      <c r="Y6425" s="97"/>
      <c r="AA6425" s="91" t="str">
        <v>RMOUN001.5GY</v>
      </c>
    </row>
    <row r="6426" spans="1:27" s="91" customFormat="1" ht="15" customHeight="1" x14ac:dyDescent="0.35">
      <c r="A6426" t="s">
        <v>19151</v>
      </c>
      <c r="B6426" t="s">
        <v>19150</v>
      </c>
      <c r="C6426" t="s">
        <v>19148</v>
      </c>
      <c r="D6426" t="s">
        <v>19152</v>
      </c>
      <c r="E6426"/>
      <c r="F6426" t="s">
        <v>58</v>
      </c>
      <c r="G6426"/>
      <c r="H6426">
        <v>3</v>
      </c>
      <c r="I6426">
        <v>1.32</v>
      </c>
      <c r="J6426" t="s">
        <v>1480</v>
      </c>
      <c r="K6426">
        <v>35.373910000000002</v>
      </c>
      <c r="L6426">
        <v>-85.605620000000002</v>
      </c>
      <c r="M6426" s="100" t="s">
        <v>38403</v>
      </c>
      <c r="N6426" t="s">
        <v>26290</v>
      </c>
      <c r="O6426" t="s">
        <v>42217</v>
      </c>
      <c r="P6426">
        <v>3</v>
      </c>
      <c r="Q6426" t="s">
        <v>29357</v>
      </c>
      <c r="R6426" t="s">
        <v>25802</v>
      </c>
      <c r="S6426" t="s">
        <v>26197</v>
      </c>
      <c r="T6426"/>
      <c r="U6426" t="s">
        <v>26198</v>
      </c>
      <c r="V6426" t="s">
        <v>26199</v>
      </c>
      <c r="Y6426" s="97"/>
      <c r="AA6426" s="91" t="str">
        <v>RMOUN003.0GY</v>
      </c>
    </row>
    <row r="6427" spans="1:27" s="91" customFormat="1" ht="15" customHeight="1" x14ac:dyDescent="0.35">
      <c r="A6427" t="s">
        <v>19154</v>
      </c>
      <c r="B6427" t="s">
        <v>19153</v>
      </c>
      <c r="C6427" t="s">
        <v>19155</v>
      </c>
      <c r="D6427" t="s">
        <v>19156</v>
      </c>
      <c r="E6427"/>
      <c r="F6427" t="s">
        <v>29083</v>
      </c>
      <c r="G6427"/>
      <c r="H6427">
        <v>1.1000000000000001</v>
      </c>
      <c r="I6427">
        <v>14.39</v>
      </c>
      <c r="J6427" t="s">
        <v>2522</v>
      </c>
      <c r="K6427">
        <v>35.774444000000003</v>
      </c>
      <c r="L6427">
        <v>-87.959166999999994</v>
      </c>
      <c r="M6427" s="100" t="s">
        <v>38402</v>
      </c>
      <c r="N6427" t="s">
        <v>26242</v>
      </c>
      <c r="O6427" t="s">
        <v>42218</v>
      </c>
      <c r="P6427">
        <v>3</v>
      </c>
      <c r="Q6427" t="s">
        <v>33295</v>
      </c>
      <c r="R6427" t="s">
        <v>25808</v>
      </c>
      <c r="S6427" t="s">
        <v>26197</v>
      </c>
      <c r="T6427"/>
      <c r="U6427" t="s">
        <v>26198</v>
      </c>
      <c r="V6427" t="s">
        <v>26199</v>
      </c>
      <c r="Y6427" s="97"/>
      <c r="AA6427" s="91" t="str">
        <v>ROAN001.1PE</v>
      </c>
    </row>
    <row r="6428" spans="1:27" s="91" customFormat="1" ht="15" customHeight="1" x14ac:dyDescent="0.35">
      <c r="A6428" t="s">
        <v>19158</v>
      </c>
      <c r="B6428" t="s">
        <v>19157</v>
      </c>
      <c r="C6428" t="s">
        <v>19155</v>
      </c>
      <c r="D6428" t="s">
        <v>640</v>
      </c>
      <c r="E6428"/>
      <c r="F6428" t="s">
        <v>9</v>
      </c>
      <c r="G6428"/>
      <c r="H6428"/>
      <c r="I6428">
        <v>8.42</v>
      </c>
      <c r="J6428" t="s">
        <v>104</v>
      </c>
      <c r="K6428">
        <v>35.857199999999999</v>
      </c>
      <c r="L6428">
        <v>-88.3964</v>
      </c>
      <c r="M6428" s="100" t="s">
        <v>38392</v>
      </c>
      <c r="N6428" t="s">
        <v>26221</v>
      </c>
      <c r="O6428" t="s">
        <v>42219</v>
      </c>
      <c r="P6428">
        <v>3</v>
      </c>
      <c r="Q6428" t="s">
        <v>33296</v>
      </c>
      <c r="R6428" t="s">
        <v>25816</v>
      </c>
      <c r="S6428" t="s">
        <v>26197</v>
      </c>
      <c r="T6428"/>
      <c r="U6428" t="s">
        <v>26198</v>
      </c>
      <c r="V6428" t="s">
        <v>26199</v>
      </c>
      <c r="Y6428" s="97"/>
      <c r="AA6428" s="91" t="str">
        <v>ROAN002.7CR</v>
      </c>
    </row>
    <row r="6429" spans="1:27" s="91" customFormat="1" ht="15" customHeight="1" x14ac:dyDescent="0.35">
      <c r="A6429" t="s">
        <v>19160</v>
      </c>
      <c r="B6429" t="s">
        <v>19159</v>
      </c>
      <c r="C6429" t="s">
        <v>19155</v>
      </c>
      <c r="D6429" t="s">
        <v>19161</v>
      </c>
      <c r="E6429"/>
      <c r="F6429" t="s">
        <v>9</v>
      </c>
      <c r="G6429"/>
      <c r="H6429">
        <v>6</v>
      </c>
      <c r="I6429">
        <v>1.44</v>
      </c>
      <c r="J6429" t="s">
        <v>104</v>
      </c>
      <c r="K6429">
        <v>35.885939999999998</v>
      </c>
      <c r="L6429">
        <v>-88.426559999999995</v>
      </c>
      <c r="M6429" s="100" t="s">
        <v>38392</v>
      </c>
      <c r="N6429" t="s">
        <v>26221</v>
      </c>
      <c r="O6429" t="s">
        <v>42219</v>
      </c>
      <c r="P6429">
        <v>3</v>
      </c>
      <c r="Q6429" t="s">
        <v>33296</v>
      </c>
      <c r="R6429" t="s">
        <v>25816</v>
      </c>
      <c r="S6429" t="s">
        <v>26197</v>
      </c>
      <c r="T6429"/>
      <c r="U6429" t="s">
        <v>26198</v>
      </c>
      <c r="V6429" t="s">
        <v>26199</v>
      </c>
      <c r="W6429" s="91" t="s">
        <v>19162</v>
      </c>
      <c r="X6429" s="91" t="s">
        <v>33297</v>
      </c>
      <c r="Y6429" s="97"/>
      <c r="AA6429" s="91" t="str">
        <v>ROAN006.0CR</v>
      </c>
    </row>
    <row r="6430" spans="1:27" s="91" customFormat="1" ht="15" customHeight="1" x14ac:dyDescent="0.35">
      <c r="A6430" t="s">
        <v>19164</v>
      </c>
      <c r="B6430" t="s">
        <v>19163</v>
      </c>
      <c r="C6430" t="s">
        <v>19155</v>
      </c>
      <c r="D6430" t="s">
        <v>19165</v>
      </c>
      <c r="E6430"/>
      <c r="F6430" t="s">
        <v>28981</v>
      </c>
      <c r="G6430"/>
      <c r="H6430">
        <v>7.5</v>
      </c>
      <c r="I6430">
        <v>108.19</v>
      </c>
      <c r="J6430" t="s">
        <v>244</v>
      </c>
      <c r="K6430">
        <v>36.392499999999998</v>
      </c>
      <c r="L6430">
        <v>-81.911699999999996</v>
      </c>
      <c r="M6430" s="100" t="s">
        <v>38455</v>
      </c>
      <c r="N6430" t="s">
        <v>26332</v>
      </c>
      <c r="O6430" t="s">
        <v>42206</v>
      </c>
      <c r="P6430">
        <v>1</v>
      </c>
      <c r="Q6430" t="s">
        <v>28270</v>
      </c>
      <c r="R6430" t="s">
        <v>25821</v>
      </c>
      <c r="S6430" t="s">
        <v>26197</v>
      </c>
      <c r="T6430"/>
      <c r="U6430" t="s">
        <v>26198</v>
      </c>
      <c r="V6430" t="s">
        <v>26204</v>
      </c>
      <c r="W6430" s="91" t="s">
        <v>35837</v>
      </c>
      <c r="X6430" s="91" t="s">
        <v>33298</v>
      </c>
      <c r="Y6430" s="97"/>
      <c r="AA6430" s="91" t="str">
        <v>ROAN007.5JO</v>
      </c>
    </row>
    <row r="6431" spans="1:27" s="91" customFormat="1" ht="15" customHeight="1" x14ac:dyDescent="0.35">
      <c r="A6431" t="s">
        <v>19167</v>
      </c>
      <c r="B6431" t="s">
        <v>19166</v>
      </c>
      <c r="C6431" t="s">
        <v>19155</v>
      </c>
      <c r="D6431" t="s">
        <v>19168</v>
      </c>
      <c r="E6431"/>
      <c r="F6431" t="s">
        <v>28983</v>
      </c>
      <c r="G6431"/>
      <c r="H6431">
        <v>11.8</v>
      </c>
      <c r="I6431">
        <v>92.93</v>
      </c>
      <c r="J6431" t="s">
        <v>244</v>
      </c>
      <c r="K6431">
        <v>36.386299999999999</v>
      </c>
      <c r="L6431">
        <v>-81.867999999999995</v>
      </c>
      <c r="M6431" s="100" t="s">
        <v>38455</v>
      </c>
      <c r="N6431" t="s">
        <v>26332</v>
      </c>
      <c r="O6431" t="s">
        <v>42206</v>
      </c>
      <c r="P6431">
        <v>1</v>
      </c>
      <c r="Q6431" t="s">
        <v>28271</v>
      </c>
      <c r="R6431" t="s">
        <v>25821</v>
      </c>
      <c r="S6431" t="s">
        <v>26197</v>
      </c>
      <c r="T6431"/>
      <c r="U6431" t="s">
        <v>26198</v>
      </c>
      <c r="V6431" t="s">
        <v>26204</v>
      </c>
      <c r="W6431" s="91" t="s">
        <v>19169</v>
      </c>
      <c r="X6431" s="91" t="s">
        <v>35838</v>
      </c>
      <c r="Y6431" s="97"/>
      <c r="AA6431" s="91" t="str">
        <v>ROAN011.8JO</v>
      </c>
    </row>
    <row r="6432" spans="1:27" s="91" customFormat="1" ht="15" customHeight="1" x14ac:dyDescent="0.35">
      <c r="A6432" t="s">
        <v>19171</v>
      </c>
      <c r="B6432" t="s">
        <v>19170</v>
      </c>
      <c r="C6432" t="s">
        <v>19155</v>
      </c>
      <c r="D6432" t="s">
        <v>19172</v>
      </c>
      <c r="E6432"/>
      <c r="F6432" t="s">
        <v>28983</v>
      </c>
      <c r="G6432"/>
      <c r="H6432">
        <v>16.600000000000001</v>
      </c>
      <c r="I6432">
        <v>70.42</v>
      </c>
      <c r="J6432" t="s">
        <v>244</v>
      </c>
      <c r="K6432">
        <v>36.426000000000002</v>
      </c>
      <c r="L6432">
        <v>-81.818299999999994</v>
      </c>
      <c r="M6432" s="100" t="s">
        <v>38455</v>
      </c>
      <c r="N6432" t="s">
        <v>26332</v>
      </c>
      <c r="O6432" t="s">
        <v>42206</v>
      </c>
      <c r="P6432">
        <v>1</v>
      </c>
      <c r="Q6432" t="s">
        <v>28271</v>
      </c>
      <c r="R6432" t="s">
        <v>25821</v>
      </c>
      <c r="S6432" t="s">
        <v>26197</v>
      </c>
      <c r="T6432"/>
      <c r="U6432" t="s">
        <v>26198</v>
      </c>
      <c r="V6432" t="s">
        <v>26204</v>
      </c>
      <c r="W6432" s="91" t="s">
        <v>19173</v>
      </c>
      <c r="X6432" s="91" t="s">
        <v>33299</v>
      </c>
      <c r="Y6432" s="97"/>
      <c r="AA6432" s="91" t="str">
        <v>ROAN016.6JO</v>
      </c>
    </row>
    <row r="6433" spans="1:27" s="91" customFormat="1" ht="15" customHeight="1" x14ac:dyDescent="0.35">
      <c r="A6433" t="s">
        <v>19175</v>
      </c>
      <c r="B6433" t="s">
        <v>19174</v>
      </c>
      <c r="C6433" t="s">
        <v>19155</v>
      </c>
      <c r="D6433" t="s">
        <v>29358</v>
      </c>
      <c r="E6433"/>
      <c r="F6433" t="s">
        <v>28983</v>
      </c>
      <c r="G6433"/>
      <c r="H6433">
        <v>18.2</v>
      </c>
      <c r="I6433">
        <v>38.81</v>
      </c>
      <c r="J6433" t="s">
        <v>244</v>
      </c>
      <c r="K6433">
        <v>36.431899999999999</v>
      </c>
      <c r="L6433">
        <v>-81.796700000000001</v>
      </c>
      <c r="M6433" s="100" t="s">
        <v>38455</v>
      </c>
      <c r="N6433" t="s">
        <v>26332</v>
      </c>
      <c r="O6433" t="s">
        <v>42207</v>
      </c>
      <c r="P6433">
        <v>1</v>
      </c>
      <c r="Q6433" t="s">
        <v>28272</v>
      </c>
      <c r="R6433" t="s">
        <v>25821</v>
      </c>
      <c r="S6433" t="s">
        <v>26197</v>
      </c>
      <c r="T6433"/>
      <c r="U6433" t="s">
        <v>26198</v>
      </c>
      <c r="V6433" t="s">
        <v>26204</v>
      </c>
      <c r="W6433" s="91" t="s">
        <v>35839</v>
      </c>
      <c r="X6433" s="91" t="s">
        <v>33300</v>
      </c>
      <c r="Y6433" s="97"/>
      <c r="AA6433" s="91" t="str">
        <v>ROAN018.2JO</v>
      </c>
    </row>
    <row r="6434" spans="1:27" s="91" customFormat="1" ht="15" customHeight="1" x14ac:dyDescent="0.35">
      <c r="A6434" t="s">
        <v>19177</v>
      </c>
      <c r="B6434" t="s">
        <v>19176</v>
      </c>
      <c r="C6434" t="s">
        <v>19155</v>
      </c>
      <c r="D6434" t="s">
        <v>19178</v>
      </c>
      <c r="E6434"/>
      <c r="F6434" t="s">
        <v>28981</v>
      </c>
      <c r="G6434"/>
      <c r="H6434">
        <v>19.600000000000001</v>
      </c>
      <c r="I6434">
        <v>17.36</v>
      </c>
      <c r="J6434" t="s">
        <v>244</v>
      </c>
      <c r="K6434">
        <v>36.426189999999998</v>
      </c>
      <c r="L6434">
        <v>-81.7774</v>
      </c>
      <c r="M6434" s="100" t="s">
        <v>38455</v>
      </c>
      <c r="N6434" t="s">
        <v>26332</v>
      </c>
      <c r="O6434" t="s">
        <v>42207</v>
      </c>
      <c r="P6434">
        <v>1</v>
      </c>
      <c r="Q6434" t="s">
        <v>28272</v>
      </c>
      <c r="R6434" t="s">
        <v>25821</v>
      </c>
      <c r="S6434" t="s">
        <v>26197</v>
      </c>
      <c r="T6434"/>
      <c r="U6434" t="s">
        <v>26198</v>
      </c>
      <c r="V6434" t="s">
        <v>26204</v>
      </c>
      <c r="Y6434" s="97"/>
      <c r="AA6434" s="91" t="str">
        <v>ROAN019.6JO</v>
      </c>
    </row>
    <row r="6435" spans="1:27" s="91" customFormat="1" ht="15" customHeight="1" x14ac:dyDescent="0.35">
      <c r="A6435" t="s">
        <v>19180</v>
      </c>
      <c r="B6435" t="s">
        <v>19179</v>
      </c>
      <c r="C6435" t="s">
        <v>19155</v>
      </c>
      <c r="D6435" t="s">
        <v>19181</v>
      </c>
      <c r="E6435"/>
      <c r="F6435" t="s">
        <v>28981</v>
      </c>
      <c r="G6435"/>
      <c r="H6435">
        <v>20</v>
      </c>
      <c r="I6435">
        <v>16.27</v>
      </c>
      <c r="J6435" t="s">
        <v>244</v>
      </c>
      <c r="K6435">
        <v>36.4191</v>
      </c>
      <c r="L6435">
        <v>-81.769499999999994</v>
      </c>
      <c r="M6435" s="100" t="s">
        <v>38455</v>
      </c>
      <c r="N6435" t="s">
        <v>26332</v>
      </c>
      <c r="O6435" t="s">
        <v>42207</v>
      </c>
      <c r="P6435">
        <v>1</v>
      </c>
      <c r="Q6435" t="s">
        <v>28272</v>
      </c>
      <c r="R6435" t="s">
        <v>25821</v>
      </c>
      <c r="S6435" t="s">
        <v>26197</v>
      </c>
      <c r="T6435"/>
      <c r="U6435" t="s">
        <v>26198</v>
      </c>
      <c r="V6435" t="s">
        <v>26204</v>
      </c>
      <c r="X6435" s="91" t="s">
        <v>33301</v>
      </c>
      <c r="Y6435" s="97"/>
      <c r="AA6435" s="91" t="str">
        <v>ROAN020.0JO</v>
      </c>
    </row>
    <row r="6436" spans="1:27" s="91" customFormat="1" ht="15" customHeight="1" x14ac:dyDescent="0.35">
      <c r="A6436" t="s">
        <v>19183</v>
      </c>
      <c r="B6436" t="s">
        <v>19182</v>
      </c>
      <c r="C6436" t="s">
        <v>19155</v>
      </c>
      <c r="D6436" t="s">
        <v>19184</v>
      </c>
      <c r="E6436"/>
      <c r="F6436" t="s">
        <v>28981</v>
      </c>
      <c r="G6436"/>
      <c r="H6436">
        <v>20.100000000000001</v>
      </c>
      <c r="I6436">
        <v>16.27</v>
      </c>
      <c r="J6436" t="s">
        <v>244</v>
      </c>
      <c r="K6436">
        <v>36.418999999999997</v>
      </c>
      <c r="L6436">
        <v>-81.769499999999994</v>
      </c>
      <c r="M6436" s="100" t="s">
        <v>38455</v>
      </c>
      <c r="N6436" t="s">
        <v>26332</v>
      </c>
      <c r="O6436" t="s">
        <v>42207</v>
      </c>
      <c r="P6436">
        <v>1</v>
      </c>
      <c r="Q6436" t="s">
        <v>28272</v>
      </c>
      <c r="R6436" t="s">
        <v>25821</v>
      </c>
      <c r="S6436" t="s">
        <v>26197</v>
      </c>
      <c r="T6436"/>
      <c r="U6436" t="s">
        <v>26198</v>
      </c>
      <c r="V6436" t="s">
        <v>26204</v>
      </c>
      <c r="X6436" s="91" t="s">
        <v>33302</v>
      </c>
      <c r="Y6436" s="97"/>
      <c r="AA6436" s="91" t="str">
        <v>ROAN020.1JO</v>
      </c>
    </row>
    <row r="6437" spans="1:27" s="91" customFormat="1" ht="15" customHeight="1" x14ac:dyDescent="0.35">
      <c r="A6437" t="s">
        <v>19186</v>
      </c>
      <c r="B6437" t="s">
        <v>19185</v>
      </c>
      <c r="C6437" t="s">
        <v>19187</v>
      </c>
      <c r="D6437" t="s">
        <v>19188</v>
      </c>
      <c r="E6437"/>
      <c r="F6437" t="s">
        <v>28981</v>
      </c>
      <c r="G6437"/>
      <c r="H6437">
        <v>0.1</v>
      </c>
      <c r="I6437">
        <v>0.13</v>
      </c>
      <c r="J6437" t="s">
        <v>244</v>
      </c>
      <c r="K6437">
        <v>36.436399999999999</v>
      </c>
      <c r="L6437">
        <v>-81.763300000000001</v>
      </c>
      <c r="M6437" s="100" t="s">
        <v>38455</v>
      </c>
      <c r="N6437" t="s">
        <v>26332</v>
      </c>
      <c r="O6437" t="s">
        <v>42207</v>
      </c>
      <c r="P6437">
        <v>1</v>
      </c>
      <c r="Q6437" t="s">
        <v>28276</v>
      </c>
      <c r="R6437" t="s">
        <v>25821</v>
      </c>
      <c r="S6437" t="s">
        <v>26197</v>
      </c>
      <c r="T6437"/>
      <c r="U6437" t="s">
        <v>26198</v>
      </c>
      <c r="V6437" t="s">
        <v>26204</v>
      </c>
      <c r="W6437" s="91" t="s">
        <v>19189</v>
      </c>
      <c r="X6437" s="91" t="s">
        <v>31860</v>
      </c>
      <c r="Y6437" s="97"/>
      <c r="AA6437" s="91" t="str">
        <v>ROARI0.5T0.1JO</v>
      </c>
    </row>
    <row r="6438" spans="1:27" s="91" customFormat="1" ht="15" customHeight="1" x14ac:dyDescent="0.35">
      <c r="A6438" t="s">
        <v>19191</v>
      </c>
      <c r="B6438" t="s">
        <v>19190</v>
      </c>
      <c r="C6438" t="s">
        <v>19187</v>
      </c>
      <c r="D6438" t="s">
        <v>19192</v>
      </c>
      <c r="E6438"/>
      <c r="F6438" t="s">
        <v>28981</v>
      </c>
      <c r="G6438"/>
      <c r="H6438">
        <v>0.4</v>
      </c>
      <c r="I6438">
        <v>0.06</v>
      </c>
      <c r="J6438" t="s">
        <v>244</v>
      </c>
      <c r="K6438">
        <v>36.433199999999999</v>
      </c>
      <c r="L6438">
        <v>-81.763900000000007</v>
      </c>
      <c r="M6438" s="100" t="s">
        <v>38455</v>
      </c>
      <c r="N6438" t="s">
        <v>26332</v>
      </c>
      <c r="O6438" t="s">
        <v>42207</v>
      </c>
      <c r="P6438">
        <v>1</v>
      </c>
      <c r="Q6438" t="s">
        <v>28276</v>
      </c>
      <c r="R6438" t="s">
        <v>25821</v>
      </c>
      <c r="S6438" t="s">
        <v>26197</v>
      </c>
      <c r="T6438"/>
      <c r="U6438" t="s">
        <v>26198</v>
      </c>
      <c r="V6438" t="s">
        <v>26204</v>
      </c>
      <c r="W6438" s="91" t="s">
        <v>19193</v>
      </c>
      <c r="X6438" s="91" t="s">
        <v>31860</v>
      </c>
      <c r="Y6438" s="97"/>
      <c r="AA6438" s="91" t="str">
        <v>ROARI0.5T0.4JO</v>
      </c>
    </row>
    <row r="6439" spans="1:27" s="91" customFormat="1" ht="15" customHeight="1" x14ac:dyDescent="0.35">
      <c r="A6439" t="s">
        <v>28274</v>
      </c>
      <c r="B6439" t="s">
        <v>28273</v>
      </c>
      <c r="C6439" t="s">
        <v>19196</v>
      </c>
      <c r="D6439" t="s">
        <v>28275</v>
      </c>
      <c r="E6439"/>
      <c r="F6439" t="s">
        <v>29090</v>
      </c>
      <c r="G6439"/>
      <c r="H6439">
        <v>0.1</v>
      </c>
      <c r="I6439">
        <v>6.59</v>
      </c>
      <c r="J6439" t="s">
        <v>442</v>
      </c>
      <c r="K6439">
        <v>36.20825</v>
      </c>
      <c r="L6439">
        <v>-82.118499999999997</v>
      </c>
      <c r="M6439" s="100" t="s">
        <v>38455</v>
      </c>
      <c r="N6439" t="s">
        <v>26332</v>
      </c>
      <c r="O6439" t="s">
        <v>42174</v>
      </c>
      <c r="P6439">
        <v>1</v>
      </c>
      <c r="Q6439" t="s">
        <v>33303</v>
      </c>
      <c r="R6439" t="s">
        <v>25821</v>
      </c>
      <c r="S6439" t="s">
        <v>26197</v>
      </c>
      <c r="T6439"/>
      <c r="U6439" t="s">
        <v>26198</v>
      </c>
      <c r="V6439" t="s">
        <v>26204</v>
      </c>
      <c r="Y6439" s="97"/>
      <c r="AA6439" s="91" t="str">
        <v>ROARI000.1CT</v>
      </c>
    </row>
    <row r="6440" spans="1:27" s="91" customFormat="1" ht="15" customHeight="1" x14ac:dyDescent="0.35">
      <c r="A6440" t="s">
        <v>19195</v>
      </c>
      <c r="B6440" t="s">
        <v>19194</v>
      </c>
      <c r="C6440" t="s">
        <v>19196</v>
      </c>
      <c r="D6440" t="s">
        <v>19197</v>
      </c>
      <c r="E6440"/>
      <c r="F6440" t="s">
        <v>29090</v>
      </c>
      <c r="G6440"/>
      <c r="H6440">
        <v>0.1</v>
      </c>
      <c r="I6440">
        <v>14.17</v>
      </c>
      <c r="J6440" t="s">
        <v>244</v>
      </c>
      <c r="K6440">
        <v>36.441600000000001</v>
      </c>
      <c r="L6440">
        <v>-81.769400000000005</v>
      </c>
      <c r="M6440" s="100" t="s">
        <v>38455</v>
      </c>
      <c r="N6440" t="s">
        <v>26332</v>
      </c>
      <c r="O6440" t="s">
        <v>42207</v>
      </c>
      <c r="P6440">
        <v>1</v>
      </c>
      <c r="Q6440" t="s">
        <v>28276</v>
      </c>
      <c r="R6440" t="s">
        <v>25821</v>
      </c>
      <c r="S6440" t="s">
        <v>26197</v>
      </c>
      <c r="T6440"/>
      <c r="U6440" t="s">
        <v>26198</v>
      </c>
      <c r="V6440" t="s">
        <v>26204</v>
      </c>
      <c r="Y6440" s="97"/>
      <c r="AA6440" s="91" t="str">
        <v>ROARI000.1JO</v>
      </c>
    </row>
    <row r="6441" spans="1:27" s="91" customFormat="1" ht="15" customHeight="1" x14ac:dyDescent="0.35">
      <c r="A6441" t="s">
        <v>19199</v>
      </c>
      <c r="B6441" t="s">
        <v>19198</v>
      </c>
      <c r="C6441" t="s">
        <v>19196</v>
      </c>
      <c r="D6441" t="s">
        <v>19200</v>
      </c>
      <c r="E6441"/>
      <c r="F6441" t="s">
        <v>44</v>
      </c>
      <c r="G6441"/>
      <c r="H6441">
        <v>0.1</v>
      </c>
      <c r="I6441">
        <v>27.91</v>
      </c>
      <c r="J6441" t="s">
        <v>2535</v>
      </c>
      <c r="K6441">
        <v>35.435760000000002</v>
      </c>
      <c r="L6441">
        <v>-85.092879999999994</v>
      </c>
      <c r="M6441" s="100" t="s">
        <v>38386</v>
      </c>
      <c r="N6441" t="s">
        <v>29084</v>
      </c>
      <c r="O6441" t="s">
        <v>42173</v>
      </c>
      <c r="P6441">
        <v>3</v>
      </c>
      <c r="Q6441" t="s">
        <v>28277</v>
      </c>
      <c r="R6441" t="s">
        <v>25802</v>
      </c>
      <c r="S6441" t="s">
        <v>26197</v>
      </c>
      <c r="T6441"/>
      <c r="U6441" t="s">
        <v>26198</v>
      </c>
      <c r="V6441" t="s">
        <v>26204</v>
      </c>
      <c r="W6441" s="91" t="s">
        <v>19201</v>
      </c>
      <c r="X6441" s="91" t="s">
        <v>33304</v>
      </c>
      <c r="Y6441" s="97"/>
      <c r="AA6441" s="91" t="str">
        <v>ROARI000.1RH</v>
      </c>
    </row>
    <row r="6442" spans="1:27" s="91" customFormat="1" ht="15" customHeight="1" x14ac:dyDescent="0.35">
      <c r="A6442" t="s">
        <v>19203</v>
      </c>
      <c r="B6442" t="s">
        <v>19202</v>
      </c>
      <c r="C6442" t="s">
        <v>19204</v>
      </c>
      <c r="D6442" t="s">
        <v>19205</v>
      </c>
      <c r="E6442"/>
      <c r="F6442" t="s">
        <v>28985</v>
      </c>
      <c r="G6442"/>
      <c r="H6442">
        <v>0.1</v>
      </c>
      <c r="I6442">
        <v>49.26</v>
      </c>
      <c r="J6442" t="s">
        <v>553</v>
      </c>
      <c r="K6442">
        <v>35.716999999999999</v>
      </c>
      <c r="L6442">
        <v>-83.511099999999999</v>
      </c>
      <c r="M6442" s="100" t="s">
        <v>38394</v>
      </c>
      <c r="N6442" t="s">
        <v>26308</v>
      </c>
      <c r="O6442" t="s">
        <v>42208</v>
      </c>
      <c r="P6442">
        <v>5</v>
      </c>
      <c r="Q6442" t="s">
        <v>28278</v>
      </c>
      <c r="R6442" t="s">
        <v>25825</v>
      </c>
      <c r="S6442" t="s">
        <v>26197</v>
      </c>
      <c r="T6442"/>
      <c r="U6442" t="s">
        <v>26198</v>
      </c>
      <c r="V6442" t="s">
        <v>26204</v>
      </c>
      <c r="W6442" s="91" t="s">
        <v>19206</v>
      </c>
      <c r="X6442" s="91" t="s">
        <v>35840</v>
      </c>
      <c r="Y6442" s="97"/>
      <c r="AA6442" s="91" t="str">
        <v>ROARI000.1SV</v>
      </c>
    </row>
    <row r="6443" spans="1:27" s="91" customFormat="1" ht="15" customHeight="1" x14ac:dyDescent="0.35">
      <c r="A6443" t="s">
        <v>19208</v>
      </c>
      <c r="B6443" t="s">
        <v>19207</v>
      </c>
      <c r="C6443" t="s">
        <v>19204</v>
      </c>
      <c r="D6443" t="s">
        <v>19209</v>
      </c>
      <c r="E6443"/>
      <c r="F6443" t="s">
        <v>28985</v>
      </c>
      <c r="G6443"/>
      <c r="H6443">
        <v>0.3</v>
      </c>
      <c r="I6443">
        <v>7.12</v>
      </c>
      <c r="J6443" t="s">
        <v>553</v>
      </c>
      <c r="K6443">
        <v>35.717481999999997</v>
      </c>
      <c r="L6443">
        <v>-83.506778999999995</v>
      </c>
      <c r="M6443" s="100" t="s">
        <v>38394</v>
      </c>
      <c r="N6443" t="s">
        <v>26308</v>
      </c>
      <c r="O6443" t="s">
        <v>42208</v>
      </c>
      <c r="P6443">
        <v>5</v>
      </c>
      <c r="Q6443" t="s">
        <v>28278</v>
      </c>
      <c r="R6443" t="s">
        <v>25825</v>
      </c>
      <c r="S6443" t="s">
        <v>26197</v>
      </c>
      <c r="T6443"/>
      <c r="U6443" t="s">
        <v>26198</v>
      </c>
      <c r="V6443" t="s">
        <v>26204</v>
      </c>
      <c r="X6443" s="91" t="s">
        <v>29805</v>
      </c>
      <c r="Y6443" s="97"/>
      <c r="AA6443" s="91" t="str">
        <v>ROARI000.3SV</v>
      </c>
    </row>
    <row r="6444" spans="1:27" s="91" customFormat="1" ht="15" customHeight="1" x14ac:dyDescent="0.35">
      <c r="A6444" t="s">
        <v>19211</v>
      </c>
      <c r="B6444" t="s">
        <v>19210</v>
      </c>
      <c r="C6444" t="s">
        <v>19196</v>
      </c>
      <c r="D6444" t="s">
        <v>19212</v>
      </c>
      <c r="E6444"/>
      <c r="F6444" t="s">
        <v>44</v>
      </c>
      <c r="G6444"/>
      <c r="H6444">
        <v>0.3</v>
      </c>
      <c r="I6444">
        <v>1.21</v>
      </c>
      <c r="J6444" t="s">
        <v>230</v>
      </c>
      <c r="K6444">
        <v>36.145069999999997</v>
      </c>
      <c r="L6444">
        <v>-82.570499999999996</v>
      </c>
      <c r="M6444" s="100" t="s">
        <v>38387</v>
      </c>
      <c r="N6444" t="s">
        <v>26214</v>
      </c>
      <c r="O6444" t="s">
        <v>42209</v>
      </c>
      <c r="P6444">
        <v>5</v>
      </c>
      <c r="Q6444" t="s">
        <v>33305</v>
      </c>
      <c r="R6444" t="s">
        <v>25821</v>
      </c>
      <c r="S6444" t="s">
        <v>26197</v>
      </c>
      <c r="T6444"/>
      <c r="U6444" t="s">
        <v>26198</v>
      </c>
      <c r="V6444" t="s">
        <v>26204</v>
      </c>
      <c r="Y6444" s="97"/>
      <c r="AA6444" s="91" t="str">
        <v>ROARI000.3WN</v>
      </c>
    </row>
    <row r="6445" spans="1:27" s="91" customFormat="1" ht="15" customHeight="1" x14ac:dyDescent="0.35">
      <c r="A6445" t="s">
        <v>19214</v>
      </c>
      <c r="B6445" t="s">
        <v>19213</v>
      </c>
      <c r="C6445" t="s">
        <v>19196</v>
      </c>
      <c r="D6445" t="s">
        <v>19215</v>
      </c>
      <c r="E6445"/>
      <c r="F6445" t="s">
        <v>44</v>
      </c>
      <c r="G6445"/>
      <c r="H6445">
        <v>0.7</v>
      </c>
      <c r="I6445">
        <v>27.77</v>
      </c>
      <c r="J6445" t="s">
        <v>2535</v>
      </c>
      <c r="K6445">
        <v>35.441670000000002</v>
      </c>
      <c r="L6445">
        <v>-85.088890000000006</v>
      </c>
      <c r="M6445" s="100" t="s">
        <v>38386</v>
      </c>
      <c r="N6445" t="s">
        <v>29084</v>
      </c>
      <c r="O6445" t="s">
        <v>42173</v>
      </c>
      <c r="P6445">
        <v>3</v>
      </c>
      <c r="Q6445" t="s">
        <v>28277</v>
      </c>
      <c r="R6445" t="s">
        <v>25802</v>
      </c>
      <c r="S6445" t="s">
        <v>26197</v>
      </c>
      <c r="T6445"/>
      <c r="U6445" t="s">
        <v>26198</v>
      </c>
      <c r="V6445" t="s">
        <v>26204</v>
      </c>
      <c r="W6445" s="91" t="s">
        <v>19216</v>
      </c>
      <c r="X6445" s="91" t="s">
        <v>33306</v>
      </c>
      <c r="Y6445" s="97"/>
      <c r="AA6445" s="91" t="str">
        <v>ROARI000.7RH</v>
      </c>
    </row>
    <row r="6446" spans="1:27" s="91" customFormat="1" ht="15" customHeight="1" x14ac:dyDescent="0.35">
      <c r="A6446" t="s">
        <v>19218</v>
      </c>
      <c r="B6446" t="s">
        <v>19217</v>
      </c>
      <c r="C6446" t="s">
        <v>19219</v>
      </c>
      <c r="D6446" t="s">
        <v>19220</v>
      </c>
      <c r="E6446"/>
      <c r="F6446" t="s">
        <v>33</v>
      </c>
      <c r="G6446"/>
      <c r="H6446">
        <v>0.8</v>
      </c>
      <c r="I6446">
        <v>300.32</v>
      </c>
      <c r="J6446" t="s">
        <v>1870</v>
      </c>
      <c r="K6446">
        <v>36.378599999999999</v>
      </c>
      <c r="L6446">
        <v>-85.635499999999993</v>
      </c>
      <c r="M6446" s="100" t="s">
        <v>38458</v>
      </c>
      <c r="N6446" t="s">
        <v>26340</v>
      </c>
      <c r="O6446" t="s">
        <v>42175</v>
      </c>
      <c r="P6446">
        <v>5</v>
      </c>
      <c r="Q6446" t="s">
        <v>30823</v>
      </c>
      <c r="R6446" t="s">
        <v>25812</v>
      </c>
      <c r="S6446" t="s">
        <v>26197</v>
      </c>
      <c r="T6446" t="s">
        <v>26877</v>
      </c>
      <c r="U6446" t="s">
        <v>26207</v>
      </c>
      <c r="V6446" t="s">
        <v>26199</v>
      </c>
      <c r="W6446" s="91" t="s">
        <v>19221</v>
      </c>
      <c r="Y6446" s="97"/>
      <c r="AA6446" s="91" t="str">
        <v>ROARI000.8JA</v>
      </c>
    </row>
    <row r="6447" spans="1:27" s="91" customFormat="1" ht="15" customHeight="1" x14ac:dyDescent="0.35">
      <c r="A6447" t="s">
        <v>19223</v>
      </c>
      <c r="B6447" t="s">
        <v>19222</v>
      </c>
      <c r="C6447" t="s">
        <v>19196</v>
      </c>
      <c r="D6447" t="s">
        <v>19224</v>
      </c>
      <c r="E6447"/>
      <c r="F6447" t="s">
        <v>44</v>
      </c>
      <c r="G6447"/>
      <c r="H6447">
        <v>0.9</v>
      </c>
      <c r="I6447">
        <v>27.65</v>
      </c>
      <c r="J6447" t="s">
        <v>2535</v>
      </c>
      <c r="K6447">
        <v>35.445059999999998</v>
      </c>
      <c r="L6447">
        <v>-85.088729999999998</v>
      </c>
      <c r="M6447" s="100" t="s">
        <v>38386</v>
      </c>
      <c r="N6447" t="s">
        <v>29084</v>
      </c>
      <c r="O6447" t="s">
        <v>42173</v>
      </c>
      <c r="P6447">
        <v>3</v>
      </c>
      <c r="Q6447" t="s">
        <v>28277</v>
      </c>
      <c r="R6447" t="s">
        <v>25802</v>
      </c>
      <c r="S6447" t="s">
        <v>26197</v>
      </c>
      <c r="T6447"/>
      <c r="U6447" t="s">
        <v>26198</v>
      </c>
      <c r="V6447" t="s">
        <v>26204</v>
      </c>
      <c r="X6447" s="91" t="s">
        <v>33307</v>
      </c>
      <c r="Y6447" s="97"/>
      <c r="AA6447" s="91" t="str">
        <v>ROARI000.9RH</v>
      </c>
    </row>
    <row r="6448" spans="1:27" s="91" customFormat="1" ht="15" customHeight="1" x14ac:dyDescent="0.35">
      <c r="A6448" t="s">
        <v>19226</v>
      </c>
      <c r="B6448" t="s">
        <v>19225</v>
      </c>
      <c r="C6448" t="s">
        <v>19204</v>
      </c>
      <c r="D6448" t="s">
        <v>19227</v>
      </c>
      <c r="E6448"/>
      <c r="F6448" t="s">
        <v>28994</v>
      </c>
      <c r="G6448" t="s">
        <v>44</v>
      </c>
      <c r="H6448">
        <v>1</v>
      </c>
      <c r="I6448">
        <v>41.43</v>
      </c>
      <c r="J6448" t="s">
        <v>64</v>
      </c>
      <c r="K6448">
        <v>36.244500000000002</v>
      </c>
      <c r="L6448">
        <v>-82.893699999999995</v>
      </c>
      <c r="M6448" s="100" t="s">
        <v>38387</v>
      </c>
      <c r="N6448" t="s">
        <v>26214</v>
      </c>
      <c r="O6448" t="s">
        <v>42109</v>
      </c>
      <c r="P6448">
        <v>5</v>
      </c>
      <c r="Q6448" t="s">
        <v>33308</v>
      </c>
      <c r="R6448" t="s">
        <v>25821</v>
      </c>
      <c r="S6448" t="s">
        <v>26197</v>
      </c>
      <c r="T6448"/>
      <c r="U6448" t="s">
        <v>26198</v>
      </c>
      <c r="V6448" t="s">
        <v>26204</v>
      </c>
      <c r="X6448" s="91" t="s">
        <v>33309</v>
      </c>
      <c r="Y6448" s="97"/>
      <c r="AA6448" s="91" t="str">
        <v>ROARI001.0GE</v>
      </c>
    </row>
    <row r="6449" spans="1:27" s="91" customFormat="1" ht="15" customHeight="1" x14ac:dyDescent="0.35">
      <c r="A6449" t="s">
        <v>19229</v>
      </c>
      <c r="B6449" t="s">
        <v>19228</v>
      </c>
      <c r="C6449" t="s">
        <v>19196</v>
      </c>
      <c r="D6449" t="s">
        <v>19230</v>
      </c>
      <c r="E6449"/>
      <c r="F6449" t="s">
        <v>44</v>
      </c>
      <c r="G6449"/>
      <c r="H6449">
        <v>1.2</v>
      </c>
      <c r="I6449">
        <v>27.57</v>
      </c>
      <c r="J6449" t="s">
        <v>2535</v>
      </c>
      <c r="K6449">
        <v>35.448500000000003</v>
      </c>
      <c r="L6449">
        <v>-85.089200000000005</v>
      </c>
      <c r="M6449" s="100" t="s">
        <v>38386</v>
      </c>
      <c r="N6449" t="s">
        <v>29084</v>
      </c>
      <c r="O6449" t="s">
        <v>42173</v>
      </c>
      <c r="P6449">
        <v>3</v>
      </c>
      <c r="Q6449" t="s">
        <v>28277</v>
      </c>
      <c r="R6449" t="s">
        <v>25802</v>
      </c>
      <c r="S6449" t="s">
        <v>26197</v>
      </c>
      <c r="T6449"/>
      <c r="U6449" t="s">
        <v>26198</v>
      </c>
      <c r="V6449" t="s">
        <v>26204</v>
      </c>
      <c r="X6449" s="91" t="s">
        <v>33310</v>
      </c>
      <c r="Y6449" s="97"/>
      <c r="AA6449" s="91" t="str">
        <v>ROARI001.2RH</v>
      </c>
    </row>
    <row r="6450" spans="1:27" s="91" customFormat="1" ht="15" customHeight="1" x14ac:dyDescent="0.35">
      <c r="A6450" t="s">
        <v>19232</v>
      </c>
      <c r="B6450" t="s">
        <v>19231</v>
      </c>
      <c r="C6450" t="s">
        <v>19196</v>
      </c>
      <c r="D6450" t="s">
        <v>19233</v>
      </c>
      <c r="E6450"/>
      <c r="F6450" t="s">
        <v>29089</v>
      </c>
      <c r="G6450"/>
      <c r="H6450">
        <v>2.2999999999999998</v>
      </c>
      <c r="I6450">
        <v>26.36</v>
      </c>
      <c r="J6450" t="s">
        <v>2535</v>
      </c>
      <c r="K6450">
        <v>35.458219999999997</v>
      </c>
      <c r="L6450">
        <v>-85.105549999999994</v>
      </c>
      <c r="M6450" s="100" t="s">
        <v>38386</v>
      </c>
      <c r="N6450" t="s">
        <v>29084</v>
      </c>
      <c r="O6450" t="s">
        <v>42173</v>
      </c>
      <c r="P6450">
        <v>3</v>
      </c>
      <c r="Q6450" t="s">
        <v>28279</v>
      </c>
      <c r="R6450" t="s">
        <v>25802</v>
      </c>
      <c r="S6450" t="s">
        <v>26197</v>
      </c>
      <c r="T6450"/>
      <c r="U6450" t="s">
        <v>26198</v>
      </c>
      <c r="V6450" t="s">
        <v>26204</v>
      </c>
      <c r="Y6450" s="97"/>
      <c r="AA6450" s="91" t="str">
        <v>ROARI002.3RH</v>
      </c>
    </row>
    <row r="6451" spans="1:27" s="91" customFormat="1" ht="15" customHeight="1" x14ac:dyDescent="0.35">
      <c r="A6451" t="s">
        <v>19235</v>
      </c>
      <c r="B6451" t="s">
        <v>19234</v>
      </c>
      <c r="C6451" t="s">
        <v>19196</v>
      </c>
      <c r="D6451" t="s">
        <v>19236</v>
      </c>
      <c r="E6451"/>
      <c r="F6451" t="s">
        <v>29090</v>
      </c>
      <c r="G6451"/>
      <c r="H6451">
        <v>2.4</v>
      </c>
      <c r="I6451">
        <v>4.41</v>
      </c>
      <c r="J6451" t="s">
        <v>442</v>
      </c>
      <c r="K6451">
        <v>36.18365</v>
      </c>
      <c r="L6451">
        <v>-82.130179999999996</v>
      </c>
      <c r="M6451" s="100" t="s">
        <v>38455</v>
      </c>
      <c r="N6451" t="s">
        <v>26332</v>
      </c>
      <c r="O6451" t="s">
        <v>42174</v>
      </c>
      <c r="P6451">
        <v>1</v>
      </c>
      <c r="Q6451" t="s">
        <v>33303</v>
      </c>
      <c r="R6451" t="s">
        <v>25821</v>
      </c>
      <c r="S6451" t="s">
        <v>26197</v>
      </c>
      <c r="T6451"/>
      <c r="U6451" t="s">
        <v>26198</v>
      </c>
      <c r="V6451" t="s">
        <v>26204</v>
      </c>
      <c r="X6451" s="91" t="s">
        <v>35841</v>
      </c>
      <c r="Y6451" s="97"/>
      <c r="AA6451" s="91" t="str">
        <v>ROARI002.4CT</v>
      </c>
    </row>
    <row r="6452" spans="1:27" s="91" customFormat="1" ht="15" customHeight="1" x14ac:dyDescent="0.35">
      <c r="A6452" t="s">
        <v>19238</v>
      </c>
      <c r="B6452" t="s">
        <v>19237</v>
      </c>
      <c r="C6452" t="s">
        <v>19196</v>
      </c>
      <c r="D6452" t="s">
        <v>19239</v>
      </c>
      <c r="E6452"/>
      <c r="F6452" t="s">
        <v>29089</v>
      </c>
      <c r="G6452" t="s">
        <v>58</v>
      </c>
      <c r="H6452">
        <v>3.4</v>
      </c>
      <c r="I6452">
        <v>23.9</v>
      </c>
      <c r="J6452" t="s">
        <v>2535</v>
      </c>
      <c r="K6452">
        <v>35.468980000000002</v>
      </c>
      <c r="L6452">
        <v>-85.110420000000005</v>
      </c>
      <c r="M6452" s="100" t="s">
        <v>38386</v>
      </c>
      <c r="N6452" t="s">
        <v>29084</v>
      </c>
      <c r="O6452" t="s">
        <v>42173</v>
      </c>
      <c r="P6452">
        <v>3</v>
      </c>
      <c r="Q6452" t="s">
        <v>28279</v>
      </c>
      <c r="R6452" t="s">
        <v>25802</v>
      </c>
      <c r="S6452" t="s">
        <v>26197</v>
      </c>
      <c r="T6452"/>
      <c r="U6452" t="s">
        <v>26198</v>
      </c>
      <c r="V6452" t="s">
        <v>26204</v>
      </c>
      <c r="W6452" s="91" t="s">
        <v>19240</v>
      </c>
      <c r="X6452" s="91" t="s">
        <v>35842</v>
      </c>
      <c r="Y6452" s="97"/>
      <c r="AA6452" s="91" t="str">
        <v>ROARI003.4RH</v>
      </c>
    </row>
    <row r="6453" spans="1:27" s="91" customFormat="1" ht="15" customHeight="1" x14ac:dyDescent="0.35">
      <c r="A6453" t="s">
        <v>19242</v>
      </c>
      <c r="B6453" t="s">
        <v>19241</v>
      </c>
      <c r="C6453" t="s">
        <v>19204</v>
      </c>
      <c r="D6453" t="s">
        <v>19243</v>
      </c>
      <c r="E6453"/>
      <c r="F6453" t="s">
        <v>28994</v>
      </c>
      <c r="G6453"/>
      <c r="H6453">
        <v>4.3</v>
      </c>
      <c r="I6453">
        <v>30.2</v>
      </c>
      <c r="J6453" t="s">
        <v>64</v>
      </c>
      <c r="K6453">
        <v>36.228200000000001</v>
      </c>
      <c r="L6453">
        <v>-82.877700000000004</v>
      </c>
      <c r="M6453" s="100" t="s">
        <v>38387</v>
      </c>
      <c r="N6453" t="s">
        <v>26214</v>
      </c>
      <c r="O6453" t="s">
        <v>42109</v>
      </c>
      <c r="P6453">
        <v>5</v>
      </c>
      <c r="Q6453" t="s">
        <v>33308</v>
      </c>
      <c r="R6453" t="s">
        <v>25821</v>
      </c>
      <c r="S6453" t="s">
        <v>26197</v>
      </c>
      <c r="T6453"/>
      <c r="U6453" t="s">
        <v>26198</v>
      </c>
      <c r="V6453" t="s">
        <v>26204</v>
      </c>
      <c r="W6453" s="91" t="s">
        <v>35843</v>
      </c>
      <c r="X6453" s="91" t="s">
        <v>30203</v>
      </c>
      <c r="Y6453" s="97"/>
      <c r="AA6453" s="91" t="str">
        <v>ROARI004.3GE</v>
      </c>
    </row>
    <row r="6454" spans="1:27" s="91" customFormat="1" ht="15" customHeight="1" x14ac:dyDescent="0.35">
      <c r="A6454" t="s">
        <v>19245</v>
      </c>
      <c r="B6454" t="s">
        <v>19244</v>
      </c>
      <c r="C6454" t="s">
        <v>19219</v>
      </c>
      <c r="D6454" t="s">
        <v>19246</v>
      </c>
      <c r="E6454"/>
      <c r="F6454" t="s">
        <v>33</v>
      </c>
      <c r="G6454"/>
      <c r="H6454">
        <v>6.2</v>
      </c>
      <c r="I6454">
        <v>277.61</v>
      </c>
      <c r="J6454" t="s">
        <v>1870</v>
      </c>
      <c r="K6454">
        <v>36.360140000000001</v>
      </c>
      <c r="L6454">
        <v>-85.583839999999995</v>
      </c>
      <c r="M6454" s="100" t="s">
        <v>38458</v>
      </c>
      <c r="N6454" t="s">
        <v>26340</v>
      </c>
      <c r="O6454" t="s">
        <v>42175</v>
      </c>
      <c r="P6454">
        <v>5</v>
      </c>
      <c r="Q6454" t="s">
        <v>28280</v>
      </c>
      <c r="R6454" t="s">
        <v>25812</v>
      </c>
      <c r="S6454" t="s">
        <v>26197</v>
      </c>
      <c r="T6454"/>
      <c r="U6454" t="s">
        <v>26198</v>
      </c>
      <c r="V6454" t="s">
        <v>26199</v>
      </c>
      <c r="W6454" s="91" t="s">
        <v>19247</v>
      </c>
      <c r="Y6454" s="97"/>
      <c r="AA6454" s="91" t="str">
        <v>ROARI006.2JA</v>
      </c>
    </row>
    <row r="6455" spans="1:27" s="91" customFormat="1" ht="15" customHeight="1" x14ac:dyDescent="0.35">
      <c r="A6455" t="s">
        <v>19249</v>
      </c>
      <c r="B6455" t="s">
        <v>19248</v>
      </c>
      <c r="C6455" t="s">
        <v>19219</v>
      </c>
      <c r="D6455" t="s">
        <v>19250</v>
      </c>
      <c r="E6455"/>
      <c r="F6455" t="s">
        <v>29086</v>
      </c>
      <c r="G6455"/>
      <c r="H6455">
        <v>9</v>
      </c>
      <c r="I6455">
        <v>202.79</v>
      </c>
      <c r="J6455" t="s">
        <v>1870</v>
      </c>
      <c r="K6455">
        <v>36.338200000000001</v>
      </c>
      <c r="L6455">
        <v>-85.545000000000002</v>
      </c>
      <c r="M6455" s="100" t="s">
        <v>38458</v>
      </c>
      <c r="N6455" t="s">
        <v>26340</v>
      </c>
      <c r="O6455" t="s">
        <v>42175</v>
      </c>
      <c r="P6455">
        <v>5</v>
      </c>
      <c r="Q6455" t="s">
        <v>28280</v>
      </c>
      <c r="R6455" t="s">
        <v>25812</v>
      </c>
      <c r="S6455" t="s">
        <v>26197</v>
      </c>
      <c r="T6455"/>
      <c r="U6455" t="s">
        <v>26198</v>
      </c>
      <c r="V6455" t="s">
        <v>26199</v>
      </c>
      <c r="X6455" s="91" t="s">
        <v>33311</v>
      </c>
      <c r="Y6455" s="97"/>
      <c r="AA6455" s="91" t="str">
        <v>ROARI009.0JA</v>
      </c>
    </row>
    <row r="6456" spans="1:27" s="91" customFormat="1" ht="15" customHeight="1" x14ac:dyDescent="0.35">
      <c r="A6456" t="s">
        <v>19252</v>
      </c>
      <c r="B6456" t="s">
        <v>19251</v>
      </c>
      <c r="C6456" t="s">
        <v>19219</v>
      </c>
      <c r="D6456" t="s">
        <v>19253</v>
      </c>
      <c r="E6456"/>
      <c r="F6456" t="s">
        <v>33</v>
      </c>
      <c r="G6456"/>
      <c r="H6456">
        <v>9.4</v>
      </c>
      <c r="I6456">
        <v>203.39</v>
      </c>
      <c r="J6456" t="s">
        <v>1870</v>
      </c>
      <c r="K6456">
        <v>36.353611000000001</v>
      </c>
      <c r="L6456">
        <v>-85.542500000000004</v>
      </c>
      <c r="M6456" s="100" t="s">
        <v>38458</v>
      </c>
      <c r="N6456" t="s">
        <v>26340</v>
      </c>
      <c r="O6456" t="s">
        <v>42175</v>
      </c>
      <c r="P6456">
        <v>5</v>
      </c>
      <c r="Q6456" t="s">
        <v>28280</v>
      </c>
      <c r="R6456" t="s">
        <v>25812</v>
      </c>
      <c r="S6456" t="s">
        <v>26197</v>
      </c>
      <c r="T6456"/>
      <c r="U6456" t="s">
        <v>26198</v>
      </c>
      <c r="V6456" t="s">
        <v>26199</v>
      </c>
      <c r="Y6456" s="97"/>
      <c r="AA6456" s="91" t="str">
        <v>ROARI009.4JA</v>
      </c>
    </row>
    <row r="6457" spans="1:27" s="91" customFormat="1" ht="15" customHeight="1" x14ac:dyDescent="0.35">
      <c r="A6457" s="310" t="s">
        <v>43718</v>
      </c>
      <c r="B6457" s="310" t="s">
        <v>43719</v>
      </c>
      <c r="C6457" s="310" t="s">
        <v>19196</v>
      </c>
      <c r="D6457" s="310" t="s">
        <v>43720</v>
      </c>
      <c r="E6457" s="310"/>
      <c r="F6457" s="310" t="s">
        <v>58</v>
      </c>
      <c r="G6457" s="310"/>
      <c r="H6457" s="314">
        <v>16.7</v>
      </c>
      <c r="I6457" s="314">
        <v>8.68</v>
      </c>
      <c r="J6457" s="310" t="s">
        <v>249</v>
      </c>
      <c r="K6457" s="314">
        <v>35.491419999999998</v>
      </c>
      <c r="L6457" s="314">
        <v>-85.152680000000004</v>
      </c>
      <c r="M6457" s="314" t="s">
        <v>38386</v>
      </c>
      <c r="N6457" s="310" t="s">
        <v>29084</v>
      </c>
      <c r="O6457" s="310" t="s">
        <v>43717</v>
      </c>
      <c r="P6457" s="314">
        <v>3</v>
      </c>
      <c r="Q6457" s="310" t="s">
        <v>28279</v>
      </c>
      <c r="R6457" s="310" t="s">
        <v>25802</v>
      </c>
      <c r="S6457" s="310" t="s">
        <v>26197</v>
      </c>
      <c r="T6457" s="310"/>
      <c r="U6457" s="310" t="s">
        <v>26198</v>
      </c>
      <c r="V6457" s="310" t="s">
        <v>26204</v>
      </c>
      <c r="Y6457" s="97"/>
      <c r="AA6457" s="91" t="str">
        <v>ROARI016.7BL</v>
      </c>
    </row>
    <row r="6458" spans="1:27" s="91" customFormat="1" ht="15" customHeight="1" x14ac:dyDescent="0.35">
      <c r="A6458" t="s">
        <v>19255</v>
      </c>
      <c r="B6458" t="s">
        <v>19254</v>
      </c>
      <c r="C6458" t="s">
        <v>19196</v>
      </c>
      <c r="D6458" t="s">
        <v>19256</v>
      </c>
      <c r="E6458"/>
      <c r="F6458" t="s">
        <v>58</v>
      </c>
      <c r="G6458"/>
      <c r="H6458">
        <v>20</v>
      </c>
      <c r="I6458">
        <v>3.82</v>
      </c>
      <c r="J6458" t="s">
        <v>249</v>
      </c>
      <c r="K6458">
        <v>35.520659999999999</v>
      </c>
      <c r="L6458">
        <v>-85.157589999999999</v>
      </c>
      <c r="M6458" s="100" t="s">
        <v>38386</v>
      </c>
      <c r="N6458" t="s">
        <v>29084</v>
      </c>
      <c r="O6458" t="s">
        <v>42173</v>
      </c>
      <c r="P6458">
        <v>3</v>
      </c>
      <c r="Q6458" t="s">
        <v>28279</v>
      </c>
      <c r="R6458" t="s">
        <v>25802</v>
      </c>
      <c r="S6458" t="s">
        <v>26197</v>
      </c>
      <c r="T6458"/>
      <c r="U6458" t="s">
        <v>26198</v>
      </c>
      <c r="V6458" t="s">
        <v>26199</v>
      </c>
      <c r="X6458" s="91" t="s">
        <v>33312</v>
      </c>
      <c r="Y6458" s="97"/>
      <c r="AA6458" s="91" t="str">
        <v>ROARI020.0BL</v>
      </c>
    </row>
    <row r="6459" spans="1:27" s="91" customFormat="1" ht="15" customHeight="1" x14ac:dyDescent="0.35">
      <c r="A6459" t="s">
        <v>19258</v>
      </c>
      <c r="B6459" t="s">
        <v>19257</v>
      </c>
      <c r="C6459" t="s">
        <v>19219</v>
      </c>
      <c r="D6459" t="s">
        <v>19259</v>
      </c>
      <c r="E6459"/>
      <c r="F6459" t="s">
        <v>29086</v>
      </c>
      <c r="G6459"/>
      <c r="H6459">
        <v>21.8</v>
      </c>
      <c r="I6459">
        <v>75.09</v>
      </c>
      <c r="J6459" t="s">
        <v>826</v>
      </c>
      <c r="K6459">
        <v>36.342778000000003</v>
      </c>
      <c r="L6459">
        <v>-85.425555000000003</v>
      </c>
      <c r="M6459" s="100" t="s">
        <v>38458</v>
      </c>
      <c r="N6459" t="s">
        <v>26340</v>
      </c>
      <c r="O6459" t="s">
        <v>40050</v>
      </c>
      <c r="P6459">
        <v>5</v>
      </c>
      <c r="Q6459" t="s">
        <v>33313</v>
      </c>
      <c r="R6459" t="s">
        <v>25812</v>
      </c>
      <c r="S6459" t="s">
        <v>26197</v>
      </c>
      <c r="T6459"/>
      <c r="U6459" t="s">
        <v>26198</v>
      </c>
      <c r="V6459" t="s">
        <v>26199</v>
      </c>
      <c r="W6459" s="91" t="s">
        <v>40051</v>
      </c>
      <c r="Y6459" s="97"/>
      <c r="AA6459" s="91" t="str">
        <v>ROARI021.8OV</v>
      </c>
    </row>
    <row r="6460" spans="1:27" s="91" customFormat="1" ht="15" customHeight="1" x14ac:dyDescent="0.35">
      <c r="A6460" t="s">
        <v>19261</v>
      </c>
      <c r="B6460" t="s">
        <v>19260</v>
      </c>
      <c r="C6460" t="s">
        <v>19219</v>
      </c>
      <c r="D6460" t="s">
        <v>19262</v>
      </c>
      <c r="E6460"/>
      <c r="F6460" t="s">
        <v>29086</v>
      </c>
      <c r="G6460"/>
      <c r="H6460">
        <v>29.2</v>
      </c>
      <c r="I6460">
        <v>65.56</v>
      </c>
      <c r="J6460" t="s">
        <v>826</v>
      </c>
      <c r="K6460">
        <v>36.338332999999999</v>
      </c>
      <c r="L6460">
        <v>-85.376945000000006</v>
      </c>
      <c r="M6460" s="100" t="s">
        <v>38458</v>
      </c>
      <c r="N6460" t="s">
        <v>26340</v>
      </c>
      <c r="O6460" t="s">
        <v>42176</v>
      </c>
      <c r="P6460">
        <v>5</v>
      </c>
      <c r="Q6460" t="s">
        <v>33313</v>
      </c>
      <c r="R6460" t="s">
        <v>25812</v>
      </c>
      <c r="S6460" t="s">
        <v>26197</v>
      </c>
      <c r="T6460"/>
      <c r="U6460" t="s">
        <v>26198</v>
      </c>
      <c r="V6460" t="s">
        <v>26199</v>
      </c>
      <c r="Y6460" s="97"/>
      <c r="AA6460" s="91" t="str">
        <v>ROARI029.2OV</v>
      </c>
    </row>
    <row r="6461" spans="1:27" s="91" customFormat="1" ht="15" customHeight="1" x14ac:dyDescent="0.35">
      <c r="A6461" t="s">
        <v>19264</v>
      </c>
      <c r="B6461" t="s">
        <v>19263</v>
      </c>
      <c r="C6461" t="s">
        <v>19265</v>
      </c>
      <c r="D6461" t="s">
        <v>19266</v>
      </c>
      <c r="E6461"/>
      <c r="F6461" t="s">
        <v>929</v>
      </c>
      <c r="G6461"/>
      <c r="H6461">
        <v>0</v>
      </c>
      <c r="I6461">
        <v>2.37</v>
      </c>
      <c r="J6461" t="s">
        <v>919</v>
      </c>
      <c r="K6461">
        <v>35.004480000000001</v>
      </c>
      <c r="L6461">
        <v>-90.121790000000004</v>
      </c>
      <c r="M6461" s="100" t="s">
        <v>38557</v>
      </c>
      <c r="N6461" t="s">
        <v>26435</v>
      </c>
      <c r="O6461" t="s">
        <v>43366</v>
      </c>
      <c r="P6461">
        <v>1</v>
      </c>
      <c r="Q6461" t="s">
        <v>27435</v>
      </c>
      <c r="R6461" t="s">
        <v>25828</v>
      </c>
      <c r="S6461" t="s">
        <v>26197</v>
      </c>
      <c r="T6461" t="s">
        <v>35844</v>
      </c>
      <c r="U6461" t="s">
        <v>26207</v>
      </c>
      <c r="V6461" t="s">
        <v>26199</v>
      </c>
      <c r="Y6461" s="97"/>
      <c r="AA6461" s="91" t="str">
        <v>ROBCO000.0SH</v>
      </c>
    </row>
    <row r="6462" spans="1:27" s="91" customFormat="1" ht="15" customHeight="1" x14ac:dyDescent="0.35">
      <c r="A6462" t="s">
        <v>19268</v>
      </c>
      <c r="B6462" t="s">
        <v>19267</v>
      </c>
      <c r="C6462" t="s">
        <v>19269</v>
      </c>
      <c r="D6462" t="s">
        <v>19270</v>
      </c>
      <c r="E6462"/>
      <c r="F6462" t="s">
        <v>9</v>
      </c>
      <c r="G6462"/>
      <c r="H6462">
        <v>0.1</v>
      </c>
      <c r="I6462">
        <v>2.29</v>
      </c>
      <c r="J6462" t="s">
        <v>3832</v>
      </c>
      <c r="K6462">
        <v>35.076259999999998</v>
      </c>
      <c r="L6462">
        <v>-88.920479999999998</v>
      </c>
      <c r="M6462" s="100" t="s">
        <v>38450</v>
      </c>
      <c r="N6462" t="s">
        <v>26319</v>
      </c>
      <c r="O6462" t="s">
        <v>42102</v>
      </c>
      <c r="P6462">
        <v>4</v>
      </c>
      <c r="Q6462" t="s">
        <v>28281</v>
      </c>
      <c r="R6462" t="s">
        <v>25828</v>
      </c>
      <c r="S6462" t="s">
        <v>26197</v>
      </c>
      <c r="T6462"/>
      <c r="U6462" t="s">
        <v>26198</v>
      </c>
      <c r="V6462" t="s">
        <v>26199</v>
      </c>
      <c r="Y6462" s="97"/>
      <c r="AA6462" s="91" t="str">
        <v>ROBER000.1HR</v>
      </c>
    </row>
    <row r="6463" spans="1:27" s="91" customFormat="1" ht="15" customHeight="1" x14ac:dyDescent="0.35">
      <c r="A6463" t="s">
        <v>19272</v>
      </c>
      <c r="B6463" t="s">
        <v>19271</v>
      </c>
      <c r="C6463" t="s">
        <v>19273</v>
      </c>
      <c r="D6463" t="s">
        <v>19274</v>
      </c>
      <c r="E6463"/>
      <c r="F6463" t="s">
        <v>44</v>
      </c>
      <c r="G6463"/>
      <c r="H6463">
        <v>0.7</v>
      </c>
      <c r="I6463">
        <v>17.41</v>
      </c>
      <c r="J6463" t="s">
        <v>68</v>
      </c>
      <c r="K6463">
        <v>36.359699999999997</v>
      </c>
      <c r="L6463">
        <v>-83.036699999999996</v>
      </c>
      <c r="M6463" s="100" t="s">
        <v>38388</v>
      </c>
      <c r="N6463" t="s">
        <v>18813</v>
      </c>
      <c r="O6463" t="s">
        <v>42177</v>
      </c>
      <c r="P6463">
        <v>4</v>
      </c>
      <c r="Q6463" t="s">
        <v>33314</v>
      </c>
      <c r="R6463" t="s">
        <v>25821</v>
      </c>
      <c r="S6463" t="s">
        <v>26197</v>
      </c>
      <c r="T6463" t="s">
        <v>26927</v>
      </c>
      <c r="U6463" t="s">
        <v>26207</v>
      </c>
      <c r="V6463" t="s">
        <v>26204</v>
      </c>
      <c r="Y6463" s="97"/>
      <c r="AA6463" s="91" t="str">
        <v>ROBER000.7HS</v>
      </c>
    </row>
    <row r="6464" spans="1:27" s="91" customFormat="1" ht="15" customHeight="1" x14ac:dyDescent="0.35">
      <c r="A6464" t="s">
        <v>19276</v>
      </c>
      <c r="B6464" t="s">
        <v>19275</v>
      </c>
      <c r="C6464" t="s">
        <v>19277</v>
      </c>
      <c r="D6464" t="s">
        <v>19278</v>
      </c>
      <c r="E6464"/>
      <c r="F6464" t="s">
        <v>29083</v>
      </c>
      <c r="G6464"/>
      <c r="H6464">
        <v>1</v>
      </c>
      <c r="I6464">
        <v>4.7699999999999996</v>
      </c>
      <c r="J6464" t="s">
        <v>423</v>
      </c>
      <c r="K6464">
        <v>35.906388999999997</v>
      </c>
      <c r="L6464">
        <v>-87.908889000000002</v>
      </c>
      <c r="M6464" s="100" t="s">
        <v>38402</v>
      </c>
      <c r="N6464" t="s">
        <v>26242</v>
      </c>
      <c r="O6464" t="s">
        <v>42178</v>
      </c>
      <c r="P6464">
        <v>3</v>
      </c>
      <c r="Q6464" t="s">
        <v>33315</v>
      </c>
      <c r="R6464" t="s">
        <v>25829</v>
      </c>
      <c r="S6464" t="s">
        <v>26197</v>
      </c>
      <c r="T6464"/>
      <c r="U6464" t="s">
        <v>26198</v>
      </c>
      <c r="V6464" t="s">
        <v>26199</v>
      </c>
      <c r="Y6464" s="97"/>
      <c r="AA6464" s="91" t="str">
        <v>ROBER001.0HU</v>
      </c>
    </row>
    <row r="6465" spans="1:27" s="91" customFormat="1" ht="15" customHeight="1" x14ac:dyDescent="0.35">
      <c r="A6465" t="s">
        <v>19280</v>
      </c>
      <c r="B6465" t="s">
        <v>19279</v>
      </c>
      <c r="C6465" t="s">
        <v>19273</v>
      </c>
      <c r="D6465" t="s">
        <v>19281</v>
      </c>
      <c r="E6465"/>
      <c r="F6465" t="s">
        <v>28994</v>
      </c>
      <c r="G6465"/>
      <c r="H6465">
        <v>3.2</v>
      </c>
      <c r="I6465">
        <v>13</v>
      </c>
      <c r="J6465" t="s">
        <v>68</v>
      </c>
      <c r="K6465">
        <v>36.331899999999997</v>
      </c>
      <c r="L6465">
        <v>-83.046400000000006</v>
      </c>
      <c r="M6465" s="100" t="s">
        <v>38388</v>
      </c>
      <c r="N6465" t="s">
        <v>18813</v>
      </c>
      <c r="O6465" t="s">
        <v>42177</v>
      </c>
      <c r="P6465">
        <v>4</v>
      </c>
      <c r="Q6465" t="s">
        <v>33314</v>
      </c>
      <c r="R6465" t="s">
        <v>25821</v>
      </c>
      <c r="S6465" t="s">
        <v>26197</v>
      </c>
      <c r="T6465"/>
      <c r="U6465" t="s">
        <v>26198</v>
      </c>
      <c r="V6465" t="s">
        <v>26204</v>
      </c>
      <c r="X6465" s="91" t="s">
        <v>33316</v>
      </c>
      <c r="Y6465" s="97"/>
      <c r="AA6465" s="91" t="str">
        <v>ROBER003.2HS</v>
      </c>
    </row>
    <row r="6466" spans="1:27" s="91" customFormat="1" ht="15" customHeight="1" x14ac:dyDescent="0.35">
      <c r="A6466" t="s">
        <v>19283</v>
      </c>
      <c r="B6466" t="s">
        <v>19282</v>
      </c>
      <c r="C6466" t="s">
        <v>19284</v>
      </c>
      <c r="D6466" t="s">
        <v>19285</v>
      </c>
      <c r="E6466"/>
      <c r="F6466" t="s">
        <v>44</v>
      </c>
      <c r="G6466"/>
      <c r="H6466">
        <v>0.1</v>
      </c>
      <c r="I6466">
        <v>2.91</v>
      </c>
      <c r="J6466" t="s">
        <v>270</v>
      </c>
      <c r="K6466">
        <v>36.517000000000003</v>
      </c>
      <c r="L6466">
        <v>-82.351799999999997</v>
      </c>
      <c r="M6466" s="100" t="s">
        <v>38412</v>
      </c>
      <c r="N6466" t="s">
        <v>29031</v>
      </c>
      <c r="O6466" t="s">
        <v>42124</v>
      </c>
      <c r="P6466">
        <v>2</v>
      </c>
      <c r="Q6466" t="s">
        <v>33317</v>
      </c>
      <c r="R6466" t="s">
        <v>25821</v>
      </c>
      <c r="S6466" t="s">
        <v>26197</v>
      </c>
      <c r="T6466"/>
      <c r="U6466" t="s">
        <v>26198</v>
      </c>
      <c r="V6466" t="s">
        <v>26204</v>
      </c>
      <c r="Y6466" s="97"/>
      <c r="AA6466" s="91" t="str">
        <v>ROBIN000.1SU</v>
      </c>
    </row>
    <row r="6467" spans="1:27" s="91" customFormat="1" ht="15" customHeight="1" x14ac:dyDescent="0.35">
      <c r="A6467" t="s">
        <v>19287</v>
      </c>
      <c r="B6467" t="s">
        <v>19286</v>
      </c>
      <c r="C6467" t="s">
        <v>19288</v>
      </c>
      <c r="D6467" t="s">
        <v>19289</v>
      </c>
      <c r="E6467"/>
      <c r="F6467" t="s">
        <v>33</v>
      </c>
      <c r="G6467"/>
      <c r="H6467">
        <v>0.1</v>
      </c>
      <c r="I6467">
        <v>3.45</v>
      </c>
      <c r="J6467" t="s">
        <v>95</v>
      </c>
      <c r="K6467">
        <v>35.842500000000001</v>
      </c>
      <c r="L6467">
        <v>-87.032777999999993</v>
      </c>
      <c r="M6467" s="100" t="s">
        <v>38379</v>
      </c>
      <c r="N6467" t="s">
        <v>26205</v>
      </c>
      <c r="O6467" t="s">
        <v>42145</v>
      </c>
      <c r="P6467">
        <v>1</v>
      </c>
      <c r="Q6467" t="s">
        <v>28284</v>
      </c>
      <c r="R6467" t="s">
        <v>25829</v>
      </c>
      <c r="S6467" t="s">
        <v>26197</v>
      </c>
      <c r="T6467"/>
      <c r="U6467" t="s">
        <v>26198</v>
      </c>
      <c r="V6467" t="s">
        <v>26199</v>
      </c>
      <c r="X6467" s="91" t="s">
        <v>33318</v>
      </c>
      <c r="Y6467" s="97"/>
      <c r="AA6467" s="91" t="str">
        <v>ROBIN000.1WI</v>
      </c>
    </row>
    <row r="6468" spans="1:27" s="91" customFormat="1" ht="15" customHeight="1" x14ac:dyDescent="0.35">
      <c r="A6468" t="s">
        <v>19291</v>
      </c>
      <c r="B6468" t="s">
        <v>19290</v>
      </c>
      <c r="C6468" t="s">
        <v>19284</v>
      </c>
      <c r="D6468" t="s">
        <v>19292</v>
      </c>
      <c r="E6468"/>
      <c r="F6468" t="s">
        <v>33</v>
      </c>
      <c r="G6468"/>
      <c r="H6468">
        <v>0.3</v>
      </c>
      <c r="I6468">
        <v>17.2</v>
      </c>
      <c r="J6468" t="s">
        <v>454</v>
      </c>
      <c r="K6468">
        <v>35.088056000000002</v>
      </c>
      <c r="L6468">
        <v>-86.274444000000003</v>
      </c>
      <c r="M6468" s="100" t="s">
        <v>38457</v>
      </c>
      <c r="N6468" t="s">
        <v>26336</v>
      </c>
      <c r="O6468" t="s">
        <v>42170</v>
      </c>
      <c r="P6468">
        <v>2</v>
      </c>
      <c r="Q6468" t="s">
        <v>28282</v>
      </c>
      <c r="R6468" t="s">
        <v>25808</v>
      </c>
      <c r="S6468" t="s">
        <v>26197</v>
      </c>
      <c r="T6468"/>
      <c r="U6468" t="s">
        <v>26198</v>
      </c>
      <c r="V6468" t="s">
        <v>26199</v>
      </c>
      <c r="Y6468" s="97"/>
      <c r="AA6468" s="91" t="str">
        <v>ROBIN000.3FR</v>
      </c>
    </row>
    <row r="6469" spans="1:27" s="91" customFormat="1" ht="15" customHeight="1" x14ac:dyDescent="0.35">
      <c r="A6469" t="s">
        <v>19294</v>
      </c>
      <c r="B6469" t="s">
        <v>19293</v>
      </c>
      <c r="C6469" t="s">
        <v>19295</v>
      </c>
      <c r="D6469" t="s">
        <v>19296</v>
      </c>
      <c r="E6469"/>
      <c r="F6469" t="s">
        <v>29083</v>
      </c>
      <c r="G6469"/>
      <c r="H6469">
        <v>0.3</v>
      </c>
      <c r="I6469">
        <v>4.1500000000000004</v>
      </c>
      <c r="J6469" t="s">
        <v>100</v>
      </c>
      <c r="K6469">
        <v>35.443899999999999</v>
      </c>
      <c r="L6469">
        <v>-87.636499999999998</v>
      </c>
      <c r="M6469" s="100" t="s">
        <v>38391</v>
      </c>
      <c r="N6469" t="s">
        <v>26220</v>
      </c>
      <c r="O6469" t="s">
        <v>42168</v>
      </c>
      <c r="P6469">
        <v>5</v>
      </c>
      <c r="Q6469" t="s">
        <v>33319</v>
      </c>
      <c r="R6469" t="s">
        <v>25808</v>
      </c>
      <c r="S6469" t="s">
        <v>26197</v>
      </c>
      <c r="T6469"/>
      <c r="U6469" t="s">
        <v>26198</v>
      </c>
      <c r="V6469" t="s">
        <v>26199</v>
      </c>
      <c r="Y6469" s="97"/>
      <c r="AA6469" s="91" t="str">
        <v>ROBIN000.3LS</v>
      </c>
    </row>
    <row r="6470" spans="1:27" s="91" customFormat="1" ht="15" customHeight="1" x14ac:dyDescent="0.35">
      <c r="A6470" t="s">
        <v>19298</v>
      </c>
      <c r="B6470" t="s">
        <v>19297</v>
      </c>
      <c r="C6470" t="s">
        <v>19288</v>
      </c>
      <c r="D6470" t="s">
        <v>19299</v>
      </c>
      <c r="E6470"/>
      <c r="F6470" t="s">
        <v>29083</v>
      </c>
      <c r="G6470"/>
      <c r="H6470">
        <v>0.4</v>
      </c>
      <c r="I6470">
        <v>3.44</v>
      </c>
      <c r="J6470" t="s">
        <v>95</v>
      </c>
      <c r="K6470">
        <v>35.8414</v>
      </c>
      <c r="L6470">
        <v>-87.031899999999993</v>
      </c>
      <c r="M6470" s="100" t="s">
        <v>38379</v>
      </c>
      <c r="N6470" t="s">
        <v>26205</v>
      </c>
      <c r="O6470" t="s">
        <v>42145</v>
      </c>
      <c r="P6470">
        <v>1</v>
      </c>
      <c r="Q6470" t="s">
        <v>28284</v>
      </c>
      <c r="R6470" t="s">
        <v>25829</v>
      </c>
      <c r="S6470" t="s">
        <v>26197</v>
      </c>
      <c r="T6470"/>
      <c r="U6470" t="s">
        <v>26198</v>
      </c>
      <c r="V6470" t="s">
        <v>26199</v>
      </c>
      <c r="Y6470" s="97"/>
      <c r="AA6470" s="91" t="str">
        <v>ROBIN000.4WI</v>
      </c>
    </row>
    <row r="6471" spans="1:27" s="91" customFormat="1" ht="15" customHeight="1" x14ac:dyDescent="0.35">
      <c r="A6471" t="s">
        <v>19301</v>
      </c>
      <c r="B6471" t="s">
        <v>19300</v>
      </c>
      <c r="C6471" t="s">
        <v>19284</v>
      </c>
      <c r="D6471" t="s">
        <v>19302</v>
      </c>
      <c r="E6471"/>
      <c r="F6471" t="s">
        <v>44</v>
      </c>
      <c r="G6471"/>
      <c r="H6471">
        <v>0.5</v>
      </c>
      <c r="I6471">
        <v>2.21</v>
      </c>
      <c r="J6471" t="s">
        <v>319</v>
      </c>
      <c r="K6471">
        <v>36.176369999999999</v>
      </c>
      <c r="L6471">
        <v>-83.215590000000006</v>
      </c>
      <c r="M6471" s="100" t="s">
        <v>38387</v>
      </c>
      <c r="N6471" t="s">
        <v>26214</v>
      </c>
      <c r="O6471" t="s">
        <v>42169</v>
      </c>
      <c r="P6471">
        <v>5</v>
      </c>
      <c r="Q6471" t="s">
        <v>28283</v>
      </c>
      <c r="R6471" t="s">
        <v>25825</v>
      </c>
      <c r="S6471" t="s">
        <v>26197</v>
      </c>
      <c r="T6471"/>
      <c r="U6471" t="s">
        <v>26198</v>
      </c>
      <c r="V6471" t="s">
        <v>26204</v>
      </c>
      <c r="X6471" s="91" t="s">
        <v>30712</v>
      </c>
      <c r="Y6471" s="97"/>
      <c r="AA6471" s="91" t="str">
        <v>ROBIN000.5HA</v>
      </c>
    </row>
    <row r="6472" spans="1:27" s="91" customFormat="1" ht="15" customHeight="1" x14ac:dyDescent="0.35">
      <c r="A6472" t="s">
        <v>19304</v>
      </c>
      <c r="B6472" t="s">
        <v>19303</v>
      </c>
      <c r="C6472" t="s">
        <v>19284</v>
      </c>
      <c r="D6472" t="s">
        <v>41657</v>
      </c>
      <c r="E6472"/>
      <c r="F6472" t="s">
        <v>33</v>
      </c>
      <c r="G6472" t="s">
        <v>29086</v>
      </c>
      <c r="H6472">
        <v>0.6</v>
      </c>
      <c r="I6472">
        <v>17.059999999999999</v>
      </c>
      <c r="J6472" t="s">
        <v>454</v>
      </c>
      <c r="K6472">
        <v>35.084269999999997</v>
      </c>
      <c r="L6472">
        <v>-86.278530000000003</v>
      </c>
      <c r="M6472" s="100" t="s">
        <v>38457</v>
      </c>
      <c r="N6472" t="s">
        <v>26336</v>
      </c>
      <c r="O6472" t="s">
        <v>42170</v>
      </c>
      <c r="P6472">
        <v>2</v>
      </c>
      <c r="Q6472" t="s">
        <v>28282</v>
      </c>
      <c r="R6472" t="s">
        <v>25808</v>
      </c>
      <c r="S6472" t="s">
        <v>26197</v>
      </c>
      <c r="T6472"/>
      <c r="U6472" t="s">
        <v>26198</v>
      </c>
      <c r="V6472" t="s">
        <v>26199</v>
      </c>
      <c r="W6472" s="91" t="s">
        <v>35845</v>
      </c>
      <c r="X6472" s="91" t="s">
        <v>42171</v>
      </c>
      <c r="Y6472" s="97"/>
      <c r="AA6472" s="91" t="str">
        <v>ROBIN000.6FR</v>
      </c>
    </row>
    <row r="6473" spans="1:27" s="91" customFormat="1" ht="15" customHeight="1" x14ac:dyDescent="0.35">
      <c r="A6473" t="s">
        <v>19306</v>
      </c>
      <c r="B6473" t="s">
        <v>19305</v>
      </c>
      <c r="C6473" t="s">
        <v>19295</v>
      </c>
      <c r="D6473" t="s">
        <v>19307</v>
      </c>
      <c r="E6473"/>
      <c r="F6473" t="s">
        <v>29083</v>
      </c>
      <c r="G6473"/>
      <c r="H6473">
        <v>0.6</v>
      </c>
      <c r="I6473">
        <v>4.03</v>
      </c>
      <c r="J6473" t="s">
        <v>100</v>
      </c>
      <c r="K6473">
        <v>35.442100000000003</v>
      </c>
      <c r="L6473">
        <v>-87.633799999999994</v>
      </c>
      <c r="M6473" s="100" t="s">
        <v>38391</v>
      </c>
      <c r="N6473" t="s">
        <v>26220</v>
      </c>
      <c r="O6473" t="s">
        <v>42168</v>
      </c>
      <c r="P6473">
        <v>5</v>
      </c>
      <c r="Q6473" t="s">
        <v>33319</v>
      </c>
      <c r="R6473" t="s">
        <v>25808</v>
      </c>
      <c r="S6473" t="s">
        <v>26197</v>
      </c>
      <c r="T6473"/>
      <c r="U6473" t="s">
        <v>26198</v>
      </c>
      <c r="V6473" t="s">
        <v>26199</v>
      </c>
      <c r="W6473" s="91" t="s">
        <v>19308</v>
      </c>
      <c r="X6473" s="91" t="s">
        <v>33320</v>
      </c>
      <c r="Y6473" s="97"/>
      <c r="AA6473" s="91" t="str">
        <v>ROBIN000.6LS</v>
      </c>
    </row>
    <row r="6474" spans="1:27" s="91" customFormat="1" ht="15" customHeight="1" x14ac:dyDescent="0.35">
      <c r="A6474" t="s">
        <v>19310</v>
      </c>
      <c r="B6474" t="s">
        <v>19309</v>
      </c>
      <c r="C6474" t="s">
        <v>19284</v>
      </c>
      <c r="D6474" t="s">
        <v>19311</v>
      </c>
      <c r="E6474"/>
      <c r="F6474" t="s">
        <v>33</v>
      </c>
      <c r="G6474"/>
      <c r="H6474">
        <v>0.8</v>
      </c>
      <c r="I6474">
        <v>2.75</v>
      </c>
      <c r="J6474" t="s">
        <v>6513</v>
      </c>
      <c r="K6474">
        <v>35.148600000000002</v>
      </c>
      <c r="L6474">
        <v>-86.360299999999995</v>
      </c>
      <c r="M6474" s="100" t="s">
        <v>38457</v>
      </c>
      <c r="N6474" t="s">
        <v>26336</v>
      </c>
      <c r="O6474" t="s">
        <v>42144</v>
      </c>
      <c r="P6474">
        <v>2</v>
      </c>
      <c r="Q6474" t="s">
        <v>33321</v>
      </c>
      <c r="R6474" t="s">
        <v>25808</v>
      </c>
      <c r="S6474" t="s">
        <v>26197</v>
      </c>
      <c r="T6474"/>
      <c r="U6474" t="s">
        <v>26198</v>
      </c>
      <c r="V6474" t="s">
        <v>26199</v>
      </c>
      <c r="Y6474" s="97"/>
      <c r="AA6474" s="91" t="str">
        <v>ROBIN000.8MR</v>
      </c>
    </row>
    <row r="6475" spans="1:27" s="91" customFormat="1" ht="15" customHeight="1" x14ac:dyDescent="0.35">
      <c r="A6475" t="s">
        <v>19313</v>
      </c>
      <c r="B6475" t="s">
        <v>19312</v>
      </c>
      <c r="C6475" t="s">
        <v>19288</v>
      </c>
      <c r="D6475" t="s">
        <v>2167</v>
      </c>
      <c r="E6475"/>
      <c r="F6475" t="s">
        <v>29083</v>
      </c>
      <c r="G6475"/>
      <c r="H6475">
        <v>2</v>
      </c>
      <c r="I6475">
        <v>0.94</v>
      </c>
      <c r="J6475" t="s">
        <v>95</v>
      </c>
      <c r="K6475">
        <v>35.817500000000003</v>
      </c>
      <c r="L6475">
        <v>-87.021100000000004</v>
      </c>
      <c r="M6475" s="100" t="s">
        <v>38379</v>
      </c>
      <c r="N6475" t="s">
        <v>26205</v>
      </c>
      <c r="O6475" t="s">
        <v>42145</v>
      </c>
      <c r="P6475">
        <v>1</v>
      </c>
      <c r="Q6475" t="s">
        <v>28284</v>
      </c>
      <c r="R6475" t="s">
        <v>25829</v>
      </c>
      <c r="S6475" t="s">
        <v>26197</v>
      </c>
      <c r="T6475"/>
      <c r="U6475" t="s">
        <v>26198</v>
      </c>
      <c r="V6475" t="s">
        <v>26199</v>
      </c>
      <c r="W6475" s="91" t="s">
        <v>19314</v>
      </c>
      <c r="X6475" s="91" t="s">
        <v>30205</v>
      </c>
      <c r="Y6475" s="97"/>
      <c r="AA6475" s="91" t="str">
        <v>ROBIN002.0WI</v>
      </c>
    </row>
    <row r="6476" spans="1:27" s="91" customFormat="1" ht="15" customHeight="1" x14ac:dyDescent="0.35">
      <c r="A6476" t="s">
        <v>19316</v>
      </c>
      <c r="B6476" t="s">
        <v>19315</v>
      </c>
      <c r="C6476" t="s">
        <v>19284</v>
      </c>
      <c r="D6476" t="s">
        <v>19317</v>
      </c>
      <c r="E6476"/>
      <c r="F6476" t="s">
        <v>9</v>
      </c>
      <c r="G6476"/>
      <c r="H6476">
        <v>2.1</v>
      </c>
      <c r="I6476">
        <v>4.75</v>
      </c>
      <c r="J6476" t="s">
        <v>354</v>
      </c>
      <c r="K6476">
        <v>35.04851</v>
      </c>
      <c r="L6476">
        <v>-88.251589999999993</v>
      </c>
      <c r="M6476" s="100" t="s">
        <v>38402</v>
      </c>
      <c r="N6476" t="s">
        <v>26242</v>
      </c>
      <c r="O6476" t="s">
        <v>42146</v>
      </c>
      <c r="P6476">
        <v>3</v>
      </c>
      <c r="Q6476" t="s">
        <v>28288</v>
      </c>
      <c r="R6476" t="s">
        <v>25816</v>
      </c>
      <c r="S6476" t="s">
        <v>26197</v>
      </c>
      <c r="T6476"/>
      <c r="U6476" t="s">
        <v>26198</v>
      </c>
      <c r="V6476" t="s">
        <v>26199</v>
      </c>
      <c r="X6476" s="91" t="s">
        <v>33322</v>
      </c>
      <c r="Y6476" s="97"/>
      <c r="AA6476" s="91" t="str">
        <v>ROBIN002.1HD</v>
      </c>
    </row>
    <row r="6477" spans="1:27" s="91" customFormat="1" ht="15" customHeight="1" x14ac:dyDescent="0.35">
      <c r="A6477" t="s">
        <v>37446</v>
      </c>
      <c r="B6477" t="s">
        <v>28285</v>
      </c>
      <c r="C6477" t="s">
        <v>19284</v>
      </c>
      <c r="D6477" t="s">
        <v>28287</v>
      </c>
      <c r="E6477"/>
      <c r="F6477" t="s">
        <v>28975</v>
      </c>
      <c r="G6477"/>
      <c r="H6477">
        <v>2.2999999999999998</v>
      </c>
      <c r="I6477">
        <v>3.16</v>
      </c>
      <c r="J6477" t="s">
        <v>354</v>
      </c>
      <c r="K6477">
        <v>35.047967</v>
      </c>
      <c r="L6477">
        <v>-88.251208000000005</v>
      </c>
      <c r="M6477" s="100" t="s">
        <v>38402</v>
      </c>
      <c r="N6477" t="s">
        <v>26242</v>
      </c>
      <c r="O6477" t="s">
        <v>42146</v>
      </c>
      <c r="P6477">
        <v>3</v>
      </c>
      <c r="Q6477" t="s">
        <v>28288</v>
      </c>
      <c r="R6477" t="s">
        <v>25816</v>
      </c>
      <c r="S6477" t="s">
        <v>26197</v>
      </c>
      <c r="T6477"/>
      <c r="U6477" t="s">
        <v>26198</v>
      </c>
      <c r="V6477" t="s">
        <v>26199</v>
      </c>
      <c r="W6477" s="91" t="s">
        <v>28286</v>
      </c>
      <c r="X6477" s="91" t="s">
        <v>37447</v>
      </c>
      <c r="Y6477" s="97"/>
      <c r="AA6477" s="91" t="str">
        <v>ROBIN002.3HD</v>
      </c>
    </row>
    <row r="6478" spans="1:27" s="91" customFormat="1" ht="15" customHeight="1" x14ac:dyDescent="0.35">
      <c r="A6478" t="s">
        <v>19319</v>
      </c>
      <c r="B6478" t="s">
        <v>19318</v>
      </c>
      <c r="C6478" t="s">
        <v>19284</v>
      </c>
      <c r="D6478" t="s">
        <v>19320</v>
      </c>
      <c r="E6478"/>
      <c r="F6478" t="s">
        <v>28975</v>
      </c>
      <c r="G6478"/>
      <c r="H6478">
        <v>3.6</v>
      </c>
      <c r="I6478">
        <v>2.06</v>
      </c>
      <c r="J6478" t="s">
        <v>354</v>
      </c>
      <c r="K6478">
        <v>35.035299999999999</v>
      </c>
      <c r="L6478">
        <v>-88.263300000000001</v>
      </c>
      <c r="M6478" s="100" t="s">
        <v>38402</v>
      </c>
      <c r="N6478" t="s">
        <v>26242</v>
      </c>
      <c r="O6478" t="s">
        <v>42146</v>
      </c>
      <c r="P6478">
        <v>3</v>
      </c>
      <c r="Q6478" t="s">
        <v>28288</v>
      </c>
      <c r="R6478" t="s">
        <v>25816</v>
      </c>
      <c r="S6478" t="s">
        <v>26197</v>
      </c>
      <c r="T6478"/>
      <c r="U6478" t="s">
        <v>26198</v>
      </c>
      <c r="V6478" t="s">
        <v>26199</v>
      </c>
      <c r="W6478" s="91" t="s">
        <v>19321</v>
      </c>
      <c r="X6478" s="91" t="s">
        <v>33323</v>
      </c>
      <c r="Y6478" s="97"/>
      <c r="AA6478" s="91" t="str">
        <v>ROBIN003.6HD</v>
      </c>
    </row>
    <row r="6479" spans="1:27" s="91" customFormat="1" ht="15" customHeight="1" x14ac:dyDescent="0.35">
      <c r="A6479" t="s">
        <v>19323</v>
      </c>
      <c r="B6479" t="s">
        <v>19322</v>
      </c>
      <c r="C6479" t="s">
        <v>19324</v>
      </c>
      <c r="D6479" t="s">
        <v>2167</v>
      </c>
      <c r="E6479"/>
      <c r="F6479" t="s">
        <v>29083</v>
      </c>
      <c r="G6479"/>
      <c r="H6479">
        <v>0.3</v>
      </c>
      <c r="I6479">
        <v>0.04</v>
      </c>
      <c r="J6479" t="s">
        <v>95</v>
      </c>
      <c r="K6479">
        <v>35.8217</v>
      </c>
      <c r="L6479">
        <v>-87.034400000000005</v>
      </c>
      <c r="M6479" s="100" t="s">
        <v>38379</v>
      </c>
      <c r="N6479" t="s">
        <v>26205</v>
      </c>
      <c r="O6479" t="s">
        <v>42145</v>
      </c>
      <c r="P6479">
        <v>1</v>
      </c>
      <c r="Q6479" t="s">
        <v>28284</v>
      </c>
      <c r="R6479" t="s">
        <v>25829</v>
      </c>
      <c r="S6479" t="s">
        <v>26197</v>
      </c>
      <c r="T6479"/>
      <c r="U6479" t="s">
        <v>26198</v>
      </c>
      <c r="V6479" t="s">
        <v>26199</v>
      </c>
      <c r="W6479" s="91" t="s">
        <v>19325</v>
      </c>
      <c r="X6479" s="91" t="s">
        <v>30206</v>
      </c>
      <c r="Y6479" s="97"/>
      <c r="AA6479" s="91" t="str">
        <v>ROBIN1.4T0.6T0.3WI</v>
      </c>
    </row>
    <row r="6480" spans="1:27" s="91" customFormat="1" ht="15" customHeight="1" x14ac:dyDescent="0.35">
      <c r="A6480" t="s">
        <v>19327</v>
      </c>
      <c r="B6480" t="s">
        <v>19326</v>
      </c>
      <c r="C6480" t="s">
        <v>19324</v>
      </c>
      <c r="D6480" t="s">
        <v>2167</v>
      </c>
      <c r="E6480"/>
      <c r="F6480" t="s">
        <v>29083</v>
      </c>
      <c r="G6480"/>
      <c r="H6480">
        <v>1</v>
      </c>
      <c r="I6480">
        <v>0.06</v>
      </c>
      <c r="J6480" t="s">
        <v>95</v>
      </c>
      <c r="K6480">
        <v>35.8185</v>
      </c>
      <c r="L6480">
        <v>-87.034199999999998</v>
      </c>
      <c r="M6480" s="100" t="s">
        <v>38379</v>
      </c>
      <c r="N6480" t="s">
        <v>26205</v>
      </c>
      <c r="O6480" t="s">
        <v>42145</v>
      </c>
      <c r="P6480">
        <v>1</v>
      </c>
      <c r="Q6480" t="s">
        <v>28284</v>
      </c>
      <c r="R6480" t="s">
        <v>25829</v>
      </c>
      <c r="S6480" t="s">
        <v>26197</v>
      </c>
      <c r="T6480"/>
      <c r="U6480" t="s">
        <v>26198</v>
      </c>
      <c r="V6480" t="s">
        <v>26199</v>
      </c>
      <c r="W6480" s="91" t="s">
        <v>19328</v>
      </c>
      <c r="X6480" s="91" t="s">
        <v>30206</v>
      </c>
      <c r="Y6480" s="97"/>
      <c r="AA6480" s="91" t="str">
        <v>ROBIN1.4T1.0WI</v>
      </c>
    </row>
    <row r="6481" spans="1:27" s="91" customFormat="1" ht="15" customHeight="1" x14ac:dyDescent="0.35">
      <c r="A6481" t="s">
        <v>19330</v>
      </c>
      <c r="B6481" t="s">
        <v>19329</v>
      </c>
      <c r="C6481" t="s">
        <v>19331</v>
      </c>
      <c r="D6481" t="s">
        <v>2167</v>
      </c>
      <c r="E6481"/>
      <c r="F6481" t="s">
        <v>29083</v>
      </c>
      <c r="G6481"/>
      <c r="H6481">
        <v>0.4</v>
      </c>
      <c r="I6481">
        <v>0.12</v>
      </c>
      <c r="J6481" t="s">
        <v>95</v>
      </c>
      <c r="K6481">
        <v>35.817599999999999</v>
      </c>
      <c r="L6481">
        <v>-87.027500000000003</v>
      </c>
      <c r="M6481" s="100" t="s">
        <v>38379</v>
      </c>
      <c r="N6481" t="s">
        <v>26205</v>
      </c>
      <c r="O6481" t="s">
        <v>42145</v>
      </c>
      <c r="P6481">
        <v>1</v>
      </c>
      <c r="Q6481" t="s">
        <v>28284</v>
      </c>
      <c r="R6481" t="s">
        <v>25829</v>
      </c>
      <c r="S6481" t="s">
        <v>26197</v>
      </c>
      <c r="T6481"/>
      <c r="U6481" t="s">
        <v>26198</v>
      </c>
      <c r="V6481" t="s">
        <v>26199</v>
      </c>
      <c r="W6481" s="91" t="s">
        <v>19332</v>
      </c>
      <c r="X6481" s="91" t="s">
        <v>30206</v>
      </c>
      <c r="Y6481" s="97"/>
      <c r="AA6481" s="91" t="str">
        <v>ROBIN1.9T0.4WI</v>
      </c>
    </row>
    <row r="6482" spans="1:27" s="91" customFormat="1" ht="15" customHeight="1" x14ac:dyDescent="0.35">
      <c r="A6482" t="s">
        <v>19334</v>
      </c>
      <c r="B6482" t="s">
        <v>19333</v>
      </c>
      <c r="C6482" t="s">
        <v>19335</v>
      </c>
      <c r="D6482" t="s">
        <v>19336</v>
      </c>
      <c r="E6482"/>
      <c r="F6482" t="s">
        <v>28975</v>
      </c>
      <c r="G6482"/>
      <c r="H6482">
        <v>0.1</v>
      </c>
      <c r="I6482">
        <v>2.06</v>
      </c>
      <c r="J6482" t="s">
        <v>354</v>
      </c>
      <c r="K6482">
        <v>35.035299999999999</v>
      </c>
      <c r="L6482">
        <v>-88.263599999999997</v>
      </c>
      <c r="M6482" s="100" t="s">
        <v>38402</v>
      </c>
      <c r="N6482" t="s">
        <v>26242</v>
      </c>
      <c r="O6482" t="s">
        <v>42146</v>
      </c>
      <c r="P6482">
        <v>3</v>
      </c>
      <c r="Q6482" t="s">
        <v>28288</v>
      </c>
      <c r="R6482" t="s">
        <v>25816</v>
      </c>
      <c r="S6482" t="s">
        <v>26197</v>
      </c>
      <c r="T6482"/>
      <c r="U6482" t="s">
        <v>26198</v>
      </c>
      <c r="V6482" t="s">
        <v>26199</v>
      </c>
      <c r="W6482" s="91" t="s">
        <v>19337</v>
      </c>
      <c r="X6482" s="91" t="s">
        <v>35846</v>
      </c>
      <c r="Y6482" s="97"/>
      <c r="AA6482" s="91" t="str">
        <v>ROBIN3.6T0.1HD</v>
      </c>
    </row>
    <row r="6483" spans="1:27" s="91" customFormat="1" ht="15" customHeight="1" x14ac:dyDescent="0.35">
      <c r="A6483" t="s">
        <v>19339</v>
      </c>
      <c r="B6483" t="s">
        <v>19338</v>
      </c>
      <c r="C6483" t="s">
        <v>7493</v>
      </c>
      <c r="D6483" t="s">
        <v>19340</v>
      </c>
      <c r="E6483"/>
      <c r="F6483" t="s">
        <v>29010</v>
      </c>
      <c r="G6483"/>
      <c r="H6483">
        <v>0.1</v>
      </c>
      <c r="I6483">
        <v>9.92</v>
      </c>
      <c r="J6483" t="s">
        <v>398</v>
      </c>
      <c r="K6483">
        <v>36.540100000000002</v>
      </c>
      <c r="L6483">
        <v>-83.926810000000003</v>
      </c>
      <c r="M6483" s="100" t="s">
        <v>38417</v>
      </c>
      <c r="N6483" t="s">
        <v>26260</v>
      </c>
      <c r="O6483" t="s">
        <v>42090</v>
      </c>
      <c r="P6483">
        <v>4</v>
      </c>
      <c r="Q6483" t="s">
        <v>33324</v>
      </c>
      <c r="R6483" t="s">
        <v>25825</v>
      </c>
      <c r="S6483" t="s">
        <v>26197</v>
      </c>
      <c r="T6483"/>
      <c r="U6483" t="s">
        <v>26198</v>
      </c>
      <c r="V6483" t="s">
        <v>26204</v>
      </c>
      <c r="W6483" s="91" t="s">
        <v>35847</v>
      </c>
      <c r="X6483" s="91" t="s">
        <v>40052</v>
      </c>
      <c r="Y6483" s="97"/>
      <c r="AA6483" s="91" t="str">
        <v>ROCK000.1CL</v>
      </c>
    </row>
    <row r="6484" spans="1:27" s="91" customFormat="1" ht="15" customHeight="1" x14ac:dyDescent="0.35">
      <c r="A6484" t="s">
        <v>19342</v>
      </c>
      <c r="B6484" t="s">
        <v>19341</v>
      </c>
      <c r="C6484" t="s">
        <v>7493</v>
      </c>
      <c r="D6484" t="s">
        <v>19343</v>
      </c>
      <c r="E6484"/>
      <c r="F6484" t="s">
        <v>28985</v>
      </c>
      <c r="G6484"/>
      <c r="H6484">
        <v>0.1</v>
      </c>
      <c r="I6484">
        <v>5.07</v>
      </c>
      <c r="J6484" t="s">
        <v>301</v>
      </c>
      <c r="K6484">
        <v>35.118299999999998</v>
      </c>
      <c r="L6484">
        <v>-84.575199999999995</v>
      </c>
      <c r="M6484" s="100" t="s">
        <v>38423</v>
      </c>
      <c r="N6484" t="s">
        <v>26269</v>
      </c>
      <c r="O6484" t="s">
        <v>42147</v>
      </c>
      <c r="P6484">
        <v>1</v>
      </c>
      <c r="Q6484" t="s">
        <v>27807</v>
      </c>
      <c r="R6484" t="s">
        <v>25802</v>
      </c>
      <c r="S6484" t="s">
        <v>26197</v>
      </c>
      <c r="T6484"/>
      <c r="U6484" t="s">
        <v>26198</v>
      </c>
      <c r="V6484" t="s">
        <v>26204</v>
      </c>
      <c r="X6484" s="91" t="s">
        <v>33325</v>
      </c>
      <c r="Y6484" s="97"/>
      <c r="AA6484" s="91" t="str">
        <v>ROCK000.1PO</v>
      </c>
    </row>
    <row r="6485" spans="1:27" s="91" customFormat="1" ht="15" customHeight="1" x14ac:dyDescent="0.35">
      <c r="A6485" t="s">
        <v>19345</v>
      </c>
      <c r="B6485" t="s">
        <v>19344</v>
      </c>
      <c r="C6485" t="s">
        <v>7493</v>
      </c>
      <c r="D6485" t="s">
        <v>19346</v>
      </c>
      <c r="E6485"/>
      <c r="F6485" t="s">
        <v>28985</v>
      </c>
      <c r="G6485"/>
      <c r="H6485">
        <v>0.2</v>
      </c>
      <c r="I6485">
        <v>3.41</v>
      </c>
      <c r="J6485" t="s">
        <v>301</v>
      </c>
      <c r="K6485">
        <v>35.06832</v>
      </c>
      <c r="L6485">
        <v>-84.461860000000001</v>
      </c>
      <c r="M6485" s="100" t="s">
        <v>38423</v>
      </c>
      <c r="N6485" t="s">
        <v>26269</v>
      </c>
      <c r="O6485" t="s">
        <v>42368</v>
      </c>
      <c r="P6485">
        <v>1</v>
      </c>
      <c r="Q6485" t="s">
        <v>33326</v>
      </c>
      <c r="R6485" t="s">
        <v>25802</v>
      </c>
      <c r="S6485" t="s">
        <v>26197</v>
      </c>
      <c r="T6485"/>
      <c r="U6485" t="s">
        <v>26198</v>
      </c>
      <c r="V6485" t="s">
        <v>26204</v>
      </c>
      <c r="X6485" s="91" t="s">
        <v>33327</v>
      </c>
      <c r="Y6485" s="97"/>
      <c r="AA6485" s="91" t="str">
        <v>ROCK000.2PO</v>
      </c>
    </row>
    <row r="6486" spans="1:27" s="91" customFormat="1" ht="15" customHeight="1" x14ac:dyDescent="0.35">
      <c r="A6486" t="s">
        <v>19348</v>
      </c>
      <c r="B6486" t="s">
        <v>19347</v>
      </c>
      <c r="C6486" t="s">
        <v>7493</v>
      </c>
      <c r="D6486" t="s">
        <v>19349</v>
      </c>
      <c r="E6486"/>
      <c r="F6486" t="s">
        <v>28983</v>
      </c>
      <c r="G6486"/>
      <c r="H6486">
        <v>0.2</v>
      </c>
      <c r="I6486">
        <v>8.77</v>
      </c>
      <c r="J6486" t="s">
        <v>625</v>
      </c>
      <c r="K6486">
        <v>36.161340000000003</v>
      </c>
      <c r="L6486">
        <v>-82.402060000000006</v>
      </c>
      <c r="M6486" s="100" t="s">
        <v>38387</v>
      </c>
      <c r="N6486" t="s">
        <v>26214</v>
      </c>
      <c r="O6486" t="s">
        <v>42091</v>
      </c>
      <c r="P6486">
        <v>5</v>
      </c>
      <c r="Q6486" t="s">
        <v>28294</v>
      </c>
      <c r="R6486" t="s">
        <v>25821</v>
      </c>
      <c r="S6486" t="s">
        <v>26197</v>
      </c>
      <c r="T6486"/>
      <c r="U6486" t="s">
        <v>26198</v>
      </c>
      <c r="V6486" t="s">
        <v>26204</v>
      </c>
      <c r="Y6486" s="97"/>
      <c r="AA6486" s="91" t="str">
        <v>ROCK000.2UC</v>
      </c>
    </row>
    <row r="6487" spans="1:27" s="91" customFormat="1" ht="15" customHeight="1" x14ac:dyDescent="0.35">
      <c r="A6487" t="s">
        <v>19351</v>
      </c>
      <c r="B6487" t="s">
        <v>19350</v>
      </c>
      <c r="C6487" t="s">
        <v>7493</v>
      </c>
      <c r="D6487" t="s">
        <v>19352</v>
      </c>
      <c r="E6487"/>
      <c r="F6487" t="s">
        <v>58</v>
      </c>
      <c r="G6487"/>
      <c r="H6487">
        <v>0.3</v>
      </c>
      <c r="I6487">
        <v>1.75</v>
      </c>
      <c r="J6487" t="s">
        <v>1480</v>
      </c>
      <c r="K6487">
        <v>35.428289999999997</v>
      </c>
      <c r="L6487">
        <v>-85.727410000000006</v>
      </c>
      <c r="M6487" s="100" t="s">
        <v>38403</v>
      </c>
      <c r="N6487" t="s">
        <v>26290</v>
      </c>
      <c r="O6487" t="s">
        <v>42148</v>
      </c>
      <c r="P6487">
        <v>3</v>
      </c>
      <c r="Q6487" t="s">
        <v>29346</v>
      </c>
      <c r="R6487" t="s">
        <v>25802</v>
      </c>
      <c r="S6487" t="s">
        <v>26197</v>
      </c>
      <c r="T6487"/>
      <c r="U6487" t="s">
        <v>26198</v>
      </c>
      <c r="V6487" t="s">
        <v>26199</v>
      </c>
      <c r="Y6487" s="97"/>
      <c r="AA6487" s="91" t="str">
        <v>ROCK000.3GY</v>
      </c>
    </row>
    <row r="6488" spans="1:27" s="91" customFormat="1" ht="15" customHeight="1" x14ac:dyDescent="0.35">
      <c r="A6488" t="s">
        <v>19354</v>
      </c>
      <c r="B6488" t="s">
        <v>19353</v>
      </c>
      <c r="C6488" t="s">
        <v>7493</v>
      </c>
      <c r="D6488" t="s">
        <v>19355</v>
      </c>
      <c r="E6488"/>
      <c r="F6488" t="s">
        <v>29010</v>
      </c>
      <c r="G6488"/>
      <c r="H6488">
        <v>0.4</v>
      </c>
      <c r="I6488">
        <v>4.34</v>
      </c>
      <c r="J6488" t="s">
        <v>1237</v>
      </c>
      <c r="K6488">
        <v>36.4777755</v>
      </c>
      <c r="L6488">
        <v>-84.110388999999998</v>
      </c>
      <c r="M6488" s="100" t="s">
        <v>38417</v>
      </c>
      <c r="N6488" t="s">
        <v>26260</v>
      </c>
      <c r="O6488" t="s">
        <v>42131</v>
      </c>
      <c r="P6488">
        <v>4</v>
      </c>
      <c r="Q6488" t="s">
        <v>33328</v>
      </c>
      <c r="R6488" t="s">
        <v>25825</v>
      </c>
      <c r="S6488" t="s">
        <v>26197</v>
      </c>
      <c r="T6488"/>
      <c r="U6488" t="s">
        <v>26198</v>
      </c>
      <c r="V6488" t="s">
        <v>26204</v>
      </c>
      <c r="Y6488" s="97"/>
      <c r="AA6488" s="91" t="str">
        <v>ROCK000.4CA</v>
      </c>
    </row>
    <row r="6489" spans="1:27" s="91" customFormat="1" ht="15" customHeight="1" x14ac:dyDescent="0.35">
      <c r="A6489" t="s">
        <v>19357</v>
      </c>
      <c r="B6489" t="s">
        <v>19356</v>
      </c>
      <c r="C6489" t="s">
        <v>7493</v>
      </c>
      <c r="D6489" t="s">
        <v>19358</v>
      </c>
      <c r="E6489"/>
      <c r="F6489" t="s">
        <v>28994</v>
      </c>
      <c r="G6489"/>
      <c r="H6489">
        <v>0.4</v>
      </c>
      <c r="I6489">
        <v>5.21</v>
      </c>
      <c r="J6489" t="s">
        <v>1514</v>
      </c>
      <c r="K6489">
        <v>35.461979999999997</v>
      </c>
      <c r="L6489">
        <v>-84.722970000000004</v>
      </c>
      <c r="M6489" s="100" t="s">
        <v>38384</v>
      </c>
      <c r="N6489" t="s">
        <v>26211</v>
      </c>
      <c r="O6489" t="s">
        <v>42132</v>
      </c>
      <c r="P6489">
        <v>2</v>
      </c>
      <c r="Q6489" t="s">
        <v>33329</v>
      </c>
      <c r="R6489" t="s">
        <v>25802</v>
      </c>
      <c r="S6489" t="s">
        <v>26197</v>
      </c>
      <c r="T6489"/>
      <c r="U6489" t="s">
        <v>26198</v>
      </c>
      <c r="V6489" t="s">
        <v>26204</v>
      </c>
      <c r="Y6489" s="97"/>
      <c r="AA6489" s="91" t="str">
        <v>ROCK000.4MM</v>
      </c>
    </row>
    <row r="6490" spans="1:27" s="91" customFormat="1" ht="15" customHeight="1" x14ac:dyDescent="0.35">
      <c r="A6490" t="s">
        <v>19360</v>
      </c>
      <c r="B6490" t="s">
        <v>19359</v>
      </c>
      <c r="C6490" t="s">
        <v>7493</v>
      </c>
      <c r="D6490" t="s">
        <v>37448</v>
      </c>
      <c r="E6490"/>
      <c r="F6490" t="s">
        <v>44</v>
      </c>
      <c r="G6490"/>
      <c r="H6490">
        <v>0.5</v>
      </c>
      <c r="I6490">
        <v>38</v>
      </c>
      <c r="J6490" t="s">
        <v>766</v>
      </c>
      <c r="K6490">
        <v>35.387099999999997</v>
      </c>
      <c r="L6490">
        <v>-85.1036</v>
      </c>
      <c r="M6490" s="100" t="s">
        <v>38386</v>
      </c>
      <c r="N6490" t="s">
        <v>29084</v>
      </c>
      <c r="O6490" t="s">
        <v>42133</v>
      </c>
      <c r="P6490">
        <v>3</v>
      </c>
      <c r="Q6490" t="s">
        <v>29257</v>
      </c>
      <c r="R6490" t="s">
        <v>25802</v>
      </c>
      <c r="S6490" t="s">
        <v>26197</v>
      </c>
      <c r="T6490"/>
      <c r="U6490" t="s">
        <v>26198</v>
      </c>
      <c r="V6490" t="s">
        <v>26204</v>
      </c>
      <c r="W6490" s="91" t="s">
        <v>35848</v>
      </c>
      <c r="X6490" s="91" t="s">
        <v>33330</v>
      </c>
      <c r="Y6490" s="97"/>
      <c r="AA6490" s="91" t="str">
        <v>ROCK000.5HM</v>
      </c>
    </row>
    <row r="6491" spans="1:27" s="91" customFormat="1" ht="15" customHeight="1" x14ac:dyDescent="0.35">
      <c r="A6491" t="s">
        <v>19362</v>
      </c>
      <c r="B6491" t="s">
        <v>19361</v>
      </c>
      <c r="C6491" t="s">
        <v>7493</v>
      </c>
      <c r="D6491" t="s">
        <v>19363</v>
      </c>
      <c r="E6491"/>
      <c r="F6491" t="s">
        <v>44</v>
      </c>
      <c r="G6491"/>
      <c r="H6491">
        <v>0.8</v>
      </c>
      <c r="I6491">
        <v>37.590000000000003</v>
      </c>
      <c r="J6491" t="s">
        <v>766</v>
      </c>
      <c r="K6491">
        <v>35.386110000000002</v>
      </c>
      <c r="L6491">
        <v>-85.108279999999993</v>
      </c>
      <c r="M6491" s="100" t="s">
        <v>38386</v>
      </c>
      <c r="N6491" t="s">
        <v>29084</v>
      </c>
      <c r="O6491" t="s">
        <v>42087</v>
      </c>
      <c r="P6491">
        <v>3</v>
      </c>
      <c r="Q6491" t="s">
        <v>29257</v>
      </c>
      <c r="R6491" t="s">
        <v>25802</v>
      </c>
      <c r="S6491" t="s">
        <v>26197</v>
      </c>
      <c r="T6491"/>
      <c r="U6491" t="s">
        <v>26198</v>
      </c>
      <c r="V6491" t="s">
        <v>26204</v>
      </c>
      <c r="Y6491" s="97"/>
      <c r="AA6491" s="91" t="str">
        <v>ROCK000.8HM</v>
      </c>
    </row>
    <row r="6492" spans="1:27" s="91" customFormat="1" ht="15" customHeight="1" x14ac:dyDescent="0.35">
      <c r="A6492" t="s">
        <v>29359</v>
      </c>
      <c r="B6492" t="s">
        <v>8783</v>
      </c>
      <c r="C6492" t="s">
        <v>8784</v>
      </c>
      <c r="D6492" t="s">
        <v>8785</v>
      </c>
      <c r="E6492" t="s">
        <v>26424</v>
      </c>
      <c r="F6492" t="s">
        <v>929</v>
      </c>
      <c r="G6492"/>
      <c r="H6492">
        <v>0.5</v>
      </c>
      <c r="I6492">
        <v>0.93</v>
      </c>
      <c r="J6492" t="s">
        <v>619</v>
      </c>
      <c r="K6492">
        <v>36.287500000000001</v>
      </c>
      <c r="L6492">
        <v>-89.41</v>
      </c>
      <c r="M6492" s="100" t="s">
        <v>38448</v>
      </c>
      <c r="N6492" t="s">
        <v>619</v>
      </c>
      <c r="O6492" t="s">
        <v>42924</v>
      </c>
      <c r="P6492">
        <v>5</v>
      </c>
      <c r="Q6492" t="s">
        <v>27194</v>
      </c>
      <c r="R6492" t="s">
        <v>25816</v>
      </c>
      <c r="S6492" t="s">
        <v>26197</v>
      </c>
      <c r="T6492"/>
      <c r="U6492" t="s">
        <v>26198</v>
      </c>
      <c r="V6492" t="s">
        <v>26199</v>
      </c>
      <c r="W6492" s="91" t="s">
        <v>29360</v>
      </c>
      <c r="X6492" s="91" t="s">
        <v>42925</v>
      </c>
      <c r="Y6492" s="97"/>
      <c r="AA6492" s="91" t="str">
        <v>ROCK000.8OB</v>
      </c>
    </row>
    <row r="6493" spans="1:27" s="91" customFormat="1" ht="15" customHeight="1" x14ac:dyDescent="0.35">
      <c r="A6493" t="s">
        <v>19365</v>
      </c>
      <c r="B6493" t="s">
        <v>19364</v>
      </c>
      <c r="C6493" t="s">
        <v>7493</v>
      </c>
      <c r="D6493" t="s">
        <v>19366</v>
      </c>
      <c r="E6493"/>
      <c r="F6493" t="s">
        <v>29010</v>
      </c>
      <c r="G6493"/>
      <c r="H6493">
        <v>0.9</v>
      </c>
      <c r="I6493">
        <v>2.2200000000000002</v>
      </c>
      <c r="J6493" t="s">
        <v>398</v>
      </c>
      <c r="K6493">
        <v>36.529682999999999</v>
      </c>
      <c r="L6493">
        <v>-83.934669999999997</v>
      </c>
      <c r="M6493" s="100" t="s">
        <v>38417</v>
      </c>
      <c r="N6493" t="s">
        <v>26260</v>
      </c>
      <c r="O6493" t="s">
        <v>42090</v>
      </c>
      <c r="P6493">
        <v>4</v>
      </c>
      <c r="Q6493" t="s">
        <v>33324</v>
      </c>
      <c r="R6493" t="s">
        <v>25825</v>
      </c>
      <c r="S6493" t="s">
        <v>26197</v>
      </c>
      <c r="T6493"/>
      <c r="U6493" t="s">
        <v>26198</v>
      </c>
      <c r="V6493" t="s">
        <v>26204</v>
      </c>
      <c r="Y6493" s="97"/>
      <c r="AA6493" s="91" t="str">
        <v>ROCK000.9CL</v>
      </c>
    </row>
    <row r="6494" spans="1:27" s="91" customFormat="1" ht="15" customHeight="1" x14ac:dyDescent="0.35">
      <c r="A6494" t="s">
        <v>19368</v>
      </c>
      <c r="B6494" t="s">
        <v>19367</v>
      </c>
      <c r="C6494" t="s">
        <v>7493</v>
      </c>
      <c r="D6494" t="s">
        <v>19369</v>
      </c>
      <c r="E6494"/>
      <c r="F6494" t="s">
        <v>9</v>
      </c>
      <c r="G6494"/>
      <c r="H6494">
        <v>0.9</v>
      </c>
      <c r="I6494">
        <v>4.47</v>
      </c>
      <c r="J6494" t="s">
        <v>104</v>
      </c>
      <c r="K6494">
        <v>36.006210000000003</v>
      </c>
      <c r="L6494">
        <v>-88.455219999999997</v>
      </c>
      <c r="M6494" s="100" t="s">
        <v>38404</v>
      </c>
      <c r="N6494" t="s">
        <v>26243</v>
      </c>
      <c r="O6494" t="s">
        <v>42134</v>
      </c>
      <c r="P6494">
        <v>5</v>
      </c>
      <c r="Q6494" t="s">
        <v>28291</v>
      </c>
      <c r="R6494" t="s">
        <v>25816</v>
      </c>
      <c r="S6494" t="s">
        <v>26197</v>
      </c>
      <c r="T6494"/>
      <c r="U6494" t="s">
        <v>26198</v>
      </c>
      <c r="V6494" t="s">
        <v>26199</v>
      </c>
      <c r="Y6494" s="97"/>
      <c r="AA6494" s="91" t="str">
        <v>ROCK000.9CR</v>
      </c>
    </row>
    <row r="6495" spans="1:27" s="91" customFormat="1" ht="15" customHeight="1" x14ac:dyDescent="0.35">
      <c r="A6495" t="s">
        <v>19371</v>
      </c>
      <c r="B6495" t="s">
        <v>19370</v>
      </c>
      <c r="C6495" t="s">
        <v>7493</v>
      </c>
      <c r="D6495" t="s">
        <v>19372</v>
      </c>
      <c r="E6495"/>
      <c r="F6495" t="s">
        <v>58</v>
      </c>
      <c r="G6495"/>
      <c r="H6495">
        <v>1.4</v>
      </c>
      <c r="I6495">
        <v>31.4</v>
      </c>
      <c r="J6495" t="s">
        <v>775</v>
      </c>
      <c r="K6495">
        <v>36.134099999999997</v>
      </c>
      <c r="L6495">
        <v>-84.625900000000001</v>
      </c>
      <c r="M6495" s="100" t="s">
        <v>38416</v>
      </c>
      <c r="N6495" t="s">
        <v>26258</v>
      </c>
      <c r="O6495" t="s">
        <v>42135</v>
      </c>
      <c r="P6495">
        <v>1</v>
      </c>
      <c r="Q6495" t="s">
        <v>33331</v>
      </c>
      <c r="R6495" t="s">
        <v>25825</v>
      </c>
      <c r="S6495" t="s">
        <v>26197</v>
      </c>
      <c r="T6495"/>
      <c r="U6495" t="s">
        <v>26198</v>
      </c>
      <c r="V6495" t="s">
        <v>26204</v>
      </c>
      <c r="W6495" s="91" t="s">
        <v>35849</v>
      </c>
      <c r="X6495" s="91" t="s">
        <v>33332</v>
      </c>
      <c r="Y6495" s="97"/>
      <c r="AA6495" s="91" t="str">
        <v>ROCK001.4MG</v>
      </c>
    </row>
    <row r="6496" spans="1:27" s="91" customFormat="1" ht="15" customHeight="1" x14ac:dyDescent="0.35">
      <c r="A6496" t="s">
        <v>29361</v>
      </c>
      <c r="B6496" t="s">
        <v>7491</v>
      </c>
      <c r="C6496" t="s">
        <v>7493</v>
      </c>
      <c r="D6496" t="s">
        <v>7494</v>
      </c>
      <c r="E6496" t="s">
        <v>26424</v>
      </c>
      <c r="F6496" t="s">
        <v>58</v>
      </c>
      <c r="G6496"/>
      <c r="H6496">
        <v>1.8</v>
      </c>
      <c r="I6496">
        <v>25.1</v>
      </c>
      <c r="J6496" t="s">
        <v>775</v>
      </c>
      <c r="K6496">
        <v>36.132770000000001</v>
      </c>
      <c r="L6496">
        <v>-84.641660000000002</v>
      </c>
      <c r="M6496" s="100" t="s">
        <v>38416</v>
      </c>
      <c r="N6496" t="s">
        <v>26258</v>
      </c>
      <c r="O6496" t="s">
        <v>42135</v>
      </c>
      <c r="P6496">
        <v>1</v>
      </c>
      <c r="Q6496" t="s">
        <v>33331</v>
      </c>
      <c r="R6496" t="s">
        <v>25825</v>
      </c>
      <c r="S6496" t="s">
        <v>26197</v>
      </c>
      <c r="T6496"/>
      <c r="U6496" t="s">
        <v>26198</v>
      </c>
      <c r="V6496" t="s">
        <v>26204</v>
      </c>
      <c r="W6496" s="91" t="s">
        <v>7492</v>
      </c>
      <c r="X6496" s="91" t="s">
        <v>42961</v>
      </c>
      <c r="Y6496" s="97"/>
      <c r="AA6496" s="91" t="str">
        <v>ROCK001.8MG</v>
      </c>
    </row>
    <row r="6497" spans="1:27" s="91" customFormat="1" ht="15" customHeight="1" x14ac:dyDescent="0.35">
      <c r="A6497" t="s">
        <v>19374</v>
      </c>
      <c r="B6497" t="s">
        <v>19373</v>
      </c>
      <c r="C6497" t="s">
        <v>7493</v>
      </c>
      <c r="D6497" t="s">
        <v>19375</v>
      </c>
      <c r="E6497"/>
      <c r="F6497" t="s">
        <v>28981</v>
      </c>
      <c r="G6497"/>
      <c r="H6497">
        <v>2.2000000000000002</v>
      </c>
      <c r="I6497">
        <v>6.23</v>
      </c>
      <c r="J6497" t="s">
        <v>625</v>
      </c>
      <c r="K6497">
        <v>36.145519999999998</v>
      </c>
      <c r="L6497">
        <v>-82.368359999999996</v>
      </c>
      <c r="M6497" s="100" t="s">
        <v>38387</v>
      </c>
      <c r="N6497" t="s">
        <v>26214</v>
      </c>
      <c r="O6497" t="s">
        <v>42091</v>
      </c>
      <c r="P6497">
        <v>5</v>
      </c>
      <c r="Q6497" t="s">
        <v>28294</v>
      </c>
      <c r="R6497" t="s">
        <v>25821</v>
      </c>
      <c r="S6497" t="s">
        <v>26197</v>
      </c>
      <c r="T6497"/>
      <c r="U6497" t="s">
        <v>26198</v>
      </c>
      <c r="V6497" t="s">
        <v>26204</v>
      </c>
      <c r="Y6497" s="97"/>
      <c r="AA6497" s="91" t="str">
        <v>ROCK002.2UC</v>
      </c>
    </row>
    <row r="6498" spans="1:27" s="91" customFormat="1" ht="15" customHeight="1" x14ac:dyDescent="0.35">
      <c r="A6498" t="s">
        <v>19377</v>
      </c>
      <c r="B6498" t="s">
        <v>19376</v>
      </c>
      <c r="C6498" t="s">
        <v>7493</v>
      </c>
      <c r="D6498" t="s">
        <v>19378</v>
      </c>
      <c r="E6498" t="s">
        <v>26424</v>
      </c>
      <c r="F6498" t="s">
        <v>28985</v>
      </c>
      <c r="G6498"/>
      <c r="H6498">
        <v>3.2</v>
      </c>
      <c r="I6498">
        <v>0.16</v>
      </c>
      <c r="J6498" t="s">
        <v>301</v>
      </c>
      <c r="K6498">
        <v>35.091659999999997</v>
      </c>
      <c r="L6498">
        <v>-84.428219999999996</v>
      </c>
      <c r="M6498" s="100" t="s">
        <v>38423</v>
      </c>
      <c r="N6498" t="s">
        <v>26269</v>
      </c>
      <c r="O6498" t="s">
        <v>42368</v>
      </c>
      <c r="P6498">
        <v>1</v>
      </c>
      <c r="Q6498" t="s">
        <v>33326</v>
      </c>
      <c r="R6498" t="s">
        <v>25802</v>
      </c>
      <c r="S6498" t="s">
        <v>26197</v>
      </c>
      <c r="T6498"/>
      <c r="U6498" t="s">
        <v>26198</v>
      </c>
      <c r="V6498" t="s">
        <v>26204</v>
      </c>
      <c r="W6498" s="91" t="s">
        <v>19379</v>
      </c>
      <c r="X6498" s="91" t="s">
        <v>35850</v>
      </c>
      <c r="Y6498" s="97"/>
      <c r="AA6498" s="91" t="str">
        <v>ROCK003.2PO</v>
      </c>
    </row>
    <row r="6499" spans="1:27" s="91" customFormat="1" ht="15" customHeight="1" x14ac:dyDescent="0.35">
      <c r="A6499" t="s">
        <v>19381</v>
      </c>
      <c r="B6499" t="s">
        <v>19380</v>
      </c>
      <c r="C6499" t="s">
        <v>7493</v>
      </c>
      <c r="D6499" t="s">
        <v>19382</v>
      </c>
      <c r="E6499"/>
      <c r="F6499" t="s">
        <v>29086</v>
      </c>
      <c r="G6499"/>
      <c r="H6499">
        <v>5.2</v>
      </c>
      <c r="I6499">
        <v>36.61</v>
      </c>
      <c r="J6499" t="s">
        <v>454</v>
      </c>
      <c r="K6499">
        <v>35.281939999999999</v>
      </c>
      <c r="L6499">
        <v>-86.188329999999993</v>
      </c>
      <c r="M6499" s="100" t="s">
        <v>38457</v>
      </c>
      <c r="N6499" t="s">
        <v>26336</v>
      </c>
      <c r="O6499" t="s">
        <v>42088</v>
      </c>
      <c r="P6499">
        <v>2</v>
      </c>
      <c r="Q6499" t="s">
        <v>33333</v>
      </c>
      <c r="R6499" t="s">
        <v>25808</v>
      </c>
      <c r="S6499" t="s">
        <v>26197</v>
      </c>
      <c r="T6499"/>
      <c r="U6499" t="s">
        <v>26198</v>
      </c>
      <c r="V6499" t="s">
        <v>26199</v>
      </c>
      <c r="W6499" s="91" t="s">
        <v>42136</v>
      </c>
      <c r="Y6499" s="97"/>
      <c r="AA6499" s="91" t="str">
        <v>ROCK005.2FR</v>
      </c>
    </row>
    <row r="6500" spans="1:27" s="91" customFormat="1" ht="15" customHeight="1" x14ac:dyDescent="0.35">
      <c r="A6500" t="s">
        <v>19384</v>
      </c>
      <c r="B6500" t="s">
        <v>19383</v>
      </c>
      <c r="C6500" t="s">
        <v>7493</v>
      </c>
      <c r="D6500" t="s">
        <v>19385</v>
      </c>
      <c r="E6500"/>
      <c r="F6500" t="s">
        <v>29086</v>
      </c>
      <c r="G6500"/>
      <c r="H6500">
        <v>5.8</v>
      </c>
      <c r="I6500">
        <v>35.909999999999997</v>
      </c>
      <c r="J6500" t="s">
        <v>454</v>
      </c>
      <c r="K6500">
        <v>35.287500000000001</v>
      </c>
      <c r="L6500">
        <v>-86.189400000000006</v>
      </c>
      <c r="M6500" s="100" t="s">
        <v>38457</v>
      </c>
      <c r="N6500" t="s">
        <v>26336</v>
      </c>
      <c r="O6500" t="s">
        <v>42088</v>
      </c>
      <c r="P6500">
        <v>2</v>
      </c>
      <c r="Q6500" t="s">
        <v>33333</v>
      </c>
      <c r="R6500" t="s">
        <v>25808</v>
      </c>
      <c r="S6500" t="s">
        <v>26197</v>
      </c>
      <c r="T6500"/>
      <c r="U6500" t="s">
        <v>26198</v>
      </c>
      <c r="V6500" t="s">
        <v>26199</v>
      </c>
      <c r="W6500" s="91" t="s">
        <v>19386</v>
      </c>
      <c r="X6500" s="91" t="s">
        <v>35851</v>
      </c>
      <c r="Y6500" s="97"/>
      <c r="AA6500" s="91" t="str">
        <v>ROCK005.8FR</v>
      </c>
    </row>
    <row r="6501" spans="1:27" s="91" customFormat="1" ht="15" customHeight="1" x14ac:dyDescent="0.35">
      <c r="A6501" t="s">
        <v>19388</v>
      </c>
      <c r="B6501" t="s">
        <v>19387</v>
      </c>
      <c r="C6501" t="s">
        <v>7493</v>
      </c>
      <c r="D6501" t="s">
        <v>19389</v>
      </c>
      <c r="E6501"/>
      <c r="F6501" t="s">
        <v>29086</v>
      </c>
      <c r="G6501"/>
      <c r="H6501">
        <v>7.2</v>
      </c>
      <c r="I6501">
        <v>28.16</v>
      </c>
      <c r="J6501" t="s">
        <v>454</v>
      </c>
      <c r="K6501">
        <v>35.303317999999997</v>
      </c>
      <c r="L6501">
        <v>-86.196403000000004</v>
      </c>
      <c r="M6501" s="100" t="s">
        <v>38457</v>
      </c>
      <c r="N6501" t="s">
        <v>26336</v>
      </c>
      <c r="O6501" t="s">
        <v>42088</v>
      </c>
      <c r="P6501">
        <v>2</v>
      </c>
      <c r="Q6501" t="s">
        <v>28292</v>
      </c>
      <c r="R6501" t="s">
        <v>25808</v>
      </c>
      <c r="S6501" t="s">
        <v>26197</v>
      </c>
      <c r="T6501"/>
      <c r="U6501" t="s">
        <v>26198</v>
      </c>
      <c r="V6501" t="s">
        <v>26199</v>
      </c>
      <c r="Y6501" s="97"/>
      <c r="AA6501" s="91" t="str">
        <v>ROCK007.2FR</v>
      </c>
    </row>
    <row r="6502" spans="1:27" s="91" customFormat="1" ht="15" customHeight="1" x14ac:dyDescent="0.35">
      <c r="A6502" t="s">
        <v>19391</v>
      </c>
      <c r="B6502" t="s">
        <v>19390</v>
      </c>
      <c r="C6502" t="s">
        <v>7493</v>
      </c>
      <c r="D6502" t="s">
        <v>19392</v>
      </c>
      <c r="E6502"/>
      <c r="F6502" t="s">
        <v>29086</v>
      </c>
      <c r="G6502"/>
      <c r="H6502">
        <v>8.3000000000000007</v>
      </c>
      <c r="I6502">
        <v>27.84</v>
      </c>
      <c r="J6502" t="s">
        <v>454</v>
      </c>
      <c r="K6502">
        <v>35.313217999999999</v>
      </c>
      <c r="L6502">
        <v>-86.201663999999994</v>
      </c>
      <c r="M6502" s="100" t="s">
        <v>38457</v>
      </c>
      <c r="N6502" t="s">
        <v>26336</v>
      </c>
      <c r="O6502" t="s">
        <v>42088</v>
      </c>
      <c r="P6502">
        <v>2</v>
      </c>
      <c r="Q6502" t="s">
        <v>28292</v>
      </c>
      <c r="R6502" t="s">
        <v>25808</v>
      </c>
      <c r="S6502" t="s">
        <v>26197</v>
      </c>
      <c r="T6502"/>
      <c r="U6502" t="s">
        <v>26198</v>
      </c>
      <c r="V6502" t="s">
        <v>26199</v>
      </c>
      <c r="Y6502" s="97"/>
      <c r="AA6502" s="91" t="str">
        <v>ROCK008.3FR</v>
      </c>
    </row>
    <row r="6503" spans="1:27" s="91" customFormat="1" ht="15" customHeight="1" x14ac:dyDescent="0.35">
      <c r="A6503" t="s">
        <v>19394</v>
      </c>
      <c r="B6503" t="s">
        <v>19393</v>
      </c>
      <c r="C6503" t="s">
        <v>7493</v>
      </c>
      <c r="D6503" t="s">
        <v>19395</v>
      </c>
      <c r="E6503"/>
      <c r="F6503" t="s">
        <v>29086</v>
      </c>
      <c r="G6503"/>
      <c r="H6503">
        <v>9.1</v>
      </c>
      <c r="I6503">
        <v>25.29</v>
      </c>
      <c r="J6503" t="s">
        <v>454</v>
      </c>
      <c r="K6503">
        <v>35.3262</v>
      </c>
      <c r="L6503">
        <v>-86.210499999999996</v>
      </c>
      <c r="M6503" s="100" t="s">
        <v>38457</v>
      </c>
      <c r="N6503" t="s">
        <v>26336</v>
      </c>
      <c r="O6503" t="s">
        <v>42088</v>
      </c>
      <c r="P6503">
        <v>2</v>
      </c>
      <c r="Q6503" t="s">
        <v>28292</v>
      </c>
      <c r="R6503" t="s">
        <v>25808</v>
      </c>
      <c r="S6503" t="s">
        <v>26197</v>
      </c>
      <c r="T6503"/>
      <c r="U6503" t="s">
        <v>26198</v>
      </c>
      <c r="V6503" t="s">
        <v>26199</v>
      </c>
      <c r="W6503" s="91" t="s">
        <v>19396</v>
      </c>
      <c r="X6503" s="91" t="s">
        <v>35852</v>
      </c>
      <c r="Y6503" s="97"/>
      <c r="AA6503" s="91" t="str">
        <v>ROCK009.1FR</v>
      </c>
    </row>
    <row r="6504" spans="1:27" s="91" customFormat="1" ht="15" customHeight="1" x14ac:dyDescent="0.35">
      <c r="A6504" t="s">
        <v>19398</v>
      </c>
      <c r="B6504" t="s">
        <v>19397</v>
      </c>
      <c r="C6504" t="s">
        <v>7493</v>
      </c>
      <c r="D6504" t="s">
        <v>19399</v>
      </c>
      <c r="E6504"/>
      <c r="F6504" t="s">
        <v>29086</v>
      </c>
      <c r="G6504"/>
      <c r="H6504">
        <v>9.4</v>
      </c>
      <c r="I6504">
        <v>16.190000000000001</v>
      </c>
      <c r="J6504" t="s">
        <v>454</v>
      </c>
      <c r="K6504">
        <v>35.326388999999999</v>
      </c>
      <c r="L6504">
        <v>-86.210278000000002</v>
      </c>
      <c r="M6504" s="100" t="s">
        <v>38457</v>
      </c>
      <c r="N6504" t="s">
        <v>26336</v>
      </c>
      <c r="O6504" t="s">
        <v>42088</v>
      </c>
      <c r="P6504">
        <v>2</v>
      </c>
      <c r="Q6504" t="s">
        <v>28292</v>
      </c>
      <c r="R6504" t="s">
        <v>25808</v>
      </c>
      <c r="S6504" t="s">
        <v>26197</v>
      </c>
      <c r="T6504"/>
      <c r="U6504" t="s">
        <v>26198</v>
      </c>
      <c r="V6504" t="s">
        <v>26199</v>
      </c>
      <c r="W6504" s="91" t="s">
        <v>19400</v>
      </c>
      <c r="X6504" s="91" t="s">
        <v>35853</v>
      </c>
      <c r="Y6504" s="97"/>
      <c r="AA6504" s="91" t="str">
        <v>ROCK009.4FR</v>
      </c>
    </row>
    <row r="6505" spans="1:27" s="91" customFormat="1" ht="15" customHeight="1" x14ac:dyDescent="0.35">
      <c r="A6505" t="s">
        <v>19402</v>
      </c>
      <c r="B6505" t="s">
        <v>19401</v>
      </c>
      <c r="C6505" t="s">
        <v>7493</v>
      </c>
      <c r="D6505" t="s">
        <v>19403</v>
      </c>
      <c r="E6505"/>
      <c r="F6505" t="s">
        <v>58</v>
      </c>
      <c r="G6505"/>
      <c r="H6505">
        <v>9.6999999999999993</v>
      </c>
      <c r="I6505">
        <v>9</v>
      </c>
      <c r="J6505" t="s">
        <v>249</v>
      </c>
      <c r="K6505">
        <v>35.417369999999998</v>
      </c>
      <c r="L6505">
        <v>-85.199839999999995</v>
      </c>
      <c r="M6505" s="100" t="s">
        <v>38386</v>
      </c>
      <c r="N6505" t="s">
        <v>29084</v>
      </c>
      <c r="O6505" t="s">
        <v>42087</v>
      </c>
      <c r="P6505">
        <v>3</v>
      </c>
      <c r="Q6505" t="s">
        <v>29257</v>
      </c>
      <c r="R6505" t="s">
        <v>25802</v>
      </c>
      <c r="S6505" t="s">
        <v>26197</v>
      </c>
      <c r="T6505"/>
      <c r="U6505" t="s">
        <v>26198</v>
      </c>
      <c r="V6505" t="s">
        <v>26199</v>
      </c>
      <c r="Y6505" s="97"/>
      <c r="AA6505" s="91" t="str">
        <v>ROCK009.7BL</v>
      </c>
    </row>
    <row r="6506" spans="1:27" s="91" customFormat="1" ht="15" customHeight="1" x14ac:dyDescent="0.35">
      <c r="A6506" t="s">
        <v>19405</v>
      </c>
      <c r="B6506" t="s">
        <v>19404</v>
      </c>
      <c r="C6506" t="s">
        <v>7493</v>
      </c>
      <c r="D6506" t="s">
        <v>19406</v>
      </c>
      <c r="E6506"/>
      <c r="F6506" t="s">
        <v>29086</v>
      </c>
      <c r="G6506"/>
      <c r="H6506">
        <v>10.4</v>
      </c>
      <c r="I6506">
        <v>14.71</v>
      </c>
      <c r="J6506" t="s">
        <v>545</v>
      </c>
      <c r="K6506">
        <v>35.338500000000003</v>
      </c>
      <c r="L6506">
        <v>-86.208799999999997</v>
      </c>
      <c r="M6506" s="100" t="s">
        <v>38457</v>
      </c>
      <c r="N6506" t="s">
        <v>26336</v>
      </c>
      <c r="O6506" t="s">
        <v>42088</v>
      </c>
      <c r="P6506">
        <v>2</v>
      </c>
      <c r="Q6506" t="s">
        <v>28292</v>
      </c>
      <c r="R6506" t="s">
        <v>25808</v>
      </c>
      <c r="S6506" t="s">
        <v>26197</v>
      </c>
      <c r="T6506"/>
      <c r="U6506" t="s">
        <v>26198</v>
      </c>
      <c r="V6506" t="s">
        <v>26199</v>
      </c>
      <c r="Y6506" s="97"/>
      <c r="AA6506" s="91" t="str">
        <v>ROCK010.4CE</v>
      </c>
    </row>
    <row r="6507" spans="1:27" s="91" customFormat="1" ht="15" customHeight="1" x14ac:dyDescent="0.35">
      <c r="A6507" t="s">
        <v>19408</v>
      </c>
      <c r="B6507" t="s">
        <v>19407</v>
      </c>
      <c r="C6507" t="s">
        <v>7493</v>
      </c>
      <c r="D6507" t="s">
        <v>19409</v>
      </c>
      <c r="E6507"/>
      <c r="F6507" t="s">
        <v>29086</v>
      </c>
      <c r="G6507"/>
      <c r="H6507">
        <v>10.9</v>
      </c>
      <c r="I6507">
        <v>13.1</v>
      </c>
      <c r="J6507" t="s">
        <v>545</v>
      </c>
      <c r="K6507">
        <v>35.34299</v>
      </c>
      <c r="L6507">
        <v>-86.210470000000001</v>
      </c>
      <c r="M6507" s="100" t="s">
        <v>38457</v>
      </c>
      <c r="N6507" t="s">
        <v>26336</v>
      </c>
      <c r="O6507" t="s">
        <v>42088</v>
      </c>
      <c r="P6507">
        <v>2</v>
      </c>
      <c r="Q6507" t="s">
        <v>28292</v>
      </c>
      <c r="R6507" t="s">
        <v>25808</v>
      </c>
      <c r="S6507" t="s">
        <v>26197</v>
      </c>
      <c r="T6507"/>
      <c r="U6507" t="s">
        <v>26198</v>
      </c>
      <c r="V6507" t="s">
        <v>26199</v>
      </c>
      <c r="X6507" s="91" t="s">
        <v>35854</v>
      </c>
      <c r="Y6507" s="97"/>
      <c r="AA6507" s="91" t="str">
        <v>ROCK010.9CE</v>
      </c>
    </row>
    <row r="6508" spans="1:27" s="91" customFormat="1" ht="15" customHeight="1" x14ac:dyDescent="0.35">
      <c r="A6508" t="s">
        <v>19411</v>
      </c>
      <c r="B6508" t="s">
        <v>19410</v>
      </c>
      <c r="C6508" t="s">
        <v>7493</v>
      </c>
      <c r="D6508" t="s">
        <v>19412</v>
      </c>
      <c r="E6508"/>
      <c r="F6508" t="s">
        <v>29086</v>
      </c>
      <c r="G6508"/>
      <c r="H6508">
        <v>11</v>
      </c>
      <c r="I6508">
        <v>12.95</v>
      </c>
      <c r="J6508" t="s">
        <v>545</v>
      </c>
      <c r="K6508">
        <v>35.344250000000002</v>
      </c>
      <c r="L6508">
        <v>-86.212119999999999</v>
      </c>
      <c r="M6508" s="100" t="s">
        <v>38457</v>
      </c>
      <c r="N6508" t="s">
        <v>26336</v>
      </c>
      <c r="O6508" t="s">
        <v>42088</v>
      </c>
      <c r="P6508">
        <v>2</v>
      </c>
      <c r="Q6508" t="s">
        <v>28292</v>
      </c>
      <c r="R6508" t="s">
        <v>25808</v>
      </c>
      <c r="S6508" t="s">
        <v>26197</v>
      </c>
      <c r="T6508"/>
      <c r="U6508" t="s">
        <v>26198</v>
      </c>
      <c r="V6508" t="s">
        <v>26199</v>
      </c>
      <c r="W6508" s="91" t="s">
        <v>19413</v>
      </c>
      <c r="X6508" s="91" t="s">
        <v>35855</v>
      </c>
      <c r="Y6508" s="97"/>
      <c r="AA6508" s="91" t="str">
        <v>ROCK011.0CE</v>
      </c>
    </row>
    <row r="6509" spans="1:27" s="91" customFormat="1" ht="15" customHeight="1" x14ac:dyDescent="0.35">
      <c r="A6509" s="310" t="s">
        <v>43586</v>
      </c>
      <c r="B6509" s="310" t="s">
        <v>43587</v>
      </c>
      <c r="C6509" s="310" t="s">
        <v>7493</v>
      </c>
      <c r="D6509" s="310" t="s">
        <v>43588</v>
      </c>
      <c r="E6509" s="310"/>
      <c r="F6509" s="310" t="s">
        <v>29086</v>
      </c>
      <c r="G6509" s="310"/>
      <c r="H6509" s="314">
        <v>11.2</v>
      </c>
      <c r="I6509" s="314">
        <v>12.99</v>
      </c>
      <c r="J6509" s="310" t="s">
        <v>545</v>
      </c>
      <c r="K6509" s="314">
        <v>35.347257999999997</v>
      </c>
      <c r="L6509" s="314">
        <v>-86.212704000000002</v>
      </c>
      <c r="M6509" s="314" t="s">
        <v>38457</v>
      </c>
      <c r="N6509" s="310" t="s">
        <v>26336</v>
      </c>
      <c r="O6509" s="310" t="s">
        <v>43589</v>
      </c>
      <c r="P6509" s="314">
        <v>2</v>
      </c>
      <c r="Q6509" s="310" t="s">
        <v>28292</v>
      </c>
      <c r="R6509" s="310" t="s">
        <v>25808</v>
      </c>
      <c r="S6509" s="310" t="s">
        <v>26197</v>
      </c>
      <c r="T6509" s="310"/>
      <c r="U6509" s="310" t="s">
        <v>26198</v>
      </c>
      <c r="V6509" s="310" t="s">
        <v>26199</v>
      </c>
      <c r="W6509" s="91" t="s">
        <v>43590</v>
      </c>
      <c r="X6509" s="91" t="s">
        <v>43591</v>
      </c>
      <c r="Y6509" s="97"/>
      <c r="AA6509" s="91" t="str">
        <v>ROCK011.2CE</v>
      </c>
    </row>
    <row r="6510" spans="1:27" s="91" customFormat="1" ht="15" customHeight="1" x14ac:dyDescent="0.35">
      <c r="A6510" t="s">
        <v>19415</v>
      </c>
      <c r="B6510" t="s">
        <v>19414</v>
      </c>
      <c r="C6510" t="s">
        <v>7493</v>
      </c>
      <c r="D6510" t="s">
        <v>19416</v>
      </c>
      <c r="E6510"/>
      <c r="F6510" t="s">
        <v>29086</v>
      </c>
      <c r="G6510"/>
      <c r="H6510">
        <v>11.6</v>
      </c>
      <c r="I6510">
        <v>12.8</v>
      </c>
      <c r="J6510" t="s">
        <v>545</v>
      </c>
      <c r="K6510">
        <v>35.3521</v>
      </c>
      <c r="L6510">
        <v>-86.212599999999995</v>
      </c>
      <c r="M6510" s="100" t="s">
        <v>38457</v>
      </c>
      <c r="N6510" t="s">
        <v>26336</v>
      </c>
      <c r="O6510" t="s">
        <v>42088</v>
      </c>
      <c r="P6510">
        <v>2</v>
      </c>
      <c r="Q6510" t="s">
        <v>28292</v>
      </c>
      <c r="R6510" t="s">
        <v>25808</v>
      </c>
      <c r="S6510" t="s">
        <v>26197</v>
      </c>
      <c r="T6510"/>
      <c r="U6510" t="s">
        <v>26198</v>
      </c>
      <c r="V6510" t="s">
        <v>26199</v>
      </c>
      <c r="Y6510" s="97"/>
      <c r="AA6510" s="91" t="str">
        <v>ROCK011.6CE</v>
      </c>
    </row>
    <row r="6511" spans="1:27" s="91" customFormat="1" ht="15" customHeight="1" x14ac:dyDescent="0.35">
      <c r="A6511" t="s">
        <v>19418</v>
      </c>
      <c r="B6511" t="s">
        <v>19417</v>
      </c>
      <c r="C6511" t="s">
        <v>7493</v>
      </c>
      <c r="D6511" t="s">
        <v>19419</v>
      </c>
      <c r="E6511" t="s">
        <v>26424</v>
      </c>
      <c r="F6511" t="s">
        <v>58</v>
      </c>
      <c r="G6511"/>
      <c r="H6511">
        <v>24.8</v>
      </c>
      <c r="I6511">
        <v>5.7</v>
      </c>
      <c r="J6511" t="s">
        <v>13303</v>
      </c>
      <c r="K6511">
        <v>36.578330000000001</v>
      </c>
      <c r="L6511">
        <v>-84.794719999999998</v>
      </c>
      <c r="M6511" s="100" t="s">
        <v>38426</v>
      </c>
      <c r="N6511" t="s">
        <v>26325</v>
      </c>
      <c r="O6511" t="s">
        <v>42089</v>
      </c>
      <c r="P6511">
        <v>4</v>
      </c>
      <c r="Q6511" t="s">
        <v>28293</v>
      </c>
      <c r="R6511" t="s">
        <v>25812</v>
      </c>
      <c r="S6511" t="s">
        <v>26197</v>
      </c>
      <c r="T6511"/>
      <c r="U6511" t="s">
        <v>26198</v>
      </c>
      <c r="V6511" t="s">
        <v>26199</v>
      </c>
      <c r="W6511" s="91" t="s">
        <v>19420</v>
      </c>
      <c r="X6511" s="91" t="s">
        <v>35856</v>
      </c>
      <c r="Y6511" s="97"/>
      <c r="AA6511" s="91" t="str">
        <v>ROCK024.8PI</v>
      </c>
    </row>
    <row r="6512" spans="1:27" s="91" customFormat="1" ht="15" customHeight="1" x14ac:dyDescent="0.35">
      <c r="A6512" t="s">
        <v>19422</v>
      </c>
      <c r="B6512" t="s">
        <v>19421</v>
      </c>
      <c r="C6512" t="s">
        <v>19423</v>
      </c>
      <c r="D6512" t="s">
        <v>19424</v>
      </c>
      <c r="E6512"/>
      <c r="F6512" t="s">
        <v>29010</v>
      </c>
      <c r="G6512"/>
      <c r="H6512">
        <v>0.2</v>
      </c>
      <c r="I6512">
        <v>0.91</v>
      </c>
      <c r="J6512" t="s">
        <v>398</v>
      </c>
      <c r="K6512">
        <v>36.524999999999999</v>
      </c>
      <c r="L6512">
        <v>-83.934970000000007</v>
      </c>
      <c r="M6512" s="100" t="s">
        <v>38417</v>
      </c>
      <c r="N6512" t="s">
        <v>26260</v>
      </c>
      <c r="O6512" t="s">
        <v>42090</v>
      </c>
      <c r="P6512">
        <v>4</v>
      </c>
      <c r="Q6512" t="s">
        <v>33334</v>
      </c>
      <c r="R6512" t="s">
        <v>25825</v>
      </c>
      <c r="S6512" t="s">
        <v>26197</v>
      </c>
      <c r="T6512"/>
      <c r="U6512" t="s">
        <v>26198</v>
      </c>
      <c r="V6512" t="s">
        <v>26204</v>
      </c>
      <c r="W6512" s="91" t="s">
        <v>19425</v>
      </c>
      <c r="X6512" s="91" t="s">
        <v>33335</v>
      </c>
      <c r="Y6512" s="97"/>
      <c r="AA6512" s="91" t="str">
        <v>ROCK1.1T0.2CL</v>
      </c>
    </row>
    <row r="6513" spans="1:27" s="91" customFormat="1" ht="15" customHeight="1" x14ac:dyDescent="0.35">
      <c r="A6513" t="s">
        <v>19427</v>
      </c>
      <c r="B6513" t="s">
        <v>19426</v>
      </c>
      <c r="C6513" t="s">
        <v>19428</v>
      </c>
      <c r="D6513" t="s">
        <v>19429</v>
      </c>
      <c r="E6513"/>
      <c r="F6513" t="s">
        <v>28981</v>
      </c>
      <c r="G6513"/>
      <c r="H6513">
        <v>0.2</v>
      </c>
      <c r="I6513">
        <v>0.31</v>
      </c>
      <c r="J6513" t="s">
        <v>625</v>
      </c>
      <c r="K6513">
        <v>36.139000000000003</v>
      </c>
      <c r="L6513">
        <v>-82.347999999999999</v>
      </c>
      <c r="M6513" s="100" t="s">
        <v>38387</v>
      </c>
      <c r="N6513" t="s">
        <v>26214</v>
      </c>
      <c r="O6513" t="s">
        <v>42091</v>
      </c>
      <c r="P6513">
        <v>5</v>
      </c>
      <c r="Q6513" t="s">
        <v>33336</v>
      </c>
      <c r="R6513" t="s">
        <v>25821</v>
      </c>
      <c r="S6513" t="s">
        <v>26197</v>
      </c>
      <c r="T6513"/>
      <c r="U6513" t="s">
        <v>26198</v>
      </c>
      <c r="V6513" t="s">
        <v>26204</v>
      </c>
      <c r="W6513" s="91" t="s">
        <v>19430</v>
      </c>
      <c r="X6513" s="91" t="s">
        <v>35857</v>
      </c>
      <c r="Y6513" s="97"/>
      <c r="AA6513" s="91" t="str">
        <v>ROCK3.5T0.2UC</v>
      </c>
    </row>
    <row r="6514" spans="1:27" s="91" customFormat="1" ht="15" customHeight="1" x14ac:dyDescent="0.35">
      <c r="A6514" t="s">
        <v>19432</v>
      </c>
      <c r="B6514" t="s">
        <v>19431</v>
      </c>
      <c r="C6514" t="s">
        <v>19433</v>
      </c>
      <c r="D6514" t="s">
        <v>19434</v>
      </c>
      <c r="E6514"/>
      <c r="F6514" t="s">
        <v>58</v>
      </c>
      <c r="G6514"/>
      <c r="H6514">
        <v>4.7</v>
      </c>
      <c r="I6514">
        <v>2.57</v>
      </c>
      <c r="J6514" t="s">
        <v>814</v>
      </c>
      <c r="K6514">
        <v>36.415832999999999</v>
      </c>
      <c r="L6514">
        <v>-84.945278000000002</v>
      </c>
      <c r="M6514" s="100" t="s">
        <v>38411</v>
      </c>
      <c r="N6514" t="s">
        <v>26248</v>
      </c>
      <c r="O6514" t="s">
        <v>42092</v>
      </c>
      <c r="P6514">
        <v>4</v>
      </c>
      <c r="Q6514" t="s">
        <v>28295</v>
      </c>
      <c r="R6514" t="s">
        <v>25812</v>
      </c>
      <c r="S6514" t="s">
        <v>26197</v>
      </c>
      <c r="T6514"/>
      <c r="U6514" t="s">
        <v>26198</v>
      </c>
      <c r="V6514" t="s">
        <v>26199</v>
      </c>
      <c r="Y6514" s="97"/>
      <c r="AA6514" s="91" t="str">
        <v>ROCKC004.7FE</v>
      </c>
    </row>
    <row r="6515" spans="1:27" s="91" customFormat="1" ht="15" customHeight="1" x14ac:dyDescent="0.35">
      <c r="A6515" t="s">
        <v>19436</v>
      </c>
      <c r="B6515" t="s">
        <v>19435</v>
      </c>
      <c r="C6515" t="s">
        <v>19433</v>
      </c>
      <c r="D6515" t="s">
        <v>19437</v>
      </c>
      <c r="E6515"/>
      <c r="F6515" t="s">
        <v>58</v>
      </c>
      <c r="G6515"/>
      <c r="H6515">
        <v>4.9000000000000004</v>
      </c>
      <c r="I6515">
        <v>2.4</v>
      </c>
      <c r="J6515" t="s">
        <v>814</v>
      </c>
      <c r="K6515">
        <v>36.41713</v>
      </c>
      <c r="L6515">
        <v>-84.943496999999994</v>
      </c>
      <c r="M6515" s="100" t="s">
        <v>38411</v>
      </c>
      <c r="N6515" t="s">
        <v>26248</v>
      </c>
      <c r="O6515" t="s">
        <v>42092</v>
      </c>
      <c r="P6515">
        <v>4</v>
      </c>
      <c r="Q6515" t="s">
        <v>28295</v>
      </c>
      <c r="R6515" t="s">
        <v>25812</v>
      </c>
      <c r="S6515" t="s">
        <v>26197</v>
      </c>
      <c r="T6515"/>
      <c r="U6515" t="s">
        <v>26198</v>
      </c>
      <c r="V6515" t="s">
        <v>26199</v>
      </c>
      <c r="Y6515" s="97"/>
      <c r="AA6515" s="91" t="str">
        <v>ROCKC004.9FE</v>
      </c>
    </row>
    <row r="6516" spans="1:27" s="91" customFormat="1" ht="15" customHeight="1" x14ac:dyDescent="0.35">
      <c r="A6516" t="s">
        <v>19439</v>
      </c>
      <c r="B6516" t="s">
        <v>19438</v>
      </c>
      <c r="C6516" t="s">
        <v>19433</v>
      </c>
      <c r="D6516" t="s">
        <v>19440</v>
      </c>
      <c r="E6516"/>
      <c r="F6516" t="s">
        <v>58</v>
      </c>
      <c r="G6516" t="s">
        <v>29089</v>
      </c>
      <c r="H6516">
        <v>5.4</v>
      </c>
      <c r="I6516">
        <v>1.74</v>
      </c>
      <c r="J6516" t="s">
        <v>814</v>
      </c>
      <c r="K6516">
        <v>36.425832999999997</v>
      </c>
      <c r="L6516">
        <v>-84.942220000000006</v>
      </c>
      <c r="M6516" s="100" t="s">
        <v>38411</v>
      </c>
      <c r="N6516" t="s">
        <v>26248</v>
      </c>
      <c r="O6516" t="s">
        <v>42092</v>
      </c>
      <c r="P6516">
        <v>4</v>
      </c>
      <c r="Q6516" t="s">
        <v>28295</v>
      </c>
      <c r="R6516" t="s">
        <v>25812</v>
      </c>
      <c r="S6516" t="s">
        <v>26197</v>
      </c>
      <c r="T6516"/>
      <c r="U6516" t="s">
        <v>26198</v>
      </c>
      <c r="V6516" t="s">
        <v>26199</v>
      </c>
      <c r="Y6516" s="97"/>
      <c r="AA6516" s="91" t="str">
        <v>ROCKC005.4FE</v>
      </c>
    </row>
    <row r="6517" spans="1:27" s="91" customFormat="1" ht="15" customHeight="1" x14ac:dyDescent="0.35">
      <c r="A6517" t="s">
        <v>19442</v>
      </c>
      <c r="B6517" t="s">
        <v>19441</v>
      </c>
      <c r="C6517" t="s">
        <v>19433</v>
      </c>
      <c r="D6517" t="s">
        <v>19443</v>
      </c>
      <c r="E6517"/>
      <c r="F6517" t="s">
        <v>58</v>
      </c>
      <c r="G6517" t="s">
        <v>29089</v>
      </c>
      <c r="H6517">
        <v>6.4</v>
      </c>
      <c r="I6517">
        <v>0.52</v>
      </c>
      <c r="J6517" t="s">
        <v>814</v>
      </c>
      <c r="K6517">
        <v>36.436356000000004</v>
      </c>
      <c r="L6517">
        <v>-84.937777999999994</v>
      </c>
      <c r="M6517" s="100" t="s">
        <v>38411</v>
      </c>
      <c r="N6517" t="s">
        <v>26248</v>
      </c>
      <c r="O6517" t="s">
        <v>42092</v>
      </c>
      <c r="P6517">
        <v>4</v>
      </c>
      <c r="Q6517" t="s">
        <v>28295</v>
      </c>
      <c r="R6517" t="s">
        <v>25812</v>
      </c>
      <c r="S6517" t="s">
        <v>26197</v>
      </c>
      <c r="T6517"/>
      <c r="U6517" t="s">
        <v>26198</v>
      </c>
      <c r="V6517" t="s">
        <v>26199</v>
      </c>
      <c r="Y6517" s="97"/>
      <c r="AA6517" s="91" t="str">
        <v>ROCKC006.4FE</v>
      </c>
    </row>
    <row r="6518" spans="1:27" s="91" customFormat="1" ht="15" customHeight="1" x14ac:dyDescent="0.35">
      <c r="A6518" t="s">
        <v>28297</v>
      </c>
      <c r="B6518" t="s">
        <v>28296</v>
      </c>
      <c r="C6518" t="s">
        <v>19450</v>
      </c>
      <c r="D6518" t="s">
        <v>17695</v>
      </c>
      <c r="E6518"/>
      <c r="F6518" t="s">
        <v>58</v>
      </c>
      <c r="G6518"/>
      <c r="H6518">
        <v>0.2</v>
      </c>
      <c r="I6518">
        <v>3.11</v>
      </c>
      <c r="J6518" t="s">
        <v>1181</v>
      </c>
      <c r="K6518">
        <v>35.663490000000003</v>
      </c>
      <c r="L6518">
        <v>-85.346584000000007</v>
      </c>
      <c r="M6518" s="100" t="s">
        <v>38383</v>
      </c>
      <c r="N6518" t="s">
        <v>3589</v>
      </c>
      <c r="O6518" t="s">
        <v>43054</v>
      </c>
      <c r="P6518">
        <v>2</v>
      </c>
      <c r="Q6518" t="s">
        <v>33337</v>
      </c>
      <c r="R6518" t="s">
        <v>25812</v>
      </c>
      <c r="S6518" t="s">
        <v>26197</v>
      </c>
      <c r="T6518"/>
      <c r="U6518" t="s">
        <v>26198</v>
      </c>
      <c r="V6518" t="s">
        <v>26199</v>
      </c>
      <c r="W6518" s="91" t="s">
        <v>43339</v>
      </c>
      <c r="X6518" s="91" t="s">
        <v>29611</v>
      </c>
      <c r="Y6518" s="97"/>
      <c r="AA6518" s="91" t="str">
        <v>ROCKH000.2VA</v>
      </c>
    </row>
    <row r="6519" spans="1:27" s="91" customFormat="1" ht="15" customHeight="1" x14ac:dyDescent="0.35">
      <c r="A6519" t="s">
        <v>19445</v>
      </c>
      <c r="B6519" t="s">
        <v>19444</v>
      </c>
      <c r="C6519" t="s">
        <v>19446</v>
      </c>
      <c r="D6519" t="s">
        <v>19447</v>
      </c>
      <c r="E6519"/>
      <c r="F6519" t="s">
        <v>33</v>
      </c>
      <c r="G6519"/>
      <c r="H6519">
        <v>0.5</v>
      </c>
      <c r="I6519">
        <v>3.35</v>
      </c>
      <c r="J6519" t="s">
        <v>2030</v>
      </c>
      <c r="K6519">
        <v>35.83981</v>
      </c>
      <c r="L6519">
        <v>-86.030299999999997</v>
      </c>
      <c r="M6519" s="100" t="s">
        <v>38401</v>
      </c>
      <c r="N6519" t="s">
        <v>26226</v>
      </c>
      <c r="O6519" t="s">
        <v>42093</v>
      </c>
      <c r="P6519">
        <v>2</v>
      </c>
      <c r="Q6519" t="s">
        <v>33338</v>
      </c>
      <c r="R6519" t="s">
        <v>25812</v>
      </c>
      <c r="S6519" t="s">
        <v>26197</v>
      </c>
      <c r="T6519"/>
      <c r="U6519" t="s">
        <v>26198</v>
      </c>
      <c r="V6519" t="s">
        <v>26199</v>
      </c>
      <c r="X6519" s="91" t="s">
        <v>34418</v>
      </c>
      <c r="Y6519" s="97"/>
      <c r="AA6519" s="91" t="str">
        <v>ROCKH000.5CN</v>
      </c>
    </row>
    <row r="6520" spans="1:27" s="91" customFormat="1" ht="15" customHeight="1" x14ac:dyDescent="0.35">
      <c r="A6520" t="s">
        <v>19449</v>
      </c>
      <c r="B6520" t="s">
        <v>19448</v>
      </c>
      <c r="C6520" t="s">
        <v>19450</v>
      </c>
      <c r="D6520" t="s">
        <v>19451</v>
      </c>
      <c r="E6520"/>
      <c r="F6520" t="s">
        <v>29083</v>
      </c>
      <c r="G6520"/>
      <c r="H6520">
        <v>0.8</v>
      </c>
      <c r="I6520">
        <v>20.27</v>
      </c>
      <c r="J6520" t="s">
        <v>100</v>
      </c>
      <c r="K6520">
        <v>35.456099999999999</v>
      </c>
      <c r="L6520">
        <v>-87.608199999999997</v>
      </c>
      <c r="M6520" s="100" t="s">
        <v>38391</v>
      </c>
      <c r="N6520" t="s">
        <v>26220</v>
      </c>
      <c r="O6520" t="s">
        <v>42094</v>
      </c>
      <c r="P6520">
        <v>5</v>
      </c>
      <c r="Q6520" t="s">
        <v>33339</v>
      </c>
      <c r="R6520" t="s">
        <v>25808</v>
      </c>
      <c r="S6520" t="s">
        <v>26197</v>
      </c>
      <c r="T6520"/>
      <c r="U6520" t="s">
        <v>26198</v>
      </c>
      <c r="V6520" t="s">
        <v>26199</v>
      </c>
      <c r="W6520" s="91" t="s">
        <v>41658</v>
      </c>
      <c r="Y6520" s="97"/>
      <c r="AA6520" s="91" t="str">
        <v>ROCKH000.8LS</v>
      </c>
    </row>
    <row r="6521" spans="1:27" s="91" customFormat="1" ht="15" customHeight="1" x14ac:dyDescent="0.35">
      <c r="A6521" t="s">
        <v>19453</v>
      </c>
      <c r="B6521" t="s">
        <v>19452</v>
      </c>
      <c r="C6521" t="s">
        <v>19450</v>
      </c>
      <c r="D6521" t="s">
        <v>19454</v>
      </c>
      <c r="E6521"/>
      <c r="F6521" t="s">
        <v>29083</v>
      </c>
      <c r="G6521"/>
      <c r="H6521">
        <v>1</v>
      </c>
      <c r="I6521">
        <v>14.38</v>
      </c>
      <c r="J6521" t="s">
        <v>2522</v>
      </c>
      <c r="K6521">
        <v>35.535277999999998</v>
      </c>
      <c r="L6521">
        <v>-87.800832999999997</v>
      </c>
      <c r="M6521" s="100" t="s">
        <v>38391</v>
      </c>
      <c r="N6521" t="s">
        <v>26220</v>
      </c>
      <c r="O6521" t="s">
        <v>42095</v>
      </c>
      <c r="P6521">
        <v>5</v>
      </c>
      <c r="Q6521" t="s">
        <v>28299</v>
      </c>
      <c r="R6521" t="s">
        <v>25808</v>
      </c>
      <c r="S6521" t="s">
        <v>26197</v>
      </c>
      <c r="T6521"/>
      <c r="U6521" t="s">
        <v>26198</v>
      </c>
      <c r="V6521" t="s">
        <v>26199</v>
      </c>
      <c r="W6521" s="91" t="s">
        <v>19453</v>
      </c>
      <c r="X6521" s="91" t="s">
        <v>35858</v>
      </c>
      <c r="Y6521" s="97"/>
      <c r="AA6521" s="91" t="str">
        <v>ROCKH001.0PE</v>
      </c>
    </row>
    <row r="6522" spans="1:27" s="91" customFormat="1" ht="15" customHeight="1" x14ac:dyDescent="0.35">
      <c r="A6522" t="s">
        <v>19456</v>
      </c>
      <c r="B6522" t="s">
        <v>19455</v>
      </c>
      <c r="C6522" t="s">
        <v>19450</v>
      </c>
      <c r="D6522" t="s">
        <v>19457</v>
      </c>
      <c r="E6522"/>
      <c r="F6522" t="s">
        <v>29083</v>
      </c>
      <c r="G6522"/>
      <c r="H6522">
        <v>1.1000000000000001</v>
      </c>
      <c r="I6522">
        <v>20.04</v>
      </c>
      <c r="J6522" t="s">
        <v>100</v>
      </c>
      <c r="K6522">
        <v>35.459443999999998</v>
      </c>
      <c r="L6522">
        <v>-87.608889000000005</v>
      </c>
      <c r="M6522" s="100" t="s">
        <v>38391</v>
      </c>
      <c r="N6522" t="s">
        <v>26220</v>
      </c>
      <c r="O6522" t="s">
        <v>42094</v>
      </c>
      <c r="P6522">
        <v>5</v>
      </c>
      <c r="Q6522" t="s">
        <v>33339</v>
      </c>
      <c r="R6522" t="s">
        <v>25808</v>
      </c>
      <c r="S6522" t="s">
        <v>26197</v>
      </c>
      <c r="T6522"/>
      <c r="U6522" t="s">
        <v>26198</v>
      </c>
      <c r="V6522" t="s">
        <v>26199</v>
      </c>
      <c r="X6522" s="91" t="s">
        <v>34418</v>
      </c>
      <c r="Y6522" s="97"/>
      <c r="AA6522" s="91" t="str">
        <v>ROCKH001.1LS</v>
      </c>
    </row>
    <row r="6523" spans="1:27" s="91" customFormat="1" ht="15" customHeight="1" x14ac:dyDescent="0.35">
      <c r="A6523" s="310" t="s">
        <v>43840</v>
      </c>
      <c r="B6523" s="310" t="s">
        <v>43841</v>
      </c>
      <c r="C6523" s="310" t="s">
        <v>19450</v>
      </c>
      <c r="D6523" s="310" t="s">
        <v>43842</v>
      </c>
      <c r="E6523" s="310"/>
      <c r="F6523" s="310" t="s">
        <v>29083</v>
      </c>
      <c r="G6523" s="310"/>
      <c r="H6523" s="314">
        <v>1.2</v>
      </c>
      <c r="I6523" s="314">
        <v>14.1</v>
      </c>
      <c r="J6523" s="310" t="s">
        <v>2522</v>
      </c>
      <c r="K6523" s="314">
        <v>35.535550000000001</v>
      </c>
      <c r="L6523" s="314">
        <v>-87.797529999999995</v>
      </c>
      <c r="M6523" s="314" t="s">
        <v>38391</v>
      </c>
      <c r="N6523" s="310" t="s">
        <v>26220</v>
      </c>
      <c r="O6523" s="310">
        <v>60400040303</v>
      </c>
      <c r="P6523" s="314">
        <v>5</v>
      </c>
      <c r="Q6523" s="310" t="s">
        <v>28299</v>
      </c>
      <c r="R6523" s="310" t="s">
        <v>25808</v>
      </c>
      <c r="S6523" s="310" t="s">
        <v>26197</v>
      </c>
      <c r="T6523" s="310"/>
      <c r="U6523" s="310" t="s">
        <v>26198</v>
      </c>
      <c r="V6523" s="310" t="s">
        <v>26199</v>
      </c>
      <c r="Y6523" s="97"/>
      <c r="AA6523" s="91" t="str">
        <v>ROCKH001.2PE</v>
      </c>
    </row>
    <row r="6524" spans="1:27" s="91" customFormat="1" ht="15" customHeight="1" x14ac:dyDescent="0.35">
      <c r="A6524" t="s">
        <v>19459</v>
      </c>
      <c r="B6524" t="s">
        <v>19458</v>
      </c>
      <c r="C6524" t="s">
        <v>19450</v>
      </c>
      <c r="D6524" t="s">
        <v>19460</v>
      </c>
      <c r="E6524"/>
      <c r="F6524" t="s">
        <v>29083</v>
      </c>
      <c r="G6524"/>
      <c r="H6524">
        <v>13.1</v>
      </c>
      <c r="I6524">
        <v>13.1</v>
      </c>
      <c r="J6524" t="s">
        <v>2522</v>
      </c>
      <c r="K6524">
        <v>35.536099999999998</v>
      </c>
      <c r="L6524">
        <v>-87.788499999999999</v>
      </c>
      <c r="M6524" s="100" t="s">
        <v>38391</v>
      </c>
      <c r="N6524" t="s">
        <v>26220</v>
      </c>
      <c r="O6524" t="s">
        <v>42095</v>
      </c>
      <c r="P6524">
        <v>5</v>
      </c>
      <c r="Q6524" t="s">
        <v>28299</v>
      </c>
      <c r="R6524" t="s">
        <v>25808</v>
      </c>
      <c r="S6524" t="s">
        <v>26197</v>
      </c>
      <c r="T6524"/>
      <c r="U6524" t="s">
        <v>26198</v>
      </c>
      <c r="V6524" t="s">
        <v>26199</v>
      </c>
      <c r="Y6524" s="97"/>
      <c r="AA6524" s="91" t="str">
        <v>ROCKH001.8PE</v>
      </c>
    </row>
    <row r="6525" spans="1:27" s="91" customFormat="1" ht="15" customHeight="1" x14ac:dyDescent="0.35">
      <c r="A6525" t="s">
        <v>19462</v>
      </c>
      <c r="B6525" t="s">
        <v>19461</v>
      </c>
      <c r="C6525" t="s">
        <v>19450</v>
      </c>
      <c r="D6525" t="s">
        <v>19463</v>
      </c>
      <c r="E6525"/>
      <c r="F6525" t="s">
        <v>29083</v>
      </c>
      <c r="G6525"/>
      <c r="H6525">
        <v>8.1999999999999993</v>
      </c>
      <c r="I6525">
        <v>4.93</v>
      </c>
      <c r="J6525" t="s">
        <v>100</v>
      </c>
      <c r="K6525">
        <v>35.529859999999999</v>
      </c>
      <c r="L6525">
        <v>-87.575810000000004</v>
      </c>
      <c r="M6525" s="100" t="s">
        <v>38391</v>
      </c>
      <c r="N6525" t="s">
        <v>26220</v>
      </c>
      <c r="O6525" t="s">
        <v>42094</v>
      </c>
      <c r="P6525">
        <v>5</v>
      </c>
      <c r="Q6525" t="s">
        <v>28300</v>
      </c>
      <c r="R6525" t="s">
        <v>25808</v>
      </c>
      <c r="S6525" t="s">
        <v>26197</v>
      </c>
      <c r="T6525"/>
      <c r="U6525" t="s">
        <v>26198</v>
      </c>
      <c r="V6525" t="s">
        <v>26199</v>
      </c>
      <c r="W6525" s="91" t="s">
        <v>19464</v>
      </c>
      <c r="Y6525" s="97"/>
      <c r="AA6525" s="91" t="str">
        <v>ROCKH008.2LS</v>
      </c>
    </row>
    <row r="6526" spans="1:27" s="91" customFormat="1" ht="15" customHeight="1" x14ac:dyDescent="0.35">
      <c r="A6526" t="s">
        <v>37449</v>
      </c>
      <c r="B6526" t="s">
        <v>37450</v>
      </c>
      <c r="C6526" t="s">
        <v>37451</v>
      </c>
      <c r="D6526" t="s">
        <v>37452</v>
      </c>
      <c r="E6526"/>
      <c r="F6526" t="s">
        <v>929</v>
      </c>
      <c r="G6526"/>
      <c r="H6526">
        <v>0.6</v>
      </c>
      <c r="I6526">
        <v>2.2999999999999998</v>
      </c>
      <c r="J6526" t="s">
        <v>619</v>
      </c>
      <c r="K6526">
        <v>36.39085</v>
      </c>
      <c r="L6526">
        <v>-89.138900000000007</v>
      </c>
      <c r="M6526" s="100" t="s">
        <v>38448</v>
      </c>
      <c r="N6526" t="s">
        <v>619</v>
      </c>
      <c r="O6526" t="s">
        <v>40053</v>
      </c>
      <c r="P6526">
        <v>5</v>
      </c>
      <c r="Q6526" t="s">
        <v>37453</v>
      </c>
      <c r="R6526" t="s">
        <v>25816</v>
      </c>
      <c r="S6526" t="s">
        <v>26197</v>
      </c>
      <c r="T6526"/>
      <c r="U6526" t="s">
        <v>26198</v>
      </c>
      <c r="V6526" t="s">
        <v>26199</v>
      </c>
      <c r="X6526" s="91" t="s">
        <v>40054</v>
      </c>
      <c r="Y6526" s="97"/>
      <c r="AA6526" s="91" t="str">
        <v>ROCKS000.6OB</v>
      </c>
    </row>
    <row r="6527" spans="1:27" s="91" customFormat="1" ht="15" customHeight="1" x14ac:dyDescent="0.35">
      <c r="A6527" t="s">
        <v>19466</v>
      </c>
      <c r="B6527" t="s">
        <v>19465</v>
      </c>
      <c r="C6527" t="s">
        <v>19467</v>
      </c>
      <c r="D6527" t="s">
        <v>19468</v>
      </c>
      <c r="E6527"/>
      <c r="F6527" t="s">
        <v>324</v>
      </c>
      <c r="G6527"/>
      <c r="H6527">
        <v>0</v>
      </c>
      <c r="I6527">
        <v>34.450000000000003</v>
      </c>
      <c r="J6527" t="s">
        <v>625</v>
      </c>
      <c r="K6527">
        <v>36.037599999999998</v>
      </c>
      <c r="L6527">
        <v>-82.547600000000003</v>
      </c>
      <c r="M6527" s="100" t="s">
        <v>38387</v>
      </c>
      <c r="N6527" t="s">
        <v>26214</v>
      </c>
      <c r="O6527" t="s">
        <v>42096</v>
      </c>
      <c r="P6527">
        <v>5</v>
      </c>
      <c r="Q6527" t="s">
        <v>31437</v>
      </c>
      <c r="R6527" t="s">
        <v>25821</v>
      </c>
      <c r="S6527" t="s">
        <v>26197</v>
      </c>
      <c r="T6527"/>
      <c r="U6527" t="s">
        <v>26198</v>
      </c>
      <c r="V6527" t="s">
        <v>26204</v>
      </c>
      <c r="X6527" s="91" t="s">
        <v>33340</v>
      </c>
      <c r="Y6527" s="97"/>
      <c r="AA6527" s="91" t="str">
        <v>ROCKY000.0UC</v>
      </c>
    </row>
    <row r="6528" spans="1:27" s="91" customFormat="1" ht="15" customHeight="1" x14ac:dyDescent="0.35">
      <c r="A6528" t="s">
        <v>19470</v>
      </c>
      <c r="B6528" t="s">
        <v>19469</v>
      </c>
      <c r="C6528" t="s">
        <v>19467</v>
      </c>
      <c r="D6528" t="s">
        <v>19471</v>
      </c>
      <c r="E6528"/>
      <c r="F6528" t="s">
        <v>29090</v>
      </c>
      <c r="G6528"/>
      <c r="H6528">
        <v>0.2</v>
      </c>
      <c r="I6528">
        <v>9.4600000000000009</v>
      </c>
      <c r="J6528" t="s">
        <v>625</v>
      </c>
      <c r="K6528">
        <v>36.040509999999998</v>
      </c>
      <c r="L6528">
        <v>-82.551249999999996</v>
      </c>
      <c r="M6528" s="100" t="s">
        <v>38387</v>
      </c>
      <c r="N6528" t="s">
        <v>26214</v>
      </c>
      <c r="O6528" t="s">
        <v>42096</v>
      </c>
      <c r="P6528">
        <v>5</v>
      </c>
      <c r="Q6528" t="s">
        <v>31437</v>
      </c>
      <c r="R6528" t="s">
        <v>25821</v>
      </c>
      <c r="S6528" t="s">
        <v>26197</v>
      </c>
      <c r="T6528"/>
      <c r="U6528" t="s">
        <v>26198</v>
      </c>
      <c r="V6528" t="s">
        <v>26204</v>
      </c>
      <c r="Y6528" s="97"/>
      <c r="AA6528" s="91" t="str">
        <v>ROCKY000.2UC</v>
      </c>
    </row>
    <row r="6529" spans="1:27" s="91" customFormat="1" ht="15" customHeight="1" x14ac:dyDescent="0.35">
      <c r="A6529" t="s">
        <v>37454</v>
      </c>
      <c r="B6529" t="s">
        <v>37455</v>
      </c>
      <c r="C6529" t="s">
        <v>19474</v>
      </c>
      <c r="D6529" t="s">
        <v>37456</v>
      </c>
      <c r="E6529"/>
      <c r="F6529" t="s">
        <v>44</v>
      </c>
      <c r="G6529" t="s">
        <v>28981</v>
      </c>
      <c r="H6529">
        <v>0.3</v>
      </c>
      <c r="I6529">
        <v>2.1</v>
      </c>
      <c r="J6529" t="s">
        <v>442</v>
      </c>
      <c r="K6529">
        <v>36.361510000000003</v>
      </c>
      <c r="L6529">
        <v>-82.195970000000003</v>
      </c>
      <c r="M6529" s="100" t="s">
        <v>38455</v>
      </c>
      <c r="N6529" t="s">
        <v>26332</v>
      </c>
      <c r="O6529" t="s">
        <v>42840</v>
      </c>
      <c r="P6529">
        <v>1</v>
      </c>
      <c r="Q6529" t="s">
        <v>37457</v>
      </c>
      <c r="R6529" t="s">
        <v>25821</v>
      </c>
      <c r="S6529" t="s">
        <v>26197</v>
      </c>
      <c r="T6529"/>
      <c r="U6529" t="s">
        <v>26198</v>
      </c>
      <c r="V6529" t="s">
        <v>26204</v>
      </c>
      <c r="X6529" s="91" t="s">
        <v>37458</v>
      </c>
      <c r="Y6529" s="97"/>
      <c r="AA6529" s="91" t="str">
        <v>ROCKY000.3CT</v>
      </c>
    </row>
    <row r="6530" spans="1:27" s="91" customFormat="1" ht="15" customHeight="1" x14ac:dyDescent="0.35">
      <c r="A6530" s="310" t="s">
        <v>40055</v>
      </c>
      <c r="B6530" s="310" t="s">
        <v>40056</v>
      </c>
      <c r="C6530" s="310" t="s">
        <v>19481</v>
      </c>
      <c r="D6530" s="310" t="s">
        <v>40057</v>
      </c>
      <c r="E6530" s="310"/>
      <c r="F6530" s="310" t="s">
        <v>33</v>
      </c>
      <c r="G6530" s="310"/>
      <c r="H6530" s="314">
        <v>0.5</v>
      </c>
      <c r="I6530" s="314">
        <v>7.3</v>
      </c>
      <c r="J6530" s="310" t="s">
        <v>153</v>
      </c>
      <c r="K6530" s="314">
        <v>36.026299999999999</v>
      </c>
      <c r="L6530" s="314">
        <v>-86.126949999999994</v>
      </c>
      <c r="M6530" s="314" t="s">
        <v>38383</v>
      </c>
      <c r="N6530" s="310" t="s">
        <v>3589</v>
      </c>
      <c r="O6530" s="310" t="s">
        <v>40058</v>
      </c>
      <c r="P6530" s="314">
        <v>2</v>
      </c>
      <c r="Q6530" s="310" t="s">
        <v>40059</v>
      </c>
      <c r="R6530" s="310" t="s">
        <v>25829</v>
      </c>
      <c r="S6530" s="310" t="s">
        <v>26197</v>
      </c>
      <c r="T6530" s="310"/>
      <c r="U6530" s="310" t="s">
        <v>26198</v>
      </c>
      <c r="V6530" s="310" t="s">
        <v>26199</v>
      </c>
      <c r="Y6530" s="97"/>
      <c r="AA6530" s="91" t="str">
        <v>ROCKY000.5WS</v>
      </c>
    </row>
    <row r="6531" spans="1:27" s="91" customFormat="1" ht="15" customHeight="1" x14ac:dyDescent="0.35">
      <c r="A6531" t="s">
        <v>19473</v>
      </c>
      <c r="B6531" t="s">
        <v>19472</v>
      </c>
      <c r="C6531" t="s">
        <v>19474</v>
      </c>
      <c r="D6531" t="s">
        <v>19475</v>
      </c>
      <c r="E6531"/>
      <c r="F6531" t="s">
        <v>28998</v>
      </c>
      <c r="G6531"/>
      <c r="H6531">
        <v>0.8</v>
      </c>
      <c r="I6531">
        <v>1.5</v>
      </c>
      <c r="J6531" t="s">
        <v>15</v>
      </c>
      <c r="K6531">
        <v>35.745350000000002</v>
      </c>
      <c r="L6531">
        <v>-83.843969999999999</v>
      </c>
      <c r="M6531" s="100" t="s">
        <v>38415</v>
      </c>
      <c r="N6531" t="s">
        <v>26602</v>
      </c>
      <c r="O6531" t="s">
        <v>42220</v>
      </c>
      <c r="P6531">
        <v>2</v>
      </c>
      <c r="Q6531" t="s">
        <v>28301</v>
      </c>
      <c r="R6531" t="s">
        <v>25825</v>
      </c>
      <c r="S6531" t="s">
        <v>26197</v>
      </c>
      <c r="T6531"/>
      <c r="U6531" t="s">
        <v>26198</v>
      </c>
      <c r="V6531" t="s">
        <v>26204</v>
      </c>
      <c r="Y6531" s="97"/>
      <c r="AA6531" s="91" t="str">
        <v>ROCKY000.8BT</v>
      </c>
    </row>
    <row r="6532" spans="1:27" s="91" customFormat="1" ht="15" customHeight="1" x14ac:dyDescent="0.35">
      <c r="A6532" t="s">
        <v>19477</v>
      </c>
      <c r="B6532" t="s">
        <v>19476</v>
      </c>
      <c r="C6532" t="s">
        <v>19474</v>
      </c>
      <c r="D6532" t="s">
        <v>19478</v>
      </c>
      <c r="E6532"/>
      <c r="F6532" t="s">
        <v>27</v>
      </c>
      <c r="G6532"/>
      <c r="H6532">
        <v>0.9</v>
      </c>
      <c r="I6532">
        <v>3.82</v>
      </c>
      <c r="J6532" t="s">
        <v>919</v>
      </c>
      <c r="K6532">
        <v>35.2881</v>
      </c>
      <c r="L6532">
        <v>-89.757199999999997</v>
      </c>
      <c r="M6532" s="100" t="s">
        <v>38427</v>
      </c>
      <c r="N6532" t="s">
        <v>26281</v>
      </c>
      <c r="O6532" t="s">
        <v>42336</v>
      </c>
      <c r="P6532">
        <v>2</v>
      </c>
      <c r="Q6532" t="s">
        <v>28302</v>
      </c>
      <c r="R6532" t="s">
        <v>25828</v>
      </c>
      <c r="S6532" t="s">
        <v>26197</v>
      </c>
      <c r="T6532"/>
      <c r="U6532" t="s">
        <v>26198</v>
      </c>
      <c r="V6532" t="s">
        <v>26199</v>
      </c>
      <c r="X6532" s="91" t="s">
        <v>33341</v>
      </c>
      <c r="Y6532" s="97"/>
      <c r="AA6532" s="91" t="str">
        <v>ROCKY000.9SH</v>
      </c>
    </row>
    <row r="6533" spans="1:27" s="91" customFormat="1" ht="15" customHeight="1" x14ac:dyDescent="0.35">
      <c r="A6533" t="s">
        <v>19480</v>
      </c>
      <c r="B6533" t="s">
        <v>19479</v>
      </c>
      <c r="C6533" t="s">
        <v>19481</v>
      </c>
      <c r="D6533" t="s">
        <v>19482</v>
      </c>
      <c r="E6533"/>
      <c r="F6533" t="s">
        <v>33</v>
      </c>
      <c r="G6533"/>
      <c r="H6533">
        <v>2.6</v>
      </c>
      <c r="I6533">
        <v>10.86</v>
      </c>
      <c r="J6533" t="s">
        <v>6397</v>
      </c>
      <c r="K6533">
        <v>36.356389</v>
      </c>
      <c r="L6533">
        <v>-86.257779999999997</v>
      </c>
      <c r="M6533" s="100" t="s">
        <v>38431</v>
      </c>
      <c r="N6533" t="s">
        <v>26295</v>
      </c>
      <c r="O6533" t="s">
        <v>43161</v>
      </c>
      <c r="P6533">
        <v>4</v>
      </c>
      <c r="Q6533" t="s">
        <v>28303</v>
      </c>
      <c r="R6533" t="s">
        <v>25812</v>
      </c>
      <c r="S6533" t="s">
        <v>26197</v>
      </c>
      <c r="T6533"/>
      <c r="U6533" t="s">
        <v>26198</v>
      </c>
      <c r="V6533" t="s">
        <v>26199</v>
      </c>
      <c r="W6533" s="91" t="s">
        <v>35859</v>
      </c>
      <c r="Y6533" s="97"/>
      <c r="AA6533" s="91" t="str">
        <v>ROCKY002.6TR</v>
      </c>
    </row>
    <row r="6534" spans="1:27" s="91" customFormat="1" ht="15" customHeight="1" x14ac:dyDescent="0.35">
      <c r="A6534" s="310" t="s">
        <v>41659</v>
      </c>
      <c r="B6534" s="310" t="s">
        <v>41660</v>
      </c>
      <c r="C6534" s="310" t="s">
        <v>19467</v>
      </c>
      <c r="D6534" s="310" t="s">
        <v>41661</v>
      </c>
      <c r="E6534" s="310"/>
      <c r="F6534" s="310" t="s">
        <v>28981</v>
      </c>
      <c r="G6534" s="310"/>
      <c r="H6534" s="314">
        <v>4</v>
      </c>
      <c r="I6534" s="314">
        <v>2.23</v>
      </c>
      <c r="J6534" s="310" t="s">
        <v>64</v>
      </c>
      <c r="K6534" s="314">
        <v>36.067261199999997</v>
      </c>
      <c r="L6534" s="314">
        <v>-82.595172399999996</v>
      </c>
      <c r="M6534" s="314" t="s">
        <v>38387</v>
      </c>
      <c r="N6534" s="310" t="s">
        <v>26214</v>
      </c>
      <c r="O6534" s="310" t="s">
        <v>41662</v>
      </c>
      <c r="P6534" s="314">
        <v>5</v>
      </c>
      <c r="Q6534" s="310" t="s">
        <v>31437</v>
      </c>
      <c r="R6534" s="310" t="s">
        <v>25821</v>
      </c>
      <c r="S6534" s="310" t="s">
        <v>26197</v>
      </c>
      <c r="T6534" s="310"/>
      <c r="U6534" s="310" t="s">
        <v>26198</v>
      </c>
      <c r="V6534" s="310" t="s">
        <v>26204</v>
      </c>
      <c r="W6534" s="91" t="s">
        <v>41663</v>
      </c>
      <c r="X6534" s="91" t="s">
        <v>40633</v>
      </c>
      <c r="Y6534" s="97"/>
      <c r="AA6534" s="91" t="str">
        <v>ROCKY004.0GE</v>
      </c>
    </row>
    <row r="6535" spans="1:27" s="91" customFormat="1" ht="15" customHeight="1" x14ac:dyDescent="0.35">
      <c r="A6535" t="s">
        <v>19484</v>
      </c>
      <c r="B6535" t="s">
        <v>19483</v>
      </c>
      <c r="C6535" t="s">
        <v>19485</v>
      </c>
      <c r="D6535" t="s">
        <v>19486</v>
      </c>
      <c r="E6535"/>
      <c r="F6535" t="s">
        <v>29086</v>
      </c>
      <c r="G6535"/>
      <c r="H6535">
        <v>9.1999999999999993</v>
      </c>
      <c r="I6535">
        <v>83.3</v>
      </c>
      <c r="J6535" t="s">
        <v>1181</v>
      </c>
      <c r="K6535">
        <v>35.735019999999999</v>
      </c>
      <c r="L6535">
        <v>-85.592770000000002</v>
      </c>
      <c r="M6535" s="100" t="s">
        <v>38383</v>
      </c>
      <c r="N6535" t="s">
        <v>3589</v>
      </c>
      <c r="O6535" t="s">
        <v>42670</v>
      </c>
      <c r="P6535">
        <v>2</v>
      </c>
      <c r="Q6535" t="s">
        <v>28304</v>
      </c>
      <c r="R6535" t="s">
        <v>25812</v>
      </c>
      <c r="S6535" t="s">
        <v>26197</v>
      </c>
      <c r="T6535"/>
      <c r="U6535" t="s">
        <v>26198</v>
      </c>
      <c r="V6535" t="s">
        <v>26199</v>
      </c>
      <c r="W6535" s="91" t="s">
        <v>19487</v>
      </c>
      <c r="X6535" s="91" t="s">
        <v>33342</v>
      </c>
      <c r="Y6535" s="97"/>
      <c r="AA6535" s="91" t="str">
        <v>ROCKY009.2VA</v>
      </c>
    </row>
    <row r="6536" spans="1:27" s="91" customFormat="1" ht="15" customHeight="1" x14ac:dyDescent="0.35">
      <c r="A6536" t="s">
        <v>19489</v>
      </c>
      <c r="B6536" t="s">
        <v>19488</v>
      </c>
      <c r="C6536" t="s">
        <v>19485</v>
      </c>
      <c r="D6536" t="s">
        <v>1180</v>
      </c>
      <c r="E6536"/>
      <c r="F6536" t="s">
        <v>58</v>
      </c>
      <c r="G6536"/>
      <c r="H6536">
        <v>12.9</v>
      </c>
      <c r="I6536">
        <v>72.08</v>
      </c>
      <c r="J6536" t="s">
        <v>1181</v>
      </c>
      <c r="K6536">
        <v>35.69952</v>
      </c>
      <c r="L6536">
        <v>-85.57705</v>
      </c>
      <c r="M6536" s="100" t="s">
        <v>38383</v>
      </c>
      <c r="N6536" t="s">
        <v>3589</v>
      </c>
      <c r="O6536" t="s">
        <v>42670</v>
      </c>
      <c r="P6536">
        <v>2</v>
      </c>
      <c r="Q6536" t="s">
        <v>28304</v>
      </c>
      <c r="R6536" t="s">
        <v>25812</v>
      </c>
      <c r="S6536" t="s">
        <v>26197</v>
      </c>
      <c r="T6536"/>
      <c r="U6536" t="s">
        <v>26198</v>
      </c>
      <c r="V6536" t="s">
        <v>26199</v>
      </c>
      <c r="Y6536" s="97"/>
      <c r="AA6536" s="91" t="str">
        <v>ROCKY012.9VA</v>
      </c>
    </row>
    <row r="6537" spans="1:27" s="91" customFormat="1" ht="15" customHeight="1" x14ac:dyDescent="0.35">
      <c r="A6537" t="s">
        <v>19491</v>
      </c>
      <c r="B6537" t="s">
        <v>19490</v>
      </c>
      <c r="C6537" t="s">
        <v>19485</v>
      </c>
      <c r="D6537" t="s">
        <v>19492</v>
      </c>
      <c r="E6537"/>
      <c r="F6537" t="s">
        <v>58</v>
      </c>
      <c r="G6537"/>
      <c r="H6537">
        <v>22.2</v>
      </c>
      <c r="I6537">
        <v>25.6</v>
      </c>
      <c r="J6537" t="s">
        <v>1181</v>
      </c>
      <c r="K6537">
        <v>35.609929999999999</v>
      </c>
      <c r="L6537">
        <v>-85.521529999999998</v>
      </c>
      <c r="M6537" s="100" t="s">
        <v>38383</v>
      </c>
      <c r="N6537" t="s">
        <v>3589</v>
      </c>
      <c r="O6537" t="s">
        <v>43367</v>
      </c>
      <c r="P6537">
        <v>2</v>
      </c>
      <c r="Q6537" t="s">
        <v>33343</v>
      </c>
      <c r="R6537" t="s">
        <v>25812</v>
      </c>
      <c r="S6537" t="s">
        <v>26197</v>
      </c>
      <c r="T6537"/>
      <c r="U6537" t="s">
        <v>26198</v>
      </c>
      <c r="V6537" t="s">
        <v>26199</v>
      </c>
      <c r="W6537" s="91" t="s">
        <v>35860</v>
      </c>
      <c r="X6537" s="91" t="s">
        <v>35861</v>
      </c>
      <c r="Y6537" s="97"/>
      <c r="AA6537" s="91" t="str">
        <v>ROCKY022.2VA</v>
      </c>
    </row>
    <row r="6538" spans="1:27" s="91" customFormat="1" ht="15" customHeight="1" x14ac:dyDescent="0.35">
      <c r="A6538" t="s">
        <v>19494</v>
      </c>
      <c r="B6538" t="s">
        <v>19493</v>
      </c>
      <c r="C6538" t="s">
        <v>19485</v>
      </c>
      <c r="D6538" t="s">
        <v>19495</v>
      </c>
      <c r="E6538"/>
      <c r="F6538" t="s">
        <v>58</v>
      </c>
      <c r="G6538"/>
      <c r="H6538">
        <v>24.5</v>
      </c>
      <c r="I6538">
        <v>16.75</v>
      </c>
      <c r="J6538" t="s">
        <v>1181</v>
      </c>
      <c r="K6538">
        <v>35.592379999999999</v>
      </c>
      <c r="L6538">
        <v>-85.521349999999998</v>
      </c>
      <c r="M6538" s="100" t="s">
        <v>38383</v>
      </c>
      <c r="N6538" t="s">
        <v>3589</v>
      </c>
      <c r="O6538" t="s">
        <v>43367</v>
      </c>
      <c r="P6538">
        <v>2</v>
      </c>
      <c r="Q6538" t="s">
        <v>28305</v>
      </c>
      <c r="R6538" t="s">
        <v>25812</v>
      </c>
      <c r="S6538" t="s">
        <v>26197</v>
      </c>
      <c r="T6538"/>
      <c r="U6538" t="s">
        <v>26198</v>
      </c>
      <c r="V6538" t="s">
        <v>26199</v>
      </c>
      <c r="W6538" s="91" t="s">
        <v>19496</v>
      </c>
      <c r="X6538" s="91" t="s">
        <v>35862</v>
      </c>
      <c r="Y6538" s="97"/>
      <c r="AA6538" s="91" t="str">
        <v>ROCKY024.5VA</v>
      </c>
    </row>
    <row r="6539" spans="1:27" s="91" customFormat="1" ht="15" customHeight="1" x14ac:dyDescent="0.35">
      <c r="A6539" t="s">
        <v>35863</v>
      </c>
      <c r="B6539" t="s">
        <v>35864</v>
      </c>
      <c r="C6539" t="s">
        <v>19485</v>
      </c>
      <c r="D6539" t="s">
        <v>35865</v>
      </c>
      <c r="E6539"/>
      <c r="F6539" t="s">
        <v>58</v>
      </c>
      <c r="G6539"/>
      <c r="H6539">
        <v>28.1</v>
      </c>
      <c r="I6539">
        <v>7</v>
      </c>
      <c r="J6539" t="s">
        <v>1181</v>
      </c>
      <c r="K6539">
        <v>35.569240000000001</v>
      </c>
      <c r="L6539">
        <v>-85.494619999999998</v>
      </c>
      <c r="M6539" s="100" t="s">
        <v>38383</v>
      </c>
      <c r="N6539" t="s">
        <v>3589</v>
      </c>
      <c r="O6539" t="s">
        <v>43367</v>
      </c>
      <c r="P6539">
        <v>2</v>
      </c>
      <c r="Q6539" t="s">
        <v>28305</v>
      </c>
      <c r="R6539" t="s">
        <v>25812</v>
      </c>
      <c r="S6539" t="s">
        <v>26197</v>
      </c>
      <c r="T6539"/>
      <c r="U6539" t="s">
        <v>26198</v>
      </c>
      <c r="V6539" t="s">
        <v>26199</v>
      </c>
      <c r="W6539" s="91" t="s">
        <v>36715</v>
      </c>
      <c r="X6539" s="91" t="s">
        <v>36716</v>
      </c>
      <c r="Y6539" s="97"/>
      <c r="AA6539" s="91" t="str">
        <v>ROCKY028.1VA</v>
      </c>
    </row>
    <row r="6540" spans="1:27" s="91" customFormat="1" ht="15" customHeight="1" x14ac:dyDescent="0.35">
      <c r="A6540" t="s">
        <v>19498</v>
      </c>
      <c r="B6540" t="s">
        <v>19497</v>
      </c>
      <c r="C6540" t="s">
        <v>19499</v>
      </c>
      <c r="D6540" t="s">
        <v>19500</v>
      </c>
      <c r="E6540"/>
      <c r="F6540" t="s">
        <v>44</v>
      </c>
      <c r="G6540"/>
      <c r="H6540">
        <v>0.6</v>
      </c>
      <c r="I6540">
        <v>2.62</v>
      </c>
      <c r="J6540" t="s">
        <v>15</v>
      </c>
      <c r="K6540">
        <v>35.85472</v>
      </c>
      <c r="L6540">
        <v>-83.928229999999999</v>
      </c>
      <c r="M6540" s="100" t="s">
        <v>38415</v>
      </c>
      <c r="N6540" t="s">
        <v>26602</v>
      </c>
      <c r="O6540" t="s">
        <v>42185</v>
      </c>
      <c r="P6540">
        <v>2</v>
      </c>
      <c r="Q6540" t="s">
        <v>28306</v>
      </c>
      <c r="R6540" t="s">
        <v>25825</v>
      </c>
      <c r="S6540" t="s">
        <v>26197</v>
      </c>
      <c r="T6540"/>
      <c r="U6540" t="s">
        <v>26198</v>
      </c>
      <c r="V6540" t="s">
        <v>26204</v>
      </c>
      <c r="W6540" s="91" t="s">
        <v>19501</v>
      </c>
      <c r="Y6540" s="97"/>
      <c r="AA6540" s="91" t="str">
        <v>RODDY000.6BT</v>
      </c>
    </row>
    <row r="6541" spans="1:27" s="91" customFormat="1" ht="15" customHeight="1" x14ac:dyDescent="0.35">
      <c r="A6541" t="s">
        <v>19503</v>
      </c>
      <c r="B6541" t="s">
        <v>19502</v>
      </c>
      <c r="C6541" t="s">
        <v>19504</v>
      </c>
      <c r="D6541" t="s">
        <v>19505</v>
      </c>
      <c r="E6541"/>
      <c r="F6541" t="s">
        <v>58</v>
      </c>
      <c r="G6541"/>
      <c r="H6541">
        <v>0.1</v>
      </c>
      <c r="I6541">
        <v>4.26</v>
      </c>
      <c r="J6541" t="s">
        <v>313</v>
      </c>
      <c r="K6541">
        <v>36.000959999999999</v>
      </c>
      <c r="L6541">
        <v>-84.781149999999997</v>
      </c>
      <c r="M6541" s="100" t="s">
        <v>38416</v>
      </c>
      <c r="N6541" t="s">
        <v>26258</v>
      </c>
      <c r="O6541" t="s">
        <v>42525</v>
      </c>
      <c r="P6541">
        <v>1</v>
      </c>
      <c r="Q6541" t="s">
        <v>31954</v>
      </c>
      <c r="R6541" t="s">
        <v>25812</v>
      </c>
      <c r="S6541" t="s">
        <v>26197</v>
      </c>
      <c r="T6541"/>
      <c r="U6541" t="s">
        <v>26198</v>
      </c>
      <c r="V6541" t="s">
        <v>26199</v>
      </c>
      <c r="X6541" s="91" t="s">
        <v>35866</v>
      </c>
      <c r="Y6541" s="97"/>
      <c r="AA6541" s="91" t="str">
        <v>ROGER000.1CU</v>
      </c>
    </row>
    <row r="6542" spans="1:27" s="91" customFormat="1" ht="15" customHeight="1" x14ac:dyDescent="0.35">
      <c r="A6542" t="s">
        <v>19507</v>
      </c>
      <c r="B6542" t="s">
        <v>19506</v>
      </c>
      <c r="C6542" t="s">
        <v>19504</v>
      </c>
      <c r="D6542" t="s">
        <v>19508</v>
      </c>
      <c r="E6542"/>
      <c r="F6542" t="s">
        <v>58</v>
      </c>
      <c r="G6542"/>
      <c r="H6542">
        <v>0.1</v>
      </c>
      <c r="I6542">
        <v>56.21</v>
      </c>
      <c r="J6542" t="s">
        <v>766</v>
      </c>
      <c r="K6542">
        <v>35.2483</v>
      </c>
      <c r="L6542">
        <v>-85.256399999999999</v>
      </c>
      <c r="M6542" s="100" t="s">
        <v>38386</v>
      </c>
      <c r="N6542" t="s">
        <v>29084</v>
      </c>
      <c r="O6542" t="s">
        <v>42519</v>
      </c>
      <c r="P6542">
        <v>4</v>
      </c>
      <c r="Q6542" t="s">
        <v>28307</v>
      </c>
      <c r="R6542" t="s">
        <v>25802</v>
      </c>
      <c r="S6542" t="s">
        <v>26197</v>
      </c>
      <c r="T6542"/>
      <c r="U6542" t="s">
        <v>26198</v>
      </c>
      <c r="V6542" t="s">
        <v>26204</v>
      </c>
      <c r="W6542" s="91" t="s">
        <v>19509</v>
      </c>
      <c r="X6542" s="91" t="s">
        <v>33344</v>
      </c>
      <c r="Y6542" s="97"/>
      <c r="AA6542" s="91" t="str">
        <v>ROGER000.1HM</v>
      </c>
    </row>
    <row r="6543" spans="1:27" s="91" customFormat="1" ht="15" customHeight="1" x14ac:dyDescent="0.35">
      <c r="A6543" t="s">
        <v>19511</v>
      </c>
      <c r="B6543" t="s">
        <v>19510</v>
      </c>
      <c r="C6543" t="s">
        <v>19512</v>
      </c>
      <c r="D6543" t="s">
        <v>3575</v>
      </c>
      <c r="E6543"/>
      <c r="F6543" t="s">
        <v>28985</v>
      </c>
      <c r="G6543"/>
      <c r="H6543">
        <v>0.1</v>
      </c>
      <c r="I6543">
        <v>0.63</v>
      </c>
      <c r="J6543" t="s">
        <v>301</v>
      </c>
      <c r="K6543">
        <v>35.083120000000001</v>
      </c>
      <c r="L6543">
        <v>-84.488399999999999</v>
      </c>
      <c r="M6543" s="100" t="s">
        <v>38423</v>
      </c>
      <c r="N6543" t="s">
        <v>26269</v>
      </c>
      <c r="O6543" t="s">
        <v>42368</v>
      </c>
      <c r="P6543">
        <v>1</v>
      </c>
      <c r="Q6543" t="s">
        <v>33345</v>
      </c>
      <c r="R6543" t="s">
        <v>25802</v>
      </c>
      <c r="S6543" t="s">
        <v>26197</v>
      </c>
      <c r="T6543"/>
      <c r="U6543" t="s">
        <v>26198</v>
      </c>
      <c r="V6543" t="s">
        <v>26204</v>
      </c>
      <c r="X6543" s="91" t="s">
        <v>33346</v>
      </c>
      <c r="Y6543" s="97"/>
      <c r="AA6543" s="91" t="str">
        <v>ROGER000.1PO</v>
      </c>
    </row>
    <row r="6544" spans="1:27" s="91" customFormat="1" ht="15" customHeight="1" x14ac:dyDescent="0.35">
      <c r="A6544" t="s">
        <v>19514</v>
      </c>
      <c r="B6544" t="s">
        <v>19513</v>
      </c>
      <c r="C6544" t="s">
        <v>19512</v>
      </c>
      <c r="D6544" t="s">
        <v>19515</v>
      </c>
      <c r="E6544"/>
      <c r="F6544" t="s">
        <v>115</v>
      </c>
      <c r="G6544"/>
      <c r="H6544">
        <v>0.1</v>
      </c>
      <c r="I6544">
        <v>1.83</v>
      </c>
      <c r="J6544" t="s">
        <v>59</v>
      </c>
      <c r="K6544">
        <v>35.402700000000003</v>
      </c>
      <c r="L6544">
        <v>-85.361999999999995</v>
      </c>
      <c r="M6544" s="100" t="s">
        <v>38393</v>
      </c>
      <c r="N6544" t="s">
        <v>59</v>
      </c>
      <c r="O6544" t="s">
        <v>42628</v>
      </c>
      <c r="P6544">
        <v>5</v>
      </c>
      <c r="Q6544" t="s">
        <v>33347</v>
      </c>
      <c r="R6544" t="s">
        <v>25802</v>
      </c>
      <c r="S6544" t="s">
        <v>26197</v>
      </c>
      <c r="T6544"/>
      <c r="U6544" t="s">
        <v>26198</v>
      </c>
      <c r="V6544" t="s">
        <v>26199</v>
      </c>
      <c r="X6544" s="91" t="s">
        <v>33348</v>
      </c>
      <c r="Y6544" s="97"/>
      <c r="AA6544" s="91" t="str">
        <v>ROGER000.1SE</v>
      </c>
    </row>
    <row r="6545" spans="1:27" s="91" customFormat="1" ht="15" customHeight="1" x14ac:dyDescent="0.35">
      <c r="A6545" t="s">
        <v>19517</v>
      </c>
      <c r="B6545" t="s">
        <v>19516</v>
      </c>
      <c r="C6545" t="s">
        <v>19512</v>
      </c>
      <c r="D6545" t="s">
        <v>19518</v>
      </c>
      <c r="E6545"/>
      <c r="F6545" t="s">
        <v>44</v>
      </c>
      <c r="G6545"/>
      <c r="H6545">
        <v>0.5</v>
      </c>
      <c r="I6545">
        <v>1.65</v>
      </c>
      <c r="J6545" t="s">
        <v>766</v>
      </c>
      <c r="K6545">
        <v>35.147689999999997</v>
      </c>
      <c r="L6545">
        <v>-85.211579999999998</v>
      </c>
      <c r="M6545" s="100" t="s">
        <v>38386</v>
      </c>
      <c r="N6545" t="s">
        <v>29084</v>
      </c>
      <c r="O6545" t="s">
        <v>42181</v>
      </c>
      <c r="P6545">
        <v>4</v>
      </c>
      <c r="Q6545" t="s">
        <v>28308</v>
      </c>
      <c r="R6545" t="s">
        <v>25802</v>
      </c>
      <c r="S6545" t="s">
        <v>26197</v>
      </c>
      <c r="T6545"/>
      <c r="U6545" t="s">
        <v>26198</v>
      </c>
      <c r="V6545" t="s">
        <v>26204</v>
      </c>
      <c r="W6545" s="91" t="s">
        <v>35867</v>
      </c>
      <c r="X6545" s="91" t="s">
        <v>35868</v>
      </c>
      <c r="Y6545" s="97"/>
      <c r="AA6545" s="91" t="str">
        <v>ROGER000.5HM</v>
      </c>
    </row>
    <row r="6546" spans="1:27" s="91" customFormat="1" ht="15" customHeight="1" x14ac:dyDescent="0.35">
      <c r="A6546" t="s">
        <v>19509</v>
      </c>
      <c r="B6546" t="s">
        <v>19519</v>
      </c>
      <c r="C6546" t="s">
        <v>19512</v>
      </c>
      <c r="D6546" t="s">
        <v>19520</v>
      </c>
      <c r="E6546"/>
      <c r="F6546" t="s">
        <v>44</v>
      </c>
      <c r="G6546"/>
      <c r="H6546">
        <v>0.9</v>
      </c>
      <c r="I6546">
        <v>5.16</v>
      </c>
      <c r="J6546" t="s">
        <v>766</v>
      </c>
      <c r="K6546">
        <v>35.140129999999999</v>
      </c>
      <c r="L6546">
        <v>-85.065759999999997</v>
      </c>
      <c r="M6546" s="100" t="s">
        <v>38386</v>
      </c>
      <c r="N6546" t="s">
        <v>29084</v>
      </c>
      <c r="O6546" t="s">
        <v>42478</v>
      </c>
      <c r="P6546">
        <v>3</v>
      </c>
      <c r="Q6546" t="s">
        <v>28309</v>
      </c>
      <c r="R6546" t="s">
        <v>25802</v>
      </c>
      <c r="S6546" t="s">
        <v>26197</v>
      </c>
      <c r="T6546"/>
      <c r="U6546" t="s">
        <v>26198</v>
      </c>
      <c r="V6546" t="s">
        <v>26204</v>
      </c>
      <c r="W6546" s="91" t="s">
        <v>19521</v>
      </c>
      <c r="X6546" s="91" t="s">
        <v>35869</v>
      </c>
      <c r="Y6546" s="97"/>
      <c r="AA6546" s="91" t="str">
        <v>ROGER000.9HM</v>
      </c>
    </row>
    <row r="6547" spans="1:27" s="91" customFormat="1" ht="15" customHeight="1" x14ac:dyDescent="0.35">
      <c r="A6547" t="s">
        <v>19523</v>
      </c>
      <c r="B6547" t="s">
        <v>19522</v>
      </c>
      <c r="C6547" t="s">
        <v>19512</v>
      </c>
      <c r="D6547" t="s">
        <v>19524</v>
      </c>
      <c r="E6547"/>
      <c r="F6547" t="s">
        <v>44</v>
      </c>
      <c r="G6547"/>
      <c r="H6547">
        <v>1.1000000000000001</v>
      </c>
      <c r="I6547">
        <v>5.0999999999999996</v>
      </c>
      <c r="J6547" t="s">
        <v>766</v>
      </c>
      <c r="K6547">
        <v>35.1374</v>
      </c>
      <c r="L6547">
        <v>-85.064999999999998</v>
      </c>
      <c r="M6547" s="100" t="s">
        <v>38386</v>
      </c>
      <c r="N6547" t="s">
        <v>29084</v>
      </c>
      <c r="O6547" t="s">
        <v>42478</v>
      </c>
      <c r="P6547">
        <v>3</v>
      </c>
      <c r="Q6547" t="s">
        <v>28309</v>
      </c>
      <c r="R6547" t="s">
        <v>25802</v>
      </c>
      <c r="S6547" t="s">
        <v>26197</v>
      </c>
      <c r="T6547"/>
      <c r="U6547" t="s">
        <v>26198</v>
      </c>
      <c r="V6547" t="s">
        <v>26204</v>
      </c>
      <c r="W6547" s="91" t="s">
        <v>19525</v>
      </c>
      <c r="X6547" s="91" t="s">
        <v>35870</v>
      </c>
      <c r="Y6547" s="97"/>
      <c r="AA6547" s="91" t="str">
        <v>ROGER001.1HM</v>
      </c>
    </row>
    <row r="6548" spans="1:27" s="91" customFormat="1" ht="15" customHeight="1" x14ac:dyDescent="0.35">
      <c r="A6548" t="s">
        <v>19527</v>
      </c>
      <c r="B6548" t="s">
        <v>19526</v>
      </c>
      <c r="C6548" t="s">
        <v>19512</v>
      </c>
      <c r="D6548" t="s">
        <v>15750</v>
      </c>
      <c r="E6548"/>
      <c r="F6548" t="s">
        <v>27</v>
      </c>
      <c r="G6548"/>
      <c r="H6548">
        <v>1.5</v>
      </c>
      <c r="I6548">
        <v>1.65</v>
      </c>
      <c r="J6548" t="s">
        <v>448</v>
      </c>
      <c r="K6548">
        <v>36.020611000000002</v>
      </c>
      <c r="L6548">
        <v>-88.965000000000003</v>
      </c>
      <c r="M6548" s="100" t="s">
        <v>38429</v>
      </c>
      <c r="N6548" t="s">
        <v>26286</v>
      </c>
      <c r="O6548" t="s">
        <v>42727</v>
      </c>
      <c r="P6548">
        <v>2</v>
      </c>
      <c r="Q6548" t="s">
        <v>28310</v>
      </c>
      <c r="R6548" t="s">
        <v>25816</v>
      </c>
      <c r="S6548" t="s">
        <v>26197</v>
      </c>
      <c r="T6548"/>
      <c r="U6548" t="s">
        <v>26198</v>
      </c>
      <c r="V6548" t="s">
        <v>26199</v>
      </c>
      <c r="X6548" s="91" t="s">
        <v>35871</v>
      </c>
      <c r="Y6548" s="97"/>
      <c r="AA6548" s="91" t="str">
        <v>ROGER001.5GI</v>
      </c>
    </row>
    <row r="6549" spans="1:27" s="91" customFormat="1" ht="15" customHeight="1" x14ac:dyDescent="0.35">
      <c r="A6549" t="s">
        <v>19529</v>
      </c>
      <c r="B6549" t="s">
        <v>19528</v>
      </c>
      <c r="C6549" t="s">
        <v>19504</v>
      </c>
      <c r="D6549" t="s">
        <v>19530</v>
      </c>
      <c r="E6549"/>
      <c r="F6549" t="s">
        <v>28977</v>
      </c>
      <c r="G6549"/>
      <c r="H6549">
        <v>1.6</v>
      </c>
      <c r="I6549">
        <v>10.14</v>
      </c>
      <c r="J6549" t="s">
        <v>354</v>
      </c>
      <c r="K6549">
        <v>35.129390000000001</v>
      </c>
      <c r="L6549">
        <v>-88.102040000000002</v>
      </c>
      <c r="M6549" s="100" t="s">
        <v>38402</v>
      </c>
      <c r="N6549" t="s">
        <v>26242</v>
      </c>
      <c r="O6549" t="s">
        <v>42945</v>
      </c>
      <c r="P6549">
        <v>3</v>
      </c>
      <c r="Q6549" t="s">
        <v>33349</v>
      </c>
      <c r="R6549" t="s">
        <v>25816</v>
      </c>
      <c r="S6549" t="s">
        <v>26197</v>
      </c>
      <c r="T6549"/>
      <c r="U6549" t="s">
        <v>26198</v>
      </c>
      <c r="V6549" t="s">
        <v>26199</v>
      </c>
      <c r="W6549" s="91" t="s">
        <v>19531</v>
      </c>
      <c r="X6549" s="91" t="s">
        <v>33350</v>
      </c>
      <c r="Y6549" s="97"/>
      <c r="AA6549" s="91" t="str">
        <v>ROGER001.6HD</v>
      </c>
    </row>
    <row r="6550" spans="1:27" s="91" customFormat="1" ht="15" customHeight="1" x14ac:dyDescent="0.35">
      <c r="A6550" t="s">
        <v>19533</v>
      </c>
      <c r="B6550" t="s">
        <v>19532</v>
      </c>
      <c r="C6550" t="s">
        <v>19504</v>
      </c>
      <c r="D6550" t="s">
        <v>19534</v>
      </c>
      <c r="E6550"/>
      <c r="F6550" t="s">
        <v>929</v>
      </c>
      <c r="G6550"/>
      <c r="H6550">
        <v>1.6</v>
      </c>
      <c r="I6550">
        <v>3.72</v>
      </c>
      <c r="J6550" t="s">
        <v>619</v>
      </c>
      <c r="K6550">
        <v>36.357619999999997</v>
      </c>
      <c r="L6550">
        <v>-89.256209999999996</v>
      </c>
      <c r="M6550" s="100" t="s">
        <v>38448</v>
      </c>
      <c r="N6550" t="s">
        <v>619</v>
      </c>
      <c r="O6550" t="s">
        <v>42339</v>
      </c>
      <c r="P6550">
        <v>5</v>
      </c>
      <c r="Q6550" t="s">
        <v>33351</v>
      </c>
      <c r="R6550" t="s">
        <v>25816</v>
      </c>
      <c r="S6550" t="s">
        <v>26197</v>
      </c>
      <c r="T6550"/>
      <c r="U6550" t="s">
        <v>26198</v>
      </c>
      <c r="V6550" t="s">
        <v>26199</v>
      </c>
      <c r="W6550" s="91" t="s">
        <v>19535</v>
      </c>
      <c r="X6550" s="91" t="s">
        <v>33352</v>
      </c>
      <c r="Y6550" s="97"/>
      <c r="AA6550" s="91" t="str">
        <v>ROGER001.6OB</v>
      </c>
    </row>
    <row r="6551" spans="1:27" s="91" customFormat="1" ht="15" customHeight="1" x14ac:dyDescent="0.35">
      <c r="A6551" t="s">
        <v>19537</v>
      </c>
      <c r="B6551" t="s">
        <v>19536</v>
      </c>
      <c r="C6551" t="s">
        <v>19512</v>
      </c>
      <c r="D6551" t="s">
        <v>19538</v>
      </c>
      <c r="E6551"/>
      <c r="F6551" t="s">
        <v>44</v>
      </c>
      <c r="G6551"/>
      <c r="H6551">
        <v>1.7</v>
      </c>
      <c r="I6551">
        <v>4.8099999999999996</v>
      </c>
      <c r="J6551" t="s">
        <v>766</v>
      </c>
      <c r="K6551">
        <v>35.131599999999999</v>
      </c>
      <c r="L6551">
        <v>-85.061300000000003</v>
      </c>
      <c r="M6551" s="100" t="s">
        <v>38386</v>
      </c>
      <c r="N6551" t="s">
        <v>29084</v>
      </c>
      <c r="O6551" t="s">
        <v>42478</v>
      </c>
      <c r="P6551">
        <v>3</v>
      </c>
      <c r="Q6551" t="s">
        <v>28309</v>
      </c>
      <c r="R6551" t="s">
        <v>25802</v>
      </c>
      <c r="S6551" t="s">
        <v>26197</v>
      </c>
      <c r="T6551"/>
      <c r="U6551" t="s">
        <v>26198</v>
      </c>
      <c r="V6551" t="s">
        <v>26204</v>
      </c>
      <c r="W6551" s="91" t="s">
        <v>19539</v>
      </c>
      <c r="X6551" s="91" t="s">
        <v>35872</v>
      </c>
      <c r="Y6551" s="97"/>
      <c r="AA6551" s="91" t="str">
        <v>ROGER001.7HM</v>
      </c>
    </row>
    <row r="6552" spans="1:27" s="91" customFormat="1" ht="15" customHeight="1" x14ac:dyDescent="0.35">
      <c r="A6552" t="s">
        <v>19541</v>
      </c>
      <c r="B6552" t="s">
        <v>19540</v>
      </c>
      <c r="C6552" t="s">
        <v>19512</v>
      </c>
      <c r="D6552" t="s">
        <v>19542</v>
      </c>
      <c r="E6552"/>
      <c r="F6552" t="s">
        <v>115</v>
      </c>
      <c r="G6552"/>
      <c r="H6552">
        <v>1.7</v>
      </c>
      <c r="I6552">
        <v>0.89</v>
      </c>
      <c r="J6552" t="s">
        <v>59</v>
      </c>
      <c r="K6552">
        <v>35.425600000000003</v>
      </c>
      <c r="L6552">
        <v>-85.365489999999994</v>
      </c>
      <c r="M6552" s="100" t="s">
        <v>38393</v>
      </c>
      <c r="N6552" t="s">
        <v>59</v>
      </c>
      <c r="O6552" t="s">
        <v>42628</v>
      </c>
      <c r="P6552">
        <v>5</v>
      </c>
      <c r="Q6552" t="s">
        <v>33347</v>
      </c>
      <c r="R6552" t="s">
        <v>25802</v>
      </c>
      <c r="S6552" t="s">
        <v>26197</v>
      </c>
      <c r="T6552"/>
      <c r="U6552" t="s">
        <v>26198</v>
      </c>
      <c r="V6552" t="s">
        <v>26199</v>
      </c>
      <c r="X6552" s="91" t="s">
        <v>33353</v>
      </c>
      <c r="Y6552" s="97"/>
      <c r="AA6552" s="91" t="str">
        <v>ROGER001.7SE</v>
      </c>
    </row>
    <row r="6553" spans="1:27" s="91" customFormat="1" ht="15" customHeight="1" x14ac:dyDescent="0.35">
      <c r="A6553" t="s">
        <v>19544</v>
      </c>
      <c r="B6553" t="s">
        <v>19543</v>
      </c>
      <c r="C6553" t="s">
        <v>19504</v>
      </c>
      <c r="D6553" t="s">
        <v>19545</v>
      </c>
      <c r="E6553"/>
      <c r="F6553" t="s">
        <v>929</v>
      </c>
      <c r="G6553"/>
      <c r="H6553">
        <v>2.2999999999999998</v>
      </c>
      <c r="I6553">
        <v>2.48</v>
      </c>
      <c r="J6553" t="s">
        <v>619</v>
      </c>
      <c r="K6553">
        <v>36.349710000000002</v>
      </c>
      <c r="L6553">
        <v>-89.253810000000001</v>
      </c>
      <c r="M6553" s="100" t="s">
        <v>38448</v>
      </c>
      <c r="N6553" t="s">
        <v>619</v>
      </c>
      <c r="O6553" t="s">
        <v>42339</v>
      </c>
      <c r="P6553">
        <v>5</v>
      </c>
      <c r="Q6553" t="s">
        <v>33351</v>
      </c>
      <c r="R6553" t="s">
        <v>25816</v>
      </c>
      <c r="S6553" t="s">
        <v>26197</v>
      </c>
      <c r="T6553"/>
      <c r="U6553" t="s">
        <v>26198</v>
      </c>
      <c r="V6553" t="s">
        <v>26199</v>
      </c>
      <c r="W6553" s="91" t="s">
        <v>19546</v>
      </c>
      <c r="X6553" s="91" t="s">
        <v>33354</v>
      </c>
      <c r="Y6553" s="97"/>
      <c r="AA6553" s="91" t="str">
        <v>ROGER002.3OB</v>
      </c>
    </row>
    <row r="6554" spans="1:27" s="91" customFormat="1" ht="15" customHeight="1" x14ac:dyDescent="0.35">
      <c r="A6554" t="s">
        <v>19548</v>
      </c>
      <c r="B6554" t="s">
        <v>19547</v>
      </c>
      <c r="C6554" t="s">
        <v>19512</v>
      </c>
      <c r="D6554" t="s">
        <v>19549</v>
      </c>
      <c r="E6554"/>
      <c r="F6554" t="s">
        <v>44</v>
      </c>
      <c r="G6554"/>
      <c r="H6554">
        <v>3.1</v>
      </c>
      <c r="I6554"/>
      <c r="J6554" t="s">
        <v>766</v>
      </c>
      <c r="K6554">
        <v>35.098999999999997</v>
      </c>
      <c r="L6554">
        <v>-85.06</v>
      </c>
      <c r="M6554" s="100" t="s">
        <v>38386</v>
      </c>
      <c r="N6554" t="s">
        <v>29084</v>
      </c>
      <c r="O6554" t="s">
        <v>42478</v>
      </c>
      <c r="P6554">
        <v>3</v>
      </c>
      <c r="Q6554" t="s">
        <v>28309</v>
      </c>
      <c r="R6554" t="s">
        <v>25802</v>
      </c>
      <c r="S6554" t="s">
        <v>26197</v>
      </c>
      <c r="T6554"/>
      <c r="U6554" t="s">
        <v>26198</v>
      </c>
      <c r="V6554" t="s">
        <v>26204</v>
      </c>
      <c r="X6554" s="91" t="s">
        <v>33355</v>
      </c>
      <c r="Y6554" s="97"/>
      <c r="AA6554" s="91" t="str">
        <v>ROGER003.1HM</v>
      </c>
    </row>
    <row r="6555" spans="1:27" s="91" customFormat="1" ht="15" customHeight="1" x14ac:dyDescent="0.35">
      <c r="A6555" t="s">
        <v>19551</v>
      </c>
      <c r="B6555" t="s">
        <v>19550</v>
      </c>
      <c r="C6555" t="s">
        <v>19504</v>
      </c>
      <c r="D6555" t="s">
        <v>19552</v>
      </c>
      <c r="E6555"/>
      <c r="F6555" t="s">
        <v>58</v>
      </c>
      <c r="G6555"/>
      <c r="H6555">
        <v>3.5</v>
      </c>
      <c r="I6555">
        <v>2.36</v>
      </c>
      <c r="J6555" t="s">
        <v>313</v>
      </c>
      <c r="K6555">
        <v>35.990729999999999</v>
      </c>
      <c r="L6555">
        <v>-84.764629999999997</v>
      </c>
      <c r="M6555" s="100" t="s">
        <v>38416</v>
      </c>
      <c r="N6555" t="s">
        <v>26258</v>
      </c>
      <c r="O6555" t="s">
        <v>42525</v>
      </c>
      <c r="P6555">
        <v>1</v>
      </c>
      <c r="Q6555" t="s">
        <v>31954</v>
      </c>
      <c r="R6555" t="s">
        <v>25812</v>
      </c>
      <c r="S6555" t="s">
        <v>26197</v>
      </c>
      <c r="T6555"/>
      <c r="U6555" t="s">
        <v>26198</v>
      </c>
      <c r="V6555" t="s">
        <v>26199</v>
      </c>
      <c r="Y6555" s="97"/>
      <c r="AA6555" s="91" t="str">
        <v>ROGER003.5CU</v>
      </c>
    </row>
    <row r="6556" spans="1:27" s="91" customFormat="1" ht="15" customHeight="1" x14ac:dyDescent="0.35">
      <c r="A6556" t="s">
        <v>19554</v>
      </c>
      <c r="B6556" t="s">
        <v>19553</v>
      </c>
      <c r="C6556" t="s">
        <v>19512</v>
      </c>
      <c r="D6556" t="s">
        <v>19555</v>
      </c>
      <c r="E6556"/>
      <c r="F6556" t="s">
        <v>44</v>
      </c>
      <c r="G6556"/>
      <c r="H6556">
        <v>3.5</v>
      </c>
      <c r="I6556">
        <v>0.8</v>
      </c>
      <c r="J6556" t="s">
        <v>766</v>
      </c>
      <c r="K6556">
        <v>35.096969999999999</v>
      </c>
      <c r="L6556">
        <v>-85.059460000000001</v>
      </c>
      <c r="M6556" s="100" t="s">
        <v>38386</v>
      </c>
      <c r="N6556" t="s">
        <v>29084</v>
      </c>
      <c r="O6556" t="s">
        <v>42478</v>
      </c>
      <c r="P6556">
        <v>3</v>
      </c>
      <c r="Q6556" t="s">
        <v>28309</v>
      </c>
      <c r="R6556" t="s">
        <v>25802</v>
      </c>
      <c r="S6556" t="s">
        <v>26197</v>
      </c>
      <c r="T6556"/>
      <c r="U6556" t="s">
        <v>26198</v>
      </c>
      <c r="V6556" t="s">
        <v>26204</v>
      </c>
      <c r="W6556" s="91" t="s">
        <v>19556</v>
      </c>
      <c r="X6556" s="91" t="s">
        <v>35873</v>
      </c>
      <c r="Y6556" s="97"/>
      <c r="AA6556" s="91" t="str">
        <v>ROGER003.5HM</v>
      </c>
    </row>
    <row r="6557" spans="1:27" s="91" customFormat="1" ht="15" customHeight="1" x14ac:dyDescent="0.35">
      <c r="A6557" t="s">
        <v>19558</v>
      </c>
      <c r="B6557" t="s">
        <v>19557</v>
      </c>
      <c r="C6557" t="s">
        <v>19504</v>
      </c>
      <c r="D6557" t="s">
        <v>19559</v>
      </c>
      <c r="E6557"/>
      <c r="F6557" t="s">
        <v>44</v>
      </c>
      <c r="G6557"/>
      <c r="H6557">
        <v>5.0999999999999996</v>
      </c>
      <c r="I6557">
        <v>44.77</v>
      </c>
      <c r="J6557" t="s">
        <v>1514</v>
      </c>
      <c r="K6557">
        <v>35.385002999999998</v>
      </c>
      <c r="L6557">
        <v>-84.794669999999996</v>
      </c>
      <c r="M6557" s="100" t="s">
        <v>38384</v>
      </c>
      <c r="N6557" t="s">
        <v>26211</v>
      </c>
      <c r="O6557" t="s">
        <v>42132</v>
      </c>
      <c r="P6557">
        <v>2</v>
      </c>
      <c r="Q6557" t="s">
        <v>28311</v>
      </c>
      <c r="R6557" t="s">
        <v>25802</v>
      </c>
      <c r="S6557" t="s">
        <v>26197</v>
      </c>
      <c r="T6557"/>
      <c r="U6557" t="s">
        <v>26198</v>
      </c>
      <c r="V6557" t="s">
        <v>26204</v>
      </c>
      <c r="W6557" s="91" t="s">
        <v>19560</v>
      </c>
      <c r="X6557" s="91" t="s">
        <v>33356</v>
      </c>
      <c r="Y6557" s="97"/>
      <c r="AA6557" s="91" t="str">
        <v>ROGER005.1MM</v>
      </c>
    </row>
    <row r="6558" spans="1:27" s="91" customFormat="1" ht="15" customHeight="1" x14ac:dyDescent="0.35">
      <c r="A6558" s="310" t="s">
        <v>40060</v>
      </c>
      <c r="B6558" s="310" t="s">
        <v>40061</v>
      </c>
      <c r="C6558" s="310" t="s">
        <v>19504</v>
      </c>
      <c r="D6558" s="310" t="s">
        <v>40062</v>
      </c>
      <c r="E6558" s="310"/>
      <c r="F6558" s="310" t="s">
        <v>44</v>
      </c>
      <c r="G6558" s="310"/>
      <c r="H6558" s="314">
        <v>5.7</v>
      </c>
      <c r="I6558" s="314">
        <v>43.5</v>
      </c>
      <c r="J6558" s="310" t="s">
        <v>1514</v>
      </c>
      <c r="K6558" s="314">
        <v>35.386295320000002</v>
      </c>
      <c r="L6558" s="314">
        <v>-84.788406370000004</v>
      </c>
      <c r="M6558" s="314" t="s">
        <v>38384</v>
      </c>
      <c r="N6558" s="310" t="s">
        <v>26211</v>
      </c>
      <c r="O6558" s="310" t="s">
        <v>40063</v>
      </c>
      <c r="P6558" s="314">
        <v>2</v>
      </c>
      <c r="Q6558" s="310" t="s">
        <v>28311</v>
      </c>
      <c r="R6558" s="310" t="s">
        <v>25802</v>
      </c>
      <c r="S6558" s="310" t="s">
        <v>26197</v>
      </c>
      <c r="T6558" s="310"/>
      <c r="U6558" s="310" t="s">
        <v>26198</v>
      </c>
      <c r="V6558" s="310" t="s">
        <v>26204</v>
      </c>
      <c r="W6558" s="91" t="s">
        <v>40064</v>
      </c>
      <c r="X6558" s="91" t="s">
        <v>40065</v>
      </c>
      <c r="Y6558" s="97"/>
      <c r="AA6558" s="91" t="str">
        <v>ROGER005.7MM</v>
      </c>
    </row>
    <row r="6559" spans="1:27" s="91" customFormat="1" ht="15" customHeight="1" x14ac:dyDescent="0.35">
      <c r="A6559" t="s">
        <v>19562</v>
      </c>
      <c r="B6559" t="s">
        <v>19561</v>
      </c>
      <c r="C6559" t="s">
        <v>19504</v>
      </c>
      <c r="D6559" t="s">
        <v>19563</v>
      </c>
      <c r="E6559"/>
      <c r="F6559" t="s">
        <v>28994</v>
      </c>
      <c r="G6559"/>
      <c r="H6559">
        <v>9.9</v>
      </c>
      <c r="I6559">
        <v>24.16</v>
      </c>
      <c r="J6559" t="s">
        <v>1514</v>
      </c>
      <c r="K6559">
        <v>35.436999999999998</v>
      </c>
      <c r="L6559">
        <v>-84.737499999999997</v>
      </c>
      <c r="M6559" s="100" t="s">
        <v>38384</v>
      </c>
      <c r="N6559" t="s">
        <v>26211</v>
      </c>
      <c r="O6559" t="s">
        <v>42132</v>
      </c>
      <c r="P6559">
        <v>2</v>
      </c>
      <c r="Q6559" t="s">
        <v>28311</v>
      </c>
      <c r="R6559" t="s">
        <v>25802</v>
      </c>
      <c r="S6559" t="s">
        <v>26197</v>
      </c>
      <c r="T6559"/>
      <c r="U6559" t="s">
        <v>26198</v>
      </c>
      <c r="V6559" t="s">
        <v>26204</v>
      </c>
      <c r="Y6559" s="97"/>
      <c r="AA6559" s="91" t="str">
        <v>ROGER009.9MM</v>
      </c>
    </row>
    <row r="6560" spans="1:27" s="91" customFormat="1" ht="15" customHeight="1" x14ac:dyDescent="0.35">
      <c r="A6560" t="s">
        <v>19565</v>
      </c>
      <c r="B6560" t="s">
        <v>19564</v>
      </c>
      <c r="C6560" t="s">
        <v>19504</v>
      </c>
      <c r="D6560" t="s">
        <v>19566</v>
      </c>
      <c r="E6560"/>
      <c r="F6560" t="s">
        <v>44</v>
      </c>
      <c r="G6560"/>
      <c r="H6560">
        <v>14.2</v>
      </c>
      <c r="I6560">
        <v>11.51</v>
      </c>
      <c r="J6560" t="s">
        <v>1514</v>
      </c>
      <c r="K6560">
        <v>35.481116999999998</v>
      </c>
      <c r="L6560">
        <v>-84.698620000000005</v>
      </c>
      <c r="M6560" s="100" t="s">
        <v>38384</v>
      </c>
      <c r="N6560" t="s">
        <v>26211</v>
      </c>
      <c r="O6560" t="s">
        <v>42132</v>
      </c>
      <c r="P6560">
        <v>2</v>
      </c>
      <c r="Q6560" t="s">
        <v>28311</v>
      </c>
      <c r="R6560" t="s">
        <v>25802</v>
      </c>
      <c r="S6560" t="s">
        <v>26197</v>
      </c>
      <c r="T6560"/>
      <c r="U6560" t="s">
        <v>26198</v>
      </c>
      <c r="V6560" t="s">
        <v>26204</v>
      </c>
      <c r="X6560" s="91" t="s">
        <v>35874</v>
      </c>
      <c r="Y6560" s="97"/>
      <c r="AA6560" s="91" t="str">
        <v>ROGER014.2MM</v>
      </c>
    </row>
    <row r="6561" spans="1:27" s="91" customFormat="1" ht="15" customHeight="1" x14ac:dyDescent="0.35">
      <c r="A6561" s="310" t="s">
        <v>40066</v>
      </c>
      <c r="B6561" s="310" t="s">
        <v>40067</v>
      </c>
      <c r="C6561" s="310" t="s">
        <v>19504</v>
      </c>
      <c r="D6561" s="310" t="s">
        <v>40068</v>
      </c>
      <c r="E6561" s="310"/>
      <c r="F6561" s="310" t="s">
        <v>28994</v>
      </c>
      <c r="G6561" s="310"/>
      <c r="H6561" s="314">
        <v>17.7</v>
      </c>
      <c r="I6561" s="314">
        <v>0.9</v>
      </c>
      <c r="J6561" s="310" t="s">
        <v>1514</v>
      </c>
      <c r="K6561" s="314">
        <v>35.527279999999998</v>
      </c>
      <c r="L6561" s="314">
        <v>-84.678709999999995</v>
      </c>
      <c r="M6561" s="314" t="s">
        <v>38384</v>
      </c>
      <c r="N6561" s="310" t="s">
        <v>26211</v>
      </c>
      <c r="O6561" s="310" t="s">
        <v>40063</v>
      </c>
      <c r="P6561" s="314">
        <v>2</v>
      </c>
      <c r="Q6561" s="310" t="s">
        <v>28311</v>
      </c>
      <c r="R6561" s="310" t="s">
        <v>25802</v>
      </c>
      <c r="S6561" s="310" t="s">
        <v>26197</v>
      </c>
      <c r="T6561" s="310"/>
      <c r="U6561" s="310" t="s">
        <v>26198</v>
      </c>
      <c r="V6561" s="310" t="s">
        <v>26204</v>
      </c>
      <c r="X6561" s="91" t="s">
        <v>40069</v>
      </c>
      <c r="Y6561" s="97"/>
      <c r="AA6561" s="91" t="str">
        <v>ROGER017.7MM</v>
      </c>
    </row>
    <row r="6562" spans="1:27" s="91" customFormat="1" ht="15" customHeight="1" x14ac:dyDescent="0.35">
      <c r="A6562" s="310" t="s">
        <v>40070</v>
      </c>
      <c r="B6562" s="310" t="s">
        <v>40071</v>
      </c>
      <c r="C6562" s="310" t="s">
        <v>19504</v>
      </c>
      <c r="D6562" s="310" t="s">
        <v>40072</v>
      </c>
      <c r="E6562" s="310"/>
      <c r="F6562" s="310" t="s">
        <v>28994</v>
      </c>
      <c r="G6562" s="310"/>
      <c r="H6562" s="314">
        <v>18.2</v>
      </c>
      <c r="I6562" s="314">
        <v>0.42</v>
      </c>
      <c r="J6562" s="310" t="s">
        <v>1514</v>
      </c>
      <c r="K6562" s="314">
        <v>35.532899999999998</v>
      </c>
      <c r="L6562" s="314">
        <v>-84.684060000000002</v>
      </c>
      <c r="M6562" s="314" t="s">
        <v>38384</v>
      </c>
      <c r="N6562" s="310" t="s">
        <v>26211</v>
      </c>
      <c r="O6562" s="310" t="s">
        <v>40063</v>
      </c>
      <c r="P6562" s="314">
        <v>2</v>
      </c>
      <c r="Q6562" s="310" t="s">
        <v>28311</v>
      </c>
      <c r="R6562" s="310" t="s">
        <v>25802</v>
      </c>
      <c r="S6562" s="310" t="s">
        <v>26197</v>
      </c>
      <c r="T6562" s="310"/>
      <c r="U6562" s="310" t="s">
        <v>26198</v>
      </c>
      <c r="V6562" s="310" t="s">
        <v>26204</v>
      </c>
      <c r="X6562" s="91" t="s">
        <v>40073</v>
      </c>
      <c r="Y6562" s="97"/>
      <c r="AA6562" s="91" t="str">
        <v>ROGER018.2MM</v>
      </c>
    </row>
    <row r="6563" spans="1:27" s="91" customFormat="1" ht="15" customHeight="1" x14ac:dyDescent="0.35">
      <c r="A6563" s="310" t="s">
        <v>40074</v>
      </c>
      <c r="B6563" s="310" t="s">
        <v>40075</v>
      </c>
      <c r="C6563" s="310" t="s">
        <v>19504</v>
      </c>
      <c r="D6563" s="310" t="s">
        <v>40076</v>
      </c>
      <c r="E6563" s="310"/>
      <c r="F6563" s="310" t="s">
        <v>28994</v>
      </c>
      <c r="G6563" s="310"/>
      <c r="H6563" s="314">
        <v>18.3</v>
      </c>
      <c r="I6563" s="314">
        <v>0.42</v>
      </c>
      <c r="J6563" s="310" t="s">
        <v>1514</v>
      </c>
      <c r="K6563" s="314">
        <v>35.533630000000002</v>
      </c>
      <c r="L6563" s="314">
        <v>-84.684110000000004</v>
      </c>
      <c r="M6563" s="314" t="s">
        <v>38384</v>
      </c>
      <c r="N6563" s="310" t="s">
        <v>26211</v>
      </c>
      <c r="O6563" s="310" t="s">
        <v>40063</v>
      </c>
      <c r="P6563" s="314">
        <v>2</v>
      </c>
      <c r="Q6563" s="310" t="s">
        <v>28311</v>
      </c>
      <c r="R6563" s="310" t="s">
        <v>25802</v>
      </c>
      <c r="S6563" s="310" t="s">
        <v>26197</v>
      </c>
      <c r="T6563" s="310"/>
      <c r="U6563" s="310" t="s">
        <v>26198</v>
      </c>
      <c r="V6563" s="310" t="s">
        <v>26204</v>
      </c>
      <c r="X6563" s="91" t="s">
        <v>40077</v>
      </c>
      <c r="Y6563" s="97"/>
      <c r="AA6563" s="91" t="str">
        <v>ROGER018.3MM</v>
      </c>
    </row>
    <row r="6564" spans="1:27" s="91" customFormat="1" ht="15" customHeight="1" x14ac:dyDescent="0.35">
      <c r="A6564" s="310" t="s">
        <v>40078</v>
      </c>
      <c r="B6564" s="310" t="s">
        <v>40079</v>
      </c>
      <c r="C6564" s="310" t="s">
        <v>19504</v>
      </c>
      <c r="D6564" s="310" t="s">
        <v>40080</v>
      </c>
      <c r="E6564" s="310"/>
      <c r="F6564" s="310" t="s">
        <v>28998</v>
      </c>
      <c r="G6564" s="310"/>
      <c r="H6564" s="314">
        <v>19.100000000000001</v>
      </c>
      <c r="I6564" s="314">
        <v>0.05</v>
      </c>
      <c r="J6564" s="310" t="s">
        <v>1514</v>
      </c>
      <c r="K6564" s="314">
        <v>35.541220000000003</v>
      </c>
      <c r="L6564" s="314">
        <v>-84.686769999999996</v>
      </c>
      <c r="M6564" s="314" t="s">
        <v>38384</v>
      </c>
      <c r="N6564" s="310" t="s">
        <v>26211</v>
      </c>
      <c r="O6564" s="310" t="s">
        <v>40063</v>
      </c>
      <c r="P6564" s="314">
        <v>2</v>
      </c>
      <c r="Q6564" s="310" t="s">
        <v>28311</v>
      </c>
      <c r="R6564" s="310" t="s">
        <v>25802</v>
      </c>
      <c r="S6564" s="310" t="s">
        <v>26197</v>
      </c>
      <c r="T6564" s="310"/>
      <c r="U6564" s="310" t="s">
        <v>26198</v>
      </c>
      <c r="V6564" s="310" t="s">
        <v>26204</v>
      </c>
      <c r="X6564" s="91" t="s">
        <v>40081</v>
      </c>
      <c r="Y6564" s="97"/>
      <c r="AA6564" s="91" t="str">
        <v>ROGER019.1MM</v>
      </c>
    </row>
    <row r="6565" spans="1:27" s="91" customFormat="1" ht="15" customHeight="1" x14ac:dyDescent="0.35">
      <c r="A6565" t="s">
        <v>19568</v>
      </c>
      <c r="B6565" t="s">
        <v>19567</v>
      </c>
      <c r="C6565" t="s">
        <v>19569</v>
      </c>
      <c r="D6565" t="s">
        <v>19570</v>
      </c>
      <c r="E6565"/>
      <c r="F6565" t="s">
        <v>44</v>
      </c>
      <c r="G6565"/>
      <c r="H6565">
        <v>0.1</v>
      </c>
      <c r="I6565">
        <v>0.37</v>
      </c>
      <c r="J6565" t="s">
        <v>1514</v>
      </c>
      <c r="K6565">
        <v>35.481009999999998</v>
      </c>
      <c r="L6565">
        <v>-84.698260000000005</v>
      </c>
      <c r="M6565" s="100" t="s">
        <v>38384</v>
      </c>
      <c r="N6565" t="s">
        <v>26211</v>
      </c>
      <c r="O6565" t="s">
        <v>42132</v>
      </c>
      <c r="P6565">
        <v>2</v>
      </c>
      <c r="Q6565" t="s">
        <v>33357</v>
      </c>
      <c r="R6565" t="s">
        <v>25802</v>
      </c>
      <c r="S6565" t="s">
        <v>26197</v>
      </c>
      <c r="T6565"/>
      <c r="U6565" t="s">
        <v>26198</v>
      </c>
      <c r="V6565" t="s">
        <v>26204</v>
      </c>
      <c r="X6565" s="91" t="s">
        <v>33358</v>
      </c>
      <c r="Y6565" s="97"/>
      <c r="AA6565" s="91" t="str">
        <v>ROGER14.2T0.1MM</v>
      </c>
    </row>
    <row r="6566" spans="1:27" s="91" customFormat="1" ht="15" customHeight="1" x14ac:dyDescent="0.35">
      <c r="A6566" t="s">
        <v>40082</v>
      </c>
      <c r="B6566" t="s">
        <v>19574</v>
      </c>
      <c r="C6566" t="s">
        <v>19569</v>
      </c>
      <c r="D6566" t="s">
        <v>40083</v>
      </c>
      <c r="E6566"/>
      <c r="F6566" t="s">
        <v>44</v>
      </c>
      <c r="G6566"/>
      <c r="H6566">
        <v>0.3</v>
      </c>
      <c r="I6566">
        <v>0.34</v>
      </c>
      <c r="J6566" t="s">
        <v>1514</v>
      </c>
      <c r="K6566">
        <v>35.483229999999999</v>
      </c>
      <c r="L6566">
        <v>-84.694500000000005</v>
      </c>
      <c r="M6566" s="100" t="s">
        <v>38384</v>
      </c>
      <c r="N6566" t="s">
        <v>26211</v>
      </c>
      <c r="O6566" t="s">
        <v>42132</v>
      </c>
      <c r="P6566">
        <v>2</v>
      </c>
      <c r="Q6566" t="s">
        <v>33357</v>
      </c>
      <c r="R6566" t="s">
        <v>25802</v>
      </c>
      <c r="S6566" t="s">
        <v>26197</v>
      </c>
      <c r="T6566"/>
      <c r="U6566" t="s">
        <v>26198</v>
      </c>
      <c r="V6566" t="s">
        <v>26204</v>
      </c>
      <c r="W6566" s="91" t="s">
        <v>40084</v>
      </c>
      <c r="Y6566" s="97"/>
      <c r="AA6566" s="91" t="str">
        <v>ROGER14.3T0.3MM</v>
      </c>
    </row>
    <row r="6567" spans="1:27" s="91" customFormat="1" ht="15" customHeight="1" x14ac:dyDescent="0.35">
      <c r="A6567" t="s">
        <v>19572</v>
      </c>
      <c r="B6567" t="s">
        <v>19571</v>
      </c>
      <c r="C6567" t="s">
        <v>19573</v>
      </c>
      <c r="D6567" t="s">
        <v>40085</v>
      </c>
      <c r="E6567"/>
      <c r="F6567" t="s">
        <v>44</v>
      </c>
      <c r="G6567"/>
      <c r="H6567">
        <v>0.4</v>
      </c>
      <c r="I6567">
        <v>0.32</v>
      </c>
      <c r="J6567" t="s">
        <v>1514</v>
      </c>
      <c r="K6567">
        <v>35.483015999999999</v>
      </c>
      <c r="L6567">
        <v>-84.693111999999999</v>
      </c>
      <c r="M6567" s="100" t="s">
        <v>38384</v>
      </c>
      <c r="N6567" t="s">
        <v>26211</v>
      </c>
      <c r="O6567" t="s">
        <v>42132</v>
      </c>
      <c r="P6567">
        <v>2</v>
      </c>
      <c r="Q6567" t="s">
        <v>33357</v>
      </c>
      <c r="R6567" t="s">
        <v>25802</v>
      </c>
      <c r="S6567" t="s">
        <v>26197</v>
      </c>
      <c r="T6567"/>
      <c r="U6567" t="s">
        <v>26198</v>
      </c>
      <c r="V6567" t="s">
        <v>26204</v>
      </c>
      <c r="X6567" s="91" t="s">
        <v>40086</v>
      </c>
      <c r="Y6567" s="97"/>
      <c r="AA6567" s="91" t="str">
        <v>ROGER14.3T0.4MM</v>
      </c>
    </row>
    <row r="6568" spans="1:27" s="91" customFormat="1" ht="15" customHeight="1" x14ac:dyDescent="0.35">
      <c r="A6568" s="310" t="s">
        <v>40087</v>
      </c>
      <c r="B6568" s="310" t="s">
        <v>40088</v>
      </c>
      <c r="C6568" s="310" t="s">
        <v>19569</v>
      </c>
      <c r="D6568" s="310" t="s">
        <v>40089</v>
      </c>
      <c r="E6568" s="310"/>
      <c r="F6568" s="310" t="s">
        <v>44</v>
      </c>
      <c r="G6568" s="310"/>
      <c r="H6568" s="314">
        <v>0.5</v>
      </c>
      <c r="I6568" s="314">
        <v>0.28999999999999998</v>
      </c>
      <c r="J6568" s="310" t="s">
        <v>1514</v>
      </c>
      <c r="K6568" s="314">
        <v>35.483517999999997</v>
      </c>
      <c r="L6568" s="314">
        <v>-84.691438000000005</v>
      </c>
      <c r="M6568" s="314" t="s">
        <v>38384</v>
      </c>
      <c r="N6568" s="310" t="s">
        <v>26211</v>
      </c>
      <c r="O6568" s="310" t="s">
        <v>40063</v>
      </c>
      <c r="P6568" s="314">
        <v>2</v>
      </c>
      <c r="Q6568" s="310" t="s">
        <v>33357</v>
      </c>
      <c r="R6568" s="310" t="s">
        <v>25802</v>
      </c>
      <c r="S6568" s="310" t="s">
        <v>26197</v>
      </c>
      <c r="T6568" s="310"/>
      <c r="U6568" s="310" t="s">
        <v>26198</v>
      </c>
      <c r="V6568" s="310" t="s">
        <v>26204</v>
      </c>
      <c r="X6568" s="91" t="s">
        <v>40090</v>
      </c>
      <c r="Y6568" s="97"/>
      <c r="AA6568" s="91" t="str">
        <v>ROGER14.3T0.5MM</v>
      </c>
    </row>
    <row r="6569" spans="1:27" s="91" customFormat="1" ht="15" customHeight="1" x14ac:dyDescent="0.35">
      <c r="A6569" s="310" t="s">
        <v>40091</v>
      </c>
      <c r="B6569" s="310" t="s">
        <v>40092</v>
      </c>
      <c r="C6569" s="310" t="s">
        <v>40093</v>
      </c>
      <c r="D6569" s="310" t="s">
        <v>40094</v>
      </c>
      <c r="E6569" s="310"/>
      <c r="F6569" s="310" t="s">
        <v>28998</v>
      </c>
      <c r="G6569" s="310"/>
      <c r="H6569" s="314">
        <v>0.2</v>
      </c>
      <c r="I6569" s="314">
        <v>0.03</v>
      </c>
      <c r="J6569" s="310" t="s">
        <v>1514</v>
      </c>
      <c r="K6569" s="314">
        <v>35.525530000000003</v>
      </c>
      <c r="L6569" s="314">
        <v>-84.694479999999999</v>
      </c>
      <c r="M6569" s="314" t="s">
        <v>38384</v>
      </c>
      <c r="N6569" s="310" t="s">
        <v>26211</v>
      </c>
      <c r="O6569" s="310" t="s">
        <v>40063</v>
      </c>
      <c r="P6569" s="314">
        <v>2</v>
      </c>
      <c r="Q6569" s="310" t="s">
        <v>28311</v>
      </c>
      <c r="R6569" s="310" t="s">
        <v>25802</v>
      </c>
      <c r="S6569" s="310" t="s">
        <v>26197</v>
      </c>
      <c r="T6569" s="310"/>
      <c r="U6569" s="310" t="s">
        <v>26198</v>
      </c>
      <c r="V6569" s="310" t="s">
        <v>26204</v>
      </c>
      <c r="X6569" s="91" t="s">
        <v>40095</v>
      </c>
      <c r="Y6569" s="97"/>
      <c r="AA6569" s="91" t="str">
        <v>ROGER16.2T1.3T0.2MM</v>
      </c>
    </row>
    <row r="6570" spans="1:27" s="91" customFormat="1" ht="15" customHeight="1" x14ac:dyDescent="0.35">
      <c r="A6570" s="310" t="s">
        <v>40096</v>
      </c>
      <c r="B6570" s="310" t="s">
        <v>40097</v>
      </c>
      <c r="C6570" s="310" t="s">
        <v>19569</v>
      </c>
      <c r="D6570" s="310" t="s">
        <v>40098</v>
      </c>
      <c r="E6570" s="310"/>
      <c r="F6570" s="310" t="s">
        <v>28994</v>
      </c>
      <c r="G6570" s="310"/>
      <c r="H6570" s="314">
        <v>0.7</v>
      </c>
      <c r="I6570" s="314">
        <v>0.14000000000000001</v>
      </c>
      <c r="J6570" s="310" t="s">
        <v>1514</v>
      </c>
      <c r="K6570" s="314">
        <v>35.524590000000003</v>
      </c>
      <c r="L6570" s="314">
        <v>-84.689580000000007</v>
      </c>
      <c r="M6570" s="314" t="s">
        <v>38384</v>
      </c>
      <c r="N6570" s="310" t="s">
        <v>26211</v>
      </c>
      <c r="O6570" s="310" t="s">
        <v>40063</v>
      </c>
      <c r="P6570" s="314">
        <v>2</v>
      </c>
      <c r="Q6570" s="310" t="s">
        <v>28311</v>
      </c>
      <c r="R6570" s="310" t="s">
        <v>25802</v>
      </c>
      <c r="S6570" s="310" t="s">
        <v>26197</v>
      </c>
      <c r="T6570" s="310"/>
      <c r="U6570" s="310" t="s">
        <v>26198</v>
      </c>
      <c r="V6570" s="310" t="s">
        <v>26204</v>
      </c>
      <c r="X6570" s="91" t="s">
        <v>40099</v>
      </c>
      <c r="Y6570" s="97"/>
      <c r="AA6570" s="91" t="str">
        <v>ROGER16.9T0.7MM</v>
      </c>
    </row>
    <row r="6571" spans="1:27" s="91" customFormat="1" ht="15" customHeight="1" x14ac:dyDescent="0.35">
      <c r="A6571" s="310" t="s">
        <v>40100</v>
      </c>
      <c r="B6571" s="310" t="s">
        <v>40101</v>
      </c>
      <c r="C6571" s="310" t="s">
        <v>19569</v>
      </c>
      <c r="D6571" s="310" t="s">
        <v>40102</v>
      </c>
      <c r="E6571" s="310"/>
      <c r="F6571" s="310" t="s">
        <v>28994</v>
      </c>
      <c r="G6571" s="310"/>
      <c r="H6571" s="314">
        <v>0.4</v>
      </c>
      <c r="I6571" s="314">
        <v>0.28000000000000003</v>
      </c>
      <c r="J6571" s="310" t="s">
        <v>1514</v>
      </c>
      <c r="K6571" s="314">
        <v>35.524470000000001</v>
      </c>
      <c r="L6571" s="314">
        <v>-84.67662</v>
      </c>
      <c r="M6571" s="314" t="s">
        <v>38384</v>
      </c>
      <c r="N6571" s="310" t="s">
        <v>26211</v>
      </c>
      <c r="O6571" s="310" t="s">
        <v>40063</v>
      </c>
      <c r="P6571" s="314">
        <v>2</v>
      </c>
      <c r="Q6571" s="310" t="s">
        <v>28311</v>
      </c>
      <c r="R6571" s="310" t="s">
        <v>25802</v>
      </c>
      <c r="S6571" s="310" t="s">
        <v>26197</v>
      </c>
      <c r="T6571" s="310"/>
      <c r="U6571" s="310" t="s">
        <v>26198</v>
      </c>
      <c r="V6571" s="310" t="s">
        <v>26204</v>
      </c>
      <c r="X6571" s="91" t="s">
        <v>40103</v>
      </c>
      <c r="Y6571" s="97"/>
      <c r="AA6571" s="91" t="str">
        <v>ROGER17.3T0.4MM</v>
      </c>
    </row>
    <row r="6572" spans="1:27" s="91" customFormat="1" ht="15" customHeight="1" x14ac:dyDescent="0.35">
      <c r="A6572" s="310" t="s">
        <v>40104</v>
      </c>
      <c r="B6572" s="310" t="s">
        <v>40105</v>
      </c>
      <c r="C6572" s="310" t="s">
        <v>19569</v>
      </c>
      <c r="D6572" s="310" t="s">
        <v>40106</v>
      </c>
      <c r="E6572" s="310"/>
      <c r="F6572" s="310" t="s">
        <v>28994</v>
      </c>
      <c r="G6572" s="310"/>
      <c r="H6572" s="314">
        <v>0.1</v>
      </c>
      <c r="I6572" s="314">
        <v>0.02</v>
      </c>
      <c r="J6572" s="310" t="s">
        <v>1514</v>
      </c>
      <c r="K6572" s="314">
        <v>35.528199999999998</v>
      </c>
      <c r="L6572" s="314">
        <v>-84.677509999999998</v>
      </c>
      <c r="M6572" s="314" t="s">
        <v>38384</v>
      </c>
      <c r="N6572" s="310" t="s">
        <v>26211</v>
      </c>
      <c r="O6572" s="310" t="s">
        <v>40063</v>
      </c>
      <c r="P6572" s="314">
        <v>2</v>
      </c>
      <c r="Q6572" s="310" t="s">
        <v>28311</v>
      </c>
      <c r="R6572" s="310" t="s">
        <v>25802</v>
      </c>
      <c r="S6572" s="310" t="s">
        <v>26197</v>
      </c>
      <c r="T6572" s="310"/>
      <c r="U6572" s="310" t="s">
        <v>26198</v>
      </c>
      <c r="V6572" s="310" t="s">
        <v>26204</v>
      </c>
      <c r="X6572" s="91" t="s">
        <v>40107</v>
      </c>
      <c r="Y6572" s="97"/>
      <c r="AA6572" s="91" t="str">
        <v>ROGER17.9T0.1MM</v>
      </c>
    </row>
    <row r="6573" spans="1:27" s="91" customFormat="1" ht="15" customHeight="1" x14ac:dyDescent="0.35">
      <c r="A6573" s="310" t="s">
        <v>40108</v>
      </c>
      <c r="B6573" s="310" t="s">
        <v>40109</v>
      </c>
      <c r="C6573" s="310" t="s">
        <v>19569</v>
      </c>
      <c r="D6573" s="310" t="s">
        <v>40110</v>
      </c>
      <c r="E6573" s="310"/>
      <c r="F6573" s="310" t="s">
        <v>28994</v>
      </c>
      <c r="G6573" s="310"/>
      <c r="H6573" s="314">
        <v>0.9</v>
      </c>
      <c r="I6573" s="314">
        <v>0.31</v>
      </c>
      <c r="J6573" s="310" t="s">
        <v>1514</v>
      </c>
      <c r="K6573" s="314">
        <v>35.539070000000002</v>
      </c>
      <c r="L6573" s="314">
        <v>-84.678529999999995</v>
      </c>
      <c r="M6573" s="314" t="s">
        <v>38384</v>
      </c>
      <c r="N6573" s="310" t="s">
        <v>26211</v>
      </c>
      <c r="O6573" s="310" t="s">
        <v>40063</v>
      </c>
      <c r="P6573" s="314">
        <v>2</v>
      </c>
      <c r="Q6573" s="310" t="s">
        <v>28311</v>
      </c>
      <c r="R6573" s="310" t="s">
        <v>25802</v>
      </c>
      <c r="S6573" s="310" t="s">
        <v>26197</v>
      </c>
      <c r="T6573" s="310"/>
      <c r="U6573" s="310" t="s">
        <v>26198</v>
      </c>
      <c r="V6573" s="310" t="s">
        <v>26204</v>
      </c>
      <c r="X6573" s="91" t="s">
        <v>40111</v>
      </c>
      <c r="Y6573" s="97"/>
      <c r="AA6573" s="91" t="str">
        <v>ROGER18.0T0.9MM</v>
      </c>
    </row>
    <row r="6574" spans="1:27" s="91" customFormat="1" ht="15" customHeight="1" x14ac:dyDescent="0.35">
      <c r="A6574" s="310" t="s">
        <v>40112</v>
      </c>
      <c r="B6574" s="310" t="s">
        <v>40113</v>
      </c>
      <c r="C6574" s="310" t="s">
        <v>40114</v>
      </c>
      <c r="D6574" s="310" t="s">
        <v>40115</v>
      </c>
      <c r="E6574" s="310"/>
      <c r="F6574" s="310" t="s">
        <v>28998</v>
      </c>
      <c r="G6574" s="310"/>
      <c r="H6574" s="314">
        <v>0.1</v>
      </c>
      <c r="I6574" s="314">
        <v>0.01</v>
      </c>
      <c r="J6574" s="310" t="s">
        <v>1514</v>
      </c>
      <c r="K6574" s="314">
        <v>35.53481</v>
      </c>
      <c r="L6574" s="314">
        <v>-84.685519999999997</v>
      </c>
      <c r="M6574" s="314" t="s">
        <v>38384</v>
      </c>
      <c r="N6574" s="310" t="s">
        <v>26211</v>
      </c>
      <c r="O6574" s="310" t="s">
        <v>40063</v>
      </c>
      <c r="P6574" s="314">
        <v>2</v>
      </c>
      <c r="Q6574" s="310" t="s">
        <v>28311</v>
      </c>
      <c r="R6574" s="310" t="s">
        <v>25802</v>
      </c>
      <c r="S6574" s="310" t="s">
        <v>26197</v>
      </c>
      <c r="T6574" s="310"/>
      <c r="U6574" s="310" t="s">
        <v>26198</v>
      </c>
      <c r="V6574" s="310" t="s">
        <v>26204</v>
      </c>
      <c r="X6574" s="91" t="s">
        <v>40116</v>
      </c>
      <c r="Y6574" s="97"/>
      <c r="AA6574" s="91" t="str">
        <v>ROGER18.4T0.1T0.1MM</v>
      </c>
    </row>
    <row r="6575" spans="1:27" s="91" customFormat="1" ht="15" customHeight="1" x14ac:dyDescent="0.35">
      <c r="A6575" s="310" t="s">
        <v>40117</v>
      </c>
      <c r="B6575" s="310" t="s">
        <v>40118</v>
      </c>
      <c r="C6575" s="310" t="s">
        <v>40119</v>
      </c>
      <c r="D6575" s="310" t="s">
        <v>40120</v>
      </c>
      <c r="E6575" s="310"/>
      <c r="F6575" s="310" t="s">
        <v>28998</v>
      </c>
      <c r="G6575" s="310"/>
      <c r="H6575" s="314">
        <v>0.2</v>
      </c>
      <c r="I6575" s="314">
        <v>0.13</v>
      </c>
      <c r="J6575" s="310" t="s">
        <v>1514</v>
      </c>
      <c r="K6575" s="314">
        <v>35.535530000000001</v>
      </c>
      <c r="L6575" s="314">
        <v>-84.687579999999997</v>
      </c>
      <c r="M6575" s="314" t="s">
        <v>38384</v>
      </c>
      <c r="N6575" s="310" t="s">
        <v>26211</v>
      </c>
      <c r="O6575" s="310" t="s">
        <v>40063</v>
      </c>
      <c r="P6575" s="314">
        <v>2</v>
      </c>
      <c r="Q6575" s="310" t="s">
        <v>28311</v>
      </c>
      <c r="R6575" s="310" t="s">
        <v>25802</v>
      </c>
      <c r="S6575" s="310" t="s">
        <v>26197</v>
      </c>
      <c r="T6575" s="310"/>
      <c r="U6575" s="310" t="s">
        <v>26198</v>
      </c>
      <c r="V6575" s="310" t="s">
        <v>26204</v>
      </c>
      <c r="X6575" s="91" t="s">
        <v>40121</v>
      </c>
      <c r="Y6575" s="97"/>
      <c r="AA6575" s="91" t="str">
        <v>ROGER18.4T0.2MM</v>
      </c>
    </row>
    <row r="6576" spans="1:27" s="91" customFormat="1" ht="15" customHeight="1" x14ac:dyDescent="0.35">
      <c r="A6576" s="310" t="s">
        <v>40122</v>
      </c>
      <c r="B6576" s="310" t="s">
        <v>40123</v>
      </c>
      <c r="C6576" s="310" t="s">
        <v>19569</v>
      </c>
      <c r="D6576" s="310" t="s">
        <v>40124</v>
      </c>
      <c r="E6576" s="310"/>
      <c r="F6576" s="310" t="s">
        <v>28994</v>
      </c>
      <c r="G6576" s="310"/>
      <c r="H6576" s="314">
        <v>0.1</v>
      </c>
      <c r="I6576" s="314">
        <v>0.09</v>
      </c>
      <c r="J6576" s="310" t="s">
        <v>1514</v>
      </c>
      <c r="K6576" s="314">
        <v>35.532440000000001</v>
      </c>
      <c r="L6576" s="314">
        <v>-84.685379999999995</v>
      </c>
      <c r="M6576" s="314" t="s">
        <v>38384</v>
      </c>
      <c r="N6576" s="310" t="s">
        <v>26211</v>
      </c>
      <c r="O6576" s="310" t="s">
        <v>40063</v>
      </c>
      <c r="P6576" s="314">
        <v>2</v>
      </c>
      <c r="Q6576" s="310" t="s">
        <v>28311</v>
      </c>
      <c r="R6576" s="310" t="s">
        <v>25802</v>
      </c>
      <c r="S6576" s="310" t="s">
        <v>26197</v>
      </c>
      <c r="T6576" s="310"/>
      <c r="U6576" s="310" t="s">
        <v>26198</v>
      </c>
      <c r="V6576" s="310" t="s">
        <v>26204</v>
      </c>
      <c r="X6576" s="91" t="s">
        <v>40125</v>
      </c>
      <c r="Y6576" s="97"/>
      <c r="AA6576" s="91" t="str">
        <v>ROGER18.6T0.1MM</v>
      </c>
    </row>
    <row r="6577" spans="1:27" s="91" customFormat="1" ht="15" customHeight="1" x14ac:dyDescent="0.35">
      <c r="A6577" t="s">
        <v>19576</v>
      </c>
      <c r="B6577" t="s">
        <v>19575</v>
      </c>
      <c r="C6577" t="s">
        <v>19577</v>
      </c>
      <c r="D6577" t="s">
        <v>6045</v>
      </c>
      <c r="E6577"/>
      <c r="F6577" t="s">
        <v>9</v>
      </c>
      <c r="G6577"/>
      <c r="H6577">
        <v>2</v>
      </c>
      <c r="I6577">
        <v>5.26</v>
      </c>
      <c r="J6577" t="s">
        <v>10</v>
      </c>
      <c r="K6577">
        <v>35.0749</v>
      </c>
      <c r="L6577">
        <v>-88.561099999999996</v>
      </c>
      <c r="M6577" s="100" t="s">
        <v>38377</v>
      </c>
      <c r="N6577" t="s">
        <v>26200</v>
      </c>
      <c r="O6577" t="s">
        <v>42462</v>
      </c>
      <c r="P6577">
        <v>4</v>
      </c>
      <c r="Q6577" t="s">
        <v>33359</v>
      </c>
      <c r="R6577" t="s">
        <v>25816</v>
      </c>
      <c r="S6577" t="s">
        <v>26197</v>
      </c>
      <c r="T6577"/>
      <c r="U6577" t="s">
        <v>26198</v>
      </c>
      <c r="V6577" t="s">
        <v>26199</v>
      </c>
      <c r="W6577" s="91" t="s">
        <v>19578</v>
      </c>
      <c r="X6577" s="91" t="s">
        <v>33360</v>
      </c>
      <c r="Y6577" s="97"/>
      <c r="AA6577" s="91" t="str">
        <v>ROLAN002.0MC</v>
      </c>
    </row>
    <row r="6578" spans="1:27" s="91" customFormat="1" ht="15" customHeight="1" x14ac:dyDescent="0.35">
      <c r="A6578" t="s">
        <v>19580</v>
      </c>
      <c r="B6578" t="s">
        <v>19579</v>
      </c>
      <c r="C6578" t="s">
        <v>19581</v>
      </c>
      <c r="D6578" t="s">
        <v>19582</v>
      </c>
      <c r="E6578"/>
      <c r="F6578" t="s">
        <v>29086</v>
      </c>
      <c r="G6578"/>
      <c r="H6578">
        <v>0</v>
      </c>
      <c r="I6578">
        <v>6.96</v>
      </c>
      <c r="J6578" t="s">
        <v>454</v>
      </c>
      <c r="K6578">
        <v>35.3125</v>
      </c>
      <c r="L6578">
        <v>-86.101380000000006</v>
      </c>
      <c r="M6578" s="100" t="s">
        <v>38457</v>
      </c>
      <c r="N6578" t="s">
        <v>26336</v>
      </c>
      <c r="O6578" t="s">
        <v>42918</v>
      </c>
      <c r="P6578">
        <v>2</v>
      </c>
      <c r="Q6578" t="s">
        <v>30012</v>
      </c>
      <c r="R6578" t="s">
        <v>25808</v>
      </c>
      <c r="S6578" t="s">
        <v>26197</v>
      </c>
      <c r="T6578" t="s">
        <v>26482</v>
      </c>
      <c r="U6578" t="s">
        <v>26207</v>
      </c>
      <c r="V6578" t="s">
        <v>26199</v>
      </c>
      <c r="W6578" s="91" t="s">
        <v>19583</v>
      </c>
      <c r="X6578" s="91" t="s">
        <v>35875</v>
      </c>
      <c r="Y6578" s="97"/>
      <c r="AA6578" s="91" t="str">
        <v>ROLLI000.0FR</v>
      </c>
    </row>
    <row r="6579" spans="1:27" s="91" customFormat="1" ht="15" customHeight="1" x14ac:dyDescent="0.35">
      <c r="A6579" t="s">
        <v>19585</v>
      </c>
      <c r="B6579" t="s">
        <v>19584</v>
      </c>
      <c r="C6579" t="s">
        <v>19581</v>
      </c>
      <c r="D6579" t="s">
        <v>19586</v>
      </c>
      <c r="E6579"/>
      <c r="F6579" t="s">
        <v>29086</v>
      </c>
      <c r="G6579"/>
      <c r="H6579">
        <v>2.4</v>
      </c>
      <c r="I6579">
        <v>4.55</v>
      </c>
      <c r="J6579" t="s">
        <v>454</v>
      </c>
      <c r="K6579">
        <v>35.335555999999997</v>
      </c>
      <c r="L6579">
        <v>-86.110556000000003</v>
      </c>
      <c r="M6579" s="100" t="s">
        <v>38457</v>
      </c>
      <c r="N6579" t="s">
        <v>26336</v>
      </c>
      <c r="O6579" t="s">
        <v>42918</v>
      </c>
      <c r="P6579">
        <v>2</v>
      </c>
      <c r="Q6579" t="s">
        <v>28312</v>
      </c>
      <c r="R6579" t="s">
        <v>25808</v>
      </c>
      <c r="S6579" t="s">
        <v>26197</v>
      </c>
      <c r="T6579"/>
      <c r="U6579" t="s">
        <v>26198</v>
      </c>
      <c r="V6579" t="s">
        <v>26199</v>
      </c>
      <c r="Y6579" s="97"/>
      <c r="AA6579" s="91" t="str">
        <v>ROLLI002.4FR</v>
      </c>
    </row>
    <row r="6580" spans="1:27" s="91" customFormat="1" ht="15" customHeight="1" x14ac:dyDescent="0.35">
      <c r="A6580" t="s">
        <v>35876</v>
      </c>
      <c r="B6580" t="s">
        <v>19587</v>
      </c>
      <c r="C6580" t="s">
        <v>19581</v>
      </c>
      <c r="D6580" t="s">
        <v>19588</v>
      </c>
      <c r="E6580"/>
      <c r="F6580" t="s">
        <v>29086</v>
      </c>
      <c r="G6580"/>
      <c r="H6580">
        <v>0.8</v>
      </c>
      <c r="I6580">
        <v>2.46</v>
      </c>
      <c r="J6580" t="s">
        <v>454</v>
      </c>
      <c r="K6580">
        <v>35.341110999999998</v>
      </c>
      <c r="L6580">
        <v>-86.093610999999996</v>
      </c>
      <c r="M6580" s="100" t="s">
        <v>38457</v>
      </c>
      <c r="N6580" t="s">
        <v>26336</v>
      </c>
      <c r="O6580" t="s">
        <v>42918</v>
      </c>
      <c r="P6580">
        <v>2</v>
      </c>
      <c r="Q6580" t="s">
        <v>28312</v>
      </c>
      <c r="R6580" t="s">
        <v>25808</v>
      </c>
      <c r="S6580" t="s">
        <v>26197</v>
      </c>
      <c r="T6580"/>
      <c r="U6580" t="s">
        <v>26198</v>
      </c>
      <c r="V6580" t="s">
        <v>26199</v>
      </c>
      <c r="W6580" s="91" t="s">
        <v>41664</v>
      </c>
      <c r="X6580" s="91" t="s">
        <v>41665</v>
      </c>
      <c r="Y6580" s="97"/>
      <c r="AA6580" s="91" t="str">
        <v>ROLLI2.7T0.8FR</v>
      </c>
    </row>
    <row r="6581" spans="1:27" s="91" customFormat="1" ht="15" customHeight="1" x14ac:dyDescent="0.35">
      <c r="A6581" t="s">
        <v>19590</v>
      </c>
      <c r="B6581" t="s">
        <v>19589</v>
      </c>
      <c r="C6581" t="s">
        <v>19591</v>
      </c>
      <c r="D6581" t="s">
        <v>19592</v>
      </c>
      <c r="E6581"/>
      <c r="F6581" t="s">
        <v>29088</v>
      </c>
      <c r="G6581"/>
      <c r="H6581">
        <v>0.2</v>
      </c>
      <c r="I6581">
        <v>3.28</v>
      </c>
      <c r="J6581" t="s">
        <v>253</v>
      </c>
      <c r="K6581">
        <v>36.521667100000002</v>
      </c>
      <c r="L6581">
        <v>-86.625</v>
      </c>
      <c r="M6581" s="100" t="s">
        <v>38413</v>
      </c>
      <c r="N6581" t="s">
        <v>26250</v>
      </c>
      <c r="O6581" t="s">
        <v>42790</v>
      </c>
      <c r="P6581">
        <v>4</v>
      </c>
      <c r="Q6581" t="s">
        <v>33361</v>
      </c>
      <c r="R6581" t="s">
        <v>25829</v>
      </c>
      <c r="S6581" t="s">
        <v>26197</v>
      </c>
      <c r="T6581"/>
      <c r="U6581" t="s">
        <v>26198</v>
      </c>
      <c r="V6581" t="s">
        <v>26199</v>
      </c>
      <c r="W6581" s="91" t="s">
        <v>19593</v>
      </c>
      <c r="X6581" s="91" t="s">
        <v>34425</v>
      </c>
      <c r="Y6581" s="97"/>
      <c r="AA6581" s="91" t="str">
        <v>RONEY000.2SR</v>
      </c>
    </row>
    <row r="6582" spans="1:27" s="91" customFormat="1" ht="15" customHeight="1" x14ac:dyDescent="0.35">
      <c r="A6582" t="s">
        <v>19610</v>
      </c>
      <c r="B6582" t="s">
        <v>19609</v>
      </c>
      <c r="C6582" t="s">
        <v>19611</v>
      </c>
      <c r="D6582" t="s">
        <v>19612</v>
      </c>
      <c r="E6582"/>
      <c r="F6582" t="s">
        <v>29089</v>
      </c>
      <c r="G6582"/>
      <c r="H6582">
        <v>1.3</v>
      </c>
      <c r="I6582">
        <v>0.23</v>
      </c>
      <c r="J6582" t="s">
        <v>583</v>
      </c>
      <c r="K6582">
        <v>35.078719999999997</v>
      </c>
      <c r="L6582">
        <v>-85.832920000000001</v>
      </c>
      <c r="M6582" s="100" t="s">
        <v>38430</v>
      </c>
      <c r="N6582" t="s">
        <v>26288</v>
      </c>
      <c r="O6582" t="s">
        <v>42406</v>
      </c>
      <c r="P6582">
        <v>5</v>
      </c>
      <c r="Q6582" t="s">
        <v>28569</v>
      </c>
      <c r="R6582" t="s">
        <v>25802</v>
      </c>
      <c r="S6582" t="s">
        <v>26197</v>
      </c>
      <c r="T6582"/>
      <c r="U6582" t="s">
        <v>26198</v>
      </c>
      <c r="V6582" t="s">
        <v>26199</v>
      </c>
      <c r="W6582" s="91" t="s">
        <v>19613</v>
      </c>
      <c r="X6582" s="91" t="s">
        <v>33362</v>
      </c>
      <c r="Y6582" s="97"/>
      <c r="AA6582" s="91" t="str">
        <v>ROSE_G1.3MI</v>
      </c>
    </row>
    <row r="6583" spans="1:27" s="91" customFormat="1" ht="15" customHeight="1" x14ac:dyDescent="0.35">
      <c r="A6583" t="s">
        <v>19615</v>
      </c>
      <c r="B6583" t="s">
        <v>19614</v>
      </c>
      <c r="C6583" t="s">
        <v>19611</v>
      </c>
      <c r="D6583" t="s">
        <v>19612</v>
      </c>
      <c r="E6583"/>
      <c r="F6583" t="s">
        <v>58</v>
      </c>
      <c r="G6583"/>
      <c r="H6583">
        <v>1.4</v>
      </c>
      <c r="I6583">
        <v>0.22</v>
      </c>
      <c r="J6583" t="s">
        <v>583</v>
      </c>
      <c r="K6583">
        <v>35.078650000000003</v>
      </c>
      <c r="L6583">
        <v>-85.833470000000005</v>
      </c>
      <c r="M6583" s="100" t="s">
        <v>38430</v>
      </c>
      <c r="N6583" t="s">
        <v>26288</v>
      </c>
      <c r="O6583" t="s">
        <v>42406</v>
      </c>
      <c r="P6583">
        <v>5</v>
      </c>
      <c r="Q6583" t="s">
        <v>28569</v>
      </c>
      <c r="R6583" t="s">
        <v>25802</v>
      </c>
      <c r="S6583" t="s">
        <v>26197</v>
      </c>
      <c r="T6583"/>
      <c r="U6583" t="s">
        <v>26198</v>
      </c>
      <c r="V6583" t="s">
        <v>26199</v>
      </c>
      <c r="W6583" s="91" t="s">
        <v>19616</v>
      </c>
      <c r="X6583" s="91" t="s">
        <v>33363</v>
      </c>
      <c r="Y6583" s="97"/>
      <c r="AA6583" s="91" t="str">
        <v>ROSE_G1.4MI</v>
      </c>
    </row>
    <row r="6584" spans="1:27" s="91" customFormat="1" ht="15" customHeight="1" x14ac:dyDescent="0.35">
      <c r="A6584" t="s">
        <v>19595</v>
      </c>
      <c r="B6584" t="s">
        <v>19594</v>
      </c>
      <c r="C6584" t="s">
        <v>19596</v>
      </c>
      <c r="D6584" t="s">
        <v>19597</v>
      </c>
      <c r="E6584"/>
      <c r="F6584" t="s">
        <v>324</v>
      </c>
      <c r="G6584"/>
      <c r="H6584">
        <v>0.1</v>
      </c>
      <c r="I6584">
        <v>1.98</v>
      </c>
      <c r="J6584" t="s">
        <v>1237</v>
      </c>
      <c r="K6584">
        <v>36.551879999999997</v>
      </c>
      <c r="L6584">
        <v>-83.984099999999998</v>
      </c>
      <c r="M6584" s="100" t="s">
        <v>38417</v>
      </c>
      <c r="N6584" t="s">
        <v>26260</v>
      </c>
      <c r="O6584" t="s">
        <v>42090</v>
      </c>
      <c r="P6584">
        <v>4</v>
      </c>
      <c r="Q6584" t="s">
        <v>28313</v>
      </c>
      <c r="R6584" t="s">
        <v>25825</v>
      </c>
      <c r="S6584" t="s">
        <v>26197</v>
      </c>
      <c r="T6584"/>
      <c r="U6584" t="s">
        <v>26198</v>
      </c>
      <c r="V6584" t="s">
        <v>26204</v>
      </c>
      <c r="X6584" s="91" t="s">
        <v>38422</v>
      </c>
      <c r="Y6584" s="97"/>
      <c r="AA6584" s="91" t="str">
        <v>ROSE000.1CA</v>
      </c>
    </row>
    <row r="6585" spans="1:27" s="91" customFormat="1" ht="15" customHeight="1" x14ac:dyDescent="0.35">
      <c r="A6585" t="s">
        <v>19599</v>
      </c>
      <c r="B6585" t="s">
        <v>19598</v>
      </c>
      <c r="C6585" t="s">
        <v>19596</v>
      </c>
      <c r="D6585" t="s">
        <v>41666</v>
      </c>
      <c r="E6585"/>
      <c r="F6585" t="s">
        <v>9</v>
      </c>
      <c r="G6585"/>
      <c r="H6585">
        <v>1.3</v>
      </c>
      <c r="I6585">
        <v>20.61</v>
      </c>
      <c r="J6585" t="s">
        <v>10</v>
      </c>
      <c r="K6585">
        <v>35.205399999999997</v>
      </c>
      <c r="L6585">
        <v>-88.7102</v>
      </c>
      <c r="M6585" s="100" t="s">
        <v>38377</v>
      </c>
      <c r="N6585" t="s">
        <v>26200</v>
      </c>
      <c r="O6585" t="s">
        <v>42483</v>
      </c>
      <c r="P6585">
        <v>4</v>
      </c>
      <c r="Q6585" t="s">
        <v>28314</v>
      </c>
      <c r="R6585" t="s">
        <v>25816</v>
      </c>
      <c r="S6585" t="s">
        <v>26197</v>
      </c>
      <c r="T6585"/>
      <c r="U6585" t="s">
        <v>26198</v>
      </c>
      <c r="V6585" t="s">
        <v>26199</v>
      </c>
      <c r="W6585" s="91" t="s">
        <v>35877</v>
      </c>
      <c r="X6585" s="91" t="s">
        <v>29736</v>
      </c>
      <c r="Y6585" s="97"/>
      <c r="AA6585" s="91" t="str">
        <v>ROSE001.3MC</v>
      </c>
    </row>
    <row r="6586" spans="1:27" s="91" customFormat="1" ht="15" customHeight="1" x14ac:dyDescent="0.35">
      <c r="A6586" t="s">
        <v>19601</v>
      </c>
      <c r="B6586" t="s">
        <v>19600</v>
      </c>
      <c r="C6586" t="s">
        <v>19596</v>
      </c>
      <c r="D6586" t="s">
        <v>1422</v>
      </c>
      <c r="E6586"/>
      <c r="F6586" t="s">
        <v>9</v>
      </c>
      <c r="G6586"/>
      <c r="H6586">
        <v>1.5</v>
      </c>
      <c r="I6586">
        <v>15.59</v>
      </c>
      <c r="J6586" t="s">
        <v>10</v>
      </c>
      <c r="K6586">
        <v>35.207999999999998</v>
      </c>
      <c r="L6586">
        <v>-88.707400000000007</v>
      </c>
      <c r="M6586" s="100" t="s">
        <v>38377</v>
      </c>
      <c r="N6586" t="s">
        <v>26200</v>
      </c>
      <c r="O6586" t="s">
        <v>42483</v>
      </c>
      <c r="P6586">
        <v>4</v>
      </c>
      <c r="Q6586" t="s">
        <v>28314</v>
      </c>
      <c r="R6586" t="s">
        <v>25816</v>
      </c>
      <c r="S6586" t="s">
        <v>26197</v>
      </c>
      <c r="T6586"/>
      <c r="U6586" t="s">
        <v>26198</v>
      </c>
      <c r="V6586" t="s">
        <v>26199</v>
      </c>
      <c r="W6586" s="91" t="s">
        <v>19602</v>
      </c>
      <c r="X6586" s="91" t="s">
        <v>33364</v>
      </c>
      <c r="Y6586" s="97"/>
      <c r="AA6586" s="91" t="str">
        <v>ROSE001.5MC</v>
      </c>
    </row>
    <row r="6587" spans="1:27" s="91" customFormat="1" ht="15" customHeight="1" x14ac:dyDescent="0.35">
      <c r="A6587" t="s">
        <v>19604</v>
      </c>
      <c r="B6587" t="s">
        <v>19603</v>
      </c>
      <c r="C6587" t="s">
        <v>19596</v>
      </c>
      <c r="D6587" t="s">
        <v>19605</v>
      </c>
      <c r="E6587"/>
      <c r="F6587" t="s">
        <v>9</v>
      </c>
      <c r="G6587"/>
      <c r="H6587">
        <v>3.5</v>
      </c>
      <c r="I6587">
        <v>4.45</v>
      </c>
      <c r="J6587" t="s">
        <v>10</v>
      </c>
      <c r="K6587">
        <v>35.209299999999999</v>
      </c>
      <c r="L6587">
        <v>-88.676500000000004</v>
      </c>
      <c r="M6587" s="100" t="s">
        <v>38377</v>
      </c>
      <c r="N6587" t="s">
        <v>26200</v>
      </c>
      <c r="O6587" t="s">
        <v>42483</v>
      </c>
      <c r="P6587">
        <v>4</v>
      </c>
      <c r="Q6587" t="s">
        <v>28314</v>
      </c>
      <c r="R6587" t="s">
        <v>25816</v>
      </c>
      <c r="S6587" t="s">
        <v>26197</v>
      </c>
      <c r="T6587"/>
      <c r="U6587" t="s">
        <v>26198</v>
      </c>
      <c r="V6587" t="s">
        <v>26199</v>
      </c>
      <c r="Y6587" s="97"/>
      <c r="AA6587" s="91" t="str">
        <v>ROSE003.5MC</v>
      </c>
    </row>
    <row r="6588" spans="1:27" s="91" customFormat="1" ht="15" customHeight="1" x14ac:dyDescent="0.35">
      <c r="A6588" t="s">
        <v>19607</v>
      </c>
      <c r="B6588" t="s">
        <v>19606</v>
      </c>
      <c r="C6588" t="s">
        <v>19608</v>
      </c>
      <c r="D6588" t="s">
        <v>8983</v>
      </c>
      <c r="E6588"/>
      <c r="F6588" t="s">
        <v>44</v>
      </c>
      <c r="G6588"/>
      <c r="H6588">
        <v>0.6</v>
      </c>
      <c r="I6588">
        <v>15.6</v>
      </c>
      <c r="J6588" t="s">
        <v>359</v>
      </c>
      <c r="K6588">
        <v>36.064799999999998</v>
      </c>
      <c r="L6588">
        <v>-83.756799999999998</v>
      </c>
      <c r="M6588" s="100" t="s">
        <v>38388</v>
      </c>
      <c r="N6588" t="s">
        <v>18813</v>
      </c>
      <c r="O6588" t="s">
        <v>43391</v>
      </c>
      <c r="P6588">
        <v>4</v>
      </c>
      <c r="Q6588" t="s">
        <v>28315</v>
      </c>
      <c r="R6588" t="s">
        <v>25825</v>
      </c>
      <c r="S6588" t="s">
        <v>26197</v>
      </c>
      <c r="T6588"/>
      <c r="U6588" t="s">
        <v>26198</v>
      </c>
      <c r="V6588" t="s">
        <v>26204</v>
      </c>
      <c r="Y6588" s="97"/>
      <c r="AA6588" s="91" t="str">
        <v>ROSEB000.6KN</v>
      </c>
    </row>
    <row r="6589" spans="1:27" s="91" customFormat="1" ht="15" customHeight="1" x14ac:dyDescent="0.35">
      <c r="A6589" t="s">
        <v>33365</v>
      </c>
      <c r="B6589" t="s">
        <v>33366</v>
      </c>
      <c r="C6589" t="s">
        <v>33367</v>
      </c>
      <c r="D6589" t="s">
        <v>33368</v>
      </c>
      <c r="E6589"/>
      <c r="F6589" t="s">
        <v>44</v>
      </c>
      <c r="G6589"/>
      <c r="H6589">
        <v>0.4</v>
      </c>
      <c r="I6589">
        <v>0.68</v>
      </c>
      <c r="J6589" t="s">
        <v>359</v>
      </c>
      <c r="K6589">
        <v>36.087299999999999</v>
      </c>
      <c r="L6589">
        <v>-83.810100000000006</v>
      </c>
      <c r="M6589" s="100" t="s">
        <v>38388</v>
      </c>
      <c r="N6589" t="s">
        <v>18813</v>
      </c>
      <c r="O6589" t="s">
        <v>43391</v>
      </c>
      <c r="P6589">
        <v>4</v>
      </c>
      <c r="Q6589" t="s">
        <v>28315</v>
      </c>
      <c r="R6589" t="s">
        <v>25825</v>
      </c>
      <c r="S6589" t="s">
        <v>26197</v>
      </c>
      <c r="T6589"/>
      <c r="U6589" t="s">
        <v>26198</v>
      </c>
      <c r="V6589" t="s">
        <v>26204</v>
      </c>
      <c r="Y6589" s="97"/>
      <c r="AA6589" s="91" t="str">
        <v>ROSEB5.2T0.4KN</v>
      </c>
    </row>
    <row r="6590" spans="1:27" s="91" customFormat="1" ht="15" customHeight="1" x14ac:dyDescent="0.35">
      <c r="A6590" t="s">
        <v>19618</v>
      </c>
      <c r="B6590" t="s">
        <v>19617</v>
      </c>
      <c r="C6590" t="s">
        <v>7415</v>
      </c>
      <c r="D6590" t="s">
        <v>19619</v>
      </c>
      <c r="E6590"/>
      <c r="F6590" t="s">
        <v>28985</v>
      </c>
      <c r="G6590"/>
      <c r="H6590">
        <v>0.1</v>
      </c>
      <c r="I6590">
        <v>6.86</v>
      </c>
      <c r="J6590" t="s">
        <v>301</v>
      </c>
      <c r="K6590">
        <v>35.052190000000003</v>
      </c>
      <c r="L6590">
        <v>-84.465320000000006</v>
      </c>
      <c r="M6590" s="100" t="s">
        <v>38423</v>
      </c>
      <c r="N6590" t="s">
        <v>26269</v>
      </c>
      <c r="O6590" t="s">
        <v>42368</v>
      </c>
      <c r="P6590">
        <v>1</v>
      </c>
      <c r="Q6590" t="s">
        <v>31164</v>
      </c>
      <c r="R6590" t="s">
        <v>25802</v>
      </c>
      <c r="S6590" t="s">
        <v>26197</v>
      </c>
      <c r="T6590"/>
      <c r="U6590" t="s">
        <v>26198</v>
      </c>
      <c r="V6590" t="s">
        <v>26204</v>
      </c>
      <c r="X6590" s="91" t="s">
        <v>33369</v>
      </c>
      <c r="Y6590" s="97"/>
      <c r="AA6590" s="91" t="str">
        <v>ROUGH000.1PO</v>
      </c>
    </row>
    <row r="6591" spans="1:27" s="91" customFormat="1" ht="15" customHeight="1" x14ac:dyDescent="0.35">
      <c r="A6591" t="s">
        <v>19621</v>
      </c>
      <c r="B6591" t="s">
        <v>19620</v>
      </c>
      <c r="C6591" t="s">
        <v>19622</v>
      </c>
      <c r="D6591" t="s">
        <v>14741</v>
      </c>
      <c r="E6591"/>
      <c r="F6591" t="s">
        <v>9</v>
      </c>
      <c r="G6591"/>
      <c r="H6591">
        <v>0.8</v>
      </c>
      <c r="I6591">
        <v>4.63</v>
      </c>
      <c r="J6591" t="s">
        <v>896</v>
      </c>
      <c r="K6591">
        <v>36.387810000000002</v>
      </c>
      <c r="L6591">
        <v>-88.333389999999994</v>
      </c>
      <c r="M6591" s="100" t="s">
        <v>38448</v>
      </c>
      <c r="N6591" t="s">
        <v>619</v>
      </c>
      <c r="O6591" t="s">
        <v>42639</v>
      </c>
      <c r="P6591">
        <v>5</v>
      </c>
      <c r="Q6591" t="s">
        <v>28316</v>
      </c>
      <c r="R6591" t="s">
        <v>25816</v>
      </c>
      <c r="S6591" t="s">
        <v>26197</v>
      </c>
      <c r="T6591"/>
      <c r="U6591" t="s">
        <v>26198</v>
      </c>
      <c r="V6591" t="s">
        <v>26199</v>
      </c>
      <c r="W6591" s="91" t="s">
        <v>19623</v>
      </c>
      <c r="Y6591" s="97"/>
      <c r="AA6591" s="91" t="str">
        <v>ROWE000.8HN</v>
      </c>
    </row>
    <row r="6592" spans="1:27" s="91" customFormat="1" ht="15" customHeight="1" x14ac:dyDescent="0.35">
      <c r="A6592" t="s">
        <v>19625</v>
      </c>
      <c r="B6592" t="s">
        <v>19624</v>
      </c>
      <c r="C6592" t="s">
        <v>19626</v>
      </c>
      <c r="D6592" t="s">
        <v>19627</v>
      </c>
      <c r="E6592"/>
      <c r="F6592" t="s">
        <v>27</v>
      </c>
      <c r="G6592"/>
      <c r="H6592">
        <v>0.9</v>
      </c>
      <c r="I6592">
        <v>17.809999999999999</v>
      </c>
      <c r="J6592" t="s">
        <v>919</v>
      </c>
      <c r="K6592">
        <v>35.3461</v>
      </c>
      <c r="L6592">
        <v>-89.911900000000003</v>
      </c>
      <c r="M6592" s="100" t="s">
        <v>38427</v>
      </c>
      <c r="N6592" t="s">
        <v>26281</v>
      </c>
      <c r="O6592" t="s">
        <v>42708</v>
      </c>
      <c r="P6592">
        <v>2</v>
      </c>
      <c r="Q6592" t="s">
        <v>28317</v>
      </c>
      <c r="R6592" t="s">
        <v>25828</v>
      </c>
      <c r="S6592" t="s">
        <v>26197</v>
      </c>
      <c r="T6592"/>
      <c r="U6592" t="s">
        <v>26198</v>
      </c>
      <c r="V6592" t="s">
        <v>26199</v>
      </c>
      <c r="W6592" s="91" t="s">
        <v>19628</v>
      </c>
      <c r="X6592" s="91" t="s">
        <v>33370</v>
      </c>
      <c r="Y6592" s="97"/>
      <c r="AA6592" s="91" t="str">
        <v>ROYST1C0.9SH</v>
      </c>
    </row>
    <row r="6593" spans="1:27" s="91" customFormat="1" ht="15" customHeight="1" x14ac:dyDescent="0.35">
      <c r="A6593" t="s">
        <v>19630</v>
      </c>
      <c r="B6593" t="s">
        <v>19629</v>
      </c>
      <c r="C6593" t="s">
        <v>19631</v>
      </c>
      <c r="D6593" t="s">
        <v>43464</v>
      </c>
      <c r="E6593"/>
      <c r="F6593" t="s">
        <v>29083</v>
      </c>
      <c r="G6593"/>
      <c r="H6593">
        <v>0.1</v>
      </c>
      <c r="I6593">
        <v>6.93</v>
      </c>
      <c r="J6593" t="s">
        <v>4</v>
      </c>
      <c r="K6593">
        <v>35.238022000000001</v>
      </c>
      <c r="L6593">
        <v>-87.566749000000002</v>
      </c>
      <c r="M6593" s="100" t="s">
        <v>38376</v>
      </c>
      <c r="N6593" t="s">
        <v>26196</v>
      </c>
      <c r="O6593" t="s">
        <v>43244</v>
      </c>
      <c r="P6593">
        <v>1</v>
      </c>
      <c r="Q6593" t="s">
        <v>33371</v>
      </c>
      <c r="R6593" t="s">
        <v>25808</v>
      </c>
      <c r="S6593" t="s">
        <v>26197</v>
      </c>
      <c r="T6593"/>
      <c r="U6593" t="s">
        <v>26198</v>
      </c>
      <c r="V6593" t="s">
        <v>26199</v>
      </c>
      <c r="X6593" s="91" t="s">
        <v>35878</v>
      </c>
      <c r="Y6593" s="97"/>
      <c r="AA6593" s="91" t="str">
        <v>RPATC000.1LW</v>
      </c>
    </row>
    <row r="6594" spans="1:27" s="91" customFormat="1" ht="15" customHeight="1" x14ac:dyDescent="0.35">
      <c r="A6594" t="s">
        <v>19633</v>
      </c>
      <c r="B6594" t="s">
        <v>19632</v>
      </c>
      <c r="C6594" t="s">
        <v>19634</v>
      </c>
      <c r="D6594" t="s">
        <v>19635</v>
      </c>
      <c r="E6594"/>
      <c r="F6594" t="s">
        <v>58</v>
      </c>
      <c r="G6594"/>
      <c r="H6594">
        <v>15.7</v>
      </c>
      <c r="I6594">
        <v>22.64</v>
      </c>
      <c r="J6594" t="s">
        <v>325</v>
      </c>
      <c r="K6594">
        <v>36.589709999999997</v>
      </c>
      <c r="L6594">
        <v>-84.457650000000001</v>
      </c>
      <c r="M6594" s="100" t="s">
        <v>38426</v>
      </c>
      <c r="N6594" t="s">
        <v>26325</v>
      </c>
      <c r="O6594" t="s">
        <v>42796</v>
      </c>
      <c r="P6594">
        <v>4</v>
      </c>
      <c r="Q6594" t="s">
        <v>33372</v>
      </c>
      <c r="R6594" t="s">
        <v>25825</v>
      </c>
      <c r="S6594" t="s">
        <v>26197</v>
      </c>
      <c r="T6594"/>
      <c r="U6594" t="s">
        <v>26198</v>
      </c>
      <c r="V6594" t="s">
        <v>26204</v>
      </c>
      <c r="X6594" s="91" t="s">
        <v>33373</v>
      </c>
      <c r="Y6594" s="97"/>
      <c r="AA6594" s="91" t="str">
        <v>RPAUN015.7SC</v>
      </c>
    </row>
    <row r="6595" spans="1:27" s="91" customFormat="1" ht="15" customHeight="1" x14ac:dyDescent="0.35">
      <c r="A6595" t="s">
        <v>19637</v>
      </c>
      <c r="B6595" t="s">
        <v>19636</v>
      </c>
      <c r="C6595" t="s">
        <v>19638</v>
      </c>
      <c r="D6595" t="s">
        <v>14123</v>
      </c>
      <c r="E6595"/>
      <c r="F6595" t="s">
        <v>28985</v>
      </c>
      <c r="G6595"/>
      <c r="H6595">
        <v>0.1</v>
      </c>
      <c r="I6595">
        <v>1.31</v>
      </c>
      <c r="J6595" t="s">
        <v>301</v>
      </c>
      <c r="K6595">
        <v>35.100960000000001</v>
      </c>
      <c r="L6595">
        <v>-84.536150000000006</v>
      </c>
      <c r="M6595" s="100" t="s">
        <v>38423</v>
      </c>
      <c r="N6595" t="s">
        <v>26269</v>
      </c>
      <c r="O6595" t="s">
        <v>42368</v>
      </c>
      <c r="P6595">
        <v>1</v>
      </c>
      <c r="Q6595" t="s">
        <v>30299</v>
      </c>
      <c r="R6595" t="s">
        <v>25802</v>
      </c>
      <c r="S6595" t="s">
        <v>26197</v>
      </c>
      <c r="T6595"/>
      <c r="U6595" t="s">
        <v>26198</v>
      </c>
      <c r="V6595" t="s">
        <v>26204</v>
      </c>
      <c r="X6595" s="91" t="s">
        <v>35879</v>
      </c>
      <c r="Y6595" s="97"/>
      <c r="AA6595" s="91" t="str">
        <v>RPCAN000.1PO</v>
      </c>
    </row>
    <row r="6596" spans="1:27" s="91" customFormat="1" ht="15" customHeight="1" x14ac:dyDescent="0.35">
      <c r="A6596" s="310" t="s">
        <v>41667</v>
      </c>
      <c r="B6596" s="310" t="s">
        <v>41668</v>
      </c>
      <c r="C6596" s="310" t="s">
        <v>41669</v>
      </c>
      <c r="D6596" s="310" t="s">
        <v>41670</v>
      </c>
      <c r="E6596" s="310"/>
      <c r="F6596" s="310" t="s">
        <v>28981</v>
      </c>
      <c r="G6596" s="310"/>
      <c r="H6596" s="314">
        <v>0.9</v>
      </c>
      <c r="I6596" s="314">
        <v>1.1200000000000001</v>
      </c>
      <c r="J6596" s="310" t="s">
        <v>625</v>
      </c>
      <c r="K6596" s="314">
        <v>36.126458999999997</v>
      </c>
      <c r="L6596" s="314">
        <v>-82.358547000000002</v>
      </c>
      <c r="M6596" s="314" t="s">
        <v>38387</v>
      </c>
      <c r="N6596" s="310" t="s">
        <v>26214</v>
      </c>
      <c r="O6596" s="310" t="s">
        <v>39839</v>
      </c>
      <c r="P6596" s="314">
        <v>5</v>
      </c>
      <c r="Q6596" s="310" t="s">
        <v>28294</v>
      </c>
      <c r="R6596" s="310" t="s">
        <v>25821</v>
      </c>
      <c r="S6596" s="310" t="s">
        <v>26197</v>
      </c>
      <c r="T6596" s="310"/>
      <c r="U6596" s="310" t="s">
        <v>26198</v>
      </c>
      <c r="V6596" s="310" t="s">
        <v>26204</v>
      </c>
      <c r="W6596" s="91" t="s">
        <v>41671</v>
      </c>
      <c r="X6596" s="91" t="s">
        <v>40633</v>
      </c>
      <c r="Y6596" s="97"/>
      <c r="AA6596" s="91" t="str">
        <v>RPROC000.9UC</v>
      </c>
    </row>
    <row r="6597" spans="1:27" s="91" customFormat="1" ht="15" customHeight="1" x14ac:dyDescent="0.35">
      <c r="A6597" t="s">
        <v>19640</v>
      </c>
      <c r="B6597" t="s">
        <v>19639</v>
      </c>
      <c r="C6597" t="s">
        <v>18734</v>
      </c>
      <c r="D6597" t="s">
        <v>19641</v>
      </c>
      <c r="E6597"/>
      <c r="F6597" t="s">
        <v>403</v>
      </c>
      <c r="G6597"/>
      <c r="H6597">
        <v>3.7</v>
      </c>
      <c r="I6597">
        <v>309.43</v>
      </c>
      <c r="J6597" t="s">
        <v>1463</v>
      </c>
      <c r="K6597">
        <v>36.161700000000003</v>
      </c>
      <c r="L6597">
        <v>-89.510199999999998</v>
      </c>
      <c r="M6597" s="100" t="s">
        <v>38448</v>
      </c>
      <c r="N6597" t="s">
        <v>619</v>
      </c>
      <c r="O6597" t="s">
        <v>42924</v>
      </c>
      <c r="P6597">
        <v>5</v>
      </c>
      <c r="Q6597" t="s">
        <v>28318</v>
      </c>
      <c r="R6597" t="s">
        <v>25816</v>
      </c>
      <c r="S6597" t="s">
        <v>26197</v>
      </c>
      <c r="T6597"/>
      <c r="U6597" t="s">
        <v>26198</v>
      </c>
      <c r="V6597" t="s">
        <v>26199</v>
      </c>
      <c r="Y6597" s="97"/>
      <c r="AA6597" s="91" t="str">
        <v>RREEL003.7DY</v>
      </c>
    </row>
    <row r="6598" spans="1:27" s="91" customFormat="1" ht="15" customHeight="1" x14ac:dyDescent="0.35">
      <c r="A6598" t="s">
        <v>19643</v>
      </c>
      <c r="B6598" t="s">
        <v>19642</v>
      </c>
      <c r="C6598" t="s">
        <v>18734</v>
      </c>
      <c r="D6598" t="s">
        <v>19644</v>
      </c>
      <c r="E6598"/>
      <c r="F6598" t="s">
        <v>403</v>
      </c>
      <c r="G6598"/>
      <c r="H6598">
        <v>12.9</v>
      </c>
      <c r="I6598">
        <v>277.01</v>
      </c>
      <c r="J6598" t="s">
        <v>630</v>
      </c>
      <c r="K6598">
        <v>36.259720000000002</v>
      </c>
      <c r="L6598">
        <v>-89.428970000000007</v>
      </c>
      <c r="M6598" s="100" t="s">
        <v>38448</v>
      </c>
      <c r="N6598" t="s">
        <v>619</v>
      </c>
      <c r="O6598" t="s">
        <v>42924</v>
      </c>
      <c r="P6598">
        <v>5</v>
      </c>
      <c r="Q6598" t="s">
        <v>28318</v>
      </c>
      <c r="R6598" t="s">
        <v>25816</v>
      </c>
      <c r="S6598" t="s">
        <v>26197</v>
      </c>
      <c r="T6598"/>
      <c r="U6598" t="s">
        <v>26198</v>
      </c>
      <c r="V6598" t="s">
        <v>26199</v>
      </c>
      <c r="W6598" s="91" t="s">
        <v>29362</v>
      </c>
      <c r="X6598" s="91" t="s">
        <v>35880</v>
      </c>
      <c r="Y6598" s="97"/>
      <c r="AA6598" s="91" t="str">
        <v>RREEL012.9LA</v>
      </c>
    </row>
    <row r="6599" spans="1:27" s="91" customFormat="1" ht="15" customHeight="1" x14ac:dyDescent="0.35">
      <c r="A6599" s="310" t="s">
        <v>40126</v>
      </c>
      <c r="B6599" s="310" t="s">
        <v>40127</v>
      </c>
      <c r="C6599" s="310" t="s">
        <v>18734</v>
      </c>
      <c r="D6599" s="310" t="s">
        <v>43474</v>
      </c>
      <c r="E6599" s="310"/>
      <c r="F6599" s="310" t="s">
        <v>403</v>
      </c>
      <c r="G6599" s="310" t="s">
        <v>29024</v>
      </c>
      <c r="H6599" s="314">
        <v>19.399999999999999</v>
      </c>
      <c r="I6599" s="314">
        <v>240</v>
      </c>
      <c r="J6599" s="310" t="s">
        <v>630</v>
      </c>
      <c r="K6599" s="314">
        <v>36.348332999999997</v>
      </c>
      <c r="L6599" s="314">
        <v>-89.408056000000002</v>
      </c>
      <c r="M6599" s="314" t="s">
        <v>38448</v>
      </c>
      <c r="N6599" s="310" t="s">
        <v>619</v>
      </c>
      <c r="O6599" s="310" t="s">
        <v>40128</v>
      </c>
      <c r="P6599" s="314">
        <v>5</v>
      </c>
      <c r="Q6599" s="310" t="s">
        <v>28318</v>
      </c>
      <c r="R6599" s="310" t="s">
        <v>25816</v>
      </c>
      <c r="S6599" s="310" t="s">
        <v>26197</v>
      </c>
      <c r="T6599" s="310"/>
      <c r="U6599" s="310" t="s">
        <v>26198</v>
      </c>
      <c r="V6599" s="310" t="s">
        <v>26199</v>
      </c>
      <c r="W6599" s="91" t="s">
        <v>40129</v>
      </c>
      <c r="X6599" s="91" t="s">
        <v>40130</v>
      </c>
      <c r="Y6599" s="97"/>
      <c r="AA6599" s="91" t="str">
        <v>RREEL019.4LA</v>
      </c>
    </row>
    <row r="6600" spans="1:27" s="91" customFormat="1" ht="15" customHeight="1" x14ac:dyDescent="0.35">
      <c r="A6600" t="s">
        <v>29363</v>
      </c>
      <c r="B6600" t="s">
        <v>8779</v>
      </c>
      <c r="C6600" t="s">
        <v>8781</v>
      </c>
      <c r="D6600" t="s">
        <v>8782</v>
      </c>
      <c r="E6600" t="s">
        <v>26424</v>
      </c>
      <c r="F6600" t="s">
        <v>929</v>
      </c>
      <c r="G6600"/>
      <c r="H6600">
        <v>1.3</v>
      </c>
      <c r="I6600">
        <v>0.3</v>
      </c>
      <c r="J6600" t="s">
        <v>619</v>
      </c>
      <c r="K6600">
        <v>36.301200000000001</v>
      </c>
      <c r="L6600">
        <v>-89.390209999999996</v>
      </c>
      <c r="M6600" s="100" t="s">
        <v>38448</v>
      </c>
      <c r="N6600" t="s">
        <v>619</v>
      </c>
      <c r="O6600" t="s">
        <v>42924</v>
      </c>
      <c r="P6600">
        <v>5</v>
      </c>
      <c r="Q6600" t="s">
        <v>27193</v>
      </c>
      <c r="R6600" t="s">
        <v>25816</v>
      </c>
      <c r="S6600" t="s">
        <v>26197</v>
      </c>
      <c r="T6600"/>
      <c r="U6600" t="s">
        <v>26198</v>
      </c>
      <c r="V6600" t="s">
        <v>26199</v>
      </c>
      <c r="W6600" s="91" t="s">
        <v>8780</v>
      </c>
      <c r="X6600" s="91" t="s">
        <v>33374</v>
      </c>
      <c r="Y6600" s="97"/>
      <c r="AA6600" s="91" t="str">
        <v>RREEL15.8T1.3OB</v>
      </c>
    </row>
    <row r="6601" spans="1:27" s="91" customFormat="1" ht="15" customHeight="1" x14ac:dyDescent="0.35">
      <c r="A6601" t="s">
        <v>19646</v>
      </c>
      <c r="B6601" t="s">
        <v>19645</v>
      </c>
      <c r="C6601" t="s">
        <v>7529</v>
      </c>
      <c r="D6601" t="s">
        <v>19647</v>
      </c>
      <c r="E6601"/>
      <c r="F6601" t="s">
        <v>324</v>
      </c>
      <c r="G6601"/>
      <c r="H6601">
        <v>0.2</v>
      </c>
      <c r="I6601">
        <v>15.86</v>
      </c>
      <c r="J6601" t="s">
        <v>1237</v>
      </c>
      <c r="K6601">
        <v>36.239862000000002</v>
      </c>
      <c r="L6601">
        <v>-84.295235000000005</v>
      </c>
      <c r="M6601" s="100" t="s">
        <v>38426</v>
      </c>
      <c r="N6601" t="s">
        <v>26325</v>
      </c>
      <c r="O6601" t="s">
        <v>42434</v>
      </c>
      <c r="P6601">
        <v>4</v>
      </c>
      <c r="Q6601" t="s">
        <v>27069</v>
      </c>
      <c r="R6601" t="s">
        <v>25825</v>
      </c>
      <c r="S6601" t="s">
        <v>26197</v>
      </c>
      <c r="T6601"/>
      <c r="U6601" t="s">
        <v>26198</v>
      </c>
      <c r="V6601" t="s">
        <v>26204</v>
      </c>
      <c r="Y6601" s="97"/>
      <c r="AA6601" s="91" t="str">
        <v>RROCK000.2CA</v>
      </c>
    </row>
    <row r="6602" spans="1:27" s="91" customFormat="1" ht="15" customHeight="1" x14ac:dyDescent="0.35">
      <c r="A6602" t="s">
        <v>19649</v>
      </c>
      <c r="B6602" t="s">
        <v>19648</v>
      </c>
      <c r="C6602" t="s">
        <v>7529</v>
      </c>
      <c r="D6602" t="s">
        <v>19650</v>
      </c>
      <c r="E6602"/>
      <c r="F6602" t="s">
        <v>324</v>
      </c>
      <c r="G6602"/>
      <c r="H6602">
        <v>4</v>
      </c>
      <c r="I6602">
        <v>5.27</v>
      </c>
      <c r="J6602" t="s">
        <v>1237</v>
      </c>
      <c r="K6602">
        <v>36.25902</v>
      </c>
      <c r="L6602">
        <v>-84.252369999999999</v>
      </c>
      <c r="M6602" s="100" t="s">
        <v>38426</v>
      </c>
      <c r="N6602" t="s">
        <v>26325</v>
      </c>
      <c r="O6602" t="s">
        <v>42434</v>
      </c>
      <c r="P6602">
        <v>4</v>
      </c>
      <c r="Q6602" t="s">
        <v>27069</v>
      </c>
      <c r="R6602" t="s">
        <v>25825</v>
      </c>
      <c r="S6602" t="s">
        <v>26197</v>
      </c>
      <c r="T6602"/>
      <c r="U6602" t="s">
        <v>26198</v>
      </c>
      <c r="V6602" t="s">
        <v>26204</v>
      </c>
      <c r="X6602" s="91" t="s">
        <v>33375</v>
      </c>
      <c r="Y6602" s="97"/>
      <c r="AA6602" s="91" t="str">
        <v>RROCK004.0CA</v>
      </c>
    </row>
    <row r="6603" spans="1:27" s="91" customFormat="1" ht="15" customHeight="1" x14ac:dyDescent="0.35">
      <c r="A6603" t="s">
        <v>19652</v>
      </c>
      <c r="B6603" t="s">
        <v>19651</v>
      </c>
      <c r="C6603" t="s">
        <v>19653</v>
      </c>
      <c r="D6603" t="s">
        <v>11528</v>
      </c>
      <c r="E6603"/>
      <c r="F6603" t="s">
        <v>28994</v>
      </c>
      <c r="G6603"/>
      <c r="H6603">
        <v>1</v>
      </c>
      <c r="I6603">
        <v>0.14000000000000001</v>
      </c>
      <c r="J6603" t="s">
        <v>64</v>
      </c>
      <c r="K6603">
        <v>36.199939999999998</v>
      </c>
      <c r="L6603">
        <v>-83.123720000000006</v>
      </c>
      <c r="M6603" s="100" t="s">
        <v>38387</v>
      </c>
      <c r="N6603" t="s">
        <v>26214</v>
      </c>
      <c r="O6603" t="s">
        <v>42189</v>
      </c>
      <c r="P6603">
        <v>5</v>
      </c>
      <c r="Q6603" t="s">
        <v>29938</v>
      </c>
      <c r="R6603" t="s">
        <v>25821</v>
      </c>
      <c r="S6603" t="s">
        <v>26197</v>
      </c>
      <c r="T6603"/>
      <c r="U6603" t="s">
        <v>26198</v>
      </c>
      <c r="V6603" t="s">
        <v>26204</v>
      </c>
      <c r="Y6603" s="97"/>
      <c r="AA6603" s="91" t="str">
        <v>RRUN001.0GE</v>
      </c>
    </row>
    <row r="6604" spans="1:27" s="91" customFormat="1" ht="15" customHeight="1" x14ac:dyDescent="0.35">
      <c r="A6604" t="s">
        <v>19655</v>
      </c>
      <c r="B6604" t="s">
        <v>19654</v>
      </c>
      <c r="C6604" t="s">
        <v>19656</v>
      </c>
      <c r="D6604" t="s">
        <v>19657</v>
      </c>
      <c r="E6604"/>
      <c r="F6604" t="s">
        <v>44</v>
      </c>
      <c r="G6604"/>
      <c r="H6604">
        <v>0.1</v>
      </c>
      <c r="I6604">
        <v>4.83</v>
      </c>
      <c r="J6604" t="s">
        <v>766</v>
      </c>
      <c r="K6604">
        <v>35.240989999999996</v>
      </c>
      <c r="L6604">
        <v>-85.009429999999995</v>
      </c>
      <c r="M6604" s="100" t="s">
        <v>38386</v>
      </c>
      <c r="N6604" t="s">
        <v>29084</v>
      </c>
      <c r="O6604" t="s">
        <v>42452</v>
      </c>
      <c r="P6604">
        <v>3</v>
      </c>
      <c r="Q6604" t="s">
        <v>28319</v>
      </c>
      <c r="R6604" t="s">
        <v>25802</v>
      </c>
      <c r="S6604" t="s">
        <v>26197</v>
      </c>
      <c r="T6604"/>
      <c r="U6604" t="s">
        <v>26198</v>
      </c>
      <c r="V6604" t="s">
        <v>26204</v>
      </c>
      <c r="Y6604" s="97"/>
      <c r="AA6604" s="91" t="str">
        <v>RSPRI000.1HM</v>
      </c>
    </row>
    <row r="6605" spans="1:27" s="91" customFormat="1" ht="15" customHeight="1" x14ac:dyDescent="0.35">
      <c r="A6605" t="s">
        <v>19659</v>
      </c>
      <c r="B6605" t="s">
        <v>19658</v>
      </c>
      <c r="C6605" t="s">
        <v>19660</v>
      </c>
      <c r="D6605" t="s">
        <v>19661</v>
      </c>
      <c r="E6605"/>
      <c r="F6605" t="s">
        <v>28981</v>
      </c>
      <c r="G6605"/>
      <c r="H6605">
        <v>0.1</v>
      </c>
      <c r="I6605">
        <v>0.96</v>
      </c>
      <c r="J6605" t="s">
        <v>301</v>
      </c>
      <c r="K6605">
        <v>35.112279999999998</v>
      </c>
      <c r="L6605">
        <v>-84.655109999999993</v>
      </c>
      <c r="M6605" s="100" t="s">
        <v>38423</v>
      </c>
      <c r="N6605" t="s">
        <v>26269</v>
      </c>
      <c r="O6605" t="s">
        <v>42395</v>
      </c>
      <c r="P6605">
        <v>1</v>
      </c>
      <c r="Q6605" t="s">
        <v>26751</v>
      </c>
      <c r="R6605" t="s">
        <v>25802</v>
      </c>
      <c r="S6605" t="s">
        <v>26197</v>
      </c>
      <c r="T6605"/>
      <c r="U6605" t="s">
        <v>26198</v>
      </c>
      <c r="V6605" t="s">
        <v>26204</v>
      </c>
      <c r="Y6605" s="97"/>
      <c r="AA6605" s="91" t="str">
        <v>RSPRI000.1PO</v>
      </c>
    </row>
    <row r="6606" spans="1:27" s="91" customFormat="1" ht="15" customHeight="1" x14ac:dyDescent="0.35">
      <c r="A6606" t="s">
        <v>19663</v>
      </c>
      <c r="B6606" t="s">
        <v>19662</v>
      </c>
      <c r="C6606" t="s">
        <v>19664</v>
      </c>
      <c r="D6606" t="s">
        <v>19665</v>
      </c>
      <c r="E6606"/>
      <c r="F6606" t="s">
        <v>33</v>
      </c>
      <c r="G6606"/>
      <c r="H6606">
        <v>0.2</v>
      </c>
      <c r="I6606">
        <v>6.3159999999999998</v>
      </c>
      <c r="J6606" t="s">
        <v>614</v>
      </c>
      <c r="K6606">
        <v>36.145699999999998</v>
      </c>
      <c r="L6606">
        <v>-85.804249999999996</v>
      </c>
      <c r="M6606" s="100" t="s">
        <v>38383</v>
      </c>
      <c r="N6606" t="s">
        <v>3589</v>
      </c>
      <c r="O6606" t="s">
        <v>42237</v>
      </c>
      <c r="P6606">
        <v>2</v>
      </c>
      <c r="Q6606" t="s">
        <v>33376</v>
      </c>
      <c r="R6606" t="s">
        <v>25812</v>
      </c>
      <c r="S6606" t="s">
        <v>26197</v>
      </c>
      <c r="T6606"/>
      <c r="U6606" t="s">
        <v>26198</v>
      </c>
      <c r="V6606" t="s">
        <v>26199</v>
      </c>
      <c r="X6606" s="91" t="s">
        <v>34418</v>
      </c>
      <c r="Y6606" s="97"/>
      <c r="AA6606" s="91" t="str">
        <v>RSPRI000.2PU</v>
      </c>
    </row>
    <row r="6607" spans="1:27" s="91" customFormat="1" ht="15" customHeight="1" x14ac:dyDescent="0.35">
      <c r="A6607" t="s">
        <v>19667</v>
      </c>
      <c r="B6607" t="s">
        <v>19666</v>
      </c>
      <c r="C6607" t="s">
        <v>19668</v>
      </c>
      <c r="D6607" t="s">
        <v>19669</v>
      </c>
      <c r="E6607"/>
      <c r="F6607" t="s">
        <v>44</v>
      </c>
      <c r="G6607"/>
      <c r="H6607">
        <v>0.3</v>
      </c>
      <c r="I6607">
        <v>2.0699999999999998</v>
      </c>
      <c r="J6607" t="s">
        <v>766</v>
      </c>
      <c r="K6607">
        <v>35.007480000000001</v>
      </c>
      <c r="L6607">
        <v>-85.133030000000005</v>
      </c>
      <c r="M6607" s="100" t="s">
        <v>38386</v>
      </c>
      <c r="N6607" t="s">
        <v>29084</v>
      </c>
      <c r="O6607" t="s">
        <v>42182</v>
      </c>
      <c r="P6607">
        <v>4</v>
      </c>
      <c r="Q6607" t="s">
        <v>33377</v>
      </c>
      <c r="R6607" t="s">
        <v>25802</v>
      </c>
      <c r="S6607" t="s">
        <v>26197</v>
      </c>
      <c r="T6607"/>
      <c r="U6607" t="s">
        <v>26198</v>
      </c>
      <c r="V6607" t="s">
        <v>26204</v>
      </c>
      <c r="Y6607" s="97"/>
      <c r="AA6607" s="91" t="str">
        <v>RSPRI000.3HM</v>
      </c>
    </row>
    <row r="6608" spans="1:27" s="91" customFormat="1" ht="15" customHeight="1" x14ac:dyDescent="0.35">
      <c r="A6608" t="s">
        <v>19671</v>
      </c>
      <c r="B6608" t="s">
        <v>19670</v>
      </c>
      <c r="C6608" t="s">
        <v>19664</v>
      </c>
      <c r="D6608" t="s">
        <v>19672</v>
      </c>
      <c r="E6608"/>
      <c r="F6608" t="s">
        <v>44</v>
      </c>
      <c r="G6608"/>
      <c r="H6608">
        <v>0.4</v>
      </c>
      <c r="I6608">
        <v>4.4800000000000004</v>
      </c>
      <c r="J6608" t="s">
        <v>270</v>
      </c>
      <c r="K6608">
        <v>36.498100000000001</v>
      </c>
      <c r="L6608">
        <v>-82.518060000000006</v>
      </c>
      <c r="M6608" s="100" t="s">
        <v>38412</v>
      </c>
      <c r="N6608" t="s">
        <v>29031</v>
      </c>
      <c r="O6608" t="s">
        <v>42203</v>
      </c>
      <c r="P6608">
        <v>3</v>
      </c>
      <c r="Q6608" t="s">
        <v>28320</v>
      </c>
      <c r="R6608" t="s">
        <v>25821</v>
      </c>
      <c r="S6608" t="s">
        <v>26197</v>
      </c>
      <c r="T6608"/>
      <c r="U6608" t="s">
        <v>26198</v>
      </c>
      <c r="V6608" t="s">
        <v>26204</v>
      </c>
      <c r="W6608" s="91" t="s">
        <v>19673</v>
      </c>
      <c r="Y6608" s="97"/>
      <c r="AA6608" s="91" t="str">
        <v>RSPRI000.4SU</v>
      </c>
    </row>
    <row r="6609" spans="1:27" s="91" customFormat="1" ht="15" customHeight="1" x14ac:dyDescent="0.35">
      <c r="A6609" t="s">
        <v>19675</v>
      </c>
      <c r="B6609" t="s">
        <v>19674</v>
      </c>
      <c r="C6609" t="s">
        <v>19676</v>
      </c>
      <c r="D6609" t="s">
        <v>19677</v>
      </c>
      <c r="E6609"/>
      <c r="F6609" t="s">
        <v>33</v>
      </c>
      <c r="G6609"/>
      <c r="H6609">
        <v>0.9</v>
      </c>
      <c r="I6609">
        <v>4.43</v>
      </c>
      <c r="J6609" t="s">
        <v>614</v>
      </c>
      <c r="K6609">
        <v>36.154167000000001</v>
      </c>
      <c r="L6609">
        <v>-85.795000000000002</v>
      </c>
      <c r="M6609" s="100" t="s">
        <v>38383</v>
      </c>
      <c r="N6609" t="s">
        <v>3589</v>
      </c>
      <c r="O6609" t="s">
        <v>42237</v>
      </c>
      <c r="P6609">
        <v>2</v>
      </c>
      <c r="Q6609" t="s">
        <v>33376</v>
      </c>
      <c r="R6609" t="s">
        <v>25812</v>
      </c>
      <c r="S6609" t="s">
        <v>26197</v>
      </c>
      <c r="T6609"/>
      <c r="U6609" t="s">
        <v>26198</v>
      </c>
      <c r="V6609" t="s">
        <v>26199</v>
      </c>
      <c r="X6609" s="91" t="s">
        <v>34418</v>
      </c>
      <c r="Y6609" s="97"/>
      <c r="AA6609" s="91" t="str">
        <v>RSPRI000.9PU</v>
      </c>
    </row>
    <row r="6610" spans="1:27" s="91" customFormat="1" ht="15" customHeight="1" x14ac:dyDescent="0.35">
      <c r="A6610" t="s">
        <v>19679</v>
      </c>
      <c r="B6610" t="s">
        <v>19678</v>
      </c>
      <c r="C6610" t="s">
        <v>19676</v>
      </c>
      <c r="D6610" t="s">
        <v>19680</v>
      </c>
      <c r="E6610"/>
      <c r="F6610" t="s">
        <v>75</v>
      </c>
      <c r="G6610"/>
      <c r="H6610">
        <v>1.9</v>
      </c>
      <c r="I6610">
        <v>5.27</v>
      </c>
      <c r="J6610" t="s">
        <v>148</v>
      </c>
      <c r="K6610">
        <v>35.972200000000001</v>
      </c>
      <c r="L6610">
        <v>-86.562160000000006</v>
      </c>
      <c r="M6610" s="100" t="s">
        <v>38401</v>
      </c>
      <c r="N6610" t="s">
        <v>26226</v>
      </c>
      <c r="O6610" t="s">
        <v>42825</v>
      </c>
      <c r="P6610">
        <v>2</v>
      </c>
      <c r="Q6610" t="s">
        <v>28321</v>
      </c>
      <c r="R6610" t="s">
        <v>25829</v>
      </c>
      <c r="S6610" t="s">
        <v>26197</v>
      </c>
      <c r="T6610"/>
      <c r="U6610" t="s">
        <v>26198</v>
      </c>
      <c r="V6610" t="s">
        <v>26199</v>
      </c>
      <c r="Y6610" s="97"/>
      <c r="AA6610" s="91" t="str">
        <v>RSPRI001.9RU</v>
      </c>
    </row>
    <row r="6611" spans="1:27" s="91" customFormat="1" ht="15" customHeight="1" x14ac:dyDescent="0.35">
      <c r="A6611" t="s">
        <v>19682</v>
      </c>
      <c r="B6611" t="s">
        <v>19681</v>
      </c>
      <c r="C6611" t="s">
        <v>19676</v>
      </c>
      <c r="D6611" t="s">
        <v>19683</v>
      </c>
      <c r="E6611"/>
      <c r="F6611" t="s">
        <v>75</v>
      </c>
      <c r="G6611"/>
      <c r="H6611">
        <v>2.2999999999999998</v>
      </c>
      <c r="I6611">
        <v>4.22</v>
      </c>
      <c r="J6611" t="s">
        <v>148</v>
      </c>
      <c r="K6611">
        <v>35.965000000000003</v>
      </c>
      <c r="L6611">
        <v>-86.566670000000002</v>
      </c>
      <c r="M6611" s="100" t="s">
        <v>38401</v>
      </c>
      <c r="N6611" t="s">
        <v>26226</v>
      </c>
      <c r="O6611" t="s">
        <v>42825</v>
      </c>
      <c r="P6611">
        <v>2</v>
      </c>
      <c r="Q6611" t="s">
        <v>28321</v>
      </c>
      <c r="R6611" t="s">
        <v>25829</v>
      </c>
      <c r="S6611" t="s">
        <v>26197</v>
      </c>
      <c r="T6611"/>
      <c r="U6611" t="s">
        <v>26198</v>
      </c>
      <c r="V6611" t="s">
        <v>26199</v>
      </c>
      <c r="Y6611" s="97"/>
      <c r="AA6611" s="91" t="str">
        <v>RSPRI002.3RU</v>
      </c>
    </row>
    <row r="6612" spans="1:27" s="91" customFormat="1" ht="15" customHeight="1" x14ac:dyDescent="0.35">
      <c r="A6612" t="s">
        <v>19685</v>
      </c>
      <c r="B6612" t="s">
        <v>19684</v>
      </c>
      <c r="C6612" t="s">
        <v>19664</v>
      </c>
      <c r="D6612" t="s">
        <v>19686</v>
      </c>
      <c r="E6612"/>
      <c r="F6612" t="s">
        <v>44</v>
      </c>
      <c r="G6612"/>
      <c r="H6612">
        <v>305</v>
      </c>
      <c r="I6612">
        <v>1.86</v>
      </c>
      <c r="J6612" t="s">
        <v>270</v>
      </c>
      <c r="K6612">
        <v>36.464019999999998</v>
      </c>
      <c r="L6612">
        <v>-82.552279999999996</v>
      </c>
      <c r="M6612" s="100" t="s">
        <v>38412</v>
      </c>
      <c r="N6612" t="s">
        <v>29031</v>
      </c>
      <c r="O6612" t="s">
        <v>42203</v>
      </c>
      <c r="P6612">
        <v>3</v>
      </c>
      <c r="Q6612" t="s">
        <v>28320</v>
      </c>
      <c r="R6612" t="s">
        <v>25821</v>
      </c>
      <c r="S6612" t="s">
        <v>26197</v>
      </c>
      <c r="T6612"/>
      <c r="U6612" t="s">
        <v>26198</v>
      </c>
      <c r="V6612" t="s">
        <v>26204</v>
      </c>
      <c r="W6612" s="91" t="s">
        <v>19687</v>
      </c>
      <c r="X6612" s="91" t="s">
        <v>33350</v>
      </c>
      <c r="Y6612" s="97"/>
      <c r="AA6612" s="91" t="str">
        <v>RSPRI003.5SU</v>
      </c>
    </row>
    <row r="6613" spans="1:27" s="91" customFormat="1" ht="15" customHeight="1" x14ac:dyDescent="0.35">
      <c r="A6613" t="s">
        <v>19689</v>
      </c>
      <c r="B6613" t="s">
        <v>19688</v>
      </c>
      <c r="C6613" t="s">
        <v>19676</v>
      </c>
      <c r="D6613" t="s">
        <v>19690</v>
      </c>
      <c r="E6613"/>
      <c r="F6613" t="s">
        <v>75</v>
      </c>
      <c r="G6613"/>
      <c r="H6613">
        <v>4.2</v>
      </c>
      <c r="I6613">
        <v>1.46</v>
      </c>
      <c r="J6613" t="s">
        <v>148</v>
      </c>
      <c r="K6613">
        <v>35.956659999999999</v>
      </c>
      <c r="L6613">
        <v>-86.59666</v>
      </c>
      <c r="M6613" s="100" t="s">
        <v>38401</v>
      </c>
      <c r="N6613" t="s">
        <v>26226</v>
      </c>
      <c r="O6613" t="s">
        <v>42825</v>
      </c>
      <c r="P6613">
        <v>2</v>
      </c>
      <c r="Q6613" t="s">
        <v>33378</v>
      </c>
      <c r="R6613" t="s">
        <v>25829</v>
      </c>
      <c r="S6613" t="s">
        <v>26197</v>
      </c>
      <c r="T6613"/>
      <c r="U6613" t="s">
        <v>26198</v>
      </c>
      <c r="V6613" t="s">
        <v>26199</v>
      </c>
      <c r="Y6613" s="97"/>
      <c r="AA6613" s="91" t="str">
        <v>RSPRI004.2RU</v>
      </c>
    </row>
    <row r="6614" spans="1:27" s="91" customFormat="1" ht="15" customHeight="1" x14ac:dyDescent="0.35">
      <c r="A6614" t="s">
        <v>19692</v>
      </c>
      <c r="B6614" t="s">
        <v>19691</v>
      </c>
      <c r="C6614" t="s">
        <v>19676</v>
      </c>
      <c r="D6614" t="s">
        <v>19693</v>
      </c>
      <c r="E6614"/>
      <c r="F6614" t="s">
        <v>75</v>
      </c>
      <c r="G6614"/>
      <c r="H6614">
        <v>4.8</v>
      </c>
      <c r="I6614">
        <v>4.22</v>
      </c>
      <c r="J6614" t="s">
        <v>148</v>
      </c>
      <c r="K6614">
        <v>35.965000000000003</v>
      </c>
      <c r="L6614">
        <v>-86.566699999999997</v>
      </c>
      <c r="M6614" s="100" t="s">
        <v>38401</v>
      </c>
      <c r="N6614" t="s">
        <v>26226</v>
      </c>
      <c r="O6614" t="s">
        <v>42825</v>
      </c>
      <c r="P6614">
        <v>2</v>
      </c>
      <c r="Q6614" t="s">
        <v>28321</v>
      </c>
      <c r="R6614" t="s">
        <v>25829</v>
      </c>
      <c r="S6614" t="s">
        <v>26197</v>
      </c>
      <c r="T6614"/>
      <c r="U6614" t="s">
        <v>26198</v>
      </c>
      <c r="V6614" t="s">
        <v>26199</v>
      </c>
      <c r="X6614" s="91" t="s">
        <v>35881</v>
      </c>
      <c r="Y6614" s="97"/>
      <c r="AA6614" s="91" t="str">
        <v>RSPRI004.8RU</v>
      </c>
    </row>
    <row r="6615" spans="1:27" s="91" customFormat="1" ht="15" customHeight="1" x14ac:dyDescent="0.35">
      <c r="A6615" t="s">
        <v>19695</v>
      </c>
      <c r="B6615" t="s">
        <v>19694</v>
      </c>
      <c r="C6615" t="s">
        <v>19696</v>
      </c>
      <c r="D6615" t="s">
        <v>19697</v>
      </c>
      <c r="E6615"/>
      <c r="F6615" t="s">
        <v>28975</v>
      </c>
      <c r="G6615"/>
      <c r="H6615">
        <v>0.7</v>
      </c>
      <c r="I6615">
        <v>0.96</v>
      </c>
      <c r="J6615" t="s">
        <v>354</v>
      </c>
      <c r="K6615">
        <v>35.00235</v>
      </c>
      <c r="L6615">
        <v>-88.235969999999995</v>
      </c>
      <c r="M6615" s="100" t="s">
        <v>38376</v>
      </c>
      <c r="N6615" t="s">
        <v>26196</v>
      </c>
      <c r="O6615" t="s">
        <v>43465</v>
      </c>
      <c r="P6615">
        <v>1</v>
      </c>
      <c r="Q6615" t="s">
        <v>33379</v>
      </c>
      <c r="R6615" t="s">
        <v>25816</v>
      </c>
      <c r="S6615" t="s">
        <v>26197</v>
      </c>
      <c r="T6615"/>
      <c r="U6615" t="s">
        <v>26198</v>
      </c>
      <c r="V6615" t="s">
        <v>26199</v>
      </c>
      <c r="X6615" s="91" t="s">
        <v>33380</v>
      </c>
      <c r="Y6615" s="97"/>
      <c r="AA6615" s="91" t="str">
        <v>RSSPR000.7HD</v>
      </c>
    </row>
    <row r="6616" spans="1:27" s="91" customFormat="1" ht="15" customHeight="1" x14ac:dyDescent="0.35">
      <c r="A6616" s="310" t="s">
        <v>41672</v>
      </c>
      <c r="B6616" s="310" t="s">
        <v>41673</v>
      </c>
      <c r="C6616" s="310" t="s">
        <v>41674</v>
      </c>
      <c r="D6616" s="310" t="s">
        <v>41675</v>
      </c>
      <c r="E6616" s="310"/>
      <c r="F6616" s="310" t="s">
        <v>28985</v>
      </c>
      <c r="G6616" s="310"/>
      <c r="H6616" s="314">
        <v>0.2</v>
      </c>
      <c r="I6616" s="314">
        <v>0.13</v>
      </c>
      <c r="J6616" s="310" t="s">
        <v>301</v>
      </c>
      <c r="K6616" s="314">
        <v>35.207689000000002</v>
      </c>
      <c r="L6616" s="314">
        <v>-84.507537999999997</v>
      </c>
      <c r="M6616" s="314" t="s">
        <v>38384</v>
      </c>
      <c r="N6616" s="310" t="s">
        <v>26211</v>
      </c>
      <c r="O6616" s="310" t="s">
        <v>39175</v>
      </c>
      <c r="P6616" s="314">
        <v>2</v>
      </c>
      <c r="Q6616" s="310" t="s">
        <v>39176</v>
      </c>
      <c r="R6616" s="310" t="s">
        <v>25802</v>
      </c>
      <c r="S6616" s="310" t="s">
        <v>26197</v>
      </c>
      <c r="T6616" s="310"/>
      <c r="U6616" s="310" t="s">
        <v>26198</v>
      </c>
      <c r="V6616" s="310" t="s">
        <v>26204</v>
      </c>
      <c r="W6616" s="91" t="s">
        <v>41676</v>
      </c>
      <c r="X6616" s="91" t="s">
        <v>40633</v>
      </c>
      <c r="Y6616" s="97"/>
      <c r="AA6616" s="91" t="str">
        <v>RUCKE000.2PO</v>
      </c>
    </row>
    <row r="6617" spans="1:27" s="91" customFormat="1" ht="15" customHeight="1" x14ac:dyDescent="0.35">
      <c r="A6617" t="s">
        <v>19699</v>
      </c>
      <c r="B6617" t="s">
        <v>19698</v>
      </c>
      <c r="C6617" t="s">
        <v>19700</v>
      </c>
      <c r="D6617" t="s">
        <v>19701</v>
      </c>
      <c r="E6617"/>
      <c r="F6617" t="s">
        <v>28983</v>
      </c>
      <c r="G6617"/>
      <c r="H6617">
        <v>0.1</v>
      </c>
      <c r="I6617">
        <v>114.15</v>
      </c>
      <c r="J6617" t="s">
        <v>15</v>
      </c>
      <c r="K6617">
        <v>35.680929999999996</v>
      </c>
      <c r="L6617">
        <v>-83.732129999999998</v>
      </c>
      <c r="M6617" s="100" t="s">
        <v>38415</v>
      </c>
      <c r="N6617" t="s">
        <v>26602</v>
      </c>
      <c r="O6617" t="s">
        <v>42744</v>
      </c>
      <c r="P6617">
        <v>2</v>
      </c>
      <c r="Q6617" t="s">
        <v>29755</v>
      </c>
      <c r="R6617" t="s">
        <v>25825</v>
      </c>
      <c r="S6617" t="s">
        <v>26197</v>
      </c>
      <c r="T6617"/>
      <c r="U6617" t="s">
        <v>26198</v>
      </c>
      <c r="V6617" t="s">
        <v>26204</v>
      </c>
      <c r="Y6617" s="97"/>
      <c r="AA6617" s="91" t="str">
        <v>RUDD000.1BT</v>
      </c>
    </row>
    <row r="6618" spans="1:27" s="91" customFormat="1" ht="15" customHeight="1" x14ac:dyDescent="0.35">
      <c r="A6618" t="s">
        <v>19703</v>
      </c>
      <c r="B6618" t="s">
        <v>19702</v>
      </c>
      <c r="C6618" t="s">
        <v>19704</v>
      </c>
      <c r="D6618" t="s">
        <v>19705</v>
      </c>
      <c r="E6618"/>
      <c r="F6618" t="s">
        <v>28994</v>
      </c>
      <c r="G6618"/>
      <c r="H6618">
        <v>0.8</v>
      </c>
      <c r="I6618">
        <v>3.37</v>
      </c>
      <c r="J6618" t="s">
        <v>285</v>
      </c>
      <c r="K6618">
        <v>35.174689999999998</v>
      </c>
      <c r="L6618">
        <v>-84.921059999999997</v>
      </c>
      <c r="M6618" s="100" t="s">
        <v>38384</v>
      </c>
      <c r="N6618" t="s">
        <v>26211</v>
      </c>
      <c r="O6618" t="s">
        <v>42838</v>
      </c>
      <c r="P6618">
        <v>2</v>
      </c>
      <c r="Q6618" t="s">
        <v>27177</v>
      </c>
      <c r="R6618" t="s">
        <v>25802</v>
      </c>
      <c r="S6618" t="s">
        <v>26197</v>
      </c>
      <c r="T6618"/>
      <c r="U6618" t="s">
        <v>26198</v>
      </c>
      <c r="V6618" t="s">
        <v>26204</v>
      </c>
      <c r="Y6618" s="97"/>
      <c r="AA6618" s="91" t="str">
        <v>RUNNE000.8BR</v>
      </c>
    </row>
    <row r="6619" spans="1:27" s="91" customFormat="1" ht="15" customHeight="1" x14ac:dyDescent="0.35">
      <c r="A6619" t="s">
        <v>19707</v>
      </c>
      <c r="B6619" t="s">
        <v>19706</v>
      </c>
      <c r="C6619" t="s">
        <v>19708</v>
      </c>
      <c r="D6619" t="s">
        <v>19709</v>
      </c>
      <c r="E6619"/>
      <c r="F6619" t="s">
        <v>33</v>
      </c>
      <c r="G6619"/>
      <c r="H6619">
        <v>0.3</v>
      </c>
      <c r="I6619">
        <v>3.28</v>
      </c>
      <c r="J6619" t="s">
        <v>2030</v>
      </c>
      <c r="K6619">
        <v>35.825530000000001</v>
      </c>
      <c r="L6619">
        <v>-86.087760000000003</v>
      </c>
      <c r="M6619" s="100" t="s">
        <v>38401</v>
      </c>
      <c r="N6619" t="s">
        <v>26226</v>
      </c>
      <c r="O6619" t="s">
        <v>42093</v>
      </c>
      <c r="P6619">
        <v>2</v>
      </c>
      <c r="Q6619" t="s">
        <v>33381</v>
      </c>
      <c r="R6619" t="s">
        <v>25812</v>
      </c>
      <c r="S6619" t="s">
        <v>26197</v>
      </c>
      <c r="T6619"/>
      <c r="U6619" t="s">
        <v>26198</v>
      </c>
      <c r="V6619" t="s">
        <v>26199</v>
      </c>
      <c r="Y6619" s="97"/>
      <c r="AA6619" s="91" t="str">
        <v>RUSH000.3CN</v>
      </c>
    </row>
    <row r="6620" spans="1:27" s="91" customFormat="1" ht="15" customHeight="1" x14ac:dyDescent="0.35">
      <c r="A6620" t="s">
        <v>37459</v>
      </c>
      <c r="B6620" t="s">
        <v>37460</v>
      </c>
      <c r="C6620" t="s">
        <v>19708</v>
      </c>
      <c r="D6620" t="s">
        <v>37461</v>
      </c>
      <c r="E6620"/>
      <c r="F6620" t="s">
        <v>29089</v>
      </c>
      <c r="G6620"/>
      <c r="H6620">
        <v>1</v>
      </c>
      <c r="I6620">
        <v>12.4</v>
      </c>
      <c r="J6620" t="s">
        <v>454</v>
      </c>
      <c r="K6620">
        <v>35.101779999999998</v>
      </c>
      <c r="L6620">
        <v>-85.938040000000001</v>
      </c>
      <c r="M6620" s="100" t="s">
        <v>38430</v>
      </c>
      <c r="N6620" t="s">
        <v>26288</v>
      </c>
      <c r="O6620" t="s">
        <v>40131</v>
      </c>
      <c r="P6620">
        <v>5</v>
      </c>
      <c r="Q6620" t="s">
        <v>37462</v>
      </c>
      <c r="R6620" t="s">
        <v>25808</v>
      </c>
      <c r="S6620" t="s">
        <v>26197</v>
      </c>
      <c r="T6620"/>
      <c r="U6620" t="s">
        <v>26198</v>
      </c>
      <c r="V6620" t="s">
        <v>26199</v>
      </c>
      <c r="Y6620" s="97"/>
      <c r="AA6620" s="91" t="str">
        <v>RUSH001.0FR</v>
      </c>
    </row>
    <row r="6621" spans="1:27" s="91" customFormat="1" ht="15" customHeight="1" x14ac:dyDescent="0.35">
      <c r="A6621" t="s">
        <v>19711</v>
      </c>
      <c r="B6621" t="s">
        <v>19710</v>
      </c>
      <c r="C6621" t="s">
        <v>19708</v>
      </c>
      <c r="D6621" t="s">
        <v>19712</v>
      </c>
      <c r="E6621"/>
      <c r="F6621" t="s">
        <v>33</v>
      </c>
      <c r="G6621"/>
      <c r="H6621">
        <v>1.7</v>
      </c>
      <c r="I6621">
        <v>1.54</v>
      </c>
      <c r="J6621" t="s">
        <v>2030</v>
      </c>
      <c r="K6621">
        <v>35.844709999999999</v>
      </c>
      <c r="L6621">
        <v>-86.094449999999995</v>
      </c>
      <c r="M6621" s="100" t="s">
        <v>38401</v>
      </c>
      <c r="N6621" t="s">
        <v>26226</v>
      </c>
      <c r="O6621" t="s">
        <v>42093</v>
      </c>
      <c r="P6621">
        <v>2</v>
      </c>
      <c r="Q6621" t="s">
        <v>33381</v>
      </c>
      <c r="R6621" t="s">
        <v>25812</v>
      </c>
      <c r="S6621" t="s">
        <v>26197</v>
      </c>
      <c r="T6621"/>
      <c r="U6621" t="s">
        <v>26198</v>
      </c>
      <c r="V6621" t="s">
        <v>26199</v>
      </c>
      <c r="Y6621" s="97"/>
      <c r="AA6621" s="91" t="str">
        <v>RUSH001.7CN</v>
      </c>
    </row>
    <row r="6622" spans="1:27" s="91" customFormat="1" ht="15" customHeight="1" x14ac:dyDescent="0.35">
      <c r="A6622" t="s">
        <v>19714</v>
      </c>
      <c r="B6622" t="s">
        <v>19713</v>
      </c>
      <c r="C6622" t="s">
        <v>19715</v>
      </c>
      <c r="D6622" t="s">
        <v>18464</v>
      </c>
      <c r="E6622"/>
      <c r="F6622" t="s">
        <v>9</v>
      </c>
      <c r="G6622"/>
      <c r="H6622">
        <v>1.5</v>
      </c>
      <c r="I6622">
        <v>18.3</v>
      </c>
      <c r="J6622" t="s">
        <v>121</v>
      </c>
      <c r="K6622">
        <v>36.174190000000003</v>
      </c>
      <c r="L6622">
        <v>-88.134680000000003</v>
      </c>
      <c r="M6622" s="100" t="s">
        <v>38392</v>
      </c>
      <c r="N6622" t="s">
        <v>26221</v>
      </c>
      <c r="O6622" t="s">
        <v>42947</v>
      </c>
      <c r="P6622">
        <v>3</v>
      </c>
      <c r="Q6622" t="s">
        <v>33382</v>
      </c>
      <c r="R6622" t="s">
        <v>25816</v>
      </c>
      <c r="S6622" t="s">
        <v>26197</v>
      </c>
      <c r="T6622"/>
      <c r="U6622" t="s">
        <v>26198</v>
      </c>
      <c r="V6622" t="s">
        <v>26199</v>
      </c>
      <c r="W6622" s="91" t="s">
        <v>35882</v>
      </c>
      <c r="Y6622" s="97"/>
      <c r="AA6622" s="91" t="str">
        <v>RUSHI001.5BN</v>
      </c>
    </row>
    <row r="6623" spans="1:27" s="91" customFormat="1" ht="15" customHeight="1" x14ac:dyDescent="0.35">
      <c r="A6623" s="310" t="s">
        <v>19717</v>
      </c>
      <c r="B6623" s="310" t="s">
        <v>19716</v>
      </c>
      <c r="C6623" s="310" t="s">
        <v>19715</v>
      </c>
      <c r="D6623" s="310" t="s">
        <v>19718</v>
      </c>
      <c r="E6623" s="310"/>
      <c r="F6623" s="310" t="s">
        <v>29083</v>
      </c>
      <c r="G6623" s="310"/>
      <c r="H6623" s="314">
        <v>3.3</v>
      </c>
      <c r="I6623" s="314">
        <v>24.65</v>
      </c>
      <c r="J6623" s="310" t="s">
        <v>194</v>
      </c>
      <c r="K6623" s="314">
        <v>35.580280000000002</v>
      </c>
      <c r="L6623" s="314">
        <v>-88.092920000000007</v>
      </c>
      <c r="M6623" s="100" t="s">
        <v>38402</v>
      </c>
      <c r="N6623" s="310" t="s">
        <v>26242</v>
      </c>
      <c r="O6623" s="310" t="s">
        <v>42588</v>
      </c>
      <c r="P6623" s="314">
        <v>3</v>
      </c>
      <c r="Q6623" s="310" t="s">
        <v>29364</v>
      </c>
      <c r="R6623" s="310" t="s">
        <v>25816</v>
      </c>
      <c r="S6623" s="310" t="s">
        <v>26197</v>
      </c>
      <c r="T6623" s="310"/>
      <c r="U6623" s="310" t="s">
        <v>26198</v>
      </c>
      <c r="V6623" s="310" t="s">
        <v>26199</v>
      </c>
      <c r="W6623" s="91" t="s">
        <v>19719</v>
      </c>
      <c r="X6623" s="91" t="s">
        <v>35883</v>
      </c>
      <c r="Y6623" s="97"/>
      <c r="AA6623" s="91" t="str">
        <v>RUSHI003.3DE</v>
      </c>
    </row>
    <row r="6624" spans="1:27" s="91" customFormat="1" ht="15" customHeight="1" x14ac:dyDescent="0.35">
      <c r="A6624" s="310" t="s">
        <v>19721</v>
      </c>
      <c r="B6624" s="310" t="s">
        <v>19720</v>
      </c>
      <c r="C6624" s="310" t="s">
        <v>19715</v>
      </c>
      <c r="D6624" s="310" t="s">
        <v>19722</v>
      </c>
      <c r="E6624" s="310"/>
      <c r="F6624" s="310" t="s">
        <v>29083</v>
      </c>
      <c r="G6624" s="310"/>
      <c r="H6624" s="314">
        <v>5.6</v>
      </c>
      <c r="I6624" s="314">
        <v>26</v>
      </c>
      <c r="J6624" s="310" t="s">
        <v>194</v>
      </c>
      <c r="K6624" s="314">
        <v>35.569699999999997</v>
      </c>
      <c r="L6624" s="314">
        <v>-88.114999999999995</v>
      </c>
      <c r="M6624" s="100" t="s">
        <v>38402</v>
      </c>
      <c r="N6624" s="310" t="s">
        <v>26242</v>
      </c>
      <c r="O6624" s="310" t="s">
        <v>42588</v>
      </c>
      <c r="P6624" s="314">
        <v>3</v>
      </c>
      <c r="Q6624" s="310" t="s">
        <v>29364</v>
      </c>
      <c r="R6624" s="310" t="s">
        <v>25816</v>
      </c>
      <c r="S6624" s="310" t="s">
        <v>26197</v>
      </c>
      <c r="T6624" s="310"/>
      <c r="U6624" s="310" t="s">
        <v>26198</v>
      </c>
      <c r="V6624" s="310" t="s">
        <v>26199</v>
      </c>
      <c r="W6624" s="91" t="s">
        <v>35884</v>
      </c>
      <c r="X6624" s="91" t="s">
        <v>33383</v>
      </c>
      <c r="Y6624" s="97"/>
      <c r="AA6624" s="91" t="str">
        <v>RUSHI005.6DE</v>
      </c>
    </row>
    <row r="6625" spans="1:27" s="91" customFormat="1" ht="15" customHeight="1" x14ac:dyDescent="0.35">
      <c r="A6625" s="310" t="s">
        <v>19724</v>
      </c>
      <c r="B6625" s="310" t="s">
        <v>19723</v>
      </c>
      <c r="C6625" s="310" t="s">
        <v>19725</v>
      </c>
      <c r="D6625" s="310" t="s">
        <v>19726</v>
      </c>
      <c r="E6625" s="310"/>
      <c r="F6625" s="310" t="s">
        <v>44</v>
      </c>
      <c r="G6625" s="310"/>
      <c r="H6625" s="314">
        <v>0.3</v>
      </c>
      <c r="I6625" s="314">
        <v>2.02</v>
      </c>
      <c r="J6625" s="310" t="s">
        <v>398</v>
      </c>
      <c r="K6625" s="314">
        <v>36.49633</v>
      </c>
      <c r="L6625" s="314">
        <v>-83.811499999999995</v>
      </c>
      <c r="M6625" s="100" t="s">
        <v>38559</v>
      </c>
      <c r="N6625" s="310" t="s">
        <v>26447</v>
      </c>
      <c r="O6625" s="310" t="s">
        <v>43142</v>
      </c>
      <c r="P6625" s="314">
        <v>4</v>
      </c>
      <c r="Q6625" s="310" t="s">
        <v>28322</v>
      </c>
      <c r="R6625" s="310" t="s">
        <v>25825</v>
      </c>
      <c r="S6625" s="310" t="s">
        <v>26197</v>
      </c>
      <c r="T6625" s="310"/>
      <c r="U6625" s="310" t="s">
        <v>26198</v>
      </c>
      <c r="V6625" s="310" t="s">
        <v>26204</v>
      </c>
      <c r="X6625" s="91" t="s">
        <v>33384</v>
      </c>
      <c r="Y6625" s="97"/>
      <c r="AA6625" s="91" t="str">
        <v>RUSSE000.3CL</v>
      </c>
    </row>
    <row r="6626" spans="1:27" s="91" customFormat="1" ht="15" customHeight="1" x14ac:dyDescent="0.35">
      <c r="A6626" s="310" t="s">
        <v>19728</v>
      </c>
      <c r="B6626" s="310" t="s">
        <v>19727</v>
      </c>
      <c r="C6626" s="310" t="s">
        <v>19729</v>
      </c>
      <c r="D6626" s="310" t="s">
        <v>19730</v>
      </c>
      <c r="E6626" s="310"/>
      <c r="F6626" s="310" t="s">
        <v>44</v>
      </c>
      <c r="G6626" s="310"/>
      <c r="H6626" s="314">
        <v>0.5</v>
      </c>
      <c r="I6626" s="314">
        <v>20.79</v>
      </c>
      <c r="J6626" s="310" t="s">
        <v>398</v>
      </c>
      <c r="K6626" s="314">
        <v>36.503300000000003</v>
      </c>
      <c r="L6626" s="314">
        <v>-83.506399999999999</v>
      </c>
      <c r="M6626" s="100" t="s">
        <v>38559</v>
      </c>
      <c r="N6626" s="310" t="s">
        <v>26447</v>
      </c>
      <c r="O6626" s="310" t="s">
        <v>42831</v>
      </c>
      <c r="P6626" s="314">
        <v>4</v>
      </c>
      <c r="Q6626" s="310" t="s">
        <v>28323</v>
      </c>
      <c r="R6626" s="310" t="s">
        <v>25825</v>
      </c>
      <c r="S6626" s="310" t="s">
        <v>26197</v>
      </c>
      <c r="T6626" s="310"/>
      <c r="U6626" s="310" t="s">
        <v>26198</v>
      </c>
      <c r="V6626" s="310" t="s">
        <v>26204</v>
      </c>
      <c r="W6626" s="91" t="s">
        <v>19731</v>
      </c>
      <c r="X6626" s="91" t="s">
        <v>35885</v>
      </c>
      <c r="Y6626" s="97"/>
      <c r="AA6626" s="91" t="str">
        <v>RUSSE000.5CL</v>
      </c>
    </row>
    <row r="6627" spans="1:27" s="91" customFormat="1" ht="15" customHeight="1" x14ac:dyDescent="0.35">
      <c r="A6627" s="310" t="s">
        <v>19733</v>
      </c>
      <c r="B6627" s="310" t="s">
        <v>19732</v>
      </c>
      <c r="C6627" s="310" t="s">
        <v>19734</v>
      </c>
      <c r="D6627" s="310" t="s">
        <v>19735</v>
      </c>
      <c r="E6627" s="310"/>
      <c r="F6627" s="310" t="s">
        <v>29083</v>
      </c>
      <c r="G6627" s="310"/>
      <c r="H6627" s="314">
        <v>0.8</v>
      </c>
      <c r="I6627" s="314">
        <v>5.74</v>
      </c>
      <c r="J6627" s="310" t="s">
        <v>2522</v>
      </c>
      <c r="K6627" s="314">
        <v>35.771250000000002</v>
      </c>
      <c r="L6627" s="314">
        <v>-87.747630000000001</v>
      </c>
      <c r="M6627" s="100" t="s">
        <v>38391</v>
      </c>
      <c r="N6627" s="310" t="s">
        <v>26220</v>
      </c>
      <c r="O6627" s="310" t="s">
        <v>42618</v>
      </c>
      <c r="P6627" s="314">
        <v>5</v>
      </c>
      <c r="Q6627" s="310" t="s">
        <v>33385</v>
      </c>
      <c r="R6627" s="310" t="s">
        <v>25808</v>
      </c>
      <c r="S6627" s="310" t="s">
        <v>26197</v>
      </c>
      <c r="T6627" s="310"/>
      <c r="U6627" s="310" t="s">
        <v>26198</v>
      </c>
      <c r="V6627" s="310" t="s">
        <v>26199</v>
      </c>
      <c r="Y6627" s="97"/>
      <c r="AA6627" s="91" t="str">
        <v>RUSSE000.8PE</v>
      </c>
    </row>
    <row r="6628" spans="1:27" s="91" customFormat="1" ht="15" customHeight="1" x14ac:dyDescent="0.35">
      <c r="A6628" s="310" t="s">
        <v>19737</v>
      </c>
      <c r="B6628" s="310" t="s">
        <v>19736</v>
      </c>
      <c r="C6628" s="310" t="s">
        <v>19734</v>
      </c>
      <c r="D6628" s="310" t="s">
        <v>19738</v>
      </c>
      <c r="E6628" s="310"/>
      <c r="F6628" s="310" t="s">
        <v>44</v>
      </c>
      <c r="G6628" s="310"/>
      <c r="H6628" s="314">
        <v>0.8</v>
      </c>
      <c r="I6628" s="314">
        <v>2.71</v>
      </c>
      <c r="J6628" s="310" t="s">
        <v>270</v>
      </c>
      <c r="K6628" s="314">
        <v>36.484400000000001</v>
      </c>
      <c r="L6628" s="314">
        <v>-82.456999999999994</v>
      </c>
      <c r="M6628" s="100" t="s">
        <v>38412</v>
      </c>
      <c r="N6628" s="310" t="s">
        <v>29031</v>
      </c>
      <c r="O6628" s="310" t="s">
        <v>42108</v>
      </c>
      <c r="P6628" s="314">
        <v>3</v>
      </c>
      <c r="Q6628" s="310" t="s">
        <v>33386</v>
      </c>
      <c r="R6628" s="310" t="s">
        <v>25821</v>
      </c>
      <c r="S6628" s="310" t="s">
        <v>26197</v>
      </c>
      <c r="T6628" s="310"/>
      <c r="U6628" s="310" t="s">
        <v>26198</v>
      </c>
      <c r="V6628" s="310" t="s">
        <v>26204</v>
      </c>
      <c r="W6628" s="91" t="s">
        <v>19739</v>
      </c>
      <c r="X6628" s="91" t="s">
        <v>26010</v>
      </c>
      <c r="Y6628" s="97"/>
      <c r="AA6628" s="91" t="str">
        <v>RUSSE000.8SU</v>
      </c>
    </row>
    <row r="6629" spans="1:27" s="91" customFormat="1" ht="15" customHeight="1" x14ac:dyDescent="0.35">
      <c r="A6629" s="310" t="s">
        <v>19741</v>
      </c>
      <c r="B6629" s="310" t="s">
        <v>19740</v>
      </c>
      <c r="C6629" s="310" t="s">
        <v>19742</v>
      </c>
      <c r="D6629" s="310" t="s">
        <v>19743</v>
      </c>
      <c r="E6629" s="310"/>
      <c r="F6629" s="310" t="s">
        <v>44</v>
      </c>
      <c r="G6629" s="310"/>
      <c r="H6629" s="314">
        <v>0.9</v>
      </c>
      <c r="I6629" s="314">
        <v>2.8</v>
      </c>
      <c r="J6629" s="310" t="s">
        <v>15</v>
      </c>
      <c r="K6629" s="314">
        <v>35.830440000000003</v>
      </c>
      <c r="L6629" s="314">
        <v>-83.953299999999999</v>
      </c>
      <c r="M6629" s="100" t="s">
        <v>38415</v>
      </c>
      <c r="N6629" s="310" t="s">
        <v>26602</v>
      </c>
      <c r="O6629" s="310" t="s">
        <v>42185</v>
      </c>
      <c r="P6629" s="314">
        <v>2</v>
      </c>
      <c r="Q6629" s="310" t="s">
        <v>28324</v>
      </c>
      <c r="R6629" s="310" t="s">
        <v>25825</v>
      </c>
      <c r="S6629" s="310" t="s">
        <v>26197</v>
      </c>
      <c r="T6629" s="310"/>
      <c r="U6629" s="310" t="s">
        <v>26198</v>
      </c>
      <c r="V6629" s="310" t="s">
        <v>26204</v>
      </c>
      <c r="X6629" s="91" t="s">
        <v>33387</v>
      </c>
      <c r="Y6629" s="97"/>
      <c r="AA6629" s="91" t="str">
        <v>RUSSE000.9BT</v>
      </c>
    </row>
    <row r="6630" spans="1:27" s="91" customFormat="1" ht="15" customHeight="1" x14ac:dyDescent="0.35">
      <c r="A6630" s="310" t="s">
        <v>19745</v>
      </c>
      <c r="B6630" s="310" t="s">
        <v>19744</v>
      </c>
      <c r="C6630" s="310" t="s">
        <v>19729</v>
      </c>
      <c r="D6630" s="310" t="s">
        <v>19746</v>
      </c>
      <c r="E6630" s="310"/>
      <c r="F6630" s="310" t="s">
        <v>44</v>
      </c>
      <c r="G6630" s="310"/>
      <c r="H6630" s="314">
        <v>0.6</v>
      </c>
      <c r="I6630" s="314">
        <v>20</v>
      </c>
      <c r="J6630" s="310" t="s">
        <v>398</v>
      </c>
      <c r="K6630" s="314">
        <v>36.502000000000002</v>
      </c>
      <c r="L6630" s="314">
        <v>-83.503799999999998</v>
      </c>
      <c r="M6630" s="100" t="s">
        <v>38559</v>
      </c>
      <c r="N6630" s="310" t="s">
        <v>26447</v>
      </c>
      <c r="O6630" s="310" t="s">
        <v>42831</v>
      </c>
      <c r="P6630" s="314">
        <v>4</v>
      </c>
      <c r="Q6630" s="310" t="s">
        <v>28323</v>
      </c>
      <c r="R6630" s="310" t="s">
        <v>25825</v>
      </c>
      <c r="S6630" s="310" t="s">
        <v>26197</v>
      </c>
      <c r="T6630" s="310"/>
      <c r="U6630" s="310" t="s">
        <v>26198</v>
      </c>
      <c r="V6630" s="310" t="s">
        <v>26204</v>
      </c>
      <c r="W6630" s="91" t="s">
        <v>19747</v>
      </c>
      <c r="X6630" s="91" t="s">
        <v>35886</v>
      </c>
      <c r="Y6630" s="97"/>
      <c r="AA6630" s="91" t="str">
        <v>RUSSE001.0CL</v>
      </c>
    </row>
    <row r="6631" spans="1:27" s="91" customFormat="1" ht="15" customHeight="1" x14ac:dyDescent="0.35">
      <c r="A6631" s="310" t="s">
        <v>19749</v>
      </c>
      <c r="B6631" s="310" t="s">
        <v>19748</v>
      </c>
      <c r="C6631" s="310" t="s">
        <v>19742</v>
      </c>
      <c r="D6631" s="310" t="s">
        <v>19750</v>
      </c>
      <c r="E6631" s="310"/>
      <c r="F6631" s="310" t="s">
        <v>33</v>
      </c>
      <c r="G6631" s="310"/>
      <c r="H6631" s="314">
        <v>1.2</v>
      </c>
      <c r="I6631" s="314">
        <v>1.06</v>
      </c>
      <c r="J6631" s="310" t="s">
        <v>76</v>
      </c>
      <c r="K6631" s="314">
        <v>35.485199999999999</v>
      </c>
      <c r="L6631" s="314">
        <v>-86.291300000000007</v>
      </c>
      <c r="M6631" s="100" t="s">
        <v>38389</v>
      </c>
      <c r="N6631" s="310" t="s">
        <v>26217</v>
      </c>
      <c r="O6631" s="310" t="s">
        <v>42575</v>
      </c>
      <c r="P6631" s="314">
        <v>4</v>
      </c>
      <c r="Q6631" s="310" t="s">
        <v>33388</v>
      </c>
      <c r="R6631" s="310" t="s">
        <v>25808</v>
      </c>
      <c r="S6631" s="310" t="s">
        <v>26197</v>
      </c>
      <c r="T6631" s="310"/>
      <c r="U6631" s="310" t="s">
        <v>26198</v>
      </c>
      <c r="V6631" s="310" t="s">
        <v>26199</v>
      </c>
      <c r="X6631" s="91" t="s">
        <v>29982</v>
      </c>
      <c r="Y6631" s="97"/>
      <c r="AA6631" s="91" t="str">
        <v>RUSSE001.2BE</v>
      </c>
    </row>
    <row r="6632" spans="1:27" s="91" customFormat="1" ht="15" customHeight="1" x14ac:dyDescent="0.35">
      <c r="A6632" s="310" t="s">
        <v>38082</v>
      </c>
      <c r="B6632" s="310" t="s">
        <v>38083</v>
      </c>
      <c r="C6632" s="310" t="s">
        <v>38084</v>
      </c>
      <c r="D6632" s="310" t="s">
        <v>38085</v>
      </c>
      <c r="E6632" s="310"/>
      <c r="F6632" s="310" t="s">
        <v>28994</v>
      </c>
      <c r="G6632" s="310" t="s">
        <v>44</v>
      </c>
      <c r="H6632" s="314">
        <v>1.4</v>
      </c>
      <c r="I6632" s="314">
        <v>2</v>
      </c>
      <c r="J6632" s="310" t="s">
        <v>15</v>
      </c>
      <c r="K6632" s="314">
        <v>35.826590000000003</v>
      </c>
      <c r="L6632" s="314">
        <v>-83.962819999999994</v>
      </c>
      <c r="M6632" s="314" t="s">
        <v>38415</v>
      </c>
      <c r="N6632" s="310" t="s">
        <v>26602</v>
      </c>
      <c r="O6632" s="310" t="s">
        <v>42185</v>
      </c>
      <c r="P6632" s="314">
        <v>2</v>
      </c>
      <c r="Q6632" s="310" t="s">
        <v>28324</v>
      </c>
      <c r="R6632" s="310" t="s">
        <v>25825</v>
      </c>
      <c r="S6632" s="310" t="s">
        <v>26197</v>
      </c>
      <c r="T6632" s="310"/>
      <c r="U6632" s="310" t="s">
        <v>26198</v>
      </c>
      <c r="V6632" s="310" t="s">
        <v>26204</v>
      </c>
      <c r="X6632" s="91" t="s">
        <v>38086</v>
      </c>
      <c r="Y6632" s="97"/>
      <c r="AA6632" s="91" t="str">
        <v>RUSSE001.4BT</v>
      </c>
    </row>
    <row r="6633" spans="1:27" s="91" customFormat="1" ht="15" customHeight="1" x14ac:dyDescent="0.35">
      <c r="A6633" s="310" t="s">
        <v>19752</v>
      </c>
      <c r="B6633" s="310" t="s">
        <v>19751</v>
      </c>
      <c r="C6633" s="310" t="s">
        <v>19734</v>
      </c>
      <c r="D6633" s="310" t="s">
        <v>19753</v>
      </c>
      <c r="E6633" s="310"/>
      <c r="F6633" s="310" t="s">
        <v>27</v>
      </c>
      <c r="G6633" s="310"/>
      <c r="H6633" s="314">
        <v>1.5</v>
      </c>
      <c r="I6633" s="314">
        <v>6.79</v>
      </c>
      <c r="J6633" s="310" t="s">
        <v>80</v>
      </c>
      <c r="K6633" s="314">
        <v>35.043900000000001</v>
      </c>
      <c r="L6633" s="314">
        <v>-89.591099999999997</v>
      </c>
      <c r="M6633" s="100" t="s">
        <v>38390</v>
      </c>
      <c r="N6633" s="310" t="s">
        <v>26218</v>
      </c>
      <c r="O6633" s="310" t="s">
        <v>42885</v>
      </c>
      <c r="P6633" s="314">
        <v>3</v>
      </c>
      <c r="Q6633" s="310" t="s">
        <v>28325</v>
      </c>
      <c r="R6633" s="310" t="s">
        <v>25828</v>
      </c>
      <c r="S6633" s="310" t="s">
        <v>26197</v>
      </c>
      <c r="T6633" s="310"/>
      <c r="U6633" s="310" t="s">
        <v>26198</v>
      </c>
      <c r="V6633" s="310" t="s">
        <v>26199</v>
      </c>
      <c r="Y6633" s="97"/>
      <c r="AA6633" s="91" t="str">
        <v>RUSSE001.5FA</v>
      </c>
    </row>
    <row r="6634" spans="1:27" s="91" customFormat="1" ht="15" customHeight="1" x14ac:dyDescent="0.35">
      <c r="A6634" s="310" t="s">
        <v>38087</v>
      </c>
      <c r="B6634" s="310" t="s">
        <v>38088</v>
      </c>
      <c r="C6634" s="310" t="s">
        <v>38084</v>
      </c>
      <c r="D6634" s="310" t="s">
        <v>38089</v>
      </c>
      <c r="E6634" s="310"/>
      <c r="F6634" s="310" t="s">
        <v>28994</v>
      </c>
      <c r="G6634" s="310" t="s">
        <v>44</v>
      </c>
      <c r="H6634" s="314">
        <v>1.6</v>
      </c>
      <c r="I6634" s="314">
        <v>1.8</v>
      </c>
      <c r="J6634" s="310" t="s">
        <v>15</v>
      </c>
      <c r="K6634" s="314">
        <v>35.825369999999999</v>
      </c>
      <c r="L6634" s="314">
        <v>-83.96472</v>
      </c>
      <c r="M6634" s="314" t="s">
        <v>38415</v>
      </c>
      <c r="N6634" s="310" t="s">
        <v>26602</v>
      </c>
      <c r="O6634" s="310" t="s">
        <v>42185</v>
      </c>
      <c r="P6634" s="314">
        <v>2</v>
      </c>
      <c r="Q6634" s="310" t="s">
        <v>28324</v>
      </c>
      <c r="R6634" s="310" t="s">
        <v>25825</v>
      </c>
      <c r="S6634" s="310" t="s">
        <v>26197</v>
      </c>
      <c r="T6634" s="310"/>
      <c r="U6634" s="310" t="s">
        <v>26198</v>
      </c>
      <c r="V6634" s="310" t="s">
        <v>26204</v>
      </c>
      <c r="X6634" s="91" t="s">
        <v>38090</v>
      </c>
      <c r="Y6634" s="97"/>
      <c r="AA6634" s="91" t="str">
        <v>RUSSE001.6BT</v>
      </c>
    </row>
    <row r="6635" spans="1:27" s="91" customFormat="1" ht="15" customHeight="1" x14ac:dyDescent="0.35">
      <c r="A6635" s="310" t="s">
        <v>38091</v>
      </c>
      <c r="B6635" s="310" t="s">
        <v>38092</v>
      </c>
      <c r="C6635" s="310" t="s">
        <v>38084</v>
      </c>
      <c r="D6635" s="310" t="s">
        <v>38093</v>
      </c>
      <c r="E6635" s="310"/>
      <c r="F6635" s="310" t="s">
        <v>44</v>
      </c>
      <c r="G6635" s="310" t="s">
        <v>44</v>
      </c>
      <c r="H6635" s="314">
        <v>2</v>
      </c>
      <c r="I6635" s="314">
        <v>1.7</v>
      </c>
      <c r="J6635" s="310" t="s">
        <v>15</v>
      </c>
      <c r="K6635" s="314">
        <v>35.822299999999998</v>
      </c>
      <c r="L6635" s="314">
        <v>-83.968729999999994</v>
      </c>
      <c r="M6635" s="314" t="s">
        <v>38415</v>
      </c>
      <c r="N6635" s="310" t="s">
        <v>26602</v>
      </c>
      <c r="O6635" s="310" t="s">
        <v>42185</v>
      </c>
      <c r="P6635" s="314">
        <v>2</v>
      </c>
      <c r="Q6635" s="310" t="s">
        <v>28324</v>
      </c>
      <c r="R6635" s="310" t="s">
        <v>25825</v>
      </c>
      <c r="S6635" s="310" t="s">
        <v>26197</v>
      </c>
      <c r="T6635" s="310"/>
      <c r="U6635" s="310" t="s">
        <v>26198</v>
      </c>
      <c r="V6635" s="310" t="s">
        <v>26204</v>
      </c>
      <c r="X6635" s="91" t="s">
        <v>38094</v>
      </c>
      <c r="Y6635" s="97"/>
      <c r="AA6635" s="91" t="str">
        <v>RUSSE002.0BT</v>
      </c>
    </row>
    <row r="6636" spans="1:27" s="91" customFormat="1" ht="15" customHeight="1" x14ac:dyDescent="0.35">
      <c r="A6636" s="310" t="s">
        <v>38095</v>
      </c>
      <c r="B6636" s="310" t="s">
        <v>38096</v>
      </c>
      <c r="C6636" s="310" t="s">
        <v>38084</v>
      </c>
      <c r="D6636" s="310" t="s">
        <v>38097</v>
      </c>
      <c r="E6636" s="310"/>
      <c r="F6636" s="310" t="s">
        <v>44</v>
      </c>
      <c r="G6636" s="310"/>
      <c r="H6636" s="314">
        <v>2.2000000000000002</v>
      </c>
      <c r="I6636" s="314">
        <v>0.8</v>
      </c>
      <c r="J6636" s="310" t="s">
        <v>15</v>
      </c>
      <c r="K6636" s="314">
        <v>35.821370000000002</v>
      </c>
      <c r="L6636" s="314">
        <v>-83.970560000000006</v>
      </c>
      <c r="M6636" s="314" t="s">
        <v>38415</v>
      </c>
      <c r="N6636" s="310" t="s">
        <v>26602</v>
      </c>
      <c r="O6636" s="310" t="s">
        <v>42185</v>
      </c>
      <c r="P6636" s="314">
        <v>2</v>
      </c>
      <c r="Q6636" s="310" t="s">
        <v>28324</v>
      </c>
      <c r="R6636" s="310" t="s">
        <v>25825</v>
      </c>
      <c r="S6636" s="310" t="s">
        <v>26197</v>
      </c>
      <c r="T6636" s="310"/>
      <c r="U6636" s="310" t="s">
        <v>26198</v>
      </c>
      <c r="V6636" s="310" t="s">
        <v>26204</v>
      </c>
      <c r="X6636" s="91" t="s">
        <v>38098</v>
      </c>
      <c r="Y6636" s="97"/>
      <c r="AA6636" s="91" t="str">
        <v>RUSSE002.2BT</v>
      </c>
    </row>
    <row r="6637" spans="1:27" s="91" customFormat="1" ht="15" customHeight="1" x14ac:dyDescent="0.35">
      <c r="A6637" s="310" t="s">
        <v>19755</v>
      </c>
      <c r="B6637" s="310" t="s">
        <v>19754</v>
      </c>
      <c r="C6637" s="310" t="s">
        <v>19729</v>
      </c>
      <c r="D6637" s="310" t="s">
        <v>19756</v>
      </c>
      <c r="E6637" s="310"/>
      <c r="F6637" s="310" t="s">
        <v>44</v>
      </c>
      <c r="G6637" s="310"/>
      <c r="H6637" s="314">
        <v>3</v>
      </c>
      <c r="I6637" s="314">
        <v>10.63</v>
      </c>
      <c r="J6637" s="310" t="s">
        <v>398</v>
      </c>
      <c r="K6637" s="314">
        <v>36.485900000000001</v>
      </c>
      <c r="L6637" s="314">
        <v>-83.544200000000004</v>
      </c>
      <c r="M6637" s="100" t="s">
        <v>38559</v>
      </c>
      <c r="N6637" s="310" t="s">
        <v>26447</v>
      </c>
      <c r="O6637" s="310" t="s">
        <v>42831</v>
      </c>
      <c r="P6637" s="314">
        <v>4</v>
      </c>
      <c r="Q6637" s="310" t="s">
        <v>28326</v>
      </c>
      <c r="R6637" s="310" t="s">
        <v>25825</v>
      </c>
      <c r="S6637" s="310" t="s">
        <v>26197</v>
      </c>
      <c r="T6637" s="310"/>
      <c r="U6637" s="310" t="s">
        <v>26198</v>
      </c>
      <c r="V6637" s="310" t="s">
        <v>26204</v>
      </c>
      <c r="X6637" s="91" t="s">
        <v>33389</v>
      </c>
      <c r="Y6637" s="97"/>
      <c r="AA6637" s="91" t="str">
        <v>RUSSE003.0CL</v>
      </c>
    </row>
    <row r="6638" spans="1:27" s="91" customFormat="1" ht="15" customHeight="1" x14ac:dyDescent="0.35">
      <c r="A6638" s="310" t="s">
        <v>19758</v>
      </c>
      <c r="B6638" s="310" t="s">
        <v>19757</v>
      </c>
      <c r="C6638" s="310" t="s">
        <v>19729</v>
      </c>
      <c r="D6638" s="310" t="s">
        <v>41677</v>
      </c>
      <c r="E6638" s="310"/>
      <c r="F6638" s="310" t="s">
        <v>44</v>
      </c>
      <c r="G6638" s="310"/>
      <c r="H6638" s="314">
        <v>6</v>
      </c>
      <c r="I6638" s="314">
        <v>4.78</v>
      </c>
      <c r="J6638" s="310" t="s">
        <v>398</v>
      </c>
      <c r="K6638" s="314">
        <v>36.46123</v>
      </c>
      <c r="L6638" s="314">
        <v>-83.559889999999996</v>
      </c>
      <c r="M6638" s="100" t="s">
        <v>38559</v>
      </c>
      <c r="N6638" s="310" t="s">
        <v>26447</v>
      </c>
      <c r="O6638" s="310" t="s">
        <v>42831</v>
      </c>
      <c r="P6638" s="314">
        <v>4</v>
      </c>
      <c r="Q6638" s="310" t="s">
        <v>28326</v>
      </c>
      <c r="R6638" s="310" t="s">
        <v>25825</v>
      </c>
      <c r="S6638" s="310" t="s">
        <v>26197</v>
      </c>
      <c r="T6638" s="310"/>
      <c r="U6638" s="310" t="s">
        <v>26198</v>
      </c>
      <c r="V6638" s="310" t="s">
        <v>26204</v>
      </c>
      <c r="X6638" s="91" t="s">
        <v>33390</v>
      </c>
      <c r="Y6638" s="97"/>
      <c r="AA6638" s="91" t="str">
        <v>RUSSE006.0CL</v>
      </c>
    </row>
    <row r="6639" spans="1:27" s="91" customFormat="1" ht="15" customHeight="1" x14ac:dyDescent="0.35">
      <c r="A6639" s="310" t="s">
        <v>19760</v>
      </c>
      <c r="B6639" s="310" t="s">
        <v>19759</v>
      </c>
      <c r="C6639" s="310" t="s">
        <v>19729</v>
      </c>
      <c r="D6639" s="310" t="s">
        <v>41678</v>
      </c>
      <c r="E6639" s="310"/>
      <c r="F6639" s="310" t="s">
        <v>44</v>
      </c>
      <c r="G6639" s="310"/>
      <c r="H6639" s="314">
        <v>7.2</v>
      </c>
      <c r="I6639" s="314">
        <v>4.21</v>
      </c>
      <c r="J6639" s="310" t="s">
        <v>398</v>
      </c>
      <c r="K6639" s="314">
        <v>36.451777999999997</v>
      </c>
      <c r="L6639" s="314">
        <v>-83.568222000000006</v>
      </c>
      <c r="M6639" s="100" t="s">
        <v>38559</v>
      </c>
      <c r="N6639" s="310" t="s">
        <v>26447</v>
      </c>
      <c r="O6639" s="310" t="s">
        <v>42831</v>
      </c>
      <c r="P6639" s="314">
        <v>4</v>
      </c>
      <c r="Q6639" s="310" t="s">
        <v>28326</v>
      </c>
      <c r="R6639" s="310" t="s">
        <v>25825</v>
      </c>
      <c r="S6639" s="310" t="s">
        <v>26197</v>
      </c>
      <c r="T6639" s="310"/>
      <c r="U6639" s="310" t="s">
        <v>26198</v>
      </c>
      <c r="V6639" s="310" t="s">
        <v>26204</v>
      </c>
      <c r="Y6639" s="97"/>
      <c r="AA6639" s="91" t="str">
        <v>RUSSE007.2CL</v>
      </c>
    </row>
    <row r="6640" spans="1:27" s="91" customFormat="1" ht="15" customHeight="1" x14ac:dyDescent="0.35">
      <c r="A6640" s="310" t="s">
        <v>38099</v>
      </c>
      <c r="B6640" s="310" t="s">
        <v>38100</v>
      </c>
      <c r="C6640" s="310" t="s">
        <v>38101</v>
      </c>
      <c r="D6640" s="310" t="s">
        <v>38102</v>
      </c>
      <c r="E6640" s="310"/>
      <c r="F6640" s="310" t="s">
        <v>28994</v>
      </c>
      <c r="G6640" s="310"/>
      <c r="H6640" s="314">
        <v>0.1</v>
      </c>
      <c r="I6640" s="314">
        <v>0.1</v>
      </c>
      <c r="J6640" s="310" t="s">
        <v>15</v>
      </c>
      <c r="K6640" s="314">
        <v>35.827869999999997</v>
      </c>
      <c r="L6640" s="314">
        <v>-83.956860000000006</v>
      </c>
      <c r="M6640" s="314" t="s">
        <v>38415</v>
      </c>
      <c r="N6640" s="310" t="s">
        <v>26602</v>
      </c>
      <c r="O6640" s="310" t="s">
        <v>42185</v>
      </c>
      <c r="P6640" s="314">
        <v>2</v>
      </c>
      <c r="Q6640" s="310" t="s">
        <v>28324</v>
      </c>
      <c r="R6640" s="310" t="s">
        <v>25825</v>
      </c>
      <c r="S6640" s="310" t="s">
        <v>26197</v>
      </c>
      <c r="T6640" s="310"/>
      <c r="U6640" s="310" t="s">
        <v>26198</v>
      </c>
      <c r="V6640" s="310" t="s">
        <v>26204</v>
      </c>
      <c r="X6640" s="91" t="s">
        <v>38103</v>
      </c>
      <c r="Y6640" s="97"/>
      <c r="AA6640" s="91" t="str">
        <v>RUSSE1.2T0.1BT</v>
      </c>
    </row>
    <row r="6641" spans="1:27" s="91" customFormat="1" ht="15" customHeight="1" x14ac:dyDescent="0.35">
      <c r="A6641" t="s">
        <v>38104</v>
      </c>
      <c r="B6641" t="s">
        <v>38105</v>
      </c>
      <c r="C6641" t="s">
        <v>38106</v>
      </c>
      <c r="D6641" t="s">
        <v>38107</v>
      </c>
      <c r="E6641"/>
      <c r="F6641" t="s">
        <v>28994</v>
      </c>
      <c r="G6641"/>
      <c r="H6641">
        <v>0.2</v>
      </c>
      <c r="I6641">
        <v>0.1</v>
      </c>
      <c r="J6641" t="s">
        <v>15</v>
      </c>
      <c r="K6641">
        <v>35.82647</v>
      </c>
      <c r="L6641">
        <v>-83.956519999999998</v>
      </c>
      <c r="M6641" s="100" t="s">
        <v>38415</v>
      </c>
      <c r="N6641" t="s">
        <v>26602</v>
      </c>
      <c r="O6641" t="s">
        <v>42185</v>
      </c>
      <c r="P6641">
        <v>2</v>
      </c>
      <c r="Q6641" t="s">
        <v>28324</v>
      </c>
      <c r="R6641" t="s">
        <v>25825</v>
      </c>
      <c r="S6641" t="s">
        <v>26197</v>
      </c>
      <c r="T6641"/>
      <c r="U6641" t="s">
        <v>26198</v>
      </c>
      <c r="V6641" t="s">
        <v>26204</v>
      </c>
      <c r="X6641" s="91" t="s">
        <v>38108</v>
      </c>
      <c r="Y6641" s="97"/>
      <c r="AA6641" s="91" t="str">
        <v>RUSSE1.2T0.2BT</v>
      </c>
    </row>
    <row r="6642" spans="1:27" s="91" customFormat="1" ht="15" customHeight="1" x14ac:dyDescent="0.35">
      <c r="A6642" s="310" t="s">
        <v>19762</v>
      </c>
      <c r="B6642" s="310" t="s">
        <v>19761</v>
      </c>
      <c r="C6642" s="310" t="s">
        <v>19763</v>
      </c>
      <c r="D6642" s="310" t="s">
        <v>19764</v>
      </c>
      <c r="E6642" s="310"/>
      <c r="F6642" s="310" t="s">
        <v>33</v>
      </c>
      <c r="G6642" s="310"/>
      <c r="H6642" s="314">
        <v>1.6</v>
      </c>
      <c r="I6642" s="314">
        <v>114.14</v>
      </c>
      <c r="J6642" s="310" t="s">
        <v>34</v>
      </c>
      <c r="K6642" s="314">
        <v>35.657021999999998</v>
      </c>
      <c r="L6642" s="314">
        <v>-87.02843</v>
      </c>
      <c r="M6642" s="100" t="s">
        <v>38382</v>
      </c>
      <c r="N6642" s="310" t="s">
        <v>26210</v>
      </c>
      <c r="O6642" s="310" t="s">
        <v>43283</v>
      </c>
      <c r="P6642" s="314">
        <v>3</v>
      </c>
      <c r="Q6642" s="310" t="s">
        <v>28327</v>
      </c>
      <c r="R6642" s="310" t="s">
        <v>25808</v>
      </c>
      <c r="S6642" s="310" t="s">
        <v>26197</v>
      </c>
      <c r="T6642" s="310"/>
      <c r="U6642" s="310" t="s">
        <v>26198</v>
      </c>
      <c r="V6642" s="310" t="s">
        <v>26199</v>
      </c>
      <c r="Y6642" s="97"/>
      <c r="AA6642" s="91" t="str">
        <v>RUTHE001.6MY</v>
      </c>
    </row>
    <row r="6643" spans="1:27" s="91" customFormat="1" ht="15" customHeight="1" x14ac:dyDescent="0.35">
      <c r="A6643" s="310" t="s">
        <v>19766</v>
      </c>
      <c r="B6643" s="310" t="s">
        <v>19765</v>
      </c>
      <c r="C6643" s="310" t="s">
        <v>19763</v>
      </c>
      <c r="D6643" s="310" t="s">
        <v>19767</v>
      </c>
      <c r="E6643" s="310"/>
      <c r="F6643" s="310" t="s">
        <v>33</v>
      </c>
      <c r="G6643" s="310"/>
      <c r="H6643" s="314">
        <v>2.9</v>
      </c>
      <c r="I6643" s="314">
        <v>112.25</v>
      </c>
      <c r="J6643" s="310" t="s">
        <v>34</v>
      </c>
      <c r="K6643" s="314">
        <v>35.660809999999998</v>
      </c>
      <c r="L6643" s="314">
        <v>-87.030940000000001</v>
      </c>
      <c r="M6643" s="100" t="s">
        <v>38382</v>
      </c>
      <c r="N6643" s="310" t="s">
        <v>26210</v>
      </c>
      <c r="O6643" s="310" t="s">
        <v>43283</v>
      </c>
      <c r="P6643" s="314">
        <v>3</v>
      </c>
      <c r="Q6643" s="310" t="s">
        <v>28327</v>
      </c>
      <c r="R6643" s="310" t="s">
        <v>25808</v>
      </c>
      <c r="S6643" s="310" t="s">
        <v>26197</v>
      </c>
      <c r="T6643" s="310"/>
      <c r="U6643" s="310" t="s">
        <v>26198</v>
      </c>
      <c r="V6643" s="310" t="s">
        <v>26199</v>
      </c>
      <c r="W6643" s="91" t="s">
        <v>41679</v>
      </c>
      <c r="X6643" s="91" t="s">
        <v>41680</v>
      </c>
      <c r="Y6643" s="97"/>
      <c r="AA6643" s="91" t="str">
        <v>RUTHE002.9MY</v>
      </c>
    </row>
    <row r="6644" spans="1:27" s="91" customFormat="1" ht="15" customHeight="1" x14ac:dyDescent="0.35">
      <c r="A6644" s="310" t="s">
        <v>19769</v>
      </c>
      <c r="B6644" s="310" t="s">
        <v>19768</v>
      </c>
      <c r="C6644" s="310" t="s">
        <v>19763</v>
      </c>
      <c r="D6644" s="310" t="s">
        <v>19770</v>
      </c>
      <c r="E6644" s="310"/>
      <c r="F6644" s="310" t="s">
        <v>33</v>
      </c>
      <c r="G6644" s="310"/>
      <c r="H6644" s="314">
        <v>6.2</v>
      </c>
      <c r="I6644" s="314">
        <v>73.36</v>
      </c>
      <c r="J6644" s="310" t="s">
        <v>34</v>
      </c>
      <c r="K6644" s="314">
        <v>35.669260000000001</v>
      </c>
      <c r="L6644" s="314">
        <v>-87.004959999999997</v>
      </c>
      <c r="M6644" s="100" t="s">
        <v>38382</v>
      </c>
      <c r="N6644" s="310" t="s">
        <v>26210</v>
      </c>
      <c r="O6644" s="310" t="s">
        <v>43283</v>
      </c>
      <c r="P6644" s="314">
        <v>3</v>
      </c>
      <c r="Q6644" s="310" t="s">
        <v>28328</v>
      </c>
      <c r="R6644" s="310" t="s">
        <v>25808</v>
      </c>
      <c r="S6644" s="310" t="s">
        <v>26197</v>
      </c>
      <c r="T6644" s="310"/>
      <c r="U6644" s="310" t="s">
        <v>26198</v>
      </c>
      <c r="V6644" s="310" t="s">
        <v>26199</v>
      </c>
      <c r="X6644" s="91" t="s">
        <v>33391</v>
      </c>
      <c r="Y6644" s="97"/>
      <c r="AA6644" s="91" t="str">
        <v>RUTHE006.2MY</v>
      </c>
    </row>
    <row r="6645" spans="1:27" s="91" customFormat="1" ht="15" customHeight="1" x14ac:dyDescent="0.35">
      <c r="A6645" s="310" t="s">
        <v>19772</v>
      </c>
      <c r="B6645" s="310" t="s">
        <v>19771</v>
      </c>
      <c r="C6645" s="310" t="s">
        <v>19763</v>
      </c>
      <c r="D6645" s="310" t="s">
        <v>41681</v>
      </c>
      <c r="E6645" s="310"/>
      <c r="F6645" s="310" t="s">
        <v>33</v>
      </c>
      <c r="G6645" s="310"/>
      <c r="H6645" s="314">
        <v>7.4</v>
      </c>
      <c r="I6645" s="314">
        <v>73.040000000000006</v>
      </c>
      <c r="J6645" s="310" t="s">
        <v>34</v>
      </c>
      <c r="K6645" s="314">
        <v>35.672699999999999</v>
      </c>
      <c r="L6645" s="314">
        <v>-86.995699999999999</v>
      </c>
      <c r="M6645" s="100" t="s">
        <v>38382</v>
      </c>
      <c r="N6645" s="310" t="s">
        <v>26210</v>
      </c>
      <c r="O6645" s="310" t="s">
        <v>43283</v>
      </c>
      <c r="P6645" s="314">
        <v>3</v>
      </c>
      <c r="Q6645" s="310" t="s">
        <v>28328</v>
      </c>
      <c r="R6645" s="310" t="s">
        <v>25808</v>
      </c>
      <c r="S6645" s="310" t="s">
        <v>26197</v>
      </c>
      <c r="T6645" s="310"/>
      <c r="U6645" s="310" t="s">
        <v>26198</v>
      </c>
      <c r="V6645" s="310" t="s">
        <v>26199</v>
      </c>
      <c r="W6645" s="91" t="s">
        <v>35887</v>
      </c>
      <c r="X6645" s="91" t="s">
        <v>33392</v>
      </c>
      <c r="Y6645" s="97"/>
      <c r="AA6645" s="91" t="str">
        <v>RUTHE007.4MY</v>
      </c>
    </row>
    <row r="6646" spans="1:27" s="91" customFormat="1" ht="15" customHeight="1" x14ac:dyDescent="0.35">
      <c r="A6646" s="310" t="s">
        <v>19774</v>
      </c>
      <c r="B6646" s="310" t="s">
        <v>19773</v>
      </c>
      <c r="C6646" s="310" t="s">
        <v>19763</v>
      </c>
      <c r="D6646" s="310" t="s">
        <v>19775</v>
      </c>
      <c r="E6646" s="310"/>
      <c r="F6646" s="310" t="s">
        <v>29083</v>
      </c>
      <c r="G6646" s="310"/>
      <c r="H6646" s="314">
        <v>8.9</v>
      </c>
      <c r="I6646" s="314">
        <v>69.5</v>
      </c>
      <c r="J6646" s="310" t="s">
        <v>34</v>
      </c>
      <c r="K6646" s="314">
        <v>35.6736</v>
      </c>
      <c r="L6646" s="314">
        <v>-86.978200000000001</v>
      </c>
      <c r="M6646" s="100" t="s">
        <v>38382</v>
      </c>
      <c r="N6646" s="310" t="s">
        <v>26210</v>
      </c>
      <c r="O6646" s="310" t="s">
        <v>43283</v>
      </c>
      <c r="P6646" s="314">
        <v>3</v>
      </c>
      <c r="Q6646" s="310" t="s">
        <v>28328</v>
      </c>
      <c r="R6646" s="310" t="s">
        <v>25808</v>
      </c>
      <c r="S6646" s="310" t="s">
        <v>26197</v>
      </c>
      <c r="T6646" s="310"/>
      <c r="U6646" s="310" t="s">
        <v>26198</v>
      </c>
      <c r="V6646" s="310" t="s">
        <v>26199</v>
      </c>
      <c r="W6646" s="91" t="s">
        <v>19776</v>
      </c>
      <c r="X6646" s="91" t="s">
        <v>33393</v>
      </c>
      <c r="Y6646" s="97"/>
      <c r="AA6646" s="91" t="str">
        <v>RUTHE008.9MY</v>
      </c>
    </row>
    <row r="6647" spans="1:27" s="91" customFormat="1" ht="15" customHeight="1" x14ac:dyDescent="0.35">
      <c r="A6647" s="310" t="s">
        <v>19778</v>
      </c>
      <c r="B6647" s="310" t="s">
        <v>19777</v>
      </c>
      <c r="C6647" s="310" t="s">
        <v>19763</v>
      </c>
      <c r="D6647" s="310" t="s">
        <v>19779</v>
      </c>
      <c r="E6647" s="310"/>
      <c r="F6647" s="310" t="s">
        <v>33</v>
      </c>
      <c r="G6647" s="310"/>
      <c r="H6647" s="314">
        <v>13.9</v>
      </c>
      <c r="I6647" s="314">
        <v>58.38</v>
      </c>
      <c r="J6647" s="310" t="s">
        <v>34</v>
      </c>
      <c r="K6647" s="314">
        <v>35.693055000000001</v>
      </c>
      <c r="L6647" s="314">
        <v>-86.951387999999994</v>
      </c>
      <c r="M6647" s="100" t="s">
        <v>38382</v>
      </c>
      <c r="N6647" s="310" t="s">
        <v>26210</v>
      </c>
      <c r="O6647" s="310" t="s">
        <v>43283</v>
      </c>
      <c r="P6647" s="314">
        <v>3</v>
      </c>
      <c r="Q6647" s="310" t="s">
        <v>28328</v>
      </c>
      <c r="R6647" s="310" t="s">
        <v>25808</v>
      </c>
      <c r="S6647" s="310" t="s">
        <v>26197</v>
      </c>
      <c r="T6647" s="310"/>
      <c r="U6647" s="310" t="s">
        <v>26198</v>
      </c>
      <c r="V6647" s="310" t="s">
        <v>26199</v>
      </c>
      <c r="Y6647" s="97"/>
      <c r="AA6647" s="91" t="str">
        <v>RUTHE013.9MY</v>
      </c>
    </row>
    <row r="6648" spans="1:27" s="91" customFormat="1" ht="15" customHeight="1" x14ac:dyDescent="0.35">
      <c r="A6648" t="s">
        <v>19781</v>
      </c>
      <c r="B6648" t="s">
        <v>19780</v>
      </c>
      <c r="C6648" t="s">
        <v>19763</v>
      </c>
      <c r="D6648" t="s">
        <v>19782</v>
      </c>
      <c r="E6648"/>
      <c r="F6648" t="s">
        <v>75</v>
      </c>
      <c r="G6648"/>
      <c r="H6648">
        <v>19.3</v>
      </c>
      <c r="I6648">
        <v>39.409999999999997</v>
      </c>
      <c r="J6648" t="s">
        <v>34</v>
      </c>
      <c r="K6648">
        <v>35.714722000000002</v>
      </c>
      <c r="L6648">
        <v>-86.92</v>
      </c>
      <c r="M6648" s="100" t="s">
        <v>38382</v>
      </c>
      <c r="N6648" t="s">
        <v>26210</v>
      </c>
      <c r="O6648" t="s">
        <v>42760</v>
      </c>
      <c r="P6648">
        <v>3</v>
      </c>
      <c r="Q6648" t="s">
        <v>29365</v>
      </c>
      <c r="R6648" t="s">
        <v>25808</v>
      </c>
      <c r="S6648" t="s">
        <v>26197</v>
      </c>
      <c r="T6648"/>
      <c r="U6648" t="s">
        <v>26198</v>
      </c>
      <c r="V6648" t="s">
        <v>26199</v>
      </c>
      <c r="W6648" s="91" t="s">
        <v>19783</v>
      </c>
      <c r="X6648" s="91" t="s">
        <v>33394</v>
      </c>
      <c r="Y6648" s="97"/>
      <c r="AA6648" s="91" t="str">
        <v>RUTHE019.3MY</v>
      </c>
    </row>
    <row r="6649" spans="1:27" s="91" customFormat="1" ht="15" customHeight="1" x14ac:dyDescent="0.35">
      <c r="A6649" s="310" t="s">
        <v>19785</v>
      </c>
      <c r="B6649" s="310" t="s">
        <v>19784</v>
      </c>
      <c r="C6649" s="310" t="s">
        <v>19763</v>
      </c>
      <c r="D6649" s="310" t="s">
        <v>19786</v>
      </c>
      <c r="E6649" s="310"/>
      <c r="F6649" s="310" t="s">
        <v>75</v>
      </c>
      <c r="G6649" s="310"/>
      <c r="H6649" s="314">
        <v>20</v>
      </c>
      <c r="I6649" s="314">
        <v>39.409999999999997</v>
      </c>
      <c r="J6649" s="310" t="s">
        <v>34</v>
      </c>
      <c r="K6649" s="314">
        <v>35.715000000000003</v>
      </c>
      <c r="L6649" s="314">
        <v>-86.913055600000007</v>
      </c>
      <c r="M6649" s="100" t="s">
        <v>38382</v>
      </c>
      <c r="N6649" s="310" t="s">
        <v>26210</v>
      </c>
      <c r="O6649" s="310" t="s">
        <v>42760</v>
      </c>
      <c r="P6649" s="314">
        <v>3</v>
      </c>
      <c r="Q6649" s="310" t="s">
        <v>29365</v>
      </c>
      <c r="R6649" s="310" t="s">
        <v>25808</v>
      </c>
      <c r="S6649" s="310" t="s">
        <v>26197</v>
      </c>
      <c r="T6649" s="310"/>
      <c r="U6649" s="310" t="s">
        <v>26198</v>
      </c>
      <c r="V6649" s="310" t="s">
        <v>26199</v>
      </c>
      <c r="X6649" s="91" t="s">
        <v>33395</v>
      </c>
      <c r="Y6649" s="97"/>
      <c r="AA6649" s="91" t="str">
        <v>RUTHE020.0MY</v>
      </c>
    </row>
    <row r="6650" spans="1:27" s="91" customFormat="1" ht="15" customHeight="1" x14ac:dyDescent="0.35">
      <c r="A6650" s="310" t="s">
        <v>19788</v>
      </c>
      <c r="B6650" s="310" t="s">
        <v>19787</v>
      </c>
      <c r="C6650" s="310" t="s">
        <v>19789</v>
      </c>
      <c r="D6650" s="310" t="s">
        <v>19790</v>
      </c>
      <c r="E6650" s="310"/>
      <c r="F6650" s="310" t="s">
        <v>33</v>
      </c>
      <c r="G6650" s="310"/>
      <c r="H6650" s="314">
        <v>0.2</v>
      </c>
      <c r="I6650" s="314">
        <v>1.35</v>
      </c>
      <c r="J6650" s="310" t="s">
        <v>34</v>
      </c>
      <c r="K6650" s="314">
        <v>35.661470000000001</v>
      </c>
      <c r="L6650" s="314">
        <v>-87.040390000000002</v>
      </c>
      <c r="M6650" s="100" t="s">
        <v>38382</v>
      </c>
      <c r="N6650" s="310" t="s">
        <v>26210</v>
      </c>
      <c r="O6650" s="310" t="s">
        <v>43283</v>
      </c>
      <c r="P6650" s="314">
        <v>3</v>
      </c>
      <c r="Q6650" s="310" t="s">
        <v>33396</v>
      </c>
      <c r="R6650" s="310" t="s">
        <v>25808</v>
      </c>
      <c r="S6650" s="310" t="s">
        <v>26197</v>
      </c>
      <c r="T6650" s="310"/>
      <c r="U6650" s="310" t="s">
        <v>26198</v>
      </c>
      <c r="V6650" s="310" t="s">
        <v>26199</v>
      </c>
      <c r="W6650" s="91" t="s">
        <v>19791</v>
      </c>
      <c r="X6650" s="91" t="s">
        <v>33397</v>
      </c>
      <c r="Y6650" s="97"/>
      <c r="AA6650" s="91" t="str">
        <v>RUTHE2.2T0.2MY</v>
      </c>
    </row>
    <row r="6651" spans="1:27" s="91" customFormat="1" ht="15" customHeight="1" x14ac:dyDescent="0.35">
      <c r="A6651" t="s">
        <v>28330</v>
      </c>
      <c r="B6651" t="s">
        <v>28329</v>
      </c>
      <c r="C6651" t="s">
        <v>19789</v>
      </c>
      <c r="D6651" t="s">
        <v>28331</v>
      </c>
      <c r="E6651"/>
      <c r="F6651" t="s">
        <v>33</v>
      </c>
      <c r="G6651"/>
      <c r="H6651">
        <v>0.1</v>
      </c>
      <c r="I6651">
        <v>0.4</v>
      </c>
      <c r="J6651" t="s">
        <v>34</v>
      </c>
      <c r="K6651">
        <v>35.668903999999998</v>
      </c>
      <c r="L6651">
        <v>-87.006150000000005</v>
      </c>
      <c r="M6651" s="100" t="s">
        <v>38382</v>
      </c>
      <c r="N6651" t="s">
        <v>26210</v>
      </c>
      <c r="O6651" t="s">
        <v>43283</v>
      </c>
      <c r="P6651">
        <v>3</v>
      </c>
      <c r="Q6651" t="s">
        <v>28328</v>
      </c>
      <c r="R6651" t="s">
        <v>25808</v>
      </c>
      <c r="S6651" t="s">
        <v>26197</v>
      </c>
      <c r="T6651"/>
      <c r="U6651" t="s">
        <v>26198</v>
      </c>
      <c r="V6651" t="s">
        <v>26199</v>
      </c>
      <c r="Y6651" s="97"/>
      <c r="AA6651" s="91" t="str">
        <v>RUTHE6.2T0.1MY</v>
      </c>
    </row>
    <row r="6652" spans="1:27" s="91" customFormat="1" ht="15" customHeight="1" x14ac:dyDescent="0.35">
      <c r="A6652" s="310" t="s">
        <v>19793</v>
      </c>
      <c r="B6652" s="310" t="s">
        <v>19792</v>
      </c>
      <c r="C6652" s="310" t="s">
        <v>19794</v>
      </c>
      <c r="D6652" s="310" t="s">
        <v>19795</v>
      </c>
      <c r="E6652" s="310"/>
      <c r="F6652" s="310" t="s">
        <v>75</v>
      </c>
      <c r="G6652" s="310"/>
      <c r="H6652" s="314">
        <v>0.1</v>
      </c>
      <c r="I6652" s="314">
        <v>1.18</v>
      </c>
      <c r="J6652" s="310" t="s">
        <v>153</v>
      </c>
      <c r="K6652" s="314">
        <v>36.193539999999999</v>
      </c>
      <c r="L6652" s="314">
        <v>-86.459519999999998</v>
      </c>
      <c r="M6652" s="100" t="s">
        <v>38431</v>
      </c>
      <c r="N6652" s="310" t="s">
        <v>26295</v>
      </c>
      <c r="O6652" s="310" t="s">
        <v>42232</v>
      </c>
      <c r="P6652" s="314">
        <v>4</v>
      </c>
      <c r="Q6652" s="310" t="s">
        <v>33398</v>
      </c>
      <c r="R6652" s="310" t="s">
        <v>25829</v>
      </c>
      <c r="S6652" s="310" t="s">
        <v>26197</v>
      </c>
      <c r="T6652" s="310"/>
      <c r="U6652" s="310" t="s">
        <v>26198</v>
      </c>
      <c r="V6652" s="310" t="s">
        <v>26199</v>
      </c>
      <c r="Y6652" s="97"/>
      <c r="AA6652" s="91" t="str">
        <v>RUTLA000.1WS</v>
      </c>
    </row>
    <row r="6653" spans="1:27" s="91" customFormat="1" ht="15" customHeight="1" x14ac:dyDescent="0.35">
      <c r="A6653" s="310" t="s">
        <v>19797</v>
      </c>
      <c r="B6653" s="310" t="s">
        <v>19796</v>
      </c>
      <c r="C6653" s="310" t="s">
        <v>19798</v>
      </c>
      <c r="D6653" s="310" t="s">
        <v>19799</v>
      </c>
      <c r="E6653" s="310"/>
      <c r="F6653" s="310" t="s">
        <v>29089</v>
      </c>
      <c r="G6653" s="310"/>
      <c r="H6653" s="314">
        <v>2.5</v>
      </c>
      <c r="I6653" s="314">
        <v>21</v>
      </c>
      <c r="J6653" s="310" t="s">
        <v>583</v>
      </c>
      <c r="K6653" s="314">
        <v>35.011299999999999</v>
      </c>
      <c r="L6653" s="314">
        <v>-85.530600000000007</v>
      </c>
      <c r="M6653" s="100" t="s">
        <v>38386</v>
      </c>
      <c r="N6653" s="310" t="s">
        <v>29084</v>
      </c>
      <c r="O6653" s="310" t="s">
        <v>42448</v>
      </c>
      <c r="P6653" s="314">
        <v>4</v>
      </c>
      <c r="Q6653" s="310" t="s">
        <v>28332</v>
      </c>
      <c r="R6653" s="310" t="s">
        <v>25802</v>
      </c>
      <c r="S6653" s="310" t="s">
        <v>26197</v>
      </c>
      <c r="T6653" s="310"/>
      <c r="U6653" s="310" t="s">
        <v>26198</v>
      </c>
      <c r="V6653" s="310" t="s">
        <v>26199</v>
      </c>
      <c r="W6653" s="91" t="s">
        <v>35888</v>
      </c>
      <c r="X6653" s="91" t="s">
        <v>33399</v>
      </c>
      <c r="Y6653" s="97"/>
      <c r="AA6653" s="91" t="str">
        <v>RWATE002.5MI</v>
      </c>
    </row>
    <row r="6654" spans="1:27" s="91" customFormat="1" ht="15" customHeight="1" x14ac:dyDescent="0.35">
      <c r="A6654" s="310" t="s">
        <v>19803</v>
      </c>
      <c r="B6654" s="310" t="s">
        <v>19802</v>
      </c>
      <c r="C6654" s="310" t="s">
        <v>19798</v>
      </c>
      <c r="D6654" s="310" t="s">
        <v>19801</v>
      </c>
      <c r="E6654" s="310"/>
      <c r="F6654" s="310" t="s">
        <v>29089</v>
      </c>
      <c r="G6654" s="310"/>
      <c r="H6654" s="314">
        <v>3.7</v>
      </c>
      <c r="I6654" s="314">
        <v>15.86</v>
      </c>
      <c r="J6654" s="310" t="s">
        <v>583</v>
      </c>
      <c r="K6654" s="314">
        <v>34.999090000000002</v>
      </c>
      <c r="L6654" s="314">
        <v>-85.511539999999997</v>
      </c>
      <c r="M6654" s="100" t="s">
        <v>38386</v>
      </c>
      <c r="N6654" s="310" t="s">
        <v>29084</v>
      </c>
      <c r="O6654" s="310" t="s">
        <v>42448</v>
      </c>
      <c r="P6654" s="314">
        <v>4</v>
      </c>
      <c r="Q6654" s="310" t="s">
        <v>28332</v>
      </c>
      <c r="R6654" s="310" t="s">
        <v>25802</v>
      </c>
      <c r="S6654" s="310" t="s">
        <v>26197</v>
      </c>
      <c r="T6654" s="310"/>
      <c r="U6654" s="310" t="s">
        <v>26198</v>
      </c>
      <c r="V6654" s="310" t="s">
        <v>26199</v>
      </c>
      <c r="W6654" s="91" t="s">
        <v>19800</v>
      </c>
      <c r="X6654" s="91" t="s">
        <v>33400</v>
      </c>
      <c r="Y6654" s="97"/>
      <c r="AA6654" s="91" t="str">
        <v>RWATE003.7MI</v>
      </c>
    </row>
    <row r="6655" spans="1:27" s="91" customFormat="1" ht="15" customHeight="1" x14ac:dyDescent="0.35">
      <c r="A6655" s="310" t="s">
        <v>19805</v>
      </c>
      <c r="B6655" s="310" t="s">
        <v>19804</v>
      </c>
      <c r="C6655" s="310" t="s">
        <v>19798</v>
      </c>
      <c r="D6655" s="310" t="s">
        <v>19806</v>
      </c>
      <c r="E6655" s="310"/>
      <c r="F6655" s="310" t="s">
        <v>29089</v>
      </c>
      <c r="G6655" s="310"/>
      <c r="H6655" s="314">
        <v>4.5</v>
      </c>
      <c r="I6655" s="314">
        <v>2.4700000000000002</v>
      </c>
      <c r="J6655" s="310" t="s">
        <v>583</v>
      </c>
      <c r="K6655" s="314">
        <v>34.992649999999998</v>
      </c>
      <c r="L6655" s="314">
        <v>-85.484049999999996</v>
      </c>
      <c r="M6655" s="100" t="s">
        <v>38386</v>
      </c>
      <c r="N6655" s="310" t="s">
        <v>29084</v>
      </c>
      <c r="O6655" s="310" t="s">
        <v>42448</v>
      </c>
      <c r="P6655" s="314">
        <v>4</v>
      </c>
      <c r="Q6655" s="310" t="s">
        <v>28332</v>
      </c>
      <c r="R6655" s="310" t="s">
        <v>25802</v>
      </c>
      <c r="S6655" s="310" t="s">
        <v>26197</v>
      </c>
      <c r="T6655" s="310"/>
      <c r="U6655" s="310" t="s">
        <v>26198</v>
      </c>
      <c r="V6655" s="310" t="s">
        <v>26199</v>
      </c>
      <c r="Y6655" s="97"/>
      <c r="AA6655" s="91" t="str">
        <v>RWATE004.5MI</v>
      </c>
    </row>
    <row r="6656" spans="1:27" s="91" customFormat="1" ht="15" customHeight="1" x14ac:dyDescent="0.35">
      <c r="A6656" s="310" t="s">
        <v>19808</v>
      </c>
      <c r="B6656" s="310" t="s">
        <v>19807</v>
      </c>
      <c r="C6656" s="310" t="s">
        <v>19809</v>
      </c>
      <c r="D6656" s="310" t="s">
        <v>19810</v>
      </c>
      <c r="E6656" s="310"/>
      <c r="F6656" s="310" t="s">
        <v>44</v>
      </c>
      <c r="G6656" s="310"/>
      <c r="H6656" s="314">
        <v>1</v>
      </c>
      <c r="I6656" s="314">
        <v>111.95</v>
      </c>
      <c r="J6656" s="310" t="s">
        <v>766</v>
      </c>
      <c r="K6656" s="314">
        <v>35.365879999999997</v>
      </c>
      <c r="L6656" s="314">
        <v>-85.067179999999993</v>
      </c>
      <c r="M6656" s="100" t="s">
        <v>38386</v>
      </c>
      <c r="N6656" s="310" t="s">
        <v>29084</v>
      </c>
      <c r="O6656" s="310" t="s">
        <v>42133</v>
      </c>
      <c r="P6656" s="314">
        <v>3</v>
      </c>
      <c r="Q6656" s="310" t="s">
        <v>29366</v>
      </c>
      <c r="R6656" s="310" t="s">
        <v>25802</v>
      </c>
      <c r="S6656" s="310" t="s">
        <v>26197</v>
      </c>
      <c r="T6656" s="310" t="s">
        <v>26607</v>
      </c>
      <c r="U6656" s="310" t="s">
        <v>26207</v>
      </c>
      <c r="V6656" s="310" t="s">
        <v>26204</v>
      </c>
      <c r="W6656" s="91" t="s">
        <v>19811</v>
      </c>
      <c r="X6656" s="91" t="s">
        <v>33401</v>
      </c>
      <c r="Y6656" s="97"/>
      <c r="AA6656" s="91" t="str">
        <v>SALE001.0HM</v>
      </c>
    </row>
    <row r="6657" spans="1:27" s="91" customFormat="1" ht="15" customHeight="1" x14ac:dyDescent="0.35">
      <c r="A6657" s="310" t="s">
        <v>19813</v>
      </c>
      <c r="B6657" s="310" t="s">
        <v>19812</v>
      </c>
      <c r="C6657" s="310" t="s">
        <v>19809</v>
      </c>
      <c r="D6657" s="310" t="s">
        <v>19814</v>
      </c>
      <c r="E6657" s="310"/>
      <c r="F6657" s="310" t="s">
        <v>44</v>
      </c>
      <c r="G6657" s="310"/>
      <c r="H6657" s="314">
        <v>7.7</v>
      </c>
      <c r="I6657" s="314">
        <v>57</v>
      </c>
      <c r="J6657" s="310" t="s">
        <v>766</v>
      </c>
      <c r="K6657" s="314">
        <v>35.42662</v>
      </c>
      <c r="L6657" s="314">
        <v>-85.090100000000007</v>
      </c>
      <c r="M6657" s="100" t="s">
        <v>38386</v>
      </c>
      <c r="N6657" s="310" t="s">
        <v>29084</v>
      </c>
      <c r="O6657" s="310" t="s">
        <v>42133</v>
      </c>
      <c r="P6657" s="314">
        <v>3</v>
      </c>
      <c r="Q6657" s="310" t="s">
        <v>29367</v>
      </c>
      <c r="R6657" s="310" t="s">
        <v>25802</v>
      </c>
      <c r="S6657" s="310" t="s">
        <v>26197</v>
      </c>
      <c r="T6657" s="310"/>
      <c r="U6657" s="310" t="s">
        <v>26198</v>
      </c>
      <c r="V6657" s="310" t="s">
        <v>26204</v>
      </c>
      <c r="W6657" s="91" t="s">
        <v>35889</v>
      </c>
      <c r="X6657" s="91" t="s">
        <v>35890</v>
      </c>
      <c r="Y6657" s="97"/>
      <c r="AA6657" s="91" t="str">
        <v>SALE007.7HM</v>
      </c>
    </row>
    <row r="6658" spans="1:27" s="91" customFormat="1" ht="15" customHeight="1" x14ac:dyDescent="0.35">
      <c r="A6658" s="310" t="s">
        <v>19816</v>
      </c>
      <c r="B6658" s="310" t="s">
        <v>19815</v>
      </c>
      <c r="C6658" s="310" t="s">
        <v>19809</v>
      </c>
      <c r="D6658" s="310" t="s">
        <v>19817</v>
      </c>
      <c r="E6658" s="310"/>
      <c r="F6658" s="310" t="s">
        <v>44</v>
      </c>
      <c r="G6658" s="310"/>
      <c r="H6658" s="314">
        <v>8.5</v>
      </c>
      <c r="I6658" s="314">
        <v>14.15</v>
      </c>
      <c r="J6658" s="310" t="s">
        <v>2535</v>
      </c>
      <c r="K6658" s="314">
        <v>35.436030000000002</v>
      </c>
      <c r="L6658" s="314">
        <v>-85.091279999999998</v>
      </c>
      <c r="M6658" s="100" t="s">
        <v>38386</v>
      </c>
      <c r="N6658" s="310" t="s">
        <v>29084</v>
      </c>
      <c r="O6658" s="310" t="s">
        <v>42133</v>
      </c>
      <c r="P6658" s="314">
        <v>3</v>
      </c>
      <c r="Q6658" s="310" t="s">
        <v>29367</v>
      </c>
      <c r="R6658" s="310" t="s">
        <v>25802</v>
      </c>
      <c r="S6658" s="310" t="s">
        <v>26197</v>
      </c>
      <c r="T6658" s="310"/>
      <c r="U6658" s="310" t="s">
        <v>26198</v>
      </c>
      <c r="V6658" s="310" t="s">
        <v>26204</v>
      </c>
      <c r="X6658" s="91" t="s">
        <v>35891</v>
      </c>
      <c r="Y6658" s="97"/>
      <c r="AA6658" s="91" t="str">
        <v>SALE008.5RH</v>
      </c>
    </row>
    <row r="6659" spans="1:27" s="91" customFormat="1" ht="15" customHeight="1" x14ac:dyDescent="0.35">
      <c r="A6659" s="310" t="s">
        <v>19819</v>
      </c>
      <c r="B6659" s="310" t="s">
        <v>19818</v>
      </c>
      <c r="C6659" s="310" t="s">
        <v>19809</v>
      </c>
      <c r="D6659" s="310" t="s">
        <v>19820</v>
      </c>
      <c r="E6659" s="310"/>
      <c r="F6659" s="310" t="s">
        <v>44</v>
      </c>
      <c r="G6659" s="310"/>
      <c r="H6659" s="314">
        <v>10.4</v>
      </c>
      <c r="I6659" s="314">
        <v>10.76</v>
      </c>
      <c r="J6659" s="310" t="s">
        <v>2535</v>
      </c>
      <c r="K6659" s="314">
        <v>35.450420000000001</v>
      </c>
      <c r="L6659" s="314">
        <v>-85.074039999999997</v>
      </c>
      <c r="M6659" s="100" t="s">
        <v>38386</v>
      </c>
      <c r="N6659" s="310" t="s">
        <v>29084</v>
      </c>
      <c r="O6659" s="310" t="s">
        <v>42133</v>
      </c>
      <c r="P6659" s="314">
        <v>3</v>
      </c>
      <c r="Q6659" s="310" t="s">
        <v>29367</v>
      </c>
      <c r="R6659" s="310" t="s">
        <v>25802</v>
      </c>
      <c r="S6659" s="310" t="s">
        <v>26197</v>
      </c>
      <c r="T6659" s="310"/>
      <c r="U6659" s="310" t="s">
        <v>26198</v>
      </c>
      <c r="V6659" s="310" t="s">
        <v>26204</v>
      </c>
      <c r="Y6659" s="97"/>
      <c r="AA6659" s="91" t="str">
        <v>SALE010.4RH</v>
      </c>
    </row>
    <row r="6660" spans="1:27" s="91" customFormat="1" ht="15" customHeight="1" x14ac:dyDescent="0.35">
      <c r="A6660" s="310" t="s">
        <v>19822</v>
      </c>
      <c r="B6660" s="310" t="s">
        <v>19821</v>
      </c>
      <c r="C6660" s="310" t="s">
        <v>19809</v>
      </c>
      <c r="D6660" s="310" t="s">
        <v>19823</v>
      </c>
      <c r="E6660" s="310"/>
      <c r="F6660" s="310" t="s">
        <v>29089</v>
      </c>
      <c r="G6660" s="310"/>
      <c r="H6660" s="314">
        <v>15.8</v>
      </c>
      <c r="I6660" s="314">
        <v>1.27</v>
      </c>
      <c r="J6660" s="310" t="s">
        <v>2535</v>
      </c>
      <c r="K6660" s="314">
        <v>35.510280000000002</v>
      </c>
      <c r="L6660" s="314">
        <v>-85.051419999999993</v>
      </c>
      <c r="M6660" s="100" t="s">
        <v>38386</v>
      </c>
      <c r="N6660" s="310" t="s">
        <v>29084</v>
      </c>
      <c r="O6660" s="310" t="s">
        <v>42133</v>
      </c>
      <c r="P6660" s="314">
        <v>3</v>
      </c>
      <c r="Q6660" s="310" t="s">
        <v>29367</v>
      </c>
      <c r="R6660" s="310" t="s">
        <v>25802</v>
      </c>
      <c r="S6660" s="310" t="s">
        <v>26197</v>
      </c>
      <c r="T6660" s="310"/>
      <c r="U6660" s="310" t="s">
        <v>26198</v>
      </c>
      <c r="V6660" s="310" t="s">
        <v>26204</v>
      </c>
      <c r="W6660" s="91" t="s">
        <v>35892</v>
      </c>
      <c r="X6660" s="91" t="s">
        <v>33402</v>
      </c>
      <c r="Y6660" s="97"/>
      <c r="AA6660" s="91" t="str">
        <v>SALE015.8RH</v>
      </c>
    </row>
    <row r="6661" spans="1:27" s="91" customFormat="1" ht="15" customHeight="1" x14ac:dyDescent="0.35">
      <c r="A6661" s="310" t="s">
        <v>19825</v>
      </c>
      <c r="B6661" s="310" t="s">
        <v>19824</v>
      </c>
      <c r="C6661" s="310" t="s">
        <v>19826</v>
      </c>
      <c r="D6661" s="310" t="s">
        <v>19827</v>
      </c>
      <c r="E6661" s="310"/>
      <c r="F6661" s="310" t="s">
        <v>29089</v>
      </c>
      <c r="G6661" s="310"/>
      <c r="H6661" s="314">
        <v>0.1</v>
      </c>
      <c r="I6661" s="314">
        <v>0.01</v>
      </c>
      <c r="J6661" s="310" t="s">
        <v>2535</v>
      </c>
      <c r="K6661" s="314">
        <v>35.516359999999999</v>
      </c>
      <c r="L6661" s="314">
        <v>-85.051990000000004</v>
      </c>
      <c r="M6661" s="100" t="s">
        <v>38386</v>
      </c>
      <c r="N6661" s="310" t="s">
        <v>29084</v>
      </c>
      <c r="O6661" s="310" t="s">
        <v>42133</v>
      </c>
      <c r="P6661" s="314">
        <v>3</v>
      </c>
      <c r="Q6661" s="310" t="s">
        <v>29367</v>
      </c>
      <c r="R6661" s="310" t="s">
        <v>25802</v>
      </c>
      <c r="S6661" s="310" t="s">
        <v>26197</v>
      </c>
      <c r="T6661" s="310"/>
      <c r="U6661" s="310" t="s">
        <v>26198</v>
      </c>
      <c r="V6661" s="310" t="s">
        <v>26204</v>
      </c>
      <c r="W6661" s="91" t="s">
        <v>35893</v>
      </c>
      <c r="X6661" s="91" t="s">
        <v>40132</v>
      </c>
      <c r="Y6661" s="97"/>
      <c r="AA6661" s="91" t="str">
        <v>SALE016.1T0.1RH</v>
      </c>
    </row>
    <row r="6662" spans="1:27" s="91" customFormat="1" ht="15" customHeight="1" x14ac:dyDescent="0.35">
      <c r="A6662" s="310" t="s">
        <v>19829</v>
      </c>
      <c r="B6662" s="310" t="s">
        <v>19828</v>
      </c>
      <c r="C6662" s="310" t="s">
        <v>19809</v>
      </c>
      <c r="D6662" s="310" t="s">
        <v>19830</v>
      </c>
      <c r="E6662" s="310"/>
      <c r="F6662" s="310" t="s">
        <v>29089</v>
      </c>
      <c r="G6662" s="310"/>
      <c r="H6662" s="314">
        <v>16.5</v>
      </c>
      <c r="I6662" s="314">
        <v>0.79</v>
      </c>
      <c r="J6662" s="310" t="s">
        <v>2535</v>
      </c>
      <c r="K6662" s="314">
        <v>35.5184</v>
      </c>
      <c r="L6662" s="314">
        <v>-85.053120000000007</v>
      </c>
      <c r="M6662" s="100" t="s">
        <v>38386</v>
      </c>
      <c r="N6662" s="310" t="s">
        <v>29084</v>
      </c>
      <c r="O6662" s="310" t="s">
        <v>42133</v>
      </c>
      <c r="P6662" s="314">
        <v>3</v>
      </c>
      <c r="Q6662" s="310" t="s">
        <v>29367</v>
      </c>
      <c r="R6662" s="310" t="s">
        <v>25802</v>
      </c>
      <c r="S6662" s="310" t="s">
        <v>26197</v>
      </c>
      <c r="T6662" s="310"/>
      <c r="U6662" s="310" t="s">
        <v>26198</v>
      </c>
      <c r="V6662" s="310" t="s">
        <v>26204</v>
      </c>
      <c r="W6662" s="91" t="s">
        <v>35894</v>
      </c>
      <c r="X6662" s="91" t="s">
        <v>40132</v>
      </c>
      <c r="Y6662" s="97"/>
      <c r="AA6662" s="91" t="str">
        <v>SALE016.5RH</v>
      </c>
    </row>
    <row r="6663" spans="1:27" s="91" customFormat="1" ht="15" customHeight="1" x14ac:dyDescent="0.35">
      <c r="A6663" s="310" t="s">
        <v>19832</v>
      </c>
      <c r="B6663" s="310" t="s">
        <v>19831</v>
      </c>
      <c r="C6663" s="310" t="s">
        <v>19833</v>
      </c>
      <c r="D6663" s="310" t="s">
        <v>19834</v>
      </c>
      <c r="E6663" s="310"/>
      <c r="F6663" s="310" t="s">
        <v>44</v>
      </c>
      <c r="G6663" s="310"/>
      <c r="H6663" s="314">
        <v>0.1</v>
      </c>
      <c r="I6663" s="314">
        <v>1.94</v>
      </c>
      <c r="J6663" s="310" t="s">
        <v>68</v>
      </c>
      <c r="K6663" s="314">
        <v>36.423299999999998</v>
      </c>
      <c r="L6663" s="314">
        <v>-83.020799999999994</v>
      </c>
      <c r="M6663" s="100" t="s">
        <v>38388</v>
      </c>
      <c r="N6663" s="310" t="s">
        <v>18813</v>
      </c>
      <c r="O6663" s="310" t="s">
        <v>43179</v>
      </c>
      <c r="P6663" s="314">
        <v>4</v>
      </c>
      <c r="Q6663" s="310" t="s">
        <v>33403</v>
      </c>
      <c r="R6663" s="310" t="s">
        <v>25821</v>
      </c>
      <c r="S6663" s="310" t="s">
        <v>26197</v>
      </c>
      <c r="T6663" s="310"/>
      <c r="U6663" s="310" t="s">
        <v>26198</v>
      </c>
      <c r="V6663" s="310" t="s">
        <v>26204</v>
      </c>
      <c r="Y6663" s="97"/>
      <c r="AA6663" s="91" t="str">
        <v>SALEM000.1HS</v>
      </c>
    </row>
    <row r="6664" spans="1:27" s="91" customFormat="1" ht="15" customHeight="1" x14ac:dyDescent="0.35">
      <c r="A6664" s="310" t="s">
        <v>19836</v>
      </c>
      <c r="B6664" s="310" t="s">
        <v>19835</v>
      </c>
      <c r="C6664" s="310" t="s">
        <v>19837</v>
      </c>
      <c r="D6664" s="310" t="s">
        <v>19838</v>
      </c>
      <c r="E6664" s="310"/>
      <c r="F6664" s="310" t="s">
        <v>29083</v>
      </c>
      <c r="G6664" s="310"/>
      <c r="H6664" s="314">
        <v>7.4</v>
      </c>
      <c r="I6664" s="314">
        <v>40.94</v>
      </c>
      <c r="J6664" s="310" t="s">
        <v>22</v>
      </c>
      <c r="K6664" s="314">
        <v>36.608333000000002</v>
      </c>
      <c r="L6664" s="314">
        <v>-87.840280000000007</v>
      </c>
      <c r="M6664" s="100" t="s">
        <v>38380</v>
      </c>
      <c r="N6664" s="310" t="s">
        <v>26208</v>
      </c>
      <c r="O6664" s="310" t="s">
        <v>42331</v>
      </c>
      <c r="P6664" s="314">
        <v>5</v>
      </c>
      <c r="Q6664" s="310" t="s">
        <v>28333</v>
      </c>
      <c r="R6664" s="310" t="s">
        <v>25829</v>
      </c>
      <c r="S6664" s="310" t="s">
        <v>26197</v>
      </c>
      <c r="T6664" s="310"/>
      <c r="U6664" s="310" t="s">
        <v>26198</v>
      </c>
      <c r="V6664" s="310" t="s">
        <v>26199</v>
      </c>
      <c r="X6664" s="91" t="s">
        <v>31684</v>
      </c>
      <c r="Y6664" s="97"/>
      <c r="AA6664" s="91" t="str">
        <v>SALIN007.4ST</v>
      </c>
    </row>
    <row r="6665" spans="1:27" s="91" customFormat="1" ht="15" customHeight="1" x14ac:dyDescent="0.35">
      <c r="A6665" s="310" t="s">
        <v>19840</v>
      </c>
      <c r="B6665" s="310" t="s">
        <v>19839</v>
      </c>
      <c r="C6665" s="310" t="s">
        <v>19837</v>
      </c>
      <c r="D6665" s="310" t="s">
        <v>19841</v>
      </c>
      <c r="E6665" s="310"/>
      <c r="F6665" s="310" t="s">
        <v>29083</v>
      </c>
      <c r="G6665" s="310"/>
      <c r="H6665" s="314">
        <v>9.5</v>
      </c>
      <c r="I6665" s="314">
        <v>32.44</v>
      </c>
      <c r="J6665" s="310" t="s">
        <v>22</v>
      </c>
      <c r="K6665" s="314">
        <v>36.611944000000001</v>
      </c>
      <c r="L6665" s="314">
        <v>-87.8125</v>
      </c>
      <c r="M6665" s="100" t="s">
        <v>38380</v>
      </c>
      <c r="N6665" s="310" t="s">
        <v>26208</v>
      </c>
      <c r="O6665" s="310" t="s">
        <v>42331</v>
      </c>
      <c r="P6665" s="314">
        <v>5</v>
      </c>
      <c r="Q6665" s="310" t="s">
        <v>28333</v>
      </c>
      <c r="R6665" s="310" t="s">
        <v>25829</v>
      </c>
      <c r="S6665" s="310" t="s">
        <v>26197</v>
      </c>
      <c r="T6665" s="310"/>
      <c r="U6665" s="310" t="s">
        <v>26198</v>
      </c>
      <c r="V6665" s="310" t="s">
        <v>26199</v>
      </c>
      <c r="Y6665" s="97"/>
      <c r="AA6665" s="91" t="str">
        <v>SALIN009.5ST</v>
      </c>
    </row>
    <row r="6666" spans="1:27" s="91" customFormat="1" ht="15" customHeight="1" x14ac:dyDescent="0.35">
      <c r="A6666" s="310" t="s">
        <v>19843</v>
      </c>
      <c r="B6666" s="310" t="s">
        <v>19842</v>
      </c>
      <c r="C6666" s="310" t="s">
        <v>19844</v>
      </c>
      <c r="D6666" s="310" t="s">
        <v>1422</v>
      </c>
      <c r="E6666" s="310"/>
      <c r="F6666" s="310" t="s">
        <v>33</v>
      </c>
      <c r="G6666" s="310"/>
      <c r="H6666" s="314">
        <v>0.1</v>
      </c>
      <c r="I6666" s="314">
        <v>3.21</v>
      </c>
      <c r="J6666" s="310" t="s">
        <v>76</v>
      </c>
      <c r="K6666" s="314">
        <v>35.582129999999999</v>
      </c>
      <c r="L6666" s="314">
        <v>-86.271259999999998</v>
      </c>
      <c r="M6666" s="100" t="s">
        <v>38389</v>
      </c>
      <c r="N6666" s="310" t="s">
        <v>26217</v>
      </c>
      <c r="O6666" s="310" t="s">
        <v>42104</v>
      </c>
      <c r="P6666" s="314">
        <v>4</v>
      </c>
      <c r="Q6666" s="310" t="s">
        <v>33404</v>
      </c>
      <c r="R6666" s="310" t="s">
        <v>25808</v>
      </c>
      <c r="S6666" s="310" t="s">
        <v>26197</v>
      </c>
      <c r="T6666" s="310"/>
      <c r="U6666" s="310" t="s">
        <v>26198</v>
      </c>
      <c r="V6666" s="310" t="s">
        <v>26199</v>
      </c>
      <c r="X6666" s="91" t="s">
        <v>29982</v>
      </c>
      <c r="Y6666" s="97"/>
      <c r="AA6666" s="91" t="str">
        <v>SALLI000.1BE</v>
      </c>
    </row>
    <row r="6667" spans="1:27" s="91" customFormat="1" ht="15" customHeight="1" x14ac:dyDescent="0.35">
      <c r="A6667" t="s">
        <v>19846</v>
      </c>
      <c r="B6667" t="s">
        <v>19845</v>
      </c>
      <c r="C6667" t="s">
        <v>19847</v>
      </c>
      <c r="D6667" t="s">
        <v>19848</v>
      </c>
      <c r="E6667"/>
      <c r="F6667" t="s">
        <v>58</v>
      </c>
      <c r="G6667"/>
      <c r="H6667">
        <v>1.2</v>
      </c>
      <c r="I6667">
        <v>2.29</v>
      </c>
      <c r="J6667" t="s">
        <v>1480</v>
      </c>
      <c r="K6667">
        <v>35.302579999999999</v>
      </c>
      <c r="L6667">
        <v>-85.752690000000001</v>
      </c>
      <c r="M6667" s="100" t="s">
        <v>38457</v>
      </c>
      <c r="N6667" t="s">
        <v>26336</v>
      </c>
      <c r="O6667" t="s">
        <v>42867</v>
      </c>
      <c r="P6667">
        <v>2</v>
      </c>
      <c r="Q6667" t="s">
        <v>32467</v>
      </c>
      <c r="R6667" t="s">
        <v>25802</v>
      </c>
      <c r="S6667" t="s">
        <v>26197</v>
      </c>
      <c r="T6667"/>
      <c r="U6667" t="s">
        <v>26198</v>
      </c>
      <c r="V6667" t="s">
        <v>26199</v>
      </c>
      <c r="X6667" s="91" t="s">
        <v>33405</v>
      </c>
      <c r="Y6667" s="97"/>
      <c r="AA6667" s="91" t="str">
        <v>SALLY001.2GY</v>
      </c>
    </row>
    <row r="6668" spans="1:27" s="91" customFormat="1" ht="15" customHeight="1" x14ac:dyDescent="0.35">
      <c r="A6668" s="310" t="s">
        <v>19850</v>
      </c>
      <c r="B6668" s="310" t="s">
        <v>19849</v>
      </c>
      <c r="C6668" s="310" t="s">
        <v>19851</v>
      </c>
      <c r="D6668" s="310" t="s">
        <v>19852</v>
      </c>
      <c r="E6668" s="310"/>
      <c r="F6668" s="310" t="s">
        <v>29083</v>
      </c>
      <c r="G6668" s="310"/>
      <c r="H6668" s="314">
        <v>0.2</v>
      </c>
      <c r="I6668" s="314">
        <v>7.05</v>
      </c>
      <c r="J6668" s="310" t="s">
        <v>868</v>
      </c>
      <c r="K6668" s="314">
        <v>36.266111000000002</v>
      </c>
      <c r="L6668" s="314">
        <v>-87.562222000000006</v>
      </c>
      <c r="M6668" s="314" t="s">
        <v>38380</v>
      </c>
      <c r="N6668" s="310" t="s">
        <v>26208</v>
      </c>
      <c r="O6668" s="310" t="s">
        <v>42605</v>
      </c>
      <c r="P6668" s="314">
        <v>5</v>
      </c>
      <c r="Q6668" s="310" t="s">
        <v>28334</v>
      </c>
      <c r="R6668" s="310" t="s">
        <v>25829</v>
      </c>
      <c r="S6668" s="310" t="s">
        <v>26197</v>
      </c>
      <c r="T6668" s="310"/>
      <c r="U6668" s="310" t="s">
        <v>26198</v>
      </c>
      <c r="V6668" s="310" t="s">
        <v>26199</v>
      </c>
      <c r="Y6668" s="97"/>
      <c r="AA6668" s="91" t="str">
        <v>SALMO000.2HO</v>
      </c>
    </row>
    <row r="6669" spans="1:27" s="91" customFormat="1" ht="15" customHeight="1" x14ac:dyDescent="0.35">
      <c r="A6669" t="s">
        <v>19854</v>
      </c>
      <c r="B6669" t="s">
        <v>19853</v>
      </c>
      <c r="C6669" t="s">
        <v>19851</v>
      </c>
      <c r="D6669" t="s">
        <v>19855</v>
      </c>
      <c r="E6669"/>
      <c r="F6669" t="s">
        <v>29083</v>
      </c>
      <c r="G6669"/>
      <c r="H6669">
        <v>1.8</v>
      </c>
      <c r="I6669">
        <v>5.03</v>
      </c>
      <c r="J6669" t="s">
        <v>868</v>
      </c>
      <c r="K6669">
        <v>36.254640000000002</v>
      </c>
      <c r="L6669">
        <v>-87.580650000000006</v>
      </c>
      <c r="M6669" s="100" t="s">
        <v>38380</v>
      </c>
      <c r="N6669" t="s">
        <v>26208</v>
      </c>
      <c r="O6669" t="s">
        <v>42605</v>
      </c>
      <c r="P6669">
        <v>5</v>
      </c>
      <c r="Q6669" t="s">
        <v>28334</v>
      </c>
      <c r="R6669" t="s">
        <v>25829</v>
      </c>
      <c r="S6669" t="s">
        <v>26197</v>
      </c>
      <c r="T6669"/>
      <c r="U6669" t="s">
        <v>26198</v>
      </c>
      <c r="V6669" t="s">
        <v>26199</v>
      </c>
      <c r="X6669" s="91" t="s">
        <v>33406</v>
      </c>
      <c r="Y6669" s="97"/>
      <c r="AA6669" s="91" t="str">
        <v>SALMO001.8HO</v>
      </c>
    </row>
    <row r="6670" spans="1:27" s="91" customFormat="1" ht="15" customHeight="1" x14ac:dyDescent="0.35">
      <c r="A6670" t="s">
        <v>19857</v>
      </c>
      <c r="B6670" t="s">
        <v>19856</v>
      </c>
      <c r="C6670" t="s">
        <v>19858</v>
      </c>
      <c r="D6670" t="s">
        <v>19859</v>
      </c>
      <c r="E6670"/>
      <c r="F6670" t="s">
        <v>9</v>
      </c>
      <c r="G6670"/>
      <c r="H6670">
        <v>2</v>
      </c>
      <c r="I6670">
        <v>1.17</v>
      </c>
      <c r="J6670" t="s">
        <v>354</v>
      </c>
      <c r="K6670">
        <v>35.32582</v>
      </c>
      <c r="L6670">
        <v>-88.345640000000003</v>
      </c>
      <c r="M6670" s="100" t="s">
        <v>38402</v>
      </c>
      <c r="N6670" t="s">
        <v>26242</v>
      </c>
      <c r="O6670" t="s">
        <v>42467</v>
      </c>
      <c r="P6670">
        <v>3</v>
      </c>
      <c r="Q6670" t="s">
        <v>33407</v>
      </c>
      <c r="R6670" t="s">
        <v>25816</v>
      </c>
      <c r="S6670" t="s">
        <v>26197</v>
      </c>
      <c r="T6670"/>
      <c r="U6670" t="s">
        <v>26198</v>
      </c>
      <c r="V6670" t="s">
        <v>26199</v>
      </c>
      <c r="W6670" s="91" t="s">
        <v>19860</v>
      </c>
      <c r="X6670" s="91" t="s">
        <v>33408</v>
      </c>
      <c r="Y6670" s="97"/>
      <c r="AA6670" s="91" t="str">
        <v>SALT002.0HD</v>
      </c>
    </row>
    <row r="6671" spans="1:27" s="91" customFormat="1" ht="15" customHeight="1" x14ac:dyDescent="0.35">
      <c r="A6671" s="310" t="s">
        <v>19862</v>
      </c>
      <c r="B6671" s="310" t="s">
        <v>19861</v>
      </c>
      <c r="C6671" s="310" t="s">
        <v>19863</v>
      </c>
      <c r="D6671" s="310" t="s">
        <v>19864</v>
      </c>
      <c r="E6671" s="310"/>
      <c r="F6671" s="310" t="s">
        <v>29090</v>
      </c>
      <c r="G6671" s="310"/>
      <c r="H6671" s="314">
        <v>0.1</v>
      </c>
      <c r="I6671" s="314">
        <v>3.67</v>
      </c>
      <c r="J6671" s="310" t="s">
        <v>625</v>
      </c>
      <c r="K6671" s="314">
        <v>36.00994</v>
      </c>
      <c r="L6671" s="314">
        <v>-82.554119999999998</v>
      </c>
      <c r="M6671" s="314" t="s">
        <v>38387</v>
      </c>
      <c r="N6671" s="310" t="s">
        <v>26214</v>
      </c>
      <c r="O6671" s="310" t="s">
        <v>42356</v>
      </c>
      <c r="P6671" s="314">
        <v>5</v>
      </c>
      <c r="Q6671" s="310" t="s">
        <v>33409</v>
      </c>
      <c r="R6671" s="310" t="s">
        <v>25821</v>
      </c>
      <c r="S6671" s="310" t="s">
        <v>26197</v>
      </c>
      <c r="T6671" s="310"/>
      <c r="U6671" s="310" t="s">
        <v>26198</v>
      </c>
      <c r="V6671" s="310" t="s">
        <v>26204</v>
      </c>
      <c r="X6671" s="91" t="s">
        <v>35895</v>
      </c>
      <c r="Y6671" s="97"/>
      <c r="AA6671" s="91" t="str">
        <v>SAMS000.1UC</v>
      </c>
    </row>
    <row r="6672" spans="1:27" s="91" customFormat="1" ht="15" customHeight="1" x14ac:dyDescent="0.35">
      <c r="A6672" s="310" t="s">
        <v>19866</v>
      </c>
      <c r="B6672" s="310" t="s">
        <v>19865</v>
      </c>
      <c r="C6672" s="310" t="s">
        <v>19863</v>
      </c>
      <c r="D6672" s="310" t="s">
        <v>19867</v>
      </c>
      <c r="E6672" s="310"/>
      <c r="F6672" s="310" t="s">
        <v>29083</v>
      </c>
      <c r="G6672" s="310"/>
      <c r="H6672" s="314">
        <v>2.7</v>
      </c>
      <c r="I6672" s="314">
        <v>9.7100000000000009</v>
      </c>
      <c r="J6672" s="310" t="s">
        <v>690</v>
      </c>
      <c r="K6672" s="314">
        <v>36.211666999999998</v>
      </c>
      <c r="L6672" s="314">
        <v>-87.042221999999995</v>
      </c>
      <c r="M6672" s="314" t="s">
        <v>38414</v>
      </c>
      <c r="N6672" s="310" t="s">
        <v>26254</v>
      </c>
      <c r="O6672" s="310" t="s">
        <v>42172</v>
      </c>
      <c r="P6672" s="314">
        <v>5</v>
      </c>
      <c r="Q6672" s="310" t="s">
        <v>33410</v>
      </c>
      <c r="R6672" s="310" t="s">
        <v>25829</v>
      </c>
      <c r="S6672" s="310" t="s">
        <v>26197</v>
      </c>
      <c r="T6672" s="310"/>
      <c r="U6672" s="310" t="s">
        <v>26198</v>
      </c>
      <c r="V6672" s="310" t="s">
        <v>26199</v>
      </c>
      <c r="W6672" s="91" t="s">
        <v>19868</v>
      </c>
      <c r="Y6672" s="97"/>
      <c r="AA6672" s="91" t="str">
        <v>SAMS002.7CH</v>
      </c>
    </row>
    <row r="6673" spans="1:27" s="91" customFormat="1" ht="15" customHeight="1" x14ac:dyDescent="0.35">
      <c r="A6673" t="s">
        <v>33411</v>
      </c>
      <c r="B6673" t="s">
        <v>33412</v>
      </c>
      <c r="C6673" t="s">
        <v>19863</v>
      </c>
      <c r="D6673" t="s">
        <v>33413</v>
      </c>
      <c r="E6673"/>
      <c r="F6673" t="s">
        <v>28981</v>
      </c>
      <c r="G6673"/>
      <c r="H6673">
        <v>3.2</v>
      </c>
      <c r="I6673">
        <v>0.33</v>
      </c>
      <c r="J6673" t="s">
        <v>625</v>
      </c>
      <c r="K6673">
        <v>35.961010000000002</v>
      </c>
      <c r="L6673">
        <v>-82.566289999999995</v>
      </c>
      <c r="M6673" s="100" t="s">
        <v>38387</v>
      </c>
      <c r="N6673" t="s">
        <v>26214</v>
      </c>
      <c r="O6673" t="s">
        <v>42356</v>
      </c>
      <c r="P6673">
        <v>5</v>
      </c>
      <c r="Q6673" t="s">
        <v>33409</v>
      </c>
      <c r="R6673" t="s">
        <v>25821</v>
      </c>
      <c r="S6673" t="s">
        <v>26197</v>
      </c>
      <c r="T6673"/>
      <c r="U6673" t="s">
        <v>26198</v>
      </c>
      <c r="V6673" t="s">
        <v>26204</v>
      </c>
      <c r="Y6673" s="97"/>
      <c r="AA6673" s="91" t="str">
        <v>SAMS003.2UC</v>
      </c>
    </row>
    <row r="6674" spans="1:27" s="91" customFormat="1" ht="15" customHeight="1" x14ac:dyDescent="0.35">
      <c r="A6674" s="310" t="s">
        <v>19870</v>
      </c>
      <c r="B6674" s="310" t="s">
        <v>19869</v>
      </c>
      <c r="C6674" s="310" t="s">
        <v>19871</v>
      </c>
      <c r="D6674" s="310" t="s">
        <v>19872</v>
      </c>
      <c r="E6674" s="310"/>
      <c r="F6674" s="310" t="s">
        <v>44</v>
      </c>
      <c r="G6674" s="310"/>
      <c r="H6674" s="314">
        <v>0.3</v>
      </c>
      <c r="I6674" s="314">
        <v>10.83</v>
      </c>
      <c r="J6674" s="310" t="s">
        <v>359</v>
      </c>
      <c r="K6674" s="314">
        <v>35.9773</v>
      </c>
      <c r="L6674" s="314">
        <v>-83.832700000000003</v>
      </c>
      <c r="M6674" s="314" t="s">
        <v>38388</v>
      </c>
      <c r="N6674" s="310" t="s">
        <v>18813</v>
      </c>
      <c r="O6674" s="310" t="s">
        <v>42593</v>
      </c>
      <c r="P6674" s="314">
        <v>4</v>
      </c>
      <c r="Q6674" s="310" t="s">
        <v>28568</v>
      </c>
      <c r="R6674" s="310" t="s">
        <v>25825</v>
      </c>
      <c r="S6674" s="310" t="s">
        <v>26197</v>
      </c>
      <c r="T6674" s="310"/>
      <c r="U6674" s="310" t="s">
        <v>26198</v>
      </c>
      <c r="V6674" s="310" t="s">
        <v>26204</v>
      </c>
      <c r="X6674" s="91" t="s">
        <v>33414</v>
      </c>
      <c r="Y6674" s="97"/>
      <c r="AA6674" s="91" t="str">
        <v>SAND000.3KN</v>
      </c>
    </row>
    <row r="6675" spans="1:27" s="91" customFormat="1" ht="15" customHeight="1" x14ac:dyDescent="0.35">
      <c r="A6675" s="310" t="s">
        <v>19874</v>
      </c>
      <c r="B6675" s="310" t="s">
        <v>19873</v>
      </c>
      <c r="C6675" s="310" t="s">
        <v>19875</v>
      </c>
      <c r="D6675" s="310" t="s">
        <v>19876</v>
      </c>
      <c r="E6675" s="310"/>
      <c r="F6675" s="310" t="s">
        <v>27</v>
      </c>
      <c r="G6675" s="310"/>
      <c r="H6675" s="314">
        <v>1.8</v>
      </c>
      <c r="I6675" s="314">
        <v>6.05</v>
      </c>
      <c r="J6675" s="310" t="s">
        <v>888</v>
      </c>
      <c r="K6675" s="314">
        <v>35.793779999999998</v>
      </c>
      <c r="L6675" s="314">
        <v>-89.039919999999995</v>
      </c>
      <c r="M6675" s="314" t="s">
        <v>38429</v>
      </c>
      <c r="N6675" s="310" t="s">
        <v>26286</v>
      </c>
      <c r="O6675" s="310" t="s">
        <v>43172</v>
      </c>
      <c r="P6675" s="314">
        <v>2</v>
      </c>
      <c r="Q6675" s="310" t="s">
        <v>28335</v>
      </c>
      <c r="R6675" s="310" t="s">
        <v>25816</v>
      </c>
      <c r="S6675" s="310" t="s">
        <v>26197</v>
      </c>
      <c r="T6675" s="310"/>
      <c r="U6675" s="310" t="s">
        <v>26198</v>
      </c>
      <c r="V6675" s="310" t="s">
        <v>26199</v>
      </c>
      <c r="Y6675" s="97"/>
      <c r="AA6675" s="91" t="str">
        <v>SAND001.8CK</v>
      </c>
    </row>
    <row r="6676" spans="1:27" s="91" customFormat="1" ht="15" customHeight="1" x14ac:dyDescent="0.35">
      <c r="A6676" s="310" t="s">
        <v>19878</v>
      </c>
      <c r="B6676" s="310" t="s">
        <v>19877</v>
      </c>
      <c r="C6676" s="310" t="s">
        <v>19879</v>
      </c>
      <c r="D6676" s="310" t="s">
        <v>14702</v>
      </c>
      <c r="E6676" s="310"/>
      <c r="F6676" s="310" t="s">
        <v>29088</v>
      </c>
      <c r="G6676" s="310"/>
      <c r="H6676" s="314">
        <v>0.1</v>
      </c>
      <c r="I6676" s="314">
        <v>2.95</v>
      </c>
      <c r="J6676" s="310" t="s">
        <v>793</v>
      </c>
      <c r="K6676" s="314">
        <v>36.548279999999998</v>
      </c>
      <c r="L6676" s="314">
        <v>-86.713030000000003</v>
      </c>
      <c r="M6676" s="314" t="s">
        <v>38413</v>
      </c>
      <c r="N6676" s="310" t="s">
        <v>26250</v>
      </c>
      <c r="O6676" s="310" t="s">
        <v>42790</v>
      </c>
      <c r="P6676" s="314">
        <v>4</v>
      </c>
      <c r="Q6676" s="310" t="s">
        <v>33415</v>
      </c>
      <c r="R6676" s="310" t="s">
        <v>25829</v>
      </c>
      <c r="S6676" s="310" t="s">
        <v>26197</v>
      </c>
      <c r="T6676" s="310"/>
      <c r="U6676" s="310" t="s">
        <v>26198</v>
      </c>
      <c r="V6676" s="310" t="s">
        <v>26199</v>
      </c>
      <c r="X6676" s="91" t="s">
        <v>33416</v>
      </c>
      <c r="Y6676" s="97"/>
      <c r="AA6676" s="91" t="str">
        <v>SANDE000.1RN</v>
      </c>
    </row>
    <row r="6677" spans="1:27" s="91" customFormat="1" ht="15" customHeight="1" x14ac:dyDescent="0.35">
      <c r="A6677" t="s">
        <v>19881</v>
      </c>
      <c r="B6677" t="s">
        <v>19880</v>
      </c>
      <c r="C6677" t="s">
        <v>19882</v>
      </c>
      <c r="D6677" t="s">
        <v>19883</v>
      </c>
      <c r="E6677"/>
      <c r="F6677" t="s">
        <v>33</v>
      </c>
      <c r="G6677"/>
      <c r="H6677">
        <v>0.1</v>
      </c>
      <c r="I6677">
        <v>9.56</v>
      </c>
      <c r="J6677" t="s">
        <v>39</v>
      </c>
      <c r="K6677">
        <v>36.377777999999999</v>
      </c>
      <c r="L6677">
        <v>-85.948333000000005</v>
      </c>
      <c r="M6677" s="100" t="s">
        <v>38431</v>
      </c>
      <c r="N6677" t="s">
        <v>26295</v>
      </c>
      <c r="O6677" t="s">
        <v>42323</v>
      </c>
      <c r="P6677">
        <v>4</v>
      </c>
      <c r="Q6677" t="s">
        <v>28336</v>
      </c>
      <c r="R6677" t="s">
        <v>25812</v>
      </c>
      <c r="S6677" t="s">
        <v>26197</v>
      </c>
      <c r="T6677"/>
      <c r="U6677" t="s">
        <v>26198</v>
      </c>
      <c r="V6677" t="s">
        <v>26199</v>
      </c>
      <c r="X6677" s="91" t="s">
        <v>35896</v>
      </c>
      <c r="Y6677" s="97"/>
      <c r="AA6677" s="91" t="str">
        <v>SANDE000.1SM</v>
      </c>
    </row>
    <row r="6678" spans="1:27" s="91" customFormat="1" ht="15" customHeight="1" x14ac:dyDescent="0.35">
      <c r="A6678" t="s">
        <v>19885</v>
      </c>
      <c r="B6678" t="s">
        <v>19884</v>
      </c>
      <c r="C6678" t="s">
        <v>19886</v>
      </c>
      <c r="D6678" t="s">
        <v>19887</v>
      </c>
      <c r="E6678"/>
      <c r="F6678" t="s">
        <v>33</v>
      </c>
      <c r="G6678"/>
      <c r="H6678">
        <v>0.2</v>
      </c>
      <c r="I6678">
        <v>3.42</v>
      </c>
      <c r="J6678" t="s">
        <v>1391</v>
      </c>
      <c r="K6678">
        <v>35.410490000000003</v>
      </c>
      <c r="L6678">
        <v>-86.803229999999999</v>
      </c>
      <c r="M6678" s="100" t="s">
        <v>38389</v>
      </c>
      <c r="N6678" t="s">
        <v>26217</v>
      </c>
      <c r="O6678" t="s">
        <v>42162</v>
      </c>
      <c r="P6678">
        <v>4</v>
      </c>
      <c r="Q6678" t="s">
        <v>28337</v>
      </c>
      <c r="R6678" t="s">
        <v>25808</v>
      </c>
      <c r="S6678" t="s">
        <v>26197</v>
      </c>
      <c r="T6678"/>
      <c r="U6678" t="s">
        <v>26198</v>
      </c>
      <c r="V6678" t="s">
        <v>26199</v>
      </c>
      <c r="X6678" s="91" t="s">
        <v>29982</v>
      </c>
      <c r="Y6678" s="97"/>
      <c r="AA6678" s="91" t="str">
        <v>SANDE000.2ML</v>
      </c>
    </row>
    <row r="6679" spans="1:27" s="91" customFormat="1" ht="15" customHeight="1" x14ac:dyDescent="0.35">
      <c r="A6679" t="s">
        <v>19889</v>
      </c>
      <c r="B6679" t="s">
        <v>19888</v>
      </c>
      <c r="C6679" t="s">
        <v>19882</v>
      </c>
      <c r="D6679" t="s">
        <v>19890</v>
      </c>
      <c r="E6679"/>
      <c r="F6679" t="s">
        <v>33</v>
      </c>
      <c r="G6679"/>
      <c r="H6679">
        <v>0.2</v>
      </c>
      <c r="I6679">
        <v>7.14</v>
      </c>
      <c r="J6679" t="s">
        <v>39</v>
      </c>
      <c r="K6679">
        <v>36.379199999999997</v>
      </c>
      <c r="L6679">
        <v>-85.948359999999994</v>
      </c>
      <c r="M6679" s="100" t="s">
        <v>38431</v>
      </c>
      <c r="N6679" t="s">
        <v>26295</v>
      </c>
      <c r="O6679" t="s">
        <v>42323</v>
      </c>
      <c r="P6679">
        <v>4</v>
      </c>
      <c r="Q6679" t="s">
        <v>28336</v>
      </c>
      <c r="R6679" t="s">
        <v>25812</v>
      </c>
      <c r="S6679" t="s">
        <v>26197</v>
      </c>
      <c r="T6679"/>
      <c r="U6679" t="s">
        <v>26198</v>
      </c>
      <c r="V6679" t="s">
        <v>26199</v>
      </c>
      <c r="X6679" s="91" t="s">
        <v>33417</v>
      </c>
      <c r="Y6679" s="97"/>
      <c r="AA6679" s="91" t="str">
        <v>SANDE000.2SM</v>
      </c>
    </row>
    <row r="6680" spans="1:27" s="91" customFormat="1" ht="15" customHeight="1" x14ac:dyDescent="0.35">
      <c r="A6680" t="s">
        <v>33418</v>
      </c>
      <c r="B6680" t="s">
        <v>9174</v>
      </c>
      <c r="C6680" t="s">
        <v>33419</v>
      </c>
      <c r="D6680" t="s">
        <v>9175</v>
      </c>
      <c r="E6680"/>
      <c r="F6680" t="s">
        <v>29083</v>
      </c>
      <c r="G6680"/>
      <c r="H6680">
        <v>0.3</v>
      </c>
      <c r="I6680">
        <v>0.16</v>
      </c>
      <c r="J6680" t="s">
        <v>121</v>
      </c>
      <c r="K6680">
        <v>36.014308</v>
      </c>
      <c r="L6680">
        <v>-88.059374000000005</v>
      </c>
      <c r="M6680" s="100" t="s">
        <v>38392</v>
      </c>
      <c r="N6680" t="s">
        <v>26221</v>
      </c>
      <c r="O6680" t="s">
        <v>42862</v>
      </c>
      <c r="P6680">
        <v>3</v>
      </c>
      <c r="Q6680" t="s">
        <v>27233</v>
      </c>
      <c r="R6680" t="s">
        <v>25816</v>
      </c>
      <c r="S6680" t="s">
        <v>26197</v>
      </c>
      <c r="T6680"/>
      <c r="U6680" t="s">
        <v>26198</v>
      </c>
      <c r="V6680" t="s">
        <v>26199</v>
      </c>
      <c r="W6680" s="91" t="s">
        <v>35897</v>
      </c>
      <c r="X6680" s="91" t="s">
        <v>35898</v>
      </c>
      <c r="Y6680" s="97"/>
      <c r="AA6680" s="91" t="str">
        <v>SANDO0.3T1.8T1.4BN</v>
      </c>
    </row>
    <row r="6681" spans="1:27" s="91" customFormat="1" ht="15" customHeight="1" x14ac:dyDescent="0.35">
      <c r="A6681" t="s">
        <v>19892</v>
      </c>
      <c r="B6681" t="s">
        <v>19891</v>
      </c>
      <c r="C6681" t="s">
        <v>19893</v>
      </c>
      <c r="D6681" t="s">
        <v>19894</v>
      </c>
      <c r="E6681"/>
      <c r="F6681" t="s">
        <v>9</v>
      </c>
      <c r="G6681"/>
      <c r="H6681">
        <v>0.5</v>
      </c>
      <c r="I6681">
        <v>4.92</v>
      </c>
      <c r="J6681" t="s">
        <v>4536</v>
      </c>
      <c r="K6681">
        <v>35.459180000000003</v>
      </c>
      <c r="L6681">
        <v>-88.515259999999998</v>
      </c>
      <c r="M6681" s="100" t="s">
        <v>38381</v>
      </c>
      <c r="N6681" t="s">
        <v>26209</v>
      </c>
      <c r="O6681" t="s">
        <v>42279</v>
      </c>
      <c r="P6681">
        <v>1</v>
      </c>
      <c r="Q6681" t="s">
        <v>33420</v>
      </c>
      <c r="R6681" t="s">
        <v>25816</v>
      </c>
      <c r="S6681" t="s">
        <v>26197</v>
      </c>
      <c r="T6681"/>
      <c r="U6681" t="s">
        <v>26198</v>
      </c>
      <c r="V6681" t="s">
        <v>26199</v>
      </c>
      <c r="Y6681" s="97"/>
      <c r="AA6681" s="91" t="str">
        <v>SANDY000.5CS</v>
      </c>
    </row>
    <row r="6682" spans="1:27" s="91" customFormat="1" ht="15" customHeight="1" x14ac:dyDescent="0.35">
      <c r="A6682" t="s">
        <v>19896</v>
      </c>
      <c r="B6682" t="s">
        <v>19895</v>
      </c>
      <c r="C6682" t="s">
        <v>19893</v>
      </c>
      <c r="D6682" t="s">
        <v>19897</v>
      </c>
      <c r="E6682"/>
      <c r="F6682" t="s">
        <v>27</v>
      </c>
      <c r="G6682"/>
      <c r="H6682">
        <v>0.5</v>
      </c>
      <c r="I6682">
        <v>4.08</v>
      </c>
      <c r="J6682" t="s">
        <v>28</v>
      </c>
      <c r="K6682">
        <v>35.617800000000003</v>
      </c>
      <c r="L6682">
        <v>-88.843699999999998</v>
      </c>
      <c r="M6682" s="100" t="s">
        <v>38381</v>
      </c>
      <c r="N6682" t="s">
        <v>26209</v>
      </c>
      <c r="O6682" t="s">
        <v>42198</v>
      </c>
      <c r="P6682">
        <v>1</v>
      </c>
      <c r="Q6682" t="s">
        <v>28338</v>
      </c>
      <c r="R6682" t="s">
        <v>25816</v>
      </c>
      <c r="S6682" t="s">
        <v>26197</v>
      </c>
      <c r="T6682"/>
      <c r="U6682" t="s">
        <v>26198</v>
      </c>
      <c r="V6682" t="s">
        <v>26199</v>
      </c>
      <c r="W6682" s="91" t="s">
        <v>19898</v>
      </c>
      <c r="X6682" s="91" t="s">
        <v>33421</v>
      </c>
      <c r="Y6682" s="97"/>
      <c r="AA6682" s="91" t="str">
        <v>SANDY000.5MN</v>
      </c>
    </row>
    <row r="6683" spans="1:27" s="91" customFormat="1" ht="15" customHeight="1" x14ac:dyDescent="0.35">
      <c r="A6683" t="s">
        <v>19900</v>
      </c>
      <c r="B6683" t="s">
        <v>19899</v>
      </c>
      <c r="C6683" t="s">
        <v>19893</v>
      </c>
      <c r="D6683" t="s">
        <v>19901</v>
      </c>
      <c r="E6683"/>
      <c r="F6683" t="s">
        <v>9</v>
      </c>
      <c r="G6683"/>
      <c r="H6683">
        <v>0.6</v>
      </c>
      <c r="I6683">
        <v>4.04</v>
      </c>
      <c r="J6683" t="s">
        <v>28</v>
      </c>
      <c r="K6683">
        <v>35.620530000000002</v>
      </c>
      <c r="L6683">
        <v>-88.841579999999993</v>
      </c>
      <c r="M6683" s="100" t="s">
        <v>38381</v>
      </c>
      <c r="N6683" t="s">
        <v>26209</v>
      </c>
      <c r="O6683" t="s">
        <v>42198</v>
      </c>
      <c r="P6683">
        <v>1</v>
      </c>
      <c r="Q6683" t="s">
        <v>28338</v>
      </c>
      <c r="R6683" t="s">
        <v>25816</v>
      </c>
      <c r="S6683" t="s">
        <v>26197</v>
      </c>
      <c r="T6683"/>
      <c r="U6683" t="s">
        <v>26198</v>
      </c>
      <c r="V6683" t="s">
        <v>26199</v>
      </c>
      <c r="Y6683" s="97"/>
      <c r="AA6683" s="91" t="str">
        <v>SANDY000.6MN</v>
      </c>
    </row>
    <row r="6684" spans="1:27" s="91" customFormat="1" ht="15" customHeight="1" x14ac:dyDescent="0.35">
      <c r="A6684" t="s">
        <v>19903</v>
      </c>
      <c r="B6684" t="s">
        <v>19902</v>
      </c>
      <c r="C6684" t="s">
        <v>19893</v>
      </c>
      <c r="D6684" t="s">
        <v>19904</v>
      </c>
      <c r="E6684"/>
      <c r="F6684" t="s">
        <v>9</v>
      </c>
      <c r="G6684"/>
      <c r="H6684">
        <v>0.7</v>
      </c>
      <c r="I6684">
        <v>9.2100000000000009</v>
      </c>
      <c r="J6684" t="s">
        <v>3832</v>
      </c>
      <c r="K6684">
        <v>35.428330000000003</v>
      </c>
      <c r="L6684">
        <v>-88.891639999999995</v>
      </c>
      <c r="M6684" s="100" t="s">
        <v>38450</v>
      </c>
      <c r="N6684" t="s">
        <v>26319</v>
      </c>
      <c r="O6684" t="s">
        <v>42446</v>
      </c>
      <c r="P6684">
        <v>4</v>
      </c>
      <c r="Q6684" t="s">
        <v>28339</v>
      </c>
      <c r="R6684" t="s">
        <v>25828</v>
      </c>
      <c r="S6684" t="s">
        <v>26197</v>
      </c>
      <c r="T6684"/>
      <c r="U6684" t="s">
        <v>26198</v>
      </c>
      <c r="V6684" t="s">
        <v>26199</v>
      </c>
      <c r="Y6684" s="97"/>
      <c r="AA6684" s="91" t="str">
        <v>SANDY000.7HR</v>
      </c>
    </row>
    <row r="6685" spans="1:27" s="91" customFormat="1" ht="15" customHeight="1" x14ac:dyDescent="0.35">
      <c r="A6685" t="s">
        <v>19906</v>
      </c>
      <c r="B6685" t="s">
        <v>19905</v>
      </c>
      <c r="C6685" t="s">
        <v>19893</v>
      </c>
      <c r="D6685" t="s">
        <v>19907</v>
      </c>
      <c r="E6685"/>
      <c r="F6685" t="s">
        <v>9</v>
      </c>
      <c r="G6685"/>
      <c r="H6685">
        <v>0.8</v>
      </c>
      <c r="I6685">
        <v>5.18</v>
      </c>
      <c r="J6685" t="s">
        <v>10</v>
      </c>
      <c r="K6685">
        <v>35.2136</v>
      </c>
      <c r="L6685">
        <v>-88.583799999999997</v>
      </c>
      <c r="M6685" s="100" t="s">
        <v>38377</v>
      </c>
      <c r="N6685" t="s">
        <v>26200</v>
      </c>
      <c r="O6685" t="s">
        <v>42438</v>
      </c>
      <c r="P6685">
        <v>4</v>
      </c>
      <c r="Q6685" t="s">
        <v>28671</v>
      </c>
      <c r="R6685" t="s">
        <v>25816</v>
      </c>
      <c r="S6685" t="s">
        <v>26197</v>
      </c>
      <c r="T6685"/>
      <c r="U6685" t="s">
        <v>26198</v>
      </c>
      <c r="V6685" t="s">
        <v>26199</v>
      </c>
      <c r="Y6685" s="97"/>
      <c r="AA6685" s="91" t="str">
        <v>SANDY000.8MC</v>
      </c>
    </row>
    <row r="6686" spans="1:27" s="91" customFormat="1" ht="15" customHeight="1" x14ac:dyDescent="0.35">
      <c r="A6686" t="s">
        <v>19909</v>
      </c>
      <c r="B6686" t="s">
        <v>19908</v>
      </c>
      <c r="C6686" t="s">
        <v>19910</v>
      </c>
      <c r="D6686" t="s">
        <v>19911</v>
      </c>
      <c r="E6686"/>
      <c r="F6686" t="s">
        <v>27</v>
      </c>
      <c r="G6686"/>
      <c r="H6686">
        <v>0.8</v>
      </c>
      <c r="I6686">
        <v>1.85</v>
      </c>
      <c r="J6686" t="s">
        <v>207</v>
      </c>
      <c r="K6686">
        <v>36.41883</v>
      </c>
      <c r="L6686">
        <v>-88.770840000000007</v>
      </c>
      <c r="M6686" s="100" t="s">
        <v>38448</v>
      </c>
      <c r="N6686" t="s">
        <v>619</v>
      </c>
      <c r="O6686" t="s">
        <v>42447</v>
      </c>
      <c r="P6686">
        <v>5</v>
      </c>
      <c r="Q6686" t="s">
        <v>33422</v>
      </c>
      <c r="R6686" t="s">
        <v>25816</v>
      </c>
      <c r="S6686" t="s">
        <v>26197</v>
      </c>
      <c r="T6686"/>
      <c r="U6686" t="s">
        <v>26198</v>
      </c>
      <c r="V6686" t="s">
        <v>26199</v>
      </c>
      <c r="Y6686" s="97"/>
      <c r="AA6686" s="91" t="str">
        <v>SANDY000.8WY</v>
      </c>
    </row>
    <row r="6687" spans="1:27" s="91" customFormat="1" ht="15" customHeight="1" x14ac:dyDescent="0.35">
      <c r="A6687" t="s">
        <v>28341</v>
      </c>
      <c r="B6687" t="s">
        <v>28340</v>
      </c>
      <c r="C6687" t="s">
        <v>19893</v>
      </c>
      <c r="D6687" t="s">
        <v>28342</v>
      </c>
      <c r="E6687"/>
      <c r="F6687" t="s">
        <v>9</v>
      </c>
      <c r="G6687"/>
      <c r="H6687">
        <v>2.4</v>
      </c>
      <c r="I6687">
        <v>4.9000000000000004</v>
      </c>
      <c r="J6687" t="s">
        <v>28</v>
      </c>
      <c r="K6687">
        <v>35.445990000000002</v>
      </c>
      <c r="L6687">
        <v>-88.873778999999999</v>
      </c>
      <c r="M6687" s="100" t="s">
        <v>38450</v>
      </c>
      <c r="N6687" t="s">
        <v>26319</v>
      </c>
      <c r="O6687" t="s">
        <v>42446</v>
      </c>
      <c r="P6687">
        <v>4</v>
      </c>
      <c r="Q6687" t="s">
        <v>28339</v>
      </c>
      <c r="R6687" t="s">
        <v>25816</v>
      </c>
      <c r="S6687" t="s">
        <v>26197</v>
      </c>
      <c r="T6687"/>
      <c r="U6687" t="s">
        <v>26198</v>
      </c>
      <c r="V6687" t="s">
        <v>26199</v>
      </c>
      <c r="Y6687" s="97"/>
      <c r="AA6687" s="91" t="str">
        <v>SANDY002.4MN</v>
      </c>
    </row>
    <row r="6688" spans="1:27" s="91" customFormat="1" ht="15" customHeight="1" x14ac:dyDescent="0.35">
      <c r="A6688" t="s">
        <v>29368</v>
      </c>
      <c r="B6688" t="s">
        <v>29369</v>
      </c>
      <c r="C6688" t="s">
        <v>19893</v>
      </c>
      <c r="D6688" t="s">
        <v>29370</v>
      </c>
      <c r="E6688"/>
      <c r="F6688" t="s">
        <v>58</v>
      </c>
      <c r="G6688"/>
      <c r="H6688">
        <v>5</v>
      </c>
      <c r="I6688">
        <v>4.4000000000000004</v>
      </c>
      <c r="J6688" t="s">
        <v>313</v>
      </c>
      <c r="K6688">
        <v>35.813000000000002</v>
      </c>
      <c r="L6688">
        <v>-84.858500000000006</v>
      </c>
      <c r="M6688" s="100" t="s">
        <v>38415</v>
      </c>
      <c r="N6688" t="s">
        <v>26602</v>
      </c>
      <c r="O6688" t="s">
        <v>43328</v>
      </c>
      <c r="P6688">
        <v>1</v>
      </c>
      <c r="Q6688" t="s">
        <v>33423</v>
      </c>
      <c r="R6688" t="s">
        <v>25812</v>
      </c>
      <c r="S6688" t="s">
        <v>26197</v>
      </c>
      <c r="T6688"/>
      <c r="U6688" t="s">
        <v>26198</v>
      </c>
      <c r="V6688" t="s">
        <v>26199</v>
      </c>
      <c r="Y6688" s="97"/>
      <c r="AA6688" s="91" t="str">
        <v>SANDY005.0CU</v>
      </c>
    </row>
    <row r="6689" spans="1:27" s="91" customFormat="1" ht="15" customHeight="1" x14ac:dyDescent="0.35">
      <c r="A6689" t="s">
        <v>19913</v>
      </c>
      <c r="B6689" t="s">
        <v>19912</v>
      </c>
      <c r="C6689" t="s">
        <v>19914</v>
      </c>
      <c r="D6689" t="s">
        <v>19915</v>
      </c>
      <c r="E6689"/>
      <c r="F6689" t="s">
        <v>29089</v>
      </c>
      <c r="G6689"/>
      <c r="H6689">
        <v>0.2</v>
      </c>
      <c r="I6689">
        <v>0.57999999999999996</v>
      </c>
      <c r="J6689" t="s">
        <v>583</v>
      </c>
      <c r="K6689">
        <v>34.989510000000003</v>
      </c>
      <c r="L6689">
        <v>-85.511840000000007</v>
      </c>
      <c r="M6689" s="100" t="s">
        <v>38386</v>
      </c>
      <c r="N6689" t="s">
        <v>29084</v>
      </c>
      <c r="O6689" t="s">
        <v>42448</v>
      </c>
      <c r="P6689">
        <v>4</v>
      </c>
      <c r="Q6689" t="s">
        <v>28332</v>
      </c>
      <c r="R6689" t="s">
        <v>25802</v>
      </c>
      <c r="S6689" t="s">
        <v>26197</v>
      </c>
      <c r="T6689"/>
      <c r="U6689" t="s">
        <v>26198</v>
      </c>
      <c r="V6689" t="s">
        <v>26199</v>
      </c>
      <c r="Y6689" s="97"/>
      <c r="AA6689" s="91" t="str">
        <v>SANKL000.2MI</v>
      </c>
    </row>
    <row r="6690" spans="1:27" s="91" customFormat="1" ht="15" customHeight="1" x14ac:dyDescent="0.35">
      <c r="A6690" t="s">
        <v>42937</v>
      </c>
      <c r="B6690" t="s">
        <v>7543</v>
      </c>
      <c r="C6690" t="s">
        <v>7544</v>
      </c>
      <c r="D6690" t="s">
        <v>7545</v>
      </c>
      <c r="E6690" t="s">
        <v>26424</v>
      </c>
      <c r="F6690" t="s">
        <v>29088</v>
      </c>
      <c r="G6690"/>
      <c r="H6690">
        <v>0.9</v>
      </c>
      <c r="I6690">
        <v>5.16</v>
      </c>
      <c r="J6690" t="s">
        <v>793</v>
      </c>
      <c r="K6690">
        <v>36.497777999999997</v>
      </c>
      <c r="L6690">
        <v>-86.778333000000003</v>
      </c>
      <c r="M6690" s="100" t="s">
        <v>38413</v>
      </c>
      <c r="N6690" t="s">
        <v>26250</v>
      </c>
      <c r="O6690" t="s">
        <v>42322</v>
      </c>
      <c r="P6690">
        <v>4</v>
      </c>
      <c r="Q6690" t="s">
        <v>27072</v>
      </c>
      <c r="R6690" t="s">
        <v>25829</v>
      </c>
      <c r="S6690" t="s">
        <v>26197</v>
      </c>
      <c r="T6690"/>
      <c r="U6690" t="s">
        <v>26198</v>
      </c>
      <c r="V6690" t="s">
        <v>26199</v>
      </c>
      <c r="W6690" s="91" t="s">
        <v>42938</v>
      </c>
      <c r="X6690" s="91" t="s">
        <v>42939</v>
      </c>
      <c r="Y6690" s="97"/>
      <c r="AA6690" s="91" t="str">
        <v>SANTE000.9RN</v>
      </c>
    </row>
    <row r="6691" spans="1:27" s="91" customFormat="1" ht="15" customHeight="1" x14ac:dyDescent="0.35">
      <c r="A6691" t="s">
        <v>19917</v>
      </c>
      <c r="B6691" t="s">
        <v>19916</v>
      </c>
      <c r="C6691" t="s">
        <v>19918</v>
      </c>
      <c r="D6691" t="s">
        <v>19919</v>
      </c>
      <c r="E6691"/>
      <c r="F6691" t="s">
        <v>44</v>
      </c>
      <c r="G6691"/>
      <c r="H6691">
        <v>0.5</v>
      </c>
      <c r="I6691">
        <v>4.1500000000000004</v>
      </c>
      <c r="J6691" t="s">
        <v>1015</v>
      </c>
      <c r="K6691">
        <v>36.118209999999998</v>
      </c>
      <c r="L6691">
        <v>-83.315489999999997</v>
      </c>
      <c r="M6691" s="100" t="s">
        <v>38387</v>
      </c>
      <c r="N6691" t="s">
        <v>26214</v>
      </c>
      <c r="O6691" t="s">
        <v>42374</v>
      </c>
      <c r="P6691">
        <v>5</v>
      </c>
      <c r="Q6691" t="s">
        <v>27058</v>
      </c>
      <c r="R6691" t="s">
        <v>25825</v>
      </c>
      <c r="S6691" t="s">
        <v>26197</v>
      </c>
      <c r="T6691"/>
      <c r="U6691" t="s">
        <v>26198</v>
      </c>
      <c r="V6691" t="s">
        <v>26204</v>
      </c>
      <c r="W6691" s="91" t="s">
        <v>19920</v>
      </c>
      <c r="X6691" s="91" t="s">
        <v>33424</v>
      </c>
      <c r="Y6691" s="97"/>
      <c r="AA6691" s="91" t="str">
        <v>SARTA000.5JE</v>
      </c>
    </row>
    <row r="6692" spans="1:27" s="91" customFormat="1" ht="15" customHeight="1" x14ac:dyDescent="0.35">
      <c r="A6692" t="s">
        <v>19922</v>
      </c>
      <c r="B6692" t="s">
        <v>19921</v>
      </c>
      <c r="C6692" t="s">
        <v>19918</v>
      </c>
      <c r="D6692" t="s">
        <v>19923</v>
      </c>
      <c r="E6692"/>
      <c r="F6692" t="s">
        <v>44</v>
      </c>
      <c r="G6692"/>
      <c r="H6692">
        <v>0.7</v>
      </c>
      <c r="I6692">
        <v>2.27</v>
      </c>
      <c r="J6692" t="s">
        <v>1015</v>
      </c>
      <c r="K6692">
        <v>36.12012</v>
      </c>
      <c r="L6692">
        <v>-83.317909999999998</v>
      </c>
      <c r="M6692" s="100" t="s">
        <v>38387</v>
      </c>
      <c r="N6692" t="s">
        <v>26214</v>
      </c>
      <c r="O6692" t="s">
        <v>42374</v>
      </c>
      <c r="P6692">
        <v>5</v>
      </c>
      <c r="Q6692" t="s">
        <v>27058</v>
      </c>
      <c r="R6692" t="s">
        <v>25825</v>
      </c>
      <c r="S6692" t="s">
        <v>26197</v>
      </c>
      <c r="T6692"/>
      <c r="U6692" t="s">
        <v>26198</v>
      </c>
      <c r="V6692" t="s">
        <v>26204</v>
      </c>
      <c r="W6692" s="91" t="s">
        <v>19924</v>
      </c>
      <c r="X6692" s="91" t="s">
        <v>33425</v>
      </c>
      <c r="Y6692" s="97"/>
      <c r="AA6692" s="91" t="str">
        <v>SARTA000.7JE</v>
      </c>
    </row>
    <row r="6693" spans="1:27" s="91" customFormat="1" ht="15" customHeight="1" x14ac:dyDescent="0.35">
      <c r="A6693" t="s">
        <v>19926</v>
      </c>
      <c r="B6693" t="s">
        <v>19925</v>
      </c>
      <c r="C6693" t="s">
        <v>19927</v>
      </c>
      <c r="D6693" t="s">
        <v>13658</v>
      </c>
      <c r="E6693"/>
      <c r="F6693" t="s">
        <v>9</v>
      </c>
      <c r="G6693"/>
      <c r="H6693">
        <v>6</v>
      </c>
      <c r="I6693">
        <v>7.09</v>
      </c>
      <c r="J6693" t="s">
        <v>3832</v>
      </c>
      <c r="K6693">
        <v>35.050449999999998</v>
      </c>
      <c r="L6693">
        <v>-89.076480000000004</v>
      </c>
      <c r="M6693" s="100" t="s">
        <v>38450</v>
      </c>
      <c r="N6693" t="s">
        <v>26319</v>
      </c>
      <c r="O6693" t="s">
        <v>42449</v>
      </c>
      <c r="P6693">
        <v>4</v>
      </c>
      <c r="Q6693" t="s">
        <v>33426</v>
      </c>
      <c r="R6693" t="s">
        <v>25828</v>
      </c>
      <c r="S6693" t="s">
        <v>26197</v>
      </c>
      <c r="T6693"/>
      <c r="U6693" t="s">
        <v>26198</v>
      </c>
      <c r="V6693" t="s">
        <v>26199</v>
      </c>
      <c r="Y6693" s="97"/>
      <c r="AA6693" s="91" t="str">
        <v>SAULS006.0HR</v>
      </c>
    </row>
    <row r="6694" spans="1:27" s="91" customFormat="1" ht="15" customHeight="1" x14ac:dyDescent="0.35">
      <c r="A6694" t="s">
        <v>35899</v>
      </c>
      <c r="B6694" t="s">
        <v>35900</v>
      </c>
      <c r="C6694" t="s">
        <v>35901</v>
      </c>
      <c r="D6694" t="s">
        <v>35902</v>
      </c>
      <c r="E6694"/>
      <c r="F6694" t="s">
        <v>33</v>
      </c>
      <c r="G6694"/>
      <c r="H6694">
        <v>0.1</v>
      </c>
      <c r="I6694">
        <v>4.4000000000000004</v>
      </c>
      <c r="J6694" t="s">
        <v>1391</v>
      </c>
      <c r="K6694">
        <v>35.322859999999999</v>
      </c>
      <c r="L6694">
        <v>-86.637529999999998</v>
      </c>
      <c r="M6694" s="100" t="s">
        <v>38457</v>
      </c>
      <c r="N6694" t="s">
        <v>26336</v>
      </c>
      <c r="O6694" t="s">
        <v>42211</v>
      </c>
      <c r="P6694">
        <v>2</v>
      </c>
      <c r="Q6694" t="s">
        <v>35903</v>
      </c>
      <c r="R6694" t="s">
        <v>25808</v>
      </c>
      <c r="S6694" t="s">
        <v>26197</v>
      </c>
      <c r="T6694"/>
      <c r="U6694" t="s">
        <v>26198</v>
      </c>
      <c r="V6694" t="s">
        <v>26199</v>
      </c>
      <c r="X6694" s="91" t="s">
        <v>35904</v>
      </c>
      <c r="Y6694" s="97"/>
      <c r="AA6694" s="91" t="str">
        <v>SAUND000.1ML</v>
      </c>
    </row>
    <row r="6695" spans="1:27" s="91" customFormat="1" ht="15" customHeight="1" x14ac:dyDescent="0.35">
      <c r="A6695" t="s">
        <v>19929</v>
      </c>
      <c r="B6695" t="s">
        <v>19928</v>
      </c>
      <c r="C6695" t="s">
        <v>19930</v>
      </c>
      <c r="D6695" t="s">
        <v>19931</v>
      </c>
      <c r="E6695"/>
      <c r="F6695" t="s">
        <v>33</v>
      </c>
      <c r="G6695"/>
      <c r="H6695">
        <v>0.6</v>
      </c>
      <c r="I6695">
        <v>37.979999999999997</v>
      </c>
      <c r="J6695" t="s">
        <v>153</v>
      </c>
      <c r="K6695">
        <v>35.976666999999999</v>
      </c>
      <c r="L6695">
        <v>-86.071667000000005</v>
      </c>
      <c r="M6695" s="100" t="s">
        <v>38383</v>
      </c>
      <c r="N6695" t="s">
        <v>3589</v>
      </c>
      <c r="O6695" t="s">
        <v>42450</v>
      </c>
      <c r="P6695">
        <v>2</v>
      </c>
      <c r="Q6695" t="s">
        <v>33427</v>
      </c>
      <c r="R6695" t="s">
        <v>25829</v>
      </c>
      <c r="S6695" t="s">
        <v>26197</v>
      </c>
      <c r="T6695"/>
      <c r="U6695" t="s">
        <v>26198</v>
      </c>
      <c r="V6695" t="s">
        <v>26199</v>
      </c>
      <c r="W6695" s="91" t="s">
        <v>19932</v>
      </c>
      <c r="X6695" s="91" t="s">
        <v>33428</v>
      </c>
      <c r="Y6695" s="97"/>
      <c r="AA6695" s="91" t="str">
        <v>SAUND000.6WS</v>
      </c>
    </row>
    <row r="6696" spans="1:27" s="91" customFormat="1" ht="15" customHeight="1" x14ac:dyDescent="0.35">
      <c r="A6696" t="s">
        <v>19934</v>
      </c>
      <c r="B6696" t="s">
        <v>19933</v>
      </c>
      <c r="C6696" t="s">
        <v>19935</v>
      </c>
      <c r="D6696" t="s">
        <v>19936</v>
      </c>
      <c r="E6696"/>
      <c r="F6696" t="s">
        <v>28994</v>
      </c>
      <c r="G6696"/>
      <c r="H6696">
        <v>1.9</v>
      </c>
      <c r="I6696">
        <v>1.71</v>
      </c>
      <c r="J6696" t="s">
        <v>285</v>
      </c>
      <c r="K6696">
        <v>35.051259999999999</v>
      </c>
      <c r="L6696">
        <v>-84.884259999999998</v>
      </c>
      <c r="M6696" s="100" t="s">
        <v>38558</v>
      </c>
      <c r="N6696" t="s">
        <v>26436</v>
      </c>
      <c r="O6696" t="s">
        <v>42353</v>
      </c>
      <c r="P6696">
        <v>1</v>
      </c>
      <c r="Q6696" t="s">
        <v>33429</v>
      </c>
      <c r="R6696" t="s">
        <v>25802</v>
      </c>
      <c r="S6696" t="s">
        <v>26197</v>
      </c>
      <c r="T6696"/>
      <c r="U6696" t="s">
        <v>26198</v>
      </c>
      <c r="V6696" t="s">
        <v>26204</v>
      </c>
      <c r="Y6696" s="97"/>
      <c r="AA6696" s="91" t="str">
        <v>SAUND001.9BR</v>
      </c>
    </row>
    <row r="6697" spans="1:27" s="91" customFormat="1" ht="15" customHeight="1" x14ac:dyDescent="0.35">
      <c r="A6697" t="s">
        <v>19938</v>
      </c>
      <c r="B6697" t="s">
        <v>19937</v>
      </c>
      <c r="C6697" t="s">
        <v>19930</v>
      </c>
      <c r="D6697" t="s">
        <v>19939</v>
      </c>
      <c r="E6697"/>
      <c r="F6697" t="s">
        <v>33</v>
      </c>
      <c r="G6697"/>
      <c r="H6697">
        <v>2.5</v>
      </c>
      <c r="I6697">
        <v>21.91</v>
      </c>
      <c r="J6697" t="s">
        <v>2030</v>
      </c>
      <c r="K6697">
        <v>35.957659999999997</v>
      </c>
      <c r="L6697">
        <v>-86.076920000000001</v>
      </c>
      <c r="M6697" s="100" t="s">
        <v>38383</v>
      </c>
      <c r="N6697" t="s">
        <v>3589</v>
      </c>
      <c r="O6697" t="s">
        <v>42450</v>
      </c>
      <c r="P6697">
        <v>2</v>
      </c>
      <c r="Q6697" t="s">
        <v>33427</v>
      </c>
      <c r="R6697" t="s">
        <v>25812</v>
      </c>
      <c r="S6697" t="s">
        <v>26197</v>
      </c>
      <c r="T6697"/>
      <c r="U6697" t="s">
        <v>26198</v>
      </c>
      <c r="V6697" t="s">
        <v>26199</v>
      </c>
      <c r="Y6697" s="97"/>
      <c r="AA6697" s="91" t="str">
        <v>SAUND002.5CN</v>
      </c>
    </row>
    <row r="6698" spans="1:27" s="91" customFormat="1" ht="15" customHeight="1" x14ac:dyDescent="0.35">
      <c r="A6698" t="s">
        <v>19941</v>
      </c>
      <c r="B6698" t="s">
        <v>19940</v>
      </c>
      <c r="C6698" t="s">
        <v>19942</v>
      </c>
      <c r="D6698" t="s">
        <v>19943</v>
      </c>
      <c r="E6698"/>
      <c r="F6698" t="s">
        <v>58</v>
      </c>
      <c r="G6698"/>
      <c r="H6698">
        <v>0.1</v>
      </c>
      <c r="I6698">
        <v>37.07</v>
      </c>
      <c r="J6698" t="s">
        <v>1480</v>
      </c>
      <c r="K6698">
        <v>35.455219999999997</v>
      </c>
      <c r="L6698">
        <v>-85.623170000000002</v>
      </c>
      <c r="M6698" s="100" t="s">
        <v>38403</v>
      </c>
      <c r="N6698" t="s">
        <v>26290</v>
      </c>
      <c r="O6698" t="s">
        <v>42451</v>
      </c>
      <c r="P6698">
        <v>3</v>
      </c>
      <c r="Q6698" t="s">
        <v>28343</v>
      </c>
      <c r="R6698" t="s">
        <v>25802</v>
      </c>
      <c r="S6698" t="s">
        <v>26197</v>
      </c>
      <c r="T6698"/>
      <c r="U6698" t="s">
        <v>26198</v>
      </c>
      <c r="V6698" t="s">
        <v>26199</v>
      </c>
      <c r="X6698" s="91" t="s">
        <v>33430</v>
      </c>
      <c r="Y6698" s="97"/>
      <c r="AA6698" s="91" t="str">
        <v>SAVAG000.1GY</v>
      </c>
    </row>
    <row r="6699" spans="1:27" s="91" customFormat="1" ht="15" customHeight="1" x14ac:dyDescent="0.35">
      <c r="A6699" t="s">
        <v>19945</v>
      </c>
      <c r="B6699" t="s">
        <v>19944</v>
      </c>
      <c r="C6699" t="s">
        <v>19942</v>
      </c>
      <c r="D6699" t="s">
        <v>19946</v>
      </c>
      <c r="E6699"/>
      <c r="F6699" t="s">
        <v>58</v>
      </c>
      <c r="G6699"/>
      <c r="H6699">
        <v>6.3</v>
      </c>
      <c r="I6699">
        <v>13.5</v>
      </c>
      <c r="J6699" t="s">
        <v>59</v>
      </c>
      <c r="K6699">
        <v>35.430833</v>
      </c>
      <c r="L6699">
        <v>-85.538055999999997</v>
      </c>
      <c r="M6699" s="100" t="s">
        <v>38403</v>
      </c>
      <c r="N6699" t="s">
        <v>26290</v>
      </c>
      <c r="O6699" t="s">
        <v>42451</v>
      </c>
      <c r="P6699">
        <v>3</v>
      </c>
      <c r="Q6699" t="s">
        <v>28344</v>
      </c>
      <c r="R6699" t="s">
        <v>25802</v>
      </c>
      <c r="S6699" t="s">
        <v>26197</v>
      </c>
      <c r="T6699"/>
      <c r="U6699" t="s">
        <v>26198</v>
      </c>
      <c r="V6699" t="s">
        <v>26199</v>
      </c>
      <c r="Y6699" s="97"/>
      <c r="AA6699" s="91" t="str">
        <v>SAVAG006.3SE</v>
      </c>
    </row>
    <row r="6700" spans="1:27" s="91" customFormat="1" ht="15" customHeight="1" x14ac:dyDescent="0.35">
      <c r="A6700" t="s">
        <v>19948</v>
      </c>
      <c r="B6700" t="s">
        <v>19947</v>
      </c>
      <c r="C6700" t="s">
        <v>19942</v>
      </c>
      <c r="D6700" t="s">
        <v>19949</v>
      </c>
      <c r="E6700"/>
      <c r="F6700" t="s">
        <v>58</v>
      </c>
      <c r="G6700"/>
      <c r="H6700">
        <v>9.8000000000000007</v>
      </c>
      <c r="I6700">
        <v>6.03</v>
      </c>
      <c r="J6700" t="s">
        <v>59</v>
      </c>
      <c r="K6700">
        <v>35.419719999999998</v>
      </c>
      <c r="L6700">
        <v>-85.503889999999998</v>
      </c>
      <c r="M6700" s="100" t="s">
        <v>38403</v>
      </c>
      <c r="N6700" t="s">
        <v>26290</v>
      </c>
      <c r="O6700" t="s">
        <v>42451</v>
      </c>
      <c r="P6700">
        <v>3</v>
      </c>
      <c r="Q6700" t="s">
        <v>28344</v>
      </c>
      <c r="R6700" t="s">
        <v>25802</v>
      </c>
      <c r="S6700" t="s">
        <v>26197</v>
      </c>
      <c r="T6700"/>
      <c r="U6700" t="s">
        <v>26198</v>
      </c>
      <c r="V6700" t="s">
        <v>26199</v>
      </c>
      <c r="X6700" s="91" t="s">
        <v>33431</v>
      </c>
      <c r="Y6700" s="97"/>
      <c r="AA6700" s="91" t="str">
        <v>SAVAG009.8SE</v>
      </c>
    </row>
    <row r="6701" spans="1:27" s="91" customFormat="1" ht="15" customHeight="1" x14ac:dyDescent="0.35">
      <c r="A6701" t="s">
        <v>19951</v>
      </c>
      <c r="B6701" t="s">
        <v>19950</v>
      </c>
      <c r="C6701" t="s">
        <v>19952</v>
      </c>
      <c r="D6701" t="s">
        <v>19953</v>
      </c>
      <c r="E6701"/>
      <c r="F6701" t="s">
        <v>44</v>
      </c>
      <c r="G6701"/>
      <c r="H6701">
        <v>5</v>
      </c>
      <c r="I6701">
        <v>28</v>
      </c>
      <c r="J6701" t="s">
        <v>766</v>
      </c>
      <c r="K6701">
        <v>35.176900000000003</v>
      </c>
      <c r="L6701">
        <v>-85.037000000000006</v>
      </c>
      <c r="M6701" s="100" t="s">
        <v>38386</v>
      </c>
      <c r="N6701" t="s">
        <v>29084</v>
      </c>
      <c r="O6701" t="s">
        <v>42452</v>
      </c>
      <c r="P6701">
        <v>3</v>
      </c>
      <c r="Q6701" t="s">
        <v>28345</v>
      </c>
      <c r="R6701" t="s">
        <v>25802</v>
      </c>
      <c r="S6701" t="s">
        <v>26197</v>
      </c>
      <c r="T6701"/>
      <c r="U6701" t="s">
        <v>26198</v>
      </c>
      <c r="V6701" t="s">
        <v>26204</v>
      </c>
      <c r="W6701" s="91" t="s">
        <v>19954</v>
      </c>
      <c r="X6701" s="91" t="s">
        <v>35905</v>
      </c>
      <c r="Y6701" s="97"/>
      <c r="AA6701" s="91" t="str">
        <v>SAVAN005.0HM</v>
      </c>
    </row>
    <row r="6702" spans="1:27" s="91" customFormat="1" ht="15" customHeight="1" x14ac:dyDescent="0.35">
      <c r="A6702" t="s">
        <v>19956</v>
      </c>
      <c r="B6702" t="s">
        <v>19955</v>
      </c>
      <c r="C6702" t="s">
        <v>19957</v>
      </c>
      <c r="D6702" t="s">
        <v>19958</v>
      </c>
      <c r="E6702"/>
      <c r="F6702" t="s">
        <v>44</v>
      </c>
      <c r="G6702"/>
      <c r="H6702">
        <v>0.4</v>
      </c>
      <c r="I6702">
        <v>2</v>
      </c>
      <c r="J6702" t="s">
        <v>766</v>
      </c>
      <c r="K6702">
        <v>35.194690000000001</v>
      </c>
      <c r="L6702">
        <v>-85.031890000000004</v>
      </c>
      <c r="M6702" s="100" t="s">
        <v>38386</v>
      </c>
      <c r="N6702" t="s">
        <v>29084</v>
      </c>
      <c r="O6702" t="s">
        <v>42452</v>
      </c>
      <c r="P6702">
        <v>3</v>
      </c>
      <c r="Q6702" t="s">
        <v>28346</v>
      </c>
      <c r="R6702" t="s">
        <v>25802</v>
      </c>
      <c r="S6702" t="s">
        <v>26197</v>
      </c>
      <c r="T6702"/>
      <c r="U6702" t="s">
        <v>26198</v>
      </c>
      <c r="V6702" t="s">
        <v>26204</v>
      </c>
      <c r="W6702" s="91" t="s">
        <v>19959</v>
      </c>
      <c r="X6702" s="91" t="s">
        <v>33432</v>
      </c>
      <c r="Y6702" s="97"/>
      <c r="AA6702" s="91" t="str">
        <v>SAVAN6.4T0.4HM</v>
      </c>
    </row>
    <row r="6703" spans="1:27" s="91" customFormat="1" ht="15" customHeight="1" x14ac:dyDescent="0.35">
      <c r="A6703" t="s">
        <v>19961</v>
      </c>
      <c r="B6703" t="s">
        <v>19960</v>
      </c>
      <c r="C6703" t="s">
        <v>19962</v>
      </c>
      <c r="D6703" t="s">
        <v>19963</v>
      </c>
      <c r="E6703"/>
      <c r="F6703" t="s">
        <v>29083</v>
      </c>
      <c r="G6703"/>
      <c r="H6703">
        <v>1.2</v>
      </c>
      <c r="I6703">
        <v>11.73</v>
      </c>
      <c r="J6703" t="s">
        <v>4</v>
      </c>
      <c r="K6703">
        <v>35.433889000000001</v>
      </c>
      <c r="L6703">
        <v>-87.387500000000003</v>
      </c>
      <c r="M6703" s="100" t="s">
        <v>38391</v>
      </c>
      <c r="N6703" t="s">
        <v>26220</v>
      </c>
      <c r="O6703" t="s">
        <v>42191</v>
      </c>
      <c r="P6703">
        <v>5</v>
      </c>
      <c r="Q6703" t="s">
        <v>33433</v>
      </c>
      <c r="R6703" t="s">
        <v>25808</v>
      </c>
      <c r="S6703" t="s">
        <v>26197</v>
      </c>
      <c r="T6703"/>
      <c r="U6703" t="s">
        <v>26198</v>
      </c>
      <c r="V6703" t="s">
        <v>26199</v>
      </c>
      <c r="Y6703" s="97"/>
      <c r="AA6703" s="91" t="str">
        <v>SAW001.2LW</v>
      </c>
    </row>
    <row r="6704" spans="1:27" s="91" customFormat="1" ht="15" customHeight="1" x14ac:dyDescent="0.35">
      <c r="A6704" t="s">
        <v>19965</v>
      </c>
      <c r="B6704" t="s">
        <v>19964</v>
      </c>
      <c r="C6704" t="s">
        <v>19966</v>
      </c>
      <c r="D6704" t="s">
        <v>19967</v>
      </c>
      <c r="E6704"/>
      <c r="F6704" t="s">
        <v>29089</v>
      </c>
      <c r="G6704"/>
      <c r="H6704">
        <v>0.2</v>
      </c>
      <c r="I6704">
        <v>3.44</v>
      </c>
      <c r="J6704" t="s">
        <v>583</v>
      </c>
      <c r="K6704">
        <v>35.139299999999999</v>
      </c>
      <c r="L6704">
        <v>-85.602971999999994</v>
      </c>
      <c r="M6704" s="100" t="s">
        <v>38393</v>
      </c>
      <c r="N6704" t="s">
        <v>59</v>
      </c>
      <c r="O6704" t="s">
        <v>42453</v>
      </c>
      <c r="P6704">
        <v>5</v>
      </c>
      <c r="Q6704" t="s">
        <v>33434</v>
      </c>
      <c r="R6704" t="s">
        <v>25802</v>
      </c>
      <c r="S6704" t="s">
        <v>26197</v>
      </c>
      <c r="T6704"/>
      <c r="U6704" t="s">
        <v>26198</v>
      </c>
      <c r="V6704" t="s">
        <v>26199</v>
      </c>
      <c r="Y6704" s="97"/>
      <c r="AA6704" s="91" t="str">
        <v>SAWMI000.2MI</v>
      </c>
    </row>
    <row r="6705" spans="1:27" s="91" customFormat="1" ht="15" customHeight="1" x14ac:dyDescent="0.35">
      <c r="A6705" s="310" t="s">
        <v>40133</v>
      </c>
      <c r="B6705" s="310" t="s">
        <v>40134</v>
      </c>
      <c r="C6705" s="310" t="s">
        <v>19966</v>
      </c>
      <c r="D6705" s="310" t="s">
        <v>40135</v>
      </c>
      <c r="E6705" s="310"/>
      <c r="F6705" s="310" t="s">
        <v>58</v>
      </c>
      <c r="G6705" s="310"/>
      <c r="H6705" s="314">
        <v>0.2</v>
      </c>
      <c r="I6705" s="314">
        <v>5.6</v>
      </c>
      <c r="J6705" s="310" t="s">
        <v>59</v>
      </c>
      <c r="K6705" s="314">
        <v>35.314729999999997</v>
      </c>
      <c r="L6705" s="314">
        <v>-85.271109999999993</v>
      </c>
      <c r="M6705" s="314" t="s">
        <v>38386</v>
      </c>
      <c r="N6705" s="310" t="s">
        <v>29084</v>
      </c>
      <c r="O6705" s="310" t="s">
        <v>40136</v>
      </c>
      <c r="P6705" s="314">
        <v>3</v>
      </c>
      <c r="Q6705" s="310" t="s">
        <v>28347</v>
      </c>
      <c r="R6705" s="310" t="s">
        <v>25802</v>
      </c>
      <c r="S6705" s="310" t="s">
        <v>26197</v>
      </c>
      <c r="T6705" s="310"/>
      <c r="U6705" s="310" t="s">
        <v>26198</v>
      </c>
      <c r="V6705" s="310" t="s">
        <v>26199</v>
      </c>
      <c r="W6705" s="91" t="s">
        <v>40137</v>
      </c>
      <c r="Y6705" s="97"/>
      <c r="AA6705" s="91" t="str">
        <v>SAWMI000.2SE</v>
      </c>
    </row>
    <row r="6706" spans="1:27" s="91" customFormat="1" ht="15" customHeight="1" x14ac:dyDescent="0.35">
      <c r="A6706" s="310" t="s">
        <v>41682</v>
      </c>
      <c r="B6706" s="310" t="s">
        <v>41683</v>
      </c>
      <c r="C6706" s="310" t="s">
        <v>41684</v>
      </c>
      <c r="D6706" s="310" t="s">
        <v>41685</v>
      </c>
      <c r="E6706" s="310"/>
      <c r="F6706" s="310" t="s">
        <v>28985</v>
      </c>
      <c r="G6706" s="310"/>
      <c r="H6706" s="314">
        <v>0.4</v>
      </c>
      <c r="I6706" s="314">
        <v>1.51</v>
      </c>
      <c r="J6706" s="310" t="s">
        <v>301</v>
      </c>
      <c r="K6706" s="314">
        <v>35.007309999999997</v>
      </c>
      <c r="L6706" s="314">
        <v>-84.683269999999993</v>
      </c>
      <c r="M6706" s="314" t="s">
        <v>38558</v>
      </c>
      <c r="N6706" s="310" t="s">
        <v>26436</v>
      </c>
      <c r="O6706" s="310" t="s">
        <v>41686</v>
      </c>
      <c r="P6706" s="314">
        <v>1</v>
      </c>
      <c r="Q6706" s="310" t="s">
        <v>32638</v>
      </c>
      <c r="R6706" s="310" t="s">
        <v>25802</v>
      </c>
      <c r="S6706" s="310" t="s">
        <v>26197</v>
      </c>
      <c r="T6706" s="310"/>
      <c r="U6706" s="310" t="s">
        <v>26198</v>
      </c>
      <c r="V6706" s="310" t="s">
        <v>26204</v>
      </c>
      <c r="W6706" s="91" t="s">
        <v>41687</v>
      </c>
      <c r="X6706" s="91" t="s">
        <v>40633</v>
      </c>
      <c r="Y6706" s="97"/>
      <c r="AA6706" s="91" t="str">
        <v>SAWMI000.4PO</v>
      </c>
    </row>
    <row r="6707" spans="1:27" s="91" customFormat="1" ht="15" customHeight="1" x14ac:dyDescent="0.35">
      <c r="A6707" s="310" t="s">
        <v>41688</v>
      </c>
      <c r="B6707" s="310" t="s">
        <v>41689</v>
      </c>
      <c r="C6707" s="310" t="s">
        <v>41684</v>
      </c>
      <c r="D6707" s="310" t="s">
        <v>41690</v>
      </c>
      <c r="E6707" s="310"/>
      <c r="F6707" s="310" t="s">
        <v>28985</v>
      </c>
      <c r="G6707" s="310"/>
      <c r="H6707" s="314">
        <v>1.5</v>
      </c>
      <c r="I6707" s="314">
        <v>1.43</v>
      </c>
      <c r="J6707" s="310" t="s">
        <v>64</v>
      </c>
      <c r="K6707" s="314">
        <v>35.948639</v>
      </c>
      <c r="L6707" s="314">
        <v>-82.826989999999995</v>
      </c>
      <c r="M6707" s="314" t="s">
        <v>38421</v>
      </c>
      <c r="N6707" s="310" t="s">
        <v>26264</v>
      </c>
      <c r="O6707" s="310" t="s">
        <v>41691</v>
      </c>
      <c r="P6707" s="314">
        <v>5</v>
      </c>
      <c r="Q6707" s="310" t="s">
        <v>41692</v>
      </c>
      <c r="R6707" s="310" t="s">
        <v>25821</v>
      </c>
      <c r="S6707" s="310" t="s">
        <v>26197</v>
      </c>
      <c r="T6707" s="310"/>
      <c r="U6707" s="310" t="s">
        <v>26198</v>
      </c>
      <c r="V6707" s="310" t="s">
        <v>26204</v>
      </c>
      <c r="W6707" s="91" t="s">
        <v>41693</v>
      </c>
      <c r="X6707" s="91" t="s">
        <v>40633</v>
      </c>
      <c r="Y6707" s="97"/>
      <c r="AA6707" s="91" t="str">
        <v>SAWMI001.5GE</v>
      </c>
    </row>
    <row r="6708" spans="1:27" s="91" customFormat="1" ht="15" customHeight="1" x14ac:dyDescent="0.35">
      <c r="A6708" t="s">
        <v>19969</v>
      </c>
      <c r="B6708" t="s">
        <v>19968</v>
      </c>
      <c r="C6708" t="s">
        <v>19966</v>
      </c>
      <c r="D6708" t="s">
        <v>19970</v>
      </c>
      <c r="E6708"/>
      <c r="F6708" t="s">
        <v>58</v>
      </c>
      <c r="G6708"/>
      <c r="H6708">
        <v>3.7</v>
      </c>
      <c r="I6708">
        <v>0.79</v>
      </c>
      <c r="J6708" t="s">
        <v>59</v>
      </c>
      <c r="K6708">
        <v>35.339246000000003</v>
      </c>
      <c r="L6708">
        <v>-85.310841999999994</v>
      </c>
      <c r="M6708" s="100" t="s">
        <v>38386</v>
      </c>
      <c r="N6708" t="s">
        <v>29084</v>
      </c>
      <c r="O6708" t="s">
        <v>42167</v>
      </c>
      <c r="P6708">
        <v>3</v>
      </c>
      <c r="Q6708" t="s">
        <v>28347</v>
      </c>
      <c r="R6708" t="s">
        <v>25802</v>
      </c>
      <c r="S6708" t="s">
        <v>26197</v>
      </c>
      <c r="T6708"/>
      <c r="U6708" t="s">
        <v>26198</v>
      </c>
      <c r="V6708" t="s">
        <v>26199</v>
      </c>
      <c r="X6708" s="91" t="s">
        <v>33435</v>
      </c>
      <c r="Y6708" s="97"/>
      <c r="AA6708" s="91" t="str">
        <v>SAWMI003.7SE</v>
      </c>
    </row>
    <row r="6709" spans="1:27" s="91" customFormat="1" ht="15" customHeight="1" x14ac:dyDescent="0.35">
      <c r="A6709" t="s">
        <v>19972</v>
      </c>
      <c r="B6709" t="s">
        <v>19971</v>
      </c>
      <c r="C6709" t="s">
        <v>19966</v>
      </c>
      <c r="D6709" t="s">
        <v>19973</v>
      </c>
      <c r="E6709"/>
      <c r="F6709" t="s">
        <v>58</v>
      </c>
      <c r="G6709"/>
      <c r="H6709">
        <v>4.4000000000000004</v>
      </c>
      <c r="I6709">
        <v>0.13</v>
      </c>
      <c r="J6709" t="s">
        <v>59</v>
      </c>
      <c r="K6709">
        <v>35.344650000000001</v>
      </c>
      <c r="L6709">
        <v>-85.322980000000001</v>
      </c>
      <c r="M6709" s="100" t="s">
        <v>38386</v>
      </c>
      <c r="N6709" t="s">
        <v>29084</v>
      </c>
      <c r="O6709" t="s">
        <v>42167</v>
      </c>
      <c r="P6709">
        <v>3</v>
      </c>
      <c r="Q6709" t="s">
        <v>28347</v>
      </c>
      <c r="R6709" t="s">
        <v>25802</v>
      </c>
      <c r="S6709" t="s">
        <v>26197</v>
      </c>
      <c r="T6709"/>
      <c r="U6709" t="s">
        <v>26198</v>
      </c>
      <c r="V6709" t="s">
        <v>26199</v>
      </c>
      <c r="X6709" s="91" t="s">
        <v>33436</v>
      </c>
      <c r="Y6709" s="97"/>
      <c r="AA6709" s="91" t="str">
        <v>SAWMI004.4SE</v>
      </c>
    </row>
    <row r="6710" spans="1:27" s="91" customFormat="1" ht="15" customHeight="1" x14ac:dyDescent="0.35">
      <c r="A6710" t="s">
        <v>19975</v>
      </c>
      <c r="B6710" t="s">
        <v>19974</v>
      </c>
      <c r="C6710" t="s">
        <v>19976</v>
      </c>
      <c r="D6710" t="s">
        <v>19973</v>
      </c>
      <c r="E6710"/>
      <c r="F6710" t="s">
        <v>58</v>
      </c>
      <c r="G6710"/>
      <c r="H6710">
        <v>0.4</v>
      </c>
      <c r="I6710">
        <v>0.15</v>
      </c>
      <c r="J6710" t="s">
        <v>59</v>
      </c>
      <c r="K6710">
        <v>35.347749999999998</v>
      </c>
      <c r="L6710">
        <v>-85.318600000000004</v>
      </c>
      <c r="M6710" s="100" t="s">
        <v>38386</v>
      </c>
      <c r="N6710" t="s">
        <v>29084</v>
      </c>
      <c r="O6710" t="s">
        <v>42167</v>
      </c>
      <c r="P6710">
        <v>3</v>
      </c>
      <c r="Q6710" t="s">
        <v>28347</v>
      </c>
      <c r="R6710" t="s">
        <v>25802</v>
      </c>
      <c r="S6710" t="s">
        <v>26197</v>
      </c>
      <c r="T6710"/>
      <c r="U6710" t="s">
        <v>26198</v>
      </c>
      <c r="V6710" t="s">
        <v>26199</v>
      </c>
      <c r="W6710" s="91" t="s">
        <v>19977</v>
      </c>
      <c r="X6710" s="91" t="s">
        <v>33437</v>
      </c>
      <c r="Y6710" s="97"/>
      <c r="AA6710" s="91" t="str">
        <v>SAWMI4T0.4SE</v>
      </c>
    </row>
    <row r="6711" spans="1:27" s="91" customFormat="1" ht="15" customHeight="1" x14ac:dyDescent="0.35">
      <c r="A6711" t="s">
        <v>19979</v>
      </c>
      <c r="B6711" t="s">
        <v>19978</v>
      </c>
      <c r="C6711" t="s">
        <v>19980</v>
      </c>
      <c r="D6711" t="s">
        <v>19981</v>
      </c>
      <c r="E6711"/>
      <c r="F6711" t="s">
        <v>28994</v>
      </c>
      <c r="G6711"/>
      <c r="H6711">
        <v>0.3</v>
      </c>
      <c r="I6711">
        <v>7.9</v>
      </c>
      <c r="J6711" t="s">
        <v>64</v>
      </c>
      <c r="K6711">
        <v>36.259779999999999</v>
      </c>
      <c r="L6711">
        <v>-82.893979999999999</v>
      </c>
      <c r="M6711" s="100" t="s">
        <v>38387</v>
      </c>
      <c r="N6711" t="s">
        <v>26214</v>
      </c>
      <c r="O6711" t="s">
        <v>42213</v>
      </c>
      <c r="P6711">
        <v>5</v>
      </c>
      <c r="Q6711" t="s">
        <v>33438</v>
      </c>
      <c r="R6711" t="s">
        <v>25821</v>
      </c>
      <c r="S6711" t="s">
        <v>26197</v>
      </c>
      <c r="T6711"/>
      <c r="U6711" t="s">
        <v>26198</v>
      </c>
      <c r="V6711" t="s">
        <v>26204</v>
      </c>
      <c r="Y6711" s="97"/>
      <c r="AA6711" s="91" t="str">
        <v>SAYLO000.3GE</v>
      </c>
    </row>
    <row r="6712" spans="1:27" s="91" customFormat="1" ht="15" customHeight="1" x14ac:dyDescent="0.35">
      <c r="A6712" t="s">
        <v>19983</v>
      </c>
      <c r="B6712" t="s">
        <v>19982</v>
      </c>
      <c r="C6712" t="s">
        <v>19984</v>
      </c>
      <c r="D6712" t="s">
        <v>19985</v>
      </c>
      <c r="E6712"/>
      <c r="F6712" t="s">
        <v>9</v>
      </c>
      <c r="G6712"/>
      <c r="H6712">
        <v>0.5</v>
      </c>
      <c r="I6712">
        <v>2.81</v>
      </c>
      <c r="J6712" t="s">
        <v>104</v>
      </c>
      <c r="K6712">
        <v>35.921939999999999</v>
      </c>
      <c r="L6712">
        <v>-88.619159999999994</v>
      </c>
      <c r="M6712" s="100" t="s">
        <v>38404</v>
      </c>
      <c r="N6712" t="s">
        <v>26243</v>
      </c>
      <c r="O6712" t="s">
        <v>42348</v>
      </c>
      <c r="P6712">
        <v>5</v>
      </c>
      <c r="Q6712" t="s">
        <v>33439</v>
      </c>
      <c r="R6712" t="s">
        <v>25816</v>
      </c>
      <c r="S6712" t="s">
        <v>26197</v>
      </c>
      <c r="T6712"/>
      <c r="U6712" t="s">
        <v>26198</v>
      </c>
      <c r="V6712" t="s">
        <v>26199</v>
      </c>
      <c r="Y6712" s="97"/>
      <c r="AA6712" s="91" t="str">
        <v>SBANK000.5CR</v>
      </c>
    </row>
    <row r="6713" spans="1:27" s="91" customFormat="1" ht="15" customHeight="1" x14ac:dyDescent="0.35">
      <c r="A6713" t="s">
        <v>19987</v>
      </c>
      <c r="B6713" t="s">
        <v>19986</v>
      </c>
      <c r="C6713" t="s">
        <v>19988</v>
      </c>
      <c r="D6713" t="s">
        <v>19989</v>
      </c>
      <c r="E6713"/>
      <c r="F6713" t="s">
        <v>28994</v>
      </c>
      <c r="G6713"/>
      <c r="H6713">
        <v>0.2</v>
      </c>
      <c r="I6713">
        <v>2.0099999999999998</v>
      </c>
      <c r="J6713" t="s">
        <v>64</v>
      </c>
      <c r="K6713">
        <v>36.247860000000003</v>
      </c>
      <c r="L6713">
        <v>-82.963139999999996</v>
      </c>
      <c r="M6713" s="100" t="s">
        <v>38387</v>
      </c>
      <c r="N6713" t="s">
        <v>26214</v>
      </c>
      <c r="O6713" t="s">
        <v>42213</v>
      </c>
      <c r="P6713">
        <v>5</v>
      </c>
      <c r="Q6713" t="s">
        <v>30869</v>
      </c>
      <c r="R6713" t="s">
        <v>25821</v>
      </c>
      <c r="S6713" t="s">
        <v>26197</v>
      </c>
      <c r="T6713"/>
      <c r="U6713" t="s">
        <v>26198</v>
      </c>
      <c r="V6713" t="s">
        <v>26204</v>
      </c>
      <c r="Y6713" s="97"/>
      <c r="AA6713" s="91" t="str">
        <v>SCAMP000.2GE</v>
      </c>
    </row>
    <row r="6714" spans="1:27" s="91" customFormat="1" ht="15" customHeight="1" x14ac:dyDescent="0.35">
      <c r="A6714" s="310" t="s">
        <v>40138</v>
      </c>
      <c r="B6714" s="310" t="s">
        <v>40139</v>
      </c>
      <c r="C6714" s="310" t="s">
        <v>19992</v>
      </c>
      <c r="D6714" s="310" t="s">
        <v>40140</v>
      </c>
      <c r="E6714" s="310"/>
      <c r="F6714" s="310" t="s">
        <v>33</v>
      </c>
      <c r="G6714" s="310"/>
      <c r="H6714" s="314">
        <v>4</v>
      </c>
      <c r="I6714" s="314">
        <v>40.9</v>
      </c>
      <c r="J6714" s="310" t="s">
        <v>253</v>
      </c>
      <c r="K6714" s="314">
        <v>36.345880000000001</v>
      </c>
      <c r="L6714" s="314">
        <v>-86.526650000000004</v>
      </c>
      <c r="M6714" s="314" t="s">
        <v>38431</v>
      </c>
      <c r="N6714" s="310" t="s">
        <v>26295</v>
      </c>
      <c r="O6714" s="310" t="s">
        <v>40141</v>
      </c>
      <c r="P6714" s="314">
        <v>4</v>
      </c>
      <c r="Q6714" s="310" t="s">
        <v>28348</v>
      </c>
      <c r="R6714" s="310" t="s">
        <v>25829</v>
      </c>
      <c r="S6714" s="310" t="s">
        <v>26197</v>
      </c>
      <c r="T6714" s="310"/>
      <c r="U6714" s="310" t="s">
        <v>26198</v>
      </c>
      <c r="V6714" s="310" t="s">
        <v>26199</v>
      </c>
      <c r="Y6714" s="97"/>
      <c r="AA6714" s="91" t="str">
        <v>SCAMP004.0SR</v>
      </c>
    </row>
    <row r="6715" spans="1:27" s="91" customFormat="1" ht="15" customHeight="1" x14ac:dyDescent="0.35">
      <c r="A6715" t="s">
        <v>19991</v>
      </c>
      <c r="B6715" t="s">
        <v>19990</v>
      </c>
      <c r="C6715" t="s">
        <v>19992</v>
      </c>
      <c r="D6715" t="s">
        <v>19993</v>
      </c>
      <c r="E6715"/>
      <c r="F6715" t="s">
        <v>33</v>
      </c>
      <c r="G6715"/>
      <c r="H6715">
        <v>4.2</v>
      </c>
      <c r="I6715">
        <v>40.619999999999997</v>
      </c>
      <c r="J6715" t="s">
        <v>253</v>
      </c>
      <c r="K6715">
        <v>36.350230000000003</v>
      </c>
      <c r="L6715">
        <v>-86.53313</v>
      </c>
      <c r="M6715" s="100" t="s">
        <v>38431</v>
      </c>
      <c r="N6715" t="s">
        <v>26295</v>
      </c>
      <c r="O6715" t="s">
        <v>42363</v>
      </c>
      <c r="P6715">
        <v>4</v>
      </c>
      <c r="Q6715" t="s">
        <v>28348</v>
      </c>
      <c r="R6715" t="s">
        <v>25829</v>
      </c>
      <c r="S6715" t="s">
        <v>26197</v>
      </c>
      <c r="T6715"/>
      <c r="U6715" t="s">
        <v>26198</v>
      </c>
      <c r="V6715" t="s">
        <v>26199</v>
      </c>
      <c r="Y6715" s="97"/>
      <c r="AA6715" s="91" t="str">
        <v>SCAMP004.2SR</v>
      </c>
    </row>
    <row r="6716" spans="1:27" s="91" customFormat="1" ht="15" customHeight="1" x14ac:dyDescent="0.35">
      <c r="A6716" t="s">
        <v>19995</v>
      </c>
      <c r="B6716" t="s">
        <v>19994</v>
      </c>
      <c r="C6716" t="s">
        <v>19992</v>
      </c>
      <c r="D6716" t="s">
        <v>19996</v>
      </c>
      <c r="E6716"/>
      <c r="F6716" t="s">
        <v>33</v>
      </c>
      <c r="G6716"/>
      <c r="H6716">
        <v>4.5999999999999996</v>
      </c>
      <c r="I6716">
        <v>40.28</v>
      </c>
      <c r="J6716" t="s">
        <v>253</v>
      </c>
      <c r="K6716">
        <v>36.354722000000002</v>
      </c>
      <c r="L6716">
        <v>-86.536666999999994</v>
      </c>
      <c r="M6716" s="100" t="s">
        <v>38431</v>
      </c>
      <c r="N6716" t="s">
        <v>26295</v>
      </c>
      <c r="O6716" t="s">
        <v>42363</v>
      </c>
      <c r="P6716">
        <v>4</v>
      </c>
      <c r="Q6716" t="s">
        <v>28348</v>
      </c>
      <c r="R6716" t="s">
        <v>25829</v>
      </c>
      <c r="S6716" t="s">
        <v>26197</v>
      </c>
      <c r="T6716"/>
      <c r="U6716" t="s">
        <v>26198</v>
      </c>
      <c r="V6716" t="s">
        <v>26199</v>
      </c>
      <c r="X6716" s="91" t="s">
        <v>33440</v>
      </c>
      <c r="Y6716" s="97"/>
      <c r="AA6716" s="91" t="str">
        <v>SCAMP004.6SR</v>
      </c>
    </row>
    <row r="6717" spans="1:27" s="91" customFormat="1" ht="15" customHeight="1" x14ac:dyDescent="0.35">
      <c r="A6717" t="s">
        <v>19998</v>
      </c>
      <c r="B6717" t="s">
        <v>19997</v>
      </c>
      <c r="C6717" t="s">
        <v>19992</v>
      </c>
      <c r="D6717" t="s">
        <v>19999</v>
      </c>
      <c r="E6717"/>
      <c r="F6717" t="s">
        <v>33</v>
      </c>
      <c r="G6717"/>
      <c r="H6717">
        <v>4.8</v>
      </c>
      <c r="I6717">
        <v>39.99</v>
      </c>
      <c r="J6717" t="s">
        <v>253</v>
      </c>
      <c r="K6717">
        <v>36.354999999999997</v>
      </c>
      <c r="L6717">
        <v>-86.540278000000001</v>
      </c>
      <c r="M6717" s="100" t="s">
        <v>38431</v>
      </c>
      <c r="N6717" t="s">
        <v>26295</v>
      </c>
      <c r="O6717" t="s">
        <v>42363</v>
      </c>
      <c r="P6717">
        <v>4</v>
      </c>
      <c r="Q6717" t="s">
        <v>28348</v>
      </c>
      <c r="R6717" t="s">
        <v>25829</v>
      </c>
      <c r="S6717" t="s">
        <v>26197</v>
      </c>
      <c r="T6717"/>
      <c r="U6717" t="s">
        <v>26198</v>
      </c>
      <c r="V6717" t="s">
        <v>26199</v>
      </c>
      <c r="X6717" s="91" t="s">
        <v>33441</v>
      </c>
      <c r="Y6717" s="97"/>
      <c r="AA6717" s="91" t="str">
        <v>SCAMP004.8SR</v>
      </c>
    </row>
    <row r="6718" spans="1:27" s="91" customFormat="1" ht="15" customHeight="1" x14ac:dyDescent="0.35">
      <c r="A6718" t="s">
        <v>20001</v>
      </c>
      <c r="B6718" t="s">
        <v>20000</v>
      </c>
      <c r="C6718" t="s">
        <v>19992</v>
      </c>
      <c r="D6718" t="s">
        <v>20002</v>
      </c>
      <c r="E6718"/>
      <c r="F6718" t="s">
        <v>33</v>
      </c>
      <c r="G6718"/>
      <c r="H6718">
        <v>8.3000000000000007</v>
      </c>
      <c r="I6718">
        <v>30.56</v>
      </c>
      <c r="J6718" t="s">
        <v>253</v>
      </c>
      <c r="K6718">
        <v>36.391750000000002</v>
      </c>
      <c r="L6718">
        <v>-86.558629999999994</v>
      </c>
      <c r="M6718" s="100" t="s">
        <v>38431</v>
      </c>
      <c r="N6718" t="s">
        <v>26295</v>
      </c>
      <c r="O6718" t="s">
        <v>42363</v>
      </c>
      <c r="P6718">
        <v>4</v>
      </c>
      <c r="Q6718" t="s">
        <v>28348</v>
      </c>
      <c r="R6718" t="s">
        <v>25829</v>
      </c>
      <c r="S6718" t="s">
        <v>26197</v>
      </c>
      <c r="T6718"/>
      <c r="U6718" t="s">
        <v>26198</v>
      </c>
      <c r="V6718" t="s">
        <v>26199</v>
      </c>
      <c r="W6718" s="91" t="s">
        <v>35906</v>
      </c>
      <c r="Y6718" s="97"/>
      <c r="AA6718" s="91" t="str">
        <v>SCAMP008.3SR</v>
      </c>
    </row>
    <row r="6719" spans="1:27" s="91" customFormat="1" ht="15" customHeight="1" x14ac:dyDescent="0.35">
      <c r="A6719" t="s">
        <v>20004</v>
      </c>
      <c r="B6719" t="s">
        <v>20003</v>
      </c>
      <c r="C6719" t="s">
        <v>19992</v>
      </c>
      <c r="D6719" t="s">
        <v>20005</v>
      </c>
      <c r="E6719"/>
      <c r="F6719" t="s">
        <v>33</v>
      </c>
      <c r="G6719"/>
      <c r="H6719">
        <v>10.4</v>
      </c>
      <c r="I6719">
        <v>23.59</v>
      </c>
      <c r="J6719" t="s">
        <v>253</v>
      </c>
      <c r="K6719">
        <v>36.420833000000002</v>
      </c>
      <c r="L6719">
        <v>-86.563056000000003</v>
      </c>
      <c r="M6719" s="100" t="s">
        <v>38431</v>
      </c>
      <c r="N6719" t="s">
        <v>26295</v>
      </c>
      <c r="O6719" t="s">
        <v>42363</v>
      </c>
      <c r="P6719">
        <v>4</v>
      </c>
      <c r="Q6719" t="s">
        <v>28348</v>
      </c>
      <c r="R6719" t="s">
        <v>25829</v>
      </c>
      <c r="S6719" t="s">
        <v>26197</v>
      </c>
      <c r="T6719"/>
      <c r="U6719" t="s">
        <v>26198</v>
      </c>
      <c r="V6719" t="s">
        <v>26199</v>
      </c>
      <c r="Y6719" s="97"/>
      <c r="AA6719" s="91" t="str">
        <v>SCAMP010.4SR</v>
      </c>
    </row>
    <row r="6720" spans="1:27" s="91" customFormat="1" ht="15" customHeight="1" x14ac:dyDescent="0.35">
      <c r="A6720" t="s">
        <v>20007</v>
      </c>
      <c r="B6720" t="s">
        <v>20006</v>
      </c>
      <c r="C6720" t="s">
        <v>19992</v>
      </c>
      <c r="D6720" t="s">
        <v>20008</v>
      </c>
      <c r="E6720"/>
      <c r="F6720" t="s">
        <v>33</v>
      </c>
      <c r="G6720"/>
      <c r="H6720">
        <v>11.8</v>
      </c>
      <c r="I6720">
        <v>15.05</v>
      </c>
      <c r="J6720" t="s">
        <v>253</v>
      </c>
      <c r="K6720">
        <v>36.439169999999997</v>
      </c>
      <c r="L6720">
        <v>-86.561188999999999</v>
      </c>
      <c r="M6720" s="100" t="s">
        <v>38431</v>
      </c>
      <c r="N6720" t="s">
        <v>26295</v>
      </c>
      <c r="O6720" t="s">
        <v>42363</v>
      </c>
      <c r="P6720">
        <v>4</v>
      </c>
      <c r="Q6720" t="s">
        <v>28348</v>
      </c>
      <c r="R6720" t="s">
        <v>25829</v>
      </c>
      <c r="S6720" t="s">
        <v>26197</v>
      </c>
      <c r="T6720"/>
      <c r="U6720" t="s">
        <v>26198</v>
      </c>
      <c r="V6720" t="s">
        <v>26199</v>
      </c>
      <c r="Y6720" s="97"/>
      <c r="AA6720" s="91" t="str">
        <v>SCAMP011.8SR</v>
      </c>
    </row>
    <row r="6721" spans="1:27" s="91" customFormat="1" ht="15" customHeight="1" x14ac:dyDescent="0.35">
      <c r="A6721" t="s">
        <v>20010</v>
      </c>
      <c r="B6721" t="s">
        <v>20009</v>
      </c>
      <c r="C6721" t="s">
        <v>20011</v>
      </c>
      <c r="D6721" t="s">
        <v>20012</v>
      </c>
      <c r="E6721"/>
      <c r="F6721" t="s">
        <v>29089</v>
      </c>
      <c r="G6721"/>
      <c r="H6721">
        <v>2.4</v>
      </c>
      <c r="I6721">
        <v>1.06</v>
      </c>
      <c r="J6721" t="s">
        <v>614</v>
      </c>
      <c r="K6721">
        <v>36.169330000000002</v>
      </c>
      <c r="L6721">
        <v>-85.284809999999993</v>
      </c>
      <c r="M6721" s="100" t="s">
        <v>38411</v>
      </c>
      <c r="N6721" t="s">
        <v>26248</v>
      </c>
      <c r="O6721" t="s">
        <v>42377</v>
      </c>
      <c r="P6721">
        <v>4</v>
      </c>
      <c r="Q6721" t="s">
        <v>33442</v>
      </c>
      <c r="R6721" t="s">
        <v>25812</v>
      </c>
      <c r="S6721" t="s">
        <v>26197</v>
      </c>
      <c r="T6721"/>
      <c r="U6721" t="s">
        <v>26198</v>
      </c>
      <c r="V6721" t="s">
        <v>26199</v>
      </c>
      <c r="X6721" s="91" t="s">
        <v>35907</v>
      </c>
      <c r="Y6721" s="97"/>
      <c r="AA6721" s="91" t="str">
        <v>SCANE_S1T2.4PU</v>
      </c>
    </row>
    <row r="6722" spans="1:27" s="91" customFormat="1" ht="15" customHeight="1" x14ac:dyDescent="0.35">
      <c r="A6722" t="s">
        <v>20014</v>
      </c>
      <c r="B6722" t="s">
        <v>20013</v>
      </c>
      <c r="C6722" t="s">
        <v>20015</v>
      </c>
      <c r="D6722" t="s">
        <v>20016</v>
      </c>
      <c r="E6722"/>
      <c r="F6722" t="s">
        <v>58</v>
      </c>
      <c r="G6722"/>
      <c r="H6722">
        <v>1.3</v>
      </c>
      <c r="I6722">
        <v>0.34</v>
      </c>
      <c r="J6722" t="s">
        <v>313</v>
      </c>
      <c r="K6722">
        <v>36.027430000000003</v>
      </c>
      <c r="L6722">
        <v>-84.93289</v>
      </c>
      <c r="M6722" s="100" t="s">
        <v>38416</v>
      </c>
      <c r="N6722" t="s">
        <v>26258</v>
      </c>
      <c r="O6722" t="s">
        <v>42378</v>
      </c>
      <c r="P6722">
        <v>1</v>
      </c>
      <c r="Q6722" t="s">
        <v>33443</v>
      </c>
      <c r="R6722" t="s">
        <v>25812</v>
      </c>
      <c r="S6722" t="s">
        <v>26197</v>
      </c>
      <c r="T6722"/>
      <c r="U6722" t="s">
        <v>26198</v>
      </c>
      <c r="V6722" t="s">
        <v>26199</v>
      </c>
      <c r="X6722" s="91" t="s">
        <v>32923</v>
      </c>
      <c r="Y6722" s="97"/>
      <c r="AA6722" s="91" t="str">
        <v>SCANT001.3CU</v>
      </c>
    </row>
    <row r="6723" spans="1:27" s="91" customFormat="1" ht="15" customHeight="1" x14ac:dyDescent="0.35">
      <c r="A6723" t="s">
        <v>20018</v>
      </c>
      <c r="B6723" t="s">
        <v>20017</v>
      </c>
      <c r="C6723" t="s">
        <v>20019</v>
      </c>
      <c r="D6723" t="s">
        <v>20020</v>
      </c>
      <c r="E6723"/>
      <c r="F6723" t="s">
        <v>44</v>
      </c>
      <c r="G6723"/>
      <c r="H6723">
        <v>0.1</v>
      </c>
      <c r="I6723">
        <v>1.44</v>
      </c>
      <c r="J6723" t="s">
        <v>950</v>
      </c>
      <c r="K6723">
        <v>35.983283999999998</v>
      </c>
      <c r="L6723">
        <v>-84.216684999999998</v>
      </c>
      <c r="M6723" s="100" t="s">
        <v>38459</v>
      </c>
      <c r="N6723" t="s">
        <v>26343</v>
      </c>
      <c r="O6723" t="s">
        <v>42379</v>
      </c>
      <c r="P6723">
        <v>3</v>
      </c>
      <c r="Q6723" t="s">
        <v>28350</v>
      </c>
      <c r="R6723" t="s">
        <v>25825</v>
      </c>
      <c r="S6723" t="s">
        <v>26197</v>
      </c>
      <c r="T6723"/>
      <c r="U6723" t="s">
        <v>26198</v>
      </c>
      <c r="V6723" t="s">
        <v>26204</v>
      </c>
      <c r="X6723" s="91" t="s">
        <v>35908</v>
      </c>
      <c r="Y6723" s="97"/>
      <c r="AA6723" s="91" t="str">
        <v>SCARB000.1AN</v>
      </c>
    </row>
    <row r="6724" spans="1:27" s="91" customFormat="1" ht="15" customHeight="1" x14ac:dyDescent="0.35">
      <c r="A6724" t="s">
        <v>20022</v>
      </c>
      <c r="B6724" t="s">
        <v>20021</v>
      </c>
      <c r="C6724" t="s">
        <v>20023</v>
      </c>
      <c r="D6724" t="s">
        <v>17070</v>
      </c>
      <c r="E6724"/>
      <c r="F6724" t="s">
        <v>9</v>
      </c>
      <c r="G6724"/>
      <c r="H6724">
        <v>1</v>
      </c>
      <c r="I6724">
        <v>10.4</v>
      </c>
      <c r="J6724" t="s">
        <v>641</v>
      </c>
      <c r="K6724">
        <v>35.767470000000003</v>
      </c>
      <c r="L6724">
        <v>-88.363960000000006</v>
      </c>
      <c r="M6724" s="100" t="s">
        <v>38392</v>
      </c>
      <c r="N6724" t="s">
        <v>26221</v>
      </c>
      <c r="O6724" t="s">
        <v>42380</v>
      </c>
      <c r="P6724">
        <v>3</v>
      </c>
      <c r="Q6724" t="s">
        <v>33444</v>
      </c>
      <c r="R6724" t="s">
        <v>25816</v>
      </c>
      <c r="S6724" t="s">
        <v>26197</v>
      </c>
      <c r="T6724"/>
      <c r="U6724" t="s">
        <v>26198</v>
      </c>
      <c r="V6724" t="s">
        <v>26199</v>
      </c>
      <c r="Y6724" s="97"/>
      <c r="AA6724" s="91" t="str">
        <v>SCARC001.0HE</v>
      </c>
    </row>
    <row r="6725" spans="1:27" s="91" customFormat="1" ht="15" customHeight="1" x14ac:dyDescent="0.35">
      <c r="A6725" t="s">
        <v>20025</v>
      </c>
      <c r="B6725" t="s">
        <v>20024</v>
      </c>
      <c r="C6725" t="s">
        <v>20026</v>
      </c>
      <c r="D6725" t="s">
        <v>20027</v>
      </c>
      <c r="E6725"/>
      <c r="F6725" t="s">
        <v>929</v>
      </c>
      <c r="G6725"/>
      <c r="H6725">
        <v>0.4</v>
      </c>
      <c r="I6725">
        <v>1.64</v>
      </c>
      <c r="J6725" t="s">
        <v>619</v>
      </c>
      <c r="K6725">
        <v>36.396999999999998</v>
      </c>
      <c r="L6725">
        <v>-89.216899999999995</v>
      </c>
      <c r="M6725" s="100" t="s">
        <v>38448</v>
      </c>
      <c r="N6725" t="s">
        <v>619</v>
      </c>
      <c r="O6725" t="s">
        <v>42339</v>
      </c>
      <c r="P6725">
        <v>5</v>
      </c>
      <c r="Q6725" t="s">
        <v>28361</v>
      </c>
      <c r="R6725" t="s">
        <v>25816</v>
      </c>
      <c r="S6725" t="s">
        <v>26197</v>
      </c>
      <c r="T6725"/>
      <c r="U6725" t="s">
        <v>26198</v>
      </c>
      <c r="V6725" t="s">
        <v>26199</v>
      </c>
      <c r="X6725" s="91" t="s">
        <v>29902</v>
      </c>
      <c r="Y6725" s="97"/>
      <c r="AA6725" s="91" t="str">
        <v>SCAWL000.4OB</v>
      </c>
    </row>
    <row r="6726" spans="1:27" s="91" customFormat="1" ht="15" customHeight="1" x14ac:dyDescent="0.35">
      <c r="A6726" t="s">
        <v>20029</v>
      </c>
      <c r="B6726" t="s">
        <v>20028</v>
      </c>
      <c r="C6726" t="s">
        <v>20030</v>
      </c>
      <c r="D6726" t="s">
        <v>20031</v>
      </c>
      <c r="E6726"/>
      <c r="F6726" t="s">
        <v>44</v>
      </c>
      <c r="G6726"/>
      <c r="H6726">
        <v>0.1</v>
      </c>
      <c r="I6726">
        <v>39.65</v>
      </c>
      <c r="J6726" t="s">
        <v>285</v>
      </c>
      <c r="K6726">
        <v>35.2286</v>
      </c>
      <c r="L6726">
        <v>-84.706999999999994</v>
      </c>
      <c r="M6726" s="100" t="s">
        <v>38384</v>
      </c>
      <c r="N6726" t="s">
        <v>26211</v>
      </c>
      <c r="O6726" t="s">
        <v>42107</v>
      </c>
      <c r="P6726">
        <v>2</v>
      </c>
      <c r="Q6726" t="s">
        <v>28351</v>
      </c>
      <c r="R6726" t="s">
        <v>25802</v>
      </c>
      <c r="S6726" t="s">
        <v>26197</v>
      </c>
      <c r="T6726"/>
      <c r="U6726" t="s">
        <v>26198</v>
      </c>
      <c r="V6726" t="s">
        <v>26204</v>
      </c>
      <c r="X6726" s="91" t="s">
        <v>31796</v>
      </c>
      <c r="Y6726" s="97"/>
      <c r="AA6726" s="91" t="str">
        <v>SCHES000.1BR</v>
      </c>
    </row>
    <row r="6727" spans="1:27" s="91" customFormat="1" ht="15" customHeight="1" x14ac:dyDescent="0.35">
      <c r="A6727" t="s">
        <v>20033</v>
      </c>
      <c r="B6727" t="s">
        <v>20032</v>
      </c>
      <c r="C6727" t="s">
        <v>20030</v>
      </c>
      <c r="D6727" t="s">
        <v>20034</v>
      </c>
      <c r="E6727"/>
      <c r="F6727" t="s">
        <v>28994</v>
      </c>
      <c r="G6727"/>
      <c r="H6727">
        <v>1.8</v>
      </c>
      <c r="I6727">
        <v>38.94</v>
      </c>
      <c r="J6727" t="s">
        <v>285</v>
      </c>
      <c r="K6727">
        <v>35.218000000000004</v>
      </c>
      <c r="L6727">
        <v>-84.7119</v>
      </c>
      <c r="M6727" s="100" t="s">
        <v>38384</v>
      </c>
      <c r="N6727" t="s">
        <v>26211</v>
      </c>
      <c r="O6727" t="s">
        <v>42107</v>
      </c>
      <c r="P6727">
        <v>2</v>
      </c>
      <c r="Q6727" t="s">
        <v>28351</v>
      </c>
      <c r="R6727" t="s">
        <v>25802</v>
      </c>
      <c r="S6727" t="s">
        <v>26197</v>
      </c>
      <c r="T6727"/>
      <c r="U6727" t="s">
        <v>26198</v>
      </c>
      <c r="V6727" t="s">
        <v>26204</v>
      </c>
      <c r="W6727" s="91" t="s">
        <v>35909</v>
      </c>
      <c r="X6727" s="91" t="s">
        <v>33445</v>
      </c>
      <c r="Y6727" s="97"/>
      <c r="AA6727" s="91" t="str">
        <v>SCHES001.8BR</v>
      </c>
    </row>
    <row r="6728" spans="1:27" s="91" customFormat="1" ht="15" customHeight="1" x14ac:dyDescent="0.35">
      <c r="A6728" s="310" t="s">
        <v>40142</v>
      </c>
      <c r="B6728" s="310" t="s">
        <v>40143</v>
      </c>
      <c r="C6728" s="310" t="s">
        <v>20030</v>
      </c>
      <c r="D6728" s="310" t="s">
        <v>40144</v>
      </c>
      <c r="E6728" s="310"/>
      <c r="F6728" s="310" t="s">
        <v>28994</v>
      </c>
      <c r="G6728" s="310"/>
      <c r="H6728" s="314">
        <v>9.3000000000000007</v>
      </c>
      <c r="I6728" s="314">
        <v>31.6</v>
      </c>
      <c r="J6728" s="310" t="s">
        <v>285</v>
      </c>
      <c r="K6728" s="314">
        <v>35.167140000000003</v>
      </c>
      <c r="L6728" s="314">
        <v>-84.716610000000003</v>
      </c>
      <c r="M6728" s="314" t="s">
        <v>38384</v>
      </c>
      <c r="N6728" s="310" t="s">
        <v>26211</v>
      </c>
      <c r="O6728" s="310" t="s">
        <v>38789</v>
      </c>
      <c r="P6728" s="314">
        <v>2</v>
      </c>
      <c r="Q6728" s="310" t="s">
        <v>28352</v>
      </c>
      <c r="R6728" s="310" t="s">
        <v>25802</v>
      </c>
      <c r="S6728" s="310" t="s">
        <v>26197</v>
      </c>
      <c r="T6728" s="310"/>
      <c r="U6728" s="310" t="s">
        <v>26198</v>
      </c>
      <c r="V6728" s="310" t="s">
        <v>26204</v>
      </c>
      <c r="X6728" s="91" t="s">
        <v>40145</v>
      </c>
      <c r="Y6728" s="97"/>
      <c r="AA6728" s="91" t="str">
        <v>SCHES009.3BR</v>
      </c>
    </row>
    <row r="6729" spans="1:27" s="91" customFormat="1" ht="15" customHeight="1" x14ac:dyDescent="0.35">
      <c r="A6729" s="310" t="s">
        <v>40146</v>
      </c>
      <c r="B6729" s="310" t="s">
        <v>40147</v>
      </c>
      <c r="C6729" s="310" t="s">
        <v>20030</v>
      </c>
      <c r="D6729" s="310" t="s">
        <v>40148</v>
      </c>
      <c r="E6729" s="310"/>
      <c r="F6729" s="310" t="s">
        <v>28994</v>
      </c>
      <c r="G6729" s="310"/>
      <c r="H6729" s="314">
        <v>11.4</v>
      </c>
      <c r="I6729" s="314">
        <v>24.8</v>
      </c>
      <c r="J6729" s="310" t="s">
        <v>285</v>
      </c>
      <c r="K6729" s="314">
        <v>35.146880000000003</v>
      </c>
      <c r="L6729" s="314">
        <v>-84.726799999999997</v>
      </c>
      <c r="M6729" s="314" t="s">
        <v>38384</v>
      </c>
      <c r="N6729" s="310" t="s">
        <v>26211</v>
      </c>
      <c r="O6729" s="310" t="s">
        <v>38789</v>
      </c>
      <c r="P6729" s="314">
        <v>2</v>
      </c>
      <c r="Q6729" s="310" t="s">
        <v>28352</v>
      </c>
      <c r="R6729" s="310" t="s">
        <v>25802</v>
      </c>
      <c r="S6729" s="310" t="s">
        <v>26197</v>
      </c>
      <c r="T6729" s="310"/>
      <c r="U6729" s="310" t="s">
        <v>26198</v>
      </c>
      <c r="V6729" s="310" t="s">
        <v>26204</v>
      </c>
      <c r="X6729" s="91" t="s">
        <v>40145</v>
      </c>
      <c r="Y6729" s="97"/>
      <c r="AA6729" s="91" t="str">
        <v>SCHES011.4BR</v>
      </c>
    </row>
    <row r="6730" spans="1:27" s="91" customFormat="1" ht="15" customHeight="1" x14ac:dyDescent="0.35">
      <c r="A6730" t="s">
        <v>40149</v>
      </c>
      <c r="B6730" t="s">
        <v>40150</v>
      </c>
      <c r="C6730" t="s">
        <v>20030</v>
      </c>
      <c r="D6730" t="s">
        <v>40151</v>
      </c>
      <c r="E6730"/>
      <c r="F6730" t="s">
        <v>28994</v>
      </c>
      <c r="G6730"/>
      <c r="H6730">
        <v>12.2</v>
      </c>
      <c r="I6730">
        <v>13.97</v>
      </c>
      <c r="J6730" t="s">
        <v>285</v>
      </c>
      <c r="K6730">
        <v>35.142429999999997</v>
      </c>
      <c r="L6730">
        <v>-84.728380000000001</v>
      </c>
      <c r="M6730" s="100" t="s">
        <v>38384</v>
      </c>
      <c r="N6730" t="s">
        <v>26211</v>
      </c>
      <c r="O6730" t="s">
        <v>40152</v>
      </c>
      <c r="P6730">
        <v>2</v>
      </c>
      <c r="Q6730" t="s">
        <v>28352</v>
      </c>
      <c r="R6730" t="s">
        <v>25802</v>
      </c>
      <c r="S6730" t="s">
        <v>26197</v>
      </c>
      <c r="T6730"/>
      <c r="U6730" t="s">
        <v>26198</v>
      </c>
      <c r="V6730" t="s">
        <v>26204</v>
      </c>
      <c r="X6730" s="91" t="s">
        <v>40153</v>
      </c>
      <c r="Y6730" s="97"/>
      <c r="AA6730" s="91" t="str">
        <v>SCHES012.2BR</v>
      </c>
    </row>
    <row r="6731" spans="1:27" s="91" customFormat="1" ht="15" customHeight="1" x14ac:dyDescent="0.35">
      <c r="A6731" t="s">
        <v>20036</v>
      </c>
      <c r="B6731" t="s">
        <v>20035</v>
      </c>
      <c r="C6731" t="s">
        <v>20030</v>
      </c>
      <c r="D6731" t="s">
        <v>20037</v>
      </c>
      <c r="E6731"/>
      <c r="F6731" t="s">
        <v>28994</v>
      </c>
      <c r="G6731"/>
      <c r="H6731">
        <v>13.9</v>
      </c>
      <c r="I6731">
        <v>8.8000000000000007</v>
      </c>
      <c r="J6731" t="s">
        <v>285</v>
      </c>
      <c r="K6731">
        <v>35.124429999999997</v>
      </c>
      <c r="L6731">
        <v>-84.737679999999997</v>
      </c>
      <c r="M6731" s="100" t="s">
        <v>38384</v>
      </c>
      <c r="N6731" t="s">
        <v>26211</v>
      </c>
      <c r="O6731" t="s">
        <v>42107</v>
      </c>
      <c r="P6731">
        <v>2</v>
      </c>
      <c r="Q6731" t="s">
        <v>28352</v>
      </c>
      <c r="R6731" t="s">
        <v>25802</v>
      </c>
      <c r="S6731" t="s">
        <v>26197</v>
      </c>
      <c r="T6731"/>
      <c r="U6731" t="s">
        <v>26198</v>
      </c>
      <c r="V6731" t="s">
        <v>26204</v>
      </c>
      <c r="Y6731" s="97"/>
      <c r="AA6731" s="91" t="str">
        <v>SCHES013.9BR</v>
      </c>
    </row>
    <row r="6732" spans="1:27" s="91" customFormat="1" ht="15" customHeight="1" x14ac:dyDescent="0.35">
      <c r="A6732" t="s">
        <v>20039</v>
      </c>
      <c r="B6732" t="s">
        <v>20038</v>
      </c>
      <c r="C6732" t="s">
        <v>20040</v>
      </c>
      <c r="D6732" t="s">
        <v>20041</v>
      </c>
      <c r="E6732"/>
      <c r="F6732" t="s">
        <v>44</v>
      </c>
      <c r="G6732"/>
      <c r="H6732">
        <v>0</v>
      </c>
      <c r="I6732">
        <v>464.48</v>
      </c>
      <c r="J6732" t="s">
        <v>766</v>
      </c>
      <c r="K6732">
        <v>35.088329999999999</v>
      </c>
      <c r="L6732">
        <v>-85.268050000000002</v>
      </c>
      <c r="M6732" s="100" t="s">
        <v>38386</v>
      </c>
      <c r="N6732" t="s">
        <v>29084</v>
      </c>
      <c r="O6732" t="s">
        <v>42182</v>
      </c>
      <c r="P6732">
        <v>4</v>
      </c>
      <c r="Q6732" t="s">
        <v>28353</v>
      </c>
      <c r="R6732" t="s">
        <v>25802</v>
      </c>
      <c r="S6732" t="s">
        <v>26197</v>
      </c>
      <c r="T6732"/>
      <c r="U6732" t="s">
        <v>26198</v>
      </c>
      <c r="V6732" t="s">
        <v>26204</v>
      </c>
      <c r="W6732" s="91" t="s">
        <v>42381</v>
      </c>
      <c r="X6732" s="91" t="s">
        <v>31476</v>
      </c>
      <c r="Y6732" s="97"/>
      <c r="AA6732" s="91" t="str">
        <v>SCHIC000.0HM</v>
      </c>
    </row>
    <row r="6733" spans="1:27" s="91" customFormat="1" ht="15" customHeight="1" x14ac:dyDescent="0.35">
      <c r="A6733" t="s">
        <v>20043</v>
      </c>
      <c r="B6733" t="s">
        <v>20042</v>
      </c>
      <c r="C6733" t="s">
        <v>20040</v>
      </c>
      <c r="D6733" t="s">
        <v>20044</v>
      </c>
      <c r="E6733"/>
      <c r="F6733" t="s">
        <v>44</v>
      </c>
      <c r="G6733"/>
      <c r="H6733">
        <v>0.4</v>
      </c>
      <c r="I6733">
        <v>464.33</v>
      </c>
      <c r="J6733" t="s">
        <v>766</v>
      </c>
      <c r="K6733">
        <v>35.088000000000001</v>
      </c>
      <c r="L6733">
        <v>-85.260900000000007</v>
      </c>
      <c r="M6733" s="100" t="s">
        <v>38386</v>
      </c>
      <c r="N6733" t="s">
        <v>29084</v>
      </c>
      <c r="O6733" t="s">
        <v>42182</v>
      </c>
      <c r="P6733">
        <v>4</v>
      </c>
      <c r="Q6733" t="s">
        <v>28353</v>
      </c>
      <c r="R6733" t="s">
        <v>25802</v>
      </c>
      <c r="S6733" t="s">
        <v>26197</v>
      </c>
      <c r="T6733"/>
      <c r="U6733" t="s">
        <v>26198</v>
      </c>
      <c r="V6733" t="s">
        <v>26204</v>
      </c>
      <c r="W6733" s="91" t="s">
        <v>42382</v>
      </c>
      <c r="X6733" s="91" t="s">
        <v>35910</v>
      </c>
      <c r="Y6733" s="97"/>
      <c r="AA6733" s="91" t="str">
        <v>SCHIC000.4HM</v>
      </c>
    </row>
    <row r="6734" spans="1:27" s="91" customFormat="1" ht="15" customHeight="1" x14ac:dyDescent="0.35">
      <c r="A6734" t="s">
        <v>20046</v>
      </c>
      <c r="B6734" t="s">
        <v>20045</v>
      </c>
      <c r="C6734" t="s">
        <v>20040</v>
      </c>
      <c r="D6734" t="s">
        <v>20047</v>
      </c>
      <c r="E6734"/>
      <c r="F6734" t="s">
        <v>44</v>
      </c>
      <c r="G6734"/>
      <c r="H6734">
        <v>4.9000000000000004</v>
      </c>
      <c r="I6734">
        <v>460</v>
      </c>
      <c r="J6734" t="s">
        <v>766</v>
      </c>
      <c r="K6734">
        <v>35.068170000000002</v>
      </c>
      <c r="L6734">
        <v>-85.213515999999998</v>
      </c>
      <c r="M6734" s="100" t="s">
        <v>38386</v>
      </c>
      <c r="N6734" t="s">
        <v>29084</v>
      </c>
      <c r="O6734" t="s">
        <v>42182</v>
      </c>
      <c r="P6734">
        <v>4</v>
      </c>
      <c r="Q6734" t="s">
        <v>28353</v>
      </c>
      <c r="R6734" t="s">
        <v>25802</v>
      </c>
      <c r="S6734" t="s">
        <v>26197</v>
      </c>
      <c r="T6734"/>
      <c r="U6734" t="s">
        <v>26198</v>
      </c>
      <c r="V6734" t="s">
        <v>26204</v>
      </c>
      <c r="W6734" s="91" t="s">
        <v>35911</v>
      </c>
      <c r="X6734" s="91" t="s">
        <v>31476</v>
      </c>
      <c r="Y6734" s="97"/>
      <c r="AA6734" s="91" t="str">
        <v>SCHIC004.9HM</v>
      </c>
    </row>
    <row r="6735" spans="1:27" s="91" customFormat="1" ht="15" customHeight="1" x14ac:dyDescent="0.35">
      <c r="A6735" s="310" t="s">
        <v>40154</v>
      </c>
      <c r="B6735" s="310" t="s">
        <v>40155</v>
      </c>
      <c r="C6735" s="310" t="s">
        <v>20040</v>
      </c>
      <c r="D6735" s="310" t="s">
        <v>40156</v>
      </c>
      <c r="E6735" s="310"/>
      <c r="F6735" s="310" t="s">
        <v>44</v>
      </c>
      <c r="G6735" s="310"/>
      <c r="H6735" s="314">
        <v>12.3</v>
      </c>
      <c r="I6735" s="314">
        <v>428</v>
      </c>
      <c r="J6735" s="310" t="s">
        <v>766</v>
      </c>
      <c r="K6735" s="314">
        <v>35.014122</v>
      </c>
      <c r="L6735" s="314">
        <v>-85.206596000000005</v>
      </c>
      <c r="M6735" s="314" t="s">
        <v>38386</v>
      </c>
      <c r="N6735" s="310" t="s">
        <v>29084</v>
      </c>
      <c r="O6735" s="310" t="s">
        <v>39275</v>
      </c>
      <c r="P6735" s="314">
        <v>4</v>
      </c>
      <c r="Q6735" s="310" t="s">
        <v>28353</v>
      </c>
      <c r="R6735" s="310" t="s">
        <v>25802</v>
      </c>
      <c r="S6735" s="310" t="s">
        <v>26197</v>
      </c>
      <c r="T6735" s="310"/>
      <c r="U6735" s="310" t="s">
        <v>26198</v>
      </c>
      <c r="V6735" s="310" t="s">
        <v>26204</v>
      </c>
      <c r="W6735" s="91" t="s">
        <v>40157</v>
      </c>
      <c r="X6735" s="91" t="s">
        <v>38440</v>
      </c>
      <c r="Y6735" s="97"/>
      <c r="AA6735" s="91" t="str">
        <v>SCHIC012.3HM</v>
      </c>
    </row>
    <row r="6736" spans="1:27" s="91" customFormat="1" ht="15" customHeight="1" x14ac:dyDescent="0.35">
      <c r="A6736" t="s">
        <v>20049</v>
      </c>
      <c r="B6736" t="s">
        <v>20048</v>
      </c>
      <c r="C6736" t="s">
        <v>20040</v>
      </c>
      <c r="D6736" t="s">
        <v>20050</v>
      </c>
      <c r="E6736"/>
      <c r="F6736" t="s">
        <v>44</v>
      </c>
      <c r="G6736"/>
      <c r="H6736">
        <v>15.8</v>
      </c>
      <c r="I6736">
        <v>247.88</v>
      </c>
      <c r="J6736" t="s">
        <v>766</v>
      </c>
      <c r="K6736">
        <v>34.997199999999999</v>
      </c>
      <c r="L6736">
        <v>-85.1845</v>
      </c>
      <c r="M6736" s="100" t="s">
        <v>38386</v>
      </c>
      <c r="N6736" t="s">
        <v>29084</v>
      </c>
      <c r="O6736" t="s">
        <v>42182</v>
      </c>
      <c r="P6736">
        <v>4</v>
      </c>
      <c r="Q6736" t="s">
        <v>33446</v>
      </c>
      <c r="R6736" t="s">
        <v>25802</v>
      </c>
      <c r="S6736" t="s">
        <v>26197</v>
      </c>
      <c r="T6736"/>
      <c r="U6736" t="s">
        <v>26198</v>
      </c>
      <c r="V6736" t="s">
        <v>26204</v>
      </c>
      <c r="W6736" s="91" t="s">
        <v>33447</v>
      </c>
      <c r="X6736" s="91" t="s">
        <v>33448</v>
      </c>
      <c r="Y6736" s="97"/>
      <c r="AA6736" s="91" t="str">
        <v>SCHIC015.8HM</v>
      </c>
    </row>
    <row r="6737" spans="1:27" s="91" customFormat="1" ht="15" customHeight="1" x14ac:dyDescent="0.35">
      <c r="A6737" t="s">
        <v>20052</v>
      </c>
      <c r="B6737" t="s">
        <v>20051</v>
      </c>
      <c r="C6737" t="s">
        <v>20040</v>
      </c>
      <c r="D6737" t="s">
        <v>20053</v>
      </c>
      <c r="E6737"/>
      <c r="F6737" t="s">
        <v>44</v>
      </c>
      <c r="G6737"/>
      <c r="H6737">
        <v>17.3</v>
      </c>
      <c r="I6737">
        <v>235</v>
      </c>
      <c r="J6737" t="s">
        <v>766</v>
      </c>
      <c r="K6737">
        <v>34.988399999999999</v>
      </c>
      <c r="L6737">
        <v>-85.176199999999994</v>
      </c>
      <c r="M6737" s="100" t="s">
        <v>38386</v>
      </c>
      <c r="N6737" t="s">
        <v>29084</v>
      </c>
      <c r="O6737" t="s">
        <v>42182</v>
      </c>
      <c r="P6737">
        <v>4</v>
      </c>
      <c r="Q6737" t="s">
        <v>33446</v>
      </c>
      <c r="R6737" t="s">
        <v>25802</v>
      </c>
      <c r="S6737" t="s">
        <v>26197</v>
      </c>
      <c r="T6737"/>
      <c r="U6737" t="s">
        <v>26198</v>
      </c>
      <c r="V6737" t="s">
        <v>26204</v>
      </c>
      <c r="X6737" s="91" t="s">
        <v>30445</v>
      </c>
      <c r="Y6737" s="97"/>
      <c r="AA6737" s="91" t="str">
        <v>SCHIC017.3HM</v>
      </c>
    </row>
    <row r="6738" spans="1:27" s="91" customFormat="1" ht="15" customHeight="1" x14ac:dyDescent="0.35">
      <c r="A6738" t="s">
        <v>20055</v>
      </c>
      <c r="B6738" t="s">
        <v>20054</v>
      </c>
      <c r="C6738" t="s">
        <v>20056</v>
      </c>
      <c r="D6738" t="s">
        <v>9328</v>
      </c>
      <c r="E6738"/>
      <c r="F6738" t="s">
        <v>44</v>
      </c>
      <c r="G6738"/>
      <c r="H6738">
        <v>1</v>
      </c>
      <c r="I6738">
        <v>0.17</v>
      </c>
      <c r="J6738" t="s">
        <v>766</v>
      </c>
      <c r="K6738">
        <v>35.02543</v>
      </c>
      <c r="L6738">
        <v>-85.197199999999995</v>
      </c>
      <c r="M6738" s="100" t="s">
        <v>38386</v>
      </c>
      <c r="N6738" t="s">
        <v>29084</v>
      </c>
      <c r="O6738" t="s">
        <v>42182</v>
      </c>
      <c r="P6738">
        <v>4</v>
      </c>
      <c r="Q6738" t="s">
        <v>28354</v>
      </c>
      <c r="R6738" t="s">
        <v>25802</v>
      </c>
      <c r="S6738" t="s">
        <v>26197</v>
      </c>
      <c r="T6738"/>
      <c r="U6738" t="s">
        <v>26198</v>
      </c>
      <c r="V6738" t="s">
        <v>26204</v>
      </c>
      <c r="W6738" s="91" t="s">
        <v>20057</v>
      </c>
      <c r="X6738" s="91" t="s">
        <v>31098</v>
      </c>
      <c r="Y6738" s="97"/>
      <c r="AA6738" s="91" t="str">
        <v>SCHIC10.4T1.0HM</v>
      </c>
    </row>
    <row r="6739" spans="1:27" s="91" customFormat="1" ht="15" customHeight="1" x14ac:dyDescent="0.35">
      <c r="A6739" t="s">
        <v>20059</v>
      </c>
      <c r="B6739" t="s">
        <v>20058</v>
      </c>
      <c r="C6739" t="s">
        <v>20056</v>
      </c>
      <c r="D6739" t="s">
        <v>20060</v>
      </c>
      <c r="E6739"/>
      <c r="F6739" t="s">
        <v>44</v>
      </c>
      <c r="G6739"/>
      <c r="H6739">
        <v>1.1000000000000001</v>
      </c>
      <c r="I6739">
        <v>1.06</v>
      </c>
      <c r="J6739" t="s">
        <v>766</v>
      </c>
      <c r="K6739">
        <v>34.989415999999999</v>
      </c>
      <c r="L6739">
        <v>-85.161263000000005</v>
      </c>
      <c r="M6739" s="100" t="s">
        <v>38386</v>
      </c>
      <c r="N6739" t="s">
        <v>29084</v>
      </c>
      <c r="O6739" t="s">
        <v>42182</v>
      </c>
      <c r="P6739">
        <v>4</v>
      </c>
      <c r="Q6739" t="s">
        <v>28466</v>
      </c>
      <c r="R6739" t="s">
        <v>25802</v>
      </c>
      <c r="S6739" t="s">
        <v>26197</v>
      </c>
      <c r="T6739"/>
      <c r="U6739" t="s">
        <v>26198</v>
      </c>
      <c r="V6739" t="s">
        <v>26204</v>
      </c>
      <c r="Y6739" s="97"/>
      <c r="AA6739" s="91" t="str">
        <v>SCHIC16.7T1.1HM</v>
      </c>
    </row>
    <row r="6740" spans="1:27" s="91" customFormat="1" ht="15" customHeight="1" x14ac:dyDescent="0.35">
      <c r="A6740" t="s">
        <v>20062</v>
      </c>
      <c r="B6740" t="s">
        <v>20061</v>
      </c>
      <c r="C6740" t="s">
        <v>20056</v>
      </c>
      <c r="D6740" t="s">
        <v>20063</v>
      </c>
      <c r="E6740"/>
      <c r="F6740" t="s">
        <v>44</v>
      </c>
      <c r="G6740"/>
      <c r="H6740">
        <v>0.2</v>
      </c>
      <c r="I6740">
        <v>1.87</v>
      </c>
      <c r="J6740" t="s">
        <v>766</v>
      </c>
      <c r="K6740">
        <v>35.044283</v>
      </c>
      <c r="L6740">
        <v>-85.221063000000001</v>
      </c>
      <c r="M6740" s="100" t="s">
        <v>38386</v>
      </c>
      <c r="N6740" t="s">
        <v>29084</v>
      </c>
      <c r="O6740" t="s">
        <v>42182</v>
      </c>
      <c r="P6740">
        <v>4</v>
      </c>
      <c r="Q6740" t="s">
        <v>33449</v>
      </c>
      <c r="R6740" t="s">
        <v>25802</v>
      </c>
      <c r="S6740" t="s">
        <v>26197</v>
      </c>
      <c r="T6740"/>
      <c r="U6740" t="s">
        <v>26198</v>
      </c>
      <c r="V6740" t="s">
        <v>26204</v>
      </c>
      <c r="X6740" s="91" t="s">
        <v>33450</v>
      </c>
      <c r="Y6740" s="97"/>
      <c r="AA6740" s="91" t="str">
        <v>SCHIC7.5T0.2HM</v>
      </c>
    </row>
    <row r="6741" spans="1:27" s="91" customFormat="1" ht="15" customHeight="1" x14ac:dyDescent="0.35">
      <c r="A6741" t="s">
        <v>20065</v>
      </c>
      <c r="B6741" t="s">
        <v>20064</v>
      </c>
      <c r="C6741" t="s">
        <v>20066</v>
      </c>
      <c r="D6741" t="s">
        <v>20067</v>
      </c>
      <c r="E6741"/>
      <c r="F6741" t="s">
        <v>44</v>
      </c>
      <c r="G6741"/>
      <c r="H6741">
        <v>0.1</v>
      </c>
      <c r="I6741">
        <v>0.36</v>
      </c>
      <c r="J6741" t="s">
        <v>766</v>
      </c>
      <c r="K6741">
        <v>35.043821999999999</v>
      </c>
      <c r="L6741">
        <v>-85.221658000000005</v>
      </c>
      <c r="M6741" s="100" t="s">
        <v>38386</v>
      </c>
      <c r="N6741" t="s">
        <v>29084</v>
      </c>
      <c r="O6741" t="s">
        <v>42182</v>
      </c>
      <c r="P6741">
        <v>4</v>
      </c>
      <c r="Q6741" t="s">
        <v>33449</v>
      </c>
      <c r="R6741" t="s">
        <v>25802</v>
      </c>
      <c r="S6741" t="s">
        <v>26197</v>
      </c>
      <c r="T6741"/>
      <c r="U6741" t="s">
        <v>26198</v>
      </c>
      <c r="V6741" t="s">
        <v>26204</v>
      </c>
      <c r="X6741" s="91" t="s">
        <v>33450</v>
      </c>
      <c r="Y6741" s="97"/>
      <c r="AA6741" s="91" t="str">
        <v>SCHIC7.5T0.2T0.1HM</v>
      </c>
    </row>
    <row r="6742" spans="1:27" s="91" customFormat="1" ht="15" customHeight="1" x14ac:dyDescent="0.35">
      <c r="A6742" t="s">
        <v>20069</v>
      </c>
      <c r="B6742" t="s">
        <v>20068</v>
      </c>
      <c r="C6742" t="s">
        <v>20070</v>
      </c>
      <c r="D6742" t="s">
        <v>20071</v>
      </c>
      <c r="E6742"/>
      <c r="F6742" t="s">
        <v>44</v>
      </c>
      <c r="G6742"/>
      <c r="H6742">
        <v>0.1</v>
      </c>
      <c r="I6742">
        <v>5.75</v>
      </c>
      <c r="J6742" t="s">
        <v>625</v>
      </c>
      <c r="K6742">
        <v>36.192720000000001</v>
      </c>
      <c r="L6742">
        <v>-82.341539999999995</v>
      </c>
      <c r="M6742" s="100" t="s">
        <v>38387</v>
      </c>
      <c r="N6742" t="s">
        <v>26214</v>
      </c>
      <c r="O6742" t="s">
        <v>42091</v>
      </c>
      <c r="P6742">
        <v>5</v>
      </c>
      <c r="Q6742" t="s">
        <v>28355</v>
      </c>
      <c r="R6742" t="s">
        <v>25821</v>
      </c>
      <c r="S6742" t="s">
        <v>26197</v>
      </c>
      <c r="T6742"/>
      <c r="U6742" t="s">
        <v>26198</v>
      </c>
      <c r="V6742" t="s">
        <v>26204</v>
      </c>
      <c r="X6742" s="91" t="s">
        <v>33451</v>
      </c>
      <c r="Y6742" s="97"/>
      <c r="AA6742" s="91" t="str">
        <v>SCIOT000.1UC</v>
      </c>
    </row>
    <row r="6743" spans="1:27" s="91" customFormat="1" ht="15" customHeight="1" x14ac:dyDescent="0.35">
      <c r="A6743" t="s">
        <v>20073</v>
      </c>
      <c r="B6743" t="s">
        <v>20072</v>
      </c>
      <c r="C6743" t="s">
        <v>20074</v>
      </c>
      <c r="D6743" t="s">
        <v>20075</v>
      </c>
      <c r="E6743"/>
      <c r="F6743" t="s">
        <v>44</v>
      </c>
      <c r="G6743"/>
      <c r="H6743">
        <v>0.5</v>
      </c>
      <c r="I6743">
        <v>1.66</v>
      </c>
      <c r="J6743" t="s">
        <v>319</v>
      </c>
      <c r="K6743">
        <v>36.202689999999997</v>
      </c>
      <c r="L6743">
        <v>-83.162589999999994</v>
      </c>
      <c r="M6743" s="100" t="s">
        <v>38387</v>
      </c>
      <c r="N6743" t="s">
        <v>26214</v>
      </c>
      <c r="O6743" t="s">
        <v>42264</v>
      </c>
      <c r="P6743">
        <v>5</v>
      </c>
      <c r="Q6743" t="s">
        <v>33452</v>
      </c>
      <c r="R6743" t="s">
        <v>25825</v>
      </c>
      <c r="S6743" t="s">
        <v>26197</v>
      </c>
      <c r="T6743"/>
      <c r="U6743" t="s">
        <v>26198</v>
      </c>
      <c r="V6743" t="s">
        <v>26204</v>
      </c>
      <c r="Y6743" s="97"/>
      <c r="AA6743" s="91" t="str">
        <v>SCITY000.5HA</v>
      </c>
    </row>
    <row r="6744" spans="1:27" s="91" customFormat="1" ht="15" customHeight="1" x14ac:dyDescent="0.35">
      <c r="A6744" t="s">
        <v>33453</v>
      </c>
      <c r="B6744" t="s">
        <v>33454</v>
      </c>
      <c r="C6744" t="s">
        <v>33455</v>
      </c>
      <c r="D6744" t="s">
        <v>33456</v>
      </c>
      <c r="E6744"/>
      <c r="F6744" t="s">
        <v>29089</v>
      </c>
      <c r="G6744"/>
      <c r="H6744">
        <v>0.1</v>
      </c>
      <c r="I6744">
        <v>5.0999999999999996</v>
      </c>
      <c r="J6744" t="s">
        <v>59</v>
      </c>
      <c r="K6744">
        <v>35.3123</v>
      </c>
      <c r="L6744">
        <v>-85.498509999999996</v>
      </c>
      <c r="M6744" s="100" t="s">
        <v>38393</v>
      </c>
      <c r="N6744" t="s">
        <v>59</v>
      </c>
      <c r="O6744" t="s">
        <v>42140</v>
      </c>
      <c r="P6744">
        <v>5</v>
      </c>
      <c r="Q6744" t="s">
        <v>33457</v>
      </c>
      <c r="R6744" t="s">
        <v>25802</v>
      </c>
      <c r="S6744" t="s">
        <v>26197</v>
      </c>
      <c r="T6744"/>
      <c r="U6744" t="s">
        <v>26198</v>
      </c>
      <c r="V6744" t="s">
        <v>26204</v>
      </c>
      <c r="W6744" s="91" t="s">
        <v>33458</v>
      </c>
      <c r="X6744" s="91" t="s">
        <v>32035</v>
      </c>
      <c r="Y6744" s="97"/>
      <c r="AA6744" s="91" t="str">
        <v>SCOAL000.1SE</v>
      </c>
    </row>
    <row r="6745" spans="1:27" s="91" customFormat="1" ht="15" customHeight="1" x14ac:dyDescent="0.35">
      <c r="A6745" t="s">
        <v>20077</v>
      </c>
      <c r="B6745" t="s">
        <v>20076</v>
      </c>
      <c r="C6745" t="s">
        <v>20086</v>
      </c>
      <c r="D6745" t="s">
        <v>20079</v>
      </c>
      <c r="E6745"/>
      <c r="F6745" t="s">
        <v>33</v>
      </c>
      <c r="G6745"/>
      <c r="H6745">
        <v>0.1</v>
      </c>
      <c r="I6745">
        <v>3.64</v>
      </c>
      <c r="J6745" t="s">
        <v>277</v>
      </c>
      <c r="K6745">
        <v>36.202109999999998</v>
      </c>
      <c r="L6745">
        <v>-86.591800000000006</v>
      </c>
      <c r="M6745" s="100" t="s">
        <v>38401</v>
      </c>
      <c r="N6745" t="s">
        <v>26226</v>
      </c>
      <c r="O6745" t="s">
        <v>42330</v>
      </c>
      <c r="P6745">
        <v>2</v>
      </c>
      <c r="Q6745" t="s">
        <v>28357</v>
      </c>
      <c r="R6745" t="s">
        <v>25829</v>
      </c>
      <c r="S6745" t="s">
        <v>26197</v>
      </c>
      <c r="T6745"/>
      <c r="U6745" t="s">
        <v>26198</v>
      </c>
      <c r="V6745" t="s">
        <v>26199</v>
      </c>
      <c r="Y6745" s="97"/>
      <c r="AA6745" s="91" t="str">
        <v>SCOTT000.1DA</v>
      </c>
    </row>
    <row r="6746" spans="1:27" s="91" customFormat="1" ht="15" customHeight="1" x14ac:dyDescent="0.35">
      <c r="A6746" t="s">
        <v>20081</v>
      </c>
      <c r="B6746" t="s">
        <v>20080</v>
      </c>
      <c r="C6746" t="s">
        <v>20082</v>
      </c>
      <c r="D6746" t="s">
        <v>20083</v>
      </c>
      <c r="E6746"/>
      <c r="F6746" t="s">
        <v>29083</v>
      </c>
      <c r="G6746"/>
      <c r="H6746">
        <v>0.1</v>
      </c>
      <c r="I6746">
        <v>6.53</v>
      </c>
      <c r="J6746" t="s">
        <v>22</v>
      </c>
      <c r="K6746">
        <v>36.612909999999999</v>
      </c>
      <c r="L6746">
        <v>-87.813140000000004</v>
      </c>
      <c r="M6746" s="100" t="s">
        <v>38380</v>
      </c>
      <c r="N6746" t="s">
        <v>26208</v>
      </c>
      <c r="O6746" t="s">
        <v>42331</v>
      </c>
      <c r="P6746">
        <v>5</v>
      </c>
      <c r="Q6746" t="s">
        <v>28356</v>
      </c>
      <c r="R6746" t="s">
        <v>25829</v>
      </c>
      <c r="S6746" t="s">
        <v>26197</v>
      </c>
      <c r="T6746"/>
      <c r="U6746" t="s">
        <v>26198</v>
      </c>
      <c r="V6746" t="s">
        <v>26199</v>
      </c>
      <c r="Y6746" s="97"/>
      <c r="AA6746" s="91" t="str">
        <v>SCOTT000.1ST</v>
      </c>
    </row>
    <row r="6747" spans="1:27" s="91" customFormat="1" ht="15" customHeight="1" x14ac:dyDescent="0.35">
      <c r="A6747" s="310" t="s">
        <v>40158</v>
      </c>
      <c r="B6747" s="310" t="s">
        <v>40159</v>
      </c>
      <c r="C6747" s="310" t="s">
        <v>20086</v>
      </c>
      <c r="D6747" s="310" t="s">
        <v>40160</v>
      </c>
      <c r="E6747" s="310"/>
      <c r="F6747" s="310" t="s">
        <v>33</v>
      </c>
      <c r="G6747" s="310"/>
      <c r="H6747" s="314">
        <v>0.3</v>
      </c>
      <c r="I6747" s="314">
        <v>2.6</v>
      </c>
      <c r="J6747" s="310" t="s">
        <v>277</v>
      </c>
      <c r="K6747" s="314">
        <v>36.206389999999999</v>
      </c>
      <c r="L6747" s="314">
        <v>-86.591130000000007</v>
      </c>
      <c r="M6747" s="314" t="s">
        <v>38401</v>
      </c>
      <c r="N6747" s="310" t="s">
        <v>26226</v>
      </c>
      <c r="O6747" s="310" t="s">
        <v>40161</v>
      </c>
      <c r="P6747" s="314">
        <v>2</v>
      </c>
      <c r="Q6747" s="310" t="s">
        <v>28357</v>
      </c>
      <c r="R6747" s="310" t="s">
        <v>25829</v>
      </c>
      <c r="S6747" s="310" t="s">
        <v>26197</v>
      </c>
      <c r="T6747" s="310"/>
      <c r="U6747" s="310" t="s">
        <v>26198</v>
      </c>
      <c r="V6747" s="310" t="s">
        <v>26199</v>
      </c>
      <c r="Y6747" s="97"/>
      <c r="AA6747" s="91" t="str">
        <v>SCOTT000.3DA</v>
      </c>
    </row>
    <row r="6748" spans="1:27" s="91" customFormat="1" ht="15" customHeight="1" x14ac:dyDescent="0.35">
      <c r="A6748" t="s">
        <v>20085</v>
      </c>
      <c r="B6748" t="s">
        <v>20084</v>
      </c>
      <c r="C6748" t="s">
        <v>20086</v>
      </c>
      <c r="D6748" t="s">
        <v>41694</v>
      </c>
      <c r="E6748"/>
      <c r="F6748" t="s">
        <v>33</v>
      </c>
      <c r="G6748"/>
      <c r="H6748">
        <v>0.9</v>
      </c>
      <c r="I6748">
        <v>1.1399999999999999</v>
      </c>
      <c r="J6748" t="s">
        <v>277</v>
      </c>
      <c r="K6748">
        <v>36.214300000000001</v>
      </c>
      <c r="L6748">
        <v>-86.58972</v>
      </c>
      <c r="M6748" s="100" t="s">
        <v>38401</v>
      </c>
      <c r="N6748" t="s">
        <v>26226</v>
      </c>
      <c r="O6748" t="s">
        <v>42330</v>
      </c>
      <c r="P6748">
        <v>2</v>
      </c>
      <c r="Q6748" t="s">
        <v>28357</v>
      </c>
      <c r="R6748" t="s">
        <v>25829</v>
      </c>
      <c r="S6748" t="s">
        <v>26197</v>
      </c>
      <c r="T6748"/>
      <c r="U6748" t="s">
        <v>26198</v>
      </c>
      <c r="V6748" t="s">
        <v>26199</v>
      </c>
      <c r="W6748" s="91" t="s">
        <v>35912</v>
      </c>
      <c r="X6748" s="91" t="s">
        <v>42332</v>
      </c>
      <c r="Y6748" s="97"/>
      <c r="AA6748" s="91" t="str">
        <v>SCOTT000.9DA</v>
      </c>
    </row>
    <row r="6749" spans="1:27" s="91" customFormat="1" ht="15" customHeight="1" x14ac:dyDescent="0.35">
      <c r="A6749" t="s">
        <v>20088</v>
      </c>
      <c r="B6749" t="s">
        <v>20087</v>
      </c>
      <c r="C6749" t="s">
        <v>20078</v>
      </c>
      <c r="D6749" t="s">
        <v>20089</v>
      </c>
      <c r="E6749"/>
      <c r="F6749" t="s">
        <v>58</v>
      </c>
      <c r="G6749"/>
      <c r="H6749">
        <v>1.2</v>
      </c>
      <c r="I6749">
        <v>2.93</v>
      </c>
      <c r="J6749" t="s">
        <v>313</v>
      </c>
      <c r="K6749">
        <v>36.043039999999998</v>
      </c>
      <c r="L6749">
        <v>-85.025760000000005</v>
      </c>
      <c r="M6749" s="100" t="s">
        <v>38416</v>
      </c>
      <c r="N6749" t="s">
        <v>26258</v>
      </c>
      <c r="O6749" t="s">
        <v>42333</v>
      </c>
      <c r="P6749">
        <v>1</v>
      </c>
      <c r="Q6749" t="s">
        <v>33459</v>
      </c>
      <c r="R6749" t="s">
        <v>25812</v>
      </c>
      <c r="S6749" t="s">
        <v>26197</v>
      </c>
      <c r="T6749"/>
      <c r="U6749" t="s">
        <v>26198</v>
      </c>
      <c r="V6749" t="s">
        <v>26199</v>
      </c>
      <c r="Y6749" s="97"/>
      <c r="AA6749" s="91" t="str">
        <v>SCOTT001.2CU</v>
      </c>
    </row>
    <row r="6750" spans="1:27" s="91" customFormat="1" ht="15" customHeight="1" x14ac:dyDescent="0.35">
      <c r="A6750" t="s">
        <v>20091</v>
      </c>
      <c r="B6750" t="s">
        <v>20090</v>
      </c>
      <c r="C6750" t="s">
        <v>36717</v>
      </c>
      <c r="D6750" t="s">
        <v>20092</v>
      </c>
      <c r="E6750"/>
      <c r="F6750" t="s">
        <v>58</v>
      </c>
      <c r="G6750"/>
      <c r="H6750">
        <v>1.3</v>
      </c>
      <c r="I6750">
        <v>6.13</v>
      </c>
      <c r="J6750" t="s">
        <v>1480</v>
      </c>
      <c r="K6750">
        <v>35.304735999999998</v>
      </c>
      <c r="L6750">
        <v>-85.712198999999998</v>
      </c>
      <c r="M6750" s="100" t="s">
        <v>38393</v>
      </c>
      <c r="N6750" t="s">
        <v>59</v>
      </c>
      <c r="O6750" t="s">
        <v>42334</v>
      </c>
      <c r="P6750">
        <v>5</v>
      </c>
      <c r="Q6750" t="s">
        <v>33460</v>
      </c>
      <c r="R6750" t="s">
        <v>25802</v>
      </c>
      <c r="S6750" t="s">
        <v>26197</v>
      </c>
      <c r="T6750"/>
      <c r="U6750" t="s">
        <v>26198</v>
      </c>
      <c r="V6750" t="s">
        <v>26199</v>
      </c>
      <c r="X6750" s="91" t="s">
        <v>35913</v>
      </c>
      <c r="Y6750" s="97"/>
      <c r="AA6750" s="91" t="str">
        <v>SCOTT001.3GY</v>
      </c>
    </row>
    <row r="6751" spans="1:27" s="91" customFormat="1" ht="15" customHeight="1" x14ac:dyDescent="0.35">
      <c r="A6751" s="310" t="s">
        <v>43519</v>
      </c>
      <c r="B6751" s="310" t="s">
        <v>43520</v>
      </c>
      <c r="C6751" s="310" t="s">
        <v>43521</v>
      </c>
      <c r="D6751" s="310" t="s">
        <v>43522</v>
      </c>
      <c r="E6751" s="310"/>
      <c r="F6751" s="310" t="s">
        <v>33</v>
      </c>
      <c r="G6751" s="310"/>
      <c r="H6751" s="314">
        <v>1.5</v>
      </c>
      <c r="I6751" s="314">
        <v>0.35</v>
      </c>
      <c r="J6751" s="310" t="s">
        <v>153</v>
      </c>
      <c r="K6751" s="314">
        <v>36.218145999999997</v>
      </c>
      <c r="L6751" s="314">
        <v>-86.580087000000006</v>
      </c>
      <c r="M6751" s="314" t="s">
        <v>38401</v>
      </c>
      <c r="N6751" s="310" t="s">
        <v>26226</v>
      </c>
      <c r="O6751" s="310" t="s">
        <v>40161</v>
      </c>
      <c r="P6751" s="314">
        <v>2</v>
      </c>
      <c r="Q6751" s="310" t="s">
        <v>28357</v>
      </c>
      <c r="R6751" s="310" t="s">
        <v>25829</v>
      </c>
      <c r="S6751" s="310" t="s">
        <v>26197</v>
      </c>
      <c r="T6751" s="310"/>
      <c r="U6751" s="310" t="s">
        <v>26198</v>
      </c>
      <c r="V6751" s="310" t="s">
        <v>26199</v>
      </c>
      <c r="Y6751" s="97"/>
      <c r="AA6751" s="91" t="str">
        <v>SCOTT001.5WI</v>
      </c>
    </row>
    <row r="6752" spans="1:27" s="91" customFormat="1" ht="15" customHeight="1" x14ac:dyDescent="0.35">
      <c r="A6752" t="s">
        <v>20094</v>
      </c>
      <c r="B6752" t="s">
        <v>20093</v>
      </c>
      <c r="C6752" t="s">
        <v>20086</v>
      </c>
      <c r="D6752" t="s">
        <v>2871</v>
      </c>
      <c r="E6752"/>
      <c r="F6752" t="s">
        <v>27</v>
      </c>
      <c r="G6752"/>
      <c r="H6752">
        <v>1.7</v>
      </c>
      <c r="I6752">
        <v>2.5299999999999998</v>
      </c>
      <c r="J6752" t="s">
        <v>919</v>
      </c>
      <c r="K6752">
        <v>35.267800000000001</v>
      </c>
      <c r="L6752">
        <v>-89.740799999999993</v>
      </c>
      <c r="M6752" s="100" t="s">
        <v>38427</v>
      </c>
      <c r="N6752" t="s">
        <v>26281</v>
      </c>
      <c r="O6752" t="s">
        <v>42336</v>
      </c>
      <c r="P6752">
        <v>2</v>
      </c>
      <c r="Q6752" t="s">
        <v>28358</v>
      </c>
      <c r="R6752" t="s">
        <v>25828</v>
      </c>
      <c r="S6752" t="s">
        <v>26197</v>
      </c>
      <c r="T6752"/>
      <c r="U6752" t="s">
        <v>26198</v>
      </c>
      <c r="V6752" t="s">
        <v>26199</v>
      </c>
      <c r="X6752" s="91" t="s">
        <v>33461</v>
      </c>
      <c r="Y6752" s="97"/>
      <c r="AA6752" s="91" t="str">
        <v>SCOTT001.7SH</v>
      </c>
    </row>
    <row r="6753" spans="1:27" s="91" customFormat="1" ht="15" customHeight="1" x14ac:dyDescent="0.35">
      <c r="A6753" t="s">
        <v>20096</v>
      </c>
      <c r="B6753" t="s">
        <v>20095</v>
      </c>
      <c r="C6753" t="s">
        <v>20078</v>
      </c>
      <c r="D6753" t="s">
        <v>20097</v>
      </c>
      <c r="E6753"/>
      <c r="F6753" t="s">
        <v>29086</v>
      </c>
      <c r="G6753" t="s">
        <v>29089</v>
      </c>
      <c r="H6753">
        <v>1.8</v>
      </c>
      <c r="I6753">
        <v>33.46</v>
      </c>
      <c r="J6753" t="s">
        <v>470</v>
      </c>
      <c r="K6753">
        <v>35.58</v>
      </c>
      <c r="L6753">
        <v>-85.723100000000002</v>
      </c>
      <c r="M6753" s="100" t="s">
        <v>38403</v>
      </c>
      <c r="N6753" t="s">
        <v>26290</v>
      </c>
      <c r="O6753" t="s">
        <v>42335</v>
      </c>
      <c r="P6753">
        <v>3</v>
      </c>
      <c r="Q6753" t="s">
        <v>28359</v>
      </c>
      <c r="R6753" t="s">
        <v>25812</v>
      </c>
      <c r="S6753" t="s">
        <v>26197</v>
      </c>
      <c r="T6753"/>
      <c r="U6753" t="s">
        <v>26198</v>
      </c>
      <c r="V6753" t="s">
        <v>26199</v>
      </c>
      <c r="Y6753" s="97"/>
      <c r="AA6753" s="91" t="str">
        <v>SCOTT001.8WA</v>
      </c>
    </row>
    <row r="6754" spans="1:27" s="91" customFormat="1" ht="15" customHeight="1" x14ac:dyDescent="0.35">
      <c r="A6754" t="s">
        <v>20099</v>
      </c>
      <c r="B6754" t="s">
        <v>20098</v>
      </c>
      <c r="C6754" t="s">
        <v>20086</v>
      </c>
      <c r="D6754" t="s">
        <v>20100</v>
      </c>
      <c r="E6754"/>
      <c r="F6754" t="s">
        <v>27</v>
      </c>
      <c r="G6754"/>
      <c r="H6754">
        <v>3.5</v>
      </c>
      <c r="I6754">
        <v>1.73</v>
      </c>
      <c r="J6754" t="s">
        <v>919</v>
      </c>
      <c r="K6754">
        <v>35.244219999999999</v>
      </c>
      <c r="L6754">
        <v>-89.739080000000001</v>
      </c>
      <c r="M6754" s="100" t="s">
        <v>38427</v>
      </c>
      <c r="N6754" t="s">
        <v>26281</v>
      </c>
      <c r="O6754" t="s">
        <v>42336</v>
      </c>
      <c r="P6754">
        <v>2</v>
      </c>
      <c r="Q6754" t="s">
        <v>28358</v>
      </c>
      <c r="R6754" t="s">
        <v>25828</v>
      </c>
      <c r="S6754" t="s">
        <v>26197</v>
      </c>
      <c r="T6754"/>
      <c r="U6754" t="s">
        <v>26198</v>
      </c>
      <c r="V6754" t="s">
        <v>26199</v>
      </c>
      <c r="X6754" s="91" t="s">
        <v>33052</v>
      </c>
      <c r="Y6754" s="97"/>
      <c r="AA6754" s="91" t="str">
        <v>SCOTT003.5SH</v>
      </c>
    </row>
    <row r="6755" spans="1:27" s="91" customFormat="1" ht="15" customHeight="1" x14ac:dyDescent="0.35">
      <c r="A6755" t="s">
        <v>20102</v>
      </c>
      <c r="B6755" t="s">
        <v>20101</v>
      </c>
      <c r="C6755" t="s">
        <v>20103</v>
      </c>
      <c r="D6755" t="s">
        <v>20104</v>
      </c>
      <c r="E6755"/>
      <c r="F6755" t="s">
        <v>27</v>
      </c>
      <c r="G6755"/>
      <c r="H6755">
        <v>3.6</v>
      </c>
      <c r="I6755">
        <v>1</v>
      </c>
      <c r="J6755" t="s">
        <v>919</v>
      </c>
      <c r="K6755">
        <v>35.240290000000002</v>
      </c>
      <c r="L6755">
        <v>-89.735979999999998</v>
      </c>
      <c r="M6755" s="100" t="s">
        <v>38427</v>
      </c>
      <c r="N6755" t="s">
        <v>26281</v>
      </c>
      <c r="O6755" t="s">
        <v>42336</v>
      </c>
      <c r="P6755">
        <v>2</v>
      </c>
      <c r="Q6755" t="s">
        <v>28358</v>
      </c>
      <c r="R6755" t="s">
        <v>25828</v>
      </c>
      <c r="S6755" t="s">
        <v>26197</v>
      </c>
      <c r="T6755" t="s">
        <v>41695</v>
      </c>
      <c r="U6755" t="s">
        <v>26207</v>
      </c>
      <c r="V6755" t="s">
        <v>26199</v>
      </c>
      <c r="X6755" s="91" t="s">
        <v>35914</v>
      </c>
      <c r="Y6755" s="97"/>
      <c r="AA6755" s="91" t="str">
        <v>SCOTT003.6SH</v>
      </c>
    </row>
    <row r="6756" spans="1:27" s="91" customFormat="1" ht="15" customHeight="1" x14ac:dyDescent="0.35">
      <c r="A6756" t="s">
        <v>20106</v>
      </c>
      <c r="B6756" t="s">
        <v>20105</v>
      </c>
      <c r="C6756" t="s">
        <v>20107</v>
      </c>
      <c r="D6756" t="s">
        <v>20108</v>
      </c>
      <c r="E6756"/>
      <c r="F6756" t="s">
        <v>29090</v>
      </c>
      <c r="G6756"/>
      <c r="H6756">
        <v>0.1</v>
      </c>
      <c r="I6756">
        <v>6.61</v>
      </c>
      <c r="J6756" t="s">
        <v>442</v>
      </c>
      <c r="K6756">
        <v>36.218499999999999</v>
      </c>
      <c r="L6756">
        <v>-82.1982</v>
      </c>
      <c r="M6756" s="100" t="s">
        <v>38455</v>
      </c>
      <c r="N6756" t="s">
        <v>26332</v>
      </c>
      <c r="O6756" t="s">
        <v>42337</v>
      </c>
      <c r="P6756">
        <v>1</v>
      </c>
      <c r="Q6756" t="s">
        <v>28360</v>
      </c>
      <c r="R6756" t="s">
        <v>25821</v>
      </c>
      <c r="S6756" t="s">
        <v>26197</v>
      </c>
      <c r="T6756"/>
      <c r="U6756" t="s">
        <v>26198</v>
      </c>
      <c r="V6756" t="s">
        <v>26204</v>
      </c>
      <c r="W6756" s="91" t="s">
        <v>20109</v>
      </c>
      <c r="Y6756" s="97"/>
      <c r="AA6756" s="91" t="str">
        <v>SCOVE000.1CT</v>
      </c>
    </row>
    <row r="6757" spans="1:27" s="91" customFormat="1" ht="15" customHeight="1" x14ac:dyDescent="0.35">
      <c r="A6757" t="s">
        <v>20111</v>
      </c>
      <c r="B6757" t="s">
        <v>20110</v>
      </c>
      <c r="C6757" t="s">
        <v>20112</v>
      </c>
      <c r="D6757" t="s">
        <v>20113</v>
      </c>
      <c r="E6757"/>
      <c r="F6757" t="s">
        <v>29086</v>
      </c>
      <c r="G6757" t="s">
        <v>29089</v>
      </c>
      <c r="H6757">
        <v>0.8</v>
      </c>
      <c r="I6757">
        <v>5.93</v>
      </c>
      <c r="J6757" t="s">
        <v>1480</v>
      </c>
      <c r="K6757">
        <v>35.520240000000001</v>
      </c>
      <c r="L6757">
        <v>-85.690160000000006</v>
      </c>
      <c r="M6757" s="100" t="s">
        <v>38403</v>
      </c>
      <c r="N6757" t="s">
        <v>26290</v>
      </c>
      <c r="O6757" t="s">
        <v>42338</v>
      </c>
      <c r="P6757">
        <v>3</v>
      </c>
      <c r="Q6757" t="s">
        <v>33462</v>
      </c>
      <c r="R6757" t="s">
        <v>25802</v>
      </c>
      <c r="S6757" t="s">
        <v>26197</v>
      </c>
      <c r="T6757"/>
      <c r="U6757" t="s">
        <v>26198</v>
      </c>
      <c r="V6757" t="s">
        <v>26199</v>
      </c>
      <c r="X6757" s="91" t="s">
        <v>40162</v>
      </c>
      <c r="Y6757" s="97"/>
      <c r="AA6757" s="91" t="str">
        <v>SCOVE000.8GY</v>
      </c>
    </row>
    <row r="6758" spans="1:27" s="91" customFormat="1" ht="15" customHeight="1" x14ac:dyDescent="0.35">
      <c r="A6758" s="310" t="s">
        <v>41696</v>
      </c>
      <c r="B6758" s="310" t="s">
        <v>41697</v>
      </c>
      <c r="C6758" s="310" t="s">
        <v>41698</v>
      </c>
      <c r="D6758" s="310" t="s">
        <v>41699</v>
      </c>
      <c r="E6758" s="310"/>
      <c r="F6758" s="310" t="s">
        <v>28985</v>
      </c>
      <c r="G6758" s="310"/>
      <c r="H6758" s="314">
        <v>1.2</v>
      </c>
      <c r="I6758" s="314">
        <v>1.03</v>
      </c>
      <c r="J6758" s="310" t="s">
        <v>409</v>
      </c>
      <c r="K6758" s="314">
        <v>35.332765000000002</v>
      </c>
      <c r="L6758" s="314">
        <v>-84.057299999999998</v>
      </c>
      <c r="M6758" s="314" t="s">
        <v>38378</v>
      </c>
      <c r="N6758" s="310" t="s">
        <v>26202</v>
      </c>
      <c r="O6758" s="310" t="s">
        <v>41544</v>
      </c>
      <c r="P6758" s="314">
        <v>3</v>
      </c>
      <c r="Q6758" s="310" t="s">
        <v>29198</v>
      </c>
      <c r="R6758" s="310" t="s">
        <v>25825</v>
      </c>
      <c r="S6758" s="310" t="s">
        <v>26197</v>
      </c>
      <c r="T6758" s="310"/>
      <c r="U6758" s="310" t="s">
        <v>26198</v>
      </c>
      <c r="V6758" s="310" t="s">
        <v>26204</v>
      </c>
      <c r="W6758" s="91" t="s">
        <v>41700</v>
      </c>
      <c r="X6758" s="91" t="s">
        <v>40633</v>
      </c>
      <c r="Y6758" s="97"/>
      <c r="AA6758" s="91" t="str">
        <v>SCOVE001.2MO</v>
      </c>
    </row>
    <row r="6759" spans="1:27" s="91" customFormat="1" ht="15" customHeight="1" x14ac:dyDescent="0.35">
      <c r="A6759" t="s">
        <v>20115</v>
      </c>
      <c r="B6759" t="s">
        <v>20114</v>
      </c>
      <c r="C6759" t="s">
        <v>20116</v>
      </c>
      <c r="D6759" t="s">
        <v>12354</v>
      </c>
      <c r="E6759"/>
      <c r="F6759" t="s">
        <v>929</v>
      </c>
      <c r="G6759"/>
      <c r="H6759">
        <v>0.2</v>
      </c>
      <c r="I6759">
        <v>8.06</v>
      </c>
      <c r="J6759" t="s">
        <v>619</v>
      </c>
      <c r="K6759">
        <v>36.405670000000001</v>
      </c>
      <c r="L6759">
        <v>-89.230450000000005</v>
      </c>
      <c r="M6759" s="100" t="s">
        <v>38448</v>
      </c>
      <c r="N6759" t="s">
        <v>619</v>
      </c>
      <c r="O6759" t="s">
        <v>42339</v>
      </c>
      <c r="P6759">
        <v>5</v>
      </c>
      <c r="Q6759" t="s">
        <v>28361</v>
      </c>
      <c r="R6759" t="s">
        <v>25816</v>
      </c>
      <c r="S6759" t="s">
        <v>26197</v>
      </c>
      <c r="T6759"/>
      <c r="U6759" t="s">
        <v>26198</v>
      </c>
      <c r="V6759" t="s">
        <v>26199</v>
      </c>
      <c r="Y6759" s="97"/>
      <c r="AA6759" s="91" t="str">
        <v>SCOWL000.2OB</v>
      </c>
    </row>
    <row r="6760" spans="1:27" s="91" customFormat="1" ht="15" customHeight="1" x14ac:dyDescent="0.35">
      <c r="A6760" t="s">
        <v>20118</v>
      </c>
      <c r="B6760" t="s">
        <v>20117</v>
      </c>
      <c r="C6760" t="s">
        <v>20119</v>
      </c>
      <c r="D6760" t="s">
        <v>20120</v>
      </c>
      <c r="E6760"/>
      <c r="F6760" t="s">
        <v>29083</v>
      </c>
      <c r="G6760"/>
      <c r="H6760">
        <v>4.4000000000000004</v>
      </c>
      <c r="I6760">
        <v>11.09</v>
      </c>
      <c r="J6760" t="s">
        <v>22</v>
      </c>
      <c r="K6760">
        <v>36.423611000000001</v>
      </c>
      <c r="L6760">
        <v>-87.756388999999999</v>
      </c>
      <c r="M6760" s="100" t="s">
        <v>38380</v>
      </c>
      <c r="N6760" t="s">
        <v>26208</v>
      </c>
      <c r="O6760" t="s">
        <v>42340</v>
      </c>
      <c r="P6760">
        <v>5</v>
      </c>
      <c r="Q6760" t="s">
        <v>28362</v>
      </c>
      <c r="R6760" t="s">
        <v>25829</v>
      </c>
      <c r="S6760" t="s">
        <v>26197</v>
      </c>
      <c r="T6760"/>
      <c r="U6760" t="s">
        <v>26198</v>
      </c>
      <c r="V6760" t="s">
        <v>26199</v>
      </c>
      <c r="Y6760" s="97"/>
      <c r="AA6760" s="91" t="str">
        <v>SCROS004.4ST</v>
      </c>
    </row>
    <row r="6761" spans="1:27" s="91" customFormat="1" ht="15" customHeight="1" x14ac:dyDescent="0.35">
      <c r="A6761" t="s">
        <v>36718</v>
      </c>
      <c r="B6761" t="s">
        <v>36719</v>
      </c>
      <c r="C6761" t="s">
        <v>36720</v>
      </c>
      <c r="D6761" t="s">
        <v>36721</v>
      </c>
      <c r="E6761"/>
      <c r="F6761" t="s">
        <v>28994</v>
      </c>
      <c r="G6761" t="s">
        <v>28985</v>
      </c>
      <c r="H6761">
        <v>0.1</v>
      </c>
      <c r="I6761">
        <v>1.2</v>
      </c>
      <c r="J6761" t="s">
        <v>553</v>
      </c>
      <c r="K6761">
        <v>35.806260000000002</v>
      </c>
      <c r="L6761">
        <v>-83.537549999999996</v>
      </c>
      <c r="M6761" s="100" t="s">
        <v>38394</v>
      </c>
      <c r="N6761" t="s">
        <v>26308</v>
      </c>
      <c r="O6761" t="s">
        <v>42658</v>
      </c>
      <c r="P6761">
        <v>5</v>
      </c>
      <c r="Q6761" t="s">
        <v>27902</v>
      </c>
      <c r="R6761" t="s">
        <v>25825</v>
      </c>
      <c r="S6761" t="s">
        <v>26197</v>
      </c>
      <c r="T6761"/>
      <c r="U6761" t="s">
        <v>26198</v>
      </c>
      <c r="V6761" t="s">
        <v>26204</v>
      </c>
      <c r="Y6761" s="97"/>
      <c r="AA6761" s="91" t="str">
        <v>SEATO000.1SV</v>
      </c>
    </row>
    <row r="6762" spans="1:27" s="91" customFormat="1" ht="15" customHeight="1" x14ac:dyDescent="0.35">
      <c r="A6762" t="s">
        <v>36722</v>
      </c>
      <c r="B6762" t="s">
        <v>36723</v>
      </c>
      <c r="C6762" t="s">
        <v>36720</v>
      </c>
      <c r="D6762" t="s">
        <v>36724</v>
      </c>
      <c r="E6762"/>
      <c r="F6762" t="s">
        <v>28994</v>
      </c>
      <c r="G6762" t="s">
        <v>28985</v>
      </c>
      <c r="H6762">
        <v>0.5</v>
      </c>
      <c r="I6762">
        <v>1</v>
      </c>
      <c r="J6762" t="s">
        <v>553</v>
      </c>
      <c r="K6762">
        <v>35.805079999999997</v>
      </c>
      <c r="L6762">
        <v>-83.530810000000002</v>
      </c>
      <c r="M6762" s="100" t="s">
        <v>38394</v>
      </c>
      <c r="N6762" t="s">
        <v>26308</v>
      </c>
      <c r="O6762" t="s">
        <v>42658</v>
      </c>
      <c r="P6762">
        <v>5</v>
      </c>
      <c r="Q6762" t="s">
        <v>27902</v>
      </c>
      <c r="R6762" t="s">
        <v>25825</v>
      </c>
      <c r="S6762" t="s">
        <v>26197</v>
      </c>
      <c r="T6762"/>
      <c r="U6762" t="s">
        <v>26198</v>
      </c>
      <c r="V6762" t="s">
        <v>26204</v>
      </c>
      <c r="Y6762" s="97"/>
      <c r="AA6762" s="91" t="str">
        <v>SEATO000.5SV</v>
      </c>
    </row>
    <row r="6763" spans="1:27" s="91" customFormat="1" ht="15" customHeight="1" x14ac:dyDescent="0.35">
      <c r="A6763" t="s">
        <v>36725</v>
      </c>
      <c r="B6763" t="s">
        <v>36726</v>
      </c>
      <c r="C6763" t="s">
        <v>36720</v>
      </c>
      <c r="D6763" t="s">
        <v>36727</v>
      </c>
      <c r="E6763"/>
      <c r="F6763" t="s">
        <v>28985</v>
      </c>
      <c r="G6763"/>
      <c r="H6763">
        <v>0.7</v>
      </c>
      <c r="I6763">
        <v>0.9</v>
      </c>
      <c r="J6763" t="s">
        <v>553</v>
      </c>
      <c r="K6763">
        <v>35.805549999999997</v>
      </c>
      <c r="L6763">
        <v>-83.527280000000005</v>
      </c>
      <c r="M6763" s="100" t="s">
        <v>38394</v>
      </c>
      <c r="N6763" t="s">
        <v>26308</v>
      </c>
      <c r="O6763" t="s">
        <v>42658</v>
      </c>
      <c r="P6763">
        <v>5</v>
      </c>
      <c r="Q6763" t="s">
        <v>27902</v>
      </c>
      <c r="R6763" t="s">
        <v>25825</v>
      </c>
      <c r="S6763" t="s">
        <v>26197</v>
      </c>
      <c r="T6763"/>
      <c r="U6763" t="s">
        <v>26198</v>
      </c>
      <c r="V6763" t="s">
        <v>26204</v>
      </c>
      <c r="Y6763" s="97"/>
      <c r="AA6763" s="91" t="str">
        <v>SEATO000.7SV</v>
      </c>
    </row>
    <row r="6764" spans="1:27" s="91" customFormat="1" ht="15" customHeight="1" x14ac:dyDescent="0.35">
      <c r="A6764" t="s">
        <v>36728</v>
      </c>
      <c r="B6764" t="s">
        <v>36729</v>
      </c>
      <c r="C6764" t="s">
        <v>36720</v>
      </c>
      <c r="D6764" t="s">
        <v>36730</v>
      </c>
      <c r="E6764"/>
      <c r="F6764" t="s">
        <v>28985</v>
      </c>
      <c r="G6764"/>
      <c r="H6764">
        <v>1</v>
      </c>
      <c r="I6764">
        <v>0.8</v>
      </c>
      <c r="J6764" t="s">
        <v>553</v>
      </c>
      <c r="K6764">
        <v>35.805950000000003</v>
      </c>
      <c r="L6764">
        <v>-83.521879999999996</v>
      </c>
      <c r="M6764" s="100" t="s">
        <v>38394</v>
      </c>
      <c r="N6764" t="s">
        <v>26308</v>
      </c>
      <c r="O6764" t="s">
        <v>42658</v>
      </c>
      <c r="P6764">
        <v>5</v>
      </c>
      <c r="Q6764" t="s">
        <v>27902</v>
      </c>
      <c r="R6764" t="s">
        <v>25825</v>
      </c>
      <c r="S6764" t="s">
        <v>26197</v>
      </c>
      <c r="T6764"/>
      <c r="U6764" t="s">
        <v>26198</v>
      </c>
      <c r="V6764" t="s">
        <v>26204</v>
      </c>
      <c r="Y6764" s="97"/>
      <c r="AA6764" s="91" t="str">
        <v>SEATO001.0SV</v>
      </c>
    </row>
    <row r="6765" spans="1:27" s="91" customFormat="1" ht="15" customHeight="1" x14ac:dyDescent="0.35">
      <c r="A6765" t="s">
        <v>36731</v>
      </c>
      <c r="B6765" t="s">
        <v>36732</v>
      </c>
      <c r="C6765" t="s">
        <v>36720</v>
      </c>
      <c r="D6765" t="s">
        <v>36733</v>
      </c>
      <c r="E6765"/>
      <c r="F6765" t="s">
        <v>28985</v>
      </c>
      <c r="G6765"/>
      <c r="H6765">
        <v>1.6</v>
      </c>
      <c r="I6765">
        <v>0.3</v>
      </c>
      <c r="J6765" t="s">
        <v>553</v>
      </c>
      <c r="K6765">
        <v>35.807429999999997</v>
      </c>
      <c r="L6765">
        <v>-83.51258</v>
      </c>
      <c r="M6765" s="100" t="s">
        <v>38394</v>
      </c>
      <c r="N6765" t="s">
        <v>26308</v>
      </c>
      <c r="O6765" t="s">
        <v>42658</v>
      </c>
      <c r="P6765">
        <v>5</v>
      </c>
      <c r="Q6765" t="s">
        <v>27902</v>
      </c>
      <c r="R6765" t="s">
        <v>25825</v>
      </c>
      <c r="S6765" t="s">
        <v>26197</v>
      </c>
      <c r="T6765"/>
      <c r="U6765" t="s">
        <v>26198</v>
      </c>
      <c r="V6765" t="s">
        <v>26204</v>
      </c>
      <c r="Y6765" s="97"/>
      <c r="AA6765" s="91" t="str">
        <v>SEATO001.6SV</v>
      </c>
    </row>
    <row r="6766" spans="1:27" s="91" customFormat="1" ht="15" customHeight="1" x14ac:dyDescent="0.35">
      <c r="A6766" t="s">
        <v>36734</v>
      </c>
      <c r="B6766" t="s">
        <v>36735</v>
      </c>
      <c r="C6766" t="s">
        <v>36736</v>
      </c>
      <c r="D6766" t="s">
        <v>36737</v>
      </c>
      <c r="E6766"/>
      <c r="F6766" t="s">
        <v>28985</v>
      </c>
      <c r="G6766"/>
      <c r="H6766">
        <v>0.1</v>
      </c>
      <c r="I6766">
        <v>0.03</v>
      </c>
      <c r="J6766" t="s">
        <v>553</v>
      </c>
      <c r="K6766">
        <v>35.808250000000001</v>
      </c>
      <c r="L6766">
        <v>-83.50873</v>
      </c>
      <c r="M6766" s="100" t="s">
        <v>38394</v>
      </c>
      <c r="N6766" t="s">
        <v>26308</v>
      </c>
      <c r="O6766" t="s">
        <v>42658</v>
      </c>
      <c r="P6766">
        <v>5</v>
      </c>
      <c r="Q6766" t="s">
        <v>27902</v>
      </c>
      <c r="R6766" t="s">
        <v>25825</v>
      </c>
      <c r="S6766" t="s">
        <v>26197</v>
      </c>
      <c r="T6766"/>
      <c r="U6766" t="s">
        <v>26198</v>
      </c>
      <c r="V6766" t="s">
        <v>26204</v>
      </c>
      <c r="Y6766" s="97"/>
      <c r="AA6766" s="91" t="str">
        <v>SEATO1.8T0.1SV</v>
      </c>
    </row>
    <row r="6767" spans="1:27" s="91" customFormat="1" ht="15" customHeight="1" x14ac:dyDescent="0.35">
      <c r="A6767" t="s">
        <v>20122</v>
      </c>
      <c r="B6767" t="s">
        <v>20121</v>
      </c>
      <c r="C6767" t="s">
        <v>20123</v>
      </c>
      <c r="D6767" t="s">
        <v>20124</v>
      </c>
      <c r="E6767"/>
      <c r="F6767" t="s">
        <v>44</v>
      </c>
      <c r="G6767"/>
      <c r="H6767">
        <v>0.1</v>
      </c>
      <c r="I6767">
        <v>7.02</v>
      </c>
      <c r="J6767" t="s">
        <v>359</v>
      </c>
      <c r="K6767">
        <v>35.9559</v>
      </c>
      <c r="L6767">
        <v>-83.9221</v>
      </c>
      <c r="M6767" s="100" t="s">
        <v>38415</v>
      </c>
      <c r="N6767" t="s">
        <v>26602</v>
      </c>
      <c r="O6767" t="s">
        <v>42341</v>
      </c>
      <c r="P6767">
        <v>2</v>
      </c>
      <c r="Q6767" t="s">
        <v>28363</v>
      </c>
      <c r="R6767" t="s">
        <v>25825</v>
      </c>
      <c r="S6767" t="s">
        <v>26197</v>
      </c>
      <c r="T6767"/>
      <c r="U6767" t="s">
        <v>26198</v>
      </c>
      <c r="V6767" t="s">
        <v>26204</v>
      </c>
      <c r="X6767" s="91" t="s">
        <v>29657</v>
      </c>
      <c r="Y6767" s="97"/>
      <c r="AA6767" s="91" t="str">
        <v>SECON000.1KN</v>
      </c>
    </row>
    <row r="6768" spans="1:27" s="91" customFormat="1" ht="15" customHeight="1" x14ac:dyDescent="0.35">
      <c r="A6768" s="310" t="s">
        <v>40163</v>
      </c>
      <c r="B6768" s="310" t="s">
        <v>40164</v>
      </c>
      <c r="C6768" s="310" t="s">
        <v>40165</v>
      </c>
      <c r="D6768" s="310" t="s">
        <v>40166</v>
      </c>
      <c r="E6768" s="310"/>
      <c r="F6768" s="310" t="s">
        <v>44</v>
      </c>
      <c r="G6768" s="310"/>
      <c r="H6768" s="314">
        <v>0.4</v>
      </c>
      <c r="I6768" s="314">
        <v>7</v>
      </c>
      <c r="J6768" s="310" t="s">
        <v>359</v>
      </c>
      <c r="K6768" s="314">
        <v>35.958523999999997</v>
      </c>
      <c r="L6768" s="314">
        <v>-83.923693999999998</v>
      </c>
      <c r="M6768" s="314" t="s">
        <v>38415</v>
      </c>
      <c r="N6768" s="310" t="s">
        <v>26602</v>
      </c>
      <c r="O6768" s="310" t="s">
        <v>40167</v>
      </c>
      <c r="P6768" s="314">
        <v>2</v>
      </c>
      <c r="Q6768" s="310" t="s">
        <v>28363</v>
      </c>
      <c r="R6768" s="310" t="s">
        <v>25825</v>
      </c>
      <c r="S6768" s="310" t="s">
        <v>26197</v>
      </c>
      <c r="T6768" s="310"/>
      <c r="U6768" s="310" t="s">
        <v>26198</v>
      </c>
      <c r="V6768" s="310" t="s">
        <v>26204</v>
      </c>
      <c r="X6768" s="91" t="s">
        <v>40168</v>
      </c>
      <c r="Y6768" s="97"/>
      <c r="AA6768" s="91" t="str">
        <v>SECON000.4KN</v>
      </c>
    </row>
    <row r="6769" spans="1:27" s="91" customFormat="1" ht="15" customHeight="1" x14ac:dyDescent="0.35">
      <c r="A6769" t="s">
        <v>20126</v>
      </c>
      <c r="B6769" t="s">
        <v>20125</v>
      </c>
      <c r="C6769" t="s">
        <v>20123</v>
      </c>
      <c r="D6769" t="s">
        <v>20127</v>
      </c>
      <c r="E6769"/>
      <c r="F6769" t="s">
        <v>33</v>
      </c>
      <c r="G6769"/>
      <c r="H6769">
        <v>2</v>
      </c>
      <c r="I6769">
        <v>3.48</v>
      </c>
      <c r="J6769" t="s">
        <v>6397</v>
      </c>
      <c r="K6769">
        <v>36.400919999999999</v>
      </c>
      <c r="L6769">
        <v>-86.213679999999997</v>
      </c>
      <c r="M6769" s="100" t="s">
        <v>38431</v>
      </c>
      <c r="N6769" t="s">
        <v>26295</v>
      </c>
      <c r="O6769" t="s">
        <v>42342</v>
      </c>
      <c r="P6769">
        <v>4</v>
      </c>
      <c r="Q6769" t="s">
        <v>28364</v>
      </c>
      <c r="R6769" t="s">
        <v>25812</v>
      </c>
      <c r="S6769" t="s">
        <v>26197</v>
      </c>
      <c r="T6769"/>
      <c r="U6769" t="s">
        <v>26198</v>
      </c>
      <c r="V6769" t="s">
        <v>26199</v>
      </c>
      <c r="Y6769" s="97"/>
      <c r="AA6769" s="91" t="str">
        <v>SECON002.0TR</v>
      </c>
    </row>
    <row r="6770" spans="1:27" s="91" customFormat="1" ht="15" customHeight="1" x14ac:dyDescent="0.35">
      <c r="A6770" t="s">
        <v>20129</v>
      </c>
      <c r="B6770" t="s">
        <v>20128</v>
      </c>
      <c r="C6770" t="s">
        <v>20123</v>
      </c>
      <c r="D6770" t="s">
        <v>20130</v>
      </c>
      <c r="E6770"/>
      <c r="F6770" t="s">
        <v>28977</v>
      </c>
      <c r="G6770"/>
      <c r="H6770">
        <v>10.5</v>
      </c>
      <c r="I6770">
        <v>42.41</v>
      </c>
      <c r="J6770" t="s">
        <v>942</v>
      </c>
      <c r="K6770">
        <v>35.017299999999999</v>
      </c>
      <c r="L6770">
        <v>-87.983599999999996</v>
      </c>
      <c r="M6770" s="100" t="s">
        <v>38376</v>
      </c>
      <c r="N6770" t="s">
        <v>26196</v>
      </c>
      <c r="O6770" t="s">
        <v>42343</v>
      </c>
      <c r="P6770">
        <v>1</v>
      </c>
      <c r="Q6770" t="s">
        <v>33463</v>
      </c>
      <c r="R6770" t="s">
        <v>25808</v>
      </c>
      <c r="S6770" t="s">
        <v>26197</v>
      </c>
      <c r="T6770"/>
      <c r="U6770" t="s">
        <v>26198</v>
      </c>
      <c r="V6770" t="s">
        <v>26199</v>
      </c>
      <c r="Y6770" s="97"/>
      <c r="AA6770" s="91" t="str">
        <v>SECON010.5WE</v>
      </c>
    </row>
    <row r="6771" spans="1:27" s="91" customFormat="1" ht="15" customHeight="1" x14ac:dyDescent="0.35">
      <c r="A6771" t="s">
        <v>20132</v>
      </c>
      <c r="B6771" t="s">
        <v>20131</v>
      </c>
      <c r="C6771" t="s">
        <v>20123</v>
      </c>
      <c r="D6771" t="s">
        <v>20133</v>
      </c>
      <c r="E6771"/>
      <c r="F6771" t="s">
        <v>29083</v>
      </c>
      <c r="G6771"/>
      <c r="H6771">
        <v>22</v>
      </c>
      <c r="I6771">
        <v>7.04</v>
      </c>
      <c r="J6771" t="s">
        <v>4</v>
      </c>
      <c r="K6771">
        <v>35.029000000000003</v>
      </c>
      <c r="L6771">
        <v>-87.344999999999999</v>
      </c>
      <c r="M6771" s="100" t="s">
        <v>38525</v>
      </c>
      <c r="N6771" t="s">
        <v>26419</v>
      </c>
      <c r="O6771" t="s">
        <v>42344</v>
      </c>
      <c r="P6771">
        <v>1</v>
      </c>
      <c r="Q6771" t="s">
        <v>28365</v>
      </c>
      <c r="R6771" t="s">
        <v>25808</v>
      </c>
      <c r="S6771" t="s">
        <v>26197</v>
      </c>
      <c r="T6771"/>
      <c r="U6771" t="s">
        <v>26198</v>
      </c>
      <c r="V6771" t="s">
        <v>26199</v>
      </c>
      <c r="Y6771" s="97"/>
      <c r="AA6771" s="91" t="str">
        <v>SECON022.0LW</v>
      </c>
    </row>
    <row r="6772" spans="1:27" s="91" customFormat="1" ht="15" customHeight="1" x14ac:dyDescent="0.35">
      <c r="A6772" t="s">
        <v>20135</v>
      </c>
      <c r="B6772" t="s">
        <v>20134</v>
      </c>
      <c r="C6772" t="s">
        <v>20136</v>
      </c>
      <c r="D6772" t="s">
        <v>20137</v>
      </c>
      <c r="E6772"/>
      <c r="F6772" t="s">
        <v>44</v>
      </c>
      <c r="G6772" t="s">
        <v>28994</v>
      </c>
      <c r="H6772">
        <v>0.2</v>
      </c>
      <c r="I6772">
        <v>4.29</v>
      </c>
      <c r="J6772" t="s">
        <v>68</v>
      </c>
      <c r="K6772">
        <v>36.58</v>
      </c>
      <c r="L6772">
        <v>-82.62</v>
      </c>
      <c r="M6772" s="100" t="s">
        <v>39827</v>
      </c>
      <c r="N6772" t="s">
        <v>28000</v>
      </c>
      <c r="O6772" t="s">
        <v>42345</v>
      </c>
      <c r="P6772">
        <v>3</v>
      </c>
      <c r="Q6772" t="s">
        <v>28366</v>
      </c>
      <c r="R6772" t="s">
        <v>25821</v>
      </c>
      <c r="S6772" t="s">
        <v>26197</v>
      </c>
      <c r="T6772"/>
      <c r="U6772" t="s">
        <v>26198</v>
      </c>
      <c r="V6772" t="s">
        <v>26204</v>
      </c>
      <c r="X6772" s="91" t="s">
        <v>33464</v>
      </c>
      <c r="Y6772" s="97"/>
      <c r="AA6772" s="91" t="str">
        <v>SENSA000.2HS</v>
      </c>
    </row>
    <row r="6773" spans="1:27" s="91" customFormat="1" ht="15" customHeight="1" x14ac:dyDescent="0.35">
      <c r="A6773" t="s">
        <v>20139</v>
      </c>
      <c r="B6773" t="s">
        <v>20138</v>
      </c>
      <c r="C6773" t="s">
        <v>20140</v>
      </c>
      <c r="D6773" t="s">
        <v>20141</v>
      </c>
      <c r="E6773"/>
      <c r="F6773" t="s">
        <v>115</v>
      </c>
      <c r="G6773"/>
      <c r="H6773">
        <v>0.1</v>
      </c>
      <c r="I6773">
        <v>601.64</v>
      </c>
      <c r="J6773" t="s">
        <v>583</v>
      </c>
      <c r="K6773">
        <v>35.024700000000003</v>
      </c>
      <c r="L6773">
        <v>-85.634309999999999</v>
      </c>
      <c r="M6773" s="100" t="s">
        <v>38393</v>
      </c>
      <c r="N6773" t="s">
        <v>59</v>
      </c>
      <c r="O6773" t="s">
        <v>42299</v>
      </c>
      <c r="P6773">
        <v>5</v>
      </c>
      <c r="Q6773" t="s">
        <v>28367</v>
      </c>
      <c r="R6773" t="s">
        <v>25802</v>
      </c>
      <c r="S6773" t="s">
        <v>26197</v>
      </c>
      <c r="T6773"/>
      <c r="U6773" t="s">
        <v>26198</v>
      </c>
      <c r="V6773" t="s">
        <v>26199</v>
      </c>
      <c r="X6773" s="91" t="s">
        <v>32826</v>
      </c>
      <c r="Y6773" s="97"/>
      <c r="AA6773" s="91" t="str">
        <v>SEQUA000.1MI</v>
      </c>
    </row>
    <row r="6774" spans="1:27" s="91" customFormat="1" ht="15" customHeight="1" x14ac:dyDescent="0.35">
      <c r="A6774" t="s">
        <v>20143</v>
      </c>
      <c r="B6774" t="s">
        <v>20142</v>
      </c>
      <c r="C6774" t="s">
        <v>20140</v>
      </c>
      <c r="D6774" t="s">
        <v>20144</v>
      </c>
      <c r="E6774"/>
      <c r="F6774" t="s">
        <v>115</v>
      </c>
      <c r="G6774"/>
      <c r="H6774">
        <v>6.3</v>
      </c>
      <c r="I6774">
        <v>573.79999999999995</v>
      </c>
      <c r="J6774" t="s">
        <v>583</v>
      </c>
      <c r="K6774">
        <v>35.078899999999997</v>
      </c>
      <c r="L6774">
        <v>-85.593299999999999</v>
      </c>
      <c r="M6774" s="100" t="s">
        <v>38393</v>
      </c>
      <c r="N6774" t="s">
        <v>59</v>
      </c>
      <c r="O6774" t="s">
        <v>42299</v>
      </c>
      <c r="P6774">
        <v>5</v>
      </c>
      <c r="Q6774" t="s">
        <v>28367</v>
      </c>
      <c r="R6774" t="s">
        <v>25802</v>
      </c>
      <c r="S6774" t="s">
        <v>26197</v>
      </c>
      <c r="T6774"/>
      <c r="U6774" t="s">
        <v>26198</v>
      </c>
      <c r="V6774" t="s">
        <v>26199</v>
      </c>
      <c r="W6774" s="91" t="s">
        <v>20145</v>
      </c>
      <c r="X6774" s="91" t="s">
        <v>35915</v>
      </c>
      <c r="Y6774" s="97"/>
      <c r="AA6774" s="91" t="str">
        <v>SEQUA006.3MI</v>
      </c>
    </row>
    <row r="6775" spans="1:27" s="91" customFormat="1" ht="15" customHeight="1" x14ac:dyDescent="0.35">
      <c r="A6775" t="s">
        <v>20147</v>
      </c>
      <c r="B6775" t="s">
        <v>20146</v>
      </c>
      <c r="C6775" t="s">
        <v>20140</v>
      </c>
      <c r="D6775" t="s">
        <v>20148</v>
      </c>
      <c r="E6775"/>
      <c r="F6775" t="s">
        <v>115</v>
      </c>
      <c r="G6775"/>
      <c r="H6775">
        <v>7.1</v>
      </c>
      <c r="I6775">
        <v>576</v>
      </c>
      <c r="J6775" t="s">
        <v>583</v>
      </c>
      <c r="K6775">
        <v>35.087528200000001</v>
      </c>
      <c r="L6775">
        <v>-85.589645399999995</v>
      </c>
      <c r="M6775" s="100" t="s">
        <v>38393</v>
      </c>
      <c r="N6775" t="s">
        <v>59</v>
      </c>
      <c r="O6775" t="s">
        <v>42299</v>
      </c>
      <c r="P6775">
        <v>5</v>
      </c>
      <c r="Q6775" t="s">
        <v>28367</v>
      </c>
      <c r="R6775" t="s">
        <v>25802</v>
      </c>
      <c r="S6775" t="s">
        <v>26197</v>
      </c>
      <c r="T6775"/>
      <c r="U6775" t="s">
        <v>26198</v>
      </c>
      <c r="V6775" t="s">
        <v>26199</v>
      </c>
      <c r="W6775" s="91" t="s">
        <v>41701</v>
      </c>
      <c r="Y6775" s="97"/>
      <c r="AA6775" s="91" t="str">
        <v>SEQUA007.1MI</v>
      </c>
    </row>
    <row r="6776" spans="1:27" s="91" customFormat="1" ht="15" customHeight="1" x14ac:dyDescent="0.35">
      <c r="A6776" t="s">
        <v>20150</v>
      </c>
      <c r="B6776" t="s">
        <v>20149</v>
      </c>
      <c r="C6776" t="s">
        <v>20140</v>
      </c>
      <c r="D6776" t="s">
        <v>20151</v>
      </c>
      <c r="E6776"/>
      <c r="F6776" t="s">
        <v>115</v>
      </c>
      <c r="G6776"/>
      <c r="H6776">
        <v>17.100000000000001</v>
      </c>
      <c r="I6776">
        <v>423.98</v>
      </c>
      <c r="J6776" t="s">
        <v>583</v>
      </c>
      <c r="K6776">
        <v>35.138620000000003</v>
      </c>
      <c r="L6776">
        <v>-85.516400000000004</v>
      </c>
      <c r="M6776" s="100" t="s">
        <v>38393</v>
      </c>
      <c r="N6776" t="s">
        <v>59</v>
      </c>
      <c r="O6776" t="s">
        <v>42299</v>
      </c>
      <c r="P6776">
        <v>5</v>
      </c>
      <c r="Q6776" t="s">
        <v>28367</v>
      </c>
      <c r="R6776" t="s">
        <v>25802</v>
      </c>
      <c r="S6776" t="s">
        <v>26197</v>
      </c>
      <c r="T6776"/>
      <c r="U6776" t="s">
        <v>26198</v>
      </c>
      <c r="V6776" t="s">
        <v>26199</v>
      </c>
      <c r="X6776" s="91" t="s">
        <v>33465</v>
      </c>
      <c r="Y6776" s="97"/>
      <c r="AA6776" s="91" t="str">
        <v>SEQUA017.1MI</v>
      </c>
    </row>
    <row r="6777" spans="1:27" s="91" customFormat="1" ht="15" customHeight="1" x14ac:dyDescent="0.35">
      <c r="A6777" t="s">
        <v>20153</v>
      </c>
      <c r="B6777" t="s">
        <v>20152</v>
      </c>
      <c r="C6777" t="s">
        <v>20140</v>
      </c>
      <c r="D6777" t="s">
        <v>20154</v>
      </c>
      <c r="E6777"/>
      <c r="F6777" t="s">
        <v>115</v>
      </c>
      <c r="G6777"/>
      <c r="H6777">
        <v>23</v>
      </c>
      <c r="I6777">
        <v>406.46</v>
      </c>
      <c r="J6777" t="s">
        <v>583</v>
      </c>
      <c r="K6777">
        <v>35.1965</v>
      </c>
      <c r="L6777">
        <v>-85.509399999999999</v>
      </c>
      <c r="M6777" s="100" t="s">
        <v>38393</v>
      </c>
      <c r="N6777" t="s">
        <v>59</v>
      </c>
      <c r="O6777" t="s">
        <v>42300</v>
      </c>
      <c r="P6777">
        <v>5</v>
      </c>
      <c r="Q6777" t="s">
        <v>28368</v>
      </c>
      <c r="R6777" t="s">
        <v>25802</v>
      </c>
      <c r="S6777" t="s">
        <v>26197</v>
      </c>
      <c r="T6777"/>
      <c r="U6777" t="s">
        <v>26198</v>
      </c>
      <c r="V6777" t="s">
        <v>26199</v>
      </c>
      <c r="X6777" s="91" t="s">
        <v>33466</v>
      </c>
      <c r="Y6777" s="97"/>
      <c r="AA6777" s="91" t="str">
        <v>SEQUA023.0MI</v>
      </c>
    </row>
    <row r="6778" spans="1:27" s="91" customFormat="1" ht="15" customHeight="1" x14ac:dyDescent="0.35">
      <c r="A6778" t="s">
        <v>20156</v>
      </c>
      <c r="B6778" t="s">
        <v>20155</v>
      </c>
      <c r="C6778" t="s">
        <v>20140</v>
      </c>
      <c r="D6778" t="s">
        <v>6753</v>
      </c>
      <c r="E6778"/>
      <c r="F6778" t="s">
        <v>115</v>
      </c>
      <c r="G6778"/>
      <c r="H6778">
        <v>25.1</v>
      </c>
      <c r="I6778">
        <v>400.12</v>
      </c>
      <c r="J6778" t="s">
        <v>583</v>
      </c>
      <c r="K6778">
        <v>35.206580000000002</v>
      </c>
      <c r="L6778">
        <v>-85.49682</v>
      </c>
      <c r="M6778" s="100" t="s">
        <v>38393</v>
      </c>
      <c r="N6778" t="s">
        <v>59</v>
      </c>
      <c r="O6778" t="s">
        <v>40169</v>
      </c>
      <c r="P6778">
        <v>5</v>
      </c>
      <c r="Q6778" t="s">
        <v>28368</v>
      </c>
      <c r="R6778" t="s">
        <v>25802</v>
      </c>
      <c r="S6778" t="s">
        <v>26197</v>
      </c>
      <c r="T6778"/>
      <c r="U6778" t="s">
        <v>26198</v>
      </c>
      <c r="V6778" t="s">
        <v>26199</v>
      </c>
      <c r="W6778" s="91" t="s">
        <v>40170</v>
      </c>
      <c r="Y6778" s="97"/>
      <c r="AA6778" s="91" t="str">
        <v>SEQUA025.1MI</v>
      </c>
    </row>
    <row r="6779" spans="1:27" s="91" customFormat="1" ht="15" customHeight="1" x14ac:dyDescent="0.35">
      <c r="A6779" t="s">
        <v>20158</v>
      </c>
      <c r="B6779" t="s">
        <v>20157</v>
      </c>
      <c r="C6779" t="s">
        <v>20140</v>
      </c>
      <c r="D6779" t="s">
        <v>20159</v>
      </c>
      <c r="E6779"/>
      <c r="F6779" t="s">
        <v>115</v>
      </c>
      <c r="G6779"/>
      <c r="H6779">
        <v>41.5</v>
      </c>
      <c r="I6779">
        <v>30.76</v>
      </c>
      <c r="J6779" t="s">
        <v>59</v>
      </c>
      <c r="K6779">
        <v>35.332299999999996</v>
      </c>
      <c r="L6779">
        <v>-85.391800000000003</v>
      </c>
      <c r="M6779" s="100" t="s">
        <v>38393</v>
      </c>
      <c r="N6779" t="s">
        <v>59</v>
      </c>
      <c r="O6779" t="s">
        <v>42302</v>
      </c>
      <c r="P6779">
        <v>5</v>
      </c>
      <c r="Q6779" t="s">
        <v>28369</v>
      </c>
      <c r="R6779" t="s">
        <v>25802</v>
      </c>
      <c r="S6779" t="s">
        <v>26197</v>
      </c>
      <c r="T6779"/>
      <c r="U6779" t="s">
        <v>26198</v>
      </c>
      <c r="V6779" t="s">
        <v>26199</v>
      </c>
      <c r="Y6779" s="97"/>
      <c r="AA6779" s="91" t="str">
        <v>SEQUA041.5SE</v>
      </c>
    </row>
    <row r="6780" spans="1:27" s="91" customFormat="1" ht="15" customHeight="1" x14ac:dyDescent="0.35">
      <c r="A6780" t="s">
        <v>20161</v>
      </c>
      <c r="B6780" t="s">
        <v>20160</v>
      </c>
      <c r="C6780" t="s">
        <v>20140</v>
      </c>
      <c r="D6780" t="s">
        <v>20162</v>
      </c>
      <c r="E6780"/>
      <c r="F6780" t="s">
        <v>115</v>
      </c>
      <c r="G6780"/>
      <c r="H6780">
        <v>48.8</v>
      </c>
      <c r="I6780">
        <v>198.1</v>
      </c>
      <c r="J6780" t="s">
        <v>59</v>
      </c>
      <c r="K6780">
        <v>35.3934</v>
      </c>
      <c r="L6780">
        <v>-85.353800000000007</v>
      </c>
      <c r="M6780" s="100" t="s">
        <v>38393</v>
      </c>
      <c r="N6780" t="s">
        <v>59</v>
      </c>
      <c r="O6780" t="s">
        <v>42310</v>
      </c>
      <c r="P6780">
        <v>5</v>
      </c>
      <c r="Q6780" t="s">
        <v>28369</v>
      </c>
      <c r="R6780" t="s">
        <v>25802</v>
      </c>
      <c r="S6780" t="s">
        <v>26197</v>
      </c>
      <c r="T6780"/>
      <c r="U6780" t="s">
        <v>26198</v>
      </c>
      <c r="V6780" t="s">
        <v>26199</v>
      </c>
      <c r="W6780" s="91" t="s">
        <v>35916</v>
      </c>
      <c r="X6780" s="91" t="s">
        <v>30203</v>
      </c>
      <c r="Y6780" s="97"/>
      <c r="AA6780" s="91" t="str">
        <v>SEQUA048.8SE</v>
      </c>
    </row>
    <row r="6781" spans="1:27" s="91" customFormat="1" ht="15" customHeight="1" x14ac:dyDescent="0.35">
      <c r="A6781" t="s">
        <v>20164</v>
      </c>
      <c r="B6781" t="s">
        <v>20163</v>
      </c>
      <c r="C6781" t="s">
        <v>20140</v>
      </c>
      <c r="D6781" t="s">
        <v>20165</v>
      </c>
      <c r="E6781"/>
      <c r="F6781" t="s">
        <v>115</v>
      </c>
      <c r="G6781"/>
      <c r="H6781">
        <v>62.5</v>
      </c>
      <c r="I6781">
        <v>142.80000000000001</v>
      </c>
      <c r="J6781" t="s">
        <v>249</v>
      </c>
      <c r="K6781">
        <v>35.481999999999999</v>
      </c>
      <c r="L6781">
        <v>-85.280799999999999</v>
      </c>
      <c r="M6781" s="100" t="s">
        <v>38393</v>
      </c>
      <c r="N6781" t="s">
        <v>59</v>
      </c>
      <c r="O6781" t="s">
        <v>42281</v>
      </c>
      <c r="P6781">
        <v>5</v>
      </c>
      <c r="Q6781" t="s">
        <v>28370</v>
      </c>
      <c r="R6781" t="s">
        <v>25802</v>
      </c>
      <c r="S6781" t="s">
        <v>26197</v>
      </c>
      <c r="T6781"/>
      <c r="U6781" t="s">
        <v>26198</v>
      </c>
      <c r="V6781" t="s">
        <v>26199</v>
      </c>
      <c r="W6781" s="91" t="s">
        <v>35917</v>
      </c>
      <c r="X6781" s="91" t="s">
        <v>30203</v>
      </c>
      <c r="Y6781" s="97"/>
      <c r="AA6781" s="91" t="str">
        <v>SEQUA062.5BL</v>
      </c>
    </row>
    <row r="6782" spans="1:27" s="91" customFormat="1" ht="15" customHeight="1" x14ac:dyDescent="0.35">
      <c r="A6782" t="s">
        <v>20167</v>
      </c>
      <c r="B6782" t="s">
        <v>20166</v>
      </c>
      <c r="C6782" t="s">
        <v>20140</v>
      </c>
      <c r="D6782" t="s">
        <v>20168</v>
      </c>
      <c r="E6782"/>
      <c r="F6782" t="s">
        <v>115</v>
      </c>
      <c r="G6782"/>
      <c r="H6782">
        <v>65.599999999999994</v>
      </c>
      <c r="I6782">
        <v>150.78</v>
      </c>
      <c r="J6782" t="s">
        <v>249</v>
      </c>
      <c r="K6782">
        <v>35.503</v>
      </c>
      <c r="L6782">
        <v>-85.256299999999996</v>
      </c>
      <c r="M6782" s="100" t="s">
        <v>38393</v>
      </c>
      <c r="N6782" t="s">
        <v>59</v>
      </c>
      <c r="O6782" t="s">
        <v>42281</v>
      </c>
      <c r="P6782">
        <v>5</v>
      </c>
      <c r="Q6782" t="s">
        <v>28370</v>
      </c>
      <c r="R6782" t="s">
        <v>25802</v>
      </c>
      <c r="S6782" t="s">
        <v>26197</v>
      </c>
      <c r="T6782"/>
      <c r="U6782" t="s">
        <v>26198</v>
      </c>
      <c r="V6782" t="s">
        <v>26199</v>
      </c>
      <c r="X6782" s="91" t="s">
        <v>35918</v>
      </c>
      <c r="Y6782" s="97"/>
      <c r="AA6782" s="91" t="str">
        <v>SEQUA065.6BL</v>
      </c>
    </row>
    <row r="6783" spans="1:27" s="91" customFormat="1" ht="15" customHeight="1" x14ac:dyDescent="0.35">
      <c r="A6783" s="310" t="s">
        <v>41702</v>
      </c>
      <c r="B6783" s="310" t="s">
        <v>41703</v>
      </c>
      <c r="C6783" s="310" t="s">
        <v>20140</v>
      </c>
      <c r="D6783" s="310" t="s">
        <v>41704</v>
      </c>
      <c r="E6783" s="310"/>
      <c r="F6783" s="310" t="s">
        <v>115</v>
      </c>
      <c r="G6783" s="310"/>
      <c r="H6783" s="314">
        <v>75.8</v>
      </c>
      <c r="I6783" s="314">
        <v>117.13</v>
      </c>
      <c r="J6783" s="310" t="s">
        <v>249</v>
      </c>
      <c r="K6783" s="314">
        <v>35.579749999999997</v>
      </c>
      <c r="L6783" s="314">
        <v>-85.220029999999994</v>
      </c>
      <c r="M6783" s="314" t="s">
        <v>38393</v>
      </c>
      <c r="N6783" s="310" t="s">
        <v>59</v>
      </c>
      <c r="O6783" s="310" t="s">
        <v>41705</v>
      </c>
      <c r="P6783" s="314">
        <v>5</v>
      </c>
      <c r="Q6783" s="310" t="s">
        <v>28370</v>
      </c>
      <c r="R6783" s="310" t="s">
        <v>25802</v>
      </c>
      <c r="S6783" s="310" t="s">
        <v>26197</v>
      </c>
      <c r="T6783" s="310"/>
      <c r="U6783" s="310" t="s">
        <v>26198</v>
      </c>
      <c r="V6783" s="310" t="s">
        <v>26199</v>
      </c>
      <c r="W6783" s="91" t="s">
        <v>41706</v>
      </c>
      <c r="Y6783" s="97"/>
      <c r="AA6783" s="91" t="str">
        <v>SEQUA075.8BL</v>
      </c>
    </row>
    <row r="6784" spans="1:27" s="91" customFormat="1" ht="15" customHeight="1" x14ac:dyDescent="0.35">
      <c r="A6784" s="310" t="s">
        <v>41707</v>
      </c>
      <c r="B6784" s="310" t="s">
        <v>41708</v>
      </c>
      <c r="C6784" s="310" t="s">
        <v>20140</v>
      </c>
      <c r="D6784" s="310" t="s">
        <v>41709</v>
      </c>
      <c r="E6784" s="310"/>
      <c r="F6784" s="310" t="s">
        <v>115</v>
      </c>
      <c r="G6784" s="310"/>
      <c r="H6784" s="314">
        <v>78.3</v>
      </c>
      <c r="I6784" s="314">
        <v>102.03</v>
      </c>
      <c r="J6784" s="310" t="s">
        <v>249</v>
      </c>
      <c r="K6784" s="314">
        <v>35.594320000000003</v>
      </c>
      <c r="L6784" s="314">
        <v>-85.196849999999998</v>
      </c>
      <c r="M6784" s="314" t="s">
        <v>38393</v>
      </c>
      <c r="N6784" s="310" t="s">
        <v>59</v>
      </c>
      <c r="O6784" s="310" t="s">
        <v>41710</v>
      </c>
      <c r="P6784" s="314">
        <v>5</v>
      </c>
      <c r="Q6784" s="310" t="s">
        <v>28370</v>
      </c>
      <c r="R6784" s="310" t="s">
        <v>25802</v>
      </c>
      <c r="S6784" s="310" t="s">
        <v>26197</v>
      </c>
      <c r="T6784" s="310"/>
      <c r="U6784" s="310" t="s">
        <v>26198</v>
      </c>
      <c r="V6784" s="310" t="s">
        <v>26199</v>
      </c>
      <c r="W6784" s="91" t="s">
        <v>41711</v>
      </c>
      <c r="Y6784" s="97"/>
      <c r="AA6784" s="91" t="str">
        <v>SEQUA078.3BL</v>
      </c>
    </row>
    <row r="6785" spans="1:27" s="91" customFormat="1" ht="15" customHeight="1" x14ac:dyDescent="0.35">
      <c r="A6785" s="310" t="s">
        <v>41712</v>
      </c>
      <c r="B6785" s="310" t="s">
        <v>41713</v>
      </c>
      <c r="C6785" s="310" t="s">
        <v>20140</v>
      </c>
      <c r="D6785" s="310" t="s">
        <v>41714</v>
      </c>
      <c r="E6785" s="310"/>
      <c r="F6785" s="310" t="s">
        <v>115</v>
      </c>
      <c r="G6785" s="310"/>
      <c r="H6785" s="314">
        <v>78.400000000000006</v>
      </c>
      <c r="I6785" s="314">
        <v>102.01</v>
      </c>
      <c r="J6785" s="310" t="s">
        <v>249</v>
      </c>
      <c r="K6785" s="314">
        <v>35.59496</v>
      </c>
      <c r="L6785" s="314">
        <v>-85.195310000000006</v>
      </c>
      <c r="M6785" s="314" t="s">
        <v>38393</v>
      </c>
      <c r="N6785" s="310" t="s">
        <v>59</v>
      </c>
      <c r="O6785" s="310" t="s">
        <v>41710</v>
      </c>
      <c r="P6785" s="314">
        <v>5</v>
      </c>
      <c r="Q6785" s="310" t="s">
        <v>40171</v>
      </c>
      <c r="R6785" s="310" t="s">
        <v>25802</v>
      </c>
      <c r="S6785" s="310" t="s">
        <v>26197</v>
      </c>
      <c r="T6785" s="310"/>
      <c r="U6785" s="310" t="s">
        <v>26198</v>
      </c>
      <c r="V6785" s="310" t="s">
        <v>26199</v>
      </c>
      <c r="W6785" s="91" t="s">
        <v>41715</v>
      </c>
      <c r="Y6785" s="97"/>
      <c r="AA6785" s="91" t="str">
        <v>SEQUA078.4BL</v>
      </c>
    </row>
    <row r="6786" spans="1:27" s="91" customFormat="1" ht="15" customHeight="1" x14ac:dyDescent="0.35">
      <c r="A6786" t="s">
        <v>20170</v>
      </c>
      <c r="B6786" t="s">
        <v>20169</v>
      </c>
      <c r="C6786" t="s">
        <v>20140</v>
      </c>
      <c r="D6786" t="s">
        <v>20171</v>
      </c>
      <c r="E6786"/>
      <c r="F6786" t="s">
        <v>115</v>
      </c>
      <c r="G6786"/>
      <c r="H6786">
        <v>85.5</v>
      </c>
      <c r="I6786">
        <v>71.5</v>
      </c>
      <c r="J6786" t="s">
        <v>249</v>
      </c>
      <c r="K6786">
        <v>35.630580000000002</v>
      </c>
      <c r="L6786">
        <v>-85.153679999999994</v>
      </c>
      <c r="M6786" s="100" t="s">
        <v>38393</v>
      </c>
      <c r="N6786" t="s">
        <v>59</v>
      </c>
      <c r="O6786" t="s">
        <v>42283</v>
      </c>
      <c r="P6786">
        <v>5</v>
      </c>
      <c r="Q6786" t="s">
        <v>40171</v>
      </c>
      <c r="R6786" t="s">
        <v>25802</v>
      </c>
      <c r="S6786" t="s">
        <v>26197</v>
      </c>
      <c r="T6786"/>
      <c r="U6786" t="s">
        <v>26198</v>
      </c>
      <c r="V6786" t="s">
        <v>26199</v>
      </c>
      <c r="W6786" s="91" t="s">
        <v>35919</v>
      </c>
      <c r="X6786" s="91" t="s">
        <v>40172</v>
      </c>
      <c r="Y6786" s="97"/>
      <c r="AA6786" s="91" t="str">
        <v>SEQUA085.5BL</v>
      </c>
    </row>
    <row r="6787" spans="1:27" s="91" customFormat="1" ht="15" customHeight="1" x14ac:dyDescent="0.35">
      <c r="A6787" t="s">
        <v>20173</v>
      </c>
      <c r="B6787" t="s">
        <v>20172</v>
      </c>
      <c r="C6787" t="s">
        <v>20140</v>
      </c>
      <c r="D6787" t="s">
        <v>20174</v>
      </c>
      <c r="E6787"/>
      <c r="F6787" t="s">
        <v>115</v>
      </c>
      <c r="G6787"/>
      <c r="H6787">
        <v>98.6</v>
      </c>
      <c r="I6787">
        <v>59</v>
      </c>
      <c r="J6787" t="s">
        <v>249</v>
      </c>
      <c r="K6787">
        <v>35.691299999999998</v>
      </c>
      <c r="L6787">
        <v>-85.084000000000003</v>
      </c>
      <c r="M6787" s="100" t="s">
        <v>38393</v>
      </c>
      <c r="N6787" t="s">
        <v>59</v>
      </c>
      <c r="O6787" t="s">
        <v>42284</v>
      </c>
      <c r="P6787">
        <v>5</v>
      </c>
      <c r="Q6787" t="s">
        <v>40171</v>
      </c>
      <c r="R6787" t="s">
        <v>25802</v>
      </c>
      <c r="S6787" t="s">
        <v>26197</v>
      </c>
      <c r="T6787"/>
      <c r="U6787" t="s">
        <v>26198</v>
      </c>
      <c r="V6787" t="s">
        <v>26199</v>
      </c>
      <c r="W6787" s="91" t="s">
        <v>35920</v>
      </c>
      <c r="X6787" s="91" t="s">
        <v>40173</v>
      </c>
      <c r="Y6787" s="97"/>
      <c r="AA6787" s="91" t="str">
        <v>SEQUA098.6BL</v>
      </c>
    </row>
    <row r="6788" spans="1:27" s="91" customFormat="1" ht="15" customHeight="1" x14ac:dyDescent="0.35">
      <c r="A6788" t="s">
        <v>20176</v>
      </c>
      <c r="B6788" t="s">
        <v>20175</v>
      </c>
      <c r="C6788" t="s">
        <v>20140</v>
      </c>
      <c r="D6788" t="s">
        <v>41716</v>
      </c>
      <c r="E6788"/>
      <c r="F6788" t="s">
        <v>115</v>
      </c>
      <c r="G6788"/>
      <c r="H6788">
        <v>101.2</v>
      </c>
      <c r="I6788">
        <v>33.340000000000003</v>
      </c>
      <c r="J6788" t="s">
        <v>249</v>
      </c>
      <c r="K6788">
        <v>35.733418999999998</v>
      </c>
      <c r="L6788">
        <v>-85.035111999999998</v>
      </c>
      <c r="M6788" s="100" t="s">
        <v>38393</v>
      </c>
      <c r="N6788" t="s">
        <v>59</v>
      </c>
      <c r="O6788" t="s">
        <v>42284</v>
      </c>
      <c r="P6788">
        <v>5</v>
      </c>
      <c r="Q6788" t="s">
        <v>40171</v>
      </c>
      <c r="R6788" t="s">
        <v>25802</v>
      </c>
      <c r="S6788" t="s">
        <v>26197</v>
      </c>
      <c r="T6788"/>
      <c r="U6788" t="s">
        <v>26198</v>
      </c>
      <c r="V6788" t="s">
        <v>26199</v>
      </c>
      <c r="W6788" s="91" t="s">
        <v>35921</v>
      </c>
      <c r="X6788" s="91" t="s">
        <v>41717</v>
      </c>
      <c r="Y6788" s="97"/>
      <c r="AA6788" s="91" t="str">
        <v>SEQUA101.2BL</v>
      </c>
    </row>
    <row r="6789" spans="1:27" s="91" customFormat="1" ht="15" customHeight="1" x14ac:dyDescent="0.35">
      <c r="A6789" t="s">
        <v>20178</v>
      </c>
      <c r="B6789" t="s">
        <v>20177</v>
      </c>
      <c r="C6789" t="s">
        <v>20140</v>
      </c>
      <c r="D6789" t="s">
        <v>20179</v>
      </c>
      <c r="E6789"/>
      <c r="F6789" t="s">
        <v>115</v>
      </c>
      <c r="G6789"/>
      <c r="H6789">
        <v>103.1</v>
      </c>
      <c r="I6789">
        <v>32.909999999999997</v>
      </c>
      <c r="J6789" t="s">
        <v>249</v>
      </c>
      <c r="K6789">
        <v>35.739100000000001</v>
      </c>
      <c r="L6789">
        <v>-85.035899999999998</v>
      </c>
      <c r="M6789" s="100" t="s">
        <v>38393</v>
      </c>
      <c r="N6789" t="s">
        <v>59</v>
      </c>
      <c r="O6789" t="s">
        <v>42284</v>
      </c>
      <c r="P6789">
        <v>5</v>
      </c>
      <c r="Q6789" t="s">
        <v>40171</v>
      </c>
      <c r="R6789" t="s">
        <v>25802</v>
      </c>
      <c r="S6789" t="s">
        <v>26197</v>
      </c>
      <c r="T6789"/>
      <c r="U6789" t="s">
        <v>26198</v>
      </c>
      <c r="V6789" t="s">
        <v>26199</v>
      </c>
      <c r="X6789" s="91" t="s">
        <v>40174</v>
      </c>
      <c r="Y6789" s="97"/>
      <c r="AA6789" s="91" t="str">
        <v>SEQUA103.1BL</v>
      </c>
    </row>
    <row r="6790" spans="1:27" s="91" customFormat="1" ht="15" customHeight="1" x14ac:dyDescent="0.35">
      <c r="A6790" t="s">
        <v>20181</v>
      </c>
      <c r="B6790" t="s">
        <v>20180</v>
      </c>
      <c r="C6790" t="s">
        <v>20140</v>
      </c>
      <c r="D6790" t="s">
        <v>20182</v>
      </c>
      <c r="E6790"/>
      <c r="F6790" t="s">
        <v>29089</v>
      </c>
      <c r="G6790"/>
      <c r="H6790">
        <v>109</v>
      </c>
      <c r="I6790">
        <v>18.239999999999998</v>
      </c>
      <c r="J6790" t="s">
        <v>313</v>
      </c>
      <c r="K6790">
        <v>35.791580000000003</v>
      </c>
      <c r="L6790">
        <v>-85.009110000000007</v>
      </c>
      <c r="M6790" s="100" t="s">
        <v>38393</v>
      </c>
      <c r="N6790" t="s">
        <v>59</v>
      </c>
      <c r="O6790" t="s">
        <v>42284</v>
      </c>
      <c r="P6790">
        <v>5</v>
      </c>
      <c r="Q6790" t="s">
        <v>40171</v>
      </c>
      <c r="R6790" t="s">
        <v>25812</v>
      </c>
      <c r="S6790" t="s">
        <v>26197</v>
      </c>
      <c r="T6790"/>
      <c r="U6790" t="s">
        <v>26198</v>
      </c>
      <c r="V6790" t="s">
        <v>26199</v>
      </c>
      <c r="X6790" s="91" t="s">
        <v>40175</v>
      </c>
      <c r="Y6790" s="97"/>
      <c r="AA6790" s="91" t="str">
        <v>SEQUA109.0CU</v>
      </c>
    </row>
    <row r="6791" spans="1:27" s="91" customFormat="1" ht="15" customHeight="1" x14ac:dyDescent="0.35">
      <c r="A6791" t="s">
        <v>20184</v>
      </c>
      <c r="B6791" t="s">
        <v>20183</v>
      </c>
      <c r="C6791" t="s">
        <v>20185</v>
      </c>
      <c r="D6791" t="s">
        <v>20186</v>
      </c>
      <c r="E6791"/>
      <c r="F6791" t="s">
        <v>115</v>
      </c>
      <c r="G6791"/>
      <c r="H6791">
        <v>0.1</v>
      </c>
      <c r="I6791">
        <v>1.03</v>
      </c>
      <c r="J6791" t="s">
        <v>583</v>
      </c>
      <c r="K6791">
        <v>35.139499999999998</v>
      </c>
      <c r="L6791">
        <v>-85.5137</v>
      </c>
      <c r="M6791" s="100" t="s">
        <v>38393</v>
      </c>
      <c r="N6791" t="s">
        <v>59</v>
      </c>
      <c r="O6791" t="s">
        <v>42299</v>
      </c>
      <c r="P6791">
        <v>5</v>
      </c>
      <c r="Q6791" t="s">
        <v>28371</v>
      </c>
      <c r="R6791" t="s">
        <v>25802</v>
      </c>
      <c r="S6791" t="s">
        <v>26197</v>
      </c>
      <c r="T6791"/>
      <c r="U6791" t="s">
        <v>26198</v>
      </c>
      <c r="V6791" t="s">
        <v>26199</v>
      </c>
      <c r="W6791" s="91" t="s">
        <v>20187</v>
      </c>
      <c r="X6791" s="91" t="s">
        <v>33467</v>
      </c>
      <c r="Y6791" s="97"/>
      <c r="AA6791" s="91" t="str">
        <v>SEQUA17.2T0.1MI</v>
      </c>
    </row>
    <row r="6792" spans="1:27" s="91" customFormat="1" ht="15" customHeight="1" x14ac:dyDescent="0.35">
      <c r="A6792" t="s">
        <v>20189</v>
      </c>
      <c r="B6792" t="s">
        <v>20188</v>
      </c>
      <c r="C6792" t="s">
        <v>20185</v>
      </c>
      <c r="D6792" t="s">
        <v>20190</v>
      </c>
      <c r="E6792"/>
      <c r="F6792" t="s">
        <v>115</v>
      </c>
      <c r="G6792"/>
      <c r="H6792">
        <v>0.1</v>
      </c>
      <c r="I6792">
        <v>6.35</v>
      </c>
      <c r="J6792" t="s">
        <v>583</v>
      </c>
      <c r="K6792">
        <v>35.185699999999997</v>
      </c>
      <c r="L6792">
        <v>-85.515100000000004</v>
      </c>
      <c r="M6792" s="100" t="s">
        <v>38393</v>
      </c>
      <c r="N6792" t="s">
        <v>59</v>
      </c>
      <c r="O6792" t="s">
        <v>42300</v>
      </c>
      <c r="P6792">
        <v>5</v>
      </c>
      <c r="Q6792" t="s">
        <v>27699</v>
      </c>
      <c r="R6792" t="s">
        <v>25802</v>
      </c>
      <c r="S6792" t="s">
        <v>26197</v>
      </c>
      <c r="T6792"/>
      <c r="U6792" t="s">
        <v>26198</v>
      </c>
      <c r="V6792" t="s">
        <v>26199</v>
      </c>
      <c r="W6792" s="91" t="s">
        <v>20191</v>
      </c>
      <c r="X6792" s="91" t="s">
        <v>33468</v>
      </c>
      <c r="Y6792" s="97"/>
      <c r="AA6792" s="91" t="str">
        <v>SEQUA22.2T0.1MI</v>
      </c>
    </row>
    <row r="6793" spans="1:27" s="91" customFormat="1" ht="15" customHeight="1" x14ac:dyDescent="0.35">
      <c r="A6793" t="s">
        <v>20193</v>
      </c>
      <c r="B6793" t="s">
        <v>20192</v>
      </c>
      <c r="C6793" t="s">
        <v>20185</v>
      </c>
      <c r="D6793" t="s">
        <v>20194</v>
      </c>
      <c r="E6793"/>
      <c r="F6793" t="s">
        <v>58</v>
      </c>
      <c r="G6793"/>
      <c r="H6793">
        <v>0.7</v>
      </c>
      <c r="I6793">
        <v>1.7</v>
      </c>
      <c r="J6793" t="s">
        <v>583</v>
      </c>
      <c r="K6793">
        <v>35.188859999999998</v>
      </c>
      <c r="L6793">
        <v>-85.525469999999999</v>
      </c>
      <c r="M6793" s="100" t="s">
        <v>38393</v>
      </c>
      <c r="N6793" t="s">
        <v>59</v>
      </c>
      <c r="O6793" t="s">
        <v>42300</v>
      </c>
      <c r="P6793">
        <v>5</v>
      </c>
      <c r="Q6793" t="s">
        <v>27699</v>
      </c>
      <c r="R6793" t="s">
        <v>25802</v>
      </c>
      <c r="S6793" t="s">
        <v>26197</v>
      </c>
      <c r="T6793"/>
      <c r="U6793" t="s">
        <v>26198</v>
      </c>
      <c r="V6793" t="s">
        <v>26199</v>
      </c>
      <c r="Y6793" s="97"/>
      <c r="AA6793" s="91" t="str">
        <v>SEQUA22.2T0.7MI</v>
      </c>
    </row>
    <row r="6794" spans="1:27" s="91" customFormat="1" ht="15" customHeight="1" x14ac:dyDescent="0.35">
      <c r="A6794" t="s">
        <v>20196</v>
      </c>
      <c r="B6794" t="s">
        <v>20195</v>
      </c>
      <c r="C6794" t="s">
        <v>20185</v>
      </c>
      <c r="D6794" t="s">
        <v>20197</v>
      </c>
      <c r="E6794"/>
      <c r="F6794" t="s">
        <v>115</v>
      </c>
      <c r="G6794"/>
      <c r="H6794">
        <v>0.6</v>
      </c>
      <c r="I6794">
        <v>1.25</v>
      </c>
      <c r="J6794" t="s">
        <v>583</v>
      </c>
      <c r="K6794">
        <v>35.221299999999999</v>
      </c>
      <c r="L6794">
        <v>-85.503699999999995</v>
      </c>
      <c r="M6794" s="100" t="s">
        <v>38393</v>
      </c>
      <c r="N6794" t="s">
        <v>59</v>
      </c>
      <c r="O6794" t="s">
        <v>42140</v>
      </c>
      <c r="P6794">
        <v>5</v>
      </c>
      <c r="Q6794" t="s">
        <v>33469</v>
      </c>
      <c r="R6794" t="s">
        <v>25802</v>
      </c>
      <c r="S6794" t="s">
        <v>26197</v>
      </c>
      <c r="T6794"/>
      <c r="U6794" t="s">
        <v>26198</v>
      </c>
      <c r="V6794" t="s">
        <v>26199</v>
      </c>
      <c r="W6794" s="91" t="s">
        <v>20198</v>
      </c>
      <c r="X6794" s="91" t="s">
        <v>33470</v>
      </c>
      <c r="Y6794" s="97"/>
      <c r="AA6794" s="91" t="str">
        <v>SEQUA27.9T0.6MI</v>
      </c>
    </row>
    <row r="6795" spans="1:27" s="91" customFormat="1" ht="15" customHeight="1" x14ac:dyDescent="0.35">
      <c r="A6795" t="s">
        <v>20200</v>
      </c>
      <c r="B6795" t="s">
        <v>20199</v>
      </c>
      <c r="C6795" t="s">
        <v>20185</v>
      </c>
      <c r="D6795" t="s">
        <v>20201</v>
      </c>
      <c r="E6795"/>
      <c r="F6795" t="s">
        <v>115</v>
      </c>
      <c r="G6795"/>
      <c r="H6795">
        <v>0.8</v>
      </c>
      <c r="I6795">
        <v>0.98</v>
      </c>
      <c r="J6795" t="s">
        <v>583</v>
      </c>
      <c r="K6795">
        <v>35.237900000000003</v>
      </c>
      <c r="L6795">
        <v>-85.447100000000006</v>
      </c>
      <c r="M6795" s="100" t="s">
        <v>38393</v>
      </c>
      <c r="N6795" t="s">
        <v>59</v>
      </c>
      <c r="O6795" t="s">
        <v>42140</v>
      </c>
      <c r="P6795">
        <v>5</v>
      </c>
      <c r="Q6795" t="s">
        <v>28372</v>
      </c>
      <c r="R6795" t="s">
        <v>25802</v>
      </c>
      <c r="S6795" t="s">
        <v>26197</v>
      </c>
      <c r="T6795"/>
      <c r="U6795" t="s">
        <v>26198</v>
      </c>
      <c r="V6795" t="s">
        <v>26199</v>
      </c>
      <c r="W6795" s="91" t="s">
        <v>20202</v>
      </c>
      <c r="X6795" s="91" t="s">
        <v>33471</v>
      </c>
      <c r="Y6795" s="97"/>
      <c r="AA6795" s="91" t="str">
        <v>SEQUA30.7T0.8MI</v>
      </c>
    </row>
    <row r="6796" spans="1:27" s="91" customFormat="1" ht="15" customHeight="1" x14ac:dyDescent="0.35">
      <c r="A6796" t="s">
        <v>20204</v>
      </c>
      <c r="B6796" t="s">
        <v>20203</v>
      </c>
      <c r="C6796" t="s">
        <v>20185</v>
      </c>
      <c r="D6796" t="s">
        <v>2203</v>
      </c>
      <c r="E6796"/>
      <c r="F6796" t="s">
        <v>115</v>
      </c>
      <c r="G6796"/>
      <c r="H6796">
        <v>0.2</v>
      </c>
      <c r="I6796">
        <v>0.93</v>
      </c>
      <c r="J6796" t="s">
        <v>59</v>
      </c>
      <c r="K6796">
        <v>35.2804</v>
      </c>
      <c r="L6796">
        <v>-85.4221</v>
      </c>
      <c r="M6796" s="100" t="s">
        <v>38393</v>
      </c>
      <c r="N6796" t="s">
        <v>59</v>
      </c>
      <c r="O6796" t="s">
        <v>42301</v>
      </c>
      <c r="P6796">
        <v>5</v>
      </c>
      <c r="Q6796" t="s">
        <v>31555</v>
      </c>
      <c r="R6796" t="s">
        <v>25802</v>
      </c>
      <c r="S6796" t="s">
        <v>26197</v>
      </c>
      <c r="T6796"/>
      <c r="U6796" t="s">
        <v>26198</v>
      </c>
      <c r="V6796" t="s">
        <v>26199</v>
      </c>
      <c r="W6796" s="91" t="s">
        <v>20205</v>
      </c>
      <c r="X6796" s="91" t="s">
        <v>33472</v>
      </c>
      <c r="Y6796" s="97"/>
      <c r="AA6796" s="91" t="str">
        <v>SEQUA35.3T0.2SE</v>
      </c>
    </row>
    <row r="6797" spans="1:27" s="91" customFormat="1" ht="15" customHeight="1" x14ac:dyDescent="0.35">
      <c r="A6797" t="s">
        <v>20207</v>
      </c>
      <c r="B6797" t="s">
        <v>20206</v>
      </c>
      <c r="C6797" t="s">
        <v>20185</v>
      </c>
      <c r="D6797" t="s">
        <v>9837</v>
      </c>
      <c r="E6797"/>
      <c r="F6797" t="s">
        <v>115</v>
      </c>
      <c r="G6797"/>
      <c r="H6797">
        <v>0.4</v>
      </c>
      <c r="I6797">
        <v>1.85</v>
      </c>
      <c r="J6797" t="s">
        <v>583</v>
      </c>
      <c r="K6797">
        <v>35.058500000000002</v>
      </c>
      <c r="L6797">
        <v>-85.598399999999998</v>
      </c>
      <c r="M6797" s="100" t="s">
        <v>38393</v>
      </c>
      <c r="N6797" t="s">
        <v>59</v>
      </c>
      <c r="O6797" t="s">
        <v>42299</v>
      </c>
      <c r="P6797">
        <v>5</v>
      </c>
      <c r="Q6797" t="s">
        <v>33473</v>
      </c>
      <c r="R6797" t="s">
        <v>25802</v>
      </c>
      <c r="S6797" t="s">
        <v>26197</v>
      </c>
      <c r="T6797"/>
      <c r="U6797" t="s">
        <v>26198</v>
      </c>
      <c r="V6797" t="s">
        <v>26199</v>
      </c>
      <c r="W6797" s="91" t="s">
        <v>20208</v>
      </c>
      <c r="X6797" s="91" t="s">
        <v>33474</v>
      </c>
      <c r="Y6797" s="97"/>
      <c r="AA6797" s="91" t="str">
        <v>SEQUA4.4T0.4MI</v>
      </c>
    </row>
    <row r="6798" spans="1:27" s="91" customFormat="1" ht="15" customHeight="1" x14ac:dyDescent="0.35">
      <c r="A6798" t="s">
        <v>20210</v>
      </c>
      <c r="B6798" t="s">
        <v>20209</v>
      </c>
      <c r="C6798" t="s">
        <v>20185</v>
      </c>
      <c r="D6798" t="s">
        <v>2203</v>
      </c>
      <c r="E6798"/>
      <c r="F6798" t="s">
        <v>115</v>
      </c>
      <c r="G6798"/>
      <c r="H6798">
        <v>0.2</v>
      </c>
      <c r="I6798">
        <v>0.27</v>
      </c>
      <c r="J6798" t="s">
        <v>59</v>
      </c>
      <c r="K6798">
        <v>35.310699999999997</v>
      </c>
      <c r="L6798">
        <v>-85.389600000000002</v>
      </c>
      <c r="M6798" s="100" t="s">
        <v>38393</v>
      </c>
      <c r="N6798" t="s">
        <v>59</v>
      </c>
      <c r="O6798" t="s">
        <v>42302</v>
      </c>
      <c r="P6798">
        <v>5</v>
      </c>
      <c r="Q6798" t="s">
        <v>33475</v>
      </c>
      <c r="R6798" t="s">
        <v>25802</v>
      </c>
      <c r="S6798" t="s">
        <v>26197</v>
      </c>
      <c r="T6798"/>
      <c r="U6798" t="s">
        <v>26198</v>
      </c>
      <c r="V6798" t="s">
        <v>26199</v>
      </c>
      <c r="W6798" s="91" t="s">
        <v>20211</v>
      </c>
      <c r="X6798" s="91" t="s">
        <v>33476</v>
      </c>
      <c r="Y6798" s="97"/>
      <c r="AA6798" s="91" t="str">
        <v>SEQUA40.0T0.2SE</v>
      </c>
    </row>
    <row r="6799" spans="1:27" s="91" customFormat="1" ht="15" customHeight="1" x14ac:dyDescent="0.35">
      <c r="A6799" t="s">
        <v>20213</v>
      </c>
      <c r="B6799" t="s">
        <v>20212</v>
      </c>
      <c r="C6799" t="s">
        <v>20214</v>
      </c>
      <c r="D6799" t="s">
        <v>20215</v>
      </c>
      <c r="E6799"/>
      <c r="F6799" t="s">
        <v>115</v>
      </c>
      <c r="G6799"/>
      <c r="H6799">
        <v>0.7</v>
      </c>
      <c r="I6799">
        <v>0.75</v>
      </c>
      <c r="J6799" t="s">
        <v>249</v>
      </c>
      <c r="K6799">
        <v>35.4514</v>
      </c>
      <c r="L6799">
        <v>-85.287899999999993</v>
      </c>
      <c r="M6799" s="100" t="s">
        <v>38393</v>
      </c>
      <c r="N6799" t="s">
        <v>59</v>
      </c>
      <c r="O6799" t="s">
        <v>42281</v>
      </c>
      <c r="P6799">
        <v>5</v>
      </c>
      <c r="Q6799" t="s">
        <v>33477</v>
      </c>
      <c r="R6799" t="s">
        <v>25802</v>
      </c>
      <c r="S6799" t="s">
        <v>26197</v>
      </c>
      <c r="T6799"/>
      <c r="U6799" t="s">
        <v>26198</v>
      </c>
      <c r="V6799" t="s">
        <v>26199</v>
      </c>
      <c r="W6799" s="91" t="s">
        <v>20216</v>
      </c>
      <c r="X6799" s="91" t="s">
        <v>33478</v>
      </c>
      <c r="Y6799" s="97"/>
      <c r="AA6799" s="91" t="str">
        <v>SEQUA60.6T1.2T0.7BL</v>
      </c>
    </row>
    <row r="6800" spans="1:27" s="91" customFormat="1" ht="15" customHeight="1" x14ac:dyDescent="0.35">
      <c r="A6800" t="s">
        <v>20218</v>
      </c>
      <c r="B6800" t="s">
        <v>20217</v>
      </c>
      <c r="C6800" t="s">
        <v>20185</v>
      </c>
      <c r="D6800" t="s">
        <v>20219</v>
      </c>
      <c r="E6800"/>
      <c r="F6800" t="s">
        <v>115</v>
      </c>
      <c r="G6800"/>
      <c r="H6800">
        <v>0.1</v>
      </c>
      <c r="I6800">
        <v>0.42</v>
      </c>
      <c r="J6800" t="s">
        <v>249</v>
      </c>
      <c r="K6800">
        <v>35.466299999999997</v>
      </c>
      <c r="L6800">
        <v>-85.280600000000007</v>
      </c>
      <c r="M6800" s="100" t="s">
        <v>38393</v>
      </c>
      <c r="N6800" t="s">
        <v>59</v>
      </c>
      <c r="O6800" t="s">
        <v>42281</v>
      </c>
      <c r="P6800">
        <v>5</v>
      </c>
      <c r="Q6800" t="s">
        <v>33479</v>
      </c>
      <c r="R6800" t="s">
        <v>25802</v>
      </c>
      <c r="S6800" t="s">
        <v>26197</v>
      </c>
      <c r="T6800"/>
      <c r="U6800" t="s">
        <v>26198</v>
      </c>
      <c r="V6800" t="s">
        <v>26199</v>
      </c>
      <c r="W6800" s="91" t="s">
        <v>20220</v>
      </c>
      <c r="X6800" s="91" t="s">
        <v>33480</v>
      </c>
      <c r="Y6800" s="97"/>
      <c r="AA6800" s="91" t="str">
        <v>SEQUA61.2T0.1BL</v>
      </c>
    </row>
    <row r="6801" spans="1:27" s="91" customFormat="1" ht="15" customHeight="1" x14ac:dyDescent="0.35">
      <c r="A6801" t="s">
        <v>20222</v>
      </c>
      <c r="B6801" t="s">
        <v>20221</v>
      </c>
      <c r="C6801" t="s">
        <v>20185</v>
      </c>
      <c r="D6801" t="s">
        <v>2203</v>
      </c>
      <c r="E6801"/>
      <c r="F6801" t="s">
        <v>115</v>
      </c>
      <c r="G6801"/>
      <c r="H6801">
        <v>0.1</v>
      </c>
      <c r="I6801">
        <v>0.52</v>
      </c>
      <c r="J6801" t="s">
        <v>249</v>
      </c>
      <c r="K6801">
        <v>35.486199999999997</v>
      </c>
      <c r="L6801">
        <v>-85.263199999999998</v>
      </c>
      <c r="M6801" s="100" t="s">
        <v>38393</v>
      </c>
      <c r="N6801" t="s">
        <v>59</v>
      </c>
      <c r="O6801" t="s">
        <v>42281</v>
      </c>
      <c r="P6801">
        <v>5</v>
      </c>
      <c r="Q6801" t="s">
        <v>33481</v>
      </c>
      <c r="R6801" t="s">
        <v>25802</v>
      </c>
      <c r="S6801" t="s">
        <v>26197</v>
      </c>
      <c r="T6801"/>
      <c r="U6801" t="s">
        <v>26198</v>
      </c>
      <c r="V6801" t="s">
        <v>26199</v>
      </c>
      <c r="W6801" s="91" t="s">
        <v>20223</v>
      </c>
      <c r="X6801" s="91" t="s">
        <v>33482</v>
      </c>
      <c r="Y6801" s="97"/>
      <c r="AA6801" s="91" t="str">
        <v>SEQUA63.9T0.1BL</v>
      </c>
    </row>
    <row r="6802" spans="1:27" s="91" customFormat="1" ht="15" customHeight="1" x14ac:dyDescent="0.35">
      <c r="A6802" t="s">
        <v>20225</v>
      </c>
      <c r="B6802" t="s">
        <v>20224</v>
      </c>
      <c r="C6802" t="s">
        <v>20185</v>
      </c>
      <c r="D6802" t="s">
        <v>20226</v>
      </c>
      <c r="E6802"/>
      <c r="F6802" t="s">
        <v>115</v>
      </c>
      <c r="G6802"/>
      <c r="H6802">
        <v>0.1</v>
      </c>
      <c r="I6802">
        <v>2.09</v>
      </c>
      <c r="J6802" t="s">
        <v>249</v>
      </c>
      <c r="K6802">
        <v>35.498600000000003</v>
      </c>
      <c r="L6802">
        <v>-85.254900000000006</v>
      </c>
      <c r="M6802" s="100" t="s">
        <v>38393</v>
      </c>
      <c r="N6802" t="s">
        <v>59</v>
      </c>
      <c r="O6802" t="s">
        <v>42281</v>
      </c>
      <c r="P6802">
        <v>5</v>
      </c>
      <c r="Q6802" t="s">
        <v>28373</v>
      </c>
      <c r="R6802" t="s">
        <v>25802</v>
      </c>
      <c r="S6802" t="s">
        <v>26197</v>
      </c>
      <c r="T6802"/>
      <c r="U6802" t="s">
        <v>26198</v>
      </c>
      <c r="V6802" t="s">
        <v>26199</v>
      </c>
      <c r="W6802" s="91" t="s">
        <v>20227</v>
      </c>
      <c r="X6802" s="91" t="s">
        <v>33483</v>
      </c>
      <c r="Y6802" s="97"/>
      <c r="AA6802" s="91" t="str">
        <v>SEQUA65.2T0.1BL</v>
      </c>
    </row>
    <row r="6803" spans="1:27" s="91" customFormat="1" ht="15" customHeight="1" x14ac:dyDescent="0.35">
      <c r="A6803" t="s">
        <v>20229</v>
      </c>
      <c r="B6803" t="s">
        <v>20228</v>
      </c>
      <c r="C6803" t="s">
        <v>20185</v>
      </c>
      <c r="D6803" t="s">
        <v>20230</v>
      </c>
      <c r="E6803"/>
      <c r="F6803" t="s">
        <v>115</v>
      </c>
      <c r="G6803"/>
      <c r="H6803">
        <v>0.3</v>
      </c>
      <c r="I6803">
        <v>0.11</v>
      </c>
      <c r="J6803" t="s">
        <v>249</v>
      </c>
      <c r="K6803">
        <v>35.503</v>
      </c>
      <c r="L6803">
        <v>-85.252099999999999</v>
      </c>
      <c r="M6803" s="100" t="s">
        <v>38393</v>
      </c>
      <c r="N6803" t="s">
        <v>59</v>
      </c>
      <c r="O6803" t="s">
        <v>42281</v>
      </c>
      <c r="P6803">
        <v>5</v>
      </c>
      <c r="Q6803" t="s">
        <v>33484</v>
      </c>
      <c r="R6803" t="s">
        <v>25802</v>
      </c>
      <c r="S6803" t="s">
        <v>26197</v>
      </c>
      <c r="T6803"/>
      <c r="U6803" t="s">
        <v>26198</v>
      </c>
      <c r="V6803" t="s">
        <v>26199</v>
      </c>
      <c r="W6803" s="91" t="s">
        <v>20231</v>
      </c>
      <c r="X6803" s="91" t="s">
        <v>33485</v>
      </c>
      <c r="Y6803" s="97"/>
      <c r="AA6803" s="91" t="str">
        <v>SEQUA65.3T0.3BL</v>
      </c>
    </row>
    <row r="6804" spans="1:27" s="91" customFormat="1" ht="15" customHeight="1" x14ac:dyDescent="0.35">
      <c r="A6804" t="s">
        <v>20233</v>
      </c>
      <c r="B6804" t="s">
        <v>20232</v>
      </c>
      <c r="C6804" t="s">
        <v>20185</v>
      </c>
      <c r="D6804" t="s">
        <v>20234</v>
      </c>
      <c r="E6804"/>
      <c r="F6804" t="s">
        <v>115</v>
      </c>
      <c r="G6804"/>
      <c r="H6804">
        <v>0.2</v>
      </c>
      <c r="I6804">
        <v>0.17</v>
      </c>
      <c r="J6804" t="s">
        <v>249</v>
      </c>
      <c r="K6804">
        <v>35.508499999999998</v>
      </c>
      <c r="L6804">
        <v>-85.246700000000004</v>
      </c>
      <c r="M6804" s="100" t="s">
        <v>38393</v>
      </c>
      <c r="N6804" t="s">
        <v>59</v>
      </c>
      <c r="O6804" t="s">
        <v>42282</v>
      </c>
      <c r="P6804">
        <v>5</v>
      </c>
      <c r="Q6804" t="s">
        <v>33486</v>
      </c>
      <c r="R6804" t="s">
        <v>25802</v>
      </c>
      <c r="S6804" t="s">
        <v>26197</v>
      </c>
      <c r="T6804"/>
      <c r="U6804" t="s">
        <v>26198</v>
      </c>
      <c r="V6804" t="s">
        <v>26199</v>
      </c>
      <c r="W6804" s="91" t="s">
        <v>20235</v>
      </c>
      <c r="X6804" s="91" t="s">
        <v>33487</v>
      </c>
      <c r="Y6804" s="97"/>
      <c r="AA6804" s="91" t="str">
        <v>SEQUA66.4T0.2BL</v>
      </c>
    </row>
    <row r="6805" spans="1:27" s="91" customFormat="1" ht="15" customHeight="1" x14ac:dyDescent="0.35">
      <c r="A6805" t="s">
        <v>20237</v>
      </c>
      <c r="B6805" t="s">
        <v>20236</v>
      </c>
      <c r="C6805" t="s">
        <v>20185</v>
      </c>
      <c r="D6805" t="s">
        <v>20238</v>
      </c>
      <c r="E6805"/>
      <c r="F6805" t="s">
        <v>115</v>
      </c>
      <c r="G6805"/>
      <c r="H6805">
        <v>0.1</v>
      </c>
      <c r="I6805">
        <v>0.93</v>
      </c>
      <c r="J6805" t="s">
        <v>249</v>
      </c>
      <c r="K6805">
        <v>35.518900000000002</v>
      </c>
      <c r="L6805">
        <v>-85.240600000000001</v>
      </c>
      <c r="M6805" s="100" t="s">
        <v>38393</v>
      </c>
      <c r="N6805" t="s">
        <v>59</v>
      </c>
      <c r="O6805" t="s">
        <v>42282</v>
      </c>
      <c r="P6805">
        <v>5</v>
      </c>
      <c r="Q6805" t="s">
        <v>33488</v>
      </c>
      <c r="R6805" t="s">
        <v>25802</v>
      </c>
      <c r="S6805" t="s">
        <v>26197</v>
      </c>
      <c r="T6805"/>
      <c r="U6805" t="s">
        <v>26198</v>
      </c>
      <c r="V6805" t="s">
        <v>26199</v>
      </c>
      <c r="W6805" s="91" t="s">
        <v>20239</v>
      </c>
      <c r="X6805" s="91" t="s">
        <v>33489</v>
      </c>
      <c r="Y6805" s="97"/>
      <c r="AA6805" s="91" t="str">
        <v>SEQUA67.1T0.1BL</v>
      </c>
    </row>
    <row r="6806" spans="1:27" s="91" customFormat="1" ht="15" customHeight="1" x14ac:dyDescent="0.35">
      <c r="A6806" t="s">
        <v>20241</v>
      </c>
      <c r="B6806" t="s">
        <v>20240</v>
      </c>
      <c r="C6806" t="s">
        <v>20185</v>
      </c>
      <c r="D6806" t="s">
        <v>20242</v>
      </c>
      <c r="E6806"/>
      <c r="F6806" t="s">
        <v>115</v>
      </c>
      <c r="G6806"/>
      <c r="H6806">
        <v>0.8</v>
      </c>
      <c r="I6806">
        <v>1.29</v>
      </c>
      <c r="J6806" t="s">
        <v>249</v>
      </c>
      <c r="K6806">
        <v>35.619</v>
      </c>
      <c r="L6806">
        <v>-85.185000000000002</v>
      </c>
      <c r="M6806" s="100" t="s">
        <v>38393</v>
      </c>
      <c r="N6806" t="s">
        <v>59</v>
      </c>
      <c r="O6806" t="s">
        <v>42283</v>
      </c>
      <c r="P6806">
        <v>5</v>
      </c>
      <c r="Q6806" t="s">
        <v>33490</v>
      </c>
      <c r="R6806" t="s">
        <v>25802</v>
      </c>
      <c r="S6806" t="s">
        <v>26197</v>
      </c>
      <c r="T6806"/>
      <c r="U6806" t="s">
        <v>26198</v>
      </c>
      <c r="V6806" t="s">
        <v>26199</v>
      </c>
      <c r="W6806" s="91" t="s">
        <v>20243</v>
      </c>
      <c r="X6806" s="91" t="s">
        <v>33491</v>
      </c>
      <c r="Y6806" s="97"/>
      <c r="AA6806" s="91" t="str">
        <v>SEQUA80.9T0.8BL</v>
      </c>
    </row>
    <row r="6807" spans="1:27" s="91" customFormat="1" ht="15" customHeight="1" x14ac:dyDescent="0.35">
      <c r="A6807" t="s">
        <v>20245</v>
      </c>
      <c r="B6807" t="s">
        <v>20244</v>
      </c>
      <c r="C6807" t="s">
        <v>20185</v>
      </c>
      <c r="D6807" t="s">
        <v>20246</v>
      </c>
      <c r="E6807"/>
      <c r="F6807" t="s">
        <v>115</v>
      </c>
      <c r="G6807"/>
      <c r="H6807">
        <v>0.1</v>
      </c>
      <c r="I6807">
        <v>84.06</v>
      </c>
      <c r="J6807" t="s">
        <v>249</v>
      </c>
      <c r="K6807">
        <v>35.625100000000003</v>
      </c>
      <c r="L6807">
        <v>-85.146799999999999</v>
      </c>
      <c r="M6807" s="100" t="s">
        <v>38393</v>
      </c>
      <c r="N6807" t="s">
        <v>59</v>
      </c>
      <c r="O6807" t="s">
        <v>42283</v>
      </c>
      <c r="P6807">
        <v>5</v>
      </c>
      <c r="Q6807" t="s">
        <v>33492</v>
      </c>
      <c r="R6807" t="s">
        <v>25802</v>
      </c>
      <c r="S6807" t="s">
        <v>26197</v>
      </c>
      <c r="T6807"/>
      <c r="U6807" t="s">
        <v>26198</v>
      </c>
      <c r="V6807" t="s">
        <v>26199</v>
      </c>
      <c r="W6807" s="91" t="s">
        <v>20247</v>
      </c>
      <c r="X6807" s="91" t="s">
        <v>33493</v>
      </c>
      <c r="Y6807" s="97"/>
      <c r="AA6807" s="91" t="str">
        <v>SEQUA86.4T0.1BL</v>
      </c>
    </row>
    <row r="6808" spans="1:27" s="91" customFormat="1" ht="15" customHeight="1" x14ac:dyDescent="0.35">
      <c r="A6808" t="s">
        <v>20249</v>
      </c>
      <c r="B6808" t="s">
        <v>20248</v>
      </c>
      <c r="C6808" t="s">
        <v>20185</v>
      </c>
      <c r="D6808" t="s">
        <v>20250</v>
      </c>
      <c r="E6808"/>
      <c r="F6808" t="s">
        <v>115</v>
      </c>
      <c r="G6808"/>
      <c r="H6808">
        <v>0.1</v>
      </c>
      <c r="I6808">
        <v>1.23</v>
      </c>
      <c r="J6808" t="s">
        <v>249</v>
      </c>
      <c r="K6808">
        <v>35.626899999999999</v>
      </c>
      <c r="L6808">
        <v>-85.140600000000006</v>
      </c>
      <c r="M6808" s="100" t="s">
        <v>38393</v>
      </c>
      <c r="N6808" t="s">
        <v>59</v>
      </c>
      <c r="O6808" t="s">
        <v>42283</v>
      </c>
      <c r="P6808">
        <v>5</v>
      </c>
      <c r="Q6808" t="s">
        <v>33494</v>
      </c>
      <c r="R6808" t="s">
        <v>25802</v>
      </c>
      <c r="S6808" t="s">
        <v>26197</v>
      </c>
      <c r="T6808"/>
      <c r="U6808" t="s">
        <v>26198</v>
      </c>
      <c r="V6808" t="s">
        <v>26199</v>
      </c>
      <c r="W6808" s="91" t="s">
        <v>20251</v>
      </c>
      <c r="X6808" s="91" t="s">
        <v>33495</v>
      </c>
      <c r="Y6808" s="97"/>
      <c r="AA6808" s="91" t="str">
        <v>SEQUA87.1T0.1BL</v>
      </c>
    </row>
    <row r="6809" spans="1:27" s="91" customFormat="1" ht="15" customHeight="1" x14ac:dyDescent="0.35">
      <c r="A6809" t="s">
        <v>20253</v>
      </c>
      <c r="B6809" t="s">
        <v>20252</v>
      </c>
      <c r="C6809" t="s">
        <v>20185</v>
      </c>
      <c r="D6809" t="s">
        <v>20254</v>
      </c>
      <c r="E6809"/>
      <c r="F6809" t="s">
        <v>115</v>
      </c>
      <c r="G6809"/>
      <c r="H6809">
        <v>0.4</v>
      </c>
      <c r="I6809">
        <v>1.2</v>
      </c>
      <c r="J6809" t="s">
        <v>249</v>
      </c>
      <c r="K6809">
        <v>35.632199999999997</v>
      </c>
      <c r="L6809">
        <v>-85.137100000000004</v>
      </c>
      <c r="M6809" s="100" t="s">
        <v>38393</v>
      </c>
      <c r="N6809" t="s">
        <v>59</v>
      </c>
      <c r="O6809" t="s">
        <v>42283</v>
      </c>
      <c r="P6809">
        <v>5</v>
      </c>
      <c r="Q6809" t="s">
        <v>33496</v>
      </c>
      <c r="R6809" t="s">
        <v>25802</v>
      </c>
      <c r="S6809" t="s">
        <v>26197</v>
      </c>
      <c r="T6809"/>
      <c r="U6809" t="s">
        <v>26198</v>
      </c>
      <c r="V6809" t="s">
        <v>26199</v>
      </c>
      <c r="W6809" s="91" t="s">
        <v>20255</v>
      </c>
      <c r="X6809" s="91" t="s">
        <v>33497</v>
      </c>
      <c r="Y6809" s="97"/>
      <c r="AA6809" s="91" t="str">
        <v>SEQUA87.4T0.4BL</v>
      </c>
    </row>
    <row r="6810" spans="1:27" s="91" customFormat="1" ht="15" customHeight="1" x14ac:dyDescent="0.35">
      <c r="A6810" t="s">
        <v>20257</v>
      </c>
      <c r="B6810" t="s">
        <v>20256</v>
      </c>
      <c r="C6810" t="s">
        <v>20185</v>
      </c>
      <c r="D6810" t="s">
        <v>20258</v>
      </c>
      <c r="E6810"/>
      <c r="F6810" t="s">
        <v>115</v>
      </c>
      <c r="G6810"/>
      <c r="H6810">
        <v>0.2</v>
      </c>
      <c r="I6810">
        <v>0.75</v>
      </c>
      <c r="J6810" t="s">
        <v>249</v>
      </c>
      <c r="K6810">
        <v>35.655299999999997</v>
      </c>
      <c r="L6810">
        <v>-85.108900000000006</v>
      </c>
      <c r="M6810" s="100" t="s">
        <v>38393</v>
      </c>
      <c r="N6810" t="s">
        <v>59</v>
      </c>
      <c r="O6810" t="s">
        <v>42283</v>
      </c>
      <c r="P6810">
        <v>5</v>
      </c>
      <c r="Q6810" t="s">
        <v>33498</v>
      </c>
      <c r="R6810" t="s">
        <v>25802</v>
      </c>
      <c r="S6810" t="s">
        <v>26197</v>
      </c>
      <c r="T6810"/>
      <c r="U6810" t="s">
        <v>26198</v>
      </c>
      <c r="V6810" t="s">
        <v>26199</v>
      </c>
      <c r="W6810" s="91" t="s">
        <v>20259</v>
      </c>
      <c r="X6810" s="91" t="s">
        <v>33499</v>
      </c>
      <c r="Y6810" s="97"/>
      <c r="AA6810" s="91" t="str">
        <v>SEQUA92.0T0.5T0.2BL</v>
      </c>
    </row>
    <row r="6811" spans="1:27" s="91" customFormat="1" ht="15" customHeight="1" x14ac:dyDescent="0.35">
      <c r="A6811" t="s">
        <v>20261</v>
      </c>
      <c r="B6811" t="s">
        <v>20260</v>
      </c>
      <c r="C6811" t="s">
        <v>20185</v>
      </c>
      <c r="D6811" t="s">
        <v>20262</v>
      </c>
      <c r="E6811"/>
      <c r="F6811" t="s">
        <v>115</v>
      </c>
      <c r="G6811"/>
      <c r="H6811">
        <v>0.7</v>
      </c>
      <c r="I6811">
        <v>0.06</v>
      </c>
      <c r="J6811" t="s">
        <v>249</v>
      </c>
      <c r="K6811">
        <v>35.657200000000003</v>
      </c>
      <c r="L6811">
        <v>-85.106700000000004</v>
      </c>
      <c r="M6811" s="100" t="s">
        <v>38393</v>
      </c>
      <c r="N6811" t="s">
        <v>59</v>
      </c>
      <c r="O6811" t="s">
        <v>42283</v>
      </c>
      <c r="P6811">
        <v>5</v>
      </c>
      <c r="Q6811" t="s">
        <v>33498</v>
      </c>
      <c r="R6811" t="s">
        <v>25802</v>
      </c>
      <c r="S6811" t="s">
        <v>26197</v>
      </c>
      <c r="T6811"/>
      <c r="U6811" t="s">
        <v>26198</v>
      </c>
      <c r="V6811" t="s">
        <v>26199</v>
      </c>
      <c r="W6811" s="91" t="s">
        <v>20263</v>
      </c>
      <c r="X6811" s="91" t="s">
        <v>33500</v>
      </c>
      <c r="Y6811" s="97"/>
      <c r="AA6811" s="91" t="str">
        <v>SEQUA92.0T0.7BL</v>
      </c>
    </row>
    <row r="6812" spans="1:27" s="91" customFormat="1" ht="15" customHeight="1" x14ac:dyDescent="0.35">
      <c r="A6812" t="s">
        <v>20265</v>
      </c>
      <c r="B6812" t="s">
        <v>20264</v>
      </c>
      <c r="C6812" t="s">
        <v>20185</v>
      </c>
      <c r="D6812" t="s">
        <v>20262</v>
      </c>
      <c r="E6812"/>
      <c r="F6812" t="s">
        <v>115</v>
      </c>
      <c r="G6812"/>
      <c r="H6812">
        <v>0.8</v>
      </c>
      <c r="I6812">
        <v>0.95</v>
      </c>
      <c r="J6812" t="s">
        <v>249</v>
      </c>
      <c r="K6812">
        <v>35.661799999999999</v>
      </c>
      <c r="L6812">
        <v>-85.102699999999999</v>
      </c>
      <c r="M6812" s="100" t="s">
        <v>38393</v>
      </c>
      <c r="N6812" t="s">
        <v>59</v>
      </c>
      <c r="O6812" t="s">
        <v>42283</v>
      </c>
      <c r="P6812">
        <v>5</v>
      </c>
      <c r="Q6812" t="s">
        <v>33501</v>
      </c>
      <c r="R6812" t="s">
        <v>25802</v>
      </c>
      <c r="S6812" t="s">
        <v>26197</v>
      </c>
      <c r="T6812"/>
      <c r="U6812" t="s">
        <v>26198</v>
      </c>
      <c r="V6812" t="s">
        <v>26199</v>
      </c>
      <c r="W6812" s="91" t="s">
        <v>20266</v>
      </c>
      <c r="X6812" s="91" t="s">
        <v>33502</v>
      </c>
      <c r="Y6812" s="97"/>
      <c r="AA6812" s="91" t="str">
        <v>SEQUA92.1T0.8BL</v>
      </c>
    </row>
    <row r="6813" spans="1:27" s="91" customFormat="1" ht="15" customHeight="1" x14ac:dyDescent="0.35">
      <c r="A6813" t="s">
        <v>20268</v>
      </c>
      <c r="B6813" t="s">
        <v>20267</v>
      </c>
      <c r="C6813" t="s">
        <v>20185</v>
      </c>
      <c r="D6813" t="s">
        <v>20269</v>
      </c>
      <c r="E6813"/>
      <c r="F6813" t="s">
        <v>115</v>
      </c>
      <c r="G6813"/>
      <c r="H6813">
        <v>0.4</v>
      </c>
      <c r="I6813">
        <v>0.76</v>
      </c>
      <c r="J6813" t="s">
        <v>249</v>
      </c>
      <c r="K6813">
        <v>35.699300000000001</v>
      </c>
      <c r="L6813">
        <v>-85.069100000000006</v>
      </c>
      <c r="M6813" s="100" t="s">
        <v>38393</v>
      </c>
      <c r="N6813" t="s">
        <v>59</v>
      </c>
      <c r="O6813" t="s">
        <v>42284</v>
      </c>
      <c r="P6813">
        <v>5</v>
      </c>
      <c r="Q6813" t="s">
        <v>28374</v>
      </c>
      <c r="R6813" t="s">
        <v>25802</v>
      </c>
      <c r="S6813" t="s">
        <v>26197</v>
      </c>
      <c r="T6813"/>
      <c r="U6813" t="s">
        <v>26198</v>
      </c>
      <c r="V6813" t="s">
        <v>26199</v>
      </c>
      <c r="W6813" s="91" t="s">
        <v>20270</v>
      </c>
      <c r="X6813" s="91" t="s">
        <v>33503</v>
      </c>
      <c r="Y6813" s="97"/>
      <c r="AA6813" s="91" t="str">
        <v>SEQUA99.9T0.4BL</v>
      </c>
    </row>
    <row r="6814" spans="1:27" s="91" customFormat="1" ht="15" customHeight="1" x14ac:dyDescent="0.35">
      <c r="A6814" t="s">
        <v>20272</v>
      </c>
      <c r="B6814" t="s">
        <v>20271</v>
      </c>
      <c r="C6814" t="s">
        <v>20273</v>
      </c>
      <c r="D6814" t="s">
        <v>20274</v>
      </c>
      <c r="E6814"/>
      <c r="F6814" t="s">
        <v>33</v>
      </c>
      <c r="G6814"/>
      <c r="H6814">
        <v>0.2</v>
      </c>
      <c r="I6814">
        <v>17.39</v>
      </c>
      <c r="J6814" t="s">
        <v>277</v>
      </c>
      <c r="K6814">
        <v>36.099167000000001</v>
      </c>
      <c r="L6814">
        <v>-86.714169999999996</v>
      </c>
      <c r="M6814" s="100" t="s">
        <v>38414</v>
      </c>
      <c r="N6814" t="s">
        <v>26254</v>
      </c>
      <c r="O6814" t="s">
        <v>42244</v>
      </c>
      <c r="P6814">
        <v>5</v>
      </c>
      <c r="Q6814" t="s">
        <v>28375</v>
      </c>
      <c r="R6814" t="s">
        <v>25829</v>
      </c>
      <c r="S6814" t="s">
        <v>26197</v>
      </c>
      <c r="T6814"/>
      <c r="U6814" t="s">
        <v>26198</v>
      </c>
      <c r="V6814" t="s">
        <v>26199</v>
      </c>
      <c r="Y6814" s="97"/>
      <c r="AA6814" s="91" t="str">
        <v>SEVEN000.2DA</v>
      </c>
    </row>
    <row r="6815" spans="1:27" s="91" customFormat="1" ht="15" customHeight="1" x14ac:dyDescent="0.35">
      <c r="A6815" t="s">
        <v>20276</v>
      </c>
      <c r="B6815" t="s">
        <v>20275</v>
      </c>
      <c r="C6815" t="s">
        <v>20273</v>
      </c>
      <c r="D6815" t="s">
        <v>20277</v>
      </c>
      <c r="E6815"/>
      <c r="F6815" t="s">
        <v>33</v>
      </c>
      <c r="G6815"/>
      <c r="H6815">
        <v>0.5</v>
      </c>
      <c r="I6815">
        <v>17.190000000000001</v>
      </c>
      <c r="J6815" t="s">
        <v>277</v>
      </c>
      <c r="K6815">
        <v>36.0944</v>
      </c>
      <c r="L6815">
        <v>-86.717699999999994</v>
      </c>
      <c r="M6815" s="100" t="s">
        <v>38414</v>
      </c>
      <c r="N6815" t="s">
        <v>26254</v>
      </c>
      <c r="O6815" t="s">
        <v>42244</v>
      </c>
      <c r="P6815">
        <v>5</v>
      </c>
      <c r="Q6815" t="s">
        <v>28375</v>
      </c>
      <c r="R6815" t="s">
        <v>25829</v>
      </c>
      <c r="S6815" t="s">
        <v>26197</v>
      </c>
      <c r="T6815"/>
      <c r="U6815" t="s">
        <v>26198</v>
      </c>
      <c r="V6815" t="s">
        <v>26199</v>
      </c>
      <c r="X6815" s="91" t="s">
        <v>35922</v>
      </c>
      <c r="Y6815" s="97"/>
      <c r="AA6815" s="91" t="str">
        <v>SEVEN000.5DA</v>
      </c>
    </row>
    <row r="6816" spans="1:27" s="91" customFormat="1" ht="15" customHeight="1" x14ac:dyDescent="0.35">
      <c r="A6816" t="s">
        <v>20279</v>
      </c>
      <c r="B6816" t="s">
        <v>20278</v>
      </c>
      <c r="C6816" t="s">
        <v>20273</v>
      </c>
      <c r="D6816" t="s">
        <v>20280</v>
      </c>
      <c r="E6816"/>
      <c r="F6816" t="s">
        <v>33</v>
      </c>
      <c r="G6816"/>
      <c r="H6816">
        <v>3.7</v>
      </c>
      <c r="I6816">
        <v>11.02</v>
      </c>
      <c r="J6816" t="s">
        <v>277</v>
      </c>
      <c r="K6816">
        <v>36.067799999999998</v>
      </c>
      <c r="L6816">
        <v>-86.740700000000004</v>
      </c>
      <c r="M6816" s="100" t="s">
        <v>38414</v>
      </c>
      <c r="N6816" t="s">
        <v>26254</v>
      </c>
      <c r="O6816" t="s">
        <v>42244</v>
      </c>
      <c r="P6816">
        <v>5</v>
      </c>
      <c r="Q6816" t="s">
        <v>28376</v>
      </c>
      <c r="R6816" t="s">
        <v>25829</v>
      </c>
      <c r="S6816" t="s">
        <v>26197</v>
      </c>
      <c r="T6816"/>
      <c r="U6816" t="s">
        <v>26198</v>
      </c>
      <c r="V6816" t="s">
        <v>26199</v>
      </c>
      <c r="X6816" s="91" t="s">
        <v>35923</v>
      </c>
      <c r="Y6816" s="97"/>
      <c r="AA6816" s="91" t="str">
        <v>SEVEN003.7DA</v>
      </c>
    </row>
    <row r="6817" spans="1:27" s="91" customFormat="1" ht="15" customHeight="1" x14ac:dyDescent="0.35">
      <c r="A6817" t="s">
        <v>20282</v>
      </c>
      <c r="B6817" t="s">
        <v>20281</v>
      </c>
      <c r="C6817" t="s">
        <v>20273</v>
      </c>
      <c r="D6817" t="s">
        <v>20283</v>
      </c>
      <c r="E6817"/>
      <c r="F6817" t="s">
        <v>33</v>
      </c>
      <c r="G6817"/>
      <c r="H6817">
        <v>3.8</v>
      </c>
      <c r="I6817">
        <v>7.84</v>
      </c>
      <c r="J6817" t="s">
        <v>277</v>
      </c>
      <c r="K6817">
        <v>36.062220000000003</v>
      </c>
      <c r="L6817">
        <v>-86.74194</v>
      </c>
      <c r="M6817" s="100" t="s">
        <v>38414</v>
      </c>
      <c r="N6817" t="s">
        <v>26254</v>
      </c>
      <c r="O6817" t="s">
        <v>42244</v>
      </c>
      <c r="P6817">
        <v>5</v>
      </c>
      <c r="Q6817" t="s">
        <v>28376</v>
      </c>
      <c r="R6817" t="s">
        <v>25829</v>
      </c>
      <c r="S6817" t="s">
        <v>26197</v>
      </c>
      <c r="T6817"/>
      <c r="U6817" t="s">
        <v>26198</v>
      </c>
      <c r="V6817" t="s">
        <v>26199</v>
      </c>
      <c r="Y6817" s="97"/>
      <c r="AA6817" s="91" t="str">
        <v>SEVEN003.8DA</v>
      </c>
    </row>
    <row r="6818" spans="1:27" s="91" customFormat="1" ht="15" customHeight="1" x14ac:dyDescent="0.35">
      <c r="A6818" t="s">
        <v>20285</v>
      </c>
      <c r="B6818" t="s">
        <v>20284</v>
      </c>
      <c r="C6818" t="s">
        <v>20273</v>
      </c>
      <c r="D6818" t="s">
        <v>38109</v>
      </c>
      <c r="E6818"/>
      <c r="F6818" t="s">
        <v>33</v>
      </c>
      <c r="G6818"/>
      <c r="H6818">
        <v>4.3</v>
      </c>
      <c r="I6818">
        <v>7.56</v>
      </c>
      <c r="J6818" t="s">
        <v>277</v>
      </c>
      <c r="K6818">
        <v>36.055556000000003</v>
      </c>
      <c r="L6818">
        <v>-86.744444000000001</v>
      </c>
      <c r="M6818" s="100" t="s">
        <v>38414</v>
      </c>
      <c r="N6818" t="s">
        <v>26254</v>
      </c>
      <c r="O6818" t="s">
        <v>42244</v>
      </c>
      <c r="P6818">
        <v>5</v>
      </c>
      <c r="Q6818" t="s">
        <v>28376</v>
      </c>
      <c r="R6818" t="s">
        <v>25829</v>
      </c>
      <c r="S6818" t="s">
        <v>26197</v>
      </c>
      <c r="T6818"/>
      <c r="U6818" t="s">
        <v>26198</v>
      </c>
      <c r="V6818" t="s">
        <v>26199</v>
      </c>
      <c r="Y6818" s="97"/>
      <c r="AA6818" s="91" t="str">
        <v>SEVEN004.3DA</v>
      </c>
    </row>
    <row r="6819" spans="1:27" s="91" customFormat="1" ht="15" customHeight="1" x14ac:dyDescent="0.35">
      <c r="A6819" t="s">
        <v>20287</v>
      </c>
      <c r="B6819" t="s">
        <v>20286</v>
      </c>
      <c r="C6819" t="s">
        <v>20273</v>
      </c>
      <c r="D6819" t="s">
        <v>20288</v>
      </c>
      <c r="E6819"/>
      <c r="F6819" t="s">
        <v>33</v>
      </c>
      <c r="G6819"/>
      <c r="H6819">
        <v>4.7</v>
      </c>
      <c r="I6819">
        <v>7.61</v>
      </c>
      <c r="J6819" t="s">
        <v>277</v>
      </c>
      <c r="K6819">
        <v>36.0655</v>
      </c>
      <c r="L6819">
        <v>-86.7453</v>
      </c>
      <c r="M6819" s="100" t="s">
        <v>38414</v>
      </c>
      <c r="N6819" t="s">
        <v>26254</v>
      </c>
      <c r="O6819" t="s">
        <v>42244</v>
      </c>
      <c r="P6819">
        <v>5</v>
      </c>
      <c r="Q6819" t="s">
        <v>28376</v>
      </c>
      <c r="R6819" t="s">
        <v>25829</v>
      </c>
      <c r="S6819" t="s">
        <v>26197</v>
      </c>
      <c r="T6819"/>
      <c r="U6819" t="s">
        <v>26198</v>
      </c>
      <c r="V6819" t="s">
        <v>26199</v>
      </c>
      <c r="X6819" s="91" t="s">
        <v>35924</v>
      </c>
      <c r="Y6819" s="97"/>
      <c r="AA6819" s="91" t="str">
        <v>SEVEN004.7DA</v>
      </c>
    </row>
    <row r="6820" spans="1:27" s="91" customFormat="1" ht="15" customHeight="1" x14ac:dyDescent="0.35">
      <c r="A6820" s="310" t="s">
        <v>20290</v>
      </c>
      <c r="B6820" s="310" t="s">
        <v>20289</v>
      </c>
      <c r="C6820" s="310" t="s">
        <v>20291</v>
      </c>
      <c r="D6820" s="310" t="s">
        <v>20292</v>
      </c>
      <c r="E6820" s="310"/>
      <c r="F6820" s="310" t="s">
        <v>33</v>
      </c>
      <c r="G6820" s="310"/>
      <c r="H6820" s="314">
        <v>0.3</v>
      </c>
      <c r="I6820" s="314">
        <v>0.65</v>
      </c>
      <c r="J6820" s="310" t="s">
        <v>277</v>
      </c>
      <c r="K6820" s="314">
        <v>36.0886</v>
      </c>
      <c r="L6820" s="314">
        <v>-86.717650000000006</v>
      </c>
      <c r="M6820" s="100" t="s">
        <v>38414</v>
      </c>
      <c r="N6820" s="310" t="s">
        <v>26254</v>
      </c>
      <c r="O6820" s="310" t="s">
        <v>42244</v>
      </c>
      <c r="P6820" s="314">
        <v>5</v>
      </c>
      <c r="Q6820" s="310" t="s">
        <v>28375</v>
      </c>
      <c r="R6820" s="310" t="s">
        <v>25829</v>
      </c>
      <c r="S6820" s="310" t="s">
        <v>26197</v>
      </c>
      <c r="T6820" s="310"/>
      <c r="U6820" s="310" t="s">
        <v>26198</v>
      </c>
      <c r="V6820" s="310" t="s">
        <v>26199</v>
      </c>
      <c r="W6820" s="91" t="s">
        <v>20293</v>
      </c>
      <c r="Y6820" s="97"/>
      <c r="AA6820" s="91" t="str">
        <v>SEVEN1.0T0.3DA</v>
      </c>
    </row>
    <row r="6821" spans="1:27" s="91" customFormat="1" ht="15" customHeight="1" x14ac:dyDescent="0.35">
      <c r="A6821" t="s">
        <v>20295</v>
      </c>
      <c r="B6821" t="s">
        <v>20294</v>
      </c>
      <c r="C6821" t="s">
        <v>20296</v>
      </c>
      <c r="D6821" t="s">
        <v>20297</v>
      </c>
      <c r="E6821"/>
      <c r="F6821" t="s">
        <v>28994</v>
      </c>
      <c r="G6821"/>
      <c r="H6821">
        <v>0.8</v>
      </c>
      <c r="I6821">
        <v>1.3</v>
      </c>
      <c r="J6821" t="s">
        <v>68</v>
      </c>
      <c r="K6821">
        <v>36.51</v>
      </c>
      <c r="L6821">
        <v>-82.754999999999995</v>
      </c>
      <c r="M6821" s="100" t="s">
        <v>38388</v>
      </c>
      <c r="N6821" t="s">
        <v>18813</v>
      </c>
      <c r="O6821" t="s">
        <v>42240</v>
      </c>
      <c r="P6821">
        <v>4</v>
      </c>
      <c r="Q6821" t="s">
        <v>27461</v>
      </c>
      <c r="R6821" t="s">
        <v>25821</v>
      </c>
      <c r="S6821" t="s">
        <v>26197</v>
      </c>
      <c r="T6821"/>
      <c r="U6821" t="s">
        <v>26198</v>
      </c>
      <c r="V6821" t="s">
        <v>26204</v>
      </c>
      <c r="X6821" s="91" t="s">
        <v>33504</v>
      </c>
      <c r="Y6821" s="97"/>
      <c r="AA6821" s="91" t="str">
        <v>SEVIE000.8HS</v>
      </c>
    </row>
    <row r="6822" spans="1:27" s="91" customFormat="1" ht="15" customHeight="1" x14ac:dyDescent="0.35">
      <c r="A6822" t="s">
        <v>20299</v>
      </c>
      <c r="B6822" t="s">
        <v>20298</v>
      </c>
      <c r="C6822" t="s">
        <v>20300</v>
      </c>
      <c r="D6822" t="s">
        <v>20301</v>
      </c>
      <c r="E6822"/>
      <c r="F6822" t="s">
        <v>44</v>
      </c>
      <c r="G6822"/>
      <c r="H6822">
        <v>0</v>
      </c>
      <c r="I6822">
        <v>122.9</v>
      </c>
      <c r="J6822" t="s">
        <v>45</v>
      </c>
      <c r="K6822">
        <v>35.565100000000001</v>
      </c>
      <c r="L6822">
        <v>-84.798299999999998</v>
      </c>
      <c r="M6822" s="100" t="s">
        <v>38386</v>
      </c>
      <c r="N6822" t="s">
        <v>29084</v>
      </c>
      <c r="O6822" t="s">
        <v>42245</v>
      </c>
      <c r="P6822">
        <v>3</v>
      </c>
      <c r="Q6822" t="s">
        <v>28378</v>
      </c>
      <c r="R6822" t="s">
        <v>25802</v>
      </c>
      <c r="S6822" t="s">
        <v>26197</v>
      </c>
      <c r="T6822"/>
      <c r="U6822" t="s">
        <v>26198</v>
      </c>
      <c r="V6822" t="s">
        <v>26204</v>
      </c>
      <c r="X6822" s="91" t="s">
        <v>33340</v>
      </c>
      <c r="Y6822" s="97"/>
      <c r="AA6822" s="91" t="str">
        <v>SEWEE000.0ME</v>
      </c>
    </row>
    <row r="6823" spans="1:27" s="91" customFormat="1" ht="15" customHeight="1" x14ac:dyDescent="0.35">
      <c r="A6823" s="310" t="s">
        <v>40176</v>
      </c>
      <c r="B6823" s="310" t="s">
        <v>40177</v>
      </c>
      <c r="C6823" s="310" t="s">
        <v>20300</v>
      </c>
      <c r="D6823" s="310" t="s">
        <v>40178</v>
      </c>
      <c r="E6823" s="310"/>
      <c r="F6823" s="310" t="s">
        <v>44</v>
      </c>
      <c r="G6823" s="310"/>
      <c r="H6823" s="314">
        <v>5.7</v>
      </c>
      <c r="I6823" s="314">
        <v>117</v>
      </c>
      <c r="J6823" s="310" t="s">
        <v>45</v>
      </c>
      <c r="K6823" s="314">
        <v>35.581316000000001</v>
      </c>
      <c r="L6823" s="314">
        <v>-84.748051000000004</v>
      </c>
      <c r="M6823" s="314" t="s">
        <v>38386</v>
      </c>
      <c r="N6823" s="310" t="s">
        <v>29084</v>
      </c>
      <c r="O6823" s="310" t="s">
        <v>40179</v>
      </c>
      <c r="P6823" s="314">
        <v>3</v>
      </c>
      <c r="Q6823" s="310" t="s">
        <v>28378</v>
      </c>
      <c r="R6823" s="310" t="s">
        <v>25802</v>
      </c>
      <c r="S6823" s="310" t="s">
        <v>26197</v>
      </c>
      <c r="T6823" s="310"/>
      <c r="U6823" s="310" t="s">
        <v>26198</v>
      </c>
      <c r="V6823" s="310" t="s">
        <v>26204</v>
      </c>
      <c r="W6823" s="91" t="s">
        <v>40180</v>
      </c>
      <c r="X6823" s="91" t="s">
        <v>38440</v>
      </c>
      <c r="Y6823" s="97"/>
      <c r="AA6823" s="91" t="str">
        <v>SEWEE005.7ME</v>
      </c>
    </row>
    <row r="6824" spans="1:27" s="91" customFormat="1" ht="15" customHeight="1" x14ac:dyDescent="0.35">
      <c r="A6824" t="s">
        <v>20303</v>
      </c>
      <c r="B6824" t="s">
        <v>20302</v>
      </c>
      <c r="C6824" t="s">
        <v>20300</v>
      </c>
      <c r="D6824" t="s">
        <v>10146</v>
      </c>
      <c r="E6824"/>
      <c r="F6824" t="s">
        <v>44</v>
      </c>
      <c r="G6824"/>
      <c r="H6824">
        <v>6.1</v>
      </c>
      <c r="I6824">
        <v>120</v>
      </c>
      <c r="J6824" t="s">
        <v>45</v>
      </c>
      <c r="K6824">
        <v>35.576099999999997</v>
      </c>
      <c r="L6824">
        <v>-84.749399999999994</v>
      </c>
      <c r="M6824" s="100" t="s">
        <v>38386</v>
      </c>
      <c r="N6824" t="s">
        <v>29084</v>
      </c>
      <c r="O6824" t="s">
        <v>42245</v>
      </c>
      <c r="P6824">
        <v>3</v>
      </c>
      <c r="Q6824" t="s">
        <v>28378</v>
      </c>
      <c r="R6824" t="s">
        <v>25802</v>
      </c>
      <c r="S6824" t="s">
        <v>26197</v>
      </c>
      <c r="T6824"/>
      <c r="U6824" t="s">
        <v>26198</v>
      </c>
      <c r="V6824" t="s">
        <v>26204</v>
      </c>
      <c r="W6824" s="91" t="s">
        <v>35925</v>
      </c>
      <c r="X6824" s="91" t="s">
        <v>33505</v>
      </c>
      <c r="Y6824" s="97"/>
      <c r="AA6824" s="91" t="str">
        <v>SEWEE006.1ME</v>
      </c>
    </row>
    <row r="6825" spans="1:27" s="91" customFormat="1" ht="15" customHeight="1" x14ac:dyDescent="0.35">
      <c r="A6825" s="310" t="s">
        <v>38110</v>
      </c>
      <c r="B6825" s="310" t="s">
        <v>38111</v>
      </c>
      <c r="C6825" s="310" t="s">
        <v>20300</v>
      </c>
      <c r="D6825" s="310" t="s">
        <v>38112</v>
      </c>
      <c r="E6825" s="310"/>
      <c r="F6825" s="310" t="s">
        <v>44</v>
      </c>
      <c r="G6825" s="310"/>
      <c r="H6825" s="314">
        <v>10.5</v>
      </c>
      <c r="I6825" s="314">
        <v>93.3</v>
      </c>
      <c r="J6825" s="310" t="s">
        <v>45</v>
      </c>
      <c r="K6825" s="314">
        <v>35.595599999999997</v>
      </c>
      <c r="L6825" s="314">
        <v>-84.715500000000006</v>
      </c>
      <c r="M6825" s="314" t="s">
        <v>38386</v>
      </c>
      <c r="N6825" s="310" t="s">
        <v>29084</v>
      </c>
      <c r="O6825" s="310" t="s">
        <v>42245</v>
      </c>
      <c r="P6825" s="314">
        <v>3</v>
      </c>
      <c r="Q6825" s="310" t="s">
        <v>28378</v>
      </c>
      <c r="R6825" s="310" t="s">
        <v>25802</v>
      </c>
      <c r="S6825" s="310" t="s">
        <v>26197</v>
      </c>
      <c r="T6825" s="310"/>
      <c r="U6825" s="310" t="s">
        <v>26198</v>
      </c>
      <c r="V6825" s="310" t="s">
        <v>26204</v>
      </c>
      <c r="W6825" s="91" t="s">
        <v>38113</v>
      </c>
      <c r="Y6825" s="97"/>
      <c r="AA6825" s="91" t="str">
        <v>SEWEE010.5ME</v>
      </c>
    </row>
    <row r="6826" spans="1:27" s="91" customFormat="1" ht="15" customHeight="1" x14ac:dyDescent="0.35">
      <c r="A6826" t="s">
        <v>20305</v>
      </c>
      <c r="B6826" t="s">
        <v>20304</v>
      </c>
      <c r="C6826" t="s">
        <v>20306</v>
      </c>
      <c r="D6826" t="s">
        <v>20307</v>
      </c>
      <c r="E6826"/>
      <c r="F6826" t="s">
        <v>33</v>
      </c>
      <c r="G6826"/>
      <c r="H6826">
        <v>0.1</v>
      </c>
      <c r="I6826">
        <v>1.61</v>
      </c>
      <c r="J6826" t="s">
        <v>34</v>
      </c>
      <c r="K6826">
        <v>35.801389</v>
      </c>
      <c r="L6826">
        <v>-87.118054999999998</v>
      </c>
      <c r="M6826" s="100" t="s">
        <v>38382</v>
      </c>
      <c r="N6826" t="s">
        <v>26210</v>
      </c>
      <c r="O6826" t="s">
        <v>42238</v>
      </c>
      <c r="P6826">
        <v>3</v>
      </c>
      <c r="Q6826" t="s">
        <v>33506</v>
      </c>
      <c r="R6826" t="s">
        <v>25808</v>
      </c>
      <c r="S6826" t="s">
        <v>26197</v>
      </c>
      <c r="T6826"/>
      <c r="U6826" t="s">
        <v>26198</v>
      </c>
      <c r="V6826" t="s">
        <v>26199</v>
      </c>
      <c r="Y6826" s="97"/>
      <c r="AA6826" s="91" t="str">
        <v>SEWEL000.1MY</v>
      </c>
    </row>
    <row r="6827" spans="1:27" s="91" customFormat="1" ht="15" customHeight="1" x14ac:dyDescent="0.35">
      <c r="A6827" t="s">
        <v>20309</v>
      </c>
      <c r="B6827" t="s">
        <v>20308</v>
      </c>
      <c r="C6827" t="s">
        <v>20310</v>
      </c>
      <c r="D6827" t="s">
        <v>5130</v>
      </c>
      <c r="E6827"/>
      <c r="F6827" t="s">
        <v>9</v>
      </c>
      <c r="G6827"/>
      <c r="H6827">
        <v>1.5</v>
      </c>
      <c r="I6827">
        <v>9.5399999999999991</v>
      </c>
      <c r="J6827" t="s">
        <v>354</v>
      </c>
      <c r="K6827">
        <v>35.231208000000002</v>
      </c>
      <c r="L6827">
        <v>-88.325055000000006</v>
      </c>
      <c r="M6827" s="100" t="s">
        <v>38402</v>
      </c>
      <c r="N6827" t="s">
        <v>26242</v>
      </c>
      <c r="O6827" t="s">
        <v>42246</v>
      </c>
      <c r="P6827">
        <v>3</v>
      </c>
      <c r="Q6827" t="s">
        <v>33507</v>
      </c>
      <c r="R6827" t="s">
        <v>25816</v>
      </c>
      <c r="S6827" t="s">
        <v>26197</v>
      </c>
      <c r="T6827"/>
      <c r="U6827" t="s">
        <v>26198</v>
      </c>
      <c r="V6827" t="s">
        <v>26199</v>
      </c>
      <c r="Y6827" s="97"/>
      <c r="AA6827" s="91" t="str">
        <v>SFBEA001.5HD</v>
      </c>
    </row>
    <row r="6828" spans="1:27" s="91" customFormat="1" ht="15" customHeight="1" x14ac:dyDescent="0.35">
      <c r="A6828" t="s">
        <v>20312</v>
      </c>
      <c r="B6828" t="s">
        <v>20311</v>
      </c>
      <c r="C6828" t="s">
        <v>20313</v>
      </c>
      <c r="D6828" t="s">
        <v>20314</v>
      </c>
      <c r="E6828"/>
      <c r="F6828" t="s">
        <v>9</v>
      </c>
      <c r="G6828"/>
      <c r="H6828">
        <v>0.8</v>
      </c>
      <c r="I6828">
        <v>2.0699999999999998</v>
      </c>
      <c r="J6828" t="s">
        <v>896</v>
      </c>
      <c r="K6828">
        <v>36.430770000000003</v>
      </c>
      <c r="L6828">
        <v>-88.239689999999996</v>
      </c>
      <c r="M6828" s="100" t="s">
        <v>38392</v>
      </c>
      <c r="N6828" t="s">
        <v>26221</v>
      </c>
      <c r="O6828" t="s">
        <v>42247</v>
      </c>
      <c r="P6828">
        <v>3</v>
      </c>
      <c r="Q6828" t="s">
        <v>28379</v>
      </c>
      <c r="R6828" t="s">
        <v>25816</v>
      </c>
      <c r="S6828" t="s">
        <v>26197</v>
      </c>
      <c r="T6828"/>
      <c r="U6828" t="s">
        <v>26198</v>
      </c>
      <c r="V6828" t="s">
        <v>26199</v>
      </c>
      <c r="W6828" s="91" t="s">
        <v>20315</v>
      </c>
      <c r="X6828" s="91" t="s">
        <v>33508</v>
      </c>
      <c r="Y6828" s="97"/>
      <c r="AA6828" s="91" t="str">
        <v>SFBLO000.8HN</v>
      </c>
    </row>
    <row r="6829" spans="1:27" s="91" customFormat="1" ht="15" customHeight="1" x14ac:dyDescent="0.35">
      <c r="A6829" t="s">
        <v>20317</v>
      </c>
      <c r="B6829" t="s">
        <v>20316</v>
      </c>
      <c r="C6829" t="s">
        <v>20318</v>
      </c>
      <c r="D6829" t="s">
        <v>10214</v>
      </c>
      <c r="E6829"/>
      <c r="F6829" t="s">
        <v>29083</v>
      </c>
      <c r="G6829"/>
      <c r="H6829">
        <v>0.5</v>
      </c>
      <c r="I6829">
        <v>8.2799999999999994</v>
      </c>
      <c r="J6829" t="s">
        <v>423</v>
      </c>
      <c r="K6829">
        <v>35.863889</v>
      </c>
      <c r="L6829">
        <v>-87.907777999999993</v>
      </c>
      <c r="M6829" s="100" t="s">
        <v>38402</v>
      </c>
      <c r="N6829" t="s">
        <v>26242</v>
      </c>
      <c r="O6829" t="s">
        <v>42248</v>
      </c>
      <c r="P6829">
        <v>3</v>
      </c>
      <c r="Q6829" t="s">
        <v>33509</v>
      </c>
      <c r="R6829" t="s">
        <v>25829</v>
      </c>
      <c r="S6829" t="s">
        <v>26197</v>
      </c>
      <c r="T6829"/>
      <c r="U6829" t="s">
        <v>26198</v>
      </c>
      <c r="V6829" t="s">
        <v>26199</v>
      </c>
      <c r="W6829" s="91" t="s">
        <v>20319</v>
      </c>
      <c r="X6829" s="91" t="s">
        <v>33510</v>
      </c>
      <c r="Y6829" s="97"/>
      <c r="AA6829" s="91" t="str">
        <v>SFBLU000.5HU</v>
      </c>
    </row>
    <row r="6830" spans="1:27" s="91" customFormat="1" ht="15" customHeight="1" x14ac:dyDescent="0.35">
      <c r="A6830" t="s">
        <v>20321</v>
      </c>
      <c r="B6830" t="s">
        <v>20320</v>
      </c>
      <c r="C6830" t="s">
        <v>20322</v>
      </c>
      <c r="D6830" t="s">
        <v>20323</v>
      </c>
      <c r="E6830"/>
      <c r="F6830" t="s">
        <v>9</v>
      </c>
      <c r="G6830"/>
      <c r="H6830">
        <v>2</v>
      </c>
      <c r="I6830">
        <v>3.38</v>
      </c>
      <c r="J6830" t="s">
        <v>104</v>
      </c>
      <c r="K6830">
        <v>35.90466</v>
      </c>
      <c r="L6830">
        <v>-88.23621</v>
      </c>
      <c r="M6830" s="100" t="s">
        <v>38392</v>
      </c>
      <c r="N6830" t="s">
        <v>26221</v>
      </c>
      <c r="O6830" t="s">
        <v>42249</v>
      </c>
      <c r="P6830">
        <v>3</v>
      </c>
      <c r="Q6830" t="s">
        <v>33511</v>
      </c>
      <c r="R6830" t="s">
        <v>25816</v>
      </c>
      <c r="S6830" t="s">
        <v>26197</v>
      </c>
      <c r="T6830"/>
      <c r="U6830" t="s">
        <v>26198</v>
      </c>
      <c r="V6830" t="s">
        <v>26199</v>
      </c>
      <c r="Y6830" s="97"/>
      <c r="AA6830" s="91" t="str">
        <v>SFBLU002.0CR</v>
      </c>
    </row>
    <row r="6831" spans="1:27" s="91" customFormat="1" ht="15" customHeight="1" x14ac:dyDescent="0.35">
      <c r="A6831" t="s">
        <v>20325</v>
      </c>
      <c r="B6831" t="s">
        <v>20324</v>
      </c>
      <c r="C6831" t="s">
        <v>20326</v>
      </c>
      <c r="D6831" t="s">
        <v>20327</v>
      </c>
      <c r="E6831"/>
      <c r="F6831" t="s">
        <v>29083</v>
      </c>
      <c r="G6831"/>
      <c r="H6831">
        <v>0.4</v>
      </c>
      <c r="I6831">
        <v>4.6399999999999997</v>
      </c>
      <c r="J6831" t="s">
        <v>4</v>
      </c>
      <c r="K6831">
        <v>35.382800000000003</v>
      </c>
      <c r="L6831">
        <v>-87.288300000000007</v>
      </c>
      <c r="M6831" s="100" t="s">
        <v>38391</v>
      </c>
      <c r="N6831" t="s">
        <v>26220</v>
      </c>
      <c r="O6831" t="s">
        <v>42250</v>
      </c>
      <c r="P6831">
        <v>5</v>
      </c>
      <c r="Q6831" t="s">
        <v>33512</v>
      </c>
      <c r="R6831" t="s">
        <v>25808</v>
      </c>
      <c r="S6831" t="s">
        <v>26197</v>
      </c>
      <c r="T6831"/>
      <c r="U6831" t="s">
        <v>26198</v>
      </c>
      <c r="V6831" t="s">
        <v>26199</v>
      </c>
      <c r="Y6831" s="97"/>
      <c r="AA6831" s="91" t="str">
        <v>SFBUF000.4LW</v>
      </c>
    </row>
    <row r="6832" spans="1:27" s="91" customFormat="1" ht="15" customHeight="1" x14ac:dyDescent="0.35">
      <c r="A6832" t="s">
        <v>20329</v>
      </c>
      <c r="B6832" t="s">
        <v>20328</v>
      </c>
      <c r="C6832" t="s">
        <v>20330</v>
      </c>
      <c r="D6832" t="s">
        <v>20331</v>
      </c>
      <c r="E6832"/>
      <c r="F6832" t="s">
        <v>29083</v>
      </c>
      <c r="G6832"/>
      <c r="H6832">
        <v>0.4</v>
      </c>
      <c r="I6832">
        <v>4.08</v>
      </c>
      <c r="J6832" t="s">
        <v>868</v>
      </c>
      <c r="K6832">
        <v>36.314166999999998</v>
      </c>
      <c r="L6832">
        <v>-87.872777999999997</v>
      </c>
      <c r="M6832" s="100" t="s">
        <v>38392</v>
      </c>
      <c r="N6832" t="s">
        <v>26221</v>
      </c>
      <c r="O6832" t="s">
        <v>42230</v>
      </c>
      <c r="P6832">
        <v>3</v>
      </c>
      <c r="Q6832" t="s">
        <v>33513</v>
      </c>
      <c r="R6832" t="s">
        <v>25829</v>
      </c>
      <c r="S6832" t="s">
        <v>26197</v>
      </c>
      <c r="T6832"/>
      <c r="U6832" t="s">
        <v>26198</v>
      </c>
      <c r="V6832" t="s">
        <v>26199</v>
      </c>
      <c r="Y6832" s="97"/>
      <c r="AA6832" s="91" t="str">
        <v>SFCAN000.4HO</v>
      </c>
    </row>
    <row r="6833" spans="1:27" s="91" customFormat="1" ht="15" customHeight="1" x14ac:dyDescent="0.35">
      <c r="A6833" t="s">
        <v>20333</v>
      </c>
      <c r="B6833" t="s">
        <v>20332</v>
      </c>
      <c r="C6833" t="s">
        <v>20330</v>
      </c>
      <c r="D6833" t="s">
        <v>20334</v>
      </c>
      <c r="E6833"/>
      <c r="F6833" t="s">
        <v>29083</v>
      </c>
      <c r="G6833"/>
      <c r="H6833">
        <v>0.6</v>
      </c>
      <c r="I6833">
        <v>14.2</v>
      </c>
      <c r="J6833" t="s">
        <v>100</v>
      </c>
      <c r="K6833">
        <v>35.612499999999997</v>
      </c>
      <c r="L6833">
        <v>-87.610287999999997</v>
      </c>
      <c r="M6833" s="100" t="s">
        <v>38391</v>
      </c>
      <c r="N6833" t="s">
        <v>26220</v>
      </c>
      <c r="O6833" t="s">
        <v>42231</v>
      </c>
      <c r="P6833">
        <v>5</v>
      </c>
      <c r="Q6833" t="s">
        <v>33514</v>
      </c>
      <c r="R6833" t="s">
        <v>25808</v>
      </c>
      <c r="S6833" t="s">
        <v>26197</v>
      </c>
      <c r="T6833"/>
      <c r="U6833" t="s">
        <v>26198</v>
      </c>
      <c r="V6833" t="s">
        <v>26199</v>
      </c>
      <c r="Y6833" s="97"/>
      <c r="AA6833" s="91" t="str">
        <v>SFCAN000.6LS</v>
      </c>
    </row>
    <row r="6834" spans="1:27" s="91" customFormat="1" ht="15" customHeight="1" x14ac:dyDescent="0.35">
      <c r="A6834" t="s">
        <v>20336</v>
      </c>
      <c r="B6834" t="s">
        <v>20335</v>
      </c>
      <c r="C6834" t="s">
        <v>20337</v>
      </c>
      <c r="D6834" t="s">
        <v>20338</v>
      </c>
      <c r="E6834"/>
      <c r="F6834" t="s">
        <v>75</v>
      </c>
      <c r="G6834"/>
      <c r="H6834">
        <v>0.1</v>
      </c>
      <c r="I6834">
        <v>3.78</v>
      </c>
      <c r="J6834" t="s">
        <v>153</v>
      </c>
      <c r="K6834">
        <v>36.186230000000002</v>
      </c>
      <c r="L6834">
        <v>-86.412940000000006</v>
      </c>
      <c r="M6834" s="100" t="s">
        <v>38431</v>
      </c>
      <c r="N6834" t="s">
        <v>26295</v>
      </c>
      <c r="O6834" t="s">
        <v>42232</v>
      </c>
      <c r="P6834">
        <v>4</v>
      </c>
      <c r="Q6834" t="s">
        <v>28551</v>
      </c>
      <c r="R6834" t="s">
        <v>25829</v>
      </c>
      <c r="S6834" t="s">
        <v>26197</v>
      </c>
      <c r="T6834"/>
      <c r="U6834" t="s">
        <v>26198</v>
      </c>
      <c r="V6834" t="s">
        <v>26199</v>
      </c>
      <c r="Y6834" s="97"/>
      <c r="AA6834" s="91" t="str">
        <v>SFCED000.1WS</v>
      </c>
    </row>
    <row r="6835" spans="1:27" s="91" customFormat="1" ht="15" customHeight="1" x14ac:dyDescent="0.35">
      <c r="A6835" s="310" t="s">
        <v>38114</v>
      </c>
      <c r="B6835" s="310" t="s">
        <v>38115</v>
      </c>
      <c r="C6835" s="310" t="s">
        <v>38116</v>
      </c>
      <c r="D6835" s="310" t="s">
        <v>38117</v>
      </c>
      <c r="E6835" s="310"/>
      <c r="F6835" s="310" t="s">
        <v>33</v>
      </c>
      <c r="G6835" s="310"/>
      <c r="H6835" s="314">
        <v>0.5</v>
      </c>
      <c r="I6835" s="314">
        <v>0.04</v>
      </c>
      <c r="J6835" s="310" t="s">
        <v>153</v>
      </c>
      <c r="K6835" s="314">
        <v>36.15972</v>
      </c>
      <c r="L6835" s="314">
        <v>-86.390829999999994</v>
      </c>
      <c r="M6835" s="314" t="s">
        <v>38431</v>
      </c>
      <c r="N6835" s="310" t="s">
        <v>26295</v>
      </c>
      <c r="O6835" s="310" t="s">
        <v>38744</v>
      </c>
      <c r="P6835" s="314">
        <v>4</v>
      </c>
      <c r="Q6835" s="310" t="s">
        <v>28551</v>
      </c>
      <c r="R6835" s="310" t="s">
        <v>25829</v>
      </c>
      <c r="S6835" s="310" t="s">
        <v>26197</v>
      </c>
      <c r="T6835" s="310"/>
      <c r="U6835" s="310" t="s">
        <v>26198</v>
      </c>
      <c r="V6835" s="310" t="s">
        <v>26199</v>
      </c>
      <c r="Y6835" s="97"/>
      <c r="AA6835" s="91" t="str">
        <v>SFCED1.8T0.3T0.5WS</v>
      </c>
    </row>
    <row r="6836" spans="1:27" s="91" customFormat="1" ht="15" customHeight="1" x14ac:dyDescent="0.35">
      <c r="A6836" s="310" t="s">
        <v>38118</v>
      </c>
      <c r="B6836" s="310" t="s">
        <v>38119</v>
      </c>
      <c r="C6836" s="310" t="s">
        <v>38120</v>
      </c>
      <c r="D6836" s="310" t="s">
        <v>38121</v>
      </c>
      <c r="E6836" s="310"/>
      <c r="F6836" s="310" t="s">
        <v>33</v>
      </c>
      <c r="G6836" s="310"/>
      <c r="H6836" s="314">
        <v>0.4</v>
      </c>
      <c r="I6836" s="314">
        <v>0.01</v>
      </c>
      <c r="J6836" s="310" t="s">
        <v>153</v>
      </c>
      <c r="K6836" s="314">
        <v>36.151940000000003</v>
      </c>
      <c r="L6836" s="314">
        <v>-86.393609999999995</v>
      </c>
      <c r="M6836" s="314" t="s">
        <v>38431</v>
      </c>
      <c r="N6836" s="310" t="s">
        <v>26295</v>
      </c>
      <c r="O6836" s="310" t="s">
        <v>38744</v>
      </c>
      <c r="P6836" s="314">
        <v>4</v>
      </c>
      <c r="Q6836" s="310" t="s">
        <v>28551</v>
      </c>
      <c r="R6836" s="310" t="s">
        <v>25829</v>
      </c>
      <c r="S6836" s="310" t="s">
        <v>26197</v>
      </c>
      <c r="T6836" s="310"/>
      <c r="U6836" s="310" t="s">
        <v>26198</v>
      </c>
      <c r="V6836" s="310" t="s">
        <v>26199</v>
      </c>
      <c r="Y6836" s="97"/>
      <c r="AA6836" s="91" t="str">
        <v>SFCED1.8T0.6T0.5T0.4WS</v>
      </c>
    </row>
    <row r="6837" spans="1:27" s="91" customFormat="1" ht="15" customHeight="1" x14ac:dyDescent="0.35">
      <c r="A6837" s="310" t="s">
        <v>38122</v>
      </c>
      <c r="B6837" s="310" t="s">
        <v>38123</v>
      </c>
      <c r="C6837" s="310" t="s">
        <v>38124</v>
      </c>
      <c r="D6837" s="310" t="s">
        <v>38125</v>
      </c>
      <c r="E6837" s="310"/>
      <c r="F6837" s="310" t="s">
        <v>33</v>
      </c>
      <c r="G6837" s="310"/>
      <c r="H6837" s="314">
        <v>1</v>
      </c>
      <c r="I6837" s="314">
        <v>0.35</v>
      </c>
      <c r="J6837" s="310" t="s">
        <v>153</v>
      </c>
      <c r="K6837" s="314">
        <v>36.155279999999998</v>
      </c>
      <c r="L6837" s="314">
        <v>-86.394440000000003</v>
      </c>
      <c r="M6837" s="314" t="s">
        <v>38431</v>
      </c>
      <c r="N6837" s="310" t="s">
        <v>26295</v>
      </c>
      <c r="O6837" s="310" t="s">
        <v>38744</v>
      </c>
      <c r="P6837" s="314">
        <v>4</v>
      </c>
      <c r="Q6837" s="310" t="s">
        <v>28551</v>
      </c>
      <c r="R6837" s="310" t="s">
        <v>25829</v>
      </c>
      <c r="S6837" s="310" t="s">
        <v>26197</v>
      </c>
      <c r="T6837" s="310"/>
      <c r="U6837" s="310" t="s">
        <v>26198</v>
      </c>
      <c r="V6837" s="310" t="s">
        <v>26199</v>
      </c>
      <c r="Y6837" s="97"/>
      <c r="AA6837" s="91" t="str">
        <v>SFCED1.8T1.0WS</v>
      </c>
    </row>
    <row r="6838" spans="1:27" s="91" customFormat="1" ht="15" customHeight="1" x14ac:dyDescent="0.35">
      <c r="A6838" s="310" t="s">
        <v>38126</v>
      </c>
      <c r="B6838" s="310" t="s">
        <v>38127</v>
      </c>
      <c r="C6838" s="310" t="s">
        <v>38116</v>
      </c>
      <c r="D6838" s="310" t="s">
        <v>38128</v>
      </c>
      <c r="E6838" s="310"/>
      <c r="F6838" s="310" t="s">
        <v>33</v>
      </c>
      <c r="G6838" s="310"/>
      <c r="H6838" s="314">
        <v>0.1</v>
      </c>
      <c r="I6838" s="314">
        <v>0.04</v>
      </c>
      <c r="J6838" s="310" t="s">
        <v>153</v>
      </c>
      <c r="K6838" s="314">
        <v>36.155110000000001</v>
      </c>
      <c r="L6838" s="314">
        <v>-86.392970000000005</v>
      </c>
      <c r="M6838" s="314" t="s">
        <v>38431</v>
      </c>
      <c r="N6838" s="310" t="s">
        <v>26295</v>
      </c>
      <c r="O6838" s="310" t="s">
        <v>38744</v>
      </c>
      <c r="P6838" s="314">
        <v>4</v>
      </c>
      <c r="Q6838" s="310" t="s">
        <v>28551</v>
      </c>
      <c r="R6838" s="310" t="s">
        <v>25829</v>
      </c>
      <c r="S6838" s="310" t="s">
        <v>26197</v>
      </c>
      <c r="T6838" s="310"/>
      <c r="U6838" s="310" t="s">
        <v>26198</v>
      </c>
      <c r="V6838" s="310" t="s">
        <v>26199</v>
      </c>
      <c r="Y6838" s="97"/>
      <c r="AA6838" s="91" t="str">
        <v>SFCED1.8T1.1T0.1WS</v>
      </c>
    </row>
    <row r="6839" spans="1:27" s="91" customFormat="1" ht="15" customHeight="1" x14ac:dyDescent="0.35">
      <c r="A6839" t="s">
        <v>20340</v>
      </c>
      <c r="B6839" t="s">
        <v>20339</v>
      </c>
      <c r="C6839" t="s">
        <v>20341</v>
      </c>
      <c r="D6839" t="s">
        <v>20342</v>
      </c>
      <c r="E6839"/>
      <c r="F6839" t="s">
        <v>28998</v>
      </c>
      <c r="G6839"/>
      <c r="H6839">
        <v>0.1</v>
      </c>
      <c r="I6839">
        <v>8.01</v>
      </c>
      <c r="J6839" t="s">
        <v>15</v>
      </c>
      <c r="K6839">
        <v>35.710009999999997</v>
      </c>
      <c r="L6839">
        <v>-83.912779999999998</v>
      </c>
      <c r="M6839" s="100" t="s">
        <v>38415</v>
      </c>
      <c r="N6839" t="s">
        <v>26602</v>
      </c>
      <c r="O6839" t="s">
        <v>42233</v>
      </c>
      <c r="P6839">
        <v>2</v>
      </c>
      <c r="Q6839" t="s">
        <v>28381</v>
      </c>
      <c r="R6839" t="s">
        <v>25825</v>
      </c>
      <c r="S6839" t="s">
        <v>26197</v>
      </c>
      <c r="T6839"/>
      <c r="U6839" t="s">
        <v>26198</v>
      </c>
      <c r="V6839" t="s">
        <v>26204</v>
      </c>
      <c r="Y6839" s="97"/>
      <c r="AA6839" s="91" t="str">
        <v>SFCRO000.1BT</v>
      </c>
    </row>
    <row r="6840" spans="1:27" s="91" customFormat="1" ht="15" customHeight="1" x14ac:dyDescent="0.35">
      <c r="A6840" t="s">
        <v>20344</v>
      </c>
      <c r="B6840" t="s">
        <v>20343</v>
      </c>
      <c r="C6840" t="s">
        <v>20341</v>
      </c>
      <c r="D6840" t="s">
        <v>20345</v>
      </c>
      <c r="E6840"/>
      <c r="F6840" t="s">
        <v>28998</v>
      </c>
      <c r="G6840"/>
      <c r="H6840">
        <v>1</v>
      </c>
      <c r="I6840">
        <v>3.83</v>
      </c>
      <c r="J6840" t="s">
        <v>15</v>
      </c>
      <c r="K6840">
        <v>35.697800000000001</v>
      </c>
      <c r="L6840">
        <v>-83.913399999999996</v>
      </c>
      <c r="M6840" s="100" t="s">
        <v>38415</v>
      </c>
      <c r="N6840" t="s">
        <v>26602</v>
      </c>
      <c r="O6840" t="s">
        <v>42233</v>
      </c>
      <c r="P6840">
        <v>2</v>
      </c>
      <c r="Q6840" t="s">
        <v>28381</v>
      </c>
      <c r="R6840" t="s">
        <v>25825</v>
      </c>
      <c r="S6840" t="s">
        <v>26197</v>
      </c>
      <c r="T6840"/>
      <c r="U6840" t="s">
        <v>26198</v>
      </c>
      <c r="V6840" t="s">
        <v>26204</v>
      </c>
      <c r="X6840" s="91" t="s">
        <v>33515</v>
      </c>
      <c r="Y6840" s="97"/>
      <c r="AA6840" s="91" t="str">
        <v>SFCRO001.0BT</v>
      </c>
    </row>
    <row r="6841" spans="1:27" s="91" customFormat="1" ht="15" customHeight="1" x14ac:dyDescent="0.35">
      <c r="A6841" t="s">
        <v>20347</v>
      </c>
      <c r="B6841" t="s">
        <v>20346</v>
      </c>
      <c r="C6841" t="s">
        <v>20348</v>
      </c>
      <c r="D6841" t="s">
        <v>20349</v>
      </c>
      <c r="E6841"/>
      <c r="F6841" t="s">
        <v>9</v>
      </c>
      <c r="G6841"/>
      <c r="H6841">
        <v>2.9</v>
      </c>
      <c r="I6841">
        <v>20.29</v>
      </c>
      <c r="J6841" t="s">
        <v>194</v>
      </c>
      <c r="K6841">
        <v>35.697240000000001</v>
      </c>
      <c r="L6841">
        <v>-88.153450000000007</v>
      </c>
      <c r="M6841" s="100" t="s">
        <v>38402</v>
      </c>
      <c r="N6841" t="s">
        <v>26242</v>
      </c>
      <c r="O6841" t="s">
        <v>42234</v>
      </c>
      <c r="P6841">
        <v>3</v>
      </c>
      <c r="Q6841" t="s">
        <v>33516</v>
      </c>
      <c r="R6841" t="s">
        <v>25816</v>
      </c>
      <c r="S6841" t="s">
        <v>26197</v>
      </c>
      <c r="T6841"/>
      <c r="U6841" t="s">
        <v>26198</v>
      </c>
      <c r="V6841" t="s">
        <v>26199</v>
      </c>
      <c r="Y6841" s="97"/>
      <c r="AA6841" s="91" t="str">
        <v>SFCUB002.9DE</v>
      </c>
    </row>
    <row r="6842" spans="1:27" s="91" customFormat="1" ht="15" customHeight="1" x14ac:dyDescent="0.35">
      <c r="A6842" t="s">
        <v>20351</v>
      </c>
      <c r="B6842" t="s">
        <v>20350</v>
      </c>
      <c r="C6842" t="s">
        <v>20348</v>
      </c>
      <c r="D6842" t="s">
        <v>41718</v>
      </c>
      <c r="E6842"/>
      <c r="F6842" t="s">
        <v>9</v>
      </c>
      <c r="G6842"/>
      <c r="H6842">
        <v>4</v>
      </c>
      <c r="I6842">
        <v>17.010000000000002</v>
      </c>
      <c r="J6842" t="s">
        <v>194</v>
      </c>
      <c r="K6842">
        <v>35.703482280000003</v>
      </c>
      <c r="L6842">
        <v>-88.165402459999996</v>
      </c>
      <c r="M6842" s="100" t="s">
        <v>38402</v>
      </c>
      <c r="N6842" t="s">
        <v>26242</v>
      </c>
      <c r="O6842" t="s">
        <v>42234</v>
      </c>
      <c r="P6842">
        <v>3</v>
      </c>
      <c r="Q6842" t="s">
        <v>33516</v>
      </c>
      <c r="R6842" t="s">
        <v>25816</v>
      </c>
      <c r="S6842" t="s">
        <v>26197</v>
      </c>
      <c r="T6842"/>
      <c r="U6842" t="s">
        <v>26198</v>
      </c>
      <c r="V6842" t="s">
        <v>26199</v>
      </c>
      <c r="W6842" s="91" t="s">
        <v>35926</v>
      </c>
      <c r="X6842" s="91" t="s">
        <v>42235</v>
      </c>
      <c r="Y6842" s="97"/>
      <c r="AA6842" s="91" t="str">
        <v>SFCUB004.0DE</v>
      </c>
    </row>
    <row r="6843" spans="1:27" s="91" customFormat="1" ht="15" customHeight="1" x14ac:dyDescent="0.35">
      <c r="A6843" t="s">
        <v>20353</v>
      </c>
      <c r="B6843" t="s">
        <v>20352</v>
      </c>
      <c r="C6843" t="s">
        <v>37463</v>
      </c>
      <c r="D6843" t="s">
        <v>20354</v>
      </c>
      <c r="E6843"/>
      <c r="F6843" t="s">
        <v>29083</v>
      </c>
      <c r="G6843"/>
      <c r="H6843">
        <v>0.6</v>
      </c>
      <c r="I6843">
        <v>5.0599999999999996</v>
      </c>
      <c r="J6843" t="s">
        <v>896</v>
      </c>
      <c r="K6843">
        <v>36.414409999999997</v>
      </c>
      <c r="L6843">
        <v>-88.141890000000004</v>
      </c>
      <c r="M6843" s="100" t="s">
        <v>38392</v>
      </c>
      <c r="N6843" t="s">
        <v>26221</v>
      </c>
      <c r="O6843" t="s">
        <v>42236</v>
      </c>
      <c r="P6843">
        <v>3</v>
      </c>
      <c r="Q6843" t="s">
        <v>33517</v>
      </c>
      <c r="R6843" t="s">
        <v>25816</v>
      </c>
      <c r="S6843" t="s">
        <v>26197</v>
      </c>
      <c r="T6843"/>
      <c r="U6843" t="s">
        <v>26198</v>
      </c>
      <c r="V6843" t="s">
        <v>26199</v>
      </c>
      <c r="W6843" s="91" t="s">
        <v>20355</v>
      </c>
      <c r="X6843" s="91" t="s">
        <v>35927</v>
      </c>
      <c r="Y6843" s="97"/>
      <c r="AA6843" s="91" t="str">
        <v>SFEAG000.6HN</v>
      </c>
    </row>
    <row r="6844" spans="1:27" s="91" customFormat="1" ht="15" customHeight="1" x14ac:dyDescent="0.35">
      <c r="A6844" t="s">
        <v>20357</v>
      </c>
      <c r="B6844" t="s">
        <v>20356</v>
      </c>
      <c r="C6844" t="s">
        <v>20358</v>
      </c>
      <c r="D6844" t="s">
        <v>20359</v>
      </c>
      <c r="E6844"/>
      <c r="F6844" t="s">
        <v>28998</v>
      </c>
      <c r="G6844" t="s">
        <v>28981</v>
      </c>
      <c r="H6844">
        <v>0.1</v>
      </c>
      <c r="I6844">
        <v>0.55000000000000004</v>
      </c>
      <c r="J6844" t="s">
        <v>553</v>
      </c>
      <c r="K6844">
        <v>35.801200000000001</v>
      </c>
      <c r="L6844">
        <v>-83.733829999999998</v>
      </c>
      <c r="M6844" s="100" t="s">
        <v>38415</v>
      </c>
      <c r="N6844" t="s">
        <v>26602</v>
      </c>
      <c r="O6844" t="s">
        <v>42220</v>
      </c>
      <c r="P6844">
        <v>2</v>
      </c>
      <c r="Q6844" t="s">
        <v>33518</v>
      </c>
      <c r="R6844" t="s">
        <v>25825</v>
      </c>
      <c r="S6844" t="s">
        <v>26197</v>
      </c>
      <c r="T6844"/>
      <c r="U6844" t="s">
        <v>26198</v>
      </c>
      <c r="V6844" t="s">
        <v>26204</v>
      </c>
      <c r="Y6844" s="97"/>
      <c r="AA6844" s="91" t="str">
        <v>SFELL000.1SV</v>
      </c>
    </row>
    <row r="6845" spans="1:27" s="91" customFormat="1" ht="15" customHeight="1" x14ac:dyDescent="0.35">
      <c r="A6845" t="s">
        <v>41719</v>
      </c>
      <c r="B6845" t="s">
        <v>8623</v>
      </c>
      <c r="C6845" t="s">
        <v>8625</v>
      </c>
      <c r="D6845" t="s">
        <v>8626</v>
      </c>
      <c r="E6845" t="s">
        <v>26424</v>
      </c>
      <c r="F6845" t="s">
        <v>58</v>
      </c>
      <c r="G6845"/>
      <c r="H6845">
        <v>2.2000000000000002</v>
      </c>
      <c r="I6845">
        <v>2</v>
      </c>
      <c r="J6845" t="s">
        <v>313</v>
      </c>
      <c r="K6845">
        <v>36.083821999999998</v>
      </c>
      <c r="L6845">
        <v>-84.955225999999996</v>
      </c>
      <c r="M6845" s="100" t="s">
        <v>38416</v>
      </c>
      <c r="N6845" t="s">
        <v>26258</v>
      </c>
      <c r="O6845" t="s">
        <v>42378</v>
      </c>
      <c r="P6845">
        <v>1</v>
      </c>
      <c r="Q6845" t="s">
        <v>31358</v>
      </c>
      <c r="R6845" t="s">
        <v>25812</v>
      </c>
      <c r="S6845" t="s">
        <v>26197</v>
      </c>
      <c r="T6845"/>
      <c r="U6845" t="s">
        <v>26198</v>
      </c>
      <c r="V6845" t="s">
        <v>26199</v>
      </c>
      <c r="W6845" s="91" t="s">
        <v>8624</v>
      </c>
      <c r="X6845" s="91" t="s">
        <v>41720</v>
      </c>
      <c r="Y6845" s="97"/>
      <c r="AA6845" s="91" t="str">
        <v>SFELM002.2CU</v>
      </c>
    </row>
    <row r="6846" spans="1:27" s="91" customFormat="1" ht="15" customHeight="1" x14ac:dyDescent="0.35">
      <c r="A6846" t="s">
        <v>20361</v>
      </c>
      <c r="B6846" t="s">
        <v>20360</v>
      </c>
      <c r="C6846" t="s">
        <v>20362</v>
      </c>
      <c r="D6846" t="s">
        <v>20363</v>
      </c>
      <c r="E6846"/>
      <c r="F6846" t="s">
        <v>27</v>
      </c>
      <c r="G6846"/>
      <c r="H6846">
        <v>3.3</v>
      </c>
      <c r="I6846">
        <v>1053.46</v>
      </c>
      <c r="J6846" t="s">
        <v>1463</v>
      </c>
      <c r="K6846">
        <v>35.976081999999998</v>
      </c>
      <c r="L6846">
        <v>-89.400758999999994</v>
      </c>
      <c r="M6846" s="100" t="s">
        <v>38381</v>
      </c>
      <c r="N6846" t="s">
        <v>26209</v>
      </c>
      <c r="O6846" t="s">
        <v>42196</v>
      </c>
      <c r="P6846">
        <v>1</v>
      </c>
      <c r="Q6846" t="s">
        <v>28383</v>
      </c>
      <c r="R6846" t="s">
        <v>25816</v>
      </c>
      <c r="S6846" t="s">
        <v>26197</v>
      </c>
      <c r="T6846"/>
      <c r="U6846" t="s">
        <v>26198</v>
      </c>
      <c r="V6846" t="s">
        <v>26199</v>
      </c>
      <c r="Y6846" s="97"/>
      <c r="AA6846" s="91" t="str">
        <v>SFFDE003.3DY</v>
      </c>
    </row>
    <row r="6847" spans="1:27" s="91" customFormat="1" ht="15" customHeight="1" x14ac:dyDescent="0.35">
      <c r="A6847" t="s">
        <v>20365</v>
      </c>
      <c r="B6847" t="s">
        <v>20364</v>
      </c>
      <c r="C6847" t="s">
        <v>20362</v>
      </c>
      <c r="D6847" t="s">
        <v>6566</v>
      </c>
      <c r="E6847"/>
      <c r="F6847" t="s">
        <v>27</v>
      </c>
      <c r="G6847"/>
      <c r="H6847">
        <v>6.5</v>
      </c>
      <c r="I6847">
        <v>1049.8699999999999</v>
      </c>
      <c r="J6847" t="s">
        <v>1463</v>
      </c>
      <c r="K6847">
        <v>35.948</v>
      </c>
      <c r="L6847">
        <v>-89.4084</v>
      </c>
      <c r="M6847" s="100" t="s">
        <v>38381</v>
      </c>
      <c r="N6847" t="s">
        <v>26209</v>
      </c>
      <c r="O6847" t="s">
        <v>42196</v>
      </c>
      <c r="P6847">
        <v>1</v>
      </c>
      <c r="Q6847" t="s">
        <v>28383</v>
      </c>
      <c r="R6847" t="s">
        <v>25816</v>
      </c>
      <c r="S6847" t="s">
        <v>26197</v>
      </c>
      <c r="T6847"/>
      <c r="U6847" t="s">
        <v>26198</v>
      </c>
      <c r="V6847" t="s">
        <v>26199</v>
      </c>
      <c r="W6847" s="91" t="s">
        <v>20366</v>
      </c>
      <c r="X6847" s="91" t="s">
        <v>33519</v>
      </c>
      <c r="Y6847" s="97"/>
      <c r="AA6847" s="91" t="str">
        <v>SFFDE006.5DY</v>
      </c>
    </row>
    <row r="6848" spans="1:27" s="91" customFormat="1" ht="15" customHeight="1" x14ac:dyDescent="0.35">
      <c r="A6848" t="s">
        <v>20368</v>
      </c>
      <c r="B6848" t="s">
        <v>20367</v>
      </c>
      <c r="C6848" t="s">
        <v>20362</v>
      </c>
      <c r="D6848" t="s">
        <v>20369</v>
      </c>
      <c r="E6848"/>
      <c r="F6848" t="s">
        <v>27</v>
      </c>
      <c r="G6848"/>
      <c r="H6848">
        <v>8.1999999999999993</v>
      </c>
      <c r="I6848">
        <v>1020.62</v>
      </c>
      <c r="J6848" t="s">
        <v>3295</v>
      </c>
      <c r="K6848">
        <v>35.92944</v>
      </c>
      <c r="L6848">
        <v>-89.389719999999997</v>
      </c>
      <c r="M6848" s="100" t="s">
        <v>38381</v>
      </c>
      <c r="N6848" t="s">
        <v>26209</v>
      </c>
      <c r="O6848" t="s">
        <v>42196</v>
      </c>
      <c r="P6848">
        <v>1</v>
      </c>
      <c r="Q6848" t="s">
        <v>28383</v>
      </c>
      <c r="R6848" t="s">
        <v>25816</v>
      </c>
      <c r="S6848" t="s">
        <v>26197</v>
      </c>
      <c r="T6848"/>
      <c r="U6848" t="s">
        <v>26198</v>
      </c>
      <c r="V6848" t="s">
        <v>26199</v>
      </c>
      <c r="W6848" s="91" t="s">
        <v>20370</v>
      </c>
      <c r="X6848" s="91" t="s">
        <v>33520</v>
      </c>
      <c r="Y6848" s="97"/>
      <c r="AA6848" s="91" t="str">
        <v>SFFDE008.2LE</v>
      </c>
    </row>
    <row r="6849" spans="1:27" s="91" customFormat="1" ht="15" customHeight="1" x14ac:dyDescent="0.35">
      <c r="A6849" t="s">
        <v>20372</v>
      </c>
      <c r="B6849" t="s">
        <v>20371</v>
      </c>
      <c r="C6849" t="s">
        <v>20362</v>
      </c>
      <c r="D6849" t="s">
        <v>10230</v>
      </c>
      <c r="E6849"/>
      <c r="F6849" t="s">
        <v>27</v>
      </c>
      <c r="G6849"/>
      <c r="H6849">
        <v>13.5</v>
      </c>
      <c r="I6849">
        <v>1003.08</v>
      </c>
      <c r="J6849" t="s">
        <v>3295</v>
      </c>
      <c r="K6849">
        <v>35.861730000000001</v>
      </c>
      <c r="L6849">
        <v>-89.347791000000001</v>
      </c>
      <c r="M6849" s="100" t="s">
        <v>38381</v>
      </c>
      <c r="N6849" t="s">
        <v>26209</v>
      </c>
      <c r="O6849" t="s">
        <v>42196</v>
      </c>
      <c r="P6849">
        <v>1</v>
      </c>
      <c r="Q6849" t="s">
        <v>28384</v>
      </c>
      <c r="R6849" t="s">
        <v>25816</v>
      </c>
      <c r="S6849" t="s">
        <v>26197</v>
      </c>
      <c r="T6849"/>
      <c r="U6849" t="s">
        <v>26198</v>
      </c>
      <c r="V6849" t="s">
        <v>26199</v>
      </c>
      <c r="Y6849" s="97"/>
      <c r="AA6849" s="91" t="str">
        <v>SFFDE013.5LE</v>
      </c>
    </row>
    <row r="6850" spans="1:27" s="91" customFormat="1" ht="15" customHeight="1" x14ac:dyDescent="0.35">
      <c r="A6850" t="s">
        <v>20374</v>
      </c>
      <c r="B6850" t="s">
        <v>20373</v>
      </c>
      <c r="C6850" t="s">
        <v>20362</v>
      </c>
      <c r="D6850" t="s">
        <v>20375</v>
      </c>
      <c r="E6850"/>
      <c r="F6850" t="s">
        <v>27</v>
      </c>
      <c r="G6850"/>
      <c r="H6850">
        <v>16.7</v>
      </c>
      <c r="I6850">
        <v>931.01</v>
      </c>
      <c r="J6850" t="s">
        <v>3295</v>
      </c>
      <c r="K6850">
        <v>35.817500000000003</v>
      </c>
      <c r="L6850">
        <v>-89.356099999999998</v>
      </c>
      <c r="M6850" s="100" t="s">
        <v>38381</v>
      </c>
      <c r="N6850" t="s">
        <v>26209</v>
      </c>
      <c r="O6850" t="s">
        <v>42196</v>
      </c>
      <c r="P6850">
        <v>1</v>
      </c>
      <c r="Q6850" t="s">
        <v>28384</v>
      </c>
      <c r="R6850" t="s">
        <v>25816</v>
      </c>
      <c r="S6850" t="s">
        <v>26197</v>
      </c>
      <c r="T6850"/>
      <c r="U6850" t="s">
        <v>26198</v>
      </c>
      <c r="V6850" t="s">
        <v>26199</v>
      </c>
      <c r="W6850" s="91" t="s">
        <v>20376</v>
      </c>
      <c r="X6850" s="91" t="s">
        <v>35928</v>
      </c>
      <c r="Y6850" s="97"/>
      <c r="AA6850" s="91" t="str">
        <v>SFFDE016.7LE</v>
      </c>
    </row>
    <row r="6851" spans="1:27" s="91" customFormat="1" ht="15" customHeight="1" x14ac:dyDescent="0.35">
      <c r="A6851" t="s">
        <v>20378</v>
      </c>
      <c r="B6851" t="s">
        <v>20377</v>
      </c>
      <c r="C6851" t="s">
        <v>20362</v>
      </c>
      <c r="D6851" t="s">
        <v>14990</v>
      </c>
      <c r="E6851"/>
      <c r="F6851" t="s">
        <v>27</v>
      </c>
      <c r="G6851"/>
      <c r="H6851">
        <v>27.7</v>
      </c>
      <c r="I6851">
        <v>747.49</v>
      </c>
      <c r="J6851" t="s">
        <v>936</v>
      </c>
      <c r="K6851">
        <v>35.718800000000002</v>
      </c>
      <c r="L6851">
        <v>-89.211799999999997</v>
      </c>
      <c r="M6851" s="100" t="s">
        <v>38381</v>
      </c>
      <c r="N6851" t="s">
        <v>26209</v>
      </c>
      <c r="O6851" t="s">
        <v>40181</v>
      </c>
      <c r="P6851">
        <v>1</v>
      </c>
      <c r="Q6851" t="s">
        <v>27508</v>
      </c>
      <c r="R6851" t="s">
        <v>25816</v>
      </c>
      <c r="S6851" t="s">
        <v>26197</v>
      </c>
      <c r="T6851"/>
      <c r="U6851" t="s">
        <v>26198</v>
      </c>
      <c r="V6851" t="s">
        <v>26199</v>
      </c>
      <c r="W6851" s="91" t="s">
        <v>40182</v>
      </c>
      <c r="X6851" s="91" t="s">
        <v>35929</v>
      </c>
      <c r="Y6851" s="97"/>
      <c r="AA6851" s="91" t="str">
        <v>SFFDE027.7HY</v>
      </c>
    </row>
    <row r="6852" spans="1:27" s="91" customFormat="1" ht="15" customHeight="1" x14ac:dyDescent="0.35">
      <c r="A6852" t="s">
        <v>20380</v>
      </c>
      <c r="B6852" t="s">
        <v>20379</v>
      </c>
      <c r="C6852" t="s">
        <v>20362</v>
      </c>
      <c r="D6852" t="s">
        <v>7231</v>
      </c>
      <c r="E6852"/>
      <c r="F6852" t="s">
        <v>27</v>
      </c>
      <c r="G6852"/>
      <c r="H6852">
        <v>33.799999999999997</v>
      </c>
      <c r="I6852">
        <v>682.29</v>
      </c>
      <c r="J6852" t="s">
        <v>936</v>
      </c>
      <c r="K6852">
        <v>35.692999999999998</v>
      </c>
      <c r="L6852">
        <v>-89.109899999999996</v>
      </c>
      <c r="M6852" s="100" t="s">
        <v>38381</v>
      </c>
      <c r="N6852" t="s">
        <v>26209</v>
      </c>
      <c r="O6852" t="s">
        <v>42197</v>
      </c>
      <c r="P6852">
        <v>1</v>
      </c>
      <c r="Q6852" t="s">
        <v>27424</v>
      </c>
      <c r="R6852" t="s">
        <v>25816</v>
      </c>
      <c r="S6852" t="s">
        <v>26197</v>
      </c>
      <c r="T6852"/>
      <c r="U6852" t="s">
        <v>26198</v>
      </c>
      <c r="V6852" t="s">
        <v>26199</v>
      </c>
      <c r="W6852" s="91" t="s">
        <v>20381</v>
      </c>
      <c r="X6852" s="91" t="s">
        <v>33521</v>
      </c>
      <c r="Y6852" s="97"/>
      <c r="AA6852" s="91" t="str">
        <v>SFFDE033.8HY</v>
      </c>
    </row>
    <row r="6853" spans="1:27" s="91" customFormat="1" ht="15" customHeight="1" x14ac:dyDescent="0.35">
      <c r="A6853" t="s">
        <v>20383</v>
      </c>
      <c r="B6853" t="s">
        <v>20382</v>
      </c>
      <c r="C6853" t="s">
        <v>20362</v>
      </c>
      <c r="D6853" t="s">
        <v>41721</v>
      </c>
      <c r="E6853"/>
      <c r="F6853" t="s">
        <v>27</v>
      </c>
      <c r="G6853"/>
      <c r="H6853">
        <v>40.200000000000003</v>
      </c>
      <c r="I6853">
        <v>632.97</v>
      </c>
      <c r="J6853" t="s">
        <v>28</v>
      </c>
      <c r="K6853">
        <v>35.666200000000003</v>
      </c>
      <c r="L6853">
        <v>-89.001000000000005</v>
      </c>
      <c r="M6853" s="100" t="s">
        <v>38381</v>
      </c>
      <c r="N6853" t="s">
        <v>26209</v>
      </c>
      <c r="O6853" t="s">
        <v>42197</v>
      </c>
      <c r="P6853">
        <v>1</v>
      </c>
      <c r="Q6853" t="s">
        <v>27424</v>
      </c>
      <c r="R6853" t="s">
        <v>25816</v>
      </c>
      <c r="S6853" t="s">
        <v>26197</v>
      </c>
      <c r="T6853"/>
      <c r="U6853" t="s">
        <v>26198</v>
      </c>
      <c r="V6853" t="s">
        <v>26199</v>
      </c>
      <c r="W6853" s="91" t="s">
        <v>20384</v>
      </c>
      <c r="X6853" s="91" t="s">
        <v>35930</v>
      </c>
      <c r="Y6853" s="97"/>
      <c r="AA6853" s="91" t="str">
        <v>SFFDE040.2MN</v>
      </c>
    </row>
    <row r="6854" spans="1:27" s="91" customFormat="1" ht="15" customHeight="1" x14ac:dyDescent="0.35">
      <c r="A6854" t="s">
        <v>20386</v>
      </c>
      <c r="B6854" t="s">
        <v>20385</v>
      </c>
      <c r="C6854" t="s">
        <v>20362</v>
      </c>
      <c r="D6854" t="s">
        <v>41722</v>
      </c>
      <c r="E6854"/>
      <c r="F6854" t="s">
        <v>27</v>
      </c>
      <c r="G6854"/>
      <c r="H6854">
        <v>49.8</v>
      </c>
      <c r="I6854">
        <v>509.95</v>
      </c>
      <c r="J6854" t="s">
        <v>28</v>
      </c>
      <c r="K6854">
        <v>35.617800000000003</v>
      </c>
      <c r="L6854">
        <v>-88.8523</v>
      </c>
      <c r="M6854" s="100" t="s">
        <v>38381</v>
      </c>
      <c r="N6854" t="s">
        <v>26209</v>
      </c>
      <c r="O6854" t="s">
        <v>42198</v>
      </c>
      <c r="P6854">
        <v>1</v>
      </c>
      <c r="Q6854" t="s">
        <v>27424</v>
      </c>
      <c r="R6854" t="s">
        <v>25816</v>
      </c>
      <c r="S6854" t="s">
        <v>26197</v>
      </c>
      <c r="T6854"/>
      <c r="U6854" t="s">
        <v>26198</v>
      </c>
      <c r="V6854" t="s">
        <v>26199</v>
      </c>
      <c r="W6854" s="91" t="s">
        <v>20387</v>
      </c>
      <c r="X6854" s="91" t="s">
        <v>41723</v>
      </c>
      <c r="Y6854" s="97"/>
      <c r="AA6854" s="91" t="str">
        <v>SFFDE049.8MN</v>
      </c>
    </row>
    <row r="6855" spans="1:27" s="91" customFormat="1" ht="15" customHeight="1" x14ac:dyDescent="0.35">
      <c r="A6855" t="s">
        <v>20389</v>
      </c>
      <c r="B6855" t="s">
        <v>20388</v>
      </c>
      <c r="C6855" t="s">
        <v>20362</v>
      </c>
      <c r="D6855" t="s">
        <v>41724</v>
      </c>
      <c r="E6855"/>
      <c r="F6855" t="s">
        <v>9</v>
      </c>
      <c r="G6855"/>
      <c r="H6855">
        <v>62.9</v>
      </c>
      <c r="I6855">
        <v>238.67</v>
      </c>
      <c r="J6855" t="s">
        <v>28</v>
      </c>
      <c r="K6855">
        <v>35.496699999999997</v>
      </c>
      <c r="L6855">
        <v>-88.712000000000003</v>
      </c>
      <c r="M6855" s="100" t="s">
        <v>38381</v>
      </c>
      <c r="N6855" t="s">
        <v>26209</v>
      </c>
      <c r="O6855" t="s">
        <v>42199</v>
      </c>
      <c r="P6855">
        <v>1</v>
      </c>
      <c r="Q6855" t="s">
        <v>28385</v>
      </c>
      <c r="R6855" t="s">
        <v>25816</v>
      </c>
      <c r="S6855" t="s">
        <v>26197</v>
      </c>
      <c r="T6855"/>
      <c r="U6855" t="s">
        <v>26198</v>
      </c>
      <c r="V6855" t="s">
        <v>26199</v>
      </c>
      <c r="W6855" s="91" t="s">
        <v>20390</v>
      </c>
      <c r="X6855" s="91" t="s">
        <v>33521</v>
      </c>
      <c r="Y6855" s="97"/>
      <c r="AA6855" s="91" t="str">
        <v>SFFDE062.9MN</v>
      </c>
    </row>
    <row r="6856" spans="1:27" s="91" customFormat="1" ht="15" customHeight="1" x14ac:dyDescent="0.35">
      <c r="A6856" t="s">
        <v>20392</v>
      </c>
      <c r="B6856" t="s">
        <v>20391</v>
      </c>
      <c r="C6856" t="s">
        <v>20362</v>
      </c>
      <c r="D6856" t="s">
        <v>20393</v>
      </c>
      <c r="E6856"/>
      <c r="F6856" t="s">
        <v>9</v>
      </c>
      <c r="G6856" t="s">
        <v>27</v>
      </c>
      <c r="H6856">
        <v>66.599999999999994</v>
      </c>
      <c r="I6856">
        <v>201.02</v>
      </c>
      <c r="J6856" t="s">
        <v>4536</v>
      </c>
      <c r="K6856">
        <v>35.488700000000001</v>
      </c>
      <c r="L6856">
        <v>-88.647099999999995</v>
      </c>
      <c r="M6856" s="100" t="s">
        <v>38381</v>
      </c>
      <c r="N6856" t="s">
        <v>26209</v>
      </c>
      <c r="O6856" t="s">
        <v>42425</v>
      </c>
      <c r="P6856">
        <v>1</v>
      </c>
      <c r="Q6856" t="s">
        <v>35931</v>
      </c>
      <c r="R6856" t="s">
        <v>25816</v>
      </c>
      <c r="S6856" t="s">
        <v>26197</v>
      </c>
      <c r="T6856"/>
      <c r="U6856" t="s">
        <v>26198</v>
      </c>
      <c r="V6856" t="s">
        <v>26199</v>
      </c>
      <c r="W6856" s="91" t="s">
        <v>20394</v>
      </c>
      <c r="X6856" s="91" t="s">
        <v>33522</v>
      </c>
      <c r="Y6856" s="97"/>
      <c r="AA6856" s="91" t="str">
        <v>SFFDE066.6CS</v>
      </c>
    </row>
    <row r="6857" spans="1:27" s="91" customFormat="1" ht="15" customHeight="1" x14ac:dyDescent="0.35">
      <c r="A6857" t="s">
        <v>20396</v>
      </c>
      <c r="B6857" t="s">
        <v>20395</v>
      </c>
      <c r="C6857" t="s">
        <v>20397</v>
      </c>
      <c r="D6857" t="s">
        <v>20398</v>
      </c>
      <c r="E6857"/>
      <c r="F6857" t="s">
        <v>27</v>
      </c>
      <c r="G6857"/>
      <c r="H6857">
        <v>0.2</v>
      </c>
      <c r="I6857">
        <v>2</v>
      </c>
      <c r="J6857" t="s">
        <v>936</v>
      </c>
      <c r="K6857">
        <v>35.81691</v>
      </c>
      <c r="L6857">
        <v>-89.359279999999998</v>
      </c>
      <c r="M6857" s="100" t="s">
        <v>38381</v>
      </c>
      <c r="N6857" t="s">
        <v>26209</v>
      </c>
      <c r="O6857" t="s">
        <v>42196</v>
      </c>
      <c r="P6857">
        <v>1</v>
      </c>
      <c r="Q6857" t="s">
        <v>33523</v>
      </c>
      <c r="R6857" t="s">
        <v>25816</v>
      </c>
      <c r="S6857" t="s">
        <v>26197</v>
      </c>
      <c r="T6857"/>
      <c r="U6857" t="s">
        <v>26198</v>
      </c>
      <c r="V6857" t="s">
        <v>26199</v>
      </c>
      <c r="Y6857" s="97"/>
      <c r="AA6857" s="91" t="str">
        <v>SFFDE19.8T0.2HY</v>
      </c>
    </row>
    <row r="6858" spans="1:27" s="91" customFormat="1" ht="15" customHeight="1" x14ac:dyDescent="0.35">
      <c r="A6858" t="s">
        <v>20400</v>
      </c>
      <c r="B6858" t="s">
        <v>20399</v>
      </c>
      <c r="C6858" t="s">
        <v>20397</v>
      </c>
      <c r="D6858" t="s">
        <v>41725</v>
      </c>
      <c r="E6858"/>
      <c r="F6858" t="s">
        <v>9</v>
      </c>
      <c r="G6858"/>
      <c r="H6858">
        <v>0.7</v>
      </c>
      <c r="I6858">
        <v>0.71</v>
      </c>
      <c r="J6858" t="s">
        <v>28</v>
      </c>
      <c r="K6858">
        <v>35.560731019999999</v>
      </c>
      <c r="L6858">
        <v>-88.753529020000002</v>
      </c>
      <c r="M6858" s="100" t="s">
        <v>38381</v>
      </c>
      <c r="N6858" t="s">
        <v>26209</v>
      </c>
      <c r="O6858" t="s">
        <v>42199</v>
      </c>
      <c r="P6858">
        <v>1</v>
      </c>
      <c r="Q6858" t="s">
        <v>28386</v>
      </c>
      <c r="R6858" t="s">
        <v>25816</v>
      </c>
      <c r="S6858" t="s">
        <v>26197</v>
      </c>
      <c r="T6858"/>
      <c r="U6858" t="s">
        <v>26198</v>
      </c>
      <c r="V6858" t="s">
        <v>26199</v>
      </c>
      <c r="W6858" s="91" t="s">
        <v>35932</v>
      </c>
      <c r="X6858" s="91" t="s">
        <v>33524</v>
      </c>
      <c r="Y6858" s="97"/>
      <c r="AA6858" s="91" t="str">
        <v>SFFDE54.1T0.7MN</v>
      </c>
    </row>
    <row r="6859" spans="1:27" s="91" customFormat="1" ht="15" customHeight="1" x14ac:dyDescent="0.35">
      <c r="A6859" t="s">
        <v>35933</v>
      </c>
      <c r="B6859" t="s">
        <v>35934</v>
      </c>
      <c r="C6859" t="s">
        <v>20397</v>
      </c>
      <c r="D6859" t="s">
        <v>35935</v>
      </c>
      <c r="E6859"/>
      <c r="F6859" t="s">
        <v>9</v>
      </c>
      <c r="G6859"/>
      <c r="H6859">
        <v>0.1</v>
      </c>
      <c r="I6859">
        <v>0.6</v>
      </c>
      <c r="J6859" t="s">
        <v>4536</v>
      </c>
      <c r="K6859">
        <v>35.448340000000002</v>
      </c>
      <c r="L6859">
        <v>-88.605810000000005</v>
      </c>
      <c r="M6859" s="100" t="s">
        <v>38381</v>
      </c>
      <c r="N6859" t="s">
        <v>26209</v>
      </c>
      <c r="O6859" t="s">
        <v>42425</v>
      </c>
      <c r="P6859">
        <v>1</v>
      </c>
      <c r="Q6859" t="s">
        <v>35936</v>
      </c>
      <c r="R6859" t="s">
        <v>25816</v>
      </c>
      <c r="S6859" t="s">
        <v>26197</v>
      </c>
      <c r="T6859"/>
      <c r="U6859" t="s">
        <v>26198</v>
      </c>
      <c r="V6859" t="s">
        <v>26199</v>
      </c>
      <c r="Y6859" s="97"/>
      <c r="AA6859" s="91" t="str">
        <v>SFFDE70.8T0.1CS</v>
      </c>
    </row>
    <row r="6860" spans="1:27" s="91" customFormat="1" ht="15" customHeight="1" x14ac:dyDescent="0.35">
      <c r="A6860" t="s">
        <v>20402</v>
      </c>
      <c r="B6860" t="s">
        <v>20401</v>
      </c>
      <c r="C6860" t="s">
        <v>20403</v>
      </c>
      <c r="D6860" t="s">
        <v>20404</v>
      </c>
      <c r="E6860"/>
      <c r="F6860" t="s">
        <v>33</v>
      </c>
      <c r="G6860"/>
      <c r="H6860">
        <v>0.1</v>
      </c>
      <c r="I6860">
        <v>1.46</v>
      </c>
      <c r="J6860" t="s">
        <v>95</v>
      </c>
      <c r="K6860">
        <v>35.721080000000001</v>
      </c>
      <c r="L6860">
        <v>-86.731909999999999</v>
      </c>
      <c r="M6860" s="100" t="s">
        <v>38389</v>
      </c>
      <c r="N6860" t="s">
        <v>26217</v>
      </c>
      <c r="O6860" t="s">
        <v>42200</v>
      </c>
      <c r="P6860">
        <v>4</v>
      </c>
      <c r="Q6860" t="s">
        <v>33525</v>
      </c>
      <c r="R6860" t="s">
        <v>25829</v>
      </c>
      <c r="S6860" t="s">
        <v>26197</v>
      </c>
      <c r="T6860"/>
      <c r="U6860" t="s">
        <v>26198</v>
      </c>
      <c r="V6860" t="s">
        <v>26199</v>
      </c>
      <c r="Y6860" s="97"/>
      <c r="AA6860" s="91" t="str">
        <v>SFFLA000.1WI</v>
      </c>
    </row>
    <row r="6861" spans="1:27" s="91" customFormat="1" ht="15" customHeight="1" x14ac:dyDescent="0.35">
      <c r="A6861" t="s">
        <v>20406</v>
      </c>
      <c r="B6861" t="s">
        <v>20405</v>
      </c>
      <c r="C6861" t="s">
        <v>20407</v>
      </c>
      <c r="D6861" t="s">
        <v>20408</v>
      </c>
      <c r="E6861"/>
      <c r="F6861" t="s">
        <v>33</v>
      </c>
      <c r="G6861"/>
      <c r="H6861">
        <v>1.1000000000000001</v>
      </c>
      <c r="I6861">
        <v>9.1300000000000008</v>
      </c>
      <c r="J6861" t="s">
        <v>34</v>
      </c>
      <c r="K6861">
        <v>35.459499999999998</v>
      </c>
      <c r="L6861">
        <v>-86.977789999999999</v>
      </c>
      <c r="M6861" s="100" t="s">
        <v>38389</v>
      </c>
      <c r="N6861" t="s">
        <v>26217</v>
      </c>
      <c r="O6861" t="s">
        <v>42201</v>
      </c>
      <c r="P6861">
        <v>4</v>
      </c>
      <c r="Q6861" t="s">
        <v>33526</v>
      </c>
      <c r="R6861" t="s">
        <v>25808</v>
      </c>
      <c r="S6861" t="s">
        <v>26197</v>
      </c>
      <c r="T6861"/>
      <c r="U6861" t="s">
        <v>26198</v>
      </c>
      <c r="V6861" t="s">
        <v>26199</v>
      </c>
      <c r="X6861" s="91" t="s">
        <v>29982</v>
      </c>
      <c r="Y6861" s="97"/>
      <c r="AA6861" s="91" t="str">
        <v>SFFOU001.1MY</v>
      </c>
    </row>
    <row r="6862" spans="1:27" s="91" customFormat="1" ht="15" customHeight="1" x14ac:dyDescent="0.35">
      <c r="A6862" t="s">
        <v>20410</v>
      </c>
      <c r="B6862" t="s">
        <v>20409</v>
      </c>
      <c r="C6862" t="s">
        <v>20411</v>
      </c>
      <c r="D6862" t="s">
        <v>20412</v>
      </c>
      <c r="E6862"/>
      <c r="F6862" t="s">
        <v>29083</v>
      </c>
      <c r="G6862"/>
      <c r="H6862">
        <v>0.6</v>
      </c>
      <c r="I6862">
        <v>7.67</v>
      </c>
      <c r="J6862" t="s">
        <v>121</v>
      </c>
      <c r="K6862">
        <v>36.1387</v>
      </c>
      <c r="L6862">
        <v>-87.9649</v>
      </c>
      <c r="M6862" s="100" t="s">
        <v>38392</v>
      </c>
      <c r="N6862" t="s">
        <v>26221</v>
      </c>
      <c r="O6862" t="s">
        <v>42202</v>
      </c>
      <c r="P6862">
        <v>3</v>
      </c>
      <c r="Q6862" t="s">
        <v>33527</v>
      </c>
      <c r="R6862" t="s">
        <v>25816</v>
      </c>
      <c r="S6862" t="s">
        <v>26197</v>
      </c>
      <c r="T6862"/>
      <c r="U6862" t="s">
        <v>26198</v>
      </c>
      <c r="V6862" t="s">
        <v>26199</v>
      </c>
      <c r="X6862" s="91" t="s">
        <v>33528</v>
      </c>
      <c r="Y6862" s="97"/>
      <c r="AA6862" s="91" t="str">
        <v>SFHAR000.6BN</v>
      </c>
    </row>
    <row r="6863" spans="1:27" s="91" customFormat="1" ht="15" customHeight="1" x14ac:dyDescent="0.35">
      <c r="A6863" t="s">
        <v>20414</v>
      </c>
      <c r="B6863" t="s">
        <v>20413</v>
      </c>
      <c r="C6863" t="s">
        <v>20415</v>
      </c>
      <c r="D6863" t="s">
        <v>20416</v>
      </c>
      <c r="E6863"/>
      <c r="F6863" t="s">
        <v>28994</v>
      </c>
      <c r="G6863" t="s">
        <v>44</v>
      </c>
      <c r="H6863">
        <v>1.1000000000000001</v>
      </c>
      <c r="I6863">
        <v>2050</v>
      </c>
      <c r="J6863" t="s">
        <v>270</v>
      </c>
      <c r="K6863">
        <v>36.549999999999997</v>
      </c>
      <c r="L6863">
        <v>-82.591700000000003</v>
      </c>
      <c r="M6863" s="100" t="s">
        <v>38412</v>
      </c>
      <c r="N6863" t="s">
        <v>29031</v>
      </c>
      <c r="O6863" t="s">
        <v>42203</v>
      </c>
      <c r="P6863">
        <v>3</v>
      </c>
      <c r="Q6863" t="s">
        <v>28387</v>
      </c>
      <c r="R6863" t="s">
        <v>25821</v>
      </c>
      <c r="S6863" t="s">
        <v>26197</v>
      </c>
      <c r="T6863"/>
      <c r="U6863" t="s">
        <v>26198</v>
      </c>
      <c r="V6863" t="s">
        <v>26204</v>
      </c>
      <c r="W6863" s="91" t="s">
        <v>20417</v>
      </c>
      <c r="X6863" s="91" t="s">
        <v>33529</v>
      </c>
      <c r="Y6863" s="97"/>
      <c r="AA6863" s="91" t="str">
        <v>SFHOL001.1SU</v>
      </c>
    </row>
    <row r="6864" spans="1:27" s="91" customFormat="1" ht="15" customHeight="1" x14ac:dyDescent="0.35">
      <c r="A6864" t="s">
        <v>20419</v>
      </c>
      <c r="B6864" t="s">
        <v>20418</v>
      </c>
      <c r="C6864" t="s">
        <v>20415</v>
      </c>
      <c r="D6864" t="s">
        <v>20420</v>
      </c>
      <c r="E6864"/>
      <c r="F6864" t="s">
        <v>28994</v>
      </c>
      <c r="G6864" t="s">
        <v>44</v>
      </c>
      <c r="H6864">
        <v>1.4</v>
      </c>
      <c r="I6864">
        <v>2040</v>
      </c>
      <c r="J6864" t="s">
        <v>270</v>
      </c>
      <c r="K6864">
        <v>36.550519999999999</v>
      </c>
      <c r="L6864">
        <v>-82.581339999999997</v>
      </c>
      <c r="M6864" s="100" t="s">
        <v>38412</v>
      </c>
      <c r="N6864" t="s">
        <v>29031</v>
      </c>
      <c r="O6864" t="s">
        <v>42203</v>
      </c>
      <c r="P6864">
        <v>3</v>
      </c>
      <c r="Q6864" t="s">
        <v>28387</v>
      </c>
      <c r="R6864" t="s">
        <v>25821</v>
      </c>
      <c r="S6864" t="s">
        <v>26197</v>
      </c>
      <c r="T6864"/>
      <c r="U6864" t="s">
        <v>26198</v>
      </c>
      <c r="V6864" t="s">
        <v>26204</v>
      </c>
      <c r="Y6864" s="97"/>
      <c r="AA6864" s="91" t="str">
        <v>SFHOL001.4SU</v>
      </c>
    </row>
    <row r="6865" spans="1:27" s="91" customFormat="1" ht="15" customHeight="1" x14ac:dyDescent="0.35">
      <c r="A6865" t="s">
        <v>20422</v>
      </c>
      <c r="B6865" t="s">
        <v>20421</v>
      </c>
      <c r="C6865" t="s">
        <v>20415</v>
      </c>
      <c r="D6865" t="s">
        <v>20423</v>
      </c>
      <c r="E6865"/>
      <c r="F6865" t="s">
        <v>28994</v>
      </c>
      <c r="G6865"/>
      <c r="H6865">
        <v>2.5</v>
      </c>
      <c r="I6865">
        <v>2030</v>
      </c>
      <c r="J6865" t="s">
        <v>270</v>
      </c>
      <c r="K6865">
        <v>36.544400000000003</v>
      </c>
      <c r="L6865">
        <v>-82.572779999999995</v>
      </c>
      <c r="M6865" s="100" t="s">
        <v>38412</v>
      </c>
      <c r="N6865" t="s">
        <v>29031</v>
      </c>
      <c r="O6865" t="s">
        <v>42203</v>
      </c>
      <c r="P6865">
        <v>3</v>
      </c>
      <c r="Q6865" t="s">
        <v>28387</v>
      </c>
      <c r="R6865" t="s">
        <v>25821</v>
      </c>
      <c r="S6865" t="s">
        <v>26197</v>
      </c>
      <c r="T6865"/>
      <c r="U6865" t="s">
        <v>26198</v>
      </c>
      <c r="V6865" t="s">
        <v>26204</v>
      </c>
      <c r="Y6865" s="97"/>
      <c r="AA6865" s="91" t="str">
        <v>SFHOL002.5SU</v>
      </c>
    </row>
    <row r="6866" spans="1:27" s="91" customFormat="1" ht="15" customHeight="1" x14ac:dyDescent="0.35">
      <c r="A6866" t="s">
        <v>20425</v>
      </c>
      <c r="B6866" t="s">
        <v>20424</v>
      </c>
      <c r="C6866" t="s">
        <v>20415</v>
      </c>
      <c r="D6866" t="s">
        <v>20426</v>
      </c>
      <c r="E6866"/>
      <c r="F6866" t="s">
        <v>28994</v>
      </c>
      <c r="G6866"/>
      <c r="H6866">
        <v>3.5</v>
      </c>
      <c r="I6866">
        <v>2020</v>
      </c>
      <c r="J6866" t="s">
        <v>270</v>
      </c>
      <c r="K6866">
        <v>36.5351</v>
      </c>
      <c r="L6866">
        <v>-82.561599999999999</v>
      </c>
      <c r="M6866" s="100" t="s">
        <v>38412</v>
      </c>
      <c r="N6866" t="s">
        <v>29031</v>
      </c>
      <c r="O6866" t="s">
        <v>42203</v>
      </c>
      <c r="P6866">
        <v>3</v>
      </c>
      <c r="Q6866" t="s">
        <v>28387</v>
      </c>
      <c r="R6866" t="s">
        <v>25821</v>
      </c>
      <c r="S6866" t="s">
        <v>26197</v>
      </c>
      <c r="T6866"/>
      <c r="U6866" t="s">
        <v>26198</v>
      </c>
      <c r="V6866" t="s">
        <v>26204</v>
      </c>
      <c r="X6866" s="91" t="s">
        <v>33530</v>
      </c>
      <c r="Y6866" s="97"/>
      <c r="AA6866" s="91" t="str">
        <v>SFHOL003.5SU</v>
      </c>
    </row>
    <row r="6867" spans="1:27" s="91" customFormat="1" ht="15" customHeight="1" x14ac:dyDescent="0.35">
      <c r="A6867" t="s">
        <v>20428</v>
      </c>
      <c r="B6867" t="s">
        <v>20427</v>
      </c>
      <c r="C6867" t="s">
        <v>20415</v>
      </c>
      <c r="D6867" t="s">
        <v>20429</v>
      </c>
      <c r="E6867"/>
      <c r="F6867" t="s">
        <v>28994</v>
      </c>
      <c r="G6867"/>
      <c r="H6867">
        <v>3.9</v>
      </c>
      <c r="I6867">
        <v>2000</v>
      </c>
      <c r="J6867" t="s">
        <v>270</v>
      </c>
      <c r="K6867">
        <v>36.529899999999998</v>
      </c>
      <c r="L6867">
        <v>-82.555099999999996</v>
      </c>
      <c r="M6867" s="100" t="s">
        <v>38412</v>
      </c>
      <c r="N6867" t="s">
        <v>29031</v>
      </c>
      <c r="O6867" t="s">
        <v>42203</v>
      </c>
      <c r="P6867">
        <v>3</v>
      </c>
      <c r="Q6867" t="s">
        <v>28387</v>
      </c>
      <c r="R6867" t="s">
        <v>25821</v>
      </c>
      <c r="S6867" t="s">
        <v>26197</v>
      </c>
      <c r="T6867"/>
      <c r="U6867" t="s">
        <v>26198</v>
      </c>
      <c r="V6867" t="s">
        <v>26204</v>
      </c>
      <c r="W6867" s="91" t="s">
        <v>20430</v>
      </c>
      <c r="X6867" s="91" t="s">
        <v>33531</v>
      </c>
      <c r="Y6867" s="97"/>
      <c r="AA6867" s="91" t="str">
        <v>SFHOL003.9SU</v>
      </c>
    </row>
    <row r="6868" spans="1:27" s="91" customFormat="1" ht="15" customHeight="1" x14ac:dyDescent="0.35">
      <c r="A6868" t="s">
        <v>20432</v>
      </c>
      <c r="B6868" t="s">
        <v>20431</v>
      </c>
      <c r="C6868" t="s">
        <v>20415</v>
      </c>
      <c r="D6868" t="s">
        <v>20433</v>
      </c>
      <c r="E6868"/>
      <c r="F6868" t="s">
        <v>28994</v>
      </c>
      <c r="G6868"/>
      <c r="H6868">
        <v>5.6</v>
      </c>
      <c r="I6868">
        <v>1930</v>
      </c>
      <c r="J6868" t="s">
        <v>270</v>
      </c>
      <c r="K6868">
        <v>36.511099999999999</v>
      </c>
      <c r="L6868">
        <v>-82.537499999999994</v>
      </c>
      <c r="M6868" s="100" t="s">
        <v>38412</v>
      </c>
      <c r="N6868" t="s">
        <v>29031</v>
      </c>
      <c r="O6868" t="s">
        <v>42203</v>
      </c>
      <c r="P6868">
        <v>3</v>
      </c>
      <c r="Q6868" t="s">
        <v>28387</v>
      </c>
      <c r="R6868" t="s">
        <v>25821</v>
      </c>
      <c r="S6868" t="s">
        <v>26197</v>
      </c>
      <c r="T6868"/>
      <c r="U6868" t="s">
        <v>26198</v>
      </c>
      <c r="V6868" t="s">
        <v>26204</v>
      </c>
      <c r="W6868" s="91" t="s">
        <v>20434</v>
      </c>
      <c r="X6868" s="91" t="s">
        <v>33532</v>
      </c>
      <c r="Y6868" s="97"/>
      <c r="AA6868" s="91" t="str">
        <v>SFHOL005.6SU</v>
      </c>
    </row>
    <row r="6869" spans="1:27" s="91" customFormat="1" ht="15" customHeight="1" x14ac:dyDescent="0.35">
      <c r="A6869" t="s">
        <v>20436</v>
      </c>
      <c r="B6869" t="s">
        <v>20435</v>
      </c>
      <c r="C6869" t="s">
        <v>20415</v>
      </c>
      <c r="D6869" t="s">
        <v>20437</v>
      </c>
      <c r="E6869"/>
      <c r="F6869" t="s">
        <v>44</v>
      </c>
      <c r="G6869"/>
      <c r="H6869">
        <v>5.7</v>
      </c>
      <c r="I6869">
        <v>1930</v>
      </c>
      <c r="J6869" t="s">
        <v>270</v>
      </c>
      <c r="K6869">
        <v>36.511380000000003</v>
      </c>
      <c r="L6869">
        <v>-82.533879999999996</v>
      </c>
      <c r="M6869" s="100" t="s">
        <v>38412</v>
      </c>
      <c r="N6869" t="s">
        <v>29031</v>
      </c>
      <c r="O6869" t="s">
        <v>42203</v>
      </c>
      <c r="P6869">
        <v>3</v>
      </c>
      <c r="Q6869" t="s">
        <v>28388</v>
      </c>
      <c r="R6869" t="s">
        <v>25821</v>
      </c>
      <c r="S6869" t="s">
        <v>26197</v>
      </c>
      <c r="T6869"/>
      <c r="U6869" t="s">
        <v>26198</v>
      </c>
      <c r="V6869" t="s">
        <v>26204</v>
      </c>
      <c r="W6869" s="91" t="s">
        <v>42204</v>
      </c>
      <c r="Y6869" s="97"/>
      <c r="AA6869" s="91" t="str">
        <v>SFHOL005.7SU</v>
      </c>
    </row>
    <row r="6870" spans="1:27" s="91" customFormat="1" ht="15" customHeight="1" x14ac:dyDescent="0.35">
      <c r="A6870" t="s">
        <v>20439</v>
      </c>
      <c r="B6870" t="s">
        <v>20438</v>
      </c>
      <c r="C6870" t="s">
        <v>20415</v>
      </c>
      <c r="D6870" t="s">
        <v>20440</v>
      </c>
      <c r="E6870"/>
      <c r="F6870" t="s">
        <v>44</v>
      </c>
      <c r="G6870"/>
      <c r="H6870">
        <v>6.7</v>
      </c>
      <c r="I6870">
        <v>1930</v>
      </c>
      <c r="J6870" t="s">
        <v>270</v>
      </c>
      <c r="K6870">
        <v>36.509500000000003</v>
      </c>
      <c r="L6870">
        <v>-82.524199999999993</v>
      </c>
      <c r="M6870" s="100" t="s">
        <v>38412</v>
      </c>
      <c r="N6870" t="s">
        <v>29031</v>
      </c>
      <c r="O6870" t="s">
        <v>42203</v>
      </c>
      <c r="P6870">
        <v>3</v>
      </c>
      <c r="Q6870" t="s">
        <v>28388</v>
      </c>
      <c r="R6870" t="s">
        <v>25821</v>
      </c>
      <c r="S6870" t="s">
        <v>26197</v>
      </c>
      <c r="T6870"/>
      <c r="U6870" t="s">
        <v>26198</v>
      </c>
      <c r="V6870" t="s">
        <v>26204</v>
      </c>
      <c r="Y6870" s="97"/>
      <c r="AA6870" s="91" t="str">
        <v>SFHOL006.7SU</v>
      </c>
    </row>
    <row r="6871" spans="1:27" s="91" customFormat="1" ht="15" customHeight="1" x14ac:dyDescent="0.35">
      <c r="A6871" t="s">
        <v>36738</v>
      </c>
      <c r="B6871" t="s">
        <v>36739</v>
      </c>
      <c r="C6871" t="s">
        <v>20415</v>
      </c>
      <c r="D6871" t="s">
        <v>36740</v>
      </c>
      <c r="E6871"/>
      <c r="F6871" t="s">
        <v>44</v>
      </c>
      <c r="G6871" t="s">
        <v>28994</v>
      </c>
      <c r="H6871">
        <v>7.4</v>
      </c>
      <c r="I6871">
        <v>2050</v>
      </c>
      <c r="J6871" t="s">
        <v>270</v>
      </c>
      <c r="K6871">
        <v>36.503999999999998</v>
      </c>
      <c r="L6871">
        <v>-82.519000000000005</v>
      </c>
      <c r="M6871" s="100" t="s">
        <v>38412</v>
      </c>
      <c r="N6871" t="s">
        <v>29031</v>
      </c>
      <c r="O6871" t="s">
        <v>42203</v>
      </c>
      <c r="P6871">
        <v>3</v>
      </c>
      <c r="Q6871" t="s">
        <v>28388</v>
      </c>
      <c r="R6871" t="s">
        <v>25821</v>
      </c>
      <c r="S6871" t="s">
        <v>26197</v>
      </c>
      <c r="T6871"/>
      <c r="U6871" t="s">
        <v>26198</v>
      </c>
      <c r="V6871" t="s">
        <v>26204</v>
      </c>
      <c r="Y6871" s="97"/>
      <c r="AA6871" s="91" t="str">
        <v>SFHOL007.4SU</v>
      </c>
    </row>
    <row r="6872" spans="1:27" s="91" customFormat="1" ht="15" customHeight="1" x14ac:dyDescent="0.35">
      <c r="A6872" t="s">
        <v>20442</v>
      </c>
      <c r="B6872" t="s">
        <v>20441</v>
      </c>
      <c r="C6872" t="s">
        <v>20415</v>
      </c>
      <c r="D6872" t="s">
        <v>20443</v>
      </c>
      <c r="E6872"/>
      <c r="F6872" t="s">
        <v>44</v>
      </c>
      <c r="G6872"/>
      <c r="H6872">
        <v>7.7</v>
      </c>
      <c r="I6872">
        <v>1950</v>
      </c>
      <c r="J6872" t="s">
        <v>270</v>
      </c>
      <c r="K6872">
        <v>36.500279999999997</v>
      </c>
      <c r="L6872">
        <v>-82.512780000000006</v>
      </c>
      <c r="M6872" s="100" t="s">
        <v>38412</v>
      </c>
      <c r="N6872" t="s">
        <v>29031</v>
      </c>
      <c r="O6872" t="s">
        <v>42203</v>
      </c>
      <c r="P6872">
        <v>3</v>
      </c>
      <c r="Q6872" t="s">
        <v>28388</v>
      </c>
      <c r="R6872" t="s">
        <v>25821</v>
      </c>
      <c r="S6872" t="s">
        <v>26197</v>
      </c>
      <c r="T6872"/>
      <c r="U6872" t="s">
        <v>26198</v>
      </c>
      <c r="V6872" t="s">
        <v>26204</v>
      </c>
      <c r="W6872" s="91" t="s">
        <v>35937</v>
      </c>
      <c r="Y6872" s="97"/>
      <c r="AA6872" s="91" t="str">
        <v>SFHOL007.7SU</v>
      </c>
    </row>
    <row r="6873" spans="1:27" s="91" customFormat="1" ht="15" customHeight="1" x14ac:dyDescent="0.35">
      <c r="A6873" t="s">
        <v>20445</v>
      </c>
      <c r="B6873" t="s">
        <v>20444</v>
      </c>
      <c r="C6873" t="s">
        <v>20415</v>
      </c>
      <c r="D6873" t="s">
        <v>20446</v>
      </c>
      <c r="E6873"/>
      <c r="F6873" t="s">
        <v>44</v>
      </c>
      <c r="G6873"/>
      <c r="H6873">
        <v>8.5</v>
      </c>
      <c r="I6873">
        <v>1900</v>
      </c>
      <c r="J6873" t="s">
        <v>270</v>
      </c>
      <c r="K6873">
        <v>36.5</v>
      </c>
      <c r="L6873">
        <v>-82.505799999999994</v>
      </c>
      <c r="M6873" s="100" t="s">
        <v>38412</v>
      </c>
      <c r="N6873" t="s">
        <v>29031</v>
      </c>
      <c r="O6873" t="s">
        <v>42108</v>
      </c>
      <c r="P6873">
        <v>3</v>
      </c>
      <c r="Q6873" t="s">
        <v>33533</v>
      </c>
      <c r="R6873" t="s">
        <v>25821</v>
      </c>
      <c r="S6873" t="s">
        <v>26197</v>
      </c>
      <c r="T6873" t="s">
        <v>28389</v>
      </c>
      <c r="U6873" t="s">
        <v>26207</v>
      </c>
      <c r="V6873" t="s">
        <v>26204</v>
      </c>
      <c r="W6873" s="91" t="s">
        <v>35938</v>
      </c>
      <c r="X6873" s="91" t="s">
        <v>35939</v>
      </c>
      <c r="Y6873" s="97"/>
      <c r="AA6873" s="91" t="str">
        <v>SFHOL008.5SU</v>
      </c>
    </row>
    <row r="6874" spans="1:27" s="91" customFormat="1" ht="15" customHeight="1" x14ac:dyDescent="0.35">
      <c r="A6874" t="s">
        <v>20448</v>
      </c>
      <c r="B6874" t="s">
        <v>20447</v>
      </c>
      <c r="C6874" t="s">
        <v>20415</v>
      </c>
      <c r="D6874" t="s">
        <v>20449</v>
      </c>
      <c r="E6874"/>
      <c r="F6874" t="s">
        <v>44</v>
      </c>
      <c r="G6874"/>
      <c r="H6874">
        <v>8.5</v>
      </c>
      <c r="I6874">
        <v>1900</v>
      </c>
      <c r="J6874" t="s">
        <v>270</v>
      </c>
      <c r="K6874">
        <v>36.500100000000003</v>
      </c>
      <c r="L6874">
        <v>-82.505799999999994</v>
      </c>
      <c r="M6874" s="100" t="s">
        <v>38412</v>
      </c>
      <c r="N6874" t="s">
        <v>29031</v>
      </c>
      <c r="O6874" t="s">
        <v>42108</v>
      </c>
      <c r="P6874">
        <v>3</v>
      </c>
      <c r="Q6874" t="s">
        <v>33533</v>
      </c>
      <c r="R6874" t="s">
        <v>25821</v>
      </c>
      <c r="S6874" t="s">
        <v>26197</v>
      </c>
      <c r="T6874" t="s">
        <v>28389</v>
      </c>
      <c r="U6874" t="s">
        <v>26207</v>
      </c>
      <c r="V6874" t="s">
        <v>26204</v>
      </c>
      <c r="W6874" s="91" t="s">
        <v>20445</v>
      </c>
      <c r="X6874" s="91" t="s">
        <v>35940</v>
      </c>
      <c r="Y6874" s="97"/>
      <c r="AA6874" s="91" t="str">
        <v>SFHOL008.5SUB</v>
      </c>
    </row>
    <row r="6875" spans="1:27" s="91" customFormat="1" ht="15" customHeight="1" x14ac:dyDescent="0.35">
      <c r="A6875" t="s">
        <v>20451</v>
      </c>
      <c r="B6875" t="s">
        <v>20450</v>
      </c>
      <c r="C6875" t="s">
        <v>20415</v>
      </c>
      <c r="D6875" t="s">
        <v>20452</v>
      </c>
      <c r="E6875"/>
      <c r="F6875" t="s">
        <v>44</v>
      </c>
      <c r="G6875"/>
      <c r="H6875">
        <v>8.5</v>
      </c>
      <c r="I6875">
        <v>1900</v>
      </c>
      <c r="J6875" t="s">
        <v>270</v>
      </c>
      <c r="K6875">
        <v>36.500010000000003</v>
      </c>
      <c r="L6875">
        <v>-82.505799999999994</v>
      </c>
      <c r="M6875" s="100" t="s">
        <v>38412</v>
      </c>
      <c r="N6875" t="s">
        <v>29031</v>
      </c>
      <c r="O6875" t="s">
        <v>42108</v>
      </c>
      <c r="P6875">
        <v>3</v>
      </c>
      <c r="Q6875" t="s">
        <v>33533</v>
      </c>
      <c r="R6875" t="s">
        <v>25821</v>
      </c>
      <c r="S6875" t="s">
        <v>26197</v>
      </c>
      <c r="T6875" t="s">
        <v>28389</v>
      </c>
      <c r="U6875" t="s">
        <v>26207</v>
      </c>
      <c r="V6875" t="s">
        <v>26204</v>
      </c>
      <c r="X6875" s="91" t="s">
        <v>35941</v>
      </c>
      <c r="Y6875" s="97"/>
      <c r="AA6875" s="91" t="str">
        <v>SFHOL008.5SUS</v>
      </c>
    </row>
    <row r="6876" spans="1:27" s="91" customFormat="1" ht="15" customHeight="1" x14ac:dyDescent="0.35">
      <c r="A6876" t="s">
        <v>20454</v>
      </c>
      <c r="B6876" t="s">
        <v>20453</v>
      </c>
      <c r="C6876" t="s">
        <v>20415</v>
      </c>
      <c r="D6876" t="s">
        <v>20455</v>
      </c>
      <c r="E6876"/>
      <c r="F6876" t="s">
        <v>44</v>
      </c>
      <c r="G6876"/>
      <c r="H6876">
        <v>16.5</v>
      </c>
      <c r="I6876">
        <v>1850</v>
      </c>
      <c r="J6876" t="s">
        <v>270</v>
      </c>
      <c r="K6876">
        <v>36.461100000000002</v>
      </c>
      <c r="L6876">
        <v>-82.4589</v>
      </c>
      <c r="M6876" s="100" t="s">
        <v>38412</v>
      </c>
      <c r="N6876" t="s">
        <v>29031</v>
      </c>
      <c r="O6876" t="s">
        <v>42108</v>
      </c>
      <c r="P6876">
        <v>3</v>
      </c>
      <c r="Q6876" t="s">
        <v>33533</v>
      </c>
      <c r="R6876" t="s">
        <v>25821</v>
      </c>
      <c r="S6876" t="s">
        <v>26197</v>
      </c>
      <c r="T6876" t="s">
        <v>28389</v>
      </c>
      <c r="U6876" t="s">
        <v>26207</v>
      </c>
      <c r="V6876" t="s">
        <v>26204</v>
      </c>
      <c r="W6876" s="91" t="s">
        <v>20456</v>
      </c>
      <c r="X6876" s="91" t="s">
        <v>30466</v>
      </c>
      <c r="Y6876" s="97"/>
      <c r="AA6876" s="91" t="str">
        <v>SFHOL016.5SU</v>
      </c>
    </row>
    <row r="6877" spans="1:27" s="91" customFormat="1" ht="15" customHeight="1" x14ac:dyDescent="0.35">
      <c r="A6877" t="s">
        <v>20458</v>
      </c>
      <c r="B6877" t="s">
        <v>20457</v>
      </c>
      <c r="C6877" t="s">
        <v>20415</v>
      </c>
      <c r="D6877" t="s">
        <v>20459</v>
      </c>
      <c r="E6877"/>
      <c r="F6877" t="s">
        <v>44</v>
      </c>
      <c r="G6877"/>
      <c r="H6877">
        <v>16.5</v>
      </c>
      <c r="I6877">
        <v>1850</v>
      </c>
      <c r="J6877" t="s">
        <v>270</v>
      </c>
      <c r="K6877">
        <v>36.461100999999999</v>
      </c>
      <c r="L6877">
        <v>-82.4589</v>
      </c>
      <c r="M6877" s="100" t="s">
        <v>38412</v>
      </c>
      <c r="N6877" t="s">
        <v>29031</v>
      </c>
      <c r="O6877" t="s">
        <v>42108</v>
      </c>
      <c r="P6877">
        <v>3</v>
      </c>
      <c r="Q6877" t="s">
        <v>33533</v>
      </c>
      <c r="R6877" t="s">
        <v>25821</v>
      </c>
      <c r="S6877" t="s">
        <v>26197</v>
      </c>
      <c r="T6877" t="s">
        <v>28389</v>
      </c>
      <c r="U6877" t="s">
        <v>26207</v>
      </c>
      <c r="V6877" t="s">
        <v>26204</v>
      </c>
      <c r="X6877" s="91" t="s">
        <v>35942</v>
      </c>
      <c r="Y6877" s="97"/>
      <c r="AA6877" s="91" t="str">
        <v>SFHOL016.5SUB</v>
      </c>
    </row>
    <row r="6878" spans="1:27" s="91" customFormat="1" ht="15" customHeight="1" x14ac:dyDescent="0.35">
      <c r="A6878" t="s">
        <v>20461</v>
      </c>
      <c r="B6878" t="s">
        <v>20460</v>
      </c>
      <c r="C6878" t="s">
        <v>20415</v>
      </c>
      <c r="D6878" t="s">
        <v>20462</v>
      </c>
      <c r="E6878"/>
      <c r="F6878" t="s">
        <v>44</v>
      </c>
      <c r="G6878"/>
      <c r="H6878">
        <v>18.5</v>
      </c>
      <c r="I6878">
        <v>1840</v>
      </c>
      <c r="J6878" t="s">
        <v>270</v>
      </c>
      <c r="K6878">
        <v>36.4422</v>
      </c>
      <c r="L6878">
        <v>-82.4375</v>
      </c>
      <c r="M6878" s="100" t="s">
        <v>38412</v>
      </c>
      <c r="N6878" t="s">
        <v>29031</v>
      </c>
      <c r="O6878" t="s">
        <v>42108</v>
      </c>
      <c r="P6878">
        <v>3</v>
      </c>
      <c r="Q6878" t="s">
        <v>33534</v>
      </c>
      <c r="R6878" t="s">
        <v>25821</v>
      </c>
      <c r="S6878" t="s">
        <v>26197</v>
      </c>
      <c r="T6878"/>
      <c r="U6878" t="s">
        <v>26198</v>
      </c>
      <c r="V6878" t="s">
        <v>26204</v>
      </c>
      <c r="X6878" s="91" t="s">
        <v>33535</v>
      </c>
      <c r="Y6878" s="97"/>
      <c r="AA6878" s="91" t="str">
        <v>SFHOL018.5SU</v>
      </c>
    </row>
    <row r="6879" spans="1:27" s="91" customFormat="1" ht="15" customHeight="1" x14ac:dyDescent="0.35">
      <c r="A6879" t="s">
        <v>20464</v>
      </c>
      <c r="B6879" t="s">
        <v>20463</v>
      </c>
      <c r="C6879" t="s">
        <v>20415</v>
      </c>
      <c r="D6879" t="s">
        <v>20465</v>
      </c>
      <c r="E6879"/>
      <c r="F6879" t="s">
        <v>44</v>
      </c>
      <c r="G6879"/>
      <c r="H6879">
        <v>18.8</v>
      </c>
      <c r="I6879">
        <v>1840</v>
      </c>
      <c r="J6879" t="s">
        <v>270</v>
      </c>
      <c r="K6879">
        <v>36.438600000000001</v>
      </c>
      <c r="L6879">
        <v>-82.437200000000004</v>
      </c>
      <c r="M6879" s="100" t="s">
        <v>38412</v>
      </c>
      <c r="N6879" t="s">
        <v>29031</v>
      </c>
      <c r="O6879" t="s">
        <v>42124</v>
      </c>
      <c r="P6879">
        <v>2</v>
      </c>
      <c r="Q6879" t="s">
        <v>29762</v>
      </c>
      <c r="R6879" t="s">
        <v>25821</v>
      </c>
      <c r="S6879" t="s">
        <v>26197</v>
      </c>
      <c r="T6879" t="s">
        <v>26354</v>
      </c>
      <c r="U6879" t="s">
        <v>26207</v>
      </c>
      <c r="V6879" t="s">
        <v>26204</v>
      </c>
      <c r="W6879" s="91" t="s">
        <v>35943</v>
      </c>
      <c r="X6879" s="91" t="s">
        <v>35944</v>
      </c>
      <c r="Y6879" s="97"/>
      <c r="AA6879" s="91" t="str">
        <v>SFHOL018.8SU</v>
      </c>
    </row>
    <row r="6880" spans="1:27" s="91" customFormat="1" ht="15" customHeight="1" x14ac:dyDescent="0.35">
      <c r="A6880" t="s">
        <v>20467</v>
      </c>
      <c r="B6880" t="s">
        <v>20466</v>
      </c>
      <c r="C6880" t="s">
        <v>20415</v>
      </c>
      <c r="D6880" t="s">
        <v>20468</v>
      </c>
      <c r="E6880"/>
      <c r="F6880" t="s">
        <v>44</v>
      </c>
      <c r="G6880"/>
      <c r="H6880">
        <v>18.8</v>
      </c>
      <c r="I6880">
        <v>1840</v>
      </c>
      <c r="J6880" t="s">
        <v>270</v>
      </c>
      <c r="K6880">
        <v>36.438600999999998</v>
      </c>
      <c r="L6880">
        <v>-82.437200000000004</v>
      </c>
      <c r="M6880" s="100" t="s">
        <v>38412</v>
      </c>
      <c r="N6880" t="s">
        <v>29031</v>
      </c>
      <c r="O6880" t="s">
        <v>42124</v>
      </c>
      <c r="P6880">
        <v>2</v>
      </c>
      <c r="Q6880" t="s">
        <v>29762</v>
      </c>
      <c r="R6880" t="s">
        <v>25821</v>
      </c>
      <c r="S6880" t="s">
        <v>26197</v>
      </c>
      <c r="T6880" t="s">
        <v>26354</v>
      </c>
      <c r="U6880" t="s">
        <v>26207</v>
      </c>
      <c r="V6880" t="s">
        <v>26204</v>
      </c>
      <c r="W6880" s="91" t="s">
        <v>35943</v>
      </c>
      <c r="X6880" s="91" t="s">
        <v>33536</v>
      </c>
      <c r="Y6880" s="97"/>
      <c r="AA6880" s="91" t="str">
        <v>SFHOL018.8SUB</v>
      </c>
    </row>
    <row r="6881" spans="1:27" s="91" customFormat="1" ht="15" customHeight="1" x14ac:dyDescent="0.35">
      <c r="A6881" t="s">
        <v>20470</v>
      </c>
      <c r="B6881" t="s">
        <v>20469</v>
      </c>
      <c r="C6881" t="s">
        <v>20415</v>
      </c>
      <c r="D6881" t="s">
        <v>20471</v>
      </c>
      <c r="E6881"/>
      <c r="F6881" t="s">
        <v>44</v>
      </c>
      <c r="G6881"/>
      <c r="H6881">
        <v>18.8</v>
      </c>
      <c r="I6881">
        <v>1840</v>
      </c>
      <c r="J6881" t="s">
        <v>270</v>
      </c>
      <c r="K6881">
        <v>36.438601200000001</v>
      </c>
      <c r="L6881">
        <v>-82.437200000000004</v>
      </c>
      <c r="M6881" s="100" t="s">
        <v>38412</v>
      </c>
      <c r="N6881" t="s">
        <v>29031</v>
      </c>
      <c r="O6881" t="s">
        <v>42124</v>
      </c>
      <c r="P6881">
        <v>2</v>
      </c>
      <c r="Q6881" t="s">
        <v>29762</v>
      </c>
      <c r="R6881" t="s">
        <v>25821</v>
      </c>
      <c r="S6881" t="s">
        <v>26197</v>
      </c>
      <c r="T6881" t="s">
        <v>26354</v>
      </c>
      <c r="U6881" t="s">
        <v>26207</v>
      </c>
      <c r="V6881" t="s">
        <v>26204</v>
      </c>
      <c r="W6881" s="91" t="s">
        <v>35943</v>
      </c>
      <c r="X6881" s="91" t="s">
        <v>33537</v>
      </c>
      <c r="Y6881" s="97"/>
      <c r="AA6881" s="91" t="str">
        <v>SFHOL018.8SUS</v>
      </c>
    </row>
    <row r="6882" spans="1:27" s="91" customFormat="1" ht="15" customHeight="1" x14ac:dyDescent="0.35">
      <c r="A6882" t="s">
        <v>20473</v>
      </c>
      <c r="B6882" t="s">
        <v>20472</v>
      </c>
      <c r="C6882" t="s">
        <v>20415</v>
      </c>
      <c r="D6882" t="s">
        <v>20474</v>
      </c>
      <c r="E6882"/>
      <c r="F6882" t="s">
        <v>44</v>
      </c>
      <c r="G6882"/>
      <c r="H6882">
        <v>22.5</v>
      </c>
      <c r="I6882">
        <v>965</v>
      </c>
      <c r="J6882" t="s">
        <v>270</v>
      </c>
      <c r="K6882">
        <v>36.466700000000003</v>
      </c>
      <c r="L6882">
        <v>-82.392499999999998</v>
      </c>
      <c r="M6882" s="100" t="s">
        <v>38412</v>
      </c>
      <c r="N6882" t="s">
        <v>29031</v>
      </c>
      <c r="O6882" t="s">
        <v>42124</v>
      </c>
      <c r="P6882">
        <v>2</v>
      </c>
      <c r="Q6882" t="s">
        <v>29762</v>
      </c>
      <c r="R6882" t="s">
        <v>25821</v>
      </c>
      <c r="S6882" t="s">
        <v>26197</v>
      </c>
      <c r="T6882" t="s">
        <v>26354</v>
      </c>
      <c r="U6882" t="s">
        <v>26207</v>
      </c>
      <c r="V6882" t="s">
        <v>26204</v>
      </c>
      <c r="W6882" s="91" t="s">
        <v>20475</v>
      </c>
      <c r="X6882" s="91" t="s">
        <v>33538</v>
      </c>
      <c r="Y6882" s="97"/>
      <c r="AA6882" s="91" t="str">
        <v>SFHOL022.5SU</v>
      </c>
    </row>
    <row r="6883" spans="1:27" s="91" customFormat="1" ht="15" customHeight="1" x14ac:dyDescent="0.35">
      <c r="A6883" t="s">
        <v>20477</v>
      </c>
      <c r="B6883" t="s">
        <v>20476</v>
      </c>
      <c r="C6883" t="s">
        <v>20415</v>
      </c>
      <c r="D6883" t="s">
        <v>20478</v>
      </c>
      <c r="E6883"/>
      <c r="F6883" t="s">
        <v>44</v>
      </c>
      <c r="G6883"/>
      <c r="H6883">
        <v>22.5</v>
      </c>
      <c r="I6883">
        <v>965</v>
      </c>
      <c r="J6883" t="s">
        <v>270</v>
      </c>
      <c r="K6883">
        <v>36.466701</v>
      </c>
      <c r="L6883">
        <v>-82.392499999999998</v>
      </c>
      <c r="M6883" s="100" t="s">
        <v>38412</v>
      </c>
      <c r="N6883" t="s">
        <v>29031</v>
      </c>
      <c r="O6883" t="s">
        <v>42124</v>
      </c>
      <c r="P6883">
        <v>2</v>
      </c>
      <c r="Q6883" t="s">
        <v>29762</v>
      </c>
      <c r="R6883" t="s">
        <v>25821</v>
      </c>
      <c r="S6883" t="s">
        <v>26197</v>
      </c>
      <c r="T6883" t="s">
        <v>26354</v>
      </c>
      <c r="U6883" t="s">
        <v>26207</v>
      </c>
      <c r="V6883" t="s">
        <v>26204</v>
      </c>
      <c r="W6883" s="91" t="s">
        <v>20475</v>
      </c>
      <c r="X6883" s="91" t="s">
        <v>35945</v>
      </c>
      <c r="Y6883" s="97"/>
      <c r="AA6883" s="91" t="str">
        <v>SFHOL022.5SUB</v>
      </c>
    </row>
    <row r="6884" spans="1:27" s="91" customFormat="1" ht="15" customHeight="1" x14ac:dyDescent="0.35">
      <c r="A6884" t="s">
        <v>20480</v>
      </c>
      <c r="B6884" t="s">
        <v>20479</v>
      </c>
      <c r="C6884" t="s">
        <v>20415</v>
      </c>
      <c r="D6884" t="s">
        <v>20481</v>
      </c>
      <c r="E6884"/>
      <c r="F6884" t="s">
        <v>44</v>
      </c>
      <c r="G6884"/>
      <c r="H6884">
        <v>22.5</v>
      </c>
      <c r="I6884">
        <v>965</v>
      </c>
      <c r="J6884" t="s">
        <v>270</v>
      </c>
      <c r="K6884">
        <v>36.466701200000003</v>
      </c>
      <c r="L6884">
        <v>-82.392499999999998</v>
      </c>
      <c r="M6884" s="100" t="s">
        <v>38412</v>
      </c>
      <c r="N6884" t="s">
        <v>29031</v>
      </c>
      <c r="O6884" t="s">
        <v>42124</v>
      </c>
      <c r="P6884">
        <v>2</v>
      </c>
      <c r="Q6884" t="s">
        <v>29762</v>
      </c>
      <c r="R6884" t="s">
        <v>25821</v>
      </c>
      <c r="S6884" t="s">
        <v>26197</v>
      </c>
      <c r="T6884" t="s">
        <v>26354</v>
      </c>
      <c r="U6884" t="s">
        <v>26207</v>
      </c>
      <c r="V6884" t="s">
        <v>26204</v>
      </c>
      <c r="W6884" s="91" t="s">
        <v>20475</v>
      </c>
      <c r="X6884" s="91" t="s">
        <v>35946</v>
      </c>
      <c r="Y6884" s="97"/>
      <c r="AA6884" s="91" t="str">
        <v>SFHOL022.5SUS</v>
      </c>
    </row>
    <row r="6885" spans="1:27" s="91" customFormat="1" ht="15" customHeight="1" x14ac:dyDescent="0.35">
      <c r="A6885" t="s">
        <v>20483</v>
      </c>
      <c r="B6885" t="s">
        <v>20482</v>
      </c>
      <c r="C6885" t="s">
        <v>20415</v>
      </c>
      <c r="D6885" t="s">
        <v>20484</v>
      </c>
      <c r="E6885"/>
      <c r="F6885" t="s">
        <v>44</v>
      </c>
      <c r="G6885"/>
      <c r="H6885">
        <v>26.2</v>
      </c>
      <c r="I6885">
        <v>939</v>
      </c>
      <c r="J6885" t="s">
        <v>270</v>
      </c>
      <c r="K6885">
        <v>36.465299999999999</v>
      </c>
      <c r="L6885">
        <v>-82.357799999999997</v>
      </c>
      <c r="M6885" s="100" t="s">
        <v>38412</v>
      </c>
      <c r="N6885" t="s">
        <v>29031</v>
      </c>
      <c r="O6885" t="s">
        <v>42124</v>
      </c>
      <c r="P6885">
        <v>2</v>
      </c>
      <c r="Q6885" t="s">
        <v>29762</v>
      </c>
      <c r="R6885" t="s">
        <v>25821</v>
      </c>
      <c r="S6885" t="s">
        <v>26197</v>
      </c>
      <c r="T6885" t="s">
        <v>26354</v>
      </c>
      <c r="U6885" t="s">
        <v>26207</v>
      </c>
      <c r="V6885" t="s">
        <v>26204</v>
      </c>
      <c r="W6885" s="91" t="s">
        <v>20485</v>
      </c>
      <c r="X6885" s="91" t="s">
        <v>35947</v>
      </c>
      <c r="Y6885" s="97"/>
      <c r="AA6885" s="91" t="str">
        <v>SFHOL026.2SU</v>
      </c>
    </row>
    <row r="6886" spans="1:27" s="91" customFormat="1" ht="15" customHeight="1" x14ac:dyDescent="0.35">
      <c r="A6886" t="s">
        <v>20487</v>
      </c>
      <c r="B6886" t="s">
        <v>20486</v>
      </c>
      <c r="C6886" t="s">
        <v>20415</v>
      </c>
      <c r="D6886" t="s">
        <v>20488</v>
      </c>
      <c r="E6886"/>
      <c r="F6886" t="s">
        <v>44</v>
      </c>
      <c r="G6886"/>
      <c r="H6886">
        <v>26.2</v>
      </c>
      <c r="I6886">
        <v>939</v>
      </c>
      <c r="J6886" t="s">
        <v>270</v>
      </c>
      <c r="K6886">
        <v>36.465300999999997</v>
      </c>
      <c r="L6886">
        <v>-82.357799999999997</v>
      </c>
      <c r="M6886" s="100" t="s">
        <v>38412</v>
      </c>
      <c r="N6886" t="s">
        <v>29031</v>
      </c>
      <c r="O6886" t="s">
        <v>42124</v>
      </c>
      <c r="P6886">
        <v>2</v>
      </c>
      <c r="Q6886" t="s">
        <v>29762</v>
      </c>
      <c r="R6886" t="s">
        <v>25821</v>
      </c>
      <c r="S6886" t="s">
        <v>26197</v>
      </c>
      <c r="T6886" t="s">
        <v>26354</v>
      </c>
      <c r="U6886" t="s">
        <v>26207</v>
      </c>
      <c r="V6886" t="s">
        <v>26204</v>
      </c>
      <c r="W6886" s="91" t="s">
        <v>20485</v>
      </c>
      <c r="X6886" s="91" t="s">
        <v>33539</v>
      </c>
      <c r="Y6886" s="97"/>
      <c r="AA6886" s="91" t="str">
        <v>SFHOL026.2SUB</v>
      </c>
    </row>
    <row r="6887" spans="1:27" s="91" customFormat="1" ht="15" customHeight="1" x14ac:dyDescent="0.35">
      <c r="A6887" t="s">
        <v>20490</v>
      </c>
      <c r="B6887" t="s">
        <v>20489</v>
      </c>
      <c r="C6887" t="s">
        <v>20415</v>
      </c>
      <c r="D6887" t="s">
        <v>20491</v>
      </c>
      <c r="E6887"/>
      <c r="F6887" t="s">
        <v>44</v>
      </c>
      <c r="G6887"/>
      <c r="H6887">
        <v>26.2</v>
      </c>
      <c r="I6887">
        <v>939</v>
      </c>
      <c r="J6887" t="s">
        <v>270</v>
      </c>
      <c r="K6887">
        <v>36.465301199999999</v>
      </c>
      <c r="L6887">
        <v>-82.357799999999997</v>
      </c>
      <c r="M6887" s="100" t="s">
        <v>38412</v>
      </c>
      <c r="N6887" t="s">
        <v>29031</v>
      </c>
      <c r="O6887" t="s">
        <v>42124</v>
      </c>
      <c r="P6887">
        <v>2</v>
      </c>
      <c r="Q6887" t="s">
        <v>29762</v>
      </c>
      <c r="R6887" t="s">
        <v>25821</v>
      </c>
      <c r="S6887" t="s">
        <v>26197</v>
      </c>
      <c r="T6887" t="s">
        <v>26354</v>
      </c>
      <c r="U6887" t="s">
        <v>26207</v>
      </c>
      <c r="V6887" t="s">
        <v>26204</v>
      </c>
      <c r="W6887" s="91" t="s">
        <v>20485</v>
      </c>
      <c r="X6887" s="91" t="s">
        <v>33540</v>
      </c>
      <c r="Y6887" s="97"/>
      <c r="AA6887" s="91" t="str">
        <v>SFHOL026.2SUS</v>
      </c>
    </row>
    <row r="6888" spans="1:27" s="91" customFormat="1" ht="15" customHeight="1" x14ac:dyDescent="0.35">
      <c r="A6888" t="s">
        <v>20493</v>
      </c>
      <c r="B6888" t="s">
        <v>20492</v>
      </c>
      <c r="C6888" t="s">
        <v>20415</v>
      </c>
      <c r="D6888" t="s">
        <v>20494</v>
      </c>
      <c r="E6888"/>
      <c r="F6888" t="s">
        <v>44</v>
      </c>
      <c r="G6888"/>
      <c r="H6888">
        <v>27</v>
      </c>
      <c r="I6888">
        <v>937</v>
      </c>
      <c r="J6888" t="s">
        <v>270</v>
      </c>
      <c r="K6888">
        <v>36.469299999999997</v>
      </c>
      <c r="L6888">
        <v>-82.346519999999998</v>
      </c>
      <c r="M6888" s="100" t="s">
        <v>38412</v>
      </c>
      <c r="N6888" t="s">
        <v>29031</v>
      </c>
      <c r="O6888" t="s">
        <v>42124</v>
      </c>
      <c r="P6888">
        <v>2</v>
      </c>
      <c r="Q6888" t="s">
        <v>29762</v>
      </c>
      <c r="R6888" t="s">
        <v>25821</v>
      </c>
      <c r="S6888" t="s">
        <v>26197</v>
      </c>
      <c r="T6888" t="s">
        <v>26354</v>
      </c>
      <c r="U6888" t="s">
        <v>26207</v>
      </c>
      <c r="V6888" t="s">
        <v>26204</v>
      </c>
      <c r="W6888" s="91" t="s">
        <v>20495</v>
      </c>
      <c r="X6888" s="91" t="s">
        <v>35948</v>
      </c>
      <c r="Y6888" s="97"/>
      <c r="AA6888" s="91" t="str">
        <v>SFHOL027.0SU</v>
      </c>
    </row>
    <row r="6889" spans="1:27" s="91" customFormat="1" ht="15" customHeight="1" x14ac:dyDescent="0.35">
      <c r="A6889" t="s">
        <v>20497</v>
      </c>
      <c r="B6889" t="s">
        <v>20496</v>
      </c>
      <c r="C6889" t="s">
        <v>20415</v>
      </c>
      <c r="D6889" t="s">
        <v>20498</v>
      </c>
      <c r="E6889"/>
      <c r="F6889" t="s">
        <v>44</v>
      </c>
      <c r="G6889"/>
      <c r="H6889">
        <v>27.5</v>
      </c>
      <c r="I6889">
        <v>936</v>
      </c>
      <c r="J6889" t="s">
        <v>270</v>
      </c>
      <c r="K6889">
        <v>36.471899999999998</v>
      </c>
      <c r="L6889">
        <v>-82.339399999999998</v>
      </c>
      <c r="M6889" s="100" t="s">
        <v>38412</v>
      </c>
      <c r="N6889" t="s">
        <v>29031</v>
      </c>
      <c r="O6889" t="s">
        <v>42124</v>
      </c>
      <c r="P6889">
        <v>2</v>
      </c>
      <c r="Q6889" t="s">
        <v>29762</v>
      </c>
      <c r="R6889" t="s">
        <v>25821</v>
      </c>
      <c r="S6889" t="s">
        <v>26197</v>
      </c>
      <c r="T6889" t="s">
        <v>26354</v>
      </c>
      <c r="U6889" t="s">
        <v>26207</v>
      </c>
      <c r="V6889" t="s">
        <v>26204</v>
      </c>
      <c r="W6889" s="91" t="s">
        <v>20499</v>
      </c>
      <c r="X6889" s="91" t="s">
        <v>33541</v>
      </c>
      <c r="Y6889" s="97"/>
      <c r="AA6889" s="91" t="str">
        <v>SFHOL027.5SU</v>
      </c>
    </row>
    <row r="6890" spans="1:27" s="91" customFormat="1" ht="15" customHeight="1" x14ac:dyDescent="0.35">
      <c r="A6890" t="s">
        <v>20501</v>
      </c>
      <c r="B6890" t="s">
        <v>20500</v>
      </c>
      <c r="C6890" t="s">
        <v>20415</v>
      </c>
      <c r="D6890" t="s">
        <v>20502</v>
      </c>
      <c r="E6890"/>
      <c r="F6890" t="s">
        <v>44</v>
      </c>
      <c r="G6890"/>
      <c r="H6890">
        <v>27.5</v>
      </c>
      <c r="I6890">
        <v>936</v>
      </c>
      <c r="J6890" t="s">
        <v>270</v>
      </c>
      <c r="K6890">
        <v>36.471901000000003</v>
      </c>
      <c r="L6890">
        <v>-82.339399999999998</v>
      </c>
      <c r="M6890" s="100" t="s">
        <v>38412</v>
      </c>
      <c r="N6890" t="s">
        <v>29031</v>
      </c>
      <c r="O6890" t="s">
        <v>42124</v>
      </c>
      <c r="P6890">
        <v>2</v>
      </c>
      <c r="Q6890" t="s">
        <v>29762</v>
      </c>
      <c r="R6890" t="s">
        <v>25821</v>
      </c>
      <c r="S6890" t="s">
        <v>26197</v>
      </c>
      <c r="T6890" t="s">
        <v>26354</v>
      </c>
      <c r="U6890" t="s">
        <v>26207</v>
      </c>
      <c r="V6890" t="s">
        <v>26204</v>
      </c>
      <c r="X6890" s="91" t="s">
        <v>35949</v>
      </c>
      <c r="Y6890" s="97"/>
      <c r="AA6890" s="91" t="str">
        <v>SFHOL027.5SUB</v>
      </c>
    </row>
    <row r="6891" spans="1:27" s="91" customFormat="1" ht="15" customHeight="1" x14ac:dyDescent="0.35">
      <c r="A6891" t="s">
        <v>20504</v>
      </c>
      <c r="B6891" t="s">
        <v>20503</v>
      </c>
      <c r="C6891" t="s">
        <v>20415</v>
      </c>
      <c r="D6891" t="s">
        <v>20505</v>
      </c>
      <c r="E6891"/>
      <c r="F6891" t="s">
        <v>44</v>
      </c>
      <c r="G6891"/>
      <c r="H6891">
        <v>27.5</v>
      </c>
      <c r="I6891">
        <v>936</v>
      </c>
      <c r="J6891" t="s">
        <v>270</v>
      </c>
      <c r="K6891">
        <v>36.471901199999998</v>
      </c>
      <c r="L6891">
        <v>-82.339399999999998</v>
      </c>
      <c r="M6891" s="100" t="s">
        <v>38412</v>
      </c>
      <c r="N6891" t="s">
        <v>29031</v>
      </c>
      <c r="O6891" t="s">
        <v>42124</v>
      </c>
      <c r="P6891">
        <v>2</v>
      </c>
      <c r="Q6891" t="s">
        <v>29762</v>
      </c>
      <c r="R6891" t="s">
        <v>25821</v>
      </c>
      <c r="S6891" t="s">
        <v>26197</v>
      </c>
      <c r="T6891" t="s">
        <v>26354</v>
      </c>
      <c r="U6891" t="s">
        <v>26207</v>
      </c>
      <c r="V6891" t="s">
        <v>26204</v>
      </c>
      <c r="X6891" s="91" t="s">
        <v>35949</v>
      </c>
      <c r="Y6891" s="97"/>
      <c r="AA6891" s="91" t="str">
        <v>SFHOL027.5SUS</v>
      </c>
    </row>
    <row r="6892" spans="1:27" s="91" customFormat="1" ht="15" customHeight="1" x14ac:dyDescent="0.35">
      <c r="A6892" t="s">
        <v>20507</v>
      </c>
      <c r="B6892" t="s">
        <v>20506</v>
      </c>
      <c r="C6892" t="s">
        <v>20415</v>
      </c>
      <c r="D6892" t="s">
        <v>20508</v>
      </c>
      <c r="E6892"/>
      <c r="F6892" t="s">
        <v>44</v>
      </c>
      <c r="G6892"/>
      <c r="H6892">
        <v>28.2</v>
      </c>
      <c r="I6892">
        <v>934</v>
      </c>
      <c r="J6892" t="s">
        <v>270</v>
      </c>
      <c r="K6892">
        <v>36.478050000000003</v>
      </c>
      <c r="L6892">
        <v>-82.329160000000002</v>
      </c>
      <c r="M6892" s="100" t="s">
        <v>38412</v>
      </c>
      <c r="N6892" t="s">
        <v>29031</v>
      </c>
      <c r="O6892" t="s">
        <v>42124</v>
      </c>
      <c r="P6892">
        <v>2</v>
      </c>
      <c r="Q6892" t="s">
        <v>29762</v>
      </c>
      <c r="R6892" t="s">
        <v>25821</v>
      </c>
      <c r="S6892" t="s">
        <v>26197</v>
      </c>
      <c r="T6892" t="s">
        <v>26354</v>
      </c>
      <c r="U6892" t="s">
        <v>26207</v>
      </c>
      <c r="V6892" t="s">
        <v>26204</v>
      </c>
      <c r="W6892" s="91" t="s">
        <v>20509</v>
      </c>
      <c r="X6892" s="91" t="s">
        <v>33542</v>
      </c>
      <c r="Y6892" s="97"/>
      <c r="AA6892" s="91" t="str">
        <v>SFHOL028.2SU</v>
      </c>
    </row>
    <row r="6893" spans="1:27" s="91" customFormat="1" ht="15" customHeight="1" x14ac:dyDescent="0.35">
      <c r="A6893" t="s">
        <v>20511</v>
      </c>
      <c r="B6893" t="s">
        <v>20510</v>
      </c>
      <c r="C6893" t="s">
        <v>20415</v>
      </c>
      <c r="D6893" t="s">
        <v>20512</v>
      </c>
      <c r="E6893"/>
      <c r="F6893" t="s">
        <v>44</v>
      </c>
      <c r="G6893"/>
      <c r="H6893">
        <v>29.5</v>
      </c>
      <c r="I6893">
        <v>823</v>
      </c>
      <c r="J6893" t="s">
        <v>270</v>
      </c>
      <c r="K6893">
        <v>36.488599999999998</v>
      </c>
      <c r="L6893">
        <v>-82.319699999999997</v>
      </c>
      <c r="M6893" s="100" t="s">
        <v>38412</v>
      </c>
      <c r="N6893" t="s">
        <v>29031</v>
      </c>
      <c r="O6893" t="s">
        <v>42124</v>
      </c>
      <c r="P6893">
        <v>2</v>
      </c>
      <c r="Q6893" t="s">
        <v>29762</v>
      </c>
      <c r="R6893" t="s">
        <v>25821</v>
      </c>
      <c r="S6893" t="s">
        <v>26197</v>
      </c>
      <c r="T6893" t="s">
        <v>26354</v>
      </c>
      <c r="U6893" t="s">
        <v>26207</v>
      </c>
      <c r="V6893" t="s">
        <v>26204</v>
      </c>
      <c r="W6893" s="91" t="s">
        <v>20513</v>
      </c>
      <c r="X6893" s="91" t="s">
        <v>35950</v>
      </c>
      <c r="Y6893" s="97"/>
      <c r="AA6893" s="91" t="str">
        <v>SFHOL029.5SU</v>
      </c>
    </row>
    <row r="6894" spans="1:27" s="91" customFormat="1" ht="15" customHeight="1" x14ac:dyDescent="0.35">
      <c r="A6894" t="s">
        <v>20515</v>
      </c>
      <c r="B6894" t="s">
        <v>20514</v>
      </c>
      <c r="C6894" t="s">
        <v>20415</v>
      </c>
      <c r="D6894" t="s">
        <v>20516</v>
      </c>
      <c r="E6894"/>
      <c r="F6894" t="s">
        <v>44</v>
      </c>
      <c r="G6894"/>
      <c r="H6894">
        <v>29.5</v>
      </c>
      <c r="I6894">
        <v>823</v>
      </c>
      <c r="J6894" t="s">
        <v>270</v>
      </c>
      <c r="K6894">
        <v>36.488601000000003</v>
      </c>
      <c r="L6894">
        <v>-82.319699999999997</v>
      </c>
      <c r="M6894" s="100" t="s">
        <v>38412</v>
      </c>
      <c r="N6894" t="s">
        <v>29031</v>
      </c>
      <c r="O6894" t="s">
        <v>42124</v>
      </c>
      <c r="P6894">
        <v>2</v>
      </c>
      <c r="Q6894" t="s">
        <v>29762</v>
      </c>
      <c r="R6894" t="s">
        <v>25821</v>
      </c>
      <c r="S6894" t="s">
        <v>26197</v>
      </c>
      <c r="T6894" t="s">
        <v>26354</v>
      </c>
      <c r="U6894" t="s">
        <v>26207</v>
      </c>
      <c r="V6894" t="s">
        <v>26204</v>
      </c>
      <c r="W6894" s="91" t="s">
        <v>20513</v>
      </c>
      <c r="X6894" s="91" t="s">
        <v>42137</v>
      </c>
      <c r="Y6894" s="97"/>
      <c r="AA6894" s="91" t="str">
        <v>SFHOL029.5SUB</v>
      </c>
    </row>
    <row r="6895" spans="1:27" s="91" customFormat="1" ht="15" customHeight="1" x14ac:dyDescent="0.35">
      <c r="A6895" t="s">
        <v>20518</v>
      </c>
      <c r="B6895" t="s">
        <v>20517</v>
      </c>
      <c r="C6895" t="s">
        <v>20415</v>
      </c>
      <c r="D6895" t="s">
        <v>20519</v>
      </c>
      <c r="E6895"/>
      <c r="F6895" t="s">
        <v>44</v>
      </c>
      <c r="G6895"/>
      <c r="H6895">
        <v>29.5</v>
      </c>
      <c r="I6895">
        <v>823</v>
      </c>
      <c r="J6895" t="s">
        <v>270</v>
      </c>
      <c r="K6895">
        <v>36.488601009999996</v>
      </c>
      <c r="L6895">
        <v>-82.319699999999997</v>
      </c>
      <c r="M6895" s="100" t="s">
        <v>38412</v>
      </c>
      <c r="N6895" t="s">
        <v>29031</v>
      </c>
      <c r="O6895" t="s">
        <v>42124</v>
      </c>
      <c r="P6895">
        <v>2</v>
      </c>
      <c r="Q6895" t="s">
        <v>29762</v>
      </c>
      <c r="R6895" t="s">
        <v>25821</v>
      </c>
      <c r="S6895" t="s">
        <v>26197</v>
      </c>
      <c r="T6895" t="s">
        <v>26354</v>
      </c>
      <c r="U6895" t="s">
        <v>26207</v>
      </c>
      <c r="V6895" t="s">
        <v>26204</v>
      </c>
      <c r="W6895" s="91" t="s">
        <v>20513</v>
      </c>
      <c r="X6895" s="91" t="s">
        <v>42138</v>
      </c>
      <c r="Y6895" s="97"/>
      <c r="AA6895" s="91" t="str">
        <v>SFHOL029.5SUS</v>
      </c>
    </row>
    <row r="6896" spans="1:27" s="91" customFormat="1" ht="15" customHeight="1" x14ac:dyDescent="0.35">
      <c r="A6896" t="s">
        <v>20521</v>
      </c>
      <c r="B6896" t="s">
        <v>20520</v>
      </c>
      <c r="C6896" t="s">
        <v>20415</v>
      </c>
      <c r="D6896" t="s">
        <v>20522</v>
      </c>
      <c r="E6896"/>
      <c r="F6896" t="s">
        <v>44</v>
      </c>
      <c r="G6896"/>
      <c r="H6896">
        <v>30.8</v>
      </c>
      <c r="I6896">
        <v>822</v>
      </c>
      <c r="J6896" t="s">
        <v>270</v>
      </c>
      <c r="K6896">
        <v>36.474699999999999</v>
      </c>
      <c r="L6896">
        <v>-82.315799999999996</v>
      </c>
      <c r="M6896" s="100" t="s">
        <v>38412</v>
      </c>
      <c r="N6896" t="s">
        <v>29031</v>
      </c>
      <c r="O6896" t="s">
        <v>42124</v>
      </c>
      <c r="P6896">
        <v>2</v>
      </c>
      <c r="Q6896" t="s">
        <v>29762</v>
      </c>
      <c r="R6896" t="s">
        <v>25821</v>
      </c>
      <c r="S6896" t="s">
        <v>26197</v>
      </c>
      <c r="T6896" t="s">
        <v>26354</v>
      </c>
      <c r="U6896" t="s">
        <v>26207</v>
      </c>
      <c r="V6896" t="s">
        <v>26204</v>
      </c>
      <c r="W6896" s="91" t="s">
        <v>20523</v>
      </c>
      <c r="X6896" s="91" t="s">
        <v>33543</v>
      </c>
      <c r="Y6896" s="97"/>
      <c r="AA6896" s="91" t="str">
        <v>SFHOL030.8SU</v>
      </c>
    </row>
    <row r="6897" spans="1:27" s="91" customFormat="1" ht="15" customHeight="1" x14ac:dyDescent="0.35">
      <c r="A6897" t="s">
        <v>20525</v>
      </c>
      <c r="B6897" t="s">
        <v>20524</v>
      </c>
      <c r="C6897" t="s">
        <v>20415</v>
      </c>
      <c r="D6897" t="s">
        <v>20526</v>
      </c>
      <c r="E6897"/>
      <c r="F6897" t="s">
        <v>44</v>
      </c>
      <c r="G6897"/>
      <c r="H6897">
        <v>30.8</v>
      </c>
      <c r="I6897">
        <v>822</v>
      </c>
      <c r="J6897" t="s">
        <v>270</v>
      </c>
      <c r="K6897">
        <v>36.474701000000003</v>
      </c>
      <c r="L6897">
        <v>-82.315799999999996</v>
      </c>
      <c r="M6897" s="100" t="s">
        <v>38412</v>
      </c>
      <c r="N6897" t="s">
        <v>29031</v>
      </c>
      <c r="O6897" t="s">
        <v>42124</v>
      </c>
      <c r="P6897">
        <v>2</v>
      </c>
      <c r="Q6897" t="s">
        <v>29762</v>
      </c>
      <c r="R6897" t="s">
        <v>25821</v>
      </c>
      <c r="S6897" t="s">
        <v>26197</v>
      </c>
      <c r="T6897" t="s">
        <v>26354</v>
      </c>
      <c r="U6897" t="s">
        <v>26207</v>
      </c>
      <c r="V6897" t="s">
        <v>26204</v>
      </c>
      <c r="W6897" s="91" t="s">
        <v>20523</v>
      </c>
      <c r="X6897" s="91" t="s">
        <v>33544</v>
      </c>
      <c r="Y6897" s="97"/>
      <c r="AA6897" s="91" t="str">
        <v>SFHOL030.8SUB</v>
      </c>
    </row>
    <row r="6898" spans="1:27" s="91" customFormat="1" ht="15" customHeight="1" x14ac:dyDescent="0.35">
      <c r="A6898" t="s">
        <v>20528</v>
      </c>
      <c r="B6898" t="s">
        <v>20527</v>
      </c>
      <c r="C6898" t="s">
        <v>20415</v>
      </c>
      <c r="D6898" t="s">
        <v>20529</v>
      </c>
      <c r="E6898"/>
      <c r="F6898" t="s">
        <v>44</v>
      </c>
      <c r="G6898"/>
      <c r="H6898">
        <v>30.8</v>
      </c>
      <c r="I6898">
        <v>822</v>
      </c>
      <c r="J6898" t="s">
        <v>270</v>
      </c>
      <c r="K6898">
        <v>36.474701199999998</v>
      </c>
      <c r="L6898">
        <v>-82.315799999999996</v>
      </c>
      <c r="M6898" s="100" t="s">
        <v>38412</v>
      </c>
      <c r="N6898" t="s">
        <v>29031</v>
      </c>
      <c r="O6898" t="s">
        <v>42124</v>
      </c>
      <c r="P6898">
        <v>2</v>
      </c>
      <c r="Q6898" t="s">
        <v>29762</v>
      </c>
      <c r="R6898" t="s">
        <v>25821</v>
      </c>
      <c r="S6898" t="s">
        <v>26197</v>
      </c>
      <c r="T6898" t="s">
        <v>26354</v>
      </c>
      <c r="U6898" t="s">
        <v>26207</v>
      </c>
      <c r="V6898" t="s">
        <v>26204</v>
      </c>
      <c r="W6898" s="91" t="s">
        <v>20523</v>
      </c>
      <c r="X6898" s="91" t="s">
        <v>33544</v>
      </c>
      <c r="Y6898" s="97"/>
      <c r="AA6898" s="91" t="str">
        <v>SFHOL030.8SUS</v>
      </c>
    </row>
    <row r="6899" spans="1:27" s="91" customFormat="1" ht="15" customHeight="1" x14ac:dyDescent="0.35">
      <c r="A6899" t="s">
        <v>20531</v>
      </c>
      <c r="B6899" t="s">
        <v>20530</v>
      </c>
      <c r="C6899" t="s">
        <v>20415</v>
      </c>
      <c r="D6899" t="s">
        <v>20532</v>
      </c>
      <c r="E6899"/>
      <c r="F6899" t="s">
        <v>44</v>
      </c>
      <c r="G6899"/>
      <c r="H6899">
        <v>33</v>
      </c>
      <c r="I6899">
        <v>814</v>
      </c>
      <c r="J6899" t="s">
        <v>270</v>
      </c>
      <c r="K6899">
        <v>36.468049999999998</v>
      </c>
      <c r="L6899">
        <v>-82.283879999999996</v>
      </c>
      <c r="M6899" s="100" t="s">
        <v>38412</v>
      </c>
      <c r="N6899" t="s">
        <v>29031</v>
      </c>
      <c r="O6899" t="s">
        <v>42124</v>
      </c>
      <c r="P6899">
        <v>2</v>
      </c>
      <c r="Q6899" t="s">
        <v>29762</v>
      </c>
      <c r="R6899" t="s">
        <v>25821</v>
      </c>
      <c r="S6899" t="s">
        <v>26197</v>
      </c>
      <c r="T6899" t="s">
        <v>26354</v>
      </c>
      <c r="U6899" t="s">
        <v>26207</v>
      </c>
      <c r="V6899" t="s">
        <v>26204</v>
      </c>
      <c r="W6899" s="91" t="s">
        <v>20533</v>
      </c>
      <c r="X6899" s="91" t="s">
        <v>33545</v>
      </c>
      <c r="Y6899" s="97"/>
      <c r="AA6899" s="91" t="str">
        <v>SFHOL033.0SU</v>
      </c>
    </row>
    <row r="6900" spans="1:27" s="91" customFormat="1" ht="15" customHeight="1" x14ac:dyDescent="0.35">
      <c r="A6900" t="s">
        <v>20535</v>
      </c>
      <c r="B6900" t="s">
        <v>20534</v>
      </c>
      <c r="C6900" t="s">
        <v>20415</v>
      </c>
      <c r="D6900" t="s">
        <v>20536</v>
      </c>
      <c r="E6900"/>
      <c r="F6900" t="s">
        <v>44</v>
      </c>
      <c r="G6900"/>
      <c r="H6900">
        <v>33</v>
      </c>
      <c r="I6900">
        <v>814</v>
      </c>
      <c r="J6900" t="s">
        <v>270</v>
      </c>
      <c r="K6900">
        <v>36.468050099999999</v>
      </c>
      <c r="L6900">
        <v>-82.283879999999996</v>
      </c>
      <c r="M6900" s="100" t="s">
        <v>38412</v>
      </c>
      <c r="N6900" t="s">
        <v>29031</v>
      </c>
      <c r="O6900" t="s">
        <v>42124</v>
      </c>
      <c r="P6900">
        <v>2</v>
      </c>
      <c r="Q6900" t="s">
        <v>29762</v>
      </c>
      <c r="R6900" t="s">
        <v>25821</v>
      </c>
      <c r="S6900" t="s">
        <v>26197</v>
      </c>
      <c r="T6900" t="s">
        <v>26354</v>
      </c>
      <c r="U6900" t="s">
        <v>26207</v>
      </c>
      <c r="V6900" t="s">
        <v>26204</v>
      </c>
      <c r="X6900" s="91" t="s">
        <v>35951</v>
      </c>
      <c r="Y6900" s="97"/>
      <c r="AA6900" s="91" t="str">
        <v>SFHOL033.0SUB</v>
      </c>
    </row>
    <row r="6901" spans="1:27" s="91" customFormat="1" ht="15" customHeight="1" x14ac:dyDescent="0.35">
      <c r="A6901" t="s">
        <v>20538</v>
      </c>
      <c r="B6901" t="s">
        <v>20537</v>
      </c>
      <c r="C6901" t="s">
        <v>20415</v>
      </c>
      <c r="D6901" t="s">
        <v>20539</v>
      </c>
      <c r="E6901"/>
      <c r="F6901" t="s">
        <v>44</v>
      </c>
      <c r="G6901"/>
      <c r="H6901">
        <v>33</v>
      </c>
      <c r="I6901">
        <v>814</v>
      </c>
      <c r="J6901" t="s">
        <v>270</v>
      </c>
      <c r="K6901">
        <v>36.468050120000001</v>
      </c>
      <c r="L6901">
        <v>-82.283879999999996</v>
      </c>
      <c r="M6901" s="100" t="s">
        <v>38412</v>
      </c>
      <c r="N6901" t="s">
        <v>29031</v>
      </c>
      <c r="O6901" t="s">
        <v>42124</v>
      </c>
      <c r="P6901">
        <v>2</v>
      </c>
      <c r="Q6901" t="s">
        <v>29762</v>
      </c>
      <c r="R6901" t="s">
        <v>25821</v>
      </c>
      <c r="S6901" t="s">
        <v>26197</v>
      </c>
      <c r="T6901" t="s">
        <v>26354</v>
      </c>
      <c r="U6901" t="s">
        <v>26207</v>
      </c>
      <c r="V6901" t="s">
        <v>26204</v>
      </c>
      <c r="X6901" s="91" t="s">
        <v>35951</v>
      </c>
      <c r="Y6901" s="97"/>
      <c r="AA6901" s="91" t="str">
        <v>SFHOL033.0SUS</v>
      </c>
    </row>
    <row r="6902" spans="1:27" s="91" customFormat="1" ht="15" customHeight="1" x14ac:dyDescent="0.35">
      <c r="A6902" t="s">
        <v>20541</v>
      </c>
      <c r="B6902" t="s">
        <v>20540</v>
      </c>
      <c r="C6902" t="s">
        <v>20415</v>
      </c>
      <c r="D6902" t="s">
        <v>20542</v>
      </c>
      <c r="E6902"/>
      <c r="F6902" t="s">
        <v>44</v>
      </c>
      <c r="G6902"/>
      <c r="H6902">
        <v>34.299999999999997</v>
      </c>
      <c r="I6902">
        <v>812</v>
      </c>
      <c r="J6902" t="s">
        <v>270</v>
      </c>
      <c r="K6902">
        <v>36.476399999999998</v>
      </c>
      <c r="L6902">
        <v>-82.263900000000007</v>
      </c>
      <c r="M6902" s="100" t="s">
        <v>38412</v>
      </c>
      <c r="N6902" t="s">
        <v>29031</v>
      </c>
      <c r="O6902" t="s">
        <v>42124</v>
      </c>
      <c r="P6902">
        <v>2</v>
      </c>
      <c r="Q6902" t="s">
        <v>29762</v>
      </c>
      <c r="R6902" t="s">
        <v>25821</v>
      </c>
      <c r="S6902" t="s">
        <v>26197</v>
      </c>
      <c r="T6902" t="s">
        <v>26354</v>
      </c>
      <c r="U6902" t="s">
        <v>26207</v>
      </c>
      <c r="V6902" t="s">
        <v>26204</v>
      </c>
      <c r="W6902" s="91" t="s">
        <v>20543</v>
      </c>
      <c r="X6902" s="91" t="s">
        <v>33546</v>
      </c>
      <c r="Y6902" s="97"/>
      <c r="AA6902" s="91" t="str">
        <v>SFHOL034.3SU</v>
      </c>
    </row>
    <row r="6903" spans="1:27" s="91" customFormat="1" ht="15" customHeight="1" x14ac:dyDescent="0.35">
      <c r="A6903" t="s">
        <v>20545</v>
      </c>
      <c r="B6903" t="s">
        <v>20544</v>
      </c>
      <c r="C6903" t="s">
        <v>20415</v>
      </c>
      <c r="D6903" t="s">
        <v>20546</v>
      </c>
      <c r="E6903"/>
      <c r="F6903" t="s">
        <v>44</v>
      </c>
      <c r="G6903"/>
      <c r="H6903">
        <v>34.299999999999997</v>
      </c>
      <c r="I6903">
        <v>812</v>
      </c>
      <c r="J6903" t="s">
        <v>270</v>
      </c>
      <c r="K6903">
        <v>36.476401000000003</v>
      </c>
      <c r="L6903">
        <v>-82.263900000000007</v>
      </c>
      <c r="M6903" s="100" t="s">
        <v>38412</v>
      </c>
      <c r="N6903" t="s">
        <v>29031</v>
      </c>
      <c r="O6903" t="s">
        <v>42124</v>
      </c>
      <c r="P6903">
        <v>2</v>
      </c>
      <c r="Q6903" t="s">
        <v>29762</v>
      </c>
      <c r="R6903" t="s">
        <v>25821</v>
      </c>
      <c r="S6903" t="s">
        <v>26197</v>
      </c>
      <c r="T6903" t="s">
        <v>26354</v>
      </c>
      <c r="U6903" t="s">
        <v>26207</v>
      </c>
      <c r="V6903" t="s">
        <v>26204</v>
      </c>
      <c r="W6903" s="91" t="s">
        <v>20543</v>
      </c>
      <c r="X6903" s="91" t="s">
        <v>33546</v>
      </c>
      <c r="Y6903" s="97"/>
      <c r="AA6903" s="91" t="str">
        <v>SFHOL034.3SUB</v>
      </c>
    </row>
    <row r="6904" spans="1:27" s="91" customFormat="1" ht="15" customHeight="1" x14ac:dyDescent="0.35">
      <c r="A6904" t="s">
        <v>20548</v>
      </c>
      <c r="B6904" t="s">
        <v>20547</v>
      </c>
      <c r="C6904" t="s">
        <v>20415</v>
      </c>
      <c r="D6904" t="s">
        <v>20549</v>
      </c>
      <c r="E6904"/>
      <c r="F6904" t="s">
        <v>44</v>
      </c>
      <c r="G6904"/>
      <c r="H6904">
        <v>34.299999999999997</v>
      </c>
      <c r="I6904">
        <v>812</v>
      </c>
      <c r="J6904" t="s">
        <v>270</v>
      </c>
      <c r="K6904">
        <v>36.476401199999998</v>
      </c>
      <c r="L6904">
        <v>-82.263900000000007</v>
      </c>
      <c r="M6904" s="100" t="s">
        <v>38412</v>
      </c>
      <c r="N6904" t="s">
        <v>29031</v>
      </c>
      <c r="O6904" t="s">
        <v>42124</v>
      </c>
      <c r="P6904">
        <v>2</v>
      </c>
      <c r="Q6904" t="s">
        <v>29762</v>
      </c>
      <c r="R6904" t="s">
        <v>25821</v>
      </c>
      <c r="S6904" t="s">
        <v>26197</v>
      </c>
      <c r="T6904" t="s">
        <v>26354</v>
      </c>
      <c r="U6904" t="s">
        <v>26207</v>
      </c>
      <c r="V6904" t="s">
        <v>26204</v>
      </c>
      <c r="W6904" s="91" t="s">
        <v>20543</v>
      </c>
      <c r="X6904" s="91" t="s">
        <v>33546</v>
      </c>
      <c r="Y6904" s="97"/>
      <c r="AA6904" s="91" t="str">
        <v>SFHOL034.3SUS</v>
      </c>
    </row>
    <row r="6905" spans="1:27" s="91" customFormat="1" ht="15" customHeight="1" x14ac:dyDescent="0.35">
      <c r="A6905" t="s">
        <v>20551</v>
      </c>
      <c r="B6905" t="s">
        <v>20550</v>
      </c>
      <c r="C6905" t="s">
        <v>20415</v>
      </c>
      <c r="D6905" t="s">
        <v>20552</v>
      </c>
      <c r="E6905"/>
      <c r="F6905" t="s">
        <v>44</v>
      </c>
      <c r="G6905"/>
      <c r="H6905">
        <v>35.1</v>
      </c>
      <c r="I6905">
        <v>795</v>
      </c>
      <c r="J6905" t="s">
        <v>270</v>
      </c>
      <c r="K6905">
        <v>36.474400000000003</v>
      </c>
      <c r="L6905">
        <v>-82.252799999999993</v>
      </c>
      <c r="M6905" s="100" t="s">
        <v>38412</v>
      </c>
      <c r="N6905" t="s">
        <v>29031</v>
      </c>
      <c r="O6905" t="s">
        <v>42125</v>
      </c>
      <c r="P6905">
        <v>2</v>
      </c>
      <c r="Q6905" t="s">
        <v>28390</v>
      </c>
      <c r="R6905" t="s">
        <v>25821</v>
      </c>
      <c r="S6905" t="s">
        <v>26197</v>
      </c>
      <c r="T6905"/>
      <c r="U6905" t="s">
        <v>26198</v>
      </c>
      <c r="V6905" t="s">
        <v>26204</v>
      </c>
      <c r="X6905" s="91" t="s">
        <v>34418</v>
      </c>
      <c r="Y6905" s="97"/>
      <c r="AA6905" s="91" t="str">
        <v>SFHOL035.1SU</v>
      </c>
    </row>
    <row r="6906" spans="1:27" s="91" customFormat="1" ht="15" customHeight="1" x14ac:dyDescent="0.35">
      <c r="A6906" t="s">
        <v>20554</v>
      </c>
      <c r="B6906" t="s">
        <v>20553</v>
      </c>
      <c r="C6906" t="s">
        <v>20415</v>
      </c>
      <c r="D6906" t="s">
        <v>20555</v>
      </c>
      <c r="E6906"/>
      <c r="F6906" t="s">
        <v>44</v>
      </c>
      <c r="G6906"/>
      <c r="H6906">
        <v>35.5</v>
      </c>
      <c r="I6906">
        <v>789</v>
      </c>
      <c r="J6906" t="s">
        <v>270</v>
      </c>
      <c r="K6906">
        <v>36.472000000000001</v>
      </c>
      <c r="L6906">
        <v>-82.244699999999995</v>
      </c>
      <c r="M6906" s="100" t="s">
        <v>38412</v>
      </c>
      <c r="N6906" t="s">
        <v>29031</v>
      </c>
      <c r="O6906" t="s">
        <v>42125</v>
      </c>
      <c r="P6906">
        <v>2</v>
      </c>
      <c r="Q6906" t="s">
        <v>28390</v>
      </c>
      <c r="R6906" t="s">
        <v>25821</v>
      </c>
      <c r="S6906" t="s">
        <v>26197</v>
      </c>
      <c r="T6906"/>
      <c r="U6906" t="s">
        <v>26198</v>
      </c>
      <c r="V6906" t="s">
        <v>26204</v>
      </c>
      <c r="X6906" s="91" t="s">
        <v>33547</v>
      </c>
      <c r="Y6906" s="97"/>
      <c r="AA6906" s="91" t="str">
        <v>SFHOL035.5SU</v>
      </c>
    </row>
    <row r="6907" spans="1:27" s="91" customFormat="1" ht="15" customHeight="1" x14ac:dyDescent="0.35">
      <c r="A6907" t="s">
        <v>20557</v>
      </c>
      <c r="B6907" t="s">
        <v>20556</v>
      </c>
      <c r="C6907" t="s">
        <v>20415</v>
      </c>
      <c r="D6907" t="s">
        <v>20558</v>
      </c>
      <c r="E6907"/>
      <c r="F6907" t="s">
        <v>44</v>
      </c>
      <c r="G6907"/>
      <c r="H6907">
        <v>35.5</v>
      </c>
      <c r="I6907">
        <v>789</v>
      </c>
      <c r="J6907" t="s">
        <v>270</v>
      </c>
      <c r="K6907">
        <v>36.472009999999997</v>
      </c>
      <c r="L6907">
        <v>-82.244699999999995</v>
      </c>
      <c r="M6907" s="100" t="s">
        <v>38412</v>
      </c>
      <c r="N6907" t="s">
        <v>29031</v>
      </c>
      <c r="O6907" t="s">
        <v>42125</v>
      </c>
      <c r="P6907">
        <v>2</v>
      </c>
      <c r="Q6907" t="s">
        <v>28390</v>
      </c>
      <c r="R6907" t="s">
        <v>25821</v>
      </c>
      <c r="S6907" t="s">
        <v>26197</v>
      </c>
      <c r="T6907"/>
      <c r="U6907" t="s">
        <v>26198</v>
      </c>
      <c r="V6907" t="s">
        <v>26204</v>
      </c>
      <c r="W6907" s="91" t="s">
        <v>42126</v>
      </c>
      <c r="X6907" s="91" t="s">
        <v>33548</v>
      </c>
      <c r="Y6907" s="97"/>
      <c r="AA6907" s="91" t="str">
        <v>SFHOL035.5SUB</v>
      </c>
    </row>
    <row r="6908" spans="1:27" s="91" customFormat="1" ht="15" customHeight="1" x14ac:dyDescent="0.35">
      <c r="A6908" t="s">
        <v>20560</v>
      </c>
      <c r="B6908" t="s">
        <v>20559</v>
      </c>
      <c r="C6908" t="s">
        <v>20415</v>
      </c>
      <c r="D6908" t="s">
        <v>20561</v>
      </c>
      <c r="E6908"/>
      <c r="F6908" t="s">
        <v>44</v>
      </c>
      <c r="G6908"/>
      <c r="H6908">
        <v>35.5</v>
      </c>
      <c r="I6908">
        <v>789</v>
      </c>
      <c r="J6908" t="s">
        <v>270</v>
      </c>
      <c r="K6908">
        <v>36.472011999999999</v>
      </c>
      <c r="L6908">
        <v>-82.244699999999995</v>
      </c>
      <c r="M6908" s="100" t="s">
        <v>38412</v>
      </c>
      <c r="N6908" t="s">
        <v>29031</v>
      </c>
      <c r="O6908" t="s">
        <v>42125</v>
      </c>
      <c r="P6908">
        <v>2</v>
      </c>
      <c r="Q6908" t="s">
        <v>28390</v>
      </c>
      <c r="R6908" t="s">
        <v>25821</v>
      </c>
      <c r="S6908" t="s">
        <v>26197</v>
      </c>
      <c r="T6908"/>
      <c r="U6908" t="s">
        <v>26198</v>
      </c>
      <c r="V6908" t="s">
        <v>26204</v>
      </c>
      <c r="W6908" s="91" t="s">
        <v>42126</v>
      </c>
      <c r="X6908" s="91" t="s">
        <v>33549</v>
      </c>
      <c r="Y6908" s="97"/>
      <c r="AA6908" s="91" t="str">
        <v>SFHOL035.5SUS</v>
      </c>
    </row>
    <row r="6909" spans="1:27" s="91" customFormat="1" ht="15" customHeight="1" x14ac:dyDescent="0.35">
      <c r="A6909" t="s">
        <v>20563</v>
      </c>
      <c r="B6909" t="s">
        <v>20562</v>
      </c>
      <c r="C6909" t="s">
        <v>20415</v>
      </c>
      <c r="D6909" t="s">
        <v>29371</v>
      </c>
      <c r="E6909"/>
      <c r="F6909" t="s">
        <v>44</v>
      </c>
      <c r="G6909"/>
      <c r="H6909">
        <v>39.450000000000003</v>
      </c>
      <c r="I6909">
        <v>764</v>
      </c>
      <c r="J6909" t="s">
        <v>270</v>
      </c>
      <c r="K6909">
        <v>36.486400000000003</v>
      </c>
      <c r="L6909">
        <v>-82.195300000000003</v>
      </c>
      <c r="M6909" s="100" t="s">
        <v>38412</v>
      </c>
      <c r="N6909" t="s">
        <v>29031</v>
      </c>
      <c r="O6909" t="s">
        <v>42125</v>
      </c>
      <c r="P6909">
        <v>2</v>
      </c>
      <c r="Q6909" t="s">
        <v>28390</v>
      </c>
      <c r="R6909" t="s">
        <v>25821</v>
      </c>
      <c r="S6909" t="s">
        <v>26197</v>
      </c>
      <c r="T6909"/>
      <c r="U6909" t="s">
        <v>26198</v>
      </c>
      <c r="V6909" t="s">
        <v>26204</v>
      </c>
      <c r="W6909" s="91" t="s">
        <v>35952</v>
      </c>
      <c r="X6909" s="91" t="s">
        <v>35953</v>
      </c>
      <c r="Y6909" s="97"/>
      <c r="AA6909" s="91" t="str">
        <v>SFHOL039.5SU</v>
      </c>
    </row>
    <row r="6910" spans="1:27" s="91" customFormat="1" ht="15" customHeight="1" x14ac:dyDescent="0.35">
      <c r="A6910" t="s">
        <v>20565</v>
      </c>
      <c r="B6910" t="s">
        <v>20564</v>
      </c>
      <c r="C6910" t="s">
        <v>20415</v>
      </c>
      <c r="D6910" t="s">
        <v>20566</v>
      </c>
      <c r="E6910"/>
      <c r="F6910" t="s">
        <v>44</v>
      </c>
      <c r="G6910"/>
      <c r="H6910">
        <v>41.4</v>
      </c>
      <c r="I6910">
        <v>761</v>
      </c>
      <c r="J6910" t="s">
        <v>270</v>
      </c>
      <c r="K6910">
        <v>36.495199999999997</v>
      </c>
      <c r="L6910">
        <v>-82.168000000000006</v>
      </c>
      <c r="M6910" s="100" t="s">
        <v>38412</v>
      </c>
      <c r="N6910" t="s">
        <v>29031</v>
      </c>
      <c r="O6910" t="s">
        <v>42125</v>
      </c>
      <c r="P6910">
        <v>2</v>
      </c>
      <c r="Q6910" t="s">
        <v>28390</v>
      </c>
      <c r="R6910" t="s">
        <v>25821</v>
      </c>
      <c r="S6910" t="s">
        <v>26197</v>
      </c>
      <c r="T6910"/>
      <c r="U6910" t="s">
        <v>26198</v>
      </c>
      <c r="V6910" t="s">
        <v>26204</v>
      </c>
      <c r="X6910" s="91" t="s">
        <v>34418</v>
      </c>
      <c r="Y6910" s="97"/>
      <c r="AA6910" s="91" t="str">
        <v>SFHOL041.4SU</v>
      </c>
    </row>
    <row r="6911" spans="1:27" s="91" customFormat="1" ht="15" customHeight="1" x14ac:dyDescent="0.35">
      <c r="A6911" t="s">
        <v>20568</v>
      </c>
      <c r="B6911" t="s">
        <v>20567</v>
      </c>
      <c r="C6911" t="s">
        <v>20415</v>
      </c>
      <c r="D6911" t="s">
        <v>20569</v>
      </c>
      <c r="E6911"/>
      <c r="F6911" t="s">
        <v>44</v>
      </c>
      <c r="G6911"/>
      <c r="H6911">
        <v>44</v>
      </c>
      <c r="I6911">
        <v>750</v>
      </c>
      <c r="J6911" t="s">
        <v>270</v>
      </c>
      <c r="K6911">
        <v>36.5167</v>
      </c>
      <c r="L6911">
        <v>-82.145799999999994</v>
      </c>
      <c r="M6911" s="100" t="s">
        <v>38412</v>
      </c>
      <c r="N6911" t="s">
        <v>29031</v>
      </c>
      <c r="O6911" t="s">
        <v>42375</v>
      </c>
      <c r="P6911">
        <v>2</v>
      </c>
      <c r="Q6911" t="s">
        <v>28390</v>
      </c>
      <c r="R6911" t="s">
        <v>25821</v>
      </c>
      <c r="S6911" t="s">
        <v>26197</v>
      </c>
      <c r="T6911"/>
      <c r="U6911" t="s">
        <v>26198</v>
      </c>
      <c r="V6911" t="s">
        <v>26204</v>
      </c>
      <c r="Y6911" s="97"/>
      <c r="AA6911" s="91" t="str">
        <v>SFHOL044.0SU</v>
      </c>
    </row>
    <row r="6912" spans="1:27" s="91" customFormat="1" ht="15" customHeight="1" x14ac:dyDescent="0.35">
      <c r="A6912" t="s">
        <v>20571</v>
      </c>
      <c r="B6912" t="s">
        <v>20570</v>
      </c>
      <c r="C6912" t="s">
        <v>20415</v>
      </c>
      <c r="D6912" t="s">
        <v>29372</v>
      </c>
      <c r="E6912"/>
      <c r="F6912" t="s">
        <v>44</v>
      </c>
      <c r="G6912"/>
      <c r="H6912">
        <v>44.4</v>
      </c>
      <c r="I6912">
        <v>749</v>
      </c>
      <c r="J6912" t="s">
        <v>270</v>
      </c>
      <c r="K6912">
        <v>36.513399999999997</v>
      </c>
      <c r="L6912">
        <v>-82.141400000000004</v>
      </c>
      <c r="M6912" s="100" t="s">
        <v>38412</v>
      </c>
      <c r="N6912" t="s">
        <v>29031</v>
      </c>
      <c r="O6912" t="s">
        <v>42375</v>
      </c>
      <c r="P6912">
        <v>2</v>
      </c>
      <c r="Q6912" t="s">
        <v>28390</v>
      </c>
      <c r="R6912" t="s">
        <v>25821</v>
      </c>
      <c r="S6912" t="s">
        <v>26197</v>
      </c>
      <c r="T6912"/>
      <c r="U6912" t="s">
        <v>26198</v>
      </c>
      <c r="V6912" t="s">
        <v>26204</v>
      </c>
      <c r="W6912" s="91" t="s">
        <v>35954</v>
      </c>
      <c r="X6912" s="91" t="s">
        <v>35955</v>
      </c>
      <c r="Y6912" s="97"/>
      <c r="AA6912" s="91" t="str">
        <v>SFHOL044.4SU</v>
      </c>
    </row>
    <row r="6913" spans="1:27" s="91" customFormat="1" ht="15" customHeight="1" x14ac:dyDescent="0.35">
      <c r="A6913" t="s">
        <v>20573</v>
      </c>
      <c r="B6913" t="s">
        <v>20572</v>
      </c>
      <c r="C6913" t="s">
        <v>20415</v>
      </c>
      <c r="D6913" t="s">
        <v>20574</v>
      </c>
      <c r="E6913"/>
      <c r="F6913" t="s">
        <v>44</v>
      </c>
      <c r="G6913"/>
      <c r="H6913">
        <v>45.5</v>
      </c>
      <c r="I6913">
        <v>719</v>
      </c>
      <c r="J6913" t="s">
        <v>270</v>
      </c>
      <c r="K6913">
        <v>36.511839999999999</v>
      </c>
      <c r="L6913">
        <v>-82.126580000000004</v>
      </c>
      <c r="M6913" s="100" t="s">
        <v>38412</v>
      </c>
      <c r="N6913" t="s">
        <v>29031</v>
      </c>
      <c r="O6913" t="s">
        <v>42375</v>
      </c>
      <c r="P6913">
        <v>2</v>
      </c>
      <c r="Q6913" t="s">
        <v>28391</v>
      </c>
      <c r="R6913" t="s">
        <v>25821</v>
      </c>
      <c r="S6913" t="s">
        <v>26197</v>
      </c>
      <c r="T6913"/>
      <c r="U6913" t="s">
        <v>26198</v>
      </c>
      <c r="V6913" t="s">
        <v>26204</v>
      </c>
      <c r="X6913" s="91" t="s">
        <v>35956</v>
      </c>
      <c r="Y6913" s="97"/>
      <c r="AA6913" s="91" t="str">
        <v>SFHOL045.5SU</v>
      </c>
    </row>
    <row r="6914" spans="1:27" s="91" customFormat="1" ht="15" customHeight="1" x14ac:dyDescent="0.35">
      <c r="A6914" t="s">
        <v>20576</v>
      </c>
      <c r="B6914" t="s">
        <v>20575</v>
      </c>
      <c r="C6914" t="s">
        <v>20415</v>
      </c>
      <c r="D6914" t="s">
        <v>20577</v>
      </c>
      <c r="E6914"/>
      <c r="F6914" t="s">
        <v>44</v>
      </c>
      <c r="G6914"/>
      <c r="H6914">
        <v>49.2</v>
      </c>
      <c r="I6914">
        <v>704</v>
      </c>
      <c r="J6914" t="s">
        <v>270</v>
      </c>
      <c r="K6914">
        <v>36.522100000000002</v>
      </c>
      <c r="L6914">
        <v>-82.101299999999995</v>
      </c>
      <c r="M6914" s="100" t="s">
        <v>38412</v>
      </c>
      <c r="N6914" t="s">
        <v>29031</v>
      </c>
      <c r="O6914" t="s">
        <v>42375</v>
      </c>
      <c r="P6914">
        <v>2</v>
      </c>
      <c r="Q6914" t="s">
        <v>28391</v>
      </c>
      <c r="R6914" t="s">
        <v>25821</v>
      </c>
      <c r="S6914" t="s">
        <v>26197</v>
      </c>
      <c r="T6914"/>
      <c r="U6914" t="s">
        <v>26198</v>
      </c>
      <c r="V6914" t="s">
        <v>26204</v>
      </c>
      <c r="W6914" s="91" t="s">
        <v>35957</v>
      </c>
      <c r="X6914" s="91" t="s">
        <v>30549</v>
      </c>
      <c r="Y6914" s="97"/>
      <c r="AA6914" s="91" t="str">
        <v>SFHOL049.2SU</v>
      </c>
    </row>
    <row r="6915" spans="1:27" s="91" customFormat="1" ht="15" customHeight="1" x14ac:dyDescent="0.35">
      <c r="A6915" t="s">
        <v>20579</v>
      </c>
      <c r="B6915" t="s">
        <v>20578</v>
      </c>
      <c r="C6915" t="s">
        <v>20415</v>
      </c>
      <c r="D6915" t="s">
        <v>20580</v>
      </c>
      <c r="E6915"/>
      <c r="F6915" t="s">
        <v>28994</v>
      </c>
      <c r="G6915"/>
      <c r="H6915">
        <v>50</v>
      </c>
      <c r="I6915">
        <v>700</v>
      </c>
      <c r="J6915" t="s">
        <v>270</v>
      </c>
      <c r="K6915">
        <v>36.525599999999997</v>
      </c>
      <c r="L6915">
        <v>-82.084699999999998</v>
      </c>
      <c r="M6915" s="100" t="s">
        <v>38412</v>
      </c>
      <c r="N6915" t="s">
        <v>29031</v>
      </c>
      <c r="O6915" t="s">
        <v>42745</v>
      </c>
      <c r="P6915">
        <v>2</v>
      </c>
      <c r="Q6915" t="s">
        <v>28392</v>
      </c>
      <c r="R6915" t="s">
        <v>25821</v>
      </c>
      <c r="S6915" t="s">
        <v>26197</v>
      </c>
      <c r="T6915" t="s">
        <v>28393</v>
      </c>
      <c r="U6915" t="s">
        <v>26207</v>
      </c>
      <c r="V6915" t="s">
        <v>26204</v>
      </c>
      <c r="W6915" s="91" t="s">
        <v>41726</v>
      </c>
      <c r="X6915" s="91" t="s">
        <v>41727</v>
      </c>
      <c r="Y6915" s="97"/>
      <c r="AA6915" s="91" t="str">
        <v>SFHOL050.0SU</v>
      </c>
    </row>
    <row r="6916" spans="1:27" s="91" customFormat="1" ht="15" customHeight="1" x14ac:dyDescent="0.35">
      <c r="A6916" s="310" t="s">
        <v>38129</v>
      </c>
      <c r="B6916" s="310" t="s">
        <v>38130</v>
      </c>
      <c r="C6916" s="310" t="s">
        <v>38131</v>
      </c>
      <c r="D6916" s="310" t="s">
        <v>38132</v>
      </c>
      <c r="E6916" s="310"/>
      <c r="F6916" s="310" t="s">
        <v>28994</v>
      </c>
      <c r="G6916" s="310"/>
      <c r="H6916" s="314">
        <v>57.5</v>
      </c>
      <c r="I6916" s="314">
        <v>671</v>
      </c>
      <c r="J6916" s="310" t="s">
        <v>270</v>
      </c>
      <c r="K6916" s="314">
        <v>36.560429999999997</v>
      </c>
      <c r="L6916" s="314">
        <v>-82.049549999999996</v>
      </c>
      <c r="M6916" s="314" t="s">
        <v>38412</v>
      </c>
      <c r="N6916" s="310" t="s">
        <v>29031</v>
      </c>
      <c r="O6916" s="310" t="s">
        <v>42745</v>
      </c>
      <c r="P6916" s="314">
        <v>2</v>
      </c>
      <c r="Q6916" s="310" t="s">
        <v>28392</v>
      </c>
      <c r="R6916" s="310" t="s">
        <v>25821</v>
      </c>
      <c r="S6916" s="310" t="s">
        <v>26197</v>
      </c>
      <c r="T6916" s="310" t="s">
        <v>28393</v>
      </c>
      <c r="U6916" s="310" t="s">
        <v>26207</v>
      </c>
      <c r="V6916" s="310" t="s">
        <v>26204</v>
      </c>
      <c r="Y6916" s="97"/>
      <c r="AA6916" s="91" t="str">
        <v>SFHOL057.5SU</v>
      </c>
    </row>
    <row r="6917" spans="1:27" s="91" customFormat="1" ht="15" customHeight="1" x14ac:dyDescent="0.35">
      <c r="A6917" s="310" t="s">
        <v>38133</v>
      </c>
      <c r="B6917" s="310" t="s">
        <v>38134</v>
      </c>
      <c r="C6917" s="310" t="s">
        <v>38131</v>
      </c>
      <c r="D6917" s="310" t="s">
        <v>38135</v>
      </c>
      <c r="E6917" s="310"/>
      <c r="F6917" s="310" t="s">
        <v>28994</v>
      </c>
      <c r="G6917" s="310"/>
      <c r="H6917" s="314">
        <v>58</v>
      </c>
      <c r="I6917" s="314">
        <v>670</v>
      </c>
      <c r="J6917" s="310" t="s">
        <v>270</v>
      </c>
      <c r="K6917" s="314">
        <v>36.565399999999997</v>
      </c>
      <c r="L6917" s="314">
        <v>-82.041870000000003</v>
      </c>
      <c r="M6917" s="314" t="s">
        <v>38412</v>
      </c>
      <c r="N6917" s="310" t="s">
        <v>29031</v>
      </c>
      <c r="O6917" s="310" t="s">
        <v>42745</v>
      </c>
      <c r="P6917" s="314">
        <v>2</v>
      </c>
      <c r="Q6917" s="310" t="s">
        <v>28392</v>
      </c>
      <c r="R6917" s="310" t="s">
        <v>25821</v>
      </c>
      <c r="S6917" s="310" t="s">
        <v>26197</v>
      </c>
      <c r="T6917" s="310" t="s">
        <v>28393</v>
      </c>
      <c r="U6917" s="310" t="s">
        <v>26207</v>
      </c>
      <c r="V6917" s="310" t="s">
        <v>26204</v>
      </c>
      <c r="Y6917" s="97"/>
      <c r="AA6917" s="91" t="str">
        <v>SFHOL058.0SU</v>
      </c>
    </row>
    <row r="6918" spans="1:27" s="91" customFormat="1" ht="15" customHeight="1" x14ac:dyDescent="0.35">
      <c r="A6918" t="s">
        <v>20582</v>
      </c>
      <c r="B6918" t="s">
        <v>20581</v>
      </c>
      <c r="C6918" t="s">
        <v>20415</v>
      </c>
      <c r="D6918" t="s">
        <v>20583</v>
      </c>
      <c r="E6918"/>
      <c r="F6918" t="s">
        <v>28994</v>
      </c>
      <c r="G6918"/>
      <c r="H6918">
        <v>62.7</v>
      </c>
      <c r="I6918">
        <v>688.33</v>
      </c>
      <c r="J6918" t="s">
        <v>270</v>
      </c>
      <c r="K6918">
        <v>36.5931</v>
      </c>
      <c r="L6918">
        <v>-82.015799999999999</v>
      </c>
      <c r="M6918" s="100" t="s">
        <v>38412</v>
      </c>
      <c r="N6918" t="s">
        <v>29031</v>
      </c>
      <c r="O6918" t="s">
        <v>42745</v>
      </c>
      <c r="P6918">
        <v>2</v>
      </c>
      <c r="Q6918" t="s">
        <v>28392</v>
      </c>
      <c r="R6918" t="s">
        <v>25821</v>
      </c>
      <c r="S6918" t="s">
        <v>26197</v>
      </c>
      <c r="T6918" t="s">
        <v>28393</v>
      </c>
      <c r="U6918" t="s">
        <v>26207</v>
      </c>
      <c r="V6918" t="s">
        <v>26204</v>
      </c>
      <c r="W6918" s="91" t="s">
        <v>41728</v>
      </c>
      <c r="X6918" s="91" t="s">
        <v>35958</v>
      </c>
      <c r="Y6918" s="97"/>
      <c r="AA6918" s="91" t="str">
        <v>SFHOL062.7SU</v>
      </c>
    </row>
    <row r="6919" spans="1:27" s="91" customFormat="1" ht="15" customHeight="1" x14ac:dyDescent="0.35">
      <c r="A6919" t="s">
        <v>20585</v>
      </c>
      <c r="B6919" t="s">
        <v>20584</v>
      </c>
      <c r="C6919" t="s">
        <v>20415</v>
      </c>
      <c r="D6919" t="s">
        <v>20586</v>
      </c>
      <c r="E6919"/>
      <c r="F6919" t="s">
        <v>28981</v>
      </c>
      <c r="G6919"/>
      <c r="H6919">
        <v>70.8</v>
      </c>
      <c r="I6919">
        <v>567.32000000000005</v>
      </c>
      <c r="J6919" t="s">
        <v>230</v>
      </c>
      <c r="K6919">
        <v>36.647799999999997</v>
      </c>
      <c r="L6919">
        <v>-81.923199999999994</v>
      </c>
      <c r="M6919" s="100" t="s">
        <v>38412</v>
      </c>
      <c r="N6919" t="s">
        <v>29031</v>
      </c>
      <c r="O6919" t="s">
        <v>43451</v>
      </c>
      <c r="P6919">
        <v>2</v>
      </c>
      <c r="Q6919" t="s">
        <v>28392</v>
      </c>
      <c r="R6919" t="s">
        <v>25821</v>
      </c>
      <c r="S6919" t="s">
        <v>25892</v>
      </c>
      <c r="T6919" t="s">
        <v>28393</v>
      </c>
      <c r="U6919" t="s">
        <v>26207</v>
      </c>
      <c r="V6919" t="s">
        <v>26204</v>
      </c>
      <c r="W6919" s="91" t="s">
        <v>20587</v>
      </c>
      <c r="X6919" s="91" t="s">
        <v>33550</v>
      </c>
      <c r="Y6919" s="97"/>
      <c r="AA6919" s="91" t="str">
        <v>SFHOL070.8_VA</v>
      </c>
    </row>
    <row r="6920" spans="1:27" s="91" customFormat="1" ht="15" customHeight="1" x14ac:dyDescent="0.35">
      <c r="A6920" t="s">
        <v>20589</v>
      </c>
      <c r="B6920" t="s">
        <v>20588</v>
      </c>
      <c r="C6920" t="s">
        <v>20590</v>
      </c>
      <c r="D6920" t="s">
        <v>20591</v>
      </c>
      <c r="E6920"/>
      <c r="F6920" t="s">
        <v>44</v>
      </c>
      <c r="G6920"/>
      <c r="H6920">
        <v>1.3</v>
      </c>
      <c r="I6920">
        <v>0.75</v>
      </c>
      <c r="J6920" t="s">
        <v>270</v>
      </c>
      <c r="K6920">
        <v>36.47</v>
      </c>
      <c r="L6920">
        <v>-82.446200000000005</v>
      </c>
      <c r="M6920" s="100" t="s">
        <v>38412</v>
      </c>
      <c r="N6920" t="s">
        <v>29031</v>
      </c>
      <c r="O6920" t="s">
        <v>42108</v>
      </c>
      <c r="P6920">
        <v>3</v>
      </c>
      <c r="Q6920" t="s">
        <v>33551</v>
      </c>
      <c r="R6920" t="s">
        <v>25821</v>
      </c>
      <c r="S6920" t="s">
        <v>26197</v>
      </c>
      <c r="T6920"/>
      <c r="U6920" t="s">
        <v>26198</v>
      </c>
      <c r="V6920" t="s">
        <v>26204</v>
      </c>
      <c r="W6920" s="91" t="s">
        <v>20592</v>
      </c>
      <c r="X6920" s="91" t="s">
        <v>35959</v>
      </c>
      <c r="Y6920" s="97"/>
      <c r="AA6920" s="91" t="str">
        <v>SFHOL16.8T1.3SU</v>
      </c>
    </row>
    <row r="6921" spans="1:27" s="91" customFormat="1" ht="15" customHeight="1" x14ac:dyDescent="0.35">
      <c r="A6921" t="s">
        <v>20594</v>
      </c>
      <c r="B6921" t="s">
        <v>20593</v>
      </c>
      <c r="C6921" t="s">
        <v>20590</v>
      </c>
      <c r="D6921" t="s">
        <v>20595</v>
      </c>
      <c r="E6921"/>
      <c r="F6921" t="s">
        <v>44</v>
      </c>
      <c r="G6921"/>
      <c r="H6921">
        <v>0.1</v>
      </c>
      <c r="I6921">
        <v>0.34</v>
      </c>
      <c r="J6921" t="s">
        <v>270</v>
      </c>
      <c r="K6921">
        <v>36.4497</v>
      </c>
      <c r="L6921">
        <v>-82.440200000000004</v>
      </c>
      <c r="M6921" s="100" t="s">
        <v>38412</v>
      </c>
      <c r="N6921" t="s">
        <v>29031</v>
      </c>
      <c r="O6921" t="s">
        <v>42108</v>
      </c>
      <c r="P6921">
        <v>3</v>
      </c>
      <c r="Q6921" t="s">
        <v>30830</v>
      </c>
      <c r="R6921" t="s">
        <v>25821</v>
      </c>
      <c r="S6921" t="s">
        <v>26197</v>
      </c>
      <c r="T6921"/>
      <c r="U6921" t="s">
        <v>26198</v>
      </c>
      <c r="V6921" t="s">
        <v>26204</v>
      </c>
      <c r="W6921" s="91" t="s">
        <v>20596</v>
      </c>
      <c r="X6921" s="91" t="s">
        <v>35960</v>
      </c>
      <c r="Y6921" s="97"/>
      <c r="AA6921" s="91" t="str">
        <v>SFHOL17.9T0.1SU</v>
      </c>
    </row>
    <row r="6922" spans="1:27" s="91" customFormat="1" ht="15" customHeight="1" x14ac:dyDescent="0.35">
      <c r="A6922" t="s">
        <v>20598</v>
      </c>
      <c r="B6922" t="s">
        <v>20597</v>
      </c>
      <c r="C6922" t="s">
        <v>20599</v>
      </c>
      <c r="D6922" t="s">
        <v>20600</v>
      </c>
      <c r="E6922"/>
      <c r="F6922" t="s">
        <v>28994</v>
      </c>
      <c r="G6922"/>
      <c r="H6922">
        <v>0.2</v>
      </c>
      <c r="I6922">
        <v>1980</v>
      </c>
      <c r="J6922" t="s">
        <v>270</v>
      </c>
      <c r="K6922">
        <v>36.548749999999998</v>
      </c>
      <c r="L6922">
        <v>-82.586349999999996</v>
      </c>
      <c r="M6922" s="100" t="s">
        <v>38412</v>
      </c>
      <c r="N6922" t="s">
        <v>29031</v>
      </c>
      <c r="O6922" t="s">
        <v>42203</v>
      </c>
      <c r="P6922">
        <v>3</v>
      </c>
      <c r="Q6922" t="s">
        <v>28387</v>
      </c>
      <c r="R6922" t="s">
        <v>25821</v>
      </c>
      <c r="S6922" t="s">
        <v>26197</v>
      </c>
      <c r="T6922"/>
      <c r="U6922" t="s">
        <v>26198</v>
      </c>
      <c r="V6922" t="s">
        <v>26204</v>
      </c>
      <c r="X6922" s="91" t="s">
        <v>33530</v>
      </c>
      <c r="Y6922" s="97"/>
      <c r="AA6922" s="91" t="str">
        <v>SFHOL1S000.2SU</v>
      </c>
    </row>
    <row r="6923" spans="1:27" s="91" customFormat="1" ht="15" customHeight="1" x14ac:dyDescent="0.35">
      <c r="A6923" t="s">
        <v>20602</v>
      </c>
      <c r="B6923" t="s">
        <v>20601</v>
      </c>
      <c r="C6923" t="s">
        <v>20590</v>
      </c>
      <c r="D6923" t="s">
        <v>29373</v>
      </c>
      <c r="E6923"/>
      <c r="F6923" t="s">
        <v>44</v>
      </c>
      <c r="G6923"/>
      <c r="H6923">
        <v>0.6</v>
      </c>
      <c r="I6923">
        <v>0.99</v>
      </c>
      <c r="J6923" t="s">
        <v>270</v>
      </c>
      <c r="K6923">
        <v>36.4786</v>
      </c>
      <c r="L6923">
        <v>-82.243099999999998</v>
      </c>
      <c r="M6923" s="100" t="s">
        <v>38412</v>
      </c>
      <c r="N6923" t="s">
        <v>29031</v>
      </c>
      <c r="O6923" t="s">
        <v>42125</v>
      </c>
      <c r="P6923">
        <v>2</v>
      </c>
      <c r="Q6923" t="s">
        <v>28394</v>
      </c>
      <c r="R6923" t="s">
        <v>25821</v>
      </c>
      <c r="S6923" t="s">
        <v>26197</v>
      </c>
      <c r="T6923"/>
      <c r="U6923" t="s">
        <v>26198</v>
      </c>
      <c r="V6923" t="s">
        <v>26204</v>
      </c>
      <c r="W6923" s="91" t="s">
        <v>20603</v>
      </c>
      <c r="X6923" s="91" t="s">
        <v>35961</v>
      </c>
      <c r="Y6923" s="97"/>
      <c r="AA6923" s="91" t="str">
        <v>SFHOL35.2T0.6SU</v>
      </c>
    </row>
    <row r="6924" spans="1:27" s="91" customFormat="1" ht="15" customHeight="1" x14ac:dyDescent="0.35">
      <c r="A6924" t="s">
        <v>20605</v>
      </c>
      <c r="B6924" t="s">
        <v>20604</v>
      </c>
      <c r="C6924" t="s">
        <v>20590</v>
      </c>
      <c r="D6924" t="s">
        <v>20606</v>
      </c>
      <c r="E6924"/>
      <c r="F6924" t="s">
        <v>44</v>
      </c>
      <c r="G6924"/>
      <c r="H6924">
        <v>0.7</v>
      </c>
      <c r="I6924">
        <v>1.61</v>
      </c>
      <c r="J6924" t="s">
        <v>270</v>
      </c>
      <c r="K6924">
        <v>36.523299999999999</v>
      </c>
      <c r="L6924">
        <v>-82.158900000000003</v>
      </c>
      <c r="M6924" s="100" t="s">
        <v>38412</v>
      </c>
      <c r="N6924" t="s">
        <v>29031</v>
      </c>
      <c r="O6924" t="s">
        <v>42375</v>
      </c>
      <c r="P6924">
        <v>2</v>
      </c>
      <c r="Q6924" t="s">
        <v>28395</v>
      </c>
      <c r="R6924" t="s">
        <v>25821</v>
      </c>
      <c r="S6924" t="s">
        <v>26197</v>
      </c>
      <c r="T6924"/>
      <c r="U6924" t="s">
        <v>26198</v>
      </c>
      <c r="V6924" t="s">
        <v>26204</v>
      </c>
      <c r="W6924" s="91" t="s">
        <v>20607</v>
      </c>
      <c r="X6924" s="91" t="s">
        <v>35962</v>
      </c>
      <c r="Y6924" s="97"/>
      <c r="AA6924" s="91" t="str">
        <v>SFHOL43.5T0.7SU</v>
      </c>
    </row>
    <row r="6925" spans="1:27" s="91" customFormat="1" ht="15" customHeight="1" x14ac:dyDescent="0.35">
      <c r="A6925" t="s">
        <v>20609</v>
      </c>
      <c r="B6925" t="s">
        <v>20608</v>
      </c>
      <c r="C6925" t="s">
        <v>20590</v>
      </c>
      <c r="D6925" t="s">
        <v>20610</v>
      </c>
      <c r="E6925"/>
      <c r="F6925" t="s">
        <v>44</v>
      </c>
      <c r="G6925"/>
      <c r="H6925">
        <v>0.1</v>
      </c>
      <c r="I6925">
        <v>0.45</v>
      </c>
      <c r="J6925" t="s">
        <v>270</v>
      </c>
      <c r="K6925">
        <v>36.509878999999998</v>
      </c>
      <c r="L6925">
        <v>-82.521060000000006</v>
      </c>
      <c r="M6925" s="100" t="s">
        <v>38412</v>
      </c>
      <c r="N6925" t="s">
        <v>29031</v>
      </c>
      <c r="O6925" t="s">
        <v>42203</v>
      </c>
      <c r="P6925">
        <v>3</v>
      </c>
      <c r="Q6925" t="s">
        <v>33552</v>
      </c>
      <c r="R6925" t="s">
        <v>25821</v>
      </c>
      <c r="S6925" t="s">
        <v>26197</v>
      </c>
      <c r="T6925"/>
      <c r="U6925" t="s">
        <v>26198</v>
      </c>
      <c r="V6925" t="s">
        <v>26204</v>
      </c>
      <c r="W6925" s="91" t="s">
        <v>20611</v>
      </c>
      <c r="X6925" s="91" t="s">
        <v>29542</v>
      </c>
      <c r="Y6925" s="97"/>
      <c r="AA6925" s="91" t="str">
        <v>SFHOL6.8T0.1SU</v>
      </c>
    </row>
    <row r="6926" spans="1:27" s="91" customFormat="1" ht="15" customHeight="1" x14ac:dyDescent="0.35">
      <c r="A6926" t="s">
        <v>20613</v>
      </c>
      <c r="B6926" t="s">
        <v>20612</v>
      </c>
      <c r="C6926" t="s">
        <v>20614</v>
      </c>
      <c r="D6926" t="s">
        <v>16253</v>
      </c>
      <c r="E6926"/>
      <c r="F6926" t="s">
        <v>29083</v>
      </c>
      <c r="G6926"/>
      <c r="H6926">
        <v>0.1</v>
      </c>
      <c r="I6926">
        <v>5.21</v>
      </c>
      <c r="J6926" t="s">
        <v>22</v>
      </c>
      <c r="K6926">
        <v>36.346666999999997</v>
      </c>
      <c r="L6926">
        <v>-87.815556000000001</v>
      </c>
      <c r="M6926" s="100" t="s">
        <v>38392</v>
      </c>
      <c r="N6926" t="s">
        <v>26221</v>
      </c>
      <c r="O6926" t="s">
        <v>42860</v>
      </c>
      <c r="P6926">
        <v>3</v>
      </c>
      <c r="Q6926" t="s">
        <v>33553</v>
      </c>
      <c r="R6926" t="s">
        <v>25829</v>
      </c>
      <c r="S6926" t="s">
        <v>26197</v>
      </c>
      <c r="T6926"/>
      <c r="U6926" t="s">
        <v>26198</v>
      </c>
      <c r="V6926" t="s">
        <v>26199</v>
      </c>
      <c r="Y6926" s="97"/>
      <c r="AA6926" s="91" t="str">
        <v>SFHUR000.1ST</v>
      </c>
    </row>
    <row r="6927" spans="1:27" s="91" customFormat="1" ht="15" customHeight="1" x14ac:dyDescent="0.35">
      <c r="A6927" t="s">
        <v>20616</v>
      </c>
      <c r="B6927" t="s">
        <v>20615</v>
      </c>
      <c r="C6927" t="s">
        <v>20614</v>
      </c>
      <c r="D6927" t="s">
        <v>20617</v>
      </c>
      <c r="E6927"/>
      <c r="F6927" t="s">
        <v>29083</v>
      </c>
      <c r="G6927"/>
      <c r="H6927">
        <v>1.8</v>
      </c>
      <c r="I6927">
        <v>2.63</v>
      </c>
      <c r="J6927" t="s">
        <v>868</v>
      </c>
      <c r="K6927">
        <v>36.329166999999998</v>
      </c>
      <c r="L6927">
        <v>-87.792500000000004</v>
      </c>
      <c r="M6927" s="100" t="s">
        <v>38392</v>
      </c>
      <c r="N6927" t="s">
        <v>26221</v>
      </c>
      <c r="O6927" t="s">
        <v>42860</v>
      </c>
      <c r="P6927">
        <v>3</v>
      </c>
      <c r="Q6927" t="s">
        <v>33553</v>
      </c>
      <c r="R6927" t="s">
        <v>25829</v>
      </c>
      <c r="S6927" t="s">
        <v>26197</v>
      </c>
      <c r="T6927"/>
      <c r="U6927" t="s">
        <v>26198</v>
      </c>
      <c r="V6927" t="s">
        <v>26199</v>
      </c>
      <c r="Y6927" s="97"/>
      <c r="AA6927" s="91" t="str">
        <v>SFHUR001.8HO</v>
      </c>
    </row>
    <row r="6928" spans="1:27" s="91" customFormat="1" ht="15" customHeight="1" x14ac:dyDescent="0.35">
      <c r="A6928" t="s">
        <v>20619</v>
      </c>
      <c r="B6928" t="s">
        <v>20618</v>
      </c>
      <c r="C6928" t="s">
        <v>20614</v>
      </c>
      <c r="D6928" t="s">
        <v>20620</v>
      </c>
      <c r="E6928"/>
      <c r="F6928" t="s">
        <v>29083</v>
      </c>
      <c r="G6928"/>
      <c r="H6928">
        <v>3.6</v>
      </c>
      <c r="I6928">
        <v>0.42</v>
      </c>
      <c r="J6928" t="s">
        <v>868</v>
      </c>
      <c r="K6928">
        <v>36.321539999999999</v>
      </c>
      <c r="L6928">
        <v>-87.765150000000006</v>
      </c>
      <c r="M6928" s="100" t="s">
        <v>38392</v>
      </c>
      <c r="N6928" t="s">
        <v>26221</v>
      </c>
      <c r="O6928" t="s">
        <v>42860</v>
      </c>
      <c r="P6928">
        <v>3</v>
      </c>
      <c r="Q6928" t="s">
        <v>33554</v>
      </c>
      <c r="R6928" t="s">
        <v>25829</v>
      </c>
      <c r="S6928" t="s">
        <v>26197</v>
      </c>
      <c r="T6928"/>
      <c r="U6928" t="s">
        <v>26198</v>
      </c>
      <c r="V6928" t="s">
        <v>26199</v>
      </c>
      <c r="X6928" s="91" t="s">
        <v>33052</v>
      </c>
      <c r="Y6928" s="97"/>
      <c r="AA6928" s="91" t="str">
        <v>SFHUR003.6HO</v>
      </c>
    </row>
    <row r="6929" spans="1:27" s="91" customFormat="1" ht="15" customHeight="1" x14ac:dyDescent="0.35">
      <c r="A6929" t="s">
        <v>20622</v>
      </c>
      <c r="B6929" t="s">
        <v>20621</v>
      </c>
      <c r="C6929" t="s">
        <v>20623</v>
      </c>
      <c r="D6929" t="s">
        <v>20624</v>
      </c>
      <c r="E6929"/>
      <c r="F6929" t="s">
        <v>29083</v>
      </c>
      <c r="G6929"/>
      <c r="H6929">
        <v>0.1</v>
      </c>
      <c r="I6929">
        <v>7.65</v>
      </c>
      <c r="J6929" t="s">
        <v>95</v>
      </c>
      <c r="K6929">
        <v>35.839444</v>
      </c>
      <c r="L6929">
        <v>-87.157222000000004</v>
      </c>
      <c r="M6929" s="100" t="s">
        <v>38382</v>
      </c>
      <c r="N6929" t="s">
        <v>26210</v>
      </c>
      <c r="O6929" t="s">
        <v>42221</v>
      </c>
      <c r="P6929">
        <v>3</v>
      </c>
      <c r="Q6929" t="s">
        <v>33555</v>
      </c>
      <c r="R6929" t="s">
        <v>25829</v>
      </c>
      <c r="S6929" t="s">
        <v>26197</v>
      </c>
      <c r="T6929"/>
      <c r="U6929" t="s">
        <v>26198</v>
      </c>
      <c r="V6929" t="s">
        <v>26199</v>
      </c>
      <c r="Y6929" s="97"/>
      <c r="AA6929" s="91" t="str">
        <v>SFLIC000.1WI</v>
      </c>
    </row>
    <row r="6930" spans="1:27" s="91" customFormat="1" ht="15" customHeight="1" x14ac:dyDescent="0.35">
      <c r="A6930" t="s">
        <v>20626</v>
      </c>
      <c r="B6930" t="s">
        <v>20625</v>
      </c>
      <c r="C6930" t="s">
        <v>20623</v>
      </c>
      <c r="D6930" t="s">
        <v>20627</v>
      </c>
      <c r="E6930"/>
      <c r="F6930" t="s">
        <v>29083</v>
      </c>
      <c r="G6930"/>
      <c r="H6930">
        <v>2.7</v>
      </c>
      <c r="I6930">
        <v>4.1900000000000004</v>
      </c>
      <c r="J6930" t="s">
        <v>203</v>
      </c>
      <c r="K6930">
        <v>35.837499999999999</v>
      </c>
      <c r="L6930">
        <v>-87.117500000000007</v>
      </c>
      <c r="M6930" s="100" t="s">
        <v>38382</v>
      </c>
      <c r="N6930" t="s">
        <v>26210</v>
      </c>
      <c r="O6930" t="s">
        <v>42221</v>
      </c>
      <c r="P6930">
        <v>3</v>
      </c>
      <c r="Q6930" t="s">
        <v>33555</v>
      </c>
      <c r="R6930" t="s">
        <v>25808</v>
      </c>
      <c r="S6930" t="s">
        <v>26197</v>
      </c>
      <c r="T6930"/>
      <c r="U6930" t="s">
        <v>26198</v>
      </c>
      <c r="V6930" t="s">
        <v>26199</v>
      </c>
      <c r="Y6930" s="97"/>
      <c r="AA6930" s="91" t="str">
        <v>SFLIC002.7WI</v>
      </c>
    </row>
    <row r="6931" spans="1:27" s="91" customFormat="1" ht="15" customHeight="1" x14ac:dyDescent="0.35">
      <c r="A6931" t="s">
        <v>20629</v>
      </c>
      <c r="B6931" t="s">
        <v>20628</v>
      </c>
      <c r="C6931" t="s">
        <v>20630</v>
      </c>
      <c r="D6931" t="s">
        <v>20631</v>
      </c>
      <c r="E6931"/>
      <c r="F6931" t="s">
        <v>44</v>
      </c>
      <c r="G6931"/>
      <c r="H6931">
        <v>1.7</v>
      </c>
      <c r="I6931">
        <v>11.19</v>
      </c>
      <c r="J6931" t="s">
        <v>1514</v>
      </c>
      <c r="K6931">
        <v>35.582929999999998</v>
      </c>
      <c r="L6931">
        <v>-84.668340000000001</v>
      </c>
      <c r="M6931" s="100" t="s">
        <v>38386</v>
      </c>
      <c r="N6931" t="s">
        <v>29084</v>
      </c>
      <c r="O6931" t="s">
        <v>42534</v>
      </c>
      <c r="P6931">
        <v>3</v>
      </c>
      <c r="Q6931" t="s">
        <v>33556</v>
      </c>
      <c r="R6931" t="s">
        <v>25802</v>
      </c>
      <c r="S6931" t="s">
        <v>26197</v>
      </c>
      <c r="T6931"/>
      <c r="U6931" t="s">
        <v>26198</v>
      </c>
      <c r="V6931" t="s">
        <v>26204</v>
      </c>
      <c r="W6931" s="91" t="s">
        <v>20632</v>
      </c>
      <c r="X6931" s="91" t="s">
        <v>33557</v>
      </c>
      <c r="Y6931" s="97"/>
      <c r="AA6931" s="91" t="str">
        <v>SFLSE001.7MM</v>
      </c>
    </row>
    <row r="6932" spans="1:27" s="91" customFormat="1" ht="15" customHeight="1" x14ac:dyDescent="0.35">
      <c r="A6932" t="s">
        <v>20634</v>
      </c>
      <c r="B6932" t="s">
        <v>20633</v>
      </c>
      <c r="C6932" t="s">
        <v>20630</v>
      </c>
      <c r="D6932" t="s">
        <v>20635</v>
      </c>
      <c r="E6932"/>
      <c r="F6932" t="s">
        <v>28994</v>
      </c>
      <c r="G6932"/>
      <c r="H6932">
        <v>3.9</v>
      </c>
      <c r="I6932">
        <v>8.59</v>
      </c>
      <c r="J6932" t="s">
        <v>1514</v>
      </c>
      <c r="K6932">
        <v>35.55724</v>
      </c>
      <c r="L6932">
        <v>-84.659049999999993</v>
      </c>
      <c r="M6932" s="100" t="s">
        <v>38386</v>
      </c>
      <c r="N6932" t="s">
        <v>29084</v>
      </c>
      <c r="O6932" t="s">
        <v>42534</v>
      </c>
      <c r="P6932">
        <v>3</v>
      </c>
      <c r="Q6932" t="s">
        <v>33556</v>
      </c>
      <c r="R6932" t="s">
        <v>25802</v>
      </c>
      <c r="S6932" t="s">
        <v>26197</v>
      </c>
      <c r="T6932"/>
      <c r="U6932" t="s">
        <v>26198</v>
      </c>
      <c r="V6932" t="s">
        <v>26204</v>
      </c>
      <c r="W6932" s="91" t="s">
        <v>20636</v>
      </c>
      <c r="X6932" s="91" t="s">
        <v>33558</v>
      </c>
      <c r="Y6932" s="97"/>
      <c r="AA6932" s="91" t="str">
        <v>SFLSE003.9MM</v>
      </c>
    </row>
    <row r="6933" spans="1:27" s="91" customFormat="1" ht="15" customHeight="1" x14ac:dyDescent="0.35">
      <c r="A6933" t="s">
        <v>20638</v>
      </c>
      <c r="B6933" t="s">
        <v>20637</v>
      </c>
      <c r="C6933" t="s">
        <v>20639</v>
      </c>
      <c r="D6933" t="s">
        <v>998</v>
      </c>
      <c r="E6933"/>
      <c r="F6933" t="s">
        <v>9</v>
      </c>
      <c r="G6933"/>
      <c r="H6933">
        <v>0.6</v>
      </c>
      <c r="I6933">
        <v>11.25</v>
      </c>
      <c r="J6933" t="s">
        <v>354</v>
      </c>
      <c r="K6933">
        <v>35.306800000000003</v>
      </c>
      <c r="L6933">
        <v>-88.331100000000006</v>
      </c>
      <c r="M6933" s="100" t="s">
        <v>38402</v>
      </c>
      <c r="N6933" t="s">
        <v>26242</v>
      </c>
      <c r="O6933" t="s">
        <v>42467</v>
      </c>
      <c r="P6933">
        <v>3</v>
      </c>
      <c r="Q6933" t="s">
        <v>28396</v>
      </c>
      <c r="R6933" t="s">
        <v>25816</v>
      </c>
      <c r="S6933" t="s">
        <v>26197</v>
      </c>
      <c r="T6933"/>
      <c r="U6933" t="s">
        <v>26198</v>
      </c>
      <c r="V6933" t="s">
        <v>26199</v>
      </c>
      <c r="W6933" s="91" t="s">
        <v>20640</v>
      </c>
      <c r="X6933" s="91" t="s">
        <v>35963</v>
      </c>
      <c r="Y6933" s="97"/>
      <c r="AA6933" s="91" t="str">
        <v>SFMUD000.6HD</v>
      </c>
    </row>
    <row r="6934" spans="1:27" s="91" customFormat="1" ht="15" customHeight="1" x14ac:dyDescent="0.35">
      <c r="A6934" t="s">
        <v>20642</v>
      </c>
      <c r="B6934" t="s">
        <v>20641</v>
      </c>
      <c r="C6934" t="s">
        <v>20639</v>
      </c>
      <c r="D6934" t="s">
        <v>41729</v>
      </c>
      <c r="E6934"/>
      <c r="F6934" t="s">
        <v>9</v>
      </c>
      <c r="G6934"/>
      <c r="H6934">
        <v>3.8</v>
      </c>
      <c r="I6934">
        <v>4.42</v>
      </c>
      <c r="J6934" t="s">
        <v>10</v>
      </c>
      <c r="K6934">
        <v>35.287999999999997</v>
      </c>
      <c r="L6934">
        <v>-88.387200000000007</v>
      </c>
      <c r="M6934" s="100" t="s">
        <v>38402</v>
      </c>
      <c r="N6934" t="s">
        <v>26242</v>
      </c>
      <c r="O6934" t="s">
        <v>42467</v>
      </c>
      <c r="P6934">
        <v>3</v>
      </c>
      <c r="Q6934" t="s">
        <v>28396</v>
      </c>
      <c r="R6934" t="s">
        <v>25816</v>
      </c>
      <c r="S6934" t="s">
        <v>26197</v>
      </c>
      <c r="T6934"/>
      <c r="U6934" t="s">
        <v>26198</v>
      </c>
      <c r="V6934" t="s">
        <v>26199</v>
      </c>
      <c r="W6934" s="91" t="s">
        <v>35964</v>
      </c>
      <c r="X6934" s="91" t="s">
        <v>33559</v>
      </c>
      <c r="Y6934" s="97"/>
      <c r="AA6934" s="91" t="str">
        <v>SFMUD003.8MC</v>
      </c>
    </row>
    <row r="6935" spans="1:27" s="91" customFormat="1" ht="15" customHeight="1" x14ac:dyDescent="0.35">
      <c r="A6935" t="s">
        <v>20666</v>
      </c>
      <c r="B6935" t="s">
        <v>20665</v>
      </c>
      <c r="C6935" t="s">
        <v>20667</v>
      </c>
      <c r="D6935" t="s">
        <v>20668</v>
      </c>
      <c r="E6935"/>
      <c r="F6935" t="s">
        <v>9</v>
      </c>
      <c r="G6935"/>
      <c r="H6935">
        <v>1</v>
      </c>
      <c r="I6935">
        <v>0.22</v>
      </c>
      <c r="J6935" t="s">
        <v>207</v>
      </c>
      <c r="K6935">
        <v>36.252040000000001</v>
      </c>
      <c r="L6935">
        <v>-88.967839999999995</v>
      </c>
      <c r="M6935" s="100" t="s">
        <v>38404</v>
      </c>
      <c r="N6935" t="s">
        <v>26243</v>
      </c>
      <c r="O6935" t="s">
        <v>42792</v>
      </c>
      <c r="P6935">
        <v>5</v>
      </c>
      <c r="Q6935" t="s">
        <v>33560</v>
      </c>
      <c r="R6935" t="s">
        <v>25816</v>
      </c>
      <c r="S6935" t="s">
        <v>26197</v>
      </c>
      <c r="T6935"/>
      <c r="U6935" t="s">
        <v>26198</v>
      </c>
      <c r="V6935" t="s">
        <v>26199</v>
      </c>
      <c r="W6935" s="91" t="s">
        <v>20669</v>
      </c>
      <c r="X6935" s="91" t="s">
        <v>29606</v>
      </c>
      <c r="Y6935" s="97"/>
      <c r="AA6935" s="91" t="str">
        <v>SFOBI_S0.1OB</v>
      </c>
    </row>
    <row r="6936" spans="1:27" s="91" customFormat="1" ht="15" customHeight="1" x14ac:dyDescent="0.35">
      <c r="A6936" t="s">
        <v>20644</v>
      </c>
      <c r="B6936" t="s">
        <v>20643</v>
      </c>
      <c r="C6936" t="s">
        <v>20645</v>
      </c>
      <c r="D6936" t="s">
        <v>3452</v>
      </c>
      <c r="E6936"/>
      <c r="F6936" t="s">
        <v>27</v>
      </c>
      <c r="G6936"/>
      <c r="H6936">
        <v>5.8</v>
      </c>
      <c r="I6936">
        <v>744.91</v>
      </c>
      <c r="J6936" t="s">
        <v>619</v>
      </c>
      <c r="K6936">
        <v>36.246543000000003</v>
      </c>
      <c r="L6936">
        <v>-88.973838000000001</v>
      </c>
      <c r="M6936" s="100" t="s">
        <v>38404</v>
      </c>
      <c r="N6936" t="s">
        <v>26243</v>
      </c>
      <c r="O6936" t="s">
        <v>42792</v>
      </c>
      <c r="P6936">
        <v>5</v>
      </c>
      <c r="Q6936" t="s">
        <v>28397</v>
      </c>
      <c r="R6936" t="s">
        <v>25816</v>
      </c>
      <c r="S6936" t="s">
        <v>26197</v>
      </c>
      <c r="T6936"/>
      <c r="U6936" t="s">
        <v>26198</v>
      </c>
      <c r="V6936" t="s">
        <v>26199</v>
      </c>
      <c r="W6936" s="91" t="s">
        <v>20646</v>
      </c>
      <c r="X6936" s="91" t="s">
        <v>33561</v>
      </c>
      <c r="Y6936" s="97"/>
      <c r="AA6936" s="91" t="str">
        <v>SFOBI005.8OB</v>
      </c>
    </row>
    <row r="6937" spans="1:27" s="91" customFormat="1" ht="15" customHeight="1" x14ac:dyDescent="0.35">
      <c r="A6937" t="s">
        <v>20649</v>
      </c>
      <c r="B6937" t="s">
        <v>20648</v>
      </c>
      <c r="C6937" t="s">
        <v>20645</v>
      </c>
      <c r="D6937" t="s">
        <v>20650</v>
      </c>
      <c r="E6937"/>
      <c r="F6937" t="s">
        <v>27</v>
      </c>
      <c r="G6937"/>
      <c r="H6937">
        <v>17.399999999999999</v>
      </c>
      <c r="I6937">
        <v>394.18</v>
      </c>
      <c r="J6937" t="s">
        <v>207</v>
      </c>
      <c r="K6937">
        <v>36.128399999999999</v>
      </c>
      <c r="L6937">
        <v>-88.849800000000002</v>
      </c>
      <c r="M6937" s="100" t="s">
        <v>38404</v>
      </c>
      <c r="N6937" t="s">
        <v>26243</v>
      </c>
      <c r="O6937" t="s">
        <v>42792</v>
      </c>
      <c r="P6937">
        <v>5</v>
      </c>
      <c r="Q6937" t="s">
        <v>28397</v>
      </c>
      <c r="R6937" t="s">
        <v>25816</v>
      </c>
      <c r="S6937" t="s">
        <v>26197</v>
      </c>
      <c r="T6937"/>
      <c r="U6937" t="s">
        <v>26198</v>
      </c>
      <c r="V6937" t="s">
        <v>26199</v>
      </c>
      <c r="Y6937" s="97"/>
      <c r="AA6937" s="91" t="str">
        <v>SFOBI017.4WY</v>
      </c>
    </row>
    <row r="6938" spans="1:27" s="91" customFormat="1" ht="15" customHeight="1" x14ac:dyDescent="0.35">
      <c r="A6938" t="s">
        <v>38136</v>
      </c>
      <c r="B6938" t="s">
        <v>20647</v>
      </c>
      <c r="C6938" t="s">
        <v>20645</v>
      </c>
      <c r="D6938" t="s">
        <v>15772</v>
      </c>
      <c r="E6938"/>
      <c r="F6938" t="s">
        <v>27</v>
      </c>
      <c r="G6938"/>
      <c r="H6938">
        <v>19.7</v>
      </c>
      <c r="I6938">
        <v>381.38</v>
      </c>
      <c r="J6938" t="s">
        <v>207</v>
      </c>
      <c r="K6938">
        <v>36.118499999999997</v>
      </c>
      <c r="L6938">
        <v>-88.811099999999996</v>
      </c>
      <c r="M6938" s="100" t="s">
        <v>38404</v>
      </c>
      <c r="N6938" t="s">
        <v>26243</v>
      </c>
      <c r="O6938" t="s">
        <v>40183</v>
      </c>
      <c r="P6938">
        <v>5</v>
      </c>
      <c r="Q6938" t="s">
        <v>28397</v>
      </c>
      <c r="R6938" t="s">
        <v>25816</v>
      </c>
      <c r="S6938" t="s">
        <v>26197</v>
      </c>
      <c r="T6938"/>
      <c r="U6938" t="s">
        <v>26198</v>
      </c>
      <c r="V6938" t="s">
        <v>26199</v>
      </c>
      <c r="W6938" s="91" t="s">
        <v>40184</v>
      </c>
      <c r="Y6938" s="97"/>
      <c r="AA6938" s="91" t="str">
        <v>SFOBI019.7WY</v>
      </c>
    </row>
    <row r="6939" spans="1:27" s="91" customFormat="1" ht="15" customHeight="1" x14ac:dyDescent="0.35">
      <c r="A6939" t="s">
        <v>38137</v>
      </c>
      <c r="B6939" t="s">
        <v>20651</v>
      </c>
      <c r="C6939" t="s">
        <v>20645</v>
      </c>
      <c r="D6939" t="s">
        <v>20652</v>
      </c>
      <c r="E6939"/>
      <c r="F6939" t="s">
        <v>9</v>
      </c>
      <c r="G6939"/>
      <c r="H6939">
        <v>35</v>
      </c>
      <c r="I6939">
        <v>204.05</v>
      </c>
      <c r="J6939" t="s">
        <v>104</v>
      </c>
      <c r="K6939">
        <v>36.074919999999999</v>
      </c>
      <c r="L6939">
        <v>-88.563100000000006</v>
      </c>
      <c r="M6939" s="100" t="s">
        <v>38404</v>
      </c>
      <c r="N6939" t="s">
        <v>26243</v>
      </c>
      <c r="O6939" t="s">
        <v>43096</v>
      </c>
      <c r="P6939">
        <v>5</v>
      </c>
      <c r="Q6939" t="s">
        <v>28398</v>
      </c>
      <c r="R6939" t="s">
        <v>25816</v>
      </c>
      <c r="S6939" t="s">
        <v>26197</v>
      </c>
      <c r="T6939"/>
      <c r="U6939" t="s">
        <v>26198</v>
      </c>
      <c r="V6939" t="s">
        <v>26199</v>
      </c>
      <c r="W6939" s="91" t="s">
        <v>38138</v>
      </c>
      <c r="X6939" s="91" t="s">
        <v>38139</v>
      </c>
      <c r="Y6939" s="97"/>
      <c r="AA6939" s="91" t="str">
        <v>SFOBI035.0CR</v>
      </c>
    </row>
    <row r="6940" spans="1:27" s="91" customFormat="1" ht="15" customHeight="1" x14ac:dyDescent="0.35">
      <c r="A6940" t="s">
        <v>38140</v>
      </c>
      <c r="B6940" t="s">
        <v>20653</v>
      </c>
      <c r="C6940" t="s">
        <v>20645</v>
      </c>
      <c r="D6940" t="s">
        <v>20655</v>
      </c>
      <c r="E6940"/>
      <c r="F6940" t="s">
        <v>9</v>
      </c>
      <c r="G6940"/>
      <c r="H6940">
        <v>39</v>
      </c>
      <c r="I6940">
        <v>172.12</v>
      </c>
      <c r="J6940" t="s">
        <v>104</v>
      </c>
      <c r="K6940">
        <v>36.0535</v>
      </c>
      <c r="L6940">
        <v>-88.505300000000005</v>
      </c>
      <c r="M6940" s="100" t="s">
        <v>38404</v>
      </c>
      <c r="N6940" t="s">
        <v>26243</v>
      </c>
      <c r="O6940" t="s">
        <v>43096</v>
      </c>
      <c r="P6940">
        <v>5</v>
      </c>
      <c r="Q6940" t="s">
        <v>28398</v>
      </c>
      <c r="R6940" t="s">
        <v>25816</v>
      </c>
      <c r="S6940" t="s">
        <v>26197</v>
      </c>
      <c r="T6940"/>
      <c r="U6940" t="s">
        <v>26198</v>
      </c>
      <c r="V6940" t="s">
        <v>26199</v>
      </c>
      <c r="W6940" s="91" t="s">
        <v>20654</v>
      </c>
      <c r="X6940" s="91" t="s">
        <v>38141</v>
      </c>
      <c r="Y6940" s="97"/>
      <c r="AA6940" s="91" t="str">
        <v>SFOBI039.0CR</v>
      </c>
    </row>
    <row r="6941" spans="1:27" s="91" customFormat="1" ht="15" customHeight="1" x14ac:dyDescent="0.35">
      <c r="A6941" t="s">
        <v>20657</v>
      </c>
      <c r="B6941" t="s">
        <v>20656</v>
      </c>
      <c r="C6941" t="s">
        <v>20658</v>
      </c>
      <c r="D6941" t="s">
        <v>20659</v>
      </c>
      <c r="E6941"/>
      <c r="F6941" t="s">
        <v>27</v>
      </c>
      <c r="G6941"/>
      <c r="H6941">
        <v>0.3</v>
      </c>
      <c r="I6941">
        <v>1.25</v>
      </c>
      <c r="J6941" t="s">
        <v>207</v>
      </c>
      <c r="K6941">
        <v>36.228180000000002</v>
      </c>
      <c r="L6941">
        <v>-88.942769999999996</v>
      </c>
      <c r="M6941" s="100" t="s">
        <v>38404</v>
      </c>
      <c r="N6941" t="s">
        <v>26243</v>
      </c>
      <c r="O6941" t="s">
        <v>42792</v>
      </c>
      <c r="P6941">
        <v>5</v>
      </c>
      <c r="Q6941" t="s">
        <v>33560</v>
      </c>
      <c r="R6941" t="s">
        <v>25816</v>
      </c>
      <c r="S6941" t="s">
        <v>26197</v>
      </c>
      <c r="T6941"/>
      <c r="U6941" t="s">
        <v>26198</v>
      </c>
      <c r="V6941" t="s">
        <v>26199</v>
      </c>
      <c r="W6941" s="91" t="s">
        <v>20660</v>
      </c>
      <c r="X6941" s="91" t="s">
        <v>35965</v>
      </c>
      <c r="Y6941" s="97"/>
      <c r="AA6941" s="91" t="str">
        <v>SFOBI1.8T0.3WY</v>
      </c>
    </row>
    <row r="6942" spans="1:27" s="91" customFormat="1" ht="15" customHeight="1" x14ac:dyDescent="0.35">
      <c r="A6942" t="s">
        <v>38142</v>
      </c>
      <c r="B6942" t="s">
        <v>20661</v>
      </c>
      <c r="C6942" t="s">
        <v>20658</v>
      </c>
      <c r="D6942" t="s">
        <v>20662</v>
      </c>
      <c r="E6942"/>
      <c r="F6942" t="s">
        <v>27</v>
      </c>
      <c r="G6942"/>
      <c r="H6942">
        <v>0.1</v>
      </c>
      <c r="I6942">
        <v>4.76</v>
      </c>
      <c r="J6942" t="s">
        <v>448</v>
      </c>
      <c r="K6942">
        <v>36.113909999999997</v>
      </c>
      <c r="L6942">
        <v>-88.7971</v>
      </c>
      <c r="M6942" s="100" t="s">
        <v>38404</v>
      </c>
      <c r="N6942" t="s">
        <v>26243</v>
      </c>
      <c r="O6942" t="s">
        <v>42516</v>
      </c>
      <c r="P6942">
        <v>5</v>
      </c>
      <c r="Q6942" t="s">
        <v>27647</v>
      </c>
      <c r="R6942" t="s">
        <v>25816</v>
      </c>
      <c r="S6942" t="s">
        <v>26197</v>
      </c>
      <c r="T6942"/>
      <c r="U6942" t="s">
        <v>26198</v>
      </c>
      <c r="V6942" t="s">
        <v>26199</v>
      </c>
      <c r="W6942" s="91" t="s">
        <v>38143</v>
      </c>
      <c r="X6942" s="91" t="s">
        <v>38144</v>
      </c>
      <c r="Y6942" s="97"/>
      <c r="AA6942" s="91" t="str">
        <v>SFOBI20.6T0.1GI</v>
      </c>
    </row>
    <row r="6943" spans="1:27" s="91" customFormat="1" ht="15" customHeight="1" x14ac:dyDescent="0.35">
      <c r="A6943" t="s">
        <v>38145</v>
      </c>
      <c r="B6943" t="s">
        <v>20663</v>
      </c>
      <c r="C6943" t="s">
        <v>20658</v>
      </c>
      <c r="D6943" t="s">
        <v>20664</v>
      </c>
      <c r="E6943"/>
      <c r="F6943" t="s">
        <v>27</v>
      </c>
      <c r="G6943"/>
      <c r="H6943">
        <v>1.5</v>
      </c>
      <c r="I6943">
        <v>3.9</v>
      </c>
      <c r="J6943" t="s">
        <v>448</v>
      </c>
      <c r="K6943">
        <v>36.102580000000003</v>
      </c>
      <c r="L6943">
        <v>-88.802289999999999</v>
      </c>
      <c r="M6943" s="100" t="s">
        <v>38404</v>
      </c>
      <c r="N6943" t="s">
        <v>26243</v>
      </c>
      <c r="O6943" t="s">
        <v>42516</v>
      </c>
      <c r="P6943">
        <v>5</v>
      </c>
      <c r="Q6943" t="s">
        <v>27647</v>
      </c>
      <c r="R6943" t="s">
        <v>25816</v>
      </c>
      <c r="S6943" t="s">
        <v>26197</v>
      </c>
      <c r="T6943"/>
      <c r="U6943" t="s">
        <v>26198</v>
      </c>
      <c r="V6943" t="s">
        <v>26199</v>
      </c>
      <c r="W6943" s="91" t="s">
        <v>38146</v>
      </c>
      <c r="X6943" s="91" t="s">
        <v>38147</v>
      </c>
      <c r="Y6943" s="97"/>
      <c r="AA6943" s="91" t="str">
        <v>SFOBI20.6T1.5GI</v>
      </c>
    </row>
    <row r="6944" spans="1:27" s="91" customFormat="1" ht="15" customHeight="1" x14ac:dyDescent="0.35">
      <c r="A6944" t="s">
        <v>20671</v>
      </c>
      <c r="B6944" t="s">
        <v>20670</v>
      </c>
      <c r="C6944" t="s">
        <v>20672</v>
      </c>
      <c r="D6944" t="s">
        <v>20673</v>
      </c>
      <c r="E6944"/>
      <c r="F6944" t="s">
        <v>29083</v>
      </c>
      <c r="G6944"/>
      <c r="H6944">
        <v>0.5</v>
      </c>
      <c r="I6944">
        <v>3.24</v>
      </c>
      <c r="J6944" t="s">
        <v>690</v>
      </c>
      <c r="K6944">
        <v>36.355049999999999</v>
      </c>
      <c r="L6944">
        <v>-87.105999999999995</v>
      </c>
      <c r="M6944" s="100" t="s">
        <v>38414</v>
      </c>
      <c r="N6944" t="s">
        <v>26254</v>
      </c>
      <c r="O6944" t="s">
        <v>43277</v>
      </c>
      <c r="P6944">
        <v>5</v>
      </c>
      <c r="Q6944" t="s">
        <v>28484</v>
      </c>
      <c r="R6944" t="s">
        <v>25829</v>
      </c>
      <c r="S6944" t="s">
        <v>26197</v>
      </c>
      <c r="T6944"/>
      <c r="U6944" t="s">
        <v>26198</v>
      </c>
      <c r="V6944" t="s">
        <v>26199</v>
      </c>
      <c r="Y6944" s="97"/>
      <c r="AA6944" s="91" t="str">
        <v>SFORK000.5CH</v>
      </c>
    </row>
    <row r="6945" spans="1:27" s="91" customFormat="1" ht="15" customHeight="1" x14ac:dyDescent="0.35">
      <c r="A6945" t="s">
        <v>20675</v>
      </c>
      <c r="B6945" t="s">
        <v>20674</v>
      </c>
      <c r="C6945" t="s">
        <v>20676</v>
      </c>
      <c r="D6945" t="s">
        <v>20677</v>
      </c>
      <c r="E6945"/>
      <c r="F6945" t="s">
        <v>29083</v>
      </c>
      <c r="G6945"/>
      <c r="H6945">
        <v>2.5</v>
      </c>
      <c r="I6945">
        <v>8.36</v>
      </c>
      <c r="J6945" t="s">
        <v>19</v>
      </c>
      <c r="K6945">
        <v>36.161650000000002</v>
      </c>
      <c r="L6945">
        <v>-87.319209999999998</v>
      </c>
      <c r="M6945" s="100" t="s">
        <v>38379</v>
      </c>
      <c r="N6945" t="s">
        <v>26205</v>
      </c>
      <c r="O6945" t="s">
        <v>42364</v>
      </c>
      <c r="P6945">
        <v>1</v>
      </c>
      <c r="Q6945" t="s">
        <v>33562</v>
      </c>
      <c r="R6945" t="s">
        <v>25829</v>
      </c>
      <c r="S6945" t="s">
        <v>26197</v>
      </c>
      <c r="T6945"/>
      <c r="U6945" t="s">
        <v>26198</v>
      </c>
      <c r="V6945" t="s">
        <v>26199</v>
      </c>
      <c r="Y6945" s="97"/>
      <c r="AA6945" s="91" t="str">
        <v>SFORK002.5DI</v>
      </c>
    </row>
    <row r="6946" spans="1:27" s="91" customFormat="1" ht="15" customHeight="1" x14ac:dyDescent="0.35">
      <c r="A6946" t="s">
        <v>20679</v>
      </c>
      <c r="B6946" t="s">
        <v>20678</v>
      </c>
      <c r="C6946" t="s">
        <v>20676</v>
      </c>
      <c r="D6946" t="s">
        <v>20680</v>
      </c>
      <c r="E6946"/>
      <c r="F6946" t="s">
        <v>29086</v>
      </c>
      <c r="G6946"/>
      <c r="H6946">
        <v>8.9</v>
      </c>
      <c r="I6946">
        <v>16.329999999999998</v>
      </c>
      <c r="J6946" t="s">
        <v>253</v>
      </c>
      <c r="K6946">
        <v>36.647199999999998</v>
      </c>
      <c r="L6946">
        <v>-86.407799999999995</v>
      </c>
      <c r="M6946" s="100" t="s">
        <v>38456</v>
      </c>
      <c r="N6946" t="s">
        <v>26335</v>
      </c>
      <c r="O6946" t="s">
        <v>43459</v>
      </c>
      <c r="P6946">
        <v>4</v>
      </c>
      <c r="Q6946" t="s">
        <v>33563</v>
      </c>
      <c r="R6946" t="s">
        <v>25829</v>
      </c>
      <c r="S6946" t="s">
        <v>26197</v>
      </c>
      <c r="T6946"/>
      <c r="U6946" t="s">
        <v>26198</v>
      </c>
      <c r="V6946" t="s">
        <v>26199</v>
      </c>
      <c r="W6946" s="91" t="s">
        <v>20681</v>
      </c>
      <c r="X6946" s="91" t="s">
        <v>34425</v>
      </c>
      <c r="Y6946" s="97"/>
      <c r="AA6946" s="91" t="str">
        <v>SFORK008.9SR</v>
      </c>
    </row>
    <row r="6947" spans="1:27" s="91" customFormat="1" ht="15" customHeight="1" x14ac:dyDescent="0.35">
      <c r="A6947" t="s">
        <v>20683</v>
      </c>
      <c r="B6947" t="s">
        <v>20682</v>
      </c>
      <c r="C6947" t="s">
        <v>20676</v>
      </c>
      <c r="D6947" t="s">
        <v>20684</v>
      </c>
      <c r="E6947"/>
      <c r="F6947" t="s">
        <v>29086</v>
      </c>
      <c r="G6947"/>
      <c r="H6947">
        <v>10.8</v>
      </c>
      <c r="I6947">
        <v>11.42</v>
      </c>
      <c r="J6947" t="s">
        <v>253</v>
      </c>
      <c r="K6947">
        <v>36.627699999999997</v>
      </c>
      <c r="L6947">
        <v>-86.392799999999994</v>
      </c>
      <c r="M6947" s="100" t="s">
        <v>38456</v>
      </c>
      <c r="N6947" t="s">
        <v>26335</v>
      </c>
      <c r="O6947" t="s">
        <v>43459</v>
      </c>
      <c r="P6947">
        <v>4</v>
      </c>
      <c r="Q6947" t="s">
        <v>33563</v>
      </c>
      <c r="R6947" t="s">
        <v>25829</v>
      </c>
      <c r="S6947" t="s">
        <v>26197</v>
      </c>
      <c r="T6947"/>
      <c r="U6947" t="s">
        <v>26198</v>
      </c>
      <c r="V6947" t="s">
        <v>26199</v>
      </c>
      <c r="W6947" s="91" t="s">
        <v>20685</v>
      </c>
      <c r="X6947" s="91" t="s">
        <v>35966</v>
      </c>
      <c r="Y6947" s="97"/>
      <c r="AA6947" s="91" t="str">
        <v>SFORK010.8SR</v>
      </c>
    </row>
    <row r="6948" spans="1:27" s="91" customFormat="1" ht="15" customHeight="1" x14ac:dyDescent="0.35">
      <c r="A6948" t="s">
        <v>20687</v>
      </c>
      <c r="B6948" t="s">
        <v>20686</v>
      </c>
      <c r="C6948" t="s">
        <v>20676</v>
      </c>
      <c r="D6948" t="s">
        <v>20688</v>
      </c>
      <c r="E6948"/>
      <c r="F6948" t="s">
        <v>29086</v>
      </c>
      <c r="G6948"/>
      <c r="H6948">
        <v>13.3</v>
      </c>
      <c r="I6948">
        <v>4.0999999999999996</v>
      </c>
      <c r="J6948" t="s">
        <v>253</v>
      </c>
      <c r="K6948">
        <v>36.597720000000002</v>
      </c>
      <c r="L6948">
        <v>-86.381609999999995</v>
      </c>
      <c r="M6948" s="100" t="s">
        <v>38456</v>
      </c>
      <c r="N6948" t="s">
        <v>26335</v>
      </c>
      <c r="O6948" t="s">
        <v>43459</v>
      </c>
      <c r="P6948">
        <v>4</v>
      </c>
      <c r="Q6948" t="s">
        <v>33563</v>
      </c>
      <c r="R6948" t="s">
        <v>25829</v>
      </c>
      <c r="S6948" t="s">
        <v>26197</v>
      </c>
      <c r="T6948"/>
      <c r="U6948" t="s">
        <v>26198</v>
      </c>
      <c r="V6948" t="s">
        <v>26199</v>
      </c>
      <c r="W6948" s="91" t="s">
        <v>20689</v>
      </c>
      <c r="X6948" s="91" t="s">
        <v>35967</v>
      </c>
      <c r="Y6948" s="97"/>
      <c r="AA6948" s="91" t="str">
        <v>SFORK013.3SR</v>
      </c>
    </row>
    <row r="6949" spans="1:27" s="91" customFormat="1" ht="15" customHeight="1" x14ac:dyDescent="0.35">
      <c r="A6949" t="s">
        <v>20691</v>
      </c>
      <c r="B6949" t="s">
        <v>20690</v>
      </c>
      <c r="C6949" t="s">
        <v>20692</v>
      </c>
      <c r="D6949" t="s">
        <v>20693</v>
      </c>
      <c r="E6949"/>
      <c r="F6949" t="s">
        <v>58</v>
      </c>
      <c r="G6949"/>
      <c r="H6949">
        <v>0.3</v>
      </c>
      <c r="I6949">
        <v>1.18</v>
      </c>
      <c r="J6949" t="s">
        <v>325</v>
      </c>
      <c r="K6949">
        <v>36.494199999999999</v>
      </c>
      <c r="L6949">
        <v>-84.5077</v>
      </c>
      <c r="M6949" s="100" t="s">
        <v>38426</v>
      </c>
      <c r="N6949" t="s">
        <v>26325</v>
      </c>
      <c r="O6949" t="s">
        <v>42289</v>
      </c>
      <c r="P6949">
        <v>4</v>
      </c>
      <c r="Q6949" t="s">
        <v>28399</v>
      </c>
      <c r="R6949" t="s">
        <v>25825</v>
      </c>
      <c r="S6949" t="s">
        <v>26197</v>
      </c>
      <c r="T6949"/>
      <c r="U6949" t="s">
        <v>26198</v>
      </c>
      <c r="V6949" t="s">
        <v>26204</v>
      </c>
      <c r="X6949" s="91" t="s">
        <v>35968</v>
      </c>
      <c r="Y6949" s="97"/>
      <c r="AA6949" s="91" t="str">
        <v>SFPIN000.3SC</v>
      </c>
    </row>
    <row r="6950" spans="1:27" s="91" customFormat="1" ht="15" customHeight="1" x14ac:dyDescent="0.35">
      <c r="A6950" t="s">
        <v>20695</v>
      </c>
      <c r="B6950" t="s">
        <v>20694</v>
      </c>
      <c r="C6950" t="s">
        <v>20696</v>
      </c>
      <c r="D6950" t="s">
        <v>20697</v>
      </c>
      <c r="E6950"/>
      <c r="F6950" t="s">
        <v>29088</v>
      </c>
      <c r="G6950"/>
      <c r="H6950">
        <v>2.7</v>
      </c>
      <c r="I6950">
        <v>125.41</v>
      </c>
      <c r="J6950" t="s">
        <v>18593</v>
      </c>
      <c r="K6950">
        <v>36.667499999999997</v>
      </c>
      <c r="L6950">
        <v>-86.896349999999998</v>
      </c>
      <c r="M6950" s="100" t="s">
        <v>38413</v>
      </c>
      <c r="N6950" t="s">
        <v>26250</v>
      </c>
      <c r="O6950" t="s">
        <v>42241</v>
      </c>
      <c r="P6950">
        <v>4</v>
      </c>
      <c r="Q6950" t="s">
        <v>28461</v>
      </c>
      <c r="R6950" t="s">
        <v>25829</v>
      </c>
      <c r="S6950" t="s">
        <v>26339</v>
      </c>
      <c r="T6950"/>
      <c r="U6950" t="s">
        <v>26198</v>
      </c>
      <c r="V6950" t="s">
        <v>26199</v>
      </c>
      <c r="Y6950" s="97"/>
      <c r="AA6950" s="91" t="str">
        <v>SFRED002.7_KY</v>
      </c>
    </row>
    <row r="6951" spans="1:27" s="91" customFormat="1" ht="15" customHeight="1" x14ac:dyDescent="0.35">
      <c r="A6951" t="s">
        <v>20699</v>
      </c>
      <c r="B6951" t="s">
        <v>20698</v>
      </c>
      <c r="C6951" t="s">
        <v>20696</v>
      </c>
      <c r="D6951" t="s">
        <v>20700</v>
      </c>
      <c r="E6951"/>
      <c r="F6951" t="s">
        <v>29088</v>
      </c>
      <c r="G6951"/>
      <c r="H6951">
        <v>7.9</v>
      </c>
      <c r="I6951">
        <v>105.02</v>
      </c>
      <c r="J6951" t="s">
        <v>793</v>
      </c>
      <c r="K6951">
        <v>36.64528</v>
      </c>
      <c r="L6951">
        <v>-86.844200000000001</v>
      </c>
      <c r="M6951" s="100" t="s">
        <v>38413</v>
      </c>
      <c r="N6951" t="s">
        <v>26250</v>
      </c>
      <c r="O6951" t="s">
        <v>42241</v>
      </c>
      <c r="P6951">
        <v>4</v>
      </c>
      <c r="Q6951" t="s">
        <v>28400</v>
      </c>
      <c r="R6951" t="s">
        <v>25829</v>
      </c>
      <c r="S6951" t="s">
        <v>26197</v>
      </c>
      <c r="T6951"/>
      <c r="U6951" t="s">
        <v>26198</v>
      </c>
      <c r="V6951" t="s">
        <v>26199</v>
      </c>
      <c r="W6951" s="91" t="s">
        <v>20701</v>
      </c>
      <c r="X6951" s="91" t="s">
        <v>33564</v>
      </c>
      <c r="Y6951" s="97"/>
      <c r="AA6951" s="91" t="str">
        <v>SFRED007.9RN</v>
      </c>
    </row>
    <row r="6952" spans="1:27" s="91" customFormat="1" ht="15" customHeight="1" x14ac:dyDescent="0.35">
      <c r="A6952" t="s">
        <v>20703</v>
      </c>
      <c r="B6952" t="s">
        <v>20702</v>
      </c>
      <c r="C6952" t="s">
        <v>20696</v>
      </c>
      <c r="D6952" t="s">
        <v>20704</v>
      </c>
      <c r="E6952"/>
      <c r="F6952" t="s">
        <v>29088</v>
      </c>
      <c r="G6952"/>
      <c r="H6952">
        <v>12</v>
      </c>
      <c r="I6952">
        <v>101.22</v>
      </c>
      <c r="J6952" t="s">
        <v>793</v>
      </c>
      <c r="K6952">
        <v>36.633889000000003</v>
      </c>
      <c r="L6952">
        <v>-86.808333000000005</v>
      </c>
      <c r="M6952" s="100" t="s">
        <v>38413</v>
      </c>
      <c r="N6952" t="s">
        <v>26250</v>
      </c>
      <c r="O6952" t="s">
        <v>42241</v>
      </c>
      <c r="P6952">
        <v>4</v>
      </c>
      <c r="Q6952" t="s">
        <v>28400</v>
      </c>
      <c r="R6952" t="s">
        <v>25829</v>
      </c>
      <c r="S6952" t="s">
        <v>26197</v>
      </c>
      <c r="T6952"/>
      <c r="U6952" t="s">
        <v>26198</v>
      </c>
      <c r="V6952" t="s">
        <v>26199</v>
      </c>
      <c r="Y6952" s="97"/>
      <c r="AA6952" s="91" t="str">
        <v>SFRED012.0RN</v>
      </c>
    </row>
    <row r="6953" spans="1:27" s="91" customFormat="1" ht="15" customHeight="1" x14ac:dyDescent="0.35">
      <c r="A6953" t="s">
        <v>20706</v>
      </c>
      <c r="B6953" t="s">
        <v>20705</v>
      </c>
      <c r="C6953" t="s">
        <v>20696</v>
      </c>
      <c r="D6953" t="s">
        <v>20707</v>
      </c>
      <c r="E6953"/>
      <c r="F6953" t="s">
        <v>29088</v>
      </c>
      <c r="G6953"/>
      <c r="H6953">
        <v>20.399999999999999</v>
      </c>
      <c r="I6953">
        <v>65.599999999999994</v>
      </c>
      <c r="J6953" t="s">
        <v>793</v>
      </c>
      <c r="K6953">
        <v>36.586390000000002</v>
      </c>
      <c r="L6953">
        <v>-86.736639999999994</v>
      </c>
      <c r="M6953" s="100" t="s">
        <v>38413</v>
      </c>
      <c r="N6953" t="s">
        <v>26250</v>
      </c>
      <c r="O6953" t="s">
        <v>42241</v>
      </c>
      <c r="P6953">
        <v>4</v>
      </c>
      <c r="Q6953" t="s">
        <v>28400</v>
      </c>
      <c r="R6953" t="s">
        <v>25829</v>
      </c>
      <c r="S6953" t="s">
        <v>26197</v>
      </c>
      <c r="T6953"/>
      <c r="U6953" t="s">
        <v>26198</v>
      </c>
      <c r="V6953" t="s">
        <v>26199</v>
      </c>
      <c r="Y6953" s="97"/>
      <c r="AA6953" s="91" t="str">
        <v>SFRED020.4RN</v>
      </c>
    </row>
    <row r="6954" spans="1:27" s="91" customFormat="1" ht="15" customHeight="1" x14ac:dyDescent="0.35">
      <c r="A6954" t="s">
        <v>20709</v>
      </c>
      <c r="B6954" t="s">
        <v>20708</v>
      </c>
      <c r="C6954" t="s">
        <v>20696</v>
      </c>
      <c r="D6954" t="s">
        <v>20710</v>
      </c>
      <c r="E6954"/>
      <c r="F6954" t="s">
        <v>29088</v>
      </c>
      <c r="G6954"/>
      <c r="H6954">
        <v>23.4</v>
      </c>
      <c r="I6954">
        <v>20.83</v>
      </c>
      <c r="J6954" t="s">
        <v>793</v>
      </c>
      <c r="K6954">
        <v>36.561999999999998</v>
      </c>
      <c r="L6954">
        <v>-86.704999999999998</v>
      </c>
      <c r="M6954" s="100" t="s">
        <v>38413</v>
      </c>
      <c r="N6954" t="s">
        <v>26250</v>
      </c>
      <c r="O6954" t="s">
        <v>42790</v>
      </c>
      <c r="P6954">
        <v>4</v>
      </c>
      <c r="Q6954" t="s">
        <v>28401</v>
      </c>
      <c r="R6954" t="s">
        <v>25829</v>
      </c>
      <c r="S6954" t="s">
        <v>26197</v>
      </c>
      <c r="T6954"/>
      <c r="U6954" t="s">
        <v>26198</v>
      </c>
      <c r="V6954" t="s">
        <v>26199</v>
      </c>
      <c r="W6954" s="91" t="s">
        <v>20711</v>
      </c>
      <c r="X6954" s="91" t="s">
        <v>33565</v>
      </c>
      <c r="Y6954" s="97"/>
      <c r="AA6954" s="91" t="str">
        <v>SFRED023.4RN</v>
      </c>
    </row>
    <row r="6955" spans="1:27" s="91" customFormat="1" ht="15" customHeight="1" x14ac:dyDescent="0.35">
      <c r="A6955" t="s">
        <v>20713</v>
      </c>
      <c r="B6955" t="s">
        <v>20712</v>
      </c>
      <c r="C6955" t="s">
        <v>20696</v>
      </c>
      <c r="D6955" t="s">
        <v>20714</v>
      </c>
      <c r="E6955"/>
      <c r="F6955" t="s">
        <v>29088</v>
      </c>
      <c r="G6955"/>
      <c r="H6955">
        <v>24.2</v>
      </c>
      <c r="I6955">
        <v>20.11</v>
      </c>
      <c r="J6955" t="s">
        <v>793</v>
      </c>
      <c r="K6955">
        <v>36.558570000000003</v>
      </c>
      <c r="L6955">
        <v>-86.69453</v>
      </c>
      <c r="M6955" s="100" t="s">
        <v>38413</v>
      </c>
      <c r="N6955" t="s">
        <v>26250</v>
      </c>
      <c r="O6955" t="s">
        <v>42790</v>
      </c>
      <c r="P6955">
        <v>4</v>
      </c>
      <c r="Q6955" t="s">
        <v>28401</v>
      </c>
      <c r="R6955" t="s">
        <v>25829</v>
      </c>
      <c r="S6955" t="s">
        <v>26197</v>
      </c>
      <c r="T6955"/>
      <c r="U6955" t="s">
        <v>26198</v>
      </c>
      <c r="V6955" t="s">
        <v>26199</v>
      </c>
      <c r="Y6955" s="97"/>
      <c r="AA6955" s="91" t="str">
        <v>SFRED024.2RN</v>
      </c>
    </row>
    <row r="6956" spans="1:27" s="91" customFormat="1" ht="15" customHeight="1" x14ac:dyDescent="0.35">
      <c r="A6956" t="s">
        <v>20716</v>
      </c>
      <c r="B6956" t="s">
        <v>20715</v>
      </c>
      <c r="C6956" t="s">
        <v>20696</v>
      </c>
      <c r="D6956" t="s">
        <v>20717</v>
      </c>
      <c r="E6956"/>
      <c r="F6956" t="s">
        <v>29088</v>
      </c>
      <c r="G6956"/>
      <c r="H6956">
        <v>29.1</v>
      </c>
      <c r="I6956">
        <v>10.87</v>
      </c>
      <c r="J6956" t="s">
        <v>793</v>
      </c>
      <c r="K6956">
        <v>36.528888999999999</v>
      </c>
      <c r="L6956">
        <v>-86.635278</v>
      </c>
      <c r="M6956" s="100" t="s">
        <v>38413</v>
      </c>
      <c r="N6956" t="s">
        <v>26250</v>
      </c>
      <c r="O6956" t="s">
        <v>42790</v>
      </c>
      <c r="P6956">
        <v>4</v>
      </c>
      <c r="Q6956" t="s">
        <v>28401</v>
      </c>
      <c r="R6956" t="s">
        <v>25829</v>
      </c>
      <c r="S6956" t="s">
        <v>26197</v>
      </c>
      <c r="T6956"/>
      <c r="U6956" t="s">
        <v>26198</v>
      </c>
      <c r="V6956" t="s">
        <v>26199</v>
      </c>
      <c r="Y6956" s="97"/>
      <c r="AA6956" s="91" t="str">
        <v>SFRED029.1RN</v>
      </c>
    </row>
    <row r="6957" spans="1:27" s="91" customFormat="1" ht="15" customHeight="1" x14ac:dyDescent="0.35">
      <c r="A6957" t="s">
        <v>20719</v>
      </c>
      <c r="B6957" t="s">
        <v>20718</v>
      </c>
      <c r="C6957" t="s">
        <v>20720</v>
      </c>
      <c r="D6957" t="s">
        <v>20721</v>
      </c>
      <c r="E6957"/>
      <c r="F6957" t="s">
        <v>29083</v>
      </c>
      <c r="G6957"/>
      <c r="H6957">
        <v>0.6</v>
      </c>
      <c r="I6957">
        <v>6.87</v>
      </c>
      <c r="J6957" t="s">
        <v>203</v>
      </c>
      <c r="K6957">
        <v>35.891944000000002</v>
      </c>
      <c r="L6957">
        <v>-87.629722000000001</v>
      </c>
      <c r="M6957" s="100" t="s">
        <v>38382</v>
      </c>
      <c r="N6957" t="s">
        <v>26210</v>
      </c>
      <c r="O6957" t="s">
        <v>42411</v>
      </c>
      <c r="P6957">
        <v>3</v>
      </c>
      <c r="Q6957" t="s">
        <v>33566</v>
      </c>
      <c r="R6957" t="s">
        <v>25808</v>
      </c>
      <c r="S6957" t="s">
        <v>26197</v>
      </c>
      <c r="T6957"/>
      <c r="U6957" t="s">
        <v>26198</v>
      </c>
      <c r="V6957" t="s">
        <v>26199</v>
      </c>
      <c r="W6957" s="91" t="s">
        <v>20722</v>
      </c>
      <c r="X6957" s="91" t="s">
        <v>32577</v>
      </c>
      <c r="Y6957" s="97"/>
      <c r="AA6957" s="91" t="str">
        <v>SFSUG000.6HI</v>
      </c>
    </row>
    <row r="6958" spans="1:27" s="91" customFormat="1" ht="15" customHeight="1" x14ac:dyDescent="0.35">
      <c r="A6958" t="s">
        <v>20724</v>
      </c>
      <c r="B6958" t="s">
        <v>20723</v>
      </c>
      <c r="C6958" t="s">
        <v>20725</v>
      </c>
      <c r="D6958" t="s">
        <v>20726</v>
      </c>
      <c r="E6958"/>
      <c r="F6958" t="s">
        <v>29083</v>
      </c>
      <c r="G6958"/>
      <c r="H6958">
        <v>0.1</v>
      </c>
      <c r="I6958">
        <v>15.5</v>
      </c>
      <c r="J6958" t="s">
        <v>277</v>
      </c>
      <c r="K6958">
        <v>36.386667000000003</v>
      </c>
      <c r="L6958">
        <v>-86.889443999999997</v>
      </c>
      <c r="M6958" s="100" t="s">
        <v>38414</v>
      </c>
      <c r="N6958" t="s">
        <v>26254</v>
      </c>
      <c r="O6958" t="s">
        <v>42418</v>
      </c>
      <c r="P6958">
        <v>5</v>
      </c>
      <c r="Q6958" t="s">
        <v>28402</v>
      </c>
      <c r="R6958" t="s">
        <v>25829</v>
      </c>
      <c r="S6958" t="s">
        <v>26197</v>
      </c>
      <c r="T6958"/>
      <c r="U6958" t="s">
        <v>26198</v>
      </c>
      <c r="V6958" t="s">
        <v>26199</v>
      </c>
      <c r="W6958" s="91" t="s">
        <v>20727</v>
      </c>
      <c r="X6958" s="91" t="s">
        <v>33567</v>
      </c>
      <c r="Y6958" s="97"/>
      <c r="AA6958" s="91" t="str">
        <v>SFSYC000.1DA</v>
      </c>
    </row>
    <row r="6959" spans="1:27" s="91" customFormat="1" ht="15" customHeight="1" x14ac:dyDescent="0.35">
      <c r="A6959" t="s">
        <v>20729</v>
      </c>
      <c r="B6959" t="s">
        <v>20728</v>
      </c>
      <c r="C6959" t="s">
        <v>20725</v>
      </c>
      <c r="D6959" t="s">
        <v>634</v>
      </c>
      <c r="E6959"/>
      <c r="F6959" t="s">
        <v>44</v>
      </c>
      <c r="G6959"/>
      <c r="H6959">
        <v>0.3</v>
      </c>
      <c r="I6959">
        <v>5.28</v>
      </c>
      <c r="J6959" t="s">
        <v>398</v>
      </c>
      <c r="K6959">
        <v>36.473579999999998</v>
      </c>
      <c r="L6959">
        <v>-83.410139999999998</v>
      </c>
      <c r="M6959" s="100" t="s">
        <v>38424</v>
      </c>
      <c r="N6959" t="s">
        <v>26272</v>
      </c>
      <c r="O6959" t="s">
        <v>43279</v>
      </c>
      <c r="P6959">
        <v>4</v>
      </c>
      <c r="Q6959" t="s">
        <v>28403</v>
      </c>
      <c r="R6959" t="s">
        <v>25825</v>
      </c>
      <c r="S6959" t="s">
        <v>26197</v>
      </c>
      <c r="T6959"/>
      <c r="U6959" t="s">
        <v>26198</v>
      </c>
      <c r="V6959" t="s">
        <v>26204</v>
      </c>
      <c r="X6959" s="91" t="s">
        <v>30702</v>
      </c>
      <c r="Y6959" s="97"/>
      <c r="AA6959" s="91" t="str">
        <v>SFSYC000.3CL</v>
      </c>
    </row>
    <row r="6960" spans="1:27" s="91" customFormat="1" ht="15" customHeight="1" x14ac:dyDescent="0.35">
      <c r="A6960" t="s">
        <v>20731</v>
      </c>
      <c r="B6960" t="s">
        <v>20730</v>
      </c>
      <c r="C6960" t="s">
        <v>20725</v>
      </c>
      <c r="D6960" t="s">
        <v>20732</v>
      </c>
      <c r="E6960"/>
      <c r="F6960" t="s">
        <v>29083</v>
      </c>
      <c r="G6960"/>
      <c r="H6960">
        <v>6.3</v>
      </c>
      <c r="I6960">
        <v>1.45</v>
      </c>
      <c r="J6960" t="s">
        <v>277</v>
      </c>
      <c r="K6960">
        <v>36.354869999999998</v>
      </c>
      <c r="L6960">
        <v>-86.809110000000004</v>
      </c>
      <c r="M6960" s="100" t="s">
        <v>38414</v>
      </c>
      <c r="N6960" t="s">
        <v>26254</v>
      </c>
      <c r="O6960" t="s">
        <v>42418</v>
      </c>
      <c r="P6960">
        <v>5</v>
      </c>
      <c r="Q6960" t="s">
        <v>28402</v>
      </c>
      <c r="R6960" t="s">
        <v>25829</v>
      </c>
      <c r="S6960" t="s">
        <v>26197</v>
      </c>
      <c r="T6960"/>
      <c r="U6960" t="s">
        <v>26198</v>
      </c>
      <c r="V6960" t="s">
        <v>26199</v>
      </c>
      <c r="X6960" s="91" t="s">
        <v>33052</v>
      </c>
      <c r="Y6960" s="97"/>
      <c r="AA6960" s="91" t="str">
        <v>SFSYC006.3DA</v>
      </c>
    </row>
    <row r="6961" spans="1:27" s="91" customFormat="1" ht="15" customHeight="1" x14ac:dyDescent="0.35">
      <c r="A6961" t="s">
        <v>20734</v>
      </c>
      <c r="B6961" t="s">
        <v>20733</v>
      </c>
      <c r="C6961" t="s">
        <v>20735</v>
      </c>
      <c r="D6961" t="s">
        <v>2747</v>
      </c>
      <c r="E6961"/>
      <c r="F6961" t="s">
        <v>29083</v>
      </c>
      <c r="G6961"/>
      <c r="H6961">
        <v>2.2000000000000002</v>
      </c>
      <c r="I6961">
        <v>0.26</v>
      </c>
      <c r="J6961" t="s">
        <v>95</v>
      </c>
      <c r="K6961">
        <v>35.849200000000003</v>
      </c>
      <c r="L6961">
        <v>-87.071799999999996</v>
      </c>
      <c r="M6961" s="100" t="s">
        <v>38379</v>
      </c>
      <c r="N6961" t="s">
        <v>26205</v>
      </c>
      <c r="O6961" t="s">
        <v>42145</v>
      </c>
      <c r="P6961">
        <v>1</v>
      </c>
      <c r="Q6961" t="s">
        <v>27970</v>
      </c>
      <c r="R6961" t="s">
        <v>25829</v>
      </c>
      <c r="S6961" t="s">
        <v>26197</v>
      </c>
      <c r="T6961"/>
      <c r="U6961" t="s">
        <v>26198</v>
      </c>
      <c r="V6961" t="s">
        <v>26199</v>
      </c>
      <c r="W6961" s="91" t="s">
        <v>20736</v>
      </c>
      <c r="X6961" s="91" t="s">
        <v>33568</v>
      </c>
      <c r="Y6961" s="97"/>
      <c r="AA6961" s="91" t="str">
        <v>SGARR002.2WI</v>
      </c>
    </row>
    <row r="6962" spans="1:27" s="91" customFormat="1" ht="15" customHeight="1" x14ac:dyDescent="0.35">
      <c r="A6962" t="s">
        <v>20738</v>
      </c>
      <c r="B6962" t="s">
        <v>20737</v>
      </c>
      <c r="C6962" t="s">
        <v>20735</v>
      </c>
      <c r="D6962" t="s">
        <v>20739</v>
      </c>
      <c r="E6962"/>
      <c r="F6962" t="s">
        <v>29083</v>
      </c>
      <c r="G6962"/>
      <c r="H6962">
        <v>0.8</v>
      </c>
      <c r="I6962">
        <v>0.11</v>
      </c>
      <c r="J6962" t="s">
        <v>95</v>
      </c>
      <c r="K6962">
        <v>35.8536</v>
      </c>
      <c r="L6962">
        <v>-87.077100000000002</v>
      </c>
      <c r="M6962" s="100" t="s">
        <v>38379</v>
      </c>
      <c r="N6962" t="s">
        <v>26205</v>
      </c>
      <c r="O6962" t="s">
        <v>42145</v>
      </c>
      <c r="P6962">
        <v>1</v>
      </c>
      <c r="Q6962" t="s">
        <v>27970</v>
      </c>
      <c r="R6962" t="s">
        <v>25829</v>
      </c>
      <c r="S6962" t="s">
        <v>26197</v>
      </c>
      <c r="T6962"/>
      <c r="U6962" t="s">
        <v>26198</v>
      </c>
      <c r="V6962" t="s">
        <v>26199</v>
      </c>
      <c r="W6962" s="91" t="s">
        <v>20740</v>
      </c>
      <c r="X6962" s="91" t="s">
        <v>33568</v>
      </c>
      <c r="Y6962" s="97"/>
      <c r="AA6962" s="91" t="str">
        <v>SGARR1.6T0.8WI</v>
      </c>
    </row>
    <row r="6963" spans="1:27" s="91" customFormat="1" ht="15" customHeight="1" x14ac:dyDescent="0.35">
      <c r="A6963" t="s">
        <v>20742</v>
      </c>
      <c r="B6963" t="s">
        <v>20741</v>
      </c>
      <c r="C6963" t="s">
        <v>20735</v>
      </c>
      <c r="D6963" t="s">
        <v>2747</v>
      </c>
      <c r="E6963"/>
      <c r="F6963" t="s">
        <v>29083</v>
      </c>
      <c r="G6963"/>
      <c r="H6963">
        <v>0.1</v>
      </c>
      <c r="I6963">
        <v>0.06</v>
      </c>
      <c r="J6963" t="s">
        <v>95</v>
      </c>
      <c r="K6963">
        <v>35.850299999999997</v>
      </c>
      <c r="L6963">
        <v>-87.073700000000002</v>
      </c>
      <c r="M6963" s="100" t="s">
        <v>38379</v>
      </c>
      <c r="N6963" t="s">
        <v>26205</v>
      </c>
      <c r="O6963" t="s">
        <v>42145</v>
      </c>
      <c r="P6963">
        <v>1</v>
      </c>
      <c r="Q6963" t="s">
        <v>27970</v>
      </c>
      <c r="R6963" t="s">
        <v>25829</v>
      </c>
      <c r="S6963" t="s">
        <v>26197</v>
      </c>
      <c r="T6963"/>
      <c r="U6963" t="s">
        <v>26198</v>
      </c>
      <c r="V6963" t="s">
        <v>26199</v>
      </c>
      <c r="W6963" s="91" t="s">
        <v>20743</v>
      </c>
      <c r="X6963" s="91" t="s">
        <v>33568</v>
      </c>
      <c r="Y6963" s="97"/>
      <c r="AA6963" s="91" t="str">
        <v>SGARR2.1T0.1WI</v>
      </c>
    </row>
    <row r="6964" spans="1:27" s="91" customFormat="1" ht="15" customHeight="1" x14ac:dyDescent="0.35">
      <c r="A6964" t="s">
        <v>20745</v>
      </c>
      <c r="B6964" t="s">
        <v>20744</v>
      </c>
      <c r="C6964" t="s">
        <v>20746</v>
      </c>
      <c r="D6964" t="s">
        <v>20747</v>
      </c>
      <c r="E6964"/>
      <c r="F6964" t="s">
        <v>44</v>
      </c>
      <c r="G6964"/>
      <c r="H6964">
        <v>0.8</v>
      </c>
      <c r="I6964">
        <v>0.5</v>
      </c>
      <c r="J6964" t="s">
        <v>766</v>
      </c>
      <c r="K6964">
        <v>35.256059999999998</v>
      </c>
      <c r="L6964">
        <v>-85.119590000000002</v>
      </c>
      <c r="M6964" s="100" t="s">
        <v>38386</v>
      </c>
      <c r="N6964" t="s">
        <v>29084</v>
      </c>
      <c r="O6964" t="s">
        <v>42167</v>
      </c>
      <c r="P6964">
        <v>3</v>
      </c>
      <c r="Q6964" t="s">
        <v>29192</v>
      </c>
      <c r="R6964" t="s">
        <v>25802</v>
      </c>
      <c r="S6964" t="s">
        <v>26197</v>
      </c>
      <c r="T6964"/>
      <c r="U6964" t="s">
        <v>26198</v>
      </c>
      <c r="V6964" t="s">
        <v>26204</v>
      </c>
      <c r="W6964" s="91" t="s">
        <v>20748</v>
      </c>
      <c r="X6964" s="91" t="s">
        <v>33569</v>
      </c>
      <c r="Y6964" s="97"/>
      <c r="AA6964" s="91" t="str">
        <v>SGROV_G0.8HM</v>
      </c>
    </row>
    <row r="6965" spans="1:27" s="91" customFormat="1" ht="15" customHeight="1" x14ac:dyDescent="0.35">
      <c r="A6965" t="s">
        <v>20750</v>
      </c>
      <c r="B6965" t="s">
        <v>20749</v>
      </c>
      <c r="C6965" t="s">
        <v>20751</v>
      </c>
      <c r="D6965" t="s">
        <v>20752</v>
      </c>
      <c r="E6965"/>
      <c r="F6965" t="s">
        <v>29083</v>
      </c>
      <c r="G6965"/>
      <c r="H6965">
        <v>0.2</v>
      </c>
      <c r="I6965">
        <v>11.43</v>
      </c>
      <c r="J6965" t="s">
        <v>942</v>
      </c>
      <c r="K6965">
        <v>35.292200000000001</v>
      </c>
      <c r="L6965">
        <v>-87.853499999999997</v>
      </c>
      <c r="M6965" s="100" t="s">
        <v>38402</v>
      </c>
      <c r="N6965" t="s">
        <v>26242</v>
      </c>
      <c r="O6965" t="s">
        <v>42882</v>
      </c>
      <c r="P6965">
        <v>3</v>
      </c>
      <c r="Q6965" t="s">
        <v>33570</v>
      </c>
      <c r="R6965" t="s">
        <v>25808</v>
      </c>
      <c r="S6965" t="s">
        <v>26197</v>
      </c>
      <c r="T6965"/>
      <c r="U6965" t="s">
        <v>26198</v>
      </c>
      <c r="V6965" t="s">
        <v>26199</v>
      </c>
      <c r="X6965" s="91" t="s">
        <v>33571</v>
      </c>
      <c r="Y6965" s="97"/>
      <c r="AA6965" s="91" t="str">
        <v>SHAKE000.2WE</v>
      </c>
    </row>
    <row r="6966" spans="1:27" s="91" customFormat="1" ht="15" customHeight="1" x14ac:dyDescent="0.35">
      <c r="A6966" t="s">
        <v>20754</v>
      </c>
      <c r="B6966" t="s">
        <v>20753</v>
      </c>
      <c r="C6966" t="s">
        <v>20755</v>
      </c>
      <c r="D6966" t="s">
        <v>20756</v>
      </c>
      <c r="E6966"/>
      <c r="F6966" t="s">
        <v>33</v>
      </c>
      <c r="G6966"/>
      <c r="H6966">
        <v>0.1</v>
      </c>
      <c r="I6966">
        <v>0.99</v>
      </c>
      <c r="J6966" t="s">
        <v>2030</v>
      </c>
      <c r="K6966">
        <v>35.831060000000001</v>
      </c>
      <c r="L6966">
        <v>-85.993459999999999</v>
      </c>
      <c r="M6966" s="100" t="s">
        <v>38401</v>
      </c>
      <c r="N6966" t="s">
        <v>26226</v>
      </c>
      <c r="O6966" t="s">
        <v>42093</v>
      </c>
      <c r="P6966">
        <v>2</v>
      </c>
      <c r="Q6966" t="s">
        <v>27121</v>
      </c>
      <c r="R6966" t="s">
        <v>25812</v>
      </c>
      <c r="S6966" t="s">
        <v>26197</v>
      </c>
      <c r="T6966"/>
      <c r="U6966" t="s">
        <v>26198</v>
      </c>
      <c r="V6966" t="s">
        <v>26199</v>
      </c>
      <c r="W6966" s="91" t="s">
        <v>20757</v>
      </c>
      <c r="X6966" s="91" t="s">
        <v>29606</v>
      </c>
      <c r="Y6966" s="97"/>
      <c r="AA6966" s="91" t="str">
        <v>SHANB0.1T0.1CN</v>
      </c>
    </row>
    <row r="6967" spans="1:27" s="91" customFormat="1" ht="15" customHeight="1" x14ac:dyDescent="0.35">
      <c r="A6967" t="s">
        <v>20759</v>
      </c>
      <c r="B6967" t="s">
        <v>20758</v>
      </c>
      <c r="C6967" t="s">
        <v>20760</v>
      </c>
      <c r="D6967" t="s">
        <v>20761</v>
      </c>
      <c r="E6967"/>
      <c r="F6967" t="s">
        <v>33</v>
      </c>
      <c r="G6967"/>
      <c r="H6967">
        <v>0.1</v>
      </c>
      <c r="I6967">
        <v>2.66</v>
      </c>
      <c r="J6967" t="s">
        <v>2030</v>
      </c>
      <c r="K6967">
        <v>35.831800000000001</v>
      </c>
      <c r="L6967">
        <v>-85.995800000000003</v>
      </c>
      <c r="M6967" s="100" t="s">
        <v>38401</v>
      </c>
      <c r="N6967" t="s">
        <v>26226</v>
      </c>
      <c r="O6967" t="s">
        <v>42093</v>
      </c>
      <c r="P6967">
        <v>2</v>
      </c>
      <c r="Q6967" t="s">
        <v>33572</v>
      </c>
      <c r="R6967" t="s">
        <v>25812</v>
      </c>
      <c r="S6967" t="s">
        <v>26197</v>
      </c>
      <c r="T6967"/>
      <c r="U6967" t="s">
        <v>26198</v>
      </c>
      <c r="V6967" t="s">
        <v>26199</v>
      </c>
      <c r="Y6967" s="97"/>
      <c r="AA6967" s="91" t="str">
        <v>SHANB000.1CN</v>
      </c>
    </row>
    <row r="6968" spans="1:27" s="91" customFormat="1" ht="15" customHeight="1" x14ac:dyDescent="0.35">
      <c r="A6968" t="s">
        <v>20763</v>
      </c>
      <c r="B6968" t="s">
        <v>20762</v>
      </c>
      <c r="C6968" t="s">
        <v>20764</v>
      </c>
      <c r="D6968" t="s">
        <v>20765</v>
      </c>
      <c r="E6968"/>
      <c r="F6968" t="s">
        <v>29086</v>
      </c>
      <c r="G6968"/>
      <c r="H6968">
        <v>0.8</v>
      </c>
      <c r="I6968">
        <v>2.57</v>
      </c>
      <c r="J6968" t="s">
        <v>545</v>
      </c>
      <c r="K6968">
        <v>35.494129999999998</v>
      </c>
      <c r="L6968">
        <v>-86.014499999999998</v>
      </c>
      <c r="M6968" s="100" t="s">
        <v>38389</v>
      </c>
      <c r="N6968" t="s">
        <v>26217</v>
      </c>
      <c r="O6968" t="s">
        <v>42602</v>
      </c>
      <c r="P6968">
        <v>4</v>
      </c>
      <c r="Q6968" t="s">
        <v>28405</v>
      </c>
      <c r="R6968" t="s">
        <v>25808</v>
      </c>
      <c r="S6968" t="s">
        <v>26197</v>
      </c>
      <c r="T6968"/>
      <c r="U6968" t="s">
        <v>26198</v>
      </c>
      <c r="V6968" t="s">
        <v>26199</v>
      </c>
      <c r="X6968" s="91" t="s">
        <v>29982</v>
      </c>
      <c r="Y6968" s="97"/>
      <c r="AA6968" s="91" t="str">
        <v>SHANK000.8CE</v>
      </c>
    </row>
    <row r="6969" spans="1:27" s="91" customFormat="1" ht="15" customHeight="1" x14ac:dyDescent="0.35">
      <c r="A6969" t="s">
        <v>28407</v>
      </c>
      <c r="B6969" t="s">
        <v>28406</v>
      </c>
      <c r="C6969" t="s">
        <v>20768</v>
      </c>
      <c r="D6969" t="s">
        <v>24718</v>
      </c>
      <c r="E6969"/>
      <c r="F6969" t="s">
        <v>29086</v>
      </c>
      <c r="G6969"/>
      <c r="H6969">
        <v>2.6</v>
      </c>
      <c r="I6969">
        <v>0.64</v>
      </c>
      <c r="J6969" t="s">
        <v>235</v>
      </c>
      <c r="K6969">
        <v>36.528680000000001</v>
      </c>
      <c r="L6969">
        <v>-85.501339999999999</v>
      </c>
      <c r="M6969" s="100" t="s">
        <v>38458</v>
      </c>
      <c r="N6969" t="s">
        <v>26340</v>
      </c>
      <c r="O6969" t="s">
        <v>42723</v>
      </c>
      <c r="P6969">
        <v>5</v>
      </c>
      <c r="Q6969" t="s">
        <v>33573</v>
      </c>
      <c r="R6969" t="s">
        <v>25812</v>
      </c>
      <c r="S6969" t="s">
        <v>26197</v>
      </c>
      <c r="T6969"/>
      <c r="U6969" t="s">
        <v>26198</v>
      </c>
      <c r="V6969" t="s">
        <v>26199</v>
      </c>
      <c r="Y6969" s="97"/>
      <c r="AA6969" s="91" t="str">
        <v>SHANK002.6CY</v>
      </c>
    </row>
    <row r="6970" spans="1:27" s="91" customFormat="1" ht="15" customHeight="1" x14ac:dyDescent="0.35">
      <c r="A6970" t="s">
        <v>20767</v>
      </c>
      <c r="B6970" t="s">
        <v>20766</v>
      </c>
      <c r="C6970" t="s">
        <v>20768</v>
      </c>
      <c r="D6970" t="s">
        <v>20769</v>
      </c>
      <c r="E6970"/>
      <c r="F6970" t="s">
        <v>29086</v>
      </c>
      <c r="G6970"/>
      <c r="H6970">
        <v>3</v>
      </c>
      <c r="I6970">
        <v>0.5</v>
      </c>
      <c r="J6970" t="s">
        <v>235</v>
      </c>
      <c r="K6970">
        <v>36.524639999999998</v>
      </c>
      <c r="L6970">
        <v>-85.495930000000001</v>
      </c>
      <c r="M6970" s="100" t="s">
        <v>38458</v>
      </c>
      <c r="N6970" t="s">
        <v>26340</v>
      </c>
      <c r="O6970" t="s">
        <v>42723</v>
      </c>
      <c r="P6970">
        <v>5</v>
      </c>
      <c r="Q6970" t="s">
        <v>33573</v>
      </c>
      <c r="R6970" t="s">
        <v>25812</v>
      </c>
      <c r="S6970" t="s">
        <v>26197</v>
      </c>
      <c r="T6970"/>
      <c r="U6970" t="s">
        <v>26198</v>
      </c>
      <c r="V6970" t="s">
        <v>26199</v>
      </c>
      <c r="Y6970" s="97"/>
      <c r="AA6970" s="91" t="str">
        <v>SHANK003.0CY</v>
      </c>
    </row>
    <row r="6971" spans="1:27" s="91" customFormat="1" ht="15" customHeight="1" x14ac:dyDescent="0.35">
      <c r="A6971" t="s">
        <v>20771</v>
      </c>
      <c r="B6971" t="s">
        <v>20770</v>
      </c>
      <c r="C6971" t="s">
        <v>20772</v>
      </c>
      <c r="D6971" t="s">
        <v>20773</v>
      </c>
      <c r="E6971"/>
      <c r="F6971" t="s">
        <v>29083</v>
      </c>
      <c r="G6971"/>
      <c r="H6971">
        <v>0.2</v>
      </c>
      <c r="I6971">
        <v>18.63</v>
      </c>
      <c r="J6971" t="s">
        <v>4</v>
      </c>
      <c r="K6971">
        <v>35.063899999999997</v>
      </c>
      <c r="L6971">
        <v>-87.230599999999995</v>
      </c>
      <c r="M6971" s="100" t="s">
        <v>38385</v>
      </c>
      <c r="N6971" t="s">
        <v>26213</v>
      </c>
      <c r="O6971" t="s">
        <v>43106</v>
      </c>
      <c r="P6971">
        <v>2</v>
      </c>
      <c r="Q6971" t="s">
        <v>33574</v>
      </c>
      <c r="R6971" t="s">
        <v>25808</v>
      </c>
      <c r="S6971" t="s">
        <v>26197</v>
      </c>
      <c r="T6971"/>
      <c r="U6971" t="s">
        <v>26198</v>
      </c>
      <c r="V6971" t="s">
        <v>26199</v>
      </c>
      <c r="Y6971" s="97"/>
      <c r="AA6971" s="91" t="str">
        <v>SHANN000.2LW</v>
      </c>
    </row>
    <row r="6972" spans="1:27" s="91" customFormat="1" ht="15" customHeight="1" x14ac:dyDescent="0.35">
      <c r="A6972" t="s">
        <v>20775</v>
      </c>
      <c r="B6972" t="s">
        <v>20774</v>
      </c>
      <c r="C6972" t="s">
        <v>20776</v>
      </c>
      <c r="D6972" t="s">
        <v>20777</v>
      </c>
      <c r="E6972"/>
      <c r="F6972" t="s">
        <v>28998</v>
      </c>
      <c r="G6972"/>
      <c r="H6972">
        <v>0.9</v>
      </c>
      <c r="I6972">
        <v>0.99</v>
      </c>
      <c r="J6972" t="s">
        <v>878</v>
      </c>
      <c r="K6972">
        <v>35.87189</v>
      </c>
      <c r="L6972">
        <v>-84.593400000000003</v>
      </c>
      <c r="M6972" s="100" t="s">
        <v>38415</v>
      </c>
      <c r="N6972" t="s">
        <v>26602</v>
      </c>
      <c r="O6972" t="s">
        <v>43170</v>
      </c>
      <c r="P6972">
        <v>1</v>
      </c>
      <c r="Q6972" t="s">
        <v>35969</v>
      </c>
      <c r="R6972" t="s">
        <v>25825</v>
      </c>
      <c r="S6972" t="s">
        <v>26197</v>
      </c>
      <c r="T6972"/>
      <c r="U6972" t="s">
        <v>26198</v>
      </c>
      <c r="V6972" t="s">
        <v>26204</v>
      </c>
      <c r="W6972" s="91" t="s">
        <v>20778</v>
      </c>
      <c r="X6972" s="91" t="s">
        <v>35970</v>
      </c>
      <c r="Y6972" s="97"/>
      <c r="AA6972" s="91" t="str">
        <v>SHANT000.9RO</v>
      </c>
    </row>
    <row r="6973" spans="1:27" s="91" customFormat="1" ht="15" customHeight="1" x14ac:dyDescent="0.35">
      <c r="A6973" t="s">
        <v>20780</v>
      </c>
      <c r="B6973" t="s">
        <v>20779</v>
      </c>
      <c r="C6973" t="s">
        <v>7550</v>
      </c>
      <c r="D6973" t="s">
        <v>41730</v>
      </c>
      <c r="E6973"/>
      <c r="F6973" t="s">
        <v>29083</v>
      </c>
      <c r="G6973"/>
      <c r="H6973">
        <v>0.1</v>
      </c>
      <c r="I6973">
        <v>27.26</v>
      </c>
      <c r="J6973" t="s">
        <v>95</v>
      </c>
      <c r="K6973">
        <v>35.948079999999997</v>
      </c>
      <c r="L6973">
        <v>-87.079679999999996</v>
      </c>
      <c r="M6973" s="100" t="s">
        <v>38379</v>
      </c>
      <c r="N6973" t="s">
        <v>26205</v>
      </c>
      <c r="O6973" t="s">
        <v>42747</v>
      </c>
      <c r="P6973">
        <v>1</v>
      </c>
      <c r="Q6973" t="s">
        <v>27074</v>
      </c>
      <c r="R6973" t="s">
        <v>25829</v>
      </c>
      <c r="S6973" t="s">
        <v>26197</v>
      </c>
      <c r="T6973"/>
      <c r="U6973" t="s">
        <v>26198</v>
      </c>
      <c r="V6973" t="s">
        <v>26199</v>
      </c>
      <c r="W6973" s="91" t="s">
        <v>35971</v>
      </c>
      <c r="X6973" s="91" t="s">
        <v>43462</v>
      </c>
      <c r="Y6973" s="97"/>
      <c r="AA6973" s="91" t="str">
        <v>SHARP000.1WI</v>
      </c>
    </row>
    <row r="6974" spans="1:27" s="91" customFormat="1" ht="15" customHeight="1" x14ac:dyDescent="0.35">
      <c r="A6974" t="s">
        <v>20782</v>
      </c>
      <c r="B6974" t="s">
        <v>20781</v>
      </c>
      <c r="C6974" t="s">
        <v>20783</v>
      </c>
      <c r="D6974" t="s">
        <v>20784</v>
      </c>
      <c r="E6974"/>
      <c r="F6974" t="s">
        <v>33</v>
      </c>
      <c r="G6974"/>
      <c r="H6974">
        <v>0.2</v>
      </c>
      <c r="I6974">
        <v>2.78</v>
      </c>
      <c r="J6974" t="s">
        <v>95</v>
      </c>
      <c r="K6974">
        <v>35.927219999999998</v>
      </c>
      <c r="L6974">
        <v>-86.874722000000006</v>
      </c>
      <c r="M6974" s="100" t="s">
        <v>38379</v>
      </c>
      <c r="N6974" t="s">
        <v>26205</v>
      </c>
      <c r="O6974" t="s">
        <v>42128</v>
      </c>
      <c r="P6974">
        <v>1</v>
      </c>
      <c r="Q6974" t="s">
        <v>28409</v>
      </c>
      <c r="R6974" t="s">
        <v>25829</v>
      </c>
      <c r="S6974" t="s">
        <v>26197</v>
      </c>
      <c r="T6974"/>
      <c r="U6974" t="s">
        <v>26198</v>
      </c>
      <c r="V6974" t="s">
        <v>26199</v>
      </c>
      <c r="W6974" s="91" t="s">
        <v>20785</v>
      </c>
      <c r="X6974" s="91" t="s">
        <v>33575</v>
      </c>
      <c r="Y6974" s="97"/>
      <c r="AA6974" s="91" t="str">
        <v>SHARP000.2WI</v>
      </c>
    </row>
    <row r="6975" spans="1:27" s="91" customFormat="1" ht="15" customHeight="1" x14ac:dyDescent="0.35">
      <c r="A6975" t="s">
        <v>29374</v>
      </c>
      <c r="B6975" t="s">
        <v>29375</v>
      </c>
      <c r="C6975" t="s">
        <v>20783</v>
      </c>
      <c r="D6975" t="s">
        <v>29376</v>
      </c>
      <c r="E6975"/>
      <c r="F6975" t="s">
        <v>33</v>
      </c>
      <c r="G6975"/>
      <c r="H6975">
        <v>0.7</v>
      </c>
      <c r="I6975">
        <v>1.8</v>
      </c>
      <c r="J6975" t="s">
        <v>95</v>
      </c>
      <c r="K6975">
        <v>35.922780000000003</v>
      </c>
      <c r="L6975">
        <v>-86.87979</v>
      </c>
      <c r="M6975" s="100" t="s">
        <v>38379</v>
      </c>
      <c r="N6975" t="s">
        <v>26205</v>
      </c>
      <c r="O6975" t="s">
        <v>42128</v>
      </c>
      <c r="P6975">
        <v>1</v>
      </c>
      <c r="Q6975" t="s">
        <v>28409</v>
      </c>
      <c r="R6975" t="s">
        <v>25829</v>
      </c>
      <c r="S6975" t="s">
        <v>26197</v>
      </c>
      <c r="T6975"/>
      <c r="U6975" t="s">
        <v>26198</v>
      </c>
      <c r="V6975" t="s">
        <v>26199</v>
      </c>
      <c r="Y6975" s="97"/>
      <c r="AA6975" s="91" t="str">
        <v>SHARP000.7WI</v>
      </c>
    </row>
    <row r="6976" spans="1:27" s="91" customFormat="1" ht="15" customHeight="1" x14ac:dyDescent="0.35">
      <c r="A6976" t="s">
        <v>37464</v>
      </c>
      <c r="B6976" t="s">
        <v>37465</v>
      </c>
      <c r="C6976" t="s">
        <v>7550</v>
      </c>
      <c r="D6976" t="s">
        <v>37466</v>
      </c>
      <c r="E6976"/>
      <c r="F6976" t="s">
        <v>29083</v>
      </c>
      <c r="G6976"/>
      <c r="H6976">
        <v>1.3</v>
      </c>
      <c r="I6976">
        <v>18.2</v>
      </c>
      <c r="J6976" t="s">
        <v>95</v>
      </c>
      <c r="K6976">
        <v>35.931420000000003</v>
      </c>
      <c r="L6976">
        <v>-87.080039999999997</v>
      </c>
      <c r="M6976" s="100" t="s">
        <v>38379</v>
      </c>
      <c r="N6976" t="s">
        <v>26205</v>
      </c>
      <c r="O6976" t="s">
        <v>42747</v>
      </c>
      <c r="P6976">
        <v>1</v>
      </c>
      <c r="Q6976" t="s">
        <v>27074</v>
      </c>
      <c r="R6976" t="s">
        <v>25829</v>
      </c>
      <c r="S6976" t="s">
        <v>26197</v>
      </c>
      <c r="T6976"/>
      <c r="U6976" t="s">
        <v>26198</v>
      </c>
      <c r="V6976" t="s">
        <v>26199</v>
      </c>
      <c r="Y6976" s="97"/>
      <c r="AA6976" s="91" t="str">
        <v>SHARP001.3WI</v>
      </c>
    </row>
    <row r="6977" spans="1:27" s="91" customFormat="1" ht="15" customHeight="1" x14ac:dyDescent="0.35">
      <c r="A6977" t="s">
        <v>20787</v>
      </c>
      <c r="B6977" t="s">
        <v>20786</v>
      </c>
      <c r="C6977" t="s">
        <v>20788</v>
      </c>
      <c r="D6977" t="s">
        <v>20789</v>
      </c>
      <c r="E6977"/>
      <c r="F6977" t="s">
        <v>28994</v>
      </c>
      <c r="G6977"/>
      <c r="H6977">
        <v>1.5</v>
      </c>
      <c r="I6977">
        <v>3.21</v>
      </c>
      <c r="J6977" t="s">
        <v>270</v>
      </c>
      <c r="K6977">
        <v>36.548099999999998</v>
      </c>
      <c r="L6977">
        <v>-82.020799999999994</v>
      </c>
      <c r="M6977" s="100" t="s">
        <v>38412</v>
      </c>
      <c r="N6977" t="s">
        <v>29031</v>
      </c>
      <c r="O6977" t="s">
        <v>42745</v>
      </c>
      <c r="P6977">
        <v>2</v>
      </c>
      <c r="Q6977" t="s">
        <v>33576</v>
      </c>
      <c r="R6977" t="s">
        <v>25821</v>
      </c>
      <c r="S6977" t="s">
        <v>26197</v>
      </c>
      <c r="T6977"/>
      <c r="U6977" t="s">
        <v>26198</v>
      </c>
      <c r="V6977" t="s">
        <v>26204</v>
      </c>
      <c r="W6977" s="91" t="s">
        <v>20790</v>
      </c>
      <c r="X6977" s="91" t="s">
        <v>33577</v>
      </c>
      <c r="Y6977" s="97"/>
      <c r="AA6977" s="91" t="str">
        <v>SHARP001.5SU</v>
      </c>
    </row>
    <row r="6978" spans="1:27" s="91" customFormat="1" ht="15" customHeight="1" x14ac:dyDescent="0.35">
      <c r="A6978" t="s">
        <v>20792</v>
      </c>
      <c r="B6978" t="s">
        <v>20791</v>
      </c>
      <c r="C6978" t="s">
        <v>20793</v>
      </c>
      <c r="D6978" t="s">
        <v>20794</v>
      </c>
      <c r="E6978"/>
      <c r="F6978" t="s">
        <v>29083</v>
      </c>
      <c r="G6978"/>
      <c r="H6978">
        <v>3</v>
      </c>
      <c r="I6978">
        <v>79.040000000000006</v>
      </c>
      <c r="J6978" t="s">
        <v>690</v>
      </c>
      <c r="K6978">
        <v>36.06568</v>
      </c>
      <c r="L6978">
        <v>-87.059010000000001</v>
      </c>
      <c r="M6978" s="100" t="s">
        <v>38379</v>
      </c>
      <c r="N6978" t="s">
        <v>26205</v>
      </c>
      <c r="O6978" t="s">
        <v>42143</v>
      </c>
      <c r="P6978">
        <v>1</v>
      </c>
      <c r="Q6978" t="s">
        <v>28408</v>
      </c>
      <c r="R6978" t="s">
        <v>25829</v>
      </c>
      <c r="S6978" t="s">
        <v>26197</v>
      </c>
      <c r="T6978"/>
      <c r="U6978" t="s">
        <v>26198</v>
      </c>
      <c r="V6978" t="s">
        <v>26199</v>
      </c>
      <c r="Y6978" s="97"/>
      <c r="AA6978" s="91" t="str">
        <v>SHARP003.0CH</v>
      </c>
    </row>
    <row r="6979" spans="1:27" s="91" customFormat="1" ht="15" customHeight="1" x14ac:dyDescent="0.35">
      <c r="A6979" t="s">
        <v>20796</v>
      </c>
      <c r="B6979" t="s">
        <v>20795</v>
      </c>
      <c r="C6979" t="s">
        <v>20793</v>
      </c>
      <c r="D6979" t="s">
        <v>20797</v>
      </c>
      <c r="E6979"/>
      <c r="F6979" t="s">
        <v>33</v>
      </c>
      <c r="G6979"/>
      <c r="H6979">
        <v>3.2</v>
      </c>
      <c r="I6979">
        <v>77.5</v>
      </c>
      <c r="J6979" t="s">
        <v>690</v>
      </c>
      <c r="K6979">
        <v>36.062809999999999</v>
      </c>
      <c r="L6979">
        <v>-87.054019999999994</v>
      </c>
      <c r="M6979" s="100" t="s">
        <v>38379</v>
      </c>
      <c r="N6979" t="s">
        <v>26205</v>
      </c>
      <c r="O6979" t="s">
        <v>42143</v>
      </c>
      <c r="P6979">
        <v>1</v>
      </c>
      <c r="Q6979" t="s">
        <v>28408</v>
      </c>
      <c r="R6979" t="s">
        <v>25829</v>
      </c>
      <c r="S6979" t="s">
        <v>26197</v>
      </c>
      <c r="T6979"/>
      <c r="U6979" t="s">
        <v>26198</v>
      </c>
      <c r="V6979" t="s">
        <v>26199</v>
      </c>
      <c r="Y6979" s="97"/>
      <c r="AA6979" s="91" t="str">
        <v>SHARP003.2CH</v>
      </c>
    </row>
    <row r="6980" spans="1:27" s="91" customFormat="1" ht="15" customHeight="1" x14ac:dyDescent="0.35">
      <c r="A6980" t="s">
        <v>20799</v>
      </c>
      <c r="B6980" t="s">
        <v>20798</v>
      </c>
      <c r="C6980" t="s">
        <v>20793</v>
      </c>
      <c r="D6980" t="s">
        <v>20800</v>
      </c>
      <c r="E6980"/>
      <c r="F6980" t="s">
        <v>29083</v>
      </c>
      <c r="G6980" t="s">
        <v>33</v>
      </c>
      <c r="H6980">
        <v>3.6</v>
      </c>
      <c r="I6980">
        <v>76.709999999999994</v>
      </c>
      <c r="J6980" t="s">
        <v>690</v>
      </c>
      <c r="K6980">
        <v>36.056719999999999</v>
      </c>
      <c r="L6980">
        <v>-87.057400000000001</v>
      </c>
      <c r="M6980" s="100" t="s">
        <v>38379</v>
      </c>
      <c r="N6980" t="s">
        <v>26205</v>
      </c>
      <c r="O6980" t="s">
        <v>42143</v>
      </c>
      <c r="P6980">
        <v>1</v>
      </c>
      <c r="Q6980" t="s">
        <v>28408</v>
      </c>
      <c r="R6980" t="s">
        <v>25829</v>
      </c>
      <c r="S6980" t="s">
        <v>26197</v>
      </c>
      <c r="T6980"/>
      <c r="U6980" t="s">
        <v>26198</v>
      </c>
      <c r="V6980" t="s">
        <v>26199</v>
      </c>
      <c r="X6980" s="91" t="s">
        <v>33578</v>
      </c>
      <c r="Y6980" s="97"/>
      <c r="AA6980" s="91" t="str">
        <v>SHARP003.6CH</v>
      </c>
    </row>
    <row r="6981" spans="1:27" s="91" customFormat="1" ht="15" customHeight="1" x14ac:dyDescent="0.35">
      <c r="A6981" t="s">
        <v>20802</v>
      </c>
      <c r="B6981" t="s">
        <v>20801</v>
      </c>
      <c r="C6981" t="s">
        <v>20793</v>
      </c>
      <c r="D6981" t="s">
        <v>19718</v>
      </c>
      <c r="E6981"/>
      <c r="F6981" t="s">
        <v>29083</v>
      </c>
      <c r="G6981"/>
      <c r="H6981">
        <v>7.4</v>
      </c>
      <c r="I6981">
        <v>65.45</v>
      </c>
      <c r="J6981" t="s">
        <v>277</v>
      </c>
      <c r="K6981">
        <v>36.019649999999999</v>
      </c>
      <c r="L6981">
        <v>-87.028319999999994</v>
      </c>
      <c r="M6981" s="100" t="s">
        <v>38379</v>
      </c>
      <c r="N6981" t="s">
        <v>26205</v>
      </c>
      <c r="O6981" t="s">
        <v>42143</v>
      </c>
      <c r="P6981">
        <v>1</v>
      </c>
      <c r="Q6981" t="s">
        <v>28408</v>
      </c>
      <c r="R6981" t="s">
        <v>25829</v>
      </c>
      <c r="S6981" t="s">
        <v>26197</v>
      </c>
      <c r="T6981"/>
      <c r="U6981" t="s">
        <v>26198</v>
      </c>
      <c r="V6981" t="s">
        <v>26199</v>
      </c>
      <c r="X6981" s="91" t="s">
        <v>33578</v>
      </c>
      <c r="Y6981" s="97"/>
      <c r="AA6981" s="91" t="str">
        <v>SHARP007.4DA</v>
      </c>
    </row>
    <row r="6982" spans="1:27" s="91" customFormat="1" ht="15" customHeight="1" x14ac:dyDescent="0.35">
      <c r="A6982" t="s">
        <v>20804</v>
      </c>
      <c r="B6982" t="s">
        <v>20803</v>
      </c>
      <c r="C6982" t="s">
        <v>20793</v>
      </c>
      <c r="D6982" t="s">
        <v>20805</v>
      </c>
      <c r="E6982"/>
      <c r="F6982" t="s">
        <v>29083</v>
      </c>
      <c r="G6982"/>
      <c r="H6982">
        <v>8.4</v>
      </c>
      <c r="I6982">
        <v>60.26</v>
      </c>
      <c r="J6982" t="s">
        <v>277</v>
      </c>
      <c r="K6982">
        <v>36.010930000000002</v>
      </c>
      <c r="L6982">
        <v>-87.026470000000003</v>
      </c>
      <c r="M6982" s="100" t="s">
        <v>38379</v>
      </c>
      <c r="N6982" t="s">
        <v>26205</v>
      </c>
      <c r="O6982" t="s">
        <v>42143</v>
      </c>
      <c r="P6982">
        <v>1</v>
      </c>
      <c r="Q6982" t="s">
        <v>28408</v>
      </c>
      <c r="R6982" t="s">
        <v>25829</v>
      </c>
      <c r="S6982" t="s">
        <v>26197</v>
      </c>
      <c r="T6982"/>
      <c r="U6982" t="s">
        <v>26198</v>
      </c>
      <c r="V6982" t="s">
        <v>26199</v>
      </c>
      <c r="Y6982" s="97"/>
      <c r="AA6982" s="91" t="str">
        <v>SHARP008.4DA</v>
      </c>
    </row>
    <row r="6983" spans="1:27" s="91" customFormat="1" ht="15" customHeight="1" x14ac:dyDescent="0.35">
      <c r="A6983" t="s">
        <v>20806</v>
      </c>
      <c r="B6983" t="s">
        <v>7549</v>
      </c>
      <c r="C6983" t="s">
        <v>7550</v>
      </c>
      <c r="D6983" t="s">
        <v>7551</v>
      </c>
      <c r="E6983" t="s">
        <v>26424</v>
      </c>
      <c r="F6983" t="s">
        <v>29083</v>
      </c>
      <c r="G6983"/>
      <c r="H6983">
        <v>16.899999999999999</v>
      </c>
      <c r="I6983">
        <v>10.5</v>
      </c>
      <c r="J6983" t="s">
        <v>95</v>
      </c>
      <c r="K6983">
        <v>35.924149999999997</v>
      </c>
      <c r="L6983">
        <v>-87.092339999999993</v>
      </c>
      <c r="M6983" s="100" t="s">
        <v>38379</v>
      </c>
      <c r="N6983" t="s">
        <v>26205</v>
      </c>
      <c r="O6983" t="s">
        <v>42747</v>
      </c>
      <c r="P6983">
        <v>1</v>
      </c>
      <c r="Q6983" t="s">
        <v>27074</v>
      </c>
      <c r="R6983" t="s">
        <v>25829</v>
      </c>
      <c r="S6983" t="s">
        <v>26197</v>
      </c>
      <c r="T6983"/>
      <c r="U6983" t="s">
        <v>26198</v>
      </c>
      <c r="V6983" t="s">
        <v>26199</v>
      </c>
      <c r="W6983" s="91" t="s">
        <v>37467</v>
      </c>
      <c r="X6983" s="91" t="s">
        <v>35972</v>
      </c>
      <c r="Y6983" s="97"/>
      <c r="AA6983" s="91" t="str">
        <v>SHARP016.9WI</v>
      </c>
    </row>
    <row r="6984" spans="1:27" s="91" customFormat="1" ht="15" customHeight="1" x14ac:dyDescent="0.35">
      <c r="A6984" t="s">
        <v>20808</v>
      </c>
      <c r="B6984" t="s">
        <v>20807</v>
      </c>
      <c r="C6984" t="s">
        <v>20809</v>
      </c>
      <c r="D6984" t="s">
        <v>20810</v>
      </c>
      <c r="E6984"/>
      <c r="F6984" t="s">
        <v>29083</v>
      </c>
      <c r="G6984"/>
      <c r="H6984">
        <v>0.4</v>
      </c>
      <c r="I6984">
        <v>0.28000000000000003</v>
      </c>
      <c r="J6984" t="s">
        <v>95</v>
      </c>
      <c r="K6984">
        <v>35.900700000000001</v>
      </c>
      <c r="L6984">
        <v>-87.141599999999997</v>
      </c>
      <c r="M6984" s="100" t="s">
        <v>38379</v>
      </c>
      <c r="N6984" t="s">
        <v>26205</v>
      </c>
      <c r="O6984" t="s">
        <v>42747</v>
      </c>
      <c r="P6984">
        <v>1</v>
      </c>
      <c r="Q6984" t="s">
        <v>27074</v>
      </c>
      <c r="R6984" t="s">
        <v>25829</v>
      </c>
      <c r="S6984" t="s">
        <v>26197</v>
      </c>
      <c r="T6984"/>
      <c r="U6984" t="s">
        <v>26198</v>
      </c>
      <c r="V6984" t="s">
        <v>26199</v>
      </c>
      <c r="W6984" s="91" t="s">
        <v>20811</v>
      </c>
      <c r="X6984" s="91" t="s">
        <v>32037</v>
      </c>
      <c r="Y6984" s="97"/>
      <c r="AA6984" s="91" t="str">
        <v>SHARP4.3T0.6T0.4WI</v>
      </c>
    </row>
    <row r="6985" spans="1:27" s="91" customFormat="1" ht="15" customHeight="1" x14ac:dyDescent="0.35">
      <c r="A6985" t="s">
        <v>20813</v>
      </c>
      <c r="B6985" t="s">
        <v>20812</v>
      </c>
      <c r="C6985" t="s">
        <v>20809</v>
      </c>
      <c r="D6985" t="s">
        <v>10059</v>
      </c>
      <c r="E6985"/>
      <c r="F6985" t="s">
        <v>29083</v>
      </c>
      <c r="G6985"/>
      <c r="H6985">
        <v>1</v>
      </c>
      <c r="I6985">
        <v>0.39</v>
      </c>
      <c r="J6985" t="s">
        <v>95</v>
      </c>
      <c r="K6985">
        <v>35.897799999999997</v>
      </c>
      <c r="L6985">
        <v>-87.133099999999999</v>
      </c>
      <c r="M6985" s="100" t="s">
        <v>38379</v>
      </c>
      <c r="N6985" t="s">
        <v>26205</v>
      </c>
      <c r="O6985" t="s">
        <v>42747</v>
      </c>
      <c r="P6985">
        <v>1</v>
      </c>
      <c r="Q6985" t="s">
        <v>27074</v>
      </c>
      <c r="R6985" t="s">
        <v>25829</v>
      </c>
      <c r="S6985" t="s">
        <v>26197</v>
      </c>
      <c r="T6985"/>
      <c r="U6985" t="s">
        <v>26198</v>
      </c>
      <c r="V6985" t="s">
        <v>26199</v>
      </c>
      <c r="W6985" s="91" t="s">
        <v>20814</v>
      </c>
      <c r="X6985" s="91" t="s">
        <v>32037</v>
      </c>
      <c r="Y6985" s="97"/>
      <c r="AA6985" s="91" t="str">
        <v>SHARP4.3T1.0WI</v>
      </c>
    </row>
    <row r="6986" spans="1:27" s="91" customFormat="1" ht="15" customHeight="1" x14ac:dyDescent="0.35">
      <c r="A6986" t="s">
        <v>20816</v>
      </c>
      <c r="B6986" t="s">
        <v>20815</v>
      </c>
      <c r="C6986" t="s">
        <v>20817</v>
      </c>
      <c r="D6986" t="s">
        <v>20810</v>
      </c>
      <c r="E6986"/>
      <c r="F6986" t="s">
        <v>29083</v>
      </c>
      <c r="G6986"/>
      <c r="H6986">
        <v>0.7</v>
      </c>
      <c r="I6986">
        <v>1.04</v>
      </c>
      <c r="J6986" t="s">
        <v>95</v>
      </c>
      <c r="K6986">
        <v>35.9056</v>
      </c>
      <c r="L6986">
        <v>-87.150899999999993</v>
      </c>
      <c r="M6986" s="100" t="s">
        <v>38379</v>
      </c>
      <c r="N6986" t="s">
        <v>26205</v>
      </c>
      <c r="O6986" t="s">
        <v>42747</v>
      </c>
      <c r="P6986">
        <v>1</v>
      </c>
      <c r="Q6986" t="s">
        <v>27074</v>
      </c>
      <c r="R6986" t="s">
        <v>25829</v>
      </c>
      <c r="S6986" t="s">
        <v>26197</v>
      </c>
      <c r="T6986"/>
      <c r="U6986" t="s">
        <v>26198</v>
      </c>
      <c r="V6986" t="s">
        <v>26199</v>
      </c>
      <c r="W6986" s="91" t="s">
        <v>20818</v>
      </c>
      <c r="X6986" s="91" t="s">
        <v>32037</v>
      </c>
      <c r="Y6986" s="97"/>
      <c r="AA6986" s="91" t="str">
        <v>SHARP4.8T0.7WI</v>
      </c>
    </row>
    <row r="6987" spans="1:27" s="91" customFormat="1" ht="15" customHeight="1" x14ac:dyDescent="0.35">
      <c r="A6987" t="s">
        <v>20820</v>
      </c>
      <c r="B6987" t="s">
        <v>20819</v>
      </c>
      <c r="C6987" t="s">
        <v>20821</v>
      </c>
      <c r="D6987" t="s">
        <v>20822</v>
      </c>
      <c r="E6987"/>
      <c r="F6987" t="s">
        <v>29083</v>
      </c>
      <c r="G6987"/>
      <c r="H6987">
        <v>0.1</v>
      </c>
      <c r="I6987">
        <v>0.98</v>
      </c>
      <c r="J6987" t="s">
        <v>277</v>
      </c>
      <c r="K6987">
        <v>36.037379999999999</v>
      </c>
      <c r="L6987">
        <v>-87.033690000000007</v>
      </c>
      <c r="M6987" s="100" t="s">
        <v>38379</v>
      </c>
      <c r="N6987" t="s">
        <v>26205</v>
      </c>
      <c r="O6987" t="s">
        <v>42143</v>
      </c>
      <c r="P6987">
        <v>1</v>
      </c>
      <c r="Q6987" t="s">
        <v>28410</v>
      </c>
      <c r="R6987" t="s">
        <v>25829</v>
      </c>
      <c r="S6987" t="s">
        <v>26197</v>
      </c>
      <c r="T6987"/>
      <c r="U6987" t="s">
        <v>26198</v>
      </c>
      <c r="V6987" t="s">
        <v>26199</v>
      </c>
      <c r="X6987" s="91" t="s">
        <v>33579</v>
      </c>
      <c r="Y6987" s="97"/>
      <c r="AA6987" s="91" t="str">
        <v>SHARP6.0T0.1DA</v>
      </c>
    </row>
    <row r="6988" spans="1:27" s="91" customFormat="1" ht="15" customHeight="1" x14ac:dyDescent="0.35">
      <c r="A6988" s="310" t="s">
        <v>20824</v>
      </c>
      <c r="B6988" s="310" t="s">
        <v>20823</v>
      </c>
      <c r="C6988" s="310" t="s">
        <v>20825</v>
      </c>
      <c r="D6988" s="310" t="s">
        <v>20826</v>
      </c>
      <c r="E6988" s="310"/>
      <c r="F6988" s="310" t="s">
        <v>29083</v>
      </c>
      <c r="G6988" s="310"/>
      <c r="H6988" s="314">
        <v>0.3</v>
      </c>
      <c r="I6988" s="314">
        <v>0.78</v>
      </c>
      <c r="J6988" s="310" t="s">
        <v>277</v>
      </c>
      <c r="K6988" s="314">
        <v>36.039700000000003</v>
      </c>
      <c r="L6988" s="314">
        <v>-87.030600000000007</v>
      </c>
      <c r="M6988" s="100" t="s">
        <v>38379</v>
      </c>
      <c r="N6988" s="310" t="s">
        <v>26205</v>
      </c>
      <c r="O6988" s="310" t="s">
        <v>42143</v>
      </c>
      <c r="P6988" s="314">
        <v>1</v>
      </c>
      <c r="Q6988" s="310" t="s">
        <v>28410</v>
      </c>
      <c r="R6988" s="310" t="s">
        <v>25829</v>
      </c>
      <c r="S6988" s="310" t="s">
        <v>26197</v>
      </c>
      <c r="T6988" s="310"/>
      <c r="U6988" s="310" t="s">
        <v>26198</v>
      </c>
      <c r="V6988" s="310" t="s">
        <v>26199</v>
      </c>
      <c r="W6988" s="91" t="s">
        <v>20827</v>
      </c>
      <c r="X6988" s="91" t="s">
        <v>29606</v>
      </c>
      <c r="Y6988" s="97"/>
      <c r="AA6988" s="91" t="str">
        <v>SHARP6.0T0.3DA</v>
      </c>
    </row>
    <row r="6989" spans="1:27" s="91" customFormat="1" ht="15" customHeight="1" x14ac:dyDescent="0.35">
      <c r="A6989" s="310" t="s">
        <v>20829</v>
      </c>
      <c r="B6989" s="310" t="s">
        <v>20828</v>
      </c>
      <c r="C6989" s="310" t="s">
        <v>20821</v>
      </c>
      <c r="D6989" s="310" t="s">
        <v>20830</v>
      </c>
      <c r="E6989" s="310"/>
      <c r="F6989" s="310" t="s">
        <v>29083</v>
      </c>
      <c r="G6989" s="310"/>
      <c r="H6989" s="314">
        <v>0.4</v>
      </c>
      <c r="I6989" s="314">
        <v>0.72</v>
      </c>
      <c r="J6989" s="310" t="s">
        <v>277</v>
      </c>
      <c r="K6989" s="314">
        <v>36.040089999999999</v>
      </c>
      <c r="L6989" s="314">
        <v>-87.028319999999994</v>
      </c>
      <c r="M6989" s="100" t="s">
        <v>38379</v>
      </c>
      <c r="N6989" s="310" t="s">
        <v>26205</v>
      </c>
      <c r="O6989" s="310" t="s">
        <v>42143</v>
      </c>
      <c r="P6989" s="314">
        <v>1</v>
      </c>
      <c r="Q6989" s="310" t="s">
        <v>28410</v>
      </c>
      <c r="R6989" s="310" t="s">
        <v>25829</v>
      </c>
      <c r="S6989" s="310" t="s">
        <v>26197</v>
      </c>
      <c r="T6989" s="310"/>
      <c r="U6989" s="310" t="s">
        <v>26198</v>
      </c>
      <c r="V6989" s="310" t="s">
        <v>26199</v>
      </c>
      <c r="W6989" s="91" t="s">
        <v>20831</v>
      </c>
      <c r="X6989" s="91" t="s">
        <v>33097</v>
      </c>
      <c r="Y6989" s="97"/>
      <c r="AA6989" s="91" t="str">
        <v>SHARP6.0T0.4DA</v>
      </c>
    </row>
    <row r="6990" spans="1:27" s="91" customFormat="1" ht="15" customHeight="1" x14ac:dyDescent="0.35">
      <c r="A6990" s="310" t="s">
        <v>20833</v>
      </c>
      <c r="B6990" s="310" t="s">
        <v>20832</v>
      </c>
      <c r="C6990" s="310" t="s">
        <v>20821</v>
      </c>
      <c r="D6990" s="310" t="s">
        <v>20834</v>
      </c>
      <c r="E6990" s="310"/>
      <c r="F6990" s="310" t="s">
        <v>29083</v>
      </c>
      <c r="G6990" s="310"/>
      <c r="H6990" s="314">
        <v>0.4</v>
      </c>
      <c r="I6990" s="314">
        <v>0.9</v>
      </c>
      <c r="J6990" s="310" t="s">
        <v>277</v>
      </c>
      <c r="K6990" s="314">
        <v>36.027059999999999</v>
      </c>
      <c r="L6990" s="314">
        <v>-87.036929999999998</v>
      </c>
      <c r="M6990" s="100" t="s">
        <v>38379</v>
      </c>
      <c r="N6990" s="310" t="s">
        <v>26205</v>
      </c>
      <c r="O6990" s="310" t="s">
        <v>42143</v>
      </c>
      <c r="P6990" s="314">
        <v>1</v>
      </c>
      <c r="Q6990" s="310" t="s">
        <v>33580</v>
      </c>
      <c r="R6990" s="310" t="s">
        <v>25829</v>
      </c>
      <c r="S6990" s="310" t="s">
        <v>26197</v>
      </c>
      <c r="T6990" s="310"/>
      <c r="U6990" s="310" t="s">
        <v>26198</v>
      </c>
      <c r="V6990" s="310" t="s">
        <v>26199</v>
      </c>
      <c r="W6990" s="91" t="s">
        <v>20835</v>
      </c>
      <c r="X6990" s="91" t="s">
        <v>33581</v>
      </c>
      <c r="Y6990" s="97"/>
      <c r="AA6990" s="91" t="str">
        <v>SHARP6.7T0.4DA</v>
      </c>
    </row>
    <row r="6991" spans="1:27" s="91" customFormat="1" ht="15" customHeight="1" x14ac:dyDescent="0.35">
      <c r="A6991" s="310" t="s">
        <v>20837</v>
      </c>
      <c r="B6991" s="310" t="s">
        <v>20836</v>
      </c>
      <c r="C6991" s="310" t="s">
        <v>20821</v>
      </c>
      <c r="D6991" s="310" t="s">
        <v>20838</v>
      </c>
      <c r="E6991" s="310"/>
      <c r="F6991" s="310" t="s">
        <v>29083</v>
      </c>
      <c r="G6991" s="310"/>
      <c r="H6991" s="314">
        <v>0.6</v>
      </c>
      <c r="I6991" s="314">
        <v>0.49</v>
      </c>
      <c r="J6991" s="310" t="s">
        <v>277</v>
      </c>
      <c r="K6991" s="314">
        <v>36.0261</v>
      </c>
      <c r="L6991" s="314">
        <v>-87.039199999999994</v>
      </c>
      <c r="M6991" s="100" t="s">
        <v>38379</v>
      </c>
      <c r="N6991" s="310" t="s">
        <v>26205</v>
      </c>
      <c r="O6991" s="310" t="s">
        <v>42143</v>
      </c>
      <c r="P6991" s="314">
        <v>1</v>
      </c>
      <c r="Q6991" s="310" t="s">
        <v>33580</v>
      </c>
      <c r="R6991" s="310" t="s">
        <v>25829</v>
      </c>
      <c r="S6991" s="310" t="s">
        <v>26197</v>
      </c>
      <c r="T6991" s="310"/>
      <c r="U6991" s="310" t="s">
        <v>26198</v>
      </c>
      <c r="V6991" s="310" t="s">
        <v>26199</v>
      </c>
      <c r="W6991" s="91" t="s">
        <v>20835</v>
      </c>
      <c r="X6991" s="91" t="s">
        <v>33582</v>
      </c>
      <c r="Y6991" s="97"/>
      <c r="AA6991" s="91" t="str">
        <v>SHARP6.7T0.6DA</v>
      </c>
    </row>
    <row r="6992" spans="1:27" s="91" customFormat="1" ht="15" customHeight="1" x14ac:dyDescent="0.35">
      <c r="A6992" s="310" t="s">
        <v>20840</v>
      </c>
      <c r="B6992" s="310" t="s">
        <v>20839</v>
      </c>
      <c r="C6992" s="310" t="s">
        <v>20821</v>
      </c>
      <c r="D6992" s="310" t="s">
        <v>20841</v>
      </c>
      <c r="E6992" s="310"/>
      <c r="F6992" s="310" t="s">
        <v>29083</v>
      </c>
      <c r="G6992" s="310"/>
      <c r="H6992" s="314">
        <v>0.3</v>
      </c>
      <c r="I6992" s="314">
        <v>1.39</v>
      </c>
      <c r="J6992" s="310" t="s">
        <v>277</v>
      </c>
      <c r="K6992" s="314">
        <v>36.025832999999999</v>
      </c>
      <c r="L6992" s="314">
        <v>-87.024445</v>
      </c>
      <c r="M6992" s="100" t="s">
        <v>38379</v>
      </c>
      <c r="N6992" s="310" t="s">
        <v>26205</v>
      </c>
      <c r="O6992" s="310" t="s">
        <v>42143</v>
      </c>
      <c r="P6992" s="314">
        <v>1</v>
      </c>
      <c r="Q6992" s="310" t="s">
        <v>33583</v>
      </c>
      <c r="R6992" s="310" t="s">
        <v>25829</v>
      </c>
      <c r="S6992" s="310" t="s">
        <v>26197</v>
      </c>
      <c r="T6992" s="310"/>
      <c r="U6992" s="310" t="s">
        <v>26198</v>
      </c>
      <c r="V6992" s="310" t="s">
        <v>26199</v>
      </c>
      <c r="W6992" s="91" t="s">
        <v>20842</v>
      </c>
      <c r="X6992" s="91" t="s">
        <v>29606</v>
      </c>
      <c r="Y6992" s="97"/>
      <c r="AA6992" s="91" t="str">
        <v>SHARP7.2T0.3DA</v>
      </c>
    </row>
    <row r="6993" spans="1:27" s="91" customFormat="1" ht="15" customHeight="1" x14ac:dyDescent="0.35">
      <c r="A6993" t="s">
        <v>37468</v>
      </c>
      <c r="B6993" t="s">
        <v>37469</v>
      </c>
      <c r="C6993" t="s">
        <v>37470</v>
      </c>
      <c r="D6993" t="s">
        <v>37471</v>
      </c>
      <c r="E6993"/>
      <c r="F6993" t="s">
        <v>33</v>
      </c>
      <c r="G6993"/>
      <c r="H6993">
        <v>0.1</v>
      </c>
      <c r="I6993">
        <v>0.8</v>
      </c>
      <c r="J6993" t="s">
        <v>277</v>
      </c>
      <c r="K6993">
        <v>36.050719999999998</v>
      </c>
      <c r="L6993">
        <v>-86.743610000000004</v>
      </c>
      <c r="M6993" s="100" t="s">
        <v>38414</v>
      </c>
      <c r="N6993" t="s">
        <v>26254</v>
      </c>
      <c r="O6993" t="s">
        <v>42244</v>
      </c>
      <c r="P6993">
        <v>5</v>
      </c>
      <c r="Q6993" t="s">
        <v>37472</v>
      </c>
      <c r="R6993" t="s">
        <v>25829</v>
      </c>
      <c r="S6993" t="s">
        <v>26197</v>
      </c>
      <c r="T6993"/>
      <c r="U6993" t="s">
        <v>26198</v>
      </c>
      <c r="V6993" t="s">
        <v>26199</v>
      </c>
      <c r="Y6993" s="97"/>
      <c r="AA6993" s="91" t="str">
        <v>SHAST000.1DA</v>
      </c>
    </row>
    <row r="6994" spans="1:27" s="91" customFormat="1" ht="15" customHeight="1" x14ac:dyDescent="0.35">
      <c r="A6994" t="s">
        <v>20844</v>
      </c>
      <c r="B6994" t="s">
        <v>20843</v>
      </c>
      <c r="C6994" t="s">
        <v>20845</v>
      </c>
      <c r="D6994" t="s">
        <v>20846</v>
      </c>
      <c r="E6994"/>
      <c r="F6994" t="s">
        <v>29083</v>
      </c>
      <c r="G6994"/>
      <c r="H6994">
        <v>0.9</v>
      </c>
      <c r="I6994">
        <v>18.13</v>
      </c>
      <c r="J6994" t="s">
        <v>942</v>
      </c>
      <c r="K6994">
        <v>35.187899999999999</v>
      </c>
      <c r="L6994">
        <v>-87.618399999999994</v>
      </c>
      <c r="M6994" s="100" t="s">
        <v>38376</v>
      </c>
      <c r="N6994" t="s">
        <v>26196</v>
      </c>
      <c r="O6994" t="s">
        <v>42535</v>
      </c>
      <c r="P6994">
        <v>1</v>
      </c>
      <c r="Q6994" t="s">
        <v>28411</v>
      </c>
      <c r="R6994" t="s">
        <v>25808</v>
      </c>
      <c r="S6994" t="s">
        <v>26197</v>
      </c>
      <c r="T6994"/>
      <c r="U6994" t="s">
        <v>26198</v>
      </c>
      <c r="V6994" t="s">
        <v>26199</v>
      </c>
      <c r="Y6994" s="97"/>
      <c r="AA6994" s="91" t="str">
        <v>SHAWN000.9WE</v>
      </c>
    </row>
    <row r="6995" spans="1:27" s="91" customFormat="1" ht="15" customHeight="1" x14ac:dyDescent="0.35">
      <c r="A6995" s="310" t="s">
        <v>20848</v>
      </c>
      <c r="B6995" s="310" t="s">
        <v>20847</v>
      </c>
      <c r="C6995" s="310" t="s">
        <v>20849</v>
      </c>
      <c r="D6995" s="310" t="s">
        <v>10489</v>
      </c>
      <c r="E6995" s="310"/>
      <c r="F6995" s="310" t="s">
        <v>27</v>
      </c>
      <c r="G6995" s="310"/>
      <c r="H6995" s="314">
        <v>7.2</v>
      </c>
      <c r="I6995" s="314">
        <v>40.299999999999997</v>
      </c>
      <c r="J6995" s="310" t="s">
        <v>80</v>
      </c>
      <c r="K6995" s="314">
        <v>35.101399999999998</v>
      </c>
      <c r="L6995" s="314">
        <v>-89.559200000000004</v>
      </c>
      <c r="M6995" s="100" t="s">
        <v>38390</v>
      </c>
      <c r="N6995" s="310" t="s">
        <v>26218</v>
      </c>
      <c r="O6995" s="310" t="s">
        <v>43303</v>
      </c>
      <c r="P6995" s="314">
        <v>3</v>
      </c>
      <c r="Q6995" s="310" t="s">
        <v>28412</v>
      </c>
      <c r="R6995" s="310" t="s">
        <v>25828</v>
      </c>
      <c r="S6995" s="310" t="s">
        <v>26197</v>
      </c>
      <c r="T6995" s="310"/>
      <c r="U6995" s="310" t="s">
        <v>26198</v>
      </c>
      <c r="V6995" s="310" t="s">
        <v>26199</v>
      </c>
      <c r="W6995" s="91" t="s">
        <v>43466</v>
      </c>
      <c r="Y6995" s="97"/>
      <c r="AA6995" s="91" t="str">
        <v>SHAWS007.2FA</v>
      </c>
    </row>
    <row r="6996" spans="1:27" s="91" customFormat="1" ht="15" customHeight="1" x14ac:dyDescent="0.35">
      <c r="A6996" s="310" t="s">
        <v>20851</v>
      </c>
      <c r="B6996" s="310" t="s">
        <v>20850</v>
      </c>
      <c r="C6996" s="310" t="s">
        <v>20852</v>
      </c>
      <c r="D6996" s="310" t="s">
        <v>20853</v>
      </c>
      <c r="E6996" s="310"/>
      <c r="F6996" s="310" t="s">
        <v>44</v>
      </c>
      <c r="G6996" s="310"/>
      <c r="H6996" s="314">
        <v>0.1</v>
      </c>
      <c r="I6996" s="314">
        <v>3.61</v>
      </c>
      <c r="J6996" s="310" t="s">
        <v>1612</v>
      </c>
      <c r="K6996" s="314">
        <v>36.592599999999997</v>
      </c>
      <c r="L6996" s="314">
        <v>-82.889600000000002</v>
      </c>
      <c r="M6996" s="100" t="s">
        <v>38424</v>
      </c>
      <c r="N6996" s="310" t="s">
        <v>26272</v>
      </c>
      <c r="O6996" s="310" t="s">
        <v>42662</v>
      </c>
      <c r="P6996" s="314">
        <v>4</v>
      </c>
      <c r="Q6996" s="310" t="s">
        <v>33584</v>
      </c>
      <c r="R6996" s="310" t="s">
        <v>25821</v>
      </c>
      <c r="S6996" s="310" t="s">
        <v>26197</v>
      </c>
      <c r="T6996" s="310"/>
      <c r="U6996" s="310" t="s">
        <v>26198</v>
      </c>
      <c r="V6996" s="310" t="s">
        <v>26204</v>
      </c>
      <c r="X6996" s="91" t="s">
        <v>33585</v>
      </c>
      <c r="Y6996" s="97"/>
      <c r="AA6996" s="91" t="str">
        <v>SHELB000.1HK</v>
      </c>
    </row>
    <row r="6997" spans="1:27" s="91" customFormat="1" ht="15" customHeight="1" x14ac:dyDescent="0.35">
      <c r="A6997" t="s">
        <v>20855</v>
      </c>
      <c r="B6997" t="s">
        <v>20854</v>
      </c>
      <c r="C6997" t="s">
        <v>20856</v>
      </c>
      <c r="D6997" t="s">
        <v>20857</v>
      </c>
      <c r="E6997"/>
      <c r="F6997" t="s">
        <v>29090</v>
      </c>
      <c r="G6997"/>
      <c r="H6997">
        <v>0.1</v>
      </c>
      <c r="I6997">
        <v>4.3099999999999996</v>
      </c>
      <c r="J6997" t="s">
        <v>442</v>
      </c>
      <c r="K6997">
        <v>36.186680000000003</v>
      </c>
      <c r="L6997">
        <v>-82.04522</v>
      </c>
      <c r="M6997" s="100" t="s">
        <v>38455</v>
      </c>
      <c r="N6997" t="s">
        <v>26332</v>
      </c>
      <c r="O6997" t="s">
        <v>43274</v>
      </c>
      <c r="P6997">
        <v>1</v>
      </c>
      <c r="Q6997" t="s">
        <v>28414</v>
      </c>
      <c r="R6997" t="s">
        <v>25821</v>
      </c>
      <c r="S6997" t="s">
        <v>26197</v>
      </c>
      <c r="T6997"/>
      <c r="U6997" t="s">
        <v>26198</v>
      </c>
      <c r="V6997" t="s">
        <v>26204</v>
      </c>
      <c r="W6997" s="91" t="s">
        <v>20858</v>
      </c>
      <c r="X6997" s="91" t="s">
        <v>29542</v>
      </c>
      <c r="Y6997" s="97"/>
      <c r="AA6997" s="91" t="str">
        <v>SHELL0.4T0.1CT</v>
      </c>
    </row>
    <row r="6998" spans="1:27" s="91" customFormat="1" ht="15" customHeight="1" x14ac:dyDescent="0.35">
      <c r="A6998" s="310" t="s">
        <v>20860</v>
      </c>
      <c r="B6998" s="310" t="s">
        <v>20859</v>
      </c>
      <c r="C6998" s="310" t="s">
        <v>20861</v>
      </c>
      <c r="D6998" s="310" t="s">
        <v>20862</v>
      </c>
      <c r="E6998" s="310"/>
      <c r="F6998" s="310" t="s">
        <v>29090</v>
      </c>
      <c r="G6998" s="310"/>
      <c r="H6998" s="314">
        <v>0.1</v>
      </c>
      <c r="I6998" s="314">
        <v>4.4400000000000004</v>
      </c>
      <c r="J6998" s="310" t="s">
        <v>442</v>
      </c>
      <c r="K6998" s="314">
        <v>36.190800000000003</v>
      </c>
      <c r="L6998" s="314">
        <v>-82.046099999999996</v>
      </c>
      <c r="M6998" s="100" t="s">
        <v>38455</v>
      </c>
      <c r="N6998" s="310" t="s">
        <v>26332</v>
      </c>
      <c r="O6998" s="310" t="s">
        <v>43274</v>
      </c>
      <c r="P6998" s="314">
        <v>1</v>
      </c>
      <c r="Q6998" s="310" t="s">
        <v>28414</v>
      </c>
      <c r="R6998" s="310" t="s">
        <v>25821</v>
      </c>
      <c r="S6998" s="310" t="s">
        <v>26197</v>
      </c>
      <c r="T6998" s="310"/>
      <c r="U6998" s="310" t="s">
        <v>26198</v>
      </c>
      <c r="V6998" s="310" t="s">
        <v>26204</v>
      </c>
      <c r="Y6998" s="97"/>
      <c r="AA6998" s="91" t="str">
        <v>SHELL000.1CT</v>
      </c>
    </row>
    <row r="6999" spans="1:27" s="91" customFormat="1" ht="15" customHeight="1" x14ac:dyDescent="0.35">
      <c r="A6999" s="310" t="s">
        <v>20864</v>
      </c>
      <c r="B6999" s="310" t="s">
        <v>20863</v>
      </c>
      <c r="C6999" s="310" t="s">
        <v>20865</v>
      </c>
      <c r="D6999" s="310" t="s">
        <v>20866</v>
      </c>
      <c r="E6999" s="310"/>
      <c r="F6999" s="310" t="s">
        <v>115</v>
      </c>
      <c r="G6999" s="310"/>
      <c r="H6999" s="314">
        <v>0.1</v>
      </c>
      <c r="I6999" s="314">
        <v>2.87</v>
      </c>
      <c r="J6999" s="310" t="s">
        <v>583</v>
      </c>
      <c r="K6999" s="314">
        <v>35.167299999999997</v>
      </c>
      <c r="L6999" s="314">
        <v>-85.503399999999999</v>
      </c>
      <c r="M6999" s="100" t="s">
        <v>38393</v>
      </c>
      <c r="N6999" s="310" t="s">
        <v>59</v>
      </c>
      <c r="O6999" s="310" t="s">
        <v>42300</v>
      </c>
      <c r="P6999" s="314">
        <v>5</v>
      </c>
      <c r="Q6999" s="310" t="s">
        <v>28415</v>
      </c>
      <c r="R6999" s="310" t="s">
        <v>25802</v>
      </c>
      <c r="S6999" s="310" t="s">
        <v>26197</v>
      </c>
      <c r="T6999" s="310"/>
      <c r="U6999" s="310" t="s">
        <v>26198</v>
      </c>
      <c r="V6999" s="310" t="s">
        <v>26199</v>
      </c>
      <c r="W6999" s="91" t="s">
        <v>20867</v>
      </c>
      <c r="X6999" s="91" t="s">
        <v>35973</v>
      </c>
      <c r="Y6999" s="97"/>
      <c r="AA6999" s="91" t="str">
        <v>SHELT0.1T1.0T0.1MI</v>
      </c>
    </row>
    <row r="7000" spans="1:27" s="91" customFormat="1" ht="15" customHeight="1" x14ac:dyDescent="0.35">
      <c r="A7000" s="310" t="s">
        <v>20869</v>
      </c>
      <c r="B7000" s="310" t="s">
        <v>20868</v>
      </c>
      <c r="C7000" s="310" t="s">
        <v>20870</v>
      </c>
      <c r="D7000" s="310" t="s">
        <v>20871</v>
      </c>
      <c r="E7000" s="310"/>
      <c r="F7000" s="310" t="s">
        <v>44</v>
      </c>
      <c r="G7000" s="310"/>
      <c r="H7000" s="314">
        <v>0.1</v>
      </c>
      <c r="I7000" s="314">
        <v>0.33</v>
      </c>
      <c r="J7000" s="310" t="s">
        <v>64</v>
      </c>
      <c r="K7000" s="314">
        <v>36.150329999999997</v>
      </c>
      <c r="L7000" s="314">
        <v>-82.716440000000006</v>
      </c>
      <c r="M7000" s="100" t="s">
        <v>38387</v>
      </c>
      <c r="N7000" s="310" t="s">
        <v>26214</v>
      </c>
      <c r="O7000" s="310" t="s">
        <v>42262</v>
      </c>
      <c r="P7000" s="314">
        <v>5</v>
      </c>
      <c r="Q7000" s="310" t="s">
        <v>33586</v>
      </c>
      <c r="R7000" s="310" t="s">
        <v>25821</v>
      </c>
      <c r="S7000" s="310" t="s">
        <v>26197</v>
      </c>
      <c r="T7000" s="310"/>
      <c r="U7000" s="310" t="s">
        <v>26198</v>
      </c>
      <c r="V7000" s="310" t="s">
        <v>26204</v>
      </c>
      <c r="Y7000" s="97"/>
      <c r="AA7000" s="91" t="str">
        <v>SHELT000.1GE</v>
      </c>
    </row>
    <row r="7001" spans="1:27" s="91" customFormat="1" ht="15" customHeight="1" x14ac:dyDescent="0.35">
      <c r="A7001" s="310" t="s">
        <v>20873</v>
      </c>
      <c r="B7001" s="310" t="s">
        <v>20872</v>
      </c>
      <c r="C7001" s="310" t="s">
        <v>20870</v>
      </c>
      <c r="D7001" s="310" t="s">
        <v>20874</v>
      </c>
      <c r="E7001" s="310"/>
      <c r="F7001" s="310" t="s">
        <v>44</v>
      </c>
      <c r="G7001" s="310"/>
      <c r="H7001" s="314">
        <v>0.2</v>
      </c>
      <c r="I7001" s="314">
        <v>0.43</v>
      </c>
      <c r="J7001" s="310" t="s">
        <v>64</v>
      </c>
      <c r="K7001" s="314">
        <v>36.054490000000001</v>
      </c>
      <c r="L7001" s="314">
        <v>-83.004530000000003</v>
      </c>
      <c r="M7001" s="100" t="s">
        <v>38387</v>
      </c>
      <c r="N7001" s="310" t="s">
        <v>26214</v>
      </c>
      <c r="O7001" s="310" t="s">
        <v>42726</v>
      </c>
      <c r="P7001" s="314">
        <v>5</v>
      </c>
      <c r="Q7001" s="310" t="s">
        <v>28416</v>
      </c>
      <c r="R7001" s="310" t="s">
        <v>25821</v>
      </c>
      <c r="S7001" s="310" t="s">
        <v>26197</v>
      </c>
      <c r="T7001" s="310"/>
      <c r="U7001" s="310" t="s">
        <v>26198</v>
      </c>
      <c r="V7001" s="310" t="s">
        <v>26204</v>
      </c>
      <c r="Y7001" s="97"/>
      <c r="AA7001" s="91" t="str">
        <v>SHELT000.2GE</v>
      </c>
    </row>
    <row r="7002" spans="1:27" s="91" customFormat="1" ht="15" customHeight="1" x14ac:dyDescent="0.35">
      <c r="A7002" s="310" t="s">
        <v>20876</v>
      </c>
      <c r="B7002" s="310" t="s">
        <v>20875</v>
      </c>
      <c r="C7002" s="310" t="s">
        <v>20870</v>
      </c>
      <c r="D7002" s="310" t="s">
        <v>6748</v>
      </c>
      <c r="E7002" s="310"/>
      <c r="F7002" s="310" t="s">
        <v>33</v>
      </c>
      <c r="G7002" s="310"/>
      <c r="H7002" s="314">
        <v>0.3</v>
      </c>
      <c r="I7002" s="314">
        <v>3.08</v>
      </c>
      <c r="J7002" s="310" t="s">
        <v>2030</v>
      </c>
      <c r="K7002" s="314">
        <v>35.735790000000001</v>
      </c>
      <c r="L7002" s="314">
        <v>-86.167940000000002</v>
      </c>
      <c r="M7002" s="100" t="s">
        <v>38401</v>
      </c>
      <c r="N7002" s="310" t="s">
        <v>26226</v>
      </c>
      <c r="O7002" s="310" t="s">
        <v>42901</v>
      </c>
      <c r="P7002" s="314">
        <v>2</v>
      </c>
      <c r="Q7002" s="310" t="s">
        <v>33587</v>
      </c>
      <c r="R7002" s="310" t="s">
        <v>25812</v>
      </c>
      <c r="S7002" s="310" t="s">
        <v>26197</v>
      </c>
      <c r="T7002" s="310"/>
      <c r="U7002" s="310" t="s">
        <v>26198</v>
      </c>
      <c r="V7002" s="310" t="s">
        <v>26199</v>
      </c>
      <c r="W7002" s="91" t="s">
        <v>20877</v>
      </c>
      <c r="X7002" s="91" t="s">
        <v>33588</v>
      </c>
      <c r="Y7002" s="97"/>
      <c r="AA7002" s="91" t="str">
        <v>SHELT000.3CN</v>
      </c>
    </row>
    <row r="7003" spans="1:27" s="91" customFormat="1" ht="15" customHeight="1" x14ac:dyDescent="0.35">
      <c r="A7003" s="310" t="s">
        <v>20879</v>
      </c>
      <c r="B7003" s="310" t="s">
        <v>20878</v>
      </c>
      <c r="C7003" s="310" t="s">
        <v>20880</v>
      </c>
      <c r="D7003" s="310" t="s">
        <v>20881</v>
      </c>
      <c r="E7003" s="310"/>
      <c r="F7003" s="310" t="s">
        <v>115</v>
      </c>
      <c r="G7003" s="310"/>
      <c r="H7003" s="314">
        <v>0.6</v>
      </c>
      <c r="I7003" s="314">
        <v>1.44</v>
      </c>
      <c r="J7003" s="310" t="s">
        <v>583</v>
      </c>
      <c r="K7003" s="314">
        <v>35.156199999999998</v>
      </c>
      <c r="L7003" s="314">
        <v>-85.502300000000005</v>
      </c>
      <c r="M7003" s="100" t="s">
        <v>38393</v>
      </c>
      <c r="N7003" s="310" t="s">
        <v>59</v>
      </c>
      <c r="O7003" s="310" t="s">
        <v>42300</v>
      </c>
      <c r="P7003" s="314">
        <v>5</v>
      </c>
      <c r="Q7003" s="310" t="s">
        <v>33589</v>
      </c>
      <c r="R7003" s="310" t="s">
        <v>25802</v>
      </c>
      <c r="S7003" s="310" t="s">
        <v>26197</v>
      </c>
      <c r="T7003" s="310"/>
      <c r="U7003" s="310" t="s">
        <v>26198</v>
      </c>
      <c r="V7003" s="310" t="s">
        <v>26199</v>
      </c>
      <c r="X7003" s="91" t="s">
        <v>33590</v>
      </c>
      <c r="Y7003" s="97"/>
      <c r="AA7003" s="91" t="str">
        <v>SHELT000.6MI</v>
      </c>
    </row>
    <row r="7004" spans="1:27" s="91" customFormat="1" ht="15" customHeight="1" x14ac:dyDescent="0.35">
      <c r="A7004" s="310" t="s">
        <v>20883</v>
      </c>
      <c r="B7004" s="310" t="s">
        <v>20882</v>
      </c>
      <c r="C7004" s="310" t="s">
        <v>20880</v>
      </c>
      <c r="D7004" s="310" t="s">
        <v>20884</v>
      </c>
      <c r="E7004" s="310"/>
      <c r="F7004" s="310" t="s">
        <v>33</v>
      </c>
      <c r="G7004" s="310"/>
      <c r="H7004" s="314">
        <v>0.8</v>
      </c>
      <c r="I7004" s="314">
        <v>7.85</v>
      </c>
      <c r="J7004" s="310" t="s">
        <v>1600</v>
      </c>
      <c r="K7004" s="314">
        <v>35.125</v>
      </c>
      <c r="L7004" s="314">
        <v>-86.396699999999996</v>
      </c>
      <c r="M7004" s="100" t="s">
        <v>38457</v>
      </c>
      <c r="N7004" s="310" t="s">
        <v>26336</v>
      </c>
      <c r="O7004" s="310" t="s">
        <v>42144</v>
      </c>
      <c r="P7004" s="314">
        <v>2</v>
      </c>
      <c r="Q7004" s="310" t="s">
        <v>28417</v>
      </c>
      <c r="R7004" s="310" t="s">
        <v>25808</v>
      </c>
      <c r="S7004" s="310" t="s">
        <v>26197</v>
      </c>
      <c r="T7004" s="310"/>
      <c r="U7004" s="310" t="s">
        <v>26198</v>
      </c>
      <c r="V7004" s="310" t="s">
        <v>26199</v>
      </c>
      <c r="W7004" s="91" t="s">
        <v>35974</v>
      </c>
      <c r="Y7004" s="97"/>
      <c r="AA7004" s="91" t="str">
        <v>SHELT000.8LI</v>
      </c>
    </row>
    <row r="7005" spans="1:27" s="91" customFormat="1" ht="15" customHeight="1" x14ac:dyDescent="0.35">
      <c r="A7005" s="310" t="s">
        <v>20886</v>
      </c>
      <c r="B7005" s="310" t="s">
        <v>20885</v>
      </c>
      <c r="C7005" s="310" t="s">
        <v>20880</v>
      </c>
      <c r="D7005" s="310" t="s">
        <v>20887</v>
      </c>
      <c r="E7005" s="310"/>
      <c r="F7005" s="310" t="s">
        <v>115</v>
      </c>
      <c r="G7005" s="310"/>
      <c r="H7005" s="314">
        <v>0.8</v>
      </c>
      <c r="I7005" s="314">
        <v>1.25</v>
      </c>
      <c r="J7005" s="310" t="s">
        <v>583</v>
      </c>
      <c r="K7005" s="314">
        <v>35.157600000000002</v>
      </c>
      <c r="L7005" s="314">
        <v>-85.497600000000006</v>
      </c>
      <c r="M7005" s="100" t="s">
        <v>38393</v>
      </c>
      <c r="N7005" s="310" t="s">
        <v>59</v>
      </c>
      <c r="O7005" s="310" t="s">
        <v>42300</v>
      </c>
      <c r="P7005" s="314">
        <v>5</v>
      </c>
      <c r="Q7005" s="310" t="s">
        <v>33589</v>
      </c>
      <c r="R7005" s="310" t="s">
        <v>25802</v>
      </c>
      <c r="S7005" s="310" t="s">
        <v>26197</v>
      </c>
      <c r="T7005" s="310"/>
      <c r="U7005" s="310" t="s">
        <v>26198</v>
      </c>
      <c r="V7005" s="310" t="s">
        <v>26199</v>
      </c>
      <c r="X7005" s="91" t="s">
        <v>33591</v>
      </c>
      <c r="Y7005" s="97"/>
      <c r="AA7005" s="91" t="str">
        <v>SHELT000.8MI</v>
      </c>
    </row>
    <row r="7006" spans="1:27" s="91" customFormat="1" ht="15" customHeight="1" x14ac:dyDescent="0.35">
      <c r="A7006" s="310" t="s">
        <v>20889</v>
      </c>
      <c r="B7006" s="310" t="s">
        <v>20888</v>
      </c>
      <c r="C7006" s="310" t="s">
        <v>20880</v>
      </c>
      <c r="D7006" s="310" t="s">
        <v>20890</v>
      </c>
      <c r="E7006" s="310"/>
      <c r="F7006" s="310" t="s">
        <v>33</v>
      </c>
      <c r="G7006" s="310"/>
      <c r="H7006" s="314">
        <v>1.3</v>
      </c>
      <c r="I7006" s="314">
        <v>5.86</v>
      </c>
      <c r="J7006" s="310" t="s">
        <v>1600</v>
      </c>
      <c r="K7006" s="314">
        <v>35.119999999999997</v>
      </c>
      <c r="L7006" s="314">
        <v>-86.392340000000004</v>
      </c>
      <c r="M7006" s="100" t="s">
        <v>38457</v>
      </c>
      <c r="N7006" s="310" t="s">
        <v>26336</v>
      </c>
      <c r="O7006" s="310" t="s">
        <v>42144</v>
      </c>
      <c r="P7006" s="314">
        <v>2</v>
      </c>
      <c r="Q7006" s="310" t="s">
        <v>28417</v>
      </c>
      <c r="R7006" s="310" t="s">
        <v>25808</v>
      </c>
      <c r="S7006" s="310" t="s">
        <v>26197</v>
      </c>
      <c r="T7006" s="310"/>
      <c r="U7006" s="310" t="s">
        <v>26198</v>
      </c>
      <c r="V7006" s="310" t="s">
        <v>26199</v>
      </c>
      <c r="X7006" s="91" t="s">
        <v>32899</v>
      </c>
      <c r="Y7006" s="97"/>
      <c r="AA7006" s="91" t="str">
        <v>SHELT001.3LI</v>
      </c>
    </row>
    <row r="7007" spans="1:27" s="91" customFormat="1" ht="15" customHeight="1" x14ac:dyDescent="0.35">
      <c r="A7007" s="310" t="s">
        <v>20892</v>
      </c>
      <c r="B7007" s="310" t="s">
        <v>20891</v>
      </c>
      <c r="C7007" s="310" t="s">
        <v>20880</v>
      </c>
      <c r="D7007" s="310" t="s">
        <v>20893</v>
      </c>
      <c r="E7007" s="310"/>
      <c r="F7007" s="310" t="s">
        <v>33</v>
      </c>
      <c r="G7007" s="310"/>
      <c r="H7007" s="314">
        <v>2.7</v>
      </c>
      <c r="I7007" s="314">
        <v>2.54</v>
      </c>
      <c r="J7007" s="310" t="s">
        <v>1600</v>
      </c>
      <c r="K7007" s="314">
        <v>35.105556</v>
      </c>
      <c r="L7007" s="314">
        <v>-86.380555000000001</v>
      </c>
      <c r="M7007" s="100" t="s">
        <v>38457</v>
      </c>
      <c r="N7007" s="310" t="s">
        <v>26336</v>
      </c>
      <c r="O7007" s="310" t="s">
        <v>42144</v>
      </c>
      <c r="P7007" s="314">
        <v>2</v>
      </c>
      <c r="Q7007" s="310" t="s">
        <v>28417</v>
      </c>
      <c r="R7007" s="310" t="s">
        <v>25808</v>
      </c>
      <c r="S7007" s="310" t="s">
        <v>26197</v>
      </c>
      <c r="T7007" s="310"/>
      <c r="U7007" s="310" t="s">
        <v>26198</v>
      </c>
      <c r="V7007" s="310" t="s">
        <v>26199</v>
      </c>
      <c r="Y7007" s="97"/>
      <c r="AA7007" s="91" t="str">
        <v>SHELT002.7LI</v>
      </c>
    </row>
    <row r="7008" spans="1:27" s="91" customFormat="1" ht="15" customHeight="1" x14ac:dyDescent="0.35">
      <c r="A7008" t="s">
        <v>20895</v>
      </c>
      <c r="B7008" t="s">
        <v>20894</v>
      </c>
      <c r="C7008" t="s">
        <v>20896</v>
      </c>
      <c r="D7008" t="s">
        <v>20897</v>
      </c>
      <c r="E7008"/>
      <c r="F7008" t="s">
        <v>28994</v>
      </c>
      <c r="G7008"/>
      <c r="H7008">
        <v>0.2</v>
      </c>
      <c r="I7008">
        <v>0.18</v>
      </c>
      <c r="J7008" t="s">
        <v>68</v>
      </c>
      <c r="K7008">
        <v>36.288200000000003</v>
      </c>
      <c r="L7008">
        <v>-83.074299999999994</v>
      </c>
      <c r="M7008" s="100" t="s">
        <v>38387</v>
      </c>
      <c r="N7008" t="s">
        <v>26214</v>
      </c>
      <c r="O7008" t="s">
        <v>43361</v>
      </c>
      <c r="P7008">
        <v>5</v>
      </c>
      <c r="Q7008" t="s">
        <v>28773</v>
      </c>
      <c r="R7008" t="s">
        <v>25821</v>
      </c>
      <c r="S7008" t="s">
        <v>26197</v>
      </c>
      <c r="T7008"/>
      <c r="U7008" t="s">
        <v>26198</v>
      </c>
      <c r="V7008" t="s">
        <v>26204</v>
      </c>
      <c r="W7008" s="91" t="s">
        <v>20898</v>
      </c>
      <c r="X7008" s="91" t="s">
        <v>29542</v>
      </c>
      <c r="Y7008" s="97"/>
      <c r="AA7008" s="91" t="str">
        <v>SHEPA0.6T0.1HS</v>
      </c>
    </row>
    <row r="7009" spans="1:27" s="91" customFormat="1" ht="15" customHeight="1" x14ac:dyDescent="0.35">
      <c r="A7009" s="310" t="s">
        <v>20900</v>
      </c>
      <c r="B7009" s="310" t="s">
        <v>20899</v>
      </c>
      <c r="C7009" s="310" t="s">
        <v>20901</v>
      </c>
      <c r="D7009" s="310" t="s">
        <v>20902</v>
      </c>
      <c r="E7009" s="310"/>
      <c r="F7009" s="310" t="s">
        <v>9</v>
      </c>
      <c r="G7009" s="310"/>
      <c r="H7009" s="314">
        <v>1.5</v>
      </c>
      <c r="I7009" s="314">
        <v>6.18</v>
      </c>
      <c r="J7009" s="310" t="s">
        <v>896</v>
      </c>
      <c r="K7009" s="314">
        <v>36.395499999999998</v>
      </c>
      <c r="L7009" s="314">
        <v>-88.397679999999994</v>
      </c>
      <c r="M7009" s="100" t="s">
        <v>38448</v>
      </c>
      <c r="N7009" s="310" t="s">
        <v>619</v>
      </c>
      <c r="O7009" s="310" t="s">
        <v>42639</v>
      </c>
      <c r="P7009" s="314">
        <v>5</v>
      </c>
      <c r="Q7009" s="310" t="s">
        <v>28418</v>
      </c>
      <c r="R7009" s="310" t="s">
        <v>25816</v>
      </c>
      <c r="S7009" s="310" t="s">
        <v>26197</v>
      </c>
      <c r="T7009" s="310"/>
      <c r="U7009" s="310" t="s">
        <v>26198</v>
      </c>
      <c r="V7009" s="310" t="s">
        <v>26199</v>
      </c>
      <c r="X7009" s="91" t="s">
        <v>33592</v>
      </c>
      <c r="Y7009" s="97"/>
      <c r="AA7009" s="91" t="str">
        <v>SHILL001.5HN</v>
      </c>
    </row>
    <row r="7010" spans="1:27" s="91" customFormat="1" ht="15" customHeight="1" x14ac:dyDescent="0.35">
      <c r="A7010" s="310" t="s">
        <v>20904</v>
      </c>
      <c r="B7010" s="310" t="s">
        <v>20903</v>
      </c>
      <c r="C7010" s="310" t="s">
        <v>20905</v>
      </c>
      <c r="D7010" s="310" t="s">
        <v>20906</v>
      </c>
      <c r="E7010" s="310"/>
      <c r="F7010" s="310" t="s">
        <v>115</v>
      </c>
      <c r="G7010" s="310"/>
      <c r="H7010" s="314">
        <v>0.1</v>
      </c>
      <c r="I7010" s="314">
        <v>2.25</v>
      </c>
      <c r="J7010" s="310" t="s">
        <v>583</v>
      </c>
      <c r="K7010" s="314">
        <v>35.118749999999999</v>
      </c>
      <c r="L7010" s="314">
        <v>-85.522229999999993</v>
      </c>
      <c r="M7010" s="100" t="s">
        <v>38393</v>
      </c>
      <c r="N7010" s="310" t="s">
        <v>59</v>
      </c>
      <c r="O7010" s="310" t="s">
        <v>42299</v>
      </c>
      <c r="P7010" s="314">
        <v>5</v>
      </c>
      <c r="Q7010" s="310" t="s">
        <v>33593</v>
      </c>
      <c r="R7010" s="310" t="s">
        <v>25802</v>
      </c>
      <c r="S7010" s="310" t="s">
        <v>26197</v>
      </c>
      <c r="T7010" s="310"/>
      <c r="U7010" s="310" t="s">
        <v>26198</v>
      </c>
      <c r="V7010" s="310" t="s">
        <v>26199</v>
      </c>
      <c r="X7010" s="91" t="s">
        <v>33594</v>
      </c>
      <c r="Y7010" s="97"/>
      <c r="AA7010" s="91" t="str">
        <v>SHILO000.1MI</v>
      </c>
    </row>
    <row r="7011" spans="1:27" s="91" customFormat="1" ht="15" customHeight="1" x14ac:dyDescent="0.35">
      <c r="A7011" s="310" t="s">
        <v>20908</v>
      </c>
      <c r="B7011" s="310" t="s">
        <v>20907</v>
      </c>
      <c r="C7011" s="310" t="s">
        <v>20909</v>
      </c>
      <c r="D7011" s="310" t="s">
        <v>20910</v>
      </c>
      <c r="E7011" s="310"/>
      <c r="F7011" s="310" t="s">
        <v>28983</v>
      </c>
      <c r="G7011" s="310"/>
      <c r="H7011" s="314">
        <v>0.1</v>
      </c>
      <c r="I7011" s="314">
        <v>1.74</v>
      </c>
      <c r="J7011" s="310" t="s">
        <v>244</v>
      </c>
      <c r="K7011" s="314">
        <v>36.5458</v>
      </c>
      <c r="L7011" s="314">
        <v>-81.777199999999993</v>
      </c>
      <c r="M7011" s="100" t="s">
        <v>38412</v>
      </c>
      <c r="N7011" s="310" t="s">
        <v>29031</v>
      </c>
      <c r="O7011" s="310" t="s">
        <v>42671</v>
      </c>
      <c r="P7011" s="314">
        <v>2</v>
      </c>
      <c r="Q7011" s="310" t="s">
        <v>33595</v>
      </c>
      <c r="R7011" s="310" t="s">
        <v>25821</v>
      </c>
      <c r="S7011" s="310" t="s">
        <v>26197</v>
      </c>
      <c r="T7011" s="310"/>
      <c r="U7011" s="310" t="s">
        <v>26198</v>
      </c>
      <c r="V7011" s="310" t="s">
        <v>26204</v>
      </c>
      <c r="Y7011" s="97"/>
      <c r="AA7011" s="91" t="str">
        <v>SHING000.1JO</v>
      </c>
    </row>
    <row r="7012" spans="1:27" s="91" customFormat="1" ht="15" customHeight="1" x14ac:dyDescent="0.35">
      <c r="A7012" s="310" t="s">
        <v>20912</v>
      </c>
      <c r="B7012" s="310" t="s">
        <v>20911</v>
      </c>
      <c r="C7012" s="310" t="s">
        <v>20913</v>
      </c>
      <c r="D7012" s="310" t="s">
        <v>20914</v>
      </c>
      <c r="E7012" s="310"/>
      <c r="F7012" s="310" t="s">
        <v>33</v>
      </c>
      <c r="G7012" s="310"/>
      <c r="H7012" s="314">
        <v>0.8</v>
      </c>
      <c r="I7012" s="314">
        <v>5.34</v>
      </c>
      <c r="J7012" s="310" t="s">
        <v>76</v>
      </c>
      <c r="K7012" s="314">
        <v>35.456800000000001</v>
      </c>
      <c r="L7012" s="314">
        <v>-86.299800000000005</v>
      </c>
      <c r="M7012" s="100" t="s">
        <v>38389</v>
      </c>
      <c r="N7012" s="310" t="s">
        <v>26217</v>
      </c>
      <c r="O7012" s="310" t="s">
        <v>42575</v>
      </c>
      <c r="P7012" s="314">
        <v>4</v>
      </c>
      <c r="Q7012" s="310" t="s">
        <v>33596</v>
      </c>
      <c r="R7012" s="310" t="s">
        <v>25808</v>
      </c>
      <c r="S7012" s="310" t="s">
        <v>26197</v>
      </c>
      <c r="T7012" s="310"/>
      <c r="U7012" s="310" t="s">
        <v>26198</v>
      </c>
      <c r="V7012" s="310" t="s">
        <v>26199</v>
      </c>
      <c r="X7012" s="91" t="s">
        <v>29982</v>
      </c>
      <c r="Y7012" s="97"/>
      <c r="AA7012" s="91" t="str">
        <v>SHIPM000.8BE</v>
      </c>
    </row>
    <row r="7013" spans="1:27" s="91" customFormat="1" ht="15" customHeight="1" x14ac:dyDescent="0.35">
      <c r="A7013" s="310" t="s">
        <v>41731</v>
      </c>
      <c r="B7013" s="310" t="s">
        <v>41732</v>
      </c>
      <c r="C7013" s="310" t="s">
        <v>41733</v>
      </c>
      <c r="D7013" s="310" t="s">
        <v>41734</v>
      </c>
      <c r="E7013" s="310"/>
      <c r="F7013" s="310" t="s">
        <v>44</v>
      </c>
      <c r="G7013" s="310"/>
      <c r="H7013" s="314">
        <v>0.1</v>
      </c>
      <c r="I7013" s="314">
        <v>1.28</v>
      </c>
      <c r="J7013" s="310" t="s">
        <v>270</v>
      </c>
      <c r="K7013" s="314">
        <v>36.566000000000003</v>
      </c>
      <c r="L7013" s="314">
        <v>-82.546999999999997</v>
      </c>
      <c r="M7013" s="314" t="s">
        <v>38412</v>
      </c>
      <c r="N7013" s="310" t="s">
        <v>29031</v>
      </c>
      <c r="O7013" s="310" t="s">
        <v>40017</v>
      </c>
      <c r="P7013" s="314">
        <v>3</v>
      </c>
      <c r="Q7013" s="310" t="s">
        <v>27317</v>
      </c>
      <c r="R7013" s="310" t="s">
        <v>25821</v>
      </c>
      <c r="S7013" s="310" t="s">
        <v>26197</v>
      </c>
      <c r="T7013" s="310"/>
      <c r="U7013" s="310" t="s">
        <v>26198</v>
      </c>
      <c r="V7013" s="310" t="s">
        <v>26204</v>
      </c>
      <c r="X7013" s="91" t="s">
        <v>41735</v>
      </c>
      <c r="Y7013" s="97"/>
      <c r="AA7013" s="91" t="str">
        <v>SHIPP_G0.1SU</v>
      </c>
    </row>
    <row r="7014" spans="1:27" s="91" customFormat="1" ht="15" customHeight="1" x14ac:dyDescent="0.35">
      <c r="A7014" t="s">
        <v>20927</v>
      </c>
      <c r="B7014" t="s">
        <v>35975</v>
      </c>
      <c r="C7014" t="s">
        <v>20922</v>
      </c>
      <c r="D7014" t="s">
        <v>35976</v>
      </c>
      <c r="E7014"/>
      <c r="F7014" t="s">
        <v>29089</v>
      </c>
      <c r="G7014"/>
      <c r="H7014">
        <v>0.1</v>
      </c>
      <c r="I7014">
        <v>2.4</v>
      </c>
      <c r="J7014" t="s">
        <v>766</v>
      </c>
      <c r="K7014">
        <v>35.108649999999997</v>
      </c>
      <c r="L7014">
        <v>-85.363060000000004</v>
      </c>
      <c r="M7014" s="100" t="s">
        <v>38386</v>
      </c>
      <c r="N7014" t="s">
        <v>29084</v>
      </c>
      <c r="O7014" t="s">
        <v>42429</v>
      </c>
      <c r="P7014">
        <v>4</v>
      </c>
      <c r="Q7014" t="s">
        <v>28420</v>
      </c>
      <c r="R7014" t="s">
        <v>25802</v>
      </c>
      <c r="S7014" t="s">
        <v>26197</v>
      </c>
      <c r="T7014"/>
      <c r="U7014" t="s">
        <v>26198</v>
      </c>
      <c r="V7014" t="s">
        <v>26204</v>
      </c>
      <c r="Y7014" s="97"/>
      <c r="AA7014" s="91" t="str">
        <v>SHOAL000.1HM</v>
      </c>
    </row>
    <row r="7015" spans="1:27" s="91" customFormat="1" ht="15" customHeight="1" x14ac:dyDescent="0.35">
      <c r="A7015" s="310" t="s">
        <v>20916</v>
      </c>
      <c r="B7015" s="310" t="s">
        <v>20915</v>
      </c>
      <c r="C7015" s="310" t="s">
        <v>20917</v>
      </c>
      <c r="D7015" s="310" t="s">
        <v>20918</v>
      </c>
      <c r="E7015" s="310"/>
      <c r="F7015" s="310" t="s">
        <v>29083</v>
      </c>
      <c r="G7015" s="310"/>
      <c r="H7015" s="314">
        <v>0.1</v>
      </c>
      <c r="I7015" s="314">
        <v>4.99</v>
      </c>
      <c r="J7015" s="310" t="s">
        <v>34</v>
      </c>
      <c r="K7015" s="314">
        <v>35.841667000000001</v>
      </c>
      <c r="L7015" s="314">
        <v>-87.192499999999995</v>
      </c>
      <c r="M7015" s="100" t="s">
        <v>38382</v>
      </c>
      <c r="N7015" s="310" t="s">
        <v>26210</v>
      </c>
      <c r="O7015" s="310" t="s">
        <v>42221</v>
      </c>
      <c r="P7015" s="314">
        <v>3</v>
      </c>
      <c r="Q7015" s="310" t="s">
        <v>33597</v>
      </c>
      <c r="R7015" s="310" t="s">
        <v>25812</v>
      </c>
      <c r="S7015" s="310" t="s">
        <v>26197</v>
      </c>
      <c r="T7015" s="310"/>
      <c r="U7015" s="310" t="s">
        <v>26198</v>
      </c>
      <c r="V7015" s="310" t="s">
        <v>26199</v>
      </c>
      <c r="W7015" s="91" t="s">
        <v>20919</v>
      </c>
      <c r="X7015" s="91" t="s">
        <v>33598</v>
      </c>
      <c r="Y7015" s="97"/>
      <c r="AA7015" s="91" t="str">
        <v>SHOAL000.1MY</v>
      </c>
    </row>
    <row r="7016" spans="1:27" s="91" customFormat="1" ht="15" customHeight="1" x14ac:dyDescent="0.35">
      <c r="A7016" t="s">
        <v>33599</v>
      </c>
      <c r="B7016" t="s">
        <v>33600</v>
      </c>
      <c r="C7016" t="s">
        <v>20922</v>
      </c>
      <c r="D7016" t="s">
        <v>33601</v>
      </c>
      <c r="E7016"/>
      <c r="F7016" t="s">
        <v>44</v>
      </c>
      <c r="G7016" t="s">
        <v>28998</v>
      </c>
      <c r="H7016">
        <v>0.2</v>
      </c>
      <c r="I7016">
        <v>4.5999999999999996</v>
      </c>
      <c r="J7016" t="s">
        <v>409</v>
      </c>
      <c r="K7016">
        <v>35.363950000000003</v>
      </c>
      <c r="L7016">
        <v>-84.394980000000004</v>
      </c>
      <c r="M7016" s="100" t="s">
        <v>38384</v>
      </c>
      <c r="N7016" t="s">
        <v>26211</v>
      </c>
      <c r="O7016" t="s">
        <v>43124</v>
      </c>
      <c r="P7016">
        <v>2</v>
      </c>
      <c r="Q7016" t="s">
        <v>33602</v>
      </c>
      <c r="R7016" t="s">
        <v>25825</v>
      </c>
      <c r="S7016" t="s">
        <v>26197</v>
      </c>
      <c r="T7016"/>
      <c r="U7016" t="s">
        <v>26198</v>
      </c>
      <c r="V7016" t="s">
        <v>26204</v>
      </c>
      <c r="X7016" s="91" t="s">
        <v>33603</v>
      </c>
      <c r="Y7016" s="97"/>
      <c r="AA7016" s="91" t="str">
        <v>SHOAL000.2MO</v>
      </c>
    </row>
    <row r="7017" spans="1:27" s="91" customFormat="1" ht="15" customHeight="1" x14ac:dyDescent="0.35">
      <c r="A7017" t="s">
        <v>20921</v>
      </c>
      <c r="B7017" t="s">
        <v>20920</v>
      </c>
      <c r="C7017" t="s">
        <v>20922</v>
      </c>
      <c r="D7017" t="s">
        <v>20923</v>
      </c>
      <c r="E7017"/>
      <c r="F7017" t="s">
        <v>28994</v>
      </c>
      <c r="G7017"/>
      <c r="H7017">
        <v>0.4</v>
      </c>
      <c r="I7017">
        <v>3.94</v>
      </c>
      <c r="J7017" t="s">
        <v>1514</v>
      </c>
      <c r="K7017">
        <v>35.434249999999999</v>
      </c>
      <c r="L7017">
        <v>-84.745459999999994</v>
      </c>
      <c r="M7017" s="100" t="s">
        <v>38384</v>
      </c>
      <c r="N7017" t="s">
        <v>26211</v>
      </c>
      <c r="O7017" t="s">
        <v>42132</v>
      </c>
      <c r="P7017">
        <v>2</v>
      </c>
      <c r="Q7017" t="s">
        <v>28419</v>
      </c>
      <c r="R7017" t="s">
        <v>25802</v>
      </c>
      <c r="S7017" t="s">
        <v>26197</v>
      </c>
      <c r="T7017"/>
      <c r="U7017" t="s">
        <v>26198</v>
      </c>
      <c r="V7017" t="s">
        <v>26204</v>
      </c>
      <c r="Y7017" s="97"/>
      <c r="AA7017" s="91" t="str">
        <v>SHOAL000.4MM</v>
      </c>
    </row>
    <row r="7018" spans="1:27" s="91" customFormat="1" ht="15" customHeight="1" x14ac:dyDescent="0.35">
      <c r="A7018" t="s">
        <v>20925</v>
      </c>
      <c r="B7018" t="s">
        <v>20924</v>
      </c>
      <c r="C7018" t="s">
        <v>20922</v>
      </c>
      <c r="D7018" t="s">
        <v>20926</v>
      </c>
      <c r="E7018"/>
      <c r="F7018" t="s">
        <v>58</v>
      </c>
      <c r="G7018"/>
      <c r="H7018">
        <v>1.4</v>
      </c>
      <c r="I7018">
        <v>1.38</v>
      </c>
      <c r="J7018" t="s">
        <v>766</v>
      </c>
      <c r="K7018">
        <v>35.118229999999997</v>
      </c>
      <c r="L7018">
        <v>-85.342609999999993</v>
      </c>
      <c r="M7018" s="100" t="s">
        <v>38386</v>
      </c>
      <c r="N7018" t="s">
        <v>29084</v>
      </c>
      <c r="O7018" t="s">
        <v>42429</v>
      </c>
      <c r="P7018">
        <v>4</v>
      </c>
      <c r="Q7018" t="s">
        <v>28420</v>
      </c>
      <c r="R7018" t="s">
        <v>25802</v>
      </c>
      <c r="S7018" t="s">
        <v>26197</v>
      </c>
      <c r="T7018"/>
      <c r="U7018" t="s">
        <v>26198</v>
      </c>
      <c r="V7018" t="s">
        <v>26204</v>
      </c>
      <c r="W7018" s="91" t="s">
        <v>20927</v>
      </c>
      <c r="X7018" s="91" t="s">
        <v>33604</v>
      </c>
      <c r="Y7018" s="97"/>
      <c r="AA7018" s="91" t="str">
        <v>SHOAL001.4HM</v>
      </c>
    </row>
    <row r="7019" spans="1:27" s="91" customFormat="1" ht="15" customHeight="1" x14ac:dyDescent="0.35">
      <c r="A7019" t="s">
        <v>38148</v>
      </c>
      <c r="B7019" t="s">
        <v>38149</v>
      </c>
      <c r="C7019" t="s">
        <v>20922</v>
      </c>
      <c r="D7019" t="s">
        <v>38150</v>
      </c>
      <c r="E7019"/>
      <c r="F7019" t="s">
        <v>29089</v>
      </c>
      <c r="G7019" t="s">
        <v>58</v>
      </c>
      <c r="H7019">
        <v>2.9</v>
      </c>
      <c r="I7019">
        <v>0.4</v>
      </c>
      <c r="J7019" t="s">
        <v>766</v>
      </c>
      <c r="K7019">
        <v>35.127670000000002</v>
      </c>
      <c r="L7019">
        <v>-85.326319999999996</v>
      </c>
      <c r="M7019" s="100" t="s">
        <v>38386</v>
      </c>
      <c r="N7019" t="s">
        <v>29084</v>
      </c>
      <c r="O7019" t="s">
        <v>39791</v>
      </c>
      <c r="P7019">
        <v>4</v>
      </c>
      <c r="Q7019" t="s">
        <v>28420</v>
      </c>
      <c r="R7019" t="s">
        <v>25802</v>
      </c>
      <c r="S7019" t="s">
        <v>26197</v>
      </c>
      <c r="T7019"/>
      <c r="U7019" t="s">
        <v>26198</v>
      </c>
      <c r="V7019" t="s">
        <v>26204</v>
      </c>
      <c r="X7019" s="91" t="s">
        <v>37950</v>
      </c>
      <c r="Y7019" s="97"/>
      <c r="AA7019" s="91" t="str">
        <v>SHOAL002.9HM</v>
      </c>
    </row>
    <row r="7020" spans="1:27" s="91" customFormat="1" ht="15" customHeight="1" x14ac:dyDescent="0.35">
      <c r="A7020" t="s">
        <v>20929</v>
      </c>
      <c r="B7020" t="s">
        <v>20928</v>
      </c>
      <c r="C7020" t="s">
        <v>20922</v>
      </c>
      <c r="D7020" t="s">
        <v>20930</v>
      </c>
      <c r="E7020"/>
      <c r="F7020" t="s">
        <v>58</v>
      </c>
      <c r="G7020"/>
      <c r="H7020">
        <v>3.7</v>
      </c>
      <c r="I7020">
        <v>0.32</v>
      </c>
      <c r="J7020" t="s">
        <v>766</v>
      </c>
      <c r="K7020">
        <v>35.136699999999998</v>
      </c>
      <c r="L7020">
        <v>-85.320569000000006</v>
      </c>
      <c r="M7020" s="100" t="s">
        <v>38386</v>
      </c>
      <c r="N7020" t="s">
        <v>29084</v>
      </c>
      <c r="O7020" t="s">
        <v>42429</v>
      </c>
      <c r="P7020">
        <v>4</v>
      </c>
      <c r="Q7020" t="s">
        <v>28420</v>
      </c>
      <c r="R7020" t="s">
        <v>25802</v>
      </c>
      <c r="S7020" t="s">
        <v>26197</v>
      </c>
      <c r="T7020"/>
      <c r="U7020" t="s">
        <v>26198</v>
      </c>
      <c r="V7020" t="s">
        <v>26204</v>
      </c>
      <c r="X7020" s="91" t="s">
        <v>34418</v>
      </c>
      <c r="Y7020" s="97"/>
      <c r="AA7020" s="91" t="str">
        <v>SHOAL003.7HM</v>
      </c>
    </row>
    <row r="7021" spans="1:27" s="91" customFormat="1" ht="15" customHeight="1" x14ac:dyDescent="0.35">
      <c r="A7021" t="s">
        <v>20932</v>
      </c>
      <c r="B7021" t="s">
        <v>20931</v>
      </c>
      <c r="C7021" t="s">
        <v>20922</v>
      </c>
      <c r="D7021" t="s">
        <v>20933</v>
      </c>
      <c r="E7021"/>
      <c r="F7021" t="s">
        <v>29083</v>
      </c>
      <c r="G7021"/>
      <c r="H7021">
        <v>8.5</v>
      </c>
      <c r="I7021">
        <v>46.57</v>
      </c>
      <c r="J7021" t="s">
        <v>53</v>
      </c>
      <c r="K7021">
        <v>35.002400000000002</v>
      </c>
      <c r="L7021">
        <v>-87.096800000000002</v>
      </c>
      <c r="M7021" s="100" t="s">
        <v>38385</v>
      </c>
      <c r="N7021" t="s">
        <v>26213</v>
      </c>
      <c r="O7021" t="s">
        <v>43120</v>
      </c>
      <c r="P7021">
        <v>2</v>
      </c>
      <c r="Q7021" t="s">
        <v>33605</v>
      </c>
      <c r="R7021" t="s">
        <v>25808</v>
      </c>
      <c r="S7021" t="s">
        <v>26197</v>
      </c>
      <c r="T7021"/>
      <c r="U7021" t="s">
        <v>26198</v>
      </c>
      <c r="V7021" t="s">
        <v>26199</v>
      </c>
      <c r="Y7021" s="97"/>
      <c r="AA7021" s="91" t="str">
        <v>SHOAL008.5GS</v>
      </c>
    </row>
    <row r="7022" spans="1:27" s="91" customFormat="1" ht="15" customHeight="1" x14ac:dyDescent="0.35">
      <c r="A7022" t="s">
        <v>35977</v>
      </c>
      <c r="B7022" t="s">
        <v>35978</v>
      </c>
      <c r="C7022" t="s">
        <v>20922</v>
      </c>
      <c r="D7022" t="s">
        <v>35979</v>
      </c>
      <c r="E7022"/>
      <c r="F7022" t="s">
        <v>29083</v>
      </c>
      <c r="G7022"/>
      <c r="H7022">
        <v>22.3</v>
      </c>
      <c r="I7022">
        <v>330</v>
      </c>
      <c r="J7022" t="s">
        <v>4</v>
      </c>
      <c r="K7022">
        <v>35.025272999999999</v>
      </c>
      <c r="L7022">
        <v>-87.578615999999997</v>
      </c>
      <c r="M7022" s="100" t="s">
        <v>38376</v>
      </c>
      <c r="N7022" t="s">
        <v>26196</v>
      </c>
      <c r="O7022" t="s">
        <v>40185</v>
      </c>
      <c r="P7022">
        <v>1</v>
      </c>
      <c r="Q7022" t="s">
        <v>28421</v>
      </c>
      <c r="R7022" t="s">
        <v>25808</v>
      </c>
      <c r="S7022" t="s">
        <v>26197</v>
      </c>
      <c r="T7022"/>
      <c r="U7022" t="s">
        <v>26198</v>
      </c>
      <c r="V7022" t="s">
        <v>26199</v>
      </c>
      <c r="W7022" s="91" t="s">
        <v>40186</v>
      </c>
      <c r="Y7022" s="97"/>
      <c r="AA7022" s="91" t="str">
        <v>SHOAL022.3LW</v>
      </c>
    </row>
    <row r="7023" spans="1:27" s="91" customFormat="1" ht="15" customHeight="1" x14ac:dyDescent="0.35">
      <c r="A7023" t="s">
        <v>20935</v>
      </c>
      <c r="B7023" t="s">
        <v>20934</v>
      </c>
      <c r="C7023" t="s">
        <v>20922</v>
      </c>
      <c r="D7023" t="s">
        <v>20936</v>
      </c>
      <c r="E7023"/>
      <c r="F7023" t="s">
        <v>29083</v>
      </c>
      <c r="G7023"/>
      <c r="H7023">
        <v>32.200000000000003</v>
      </c>
      <c r="I7023">
        <v>175.15</v>
      </c>
      <c r="J7023" t="s">
        <v>4</v>
      </c>
      <c r="K7023">
        <v>35.120550000000001</v>
      </c>
      <c r="L7023">
        <v>-87.508330000000001</v>
      </c>
      <c r="M7023" s="100" t="s">
        <v>38376</v>
      </c>
      <c r="N7023" t="s">
        <v>26196</v>
      </c>
      <c r="O7023" t="s">
        <v>43228</v>
      </c>
      <c r="P7023">
        <v>1</v>
      </c>
      <c r="Q7023" t="s">
        <v>28421</v>
      </c>
      <c r="R7023" t="s">
        <v>25808</v>
      </c>
      <c r="S7023" t="s">
        <v>26197</v>
      </c>
      <c r="T7023"/>
      <c r="U7023" t="s">
        <v>26198</v>
      </c>
      <c r="V7023" t="s">
        <v>26199</v>
      </c>
      <c r="W7023" s="91" t="s">
        <v>43468</v>
      </c>
      <c r="X7023" s="91" t="s">
        <v>35980</v>
      </c>
      <c r="Y7023" s="97"/>
      <c r="AA7023" s="91" t="str">
        <v>SHOAL032.2LW</v>
      </c>
    </row>
    <row r="7024" spans="1:27" s="91" customFormat="1" ht="15" customHeight="1" x14ac:dyDescent="0.35">
      <c r="A7024" t="s">
        <v>35981</v>
      </c>
      <c r="B7024" t="s">
        <v>35982</v>
      </c>
      <c r="C7024" t="s">
        <v>20922</v>
      </c>
      <c r="D7024" t="s">
        <v>35983</v>
      </c>
      <c r="E7024"/>
      <c r="F7024" t="s">
        <v>29083</v>
      </c>
      <c r="G7024"/>
      <c r="H7024">
        <v>41.9</v>
      </c>
      <c r="I7024">
        <v>105</v>
      </c>
      <c r="J7024" t="s">
        <v>4</v>
      </c>
      <c r="K7024">
        <v>35.147801999999999</v>
      </c>
      <c r="L7024">
        <v>-87.425591999999995</v>
      </c>
      <c r="M7024" s="100" t="s">
        <v>38376</v>
      </c>
      <c r="N7024" t="s">
        <v>26196</v>
      </c>
      <c r="O7024" t="s">
        <v>42190</v>
      </c>
      <c r="P7024">
        <v>1</v>
      </c>
      <c r="Q7024" t="s">
        <v>28422</v>
      </c>
      <c r="R7024" t="s">
        <v>25808</v>
      </c>
      <c r="S7024" t="s">
        <v>26197</v>
      </c>
      <c r="T7024"/>
      <c r="U7024" t="s">
        <v>26198</v>
      </c>
      <c r="V7024" t="s">
        <v>26199</v>
      </c>
      <c r="Y7024" s="97"/>
      <c r="AA7024" s="91" t="str">
        <v>SHOAL041.9LW</v>
      </c>
    </row>
    <row r="7025" spans="1:27" s="91" customFormat="1" ht="15" customHeight="1" x14ac:dyDescent="0.35">
      <c r="A7025" t="s">
        <v>20938</v>
      </c>
      <c r="B7025" t="s">
        <v>20937</v>
      </c>
      <c r="C7025" t="s">
        <v>20922</v>
      </c>
      <c r="D7025" t="s">
        <v>20939</v>
      </c>
      <c r="E7025"/>
      <c r="F7025" t="s">
        <v>29083</v>
      </c>
      <c r="G7025"/>
      <c r="H7025">
        <v>46.2</v>
      </c>
      <c r="I7025">
        <v>96.24</v>
      </c>
      <c r="J7025" t="s">
        <v>4</v>
      </c>
      <c r="K7025">
        <v>35.168399999999998</v>
      </c>
      <c r="L7025">
        <v>-87.386099999999999</v>
      </c>
      <c r="M7025" s="100" t="s">
        <v>38376</v>
      </c>
      <c r="N7025" t="s">
        <v>26196</v>
      </c>
      <c r="O7025" t="s">
        <v>42190</v>
      </c>
      <c r="P7025">
        <v>1</v>
      </c>
      <c r="Q7025" t="s">
        <v>28422</v>
      </c>
      <c r="R7025" t="s">
        <v>25808</v>
      </c>
      <c r="S7025" t="s">
        <v>26197</v>
      </c>
      <c r="T7025"/>
      <c r="U7025" t="s">
        <v>26198</v>
      </c>
      <c r="V7025" t="s">
        <v>26199</v>
      </c>
      <c r="Y7025" s="97"/>
      <c r="AA7025" s="91" t="str">
        <v>SHOAL046.2LW</v>
      </c>
    </row>
    <row r="7026" spans="1:27" s="91" customFormat="1" ht="15" customHeight="1" x14ac:dyDescent="0.35">
      <c r="A7026" t="s">
        <v>20944</v>
      </c>
      <c r="B7026" t="s">
        <v>20943</v>
      </c>
      <c r="C7026" t="s">
        <v>20922</v>
      </c>
      <c r="D7026" t="s">
        <v>20945</v>
      </c>
      <c r="E7026"/>
      <c r="F7026" t="s">
        <v>29083</v>
      </c>
      <c r="G7026"/>
      <c r="H7026">
        <v>53.5</v>
      </c>
      <c r="I7026">
        <v>74.59</v>
      </c>
      <c r="J7026" t="s">
        <v>4</v>
      </c>
      <c r="K7026">
        <v>35.228110000000001</v>
      </c>
      <c r="L7026">
        <v>-87.359579999999994</v>
      </c>
      <c r="M7026" s="100" t="s">
        <v>38376</v>
      </c>
      <c r="N7026" t="s">
        <v>26196</v>
      </c>
      <c r="O7026" t="s">
        <v>42190</v>
      </c>
      <c r="P7026">
        <v>1</v>
      </c>
      <c r="Q7026" t="s">
        <v>28423</v>
      </c>
      <c r="R7026" t="s">
        <v>25808</v>
      </c>
      <c r="S7026" t="s">
        <v>26197</v>
      </c>
      <c r="T7026"/>
      <c r="U7026" t="s">
        <v>26198</v>
      </c>
      <c r="V7026" t="s">
        <v>26199</v>
      </c>
      <c r="X7026" s="91" t="s">
        <v>35984</v>
      </c>
      <c r="Y7026" s="97"/>
      <c r="AA7026" s="91" t="str">
        <v>SHOAL053.5LW</v>
      </c>
    </row>
    <row r="7027" spans="1:27" s="91" customFormat="1" ht="15" customHeight="1" x14ac:dyDescent="0.35">
      <c r="A7027" s="310" t="s">
        <v>20947</v>
      </c>
      <c r="B7027" s="310" t="s">
        <v>20946</v>
      </c>
      <c r="C7027" s="310" t="s">
        <v>20922</v>
      </c>
      <c r="D7027" s="310" t="s">
        <v>43469</v>
      </c>
      <c r="E7027" s="310"/>
      <c r="F7027" s="310" t="s">
        <v>29083</v>
      </c>
      <c r="G7027" s="310"/>
      <c r="H7027" s="314">
        <v>54.1</v>
      </c>
      <c r="I7027" s="314">
        <v>73.98</v>
      </c>
      <c r="J7027" s="310" t="s">
        <v>4</v>
      </c>
      <c r="K7027" s="314">
        <v>35.228299999999997</v>
      </c>
      <c r="L7027" s="314">
        <v>-87.357439999999997</v>
      </c>
      <c r="M7027" s="100" t="s">
        <v>38376</v>
      </c>
      <c r="N7027" s="310" t="s">
        <v>26196</v>
      </c>
      <c r="O7027" s="310" t="s">
        <v>42190</v>
      </c>
      <c r="P7027" s="314">
        <v>1</v>
      </c>
      <c r="Q7027" s="310" t="s">
        <v>28423</v>
      </c>
      <c r="R7027" s="310" t="s">
        <v>25808</v>
      </c>
      <c r="S7027" s="310" t="s">
        <v>26197</v>
      </c>
      <c r="T7027" s="310"/>
      <c r="U7027" s="310" t="s">
        <v>26198</v>
      </c>
      <c r="V7027" s="310" t="s">
        <v>26199</v>
      </c>
      <c r="W7027" s="91" t="s">
        <v>20948</v>
      </c>
      <c r="X7027" s="91" t="s">
        <v>35985</v>
      </c>
      <c r="Y7027" s="97"/>
      <c r="AA7027" s="91" t="str">
        <v>SHOAL054.1LW</v>
      </c>
    </row>
    <row r="7028" spans="1:27" s="91" customFormat="1" ht="15" customHeight="1" x14ac:dyDescent="0.35">
      <c r="A7028" t="s">
        <v>37473</v>
      </c>
      <c r="B7028" t="s">
        <v>20940</v>
      </c>
      <c r="C7028" t="s">
        <v>20922</v>
      </c>
      <c r="D7028" t="s">
        <v>20942</v>
      </c>
      <c r="E7028"/>
      <c r="F7028" t="s">
        <v>29083</v>
      </c>
      <c r="G7028"/>
      <c r="H7028">
        <v>49.1</v>
      </c>
      <c r="I7028">
        <v>73.77</v>
      </c>
      <c r="J7028" t="s">
        <v>4</v>
      </c>
      <c r="K7028">
        <v>35.231499999999997</v>
      </c>
      <c r="L7028">
        <v>-87.352999999999994</v>
      </c>
      <c r="M7028" s="100" t="s">
        <v>38376</v>
      </c>
      <c r="N7028" t="s">
        <v>26196</v>
      </c>
      <c r="O7028" t="s">
        <v>42190</v>
      </c>
      <c r="P7028">
        <v>1</v>
      </c>
      <c r="Q7028" t="s">
        <v>28423</v>
      </c>
      <c r="R7028" t="s">
        <v>25808</v>
      </c>
      <c r="S7028" t="s">
        <v>26197</v>
      </c>
      <c r="T7028"/>
      <c r="U7028" t="s">
        <v>26198</v>
      </c>
      <c r="V7028" t="s">
        <v>26199</v>
      </c>
      <c r="W7028" s="91" t="s">
        <v>20941</v>
      </c>
      <c r="X7028" s="91" t="s">
        <v>37474</v>
      </c>
      <c r="Y7028" s="97"/>
      <c r="AA7028" s="91" t="str">
        <v>SHOAL054.8LW</v>
      </c>
    </row>
    <row r="7029" spans="1:27" s="91" customFormat="1" ht="15" customHeight="1" x14ac:dyDescent="0.35">
      <c r="A7029" s="310" t="s">
        <v>20950</v>
      </c>
      <c r="B7029" s="310" t="s">
        <v>20949</v>
      </c>
      <c r="C7029" s="310" t="s">
        <v>20922</v>
      </c>
      <c r="D7029" s="310" t="s">
        <v>20951</v>
      </c>
      <c r="E7029" s="310"/>
      <c r="F7029" s="310" t="s">
        <v>29083</v>
      </c>
      <c r="G7029" s="310"/>
      <c r="H7029" s="314">
        <v>55.2</v>
      </c>
      <c r="I7029" s="314">
        <v>73.61</v>
      </c>
      <c r="J7029" s="310" t="s">
        <v>4</v>
      </c>
      <c r="K7029" s="314">
        <v>35.235799999999998</v>
      </c>
      <c r="L7029" s="314">
        <v>-87.353099999999998</v>
      </c>
      <c r="M7029" s="100" t="s">
        <v>38376</v>
      </c>
      <c r="N7029" s="310" t="s">
        <v>26196</v>
      </c>
      <c r="O7029" s="310" t="s">
        <v>42190</v>
      </c>
      <c r="P7029" s="314">
        <v>1</v>
      </c>
      <c r="Q7029" s="310" t="s">
        <v>28423</v>
      </c>
      <c r="R7029" s="310" t="s">
        <v>25808</v>
      </c>
      <c r="S7029" s="310" t="s">
        <v>26197</v>
      </c>
      <c r="T7029" s="310"/>
      <c r="U7029" s="310" t="s">
        <v>26198</v>
      </c>
      <c r="V7029" s="310" t="s">
        <v>26199</v>
      </c>
      <c r="W7029" s="91" t="s">
        <v>20952</v>
      </c>
      <c r="X7029" s="91" t="s">
        <v>33606</v>
      </c>
      <c r="Y7029" s="97"/>
      <c r="AA7029" s="91" t="str">
        <v>SHOAL055.2LW</v>
      </c>
    </row>
    <row r="7030" spans="1:27" s="91" customFormat="1" ht="15" customHeight="1" x14ac:dyDescent="0.35">
      <c r="A7030" s="310" t="s">
        <v>20954</v>
      </c>
      <c r="B7030" s="310" t="s">
        <v>20953</v>
      </c>
      <c r="C7030" s="310" t="s">
        <v>20922</v>
      </c>
      <c r="D7030" s="310" t="s">
        <v>20955</v>
      </c>
      <c r="E7030" s="310"/>
      <c r="F7030" s="310" t="s">
        <v>29083</v>
      </c>
      <c r="G7030" s="310"/>
      <c r="H7030" s="314">
        <v>55.4</v>
      </c>
      <c r="I7030" s="314">
        <v>54.91</v>
      </c>
      <c r="J7030" s="310" t="s">
        <v>4</v>
      </c>
      <c r="K7030" s="314">
        <v>35.240299999999998</v>
      </c>
      <c r="L7030" s="314">
        <v>-87.354699999999994</v>
      </c>
      <c r="M7030" s="314" t="s">
        <v>38376</v>
      </c>
      <c r="N7030" s="310" t="s">
        <v>26196</v>
      </c>
      <c r="O7030" s="310" t="s">
        <v>42190</v>
      </c>
      <c r="P7030" s="314">
        <v>1</v>
      </c>
      <c r="Q7030" s="310" t="s">
        <v>28423</v>
      </c>
      <c r="R7030" s="310" t="s">
        <v>25808</v>
      </c>
      <c r="S7030" s="310" t="s">
        <v>26197</v>
      </c>
      <c r="T7030" s="310"/>
      <c r="U7030" s="310" t="s">
        <v>26198</v>
      </c>
      <c r="V7030" s="310" t="s">
        <v>26199</v>
      </c>
      <c r="W7030" s="91" t="s">
        <v>20956</v>
      </c>
      <c r="X7030" s="91" t="s">
        <v>35986</v>
      </c>
      <c r="Y7030" s="97"/>
      <c r="AA7030" s="91" t="str">
        <v>SHOAL055.4LW</v>
      </c>
    </row>
    <row r="7031" spans="1:27" s="91" customFormat="1" ht="15" customHeight="1" x14ac:dyDescent="0.35">
      <c r="A7031" s="310" t="s">
        <v>29377</v>
      </c>
      <c r="B7031" s="310" t="s">
        <v>20957</v>
      </c>
      <c r="C7031" s="310" t="s">
        <v>20922</v>
      </c>
      <c r="D7031" s="310" t="s">
        <v>20958</v>
      </c>
      <c r="E7031" s="310"/>
      <c r="F7031" s="310" t="s">
        <v>29083</v>
      </c>
      <c r="G7031" s="310"/>
      <c r="H7031" s="314">
        <v>55.7</v>
      </c>
      <c r="I7031" s="314">
        <v>54.85</v>
      </c>
      <c r="J7031" s="310" t="s">
        <v>4</v>
      </c>
      <c r="K7031" s="314">
        <v>35.243600000000001</v>
      </c>
      <c r="L7031" s="314">
        <v>-87.352400000000003</v>
      </c>
      <c r="M7031" s="314" t="s">
        <v>38376</v>
      </c>
      <c r="N7031" s="310" t="s">
        <v>26196</v>
      </c>
      <c r="O7031" s="310" t="s">
        <v>42190</v>
      </c>
      <c r="P7031" s="314">
        <v>1</v>
      </c>
      <c r="Q7031" s="310" t="s">
        <v>28423</v>
      </c>
      <c r="R7031" s="310" t="s">
        <v>25808</v>
      </c>
      <c r="S7031" s="310" t="s">
        <v>26197</v>
      </c>
      <c r="T7031" s="310"/>
      <c r="U7031" s="310" t="s">
        <v>26198</v>
      </c>
      <c r="V7031" s="310" t="s">
        <v>26199</v>
      </c>
      <c r="X7031" s="91" t="s">
        <v>34418</v>
      </c>
      <c r="Y7031" s="97"/>
      <c r="AA7031" s="91" t="str">
        <v>SHOAL055.7LW</v>
      </c>
    </row>
    <row r="7032" spans="1:27" s="91" customFormat="1" ht="15" customHeight="1" x14ac:dyDescent="0.35">
      <c r="A7032" s="310" t="s">
        <v>20960</v>
      </c>
      <c r="B7032" s="310" t="s">
        <v>20959</v>
      </c>
      <c r="C7032" s="310" t="s">
        <v>20922</v>
      </c>
      <c r="D7032" s="310" t="s">
        <v>20961</v>
      </c>
      <c r="E7032" s="310"/>
      <c r="F7032" s="310" t="s">
        <v>29083</v>
      </c>
      <c r="G7032" s="310"/>
      <c r="H7032" s="314">
        <v>56.1</v>
      </c>
      <c r="I7032" s="314">
        <v>28.79</v>
      </c>
      <c r="J7032" s="310" t="s">
        <v>4</v>
      </c>
      <c r="K7032" s="314">
        <v>35.244700000000002</v>
      </c>
      <c r="L7032" s="314">
        <v>-87.348100000000002</v>
      </c>
      <c r="M7032" s="314" t="s">
        <v>38376</v>
      </c>
      <c r="N7032" s="310" t="s">
        <v>26196</v>
      </c>
      <c r="O7032" s="310" t="s">
        <v>43273</v>
      </c>
      <c r="P7032" s="314">
        <v>1</v>
      </c>
      <c r="Q7032" s="310" t="s">
        <v>28424</v>
      </c>
      <c r="R7032" s="310" t="s">
        <v>25808</v>
      </c>
      <c r="S7032" s="310" t="s">
        <v>26197</v>
      </c>
      <c r="T7032" s="310"/>
      <c r="U7032" s="310" t="s">
        <v>26198</v>
      </c>
      <c r="V7032" s="310" t="s">
        <v>26199</v>
      </c>
      <c r="Y7032" s="97"/>
      <c r="AA7032" s="91" t="str">
        <v>SHOAL056.1LW</v>
      </c>
    </row>
    <row r="7033" spans="1:27" s="91" customFormat="1" ht="15" customHeight="1" x14ac:dyDescent="0.35">
      <c r="A7033" s="310" t="s">
        <v>20963</v>
      </c>
      <c r="B7033" s="310" t="s">
        <v>20962</v>
      </c>
      <c r="C7033" s="310" t="s">
        <v>20922</v>
      </c>
      <c r="D7033" s="310" t="s">
        <v>20964</v>
      </c>
      <c r="E7033" s="310"/>
      <c r="F7033" s="310" t="s">
        <v>29083</v>
      </c>
      <c r="G7033" s="310"/>
      <c r="H7033" s="314">
        <v>56.4</v>
      </c>
      <c r="I7033" s="314">
        <v>27.8</v>
      </c>
      <c r="J7033" s="310" t="s">
        <v>4</v>
      </c>
      <c r="K7033" s="314">
        <v>35.243000000000002</v>
      </c>
      <c r="L7033" s="314">
        <v>-87.346599999999995</v>
      </c>
      <c r="M7033" s="314" t="s">
        <v>38376</v>
      </c>
      <c r="N7033" s="310" t="s">
        <v>26196</v>
      </c>
      <c r="O7033" s="310" t="s">
        <v>43273</v>
      </c>
      <c r="P7033" s="314">
        <v>1</v>
      </c>
      <c r="Q7033" s="310" t="s">
        <v>28424</v>
      </c>
      <c r="R7033" s="310" t="s">
        <v>25808</v>
      </c>
      <c r="S7033" s="310" t="s">
        <v>26197</v>
      </c>
      <c r="T7033" s="310"/>
      <c r="U7033" s="310" t="s">
        <v>26198</v>
      </c>
      <c r="V7033" s="310" t="s">
        <v>26199</v>
      </c>
      <c r="X7033" s="91" t="s">
        <v>35987</v>
      </c>
      <c r="Y7033" s="97"/>
      <c r="AA7033" s="91" t="str">
        <v>SHOAL056.4LW</v>
      </c>
    </row>
    <row r="7034" spans="1:27" s="91" customFormat="1" ht="15" customHeight="1" x14ac:dyDescent="0.35">
      <c r="A7034" t="s">
        <v>33607</v>
      </c>
      <c r="B7034" t="s">
        <v>33608</v>
      </c>
      <c r="C7034" t="s">
        <v>33609</v>
      </c>
      <c r="D7034" t="s">
        <v>33610</v>
      </c>
      <c r="E7034"/>
      <c r="F7034" t="s">
        <v>29083</v>
      </c>
      <c r="G7034"/>
      <c r="H7034">
        <v>0</v>
      </c>
      <c r="I7034">
        <v>0.2</v>
      </c>
      <c r="J7034" t="s">
        <v>4</v>
      </c>
      <c r="K7034">
        <v>35.203389999999999</v>
      </c>
      <c r="L7034">
        <v>-87.374610000000004</v>
      </c>
      <c r="M7034" s="100" t="s">
        <v>38376</v>
      </c>
      <c r="N7034" t="s">
        <v>26196</v>
      </c>
      <c r="O7034" t="s">
        <v>42190</v>
      </c>
      <c r="P7034">
        <v>1</v>
      </c>
      <c r="Q7034" t="s">
        <v>33611</v>
      </c>
      <c r="R7034" t="s">
        <v>25808</v>
      </c>
      <c r="S7034" t="s">
        <v>26197</v>
      </c>
      <c r="T7034"/>
      <c r="U7034" t="s">
        <v>26198</v>
      </c>
      <c r="V7034" t="s">
        <v>26199</v>
      </c>
      <c r="W7034" s="91" t="s">
        <v>33612</v>
      </c>
      <c r="X7034" s="91" t="s">
        <v>33613</v>
      </c>
      <c r="Y7034" s="97"/>
      <c r="AA7034" s="91" t="str">
        <v>SHOAL50.4T0.04LW</v>
      </c>
    </row>
    <row r="7035" spans="1:27" s="91" customFormat="1" ht="15" customHeight="1" x14ac:dyDescent="0.35">
      <c r="A7035" s="310" t="s">
        <v>20966</v>
      </c>
      <c r="B7035" s="310" t="s">
        <v>20965</v>
      </c>
      <c r="C7035" s="310" t="s">
        <v>20967</v>
      </c>
      <c r="D7035" s="310" t="s">
        <v>20968</v>
      </c>
      <c r="E7035" s="310"/>
      <c r="F7035" s="310" t="s">
        <v>29083</v>
      </c>
      <c r="G7035" s="310"/>
      <c r="H7035" s="314">
        <v>0.1</v>
      </c>
      <c r="I7035" s="314">
        <v>0.22</v>
      </c>
      <c r="J7035" s="310" t="s">
        <v>4</v>
      </c>
      <c r="K7035" s="314">
        <v>35.206099999999999</v>
      </c>
      <c r="L7035" s="314">
        <v>-87.376900000000006</v>
      </c>
      <c r="M7035" s="314" t="s">
        <v>38376</v>
      </c>
      <c r="N7035" s="310" t="s">
        <v>26196</v>
      </c>
      <c r="O7035" s="310" t="s">
        <v>42190</v>
      </c>
      <c r="P7035" s="314">
        <v>1</v>
      </c>
      <c r="Q7035" s="310" t="s">
        <v>33611</v>
      </c>
      <c r="R7035" s="310" t="s">
        <v>25808</v>
      </c>
      <c r="S7035" s="310" t="s">
        <v>26197</v>
      </c>
      <c r="T7035" s="310"/>
      <c r="U7035" s="310" t="s">
        <v>26198</v>
      </c>
      <c r="V7035" s="310" t="s">
        <v>26199</v>
      </c>
      <c r="W7035" s="91" t="s">
        <v>20969</v>
      </c>
      <c r="X7035" s="91" t="s">
        <v>29606</v>
      </c>
      <c r="Y7035" s="97"/>
      <c r="AA7035" s="91" t="str">
        <v>SHOAL50.4T0.1LW</v>
      </c>
    </row>
    <row r="7036" spans="1:27" s="91" customFormat="1" ht="15" customHeight="1" x14ac:dyDescent="0.35">
      <c r="A7036" s="310" t="s">
        <v>20971</v>
      </c>
      <c r="B7036" s="310" t="s">
        <v>20970</v>
      </c>
      <c r="C7036" s="310" t="s">
        <v>20967</v>
      </c>
      <c r="D7036" s="310" t="s">
        <v>20972</v>
      </c>
      <c r="E7036" s="310"/>
      <c r="F7036" s="310" t="s">
        <v>29083</v>
      </c>
      <c r="G7036" s="310"/>
      <c r="H7036" s="314">
        <v>0.2</v>
      </c>
      <c r="I7036" s="314">
        <v>0.16</v>
      </c>
      <c r="J7036" s="310" t="s">
        <v>4</v>
      </c>
      <c r="K7036" s="314">
        <v>35.209099999999999</v>
      </c>
      <c r="L7036" s="314">
        <v>-87.379499999999993</v>
      </c>
      <c r="M7036" s="314" t="s">
        <v>38376</v>
      </c>
      <c r="N7036" s="310" t="s">
        <v>26196</v>
      </c>
      <c r="O7036" s="310" t="s">
        <v>42190</v>
      </c>
      <c r="P7036" s="314">
        <v>1</v>
      </c>
      <c r="Q7036" s="310" t="s">
        <v>33611</v>
      </c>
      <c r="R7036" s="310" t="s">
        <v>25808</v>
      </c>
      <c r="S7036" s="310" t="s">
        <v>26197</v>
      </c>
      <c r="T7036" s="310"/>
      <c r="U7036" s="310" t="s">
        <v>26198</v>
      </c>
      <c r="V7036" s="310" t="s">
        <v>26199</v>
      </c>
      <c r="W7036" s="91" t="s">
        <v>36741</v>
      </c>
      <c r="X7036" s="91" t="s">
        <v>29606</v>
      </c>
      <c r="Y7036" s="97"/>
      <c r="AA7036" s="91" t="str">
        <v>SHOAL50.4T0.2LW</v>
      </c>
    </row>
    <row r="7037" spans="1:27" s="91" customFormat="1" ht="15" customHeight="1" x14ac:dyDescent="0.35">
      <c r="A7037" t="s">
        <v>33614</v>
      </c>
      <c r="B7037" t="s">
        <v>33615</v>
      </c>
      <c r="C7037" t="s">
        <v>33616</v>
      </c>
      <c r="D7037" t="s">
        <v>33617</v>
      </c>
      <c r="E7037"/>
      <c r="F7037" t="s">
        <v>29083</v>
      </c>
      <c r="G7037"/>
      <c r="H7037">
        <v>0.1</v>
      </c>
      <c r="I7037">
        <v>0.3</v>
      </c>
      <c r="J7037" t="s">
        <v>4</v>
      </c>
      <c r="K7037">
        <v>35.20608</v>
      </c>
      <c r="L7037">
        <v>-87.375519999999995</v>
      </c>
      <c r="M7037" s="100" t="s">
        <v>38376</v>
      </c>
      <c r="N7037" t="s">
        <v>26196</v>
      </c>
      <c r="O7037" t="s">
        <v>42190</v>
      </c>
      <c r="P7037">
        <v>1</v>
      </c>
      <c r="Q7037" t="s">
        <v>35988</v>
      </c>
      <c r="R7037" t="s">
        <v>25808</v>
      </c>
      <c r="S7037" t="s">
        <v>26197</v>
      </c>
      <c r="T7037"/>
      <c r="U7037" t="s">
        <v>26198</v>
      </c>
      <c r="V7037" t="s">
        <v>26199</v>
      </c>
      <c r="W7037" s="91" t="s">
        <v>33618</v>
      </c>
      <c r="X7037" s="91" t="s">
        <v>41736</v>
      </c>
      <c r="Y7037" s="97"/>
      <c r="AA7037" s="91" t="str">
        <v>SHOAL50.4T0.2T0.1LW</v>
      </c>
    </row>
    <row r="7038" spans="1:27" s="91" customFormat="1" ht="15" customHeight="1" x14ac:dyDescent="0.35">
      <c r="A7038" t="s">
        <v>33619</v>
      </c>
      <c r="B7038" t="s">
        <v>33620</v>
      </c>
      <c r="C7038" t="s">
        <v>20967</v>
      </c>
      <c r="D7038" t="s">
        <v>33621</v>
      </c>
      <c r="E7038"/>
      <c r="F7038" t="s">
        <v>29083</v>
      </c>
      <c r="G7038"/>
      <c r="H7038">
        <v>0.3</v>
      </c>
      <c r="I7038">
        <v>0.2</v>
      </c>
      <c r="J7038" t="s">
        <v>4</v>
      </c>
      <c r="K7038">
        <v>35.207079999999998</v>
      </c>
      <c r="L7038">
        <v>-87.377330000000001</v>
      </c>
      <c r="M7038" s="100" t="s">
        <v>38376</v>
      </c>
      <c r="N7038" t="s">
        <v>26196</v>
      </c>
      <c r="O7038" t="s">
        <v>42190</v>
      </c>
      <c r="P7038">
        <v>1</v>
      </c>
      <c r="Q7038" t="s">
        <v>33611</v>
      </c>
      <c r="R7038" t="s">
        <v>25808</v>
      </c>
      <c r="S7038" t="s">
        <v>26197</v>
      </c>
      <c r="T7038"/>
      <c r="U7038" t="s">
        <v>26198</v>
      </c>
      <c r="V7038" t="s">
        <v>26199</v>
      </c>
      <c r="W7038" s="91" t="s">
        <v>33622</v>
      </c>
      <c r="X7038" s="91" t="s">
        <v>33623</v>
      </c>
      <c r="Y7038" s="97"/>
      <c r="AA7038" s="91" t="str">
        <v>SHOAL50.4T0.3LW</v>
      </c>
    </row>
    <row r="7039" spans="1:27" s="91" customFormat="1" ht="15" customHeight="1" x14ac:dyDescent="0.35">
      <c r="A7039" t="s">
        <v>33624</v>
      </c>
      <c r="B7039" t="s">
        <v>33625</v>
      </c>
      <c r="C7039" t="s">
        <v>20967</v>
      </c>
      <c r="D7039" t="s">
        <v>33626</v>
      </c>
      <c r="E7039"/>
      <c r="F7039" t="s">
        <v>29083</v>
      </c>
      <c r="G7039"/>
      <c r="H7039">
        <v>0.7</v>
      </c>
      <c r="I7039">
        <v>0.2</v>
      </c>
      <c r="J7039" t="s">
        <v>4</v>
      </c>
      <c r="K7039">
        <v>35.2104</v>
      </c>
      <c r="L7039">
        <v>-87.380930000000006</v>
      </c>
      <c r="M7039" s="100" t="s">
        <v>38376</v>
      </c>
      <c r="N7039" t="s">
        <v>26196</v>
      </c>
      <c r="O7039" t="s">
        <v>42190</v>
      </c>
      <c r="P7039">
        <v>1</v>
      </c>
      <c r="Q7039" t="s">
        <v>33611</v>
      </c>
      <c r="R7039" t="s">
        <v>25808</v>
      </c>
      <c r="S7039" t="s">
        <v>26197</v>
      </c>
      <c r="T7039"/>
      <c r="U7039" t="s">
        <v>26198</v>
      </c>
      <c r="V7039" t="s">
        <v>26199</v>
      </c>
      <c r="W7039" s="91" t="s">
        <v>33627</v>
      </c>
      <c r="X7039" s="91" t="s">
        <v>33628</v>
      </c>
      <c r="Y7039" s="97"/>
      <c r="AA7039" s="91" t="str">
        <v>SHOAL50.4T0.6LW</v>
      </c>
    </row>
    <row r="7040" spans="1:27" s="91" customFormat="1" ht="15" customHeight="1" x14ac:dyDescent="0.35">
      <c r="A7040" t="s">
        <v>33629</v>
      </c>
      <c r="B7040" t="s">
        <v>33630</v>
      </c>
      <c r="C7040" t="s">
        <v>20967</v>
      </c>
      <c r="D7040" t="s">
        <v>33631</v>
      </c>
      <c r="E7040"/>
      <c r="F7040" t="s">
        <v>29083</v>
      </c>
      <c r="G7040"/>
      <c r="H7040">
        <v>0.8</v>
      </c>
      <c r="I7040">
        <v>0.1</v>
      </c>
      <c r="J7040" t="s">
        <v>4</v>
      </c>
      <c r="K7040">
        <v>35.212139999999998</v>
      </c>
      <c r="L7040">
        <v>-87.383139999999997</v>
      </c>
      <c r="M7040" s="100" t="s">
        <v>38376</v>
      </c>
      <c r="N7040" t="s">
        <v>26196</v>
      </c>
      <c r="O7040" t="s">
        <v>42190</v>
      </c>
      <c r="P7040">
        <v>1</v>
      </c>
      <c r="Q7040" t="s">
        <v>33611</v>
      </c>
      <c r="R7040" t="s">
        <v>25808</v>
      </c>
      <c r="S7040" t="s">
        <v>26197</v>
      </c>
      <c r="T7040"/>
      <c r="U7040" t="s">
        <v>26198</v>
      </c>
      <c r="V7040" t="s">
        <v>26199</v>
      </c>
      <c r="W7040" s="91" t="s">
        <v>33632</v>
      </c>
      <c r="X7040" s="91" t="s">
        <v>33613</v>
      </c>
      <c r="Y7040" s="97"/>
      <c r="AA7040" s="91" t="str">
        <v>SHOAL50.4T0.83LW</v>
      </c>
    </row>
    <row r="7041" spans="1:27" s="91" customFormat="1" ht="15" customHeight="1" x14ac:dyDescent="0.35">
      <c r="A7041" t="s">
        <v>33633</v>
      </c>
      <c r="B7041" t="s">
        <v>33634</v>
      </c>
      <c r="C7041" t="s">
        <v>20967</v>
      </c>
      <c r="D7041" t="s">
        <v>33635</v>
      </c>
      <c r="E7041"/>
      <c r="F7041" t="s">
        <v>29083</v>
      </c>
      <c r="G7041"/>
      <c r="H7041">
        <v>0.9</v>
      </c>
      <c r="I7041">
        <v>0.1</v>
      </c>
      <c r="J7041" t="s">
        <v>4</v>
      </c>
      <c r="K7041">
        <v>35.212229999999998</v>
      </c>
      <c r="L7041">
        <v>-87.383709999999994</v>
      </c>
      <c r="M7041" s="100" t="s">
        <v>38376</v>
      </c>
      <c r="N7041" t="s">
        <v>26196</v>
      </c>
      <c r="O7041" t="s">
        <v>42190</v>
      </c>
      <c r="P7041">
        <v>1</v>
      </c>
      <c r="Q7041" t="s">
        <v>33611</v>
      </c>
      <c r="R7041" t="s">
        <v>25808</v>
      </c>
      <c r="S7041" t="s">
        <v>26197</v>
      </c>
      <c r="T7041"/>
      <c r="U7041" t="s">
        <v>26198</v>
      </c>
      <c r="V7041" t="s">
        <v>26199</v>
      </c>
      <c r="W7041" s="91" t="s">
        <v>33636</v>
      </c>
      <c r="X7041" s="91" t="s">
        <v>33613</v>
      </c>
      <c r="Y7041" s="97"/>
      <c r="AA7041" s="91" t="str">
        <v>SHOAL50.4T0.86LW</v>
      </c>
    </row>
    <row r="7042" spans="1:27" s="91" customFormat="1" ht="15" customHeight="1" x14ac:dyDescent="0.35">
      <c r="A7042" t="s">
        <v>33637</v>
      </c>
      <c r="B7042" t="s">
        <v>33638</v>
      </c>
      <c r="C7042" t="s">
        <v>20967</v>
      </c>
      <c r="D7042" t="s">
        <v>33639</v>
      </c>
      <c r="E7042"/>
      <c r="F7042" t="s">
        <v>29083</v>
      </c>
      <c r="G7042"/>
      <c r="H7042">
        <v>0.8</v>
      </c>
      <c r="I7042">
        <v>0.2</v>
      </c>
      <c r="J7042" t="s">
        <v>4</v>
      </c>
      <c r="K7042">
        <v>35.21152</v>
      </c>
      <c r="L7042">
        <v>-87.382570000000001</v>
      </c>
      <c r="M7042" s="100" t="s">
        <v>38376</v>
      </c>
      <c r="N7042" t="s">
        <v>26196</v>
      </c>
      <c r="O7042" t="s">
        <v>42190</v>
      </c>
      <c r="P7042">
        <v>1</v>
      </c>
      <c r="Q7042" t="s">
        <v>33611</v>
      </c>
      <c r="R7042" t="s">
        <v>25808</v>
      </c>
      <c r="S7042" t="s">
        <v>26197</v>
      </c>
      <c r="T7042"/>
      <c r="U7042" t="s">
        <v>26198</v>
      </c>
      <c r="V7042" t="s">
        <v>26199</v>
      </c>
      <c r="W7042" s="91" t="s">
        <v>33640</v>
      </c>
      <c r="X7042" s="91" t="s">
        <v>33641</v>
      </c>
      <c r="Y7042" s="97"/>
      <c r="AA7042" s="91" t="str">
        <v>SHOAL50.4T0.8LW</v>
      </c>
    </row>
    <row r="7043" spans="1:27" s="91" customFormat="1" ht="15" customHeight="1" x14ac:dyDescent="0.35">
      <c r="A7043" s="310" t="s">
        <v>20974</v>
      </c>
      <c r="B7043" s="310" t="s">
        <v>20973</v>
      </c>
      <c r="C7043" s="310" t="s">
        <v>20975</v>
      </c>
      <c r="D7043" s="310" t="s">
        <v>20976</v>
      </c>
      <c r="E7043" s="310"/>
      <c r="F7043" s="310" t="s">
        <v>29083</v>
      </c>
      <c r="G7043" s="310"/>
      <c r="H7043" s="314">
        <v>0.1</v>
      </c>
      <c r="I7043" s="314">
        <v>0.2</v>
      </c>
      <c r="J7043" s="310" t="s">
        <v>4</v>
      </c>
      <c r="K7043" s="314">
        <v>35.219799999999999</v>
      </c>
      <c r="L7043" s="314">
        <v>-87.318600000000004</v>
      </c>
      <c r="M7043" s="314" t="s">
        <v>38376</v>
      </c>
      <c r="N7043" s="310" t="s">
        <v>26196</v>
      </c>
      <c r="O7043" s="310" t="s">
        <v>43273</v>
      </c>
      <c r="P7043" s="314">
        <v>1</v>
      </c>
      <c r="Q7043" s="310" t="s">
        <v>33642</v>
      </c>
      <c r="R7043" s="310" t="s">
        <v>25808</v>
      </c>
      <c r="S7043" s="310" t="s">
        <v>26197</v>
      </c>
      <c r="T7043" s="310"/>
      <c r="U7043" s="310" t="s">
        <v>26198</v>
      </c>
      <c r="V7043" s="310" t="s">
        <v>26199</v>
      </c>
      <c r="X7043" s="91" t="s">
        <v>33643</v>
      </c>
      <c r="Y7043" s="97"/>
      <c r="AA7043" s="91" t="str">
        <v>SHOAL58.5T0.9T0.3T0.1LW</v>
      </c>
    </row>
    <row r="7044" spans="1:27" s="91" customFormat="1" ht="15" customHeight="1" x14ac:dyDescent="0.35">
      <c r="A7044" s="310" t="s">
        <v>20978</v>
      </c>
      <c r="B7044" s="310" t="s">
        <v>20977</v>
      </c>
      <c r="C7044" s="310" t="s">
        <v>20979</v>
      </c>
      <c r="D7044" s="310" t="s">
        <v>20980</v>
      </c>
      <c r="E7044" s="310"/>
      <c r="F7044" s="310" t="s">
        <v>28983</v>
      </c>
      <c r="G7044" s="310"/>
      <c r="H7044" s="314">
        <v>0.1</v>
      </c>
      <c r="I7044" s="314">
        <v>9.23</v>
      </c>
      <c r="J7044" s="310" t="s">
        <v>15</v>
      </c>
      <c r="K7044" s="314">
        <v>35.681890000000003</v>
      </c>
      <c r="L7044" s="314">
        <v>-83.790549999999996</v>
      </c>
      <c r="M7044" s="314" t="s">
        <v>38415</v>
      </c>
      <c r="N7044" s="310" t="s">
        <v>26602</v>
      </c>
      <c r="O7044" s="310" t="s">
        <v>42729</v>
      </c>
      <c r="P7044" s="314">
        <v>2</v>
      </c>
      <c r="Q7044" s="310" t="s">
        <v>28425</v>
      </c>
      <c r="R7044" s="310" t="s">
        <v>25825</v>
      </c>
      <c r="S7044" s="310" t="s">
        <v>26197</v>
      </c>
      <c r="T7044" s="310"/>
      <c r="U7044" s="310" t="s">
        <v>26198</v>
      </c>
      <c r="V7044" s="310" t="s">
        <v>26204</v>
      </c>
      <c r="W7044" s="91" t="s">
        <v>20981</v>
      </c>
      <c r="X7044" s="91" t="s">
        <v>33644</v>
      </c>
      <c r="Y7044" s="97"/>
      <c r="AA7044" s="91" t="str">
        <v>SHORT000.1BT</v>
      </c>
    </row>
    <row r="7045" spans="1:27" s="91" customFormat="1" ht="15" customHeight="1" x14ac:dyDescent="0.35">
      <c r="A7045" s="310" t="s">
        <v>20983</v>
      </c>
      <c r="B7045" s="310" t="s">
        <v>20982</v>
      </c>
      <c r="C7045" s="310" t="s">
        <v>20979</v>
      </c>
      <c r="D7045" s="310" t="s">
        <v>20984</v>
      </c>
      <c r="E7045" s="310"/>
      <c r="F7045" s="310" t="s">
        <v>58</v>
      </c>
      <c r="G7045" s="310"/>
      <c r="H7045" s="314">
        <v>0.1</v>
      </c>
      <c r="I7045" s="314">
        <v>0.61</v>
      </c>
      <c r="J7045" s="310" t="s">
        <v>766</v>
      </c>
      <c r="K7045" s="314">
        <v>35.14602</v>
      </c>
      <c r="L7045" s="314">
        <v>-85.349609999999998</v>
      </c>
      <c r="M7045" s="314" t="s">
        <v>38386</v>
      </c>
      <c r="N7045" s="310" t="s">
        <v>29084</v>
      </c>
      <c r="O7045" s="310" t="s">
        <v>42429</v>
      </c>
      <c r="P7045" s="314">
        <v>4</v>
      </c>
      <c r="Q7045" s="310" t="s">
        <v>27253</v>
      </c>
      <c r="R7045" s="310" t="s">
        <v>25802</v>
      </c>
      <c r="S7045" s="310" t="s">
        <v>26197</v>
      </c>
      <c r="T7045" s="310"/>
      <c r="U7045" s="310" t="s">
        <v>26198</v>
      </c>
      <c r="V7045" s="310" t="s">
        <v>26204</v>
      </c>
      <c r="X7045" s="91" t="s">
        <v>35989</v>
      </c>
      <c r="Y7045" s="97"/>
      <c r="AA7045" s="91" t="str">
        <v>SHORT000.1HM</v>
      </c>
    </row>
    <row r="7046" spans="1:27" s="91" customFormat="1" ht="15" customHeight="1" x14ac:dyDescent="0.35">
      <c r="A7046" s="310" t="s">
        <v>20986</v>
      </c>
      <c r="B7046" s="310" t="s">
        <v>20985</v>
      </c>
      <c r="C7046" s="310" t="s">
        <v>20979</v>
      </c>
      <c r="D7046" s="310" t="s">
        <v>5274</v>
      </c>
      <c r="E7046" s="310"/>
      <c r="F7046" s="310" t="s">
        <v>29083</v>
      </c>
      <c r="G7046" s="310"/>
      <c r="H7046" s="314">
        <v>0.2</v>
      </c>
      <c r="I7046" s="314">
        <v>7.72</v>
      </c>
      <c r="J7046" s="310" t="s">
        <v>2522</v>
      </c>
      <c r="K7046" s="314">
        <v>35.622</v>
      </c>
      <c r="L7046" s="314">
        <v>-87.828699999999998</v>
      </c>
      <c r="M7046" s="314" t="s">
        <v>38391</v>
      </c>
      <c r="N7046" s="310" t="s">
        <v>26220</v>
      </c>
      <c r="O7046" s="310" t="s">
        <v>42095</v>
      </c>
      <c r="P7046" s="314">
        <v>5</v>
      </c>
      <c r="Q7046" s="310" t="s">
        <v>33645</v>
      </c>
      <c r="R7046" s="310" t="s">
        <v>25808</v>
      </c>
      <c r="S7046" s="310" t="s">
        <v>26197</v>
      </c>
      <c r="T7046" s="310"/>
      <c r="U7046" s="310" t="s">
        <v>26198</v>
      </c>
      <c r="V7046" s="310" t="s">
        <v>26199</v>
      </c>
      <c r="Y7046" s="97"/>
      <c r="AA7046" s="91" t="str">
        <v>SHORT000.2PE</v>
      </c>
    </row>
    <row r="7047" spans="1:27" s="91" customFormat="1" ht="15" customHeight="1" x14ac:dyDescent="0.35">
      <c r="A7047" s="310" t="s">
        <v>20988</v>
      </c>
      <c r="B7047" s="310" t="s">
        <v>20987</v>
      </c>
      <c r="C7047" s="310" t="s">
        <v>20989</v>
      </c>
      <c r="D7047" s="310" t="s">
        <v>20990</v>
      </c>
      <c r="E7047" s="310"/>
      <c r="F7047" s="310" t="s">
        <v>29083</v>
      </c>
      <c r="G7047" s="310"/>
      <c r="H7047" s="314">
        <v>0.4</v>
      </c>
      <c r="I7047" s="314">
        <v>3.47</v>
      </c>
      <c r="J7047" s="310" t="s">
        <v>203</v>
      </c>
      <c r="K7047" s="314">
        <v>35.71181</v>
      </c>
      <c r="L7047" s="314">
        <v>-87.421989999999994</v>
      </c>
      <c r="M7047" s="314" t="s">
        <v>38382</v>
      </c>
      <c r="N7047" s="310" t="s">
        <v>26210</v>
      </c>
      <c r="O7047" s="310" t="s">
        <v>43053</v>
      </c>
      <c r="P7047" s="314">
        <v>3</v>
      </c>
      <c r="Q7047" s="310" t="s">
        <v>33646</v>
      </c>
      <c r="R7047" s="310" t="s">
        <v>25808</v>
      </c>
      <c r="S7047" s="310" t="s">
        <v>26197</v>
      </c>
      <c r="T7047" s="310"/>
      <c r="U7047" s="310" t="s">
        <v>26198</v>
      </c>
      <c r="V7047" s="310" t="s">
        <v>26199</v>
      </c>
      <c r="X7047" s="91" t="s">
        <v>33647</v>
      </c>
      <c r="Y7047" s="97"/>
      <c r="AA7047" s="91" t="str">
        <v>SHORT000.4HI</v>
      </c>
    </row>
    <row r="7048" spans="1:27" s="91" customFormat="1" ht="15" customHeight="1" x14ac:dyDescent="0.35">
      <c r="A7048" s="310" t="s">
        <v>20992</v>
      </c>
      <c r="B7048" s="310" t="s">
        <v>20991</v>
      </c>
      <c r="C7048" s="310" t="s">
        <v>20979</v>
      </c>
      <c r="D7048" s="310" t="s">
        <v>20993</v>
      </c>
      <c r="E7048" s="310"/>
      <c r="F7048" s="310" t="s">
        <v>28983</v>
      </c>
      <c r="G7048" s="310"/>
      <c r="H7048" s="314">
        <v>0.5</v>
      </c>
      <c r="I7048" s="314">
        <v>9.0500000000000007</v>
      </c>
      <c r="J7048" s="310" t="s">
        <v>15</v>
      </c>
      <c r="K7048" s="314">
        <v>35.678199999999997</v>
      </c>
      <c r="L7048" s="314">
        <v>-83.791300000000007</v>
      </c>
      <c r="M7048" s="314" t="s">
        <v>38415</v>
      </c>
      <c r="N7048" s="310" t="s">
        <v>26602</v>
      </c>
      <c r="O7048" s="310" t="s">
        <v>42729</v>
      </c>
      <c r="P7048" s="314">
        <v>2</v>
      </c>
      <c r="Q7048" s="310" t="s">
        <v>28425</v>
      </c>
      <c r="R7048" s="310" t="s">
        <v>25825</v>
      </c>
      <c r="S7048" s="310" t="s">
        <v>26197</v>
      </c>
      <c r="T7048" s="310"/>
      <c r="U7048" s="310" t="s">
        <v>26198</v>
      </c>
      <c r="V7048" s="310" t="s">
        <v>26204</v>
      </c>
      <c r="Y7048" s="97"/>
      <c r="AA7048" s="91" t="str">
        <v>SHORT000.5BT</v>
      </c>
    </row>
    <row r="7049" spans="1:27" s="91" customFormat="1" ht="15" customHeight="1" x14ac:dyDescent="0.35">
      <c r="A7049" t="s">
        <v>20995</v>
      </c>
      <c r="B7049" t="s">
        <v>20994</v>
      </c>
      <c r="C7049" t="s">
        <v>20989</v>
      </c>
      <c r="D7049" t="s">
        <v>20996</v>
      </c>
      <c r="E7049"/>
      <c r="F7049" t="s">
        <v>9</v>
      </c>
      <c r="G7049"/>
      <c r="H7049">
        <v>0.6</v>
      </c>
      <c r="I7049">
        <v>2.97</v>
      </c>
      <c r="J7049" t="s">
        <v>104</v>
      </c>
      <c r="K7049">
        <v>36.050179999999997</v>
      </c>
      <c r="L7049">
        <v>-88.626980000000003</v>
      </c>
      <c r="M7049" s="100" t="s">
        <v>38404</v>
      </c>
      <c r="N7049" t="s">
        <v>26243</v>
      </c>
      <c r="O7049" t="s">
        <v>43154</v>
      </c>
      <c r="P7049">
        <v>5</v>
      </c>
      <c r="Q7049" t="s">
        <v>28613</v>
      </c>
      <c r="R7049" t="s">
        <v>25816</v>
      </c>
      <c r="S7049" t="s">
        <v>26197</v>
      </c>
      <c r="T7049"/>
      <c r="U7049" t="s">
        <v>26198</v>
      </c>
      <c r="V7049" t="s">
        <v>26199</v>
      </c>
      <c r="W7049" s="91" t="s">
        <v>20997</v>
      </c>
      <c r="X7049" s="91" t="s">
        <v>33648</v>
      </c>
      <c r="Y7049" s="97"/>
      <c r="AA7049" s="91" t="str">
        <v>SHORT000.6CR</v>
      </c>
    </row>
    <row r="7050" spans="1:27" s="91" customFormat="1" ht="15" customHeight="1" x14ac:dyDescent="0.35">
      <c r="A7050" s="310" t="s">
        <v>20999</v>
      </c>
      <c r="B7050" s="310" t="s">
        <v>20998</v>
      </c>
      <c r="C7050" s="310" t="s">
        <v>20979</v>
      </c>
      <c r="D7050" s="310" t="s">
        <v>21000</v>
      </c>
      <c r="E7050" s="310"/>
      <c r="F7050" s="310" t="s">
        <v>44</v>
      </c>
      <c r="G7050" s="310"/>
      <c r="H7050" s="314">
        <v>0.6</v>
      </c>
      <c r="I7050" s="314">
        <v>4.1100000000000003</v>
      </c>
      <c r="J7050" s="310" t="s">
        <v>1514</v>
      </c>
      <c r="K7050" s="314">
        <v>35.401940000000003</v>
      </c>
      <c r="L7050" s="314">
        <v>-84.784670000000006</v>
      </c>
      <c r="M7050" s="314" t="s">
        <v>38384</v>
      </c>
      <c r="N7050" s="310" t="s">
        <v>26211</v>
      </c>
      <c r="O7050" s="310" t="s">
        <v>42132</v>
      </c>
      <c r="P7050" s="314">
        <v>2</v>
      </c>
      <c r="Q7050" s="310" t="s">
        <v>28427</v>
      </c>
      <c r="R7050" s="310" t="s">
        <v>25802</v>
      </c>
      <c r="S7050" s="310" t="s">
        <v>26197</v>
      </c>
      <c r="T7050" s="310"/>
      <c r="U7050" s="310" t="s">
        <v>26198</v>
      </c>
      <c r="V7050" s="310" t="s">
        <v>26204</v>
      </c>
      <c r="Y7050" s="97"/>
      <c r="AA7050" s="91" t="str">
        <v>SHORT000.6MM</v>
      </c>
    </row>
    <row r="7051" spans="1:27" s="91" customFormat="1" ht="15" customHeight="1" x14ac:dyDescent="0.35">
      <c r="A7051" s="310" t="s">
        <v>21002</v>
      </c>
      <c r="B7051" s="310" t="s">
        <v>21001</v>
      </c>
      <c r="C7051" s="310" t="s">
        <v>20979</v>
      </c>
      <c r="D7051" s="310" t="s">
        <v>21003</v>
      </c>
      <c r="E7051" s="310"/>
      <c r="F7051" s="310" t="s">
        <v>28983</v>
      </c>
      <c r="G7051" s="310"/>
      <c r="H7051" s="314">
        <v>0.7</v>
      </c>
      <c r="I7051" s="314">
        <v>6.44</v>
      </c>
      <c r="J7051" s="310" t="s">
        <v>15</v>
      </c>
      <c r="K7051" s="314">
        <v>35.676099999999998</v>
      </c>
      <c r="L7051" s="314">
        <v>-83.789400000000001</v>
      </c>
      <c r="M7051" s="314" t="s">
        <v>38415</v>
      </c>
      <c r="N7051" s="310" t="s">
        <v>26602</v>
      </c>
      <c r="O7051" s="310" t="s">
        <v>42729</v>
      </c>
      <c r="P7051" s="314">
        <v>2</v>
      </c>
      <c r="Q7051" s="310" t="s">
        <v>28425</v>
      </c>
      <c r="R7051" s="310" t="s">
        <v>25825</v>
      </c>
      <c r="S7051" s="310" t="s">
        <v>26197</v>
      </c>
      <c r="T7051" s="310"/>
      <c r="U7051" s="310" t="s">
        <v>26198</v>
      </c>
      <c r="V7051" s="310" t="s">
        <v>26204</v>
      </c>
      <c r="W7051" s="91" t="s">
        <v>21004</v>
      </c>
      <c r="X7051" s="91" t="s">
        <v>33649</v>
      </c>
      <c r="Y7051" s="97"/>
      <c r="AA7051" s="91" t="str">
        <v>SHORT000.7BT</v>
      </c>
    </row>
    <row r="7052" spans="1:27" s="91" customFormat="1" ht="15" customHeight="1" x14ac:dyDescent="0.35">
      <c r="A7052" s="310" t="s">
        <v>21006</v>
      </c>
      <c r="B7052" s="310" t="s">
        <v>21005</v>
      </c>
      <c r="C7052" s="310" t="s">
        <v>20979</v>
      </c>
      <c r="D7052" s="310" t="s">
        <v>21007</v>
      </c>
      <c r="E7052" s="310"/>
      <c r="F7052" s="310" t="s">
        <v>29083</v>
      </c>
      <c r="G7052" s="310"/>
      <c r="H7052" s="314">
        <v>0.8</v>
      </c>
      <c r="I7052" s="314">
        <v>7.53</v>
      </c>
      <c r="J7052" s="310" t="s">
        <v>2522</v>
      </c>
      <c r="K7052" s="314">
        <v>35.617221000000001</v>
      </c>
      <c r="L7052" s="314">
        <v>-87.822500000000005</v>
      </c>
      <c r="M7052" s="314" t="s">
        <v>38391</v>
      </c>
      <c r="N7052" s="310" t="s">
        <v>26220</v>
      </c>
      <c r="O7052" s="310" t="s">
        <v>42095</v>
      </c>
      <c r="P7052" s="314">
        <v>5</v>
      </c>
      <c r="Q7052" s="310" t="s">
        <v>33645</v>
      </c>
      <c r="R7052" s="310" t="s">
        <v>25808</v>
      </c>
      <c r="S7052" s="310" t="s">
        <v>26197</v>
      </c>
      <c r="T7052" s="310"/>
      <c r="U7052" s="310" t="s">
        <v>26198</v>
      </c>
      <c r="V7052" s="310" t="s">
        <v>26199</v>
      </c>
      <c r="X7052" s="91" t="s">
        <v>34418</v>
      </c>
      <c r="Y7052" s="97"/>
      <c r="AA7052" s="91" t="str">
        <v>SHORT000.8PE</v>
      </c>
    </row>
    <row r="7053" spans="1:27" s="91" customFormat="1" ht="15" customHeight="1" x14ac:dyDescent="0.35">
      <c r="A7053" s="310" t="s">
        <v>21009</v>
      </c>
      <c r="B7053" s="310" t="s">
        <v>21008</v>
      </c>
      <c r="C7053" s="310" t="s">
        <v>20989</v>
      </c>
      <c r="D7053" s="310" t="s">
        <v>2735</v>
      </c>
      <c r="E7053" s="310"/>
      <c r="F7053" s="310" t="s">
        <v>29083</v>
      </c>
      <c r="G7053" s="310"/>
      <c r="H7053" s="314">
        <v>0.9</v>
      </c>
      <c r="I7053" s="314">
        <v>3.21</v>
      </c>
      <c r="J7053" s="310" t="s">
        <v>203</v>
      </c>
      <c r="K7053" s="314">
        <v>35.706499999999998</v>
      </c>
      <c r="L7053" s="314">
        <v>-87.413799999999995</v>
      </c>
      <c r="M7053" s="314" t="s">
        <v>38382</v>
      </c>
      <c r="N7053" s="310" t="s">
        <v>26210</v>
      </c>
      <c r="O7053" s="310" t="s">
        <v>43053</v>
      </c>
      <c r="P7053" s="314">
        <v>3</v>
      </c>
      <c r="Q7053" s="310" t="s">
        <v>33646</v>
      </c>
      <c r="R7053" s="310" t="s">
        <v>25808</v>
      </c>
      <c r="S7053" s="310" t="s">
        <v>26197</v>
      </c>
      <c r="T7053" s="310"/>
      <c r="U7053" s="310" t="s">
        <v>26198</v>
      </c>
      <c r="V7053" s="310" t="s">
        <v>26199</v>
      </c>
      <c r="X7053" s="91" t="s">
        <v>35990</v>
      </c>
      <c r="Y7053" s="97"/>
      <c r="AA7053" s="91" t="str">
        <v>SHORT000.9HI</v>
      </c>
    </row>
    <row r="7054" spans="1:27" s="91" customFormat="1" ht="15" customHeight="1" x14ac:dyDescent="0.35">
      <c r="A7054" s="310" t="s">
        <v>21011</v>
      </c>
      <c r="B7054" s="310" t="s">
        <v>21010</v>
      </c>
      <c r="C7054" s="310" t="s">
        <v>20979</v>
      </c>
      <c r="D7054" s="310" t="s">
        <v>10686</v>
      </c>
      <c r="E7054" s="310"/>
      <c r="F7054" s="310" t="s">
        <v>75</v>
      </c>
      <c r="G7054" s="310"/>
      <c r="H7054" s="314">
        <v>0.9</v>
      </c>
      <c r="I7054" s="314">
        <v>3.87</v>
      </c>
      <c r="J7054" s="310" t="s">
        <v>148</v>
      </c>
      <c r="K7054" s="314">
        <v>35.699500999999998</v>
      </c>
      <c r="L7054" s="314">
        <v>-86.369240000000005</v>
      </c>
      <c r="M7054" s="314" t="s">
        <v>38401</v>
      </c>
      <c r="N7054" s="310" t="s">
        <v>26226</v>
      </c>
      <c r="O7054" s="310" t="s">
        <v>42665</v>
      </c>
      <c r="P7054" s="314">
        <v>2</v>
      </c>
      <c r="Q7054" s="310" t="s">
        <v>33650</v>
      </c>
      <c r="R7054" s="310" t="s">
        <v>25829</v>
      </c>
      <c r="S7054" s="310" t="s">
        <v>26197</v>
      </c>
      <c r="T7054" s="310"/>
      <c r="U7054" s="310" t="s">
        <v>26198</v>
      </c>
      <c r="V7054" s="310" t="s">
        <v>26199</v>
      </c>
      <c r="Y7054" s="97"/>
      <c r="AA7054" s="91" t="str">
        <v>SHORT000.9RU</v>
      </c>
    </row>
    <row r="7055" spans="1:27" s="91" customFormat="1" ht="15" customHeight="1" x14ac:dyDescent="0.35">
      <c r="A7055" s="310" t="s">
        <v>21013</v>
      </c>
      <c r="B7055" s="310" t="s">
        <v>21012</v>
      </c>
      <c r="C7055" s="310" t="s">
        <v>20979</v>
      </c>
      <c r="D7055" s="310" t="s">
        <v>21014</v>
      </c>
      <c r="E7055" s="310"/>
      <c r="F7055" s="310" t="s">
        <v>29083</v>
      </c>
      <c r="G7055" s="310"/>
      <c r="H7055" s="314">
        <v>1.2</v>
      </c>
      <c r="I7055" s="314">
        <v>1.77</v>
      </c>
      <c r="J7055" s="310" t="s">
        <v>22</v>
      </c>
      <c r="K7055" s="314">
        <v>36.401111</v>
      </c>
      <c r="L7055" s="314">
        <v>-87.995277999999999</v>
      </c>
      <c r="M7055" s="314" t="s">
        <v>38392</v>
      </c>
      <c r="N7055" s="310" t="s">
        <v>26221</v>
      </c>
      <c r="O7055" s="310" t="s">
        <v>42589</v>
      </c>
      <c r="P7055" s="314">
        <v>3</v>
      </c>
      <c r="Q7055" s="310" t="s">
        <v>33651</v>
      </c>
      <c r="R7055" s="310" t="s">
        <v>25829</v>
      </c>
      <c r="S7055" s="310" t="s">
        <v>26197</v>
      </c>
      <c r="T7055" s="310"/>
      <c r="U7055" s="310" t="s">
        <v>26198</v>
      </c>
      <c r="V7055" s="310" t="s">
        <v>26199</v>
      </c>
      <c r="Y7055" s="97"/>
      <c r="AA7055" s="91" t="str">
        <v>SHORT001.2ST</v>
      </c>
    </row>
    <row r="7056" spans="1:27" s="91" customFormat="1" ht="15" customHeight="1" x14ac:dyDescent="0.35">
      <c r="A7056" t="s">
        <v>21016</v>
      </c>
      <c r="B7056" t="s">
        <v>21015</v>
      </c>
      <c r="C7056" t="s">
        <v>20979</v>
      </c>
      <c r="D7056" t="s">
        <v>21017</v>
      </c>
      <c r="E7056"/>
      <c r="F7056" t="s">
        <v>28983</v>
      </c>
      <c r="G7056"/>
      <c r="H7056">
        <v>1.4</v>
      </c>
      <c r="I7056">
        <v>6.26</v>
      </c>
      <c r="J7056" t="s">
        <v>15</v>
      </c>
      <c r="K7056">
        <v>35.669400000000003</v>
      </c>
      <c r="L7056">
        <v>-83.783299999999997</v>
      </c>
      <c r="M7056" s="100" t="s">
        <v>38415</v>
      </c>
      <c r="N7056" t="s">
        <v>26602</v>
      </c>
      <c r="O7056" t="s">
        <v>42729</v>
      </c>
      <c r="P7056">
        <v>2</v>
      </c>
      <c r="Q7056" t="s">
        <v>28425</v>
      </c>
      <c r="R7056" t="s">
        <v>25825</v>
      </c>
      <c r="S7056" t="s">
        <v>26197</v>
      </c>
      <c r="T7056"/>
      <c r="U7056" t="s">
        <v>26198</v>
      </c>
      <c r="V7056" t="s">
        <v>26204</v>
      </c>
      <c r="X7056" s="91" t="s">
        <v>35991</v>
      </c>
      <c r="Y7056" s="97"/>
      <c r="AA7056" s="91" t="str">
        <v>SHORT001.4BT</v>
      </c>
    </row>
    <row r="7057" spans="1:27" s="91" customFormat="1" ht="15" customHeight="1" x14ac:dyDescent="0.35">
      <c r="A7057" s="310" t="s">
        <v>21019</v>
      </c>
      <c r="B7057" s="310" t="s">
        <v>21018</v>
      </c>
      <c r="C7057" s="310" t="s">
        <v>21020</v>
      </c>
      <c r="D7057" s="310" t="s">
        <v>21021</v>
      </c>
      <c r="E7057" s="310"/>
      <c r="F7057" s="310" t="s">
        <v>28983</v>
      </c>
      <c r="G7057" s="310"/>
      <c r="H7057" s="314">
        <v>0.4</v>
      </c>
      <c r="I7057" s="314">
        <v>2.0299999999999998</v>
      </c>
      <c r="J7057" s="310" t="s">
        <v>15</v>
      </c>
      <c r="K7057" s="314">
        <v>35.665300000000002</v>
      </c>
      <c r="L7057" s="314">
        <v>-83.788899999999998</v>
      </c>
      <c r="M7057" s="314" t="s">
        <v>38415</v>
      </c>
      <c r="N7057" s="310" t="s">
        <v>26602</v>
      </c>
      <c r="O7057" s="310" t="s">
        <v>42729</v>
      </c>
      <c r="P7057" s="314">
        <v>2</v>
      </c>
      <c r="Q7057" s="310" t="s">
        <v>28425</v>
      </c>
      <c r="R7057" s="310" t="s">
        <v>25825</v>
      </c>
      <c r="S7057" s="310" t="s">
        <v>26197</v>
      </c>
      <c r="T7057" s="310"/>
      <c r="U7057" s="310" t="s">
        <v>26198</v>
      </c>
      <c r="V7057" s="310" t="s">
        <v>26204</v>
      </c>
      <c r="W7057" s="91" t="s">
        <v>21022</v>
      </c>
      <c r="X7057" s="91" t="s">
        <v>35992</v>
      </c>
      <c r="Y7057" s="97"/>
      <c r="AA7057" s="91" t="str">
        <v>SHORT001.4T0.4BT</v>
      </c>
    </row>
    <row r="7058" spans="1:27" s="91" customFormat="1" ht="15" customHeight="1" x14ac:dyDescent="0.35">
      <c r="A7058" s="310" t="s">
        <v>40187</v>
      </c>
      <c r="B7058" s="310" t="s">
        <v>21023</v>
      </c>
      <c r="C7058" s="310" t="s">
        <v>20979</v>
      </c>
      <c r="D7058" s="310" t="s">
        <v>21025</v>
      </c>
      <c r="E7058" s="310"/>
      <c r="F7058" s="310" t="s">
        <v>9</v>
      </c>
      <c r="G7058" s="310"/>
      <c r="H7058" s="314">
        <v>3.2</v>
      </c>
      <c r="I7058" s="314">
        <v>8.57</v>
      </c>
      <c r="J7058" s="310" t="s">
        <v>3832</v>
      </c>
      <c r="K7058" s="314">
        <v>35.32517</v>
      </c>
      <c r="L7058" s="314">
        <v>-89.038250000000005</v>
      </c>
      <c r="M7058" s="314" t="s">
        <v>38450</v>
      </c>
      <c r="N7058" s="310" t="s">
        <v>26319</v>
      </c>
      <c r="O7058" s="310" t="s">
        <v>42442</v>
      </c>
      <c r="P7058" s="314">
        <v>4</v>
      </c>
      <c r="Q7058" s="310" t="s">
        <v>33652</v>
      </c>
      <c r="R7058" s="310" t="s">
        <v>25828</v>
      </c>
      <c r="S7058" s="310" t="s">
        <v>26197</v>
      </c>
      <c r="T7058" s="310"/>
      <c r="U7058" s="310" t="s">
        <v>26198</v>
      </c>
      <c r="V7058" s="310" t="s">
        <v>26199</v>
      </c>
      <c r="W7058" s="91" t="s">
        <v>21024</v>
      </c>
      <c r="X7058" s="91" t="s">
        <v>40188</v>
      </c>
      <c r="Y7058" s="97"/>
      <c r="AA7058" s="91" t="str">
        <v>SHORT003.2HR</v>
      </c>
    </row>
    <row r="7059" spans="1:27" s="91" customFormat="1" ht="15" customHeight="1" x14ac:dyDescent="0.35">
      <c r="A7059" t="s">
        <v>21027</v>
      </c>
      <c r="B7059" t="s">
        <v>21026</v>
      </c>
      <c r="C7059" t="s">
        <v>20979</v>
      </c>
      <c r="D7059" t="s">
        <v>4629</v>
      </c>
      <c r="E7059"/>
      <c r="F7059" t="s">
        <v>9</v>
      </c>
      <c r="G7059"/>
      <c r="H7059">
        <v>4.7</v>
      </c>
      <c r="I7059">
        <v>3.38</v>
      </c>
      <c r="J7059" t="s">
        <v>3832</v>
      </c>
      <c r="K7059">
        <v>35.306699999999999</v>
      </c>
      <c r="L7059">
        <v>-89.057599999999994</v>
      </c>
      <c r="M7059" s="100" t="s">
        <v>38450</v>
      </c>
      <c r="N7059" t="s">
        <v>26319</v>
      </c>
      <c r="O7059" t="s">
        <v>42442</v>
      </c>
      <c r="P7059">
        <v>4</v>
      </c>
      <c r="Q7059" t="s">
        <v>28428</v>
      </c>
      <c r="R7059" t="s">
        <v>25828</v>
      </c>
      <c r="S7059" t="s">
        <v>26197</v>
      </c>
      <c r="T7059"/>
      <c r="U7059" t="s">
        <v>26198</v>
      </c>
      <c r="V7059" t="s">
        <v>26199</v>
      </c>
      <c r="X7059" s="91" t="s">
        <v>30360</v>
      </c>
      <c r="Y7059" s="97"/>
      <c r="AA7059" s="91" t="str">
        <v>SHORT004.7HR</v>
      </c>
    </row>
    <row r="7060" spans="1:27" s="91" customFormat="1" ht="15" customHeight="1" x14ac:dyDescent="0.35">
      <c r="A7060" t="s">
        <v>40189</v>
      </c>
      <c r="B7060" t="s">
        <v>35994</v>
      </c>
      <c r="C7060" t="s">
        <v>35995</v>
      </c>
      <c r="D7060" t="s">
        <v>4629</v>
      </c>
      <c r="E7060"/>
      <c r="F7060" t="s">
        <v>9</v>
      </c>
      <c r="G7060"/>
      <c r="H7060">
        <v>0.1</v>
      </c>
      <c r="I7060">
        <v>1.9</v>
      </c>
      <c r="J7060" t="s">
        <v>3832</v>
      </c>
      <c r="K7060">
        <v>35.306199999999997</v>
      </c>
      <c r="L7060">
        <v>-89.056700000000006</v>
      </c>
      <c r="M7060" s="100" t="s">
        <v>38450</v>
      </c>
      <c r="N7060" t="s">
        <v>26319</v>
      </c>
      <c r="O7060" t="s">
        <v>42442</v>
      </c>
      <c r="P7060">
        <v>4</v>
      </c>
      <c r="Q7060" t="s">
        <v>28428</v>
      </c>
      <c r="R7060" t="s">
        <v>25828</v>
      </c>
      <c r="S7060" t="s">
        <v>26197</v>
      </c>
      <c r="T7060"/>
      <c r="U7060" t="s">
        <v>26198</v>
      </c>
      <c r="V7060" t="s">
        <v>26199</v>
      </c>
      <c r="W7060" s="91" t="s">
        <v>35993</v>
      </c>
      <c r="X7060" s="91" t="s">
        <v>40190</v>
      </c>
      <c r="Y7060" s="97"/>
      <c r="AA7060" s="91" t="str">
        <v>SHORT4.7T0.1HR</v>
      </c>
    </row>
    <row r="7061" spans="1:27" s="91" customFormat="1" ht="15" customHeight="1" x14ac:dyDescent="0.35">
      <c r="A7061" t="s">
        <v>21029</v>
      </c>
      <c r="B7061" t="s">
        <v>21028</v>
      </c>
      <c r="C7061" t="s">
        <v>21030</v>
      </c>
      <c r="D7061" t="s">
        <v>21031</v>
      </c>
      <c r="E7061"/>
      <c r="F7061" t="s">
        <v>44</v>
      </c>
      <c r="G7061"/>
      <c r="H7061">
        <v>0.3</v>
      </c>
      <c r="I7061">
        <v>0.4</v>
      </c>
      <c r="J7061" t="s">
        <v>301</v>
      </c>
      <c r="K7061">
        <v>35.242772500000001</v>
      </c>
      <c r="L7061">
        <v>-84.566659999999999</v>
      </c>
      <c r="M7061" s="100" t="s">
        <v>38384</v>
      </c>
      <c r="N7061" t="s">
        <v>26211</v>
      </c>
      <c r="O7061" t="s">
        <v>42365</v>
      </c>
      <c r="P7061">
        <v>2</v>
      </c>
      <c r="Q7061" t="s">
        <v>28429</v>
      </c>
      <c r="R7061" t="s">
        <v>25802</v>
      </c>
      <c r="S7061" t="s">
        <v>26197</v>
      </c>
      <c r="T7061"/>
      <c r="U7061" t="s">
        <v>26198</v>
      </c>
      <c r="V7061" t="s">
        <v>26204</v>
      </c>
      <c r="W7061" s="91" t="s">
        <v>21032</v>
      </c>
      <c r="X7061" s="91" t="s">
        <v>33653</v>
      </c>
      <c r="Y7061" s="97"/>
      <c r="AA7061" s="91" t="str">
        <v>SICCO000.3PO</v>
      </c>
    </row>
    <row r="7062" spans="1:27" s="91" customFormat="1" ht="15" customHeight="1" x14ac:dyDescent="0.35">
      <c r="A7062" t="s">
        <v>21034</v>
      </c>
      <c r="B7062" t="s">
        <v>21033</v>
      </c>
      <c r="C7062" t="s">
        <v>21030</v>
      </c>
      <c r="D7062" t="s">
        <v>21035</v>
      </c>
      <c r="E7062"/>
      <c r="F7062" t="s">
        <v>44</v>
      </c>
      <c r="G7062"/>
      <c r="H7062">
        <v>0.7</v>
      </c>
      <c r="I7062">
        <v>0.34</v>
      </c>
      <c r="J7062" t="s">
        <v>301</v>
      </c>
      <c r="K7062">
        <v>35.2485</v>
      </c>
      <c r="L7062">
        <v>-84.561971999999997</v>
      </c>
      <c r="M7062" s="100" t="s">
        <v>38384</v>
      </c>
      <c r="N7062" t="s">
        <v>26211</v>
      </c>
      <c r="O7062" t="s">
        <v>42365</v>
      </c>
      <c r="P7062">
        <v>2</v>
      </c>
      <c r="Q7062" t="s">
        <v>28429</v>
      </c>
      <c r="R7062" t="s">
        <v>25802</v>
      </c>
      <c r="S7062" t="s">
        <v>26197</v>
      </c>
      <c r="T7062"/>
      <c r="U7062" t="s">
        <v>26198</v>
      </c>
      <c r="V7062" t="s">
        <v>26204</v>
      </c>
      <c r="Y7062" s="97"/>
      <c r="AA7062" s="91" t="str">
        <v>SICCO000.7PO</v>
      </c>
    </row>
    <row r="7063" spans="1:27" s="91" customFormat="1" ht="15" customHeight="1" x14ac:dyDescent="0.35">
      <c r="A7063" t="s">
        <v>33654</v>
      </c>
      <c r="B7063" t="s">
        <v>33655</v>
      </c>
      <c r="C7063" t="s">
        <v>33656</v>
      </c>
      <c r="D7063" t="s">
        <v>33657</v>
      </c>
      <c r="E7063"/>
      <c r="F7063" t="s">
        <v>28981</v>
      </c>
      <c r="G7063"/>
      <c r="H7063">
        <v>0.1</v>
      </c>
      <c r="I7063">
        <v>1.29</v>
      </c>
      <c r="J7063" t="s">
        <v>625</v>
      </c>
      <c r="K7063">
        <v>36.127882999999997</v>
      </c>
      <c r="L7063">
        <v>-82.533142999999995</v>
      </c>
      <c r="M7063" s="100" t="s">
        <v>38387</v>
      </c>
      <c r="N7063" t="s">
        <v>26214</v>
      </c>
      <c r="O7063" t="s">
        <v>42209</v>
      </c>
      <c r="P7063">
        <v>5</v>
      </c>
      <c r="Q7063" t="s">
        <v>27048</v>
      </c>
      <c r="R7063" t="s">
        <v>25821</v>
      </c>
      <c r="S7063" t="s">
        <v>26197</v>
      </c>
      <c r="T7063"/>
      <c r="U7063" t="s">
        <v>26198</v>
      </c>
      <c r="V7063" t="s">
        <v>26204</v>
      </c>
      <c r="Y7063" s="97"/>
      <c r="AA7063" s="91" t="str">
        <v>SILL000.1UC</v>
      </c>
    </row>
    <row r="7064" spans="1:27" s="91" customFormat="1" ht="15" customHeight="1" x14ac:dyDescent="0.35">
      <c r="A7064" t="s">
        <v>21037</v>
      </c>
      <c r="B7064" t="s">
        <v>21036</v>
      </c>
      <c r="C7064" t="s">
        <v>21038</v>
      </c>
      <c r="D7064" t="s">
        <v>21039</v>
      </c>
      <c r="E7064"/>
      <c r="F7064" t="s">
        <v>33</v>
      </c>
      <c r="G7064"/>
      <c r="H7064">
        <v>0.3</v>
      </c>
      <c r="I7064">
        <v>5.03</v>
      </c>
      <c r="J7064" t="s">
        <v>53</v>
      </c>
      <c r="K7064">
        <v>35.078200000000002</v>
      </c>
      <c r="L7064">
        <v>-86.947699999999998</v>
      </c>
      <c r="M7064" s="100" t="s">
        <v>38385</v>
      </c>
      <c r="N7064" t="s">
        <v>26213</v>
      </c>
      <c r="O7064" t="s">
        <v>42317</v>
      </c>
      <c r="P7064">
        <v>2</v>
      </c>
      <c r="Q7064" t="s">
        <v>28430</v>
      </c>
      <c r="R7064" t="s">
        <v>25808</v>
      </c>
      <c r="S7064" t="s">
        <v>26197</v>
      </c>
      <c r="T7064"/>
      <c r="U7064" t="s">
        <v>26198</v>
      </c>
      <c r="V7064" t="s">
        <v>26199</v>
      </c>
      <c r="Y7064" s="97"/>
      <c r="AA7064" s="91" t="str">
        <v>SILVE000.3GS</v>
      </c>
    </row>
    <row r="7065" spans="1:27" s="91" customFormat="1" ht="15" customHeight="1" x14ac:dyDescent="0.35">
      <c r="A7065" t="s">
        <v>21041</v>
      </c>
      <c r="B7065" t="s">
        <v>21040</v>
      </c>
      <c r="C7065" t="s">
        <v>21038</v>
      </c>
      <c r="D7065" t="s">
        <v>21042</v>
      </c>
      <c r="E7065"/>
      <c r="F7065" t="s">
        <v>33</v>
      </c>
      <c r="G7065"/>
      <c r="H7065">
        <v>0.7</v>
      </c>
      <c r="I7065">
        <v>4.88</v>
      </c>
      <c r="J7065" t="s">
        <v>53</v>
      </c>
      <c r="K7065">
        <v>35.080800000000004</v>
      </c>
      <c r="L7065">
        <v>-86.944199999999995</v>
      </c>
      <c r="M7065" s="100" t="s">
        <v>38385</v>
      </c>
      <c r="N7065" t="s">
        <v>26213</v>
      </c>
      <c r="O7065" t="s">
        <v>42317</v>
      </c>
      <c r="P7065">
        <v>2</v>
      </c>
      <c r="Q7065" t="s">
        <v>28430</v>
      </c>
      <c r="R7065" t="s">
        <v>25808</v>
      </c>
      <c r="S7065" t="s">
        <v>26197</v>
      </c>
      <c r="T7065"/>
      <c r="U7065" t="s">
        <v>26198</v>
      </c>
      <c r="V7065" t="s">
        <v>26199</v>
      </c>
      <c r="Y7065" s="97"/>
      <c r="AA7065" s="91" t="str">
        <v>SILVE000.7GS</v>
      </c>
    </row>
    <row r="7066" spans="1:27" s="91" customFormat="1" ht="15" customHeight="1" x14ac:dyDescent="0.35">
      <c r="A7066" t="s">
        <v>36742</v>
      </c>
      <c r="B7066" t="s">
        <v>36743</v>
      </c>
      <c r="C7066" t="s">
        <v>21038</v>
      </c>
      <c r="D7066" t="s">
        <v>36744</v>
      </c>
      <c r="E7066"/>
      <c r="F7066" t="s">
        <v>33</v>
      </c>
      <c r="G7066"/>
      <c r="H7066">
        <v>0.9</v>
      </c>
      <c r="I7066">
        <v>14.6</v>
      </c>
      <c r="J7066" t="s">
        <v>34</v>
      </c>
      <c r="K7066">
        <v>35.552849999999999</v>
      </c>
      <c r="L7066">
        <v>-86.952330000000003</v>
      </c>
      <c r="M7066" s="100" t="s">
        <v>38389</v>
      </c>
      <c r="N7066" t="s">
        <v>26217</v>
      </c>
      <c r="O7066" t="s">
        <v>42454</v>
      </c>
      <c r="P7066">
        <v>4</v>
      </c>
      <c r="Q7066" t="s">
        <v>33658</v>
      </c>
      <c r="R7066" t="s">
        <v>25808</v>
      </c>
      <c r="S7066" t="s">
        <v>26197</v>
      </c>
      <c r="T7066"/>
      <c r="U7066" t="s">
        <v>26198</v>
      </c>
      <c r="V7066" t="s">
        <v>26199</v>
      </c>
      <c r="Y7066" s="97"/>
      <c r="AA7066" s="91" t="str">
        <v>SILVE000.9MY</v>
      </c>
    </row>
    <row r="7067" spans="1:27" s="91" customFormat="1" ht="15" customHeight="1" x14ac:dyDescent="0.35">
      <c r="A7067" t="s">
        <v>21044</v>
      </c>
      <c r="B7067" t="s">
        <v>21043</v>
      </c>
      <c r="C7067" t="s">
        <v>21038</v>
      </c>
      <c r="D7067" t="s">
        <v>21045</v>
      </c>
      <c r="E7067"/>
      <c r="F7067" t="s">
        <v>33</v>
      </c>
      <c r="G7067"/>
      <c r="H7067">
        <v>1.5</v>
      </c>
      <c r="I7067">
        <v>14.2</v>
      </c>
      <c r="J7067" t="s">
        <v>34</v>
      </c>
      <c r="K7067">
        <v>35.547780000000003</v>
      </c>
      <c r="L7067">
        <v>-86.949110000000005</v>
      </c>
      <c r="M7067" s="100" t="s">
        <v>38389</v>
      </c>
      <c r="N7067" t="s">
        <v>26217</v>
      </c>
      <c r="O7067" t="s">
        <v>42454</v>
      </c>
      <c r="P7067">
        <v>4</v>
      </c>
      <c r="Q7067" t="s">
        <v>33658</v>
      </c>
      <c r="R7067" t="s">
        <v>25808</v>
      </c>
      <c r="S7067" t="s">
        <v>26197</v>
      </c>
      <c r="T7067"/>
      <c r="U7067" t="s">
        <v>26198</v>
      </c>
      <c r="V7067" t="s">
        <v>26199</v>
      </c>
      <c r="X7067" s="91" t="s">
        <v>33659</v>
      </c>
      <c r="Y7067" s="97"/>
      <c r="AA7067" s="91" t="str">
        <v>SILVE001.5MY</v>
      </c>
    </row>
    <row r="7068" spans="1:27" s="91" customFormat="1" ht="15" customHeight="1" x14ac:dyDescent="0.35">
      <c r="A7068" t="s">
        <v>21047</v>
      </c>
      <c r="B7068" t="s">
        <v>21046</v>
      </c>
      <c r="C7068" t="s">
        <v>21048</v>
      </c>
      <c r="D7068" t="s">
        <v>21049</v>
      </c>
      <c r="E7068"/>
      <c r="F7068" t="s">
        <v>29090</v>
      </c>
      <c r="G7068"/>
      <c r="H7068">
        <v>0.1</v>
      </c>
      <c r="I7068">
        <v>13.33</v>
      </c>
      <c r="J7068" t="s">
        <v>442</v>
      </c>
      <c r="K7068">
        <v>36.228054</v>
      </c>
      <c r="L7068">
        <v>-82.188923000000003</v>
      </c>
      <c r="M7068" s="100" t="s">
        <v>38455</v>
      </c>
      <c r="N7068" t="s">
        <v>26332</v>
      </c>
      <c r="O7068" t="s">
        <v>42337</v>
      </c>
      <c r="P7068">
        <v>1</v>
      </c>
      <c r="Q7068" t="s">
        <v>28431</v>
      </c>
      <c r="R7068" t="s">
        <v>25821</v>
      </c>
      <c r="S7068" t="s">
        <v>26197</v>
      </c>
      <c r="T7068"/>
      <c r="U7068" t="s">
        <v>26198</v>
      </c>
      <c r="V7068" t="s">
        <v>26204</v>
      </c>
      <c r="Y7068" s="97"/>
      <c r="AA7068" s="91" t="str">
        <v>SIMER000.1CT</v>
      </c>
    </row>
    <row r="7069" spans="1:27" s="91" customFormat="1" ht="15" customHeight="1" x14ac:dyDescent="0.35">
      <c r="A7069" t="s">
        <v>21051</v>
      </c>
      <c r="B7069" t="s">
        <v>21050</v>
      </c>
      <c r="C7069" t="s">
        <v>21048</v>
      </c>
      <c r="D7069" t="s">
        <v>21052</v>
      </c>
      <c r="E7069"/>
      <c r="F7069" t="s">
        <v>28983</v>
      </c>
      <c r="G7069"/>
      <c r="H7069">
        <v>0.2</v>
      </c>
      <c r="I7069">
        <v>6.01</v>
      </c>
      <c r="J7069" t="s">
        <v>625</v>
      </c>
      <c r="K7069">
        <v>36.180250000000001</v>
      </c>
      <c r="L7069">
        <v>-82.271690000000007</v>
      </c>
      <c r="M7069" s="100" t="s">
        <v>38387</v>
      </c>
      <c r="N7069" t="s">
        <v>26214</v>
      </c>
      <c r="O7069" t="s">
        <v>42091</v>
      </c>
      <c r="P7069">
        <v>5</v>
      </c>
      <c r="Q7069" t="s">
        <v>33660</v>
      </c>
      <c r="R7069" t="s">
        <v>25821</v>
      </c>
      <c r="S7069" t="s">
        <v>26197</v>
      </c>
      <c r="T7069"/>
      <c r="U7069" t="s">
        <v>26198</v>
      </c>
      <c r="V7069" t="s">
        <v>26204</v>
      </c>
      <c r="X7069" s="91" t="s">
        <v>33661</v>
      </c>
      <c r="Y7069" s="97"/>
      <c r="AA7069" s="91" t="str">
        <v>SIMER000.2UC</v>
      </c>
    </row>
    <row r="7070" spans="1:27" s="91" customFormat="1" ht="15" customHeight="1" x14ac:dyDescent="0.35">
      <c r="A7070" t="s">
        <v>21054</v>
      </c>
      <c r="B7070" t="s">
        <v>21053</v>
      </c>
      <c r="C7070" t="s">
        <v>21055</v>
      </c>
      <c r="D7070" t="s">
        <v>21056</v>
      </c>
      <c r="E7070"/>
      <c r="F7070" t="s">
        <v>29086</v>
      </c>
      <c r="G7070"/>
      <c r="H7070">
        <v>0.1</v>
      </c>
      <c r="I7070">
        <v>1.24</v>
      </c>
      <c r="J7070" t="s">
        <v>2764</v>
      </c>
      <c r="K7070">
        <v>36.598056</v>
      </c>
      <c r="L7070">
        <v>-86.203610999999995</v>
      </c>
      <c r="M7070" s="100" t="s">
        <v>38456</v>
      </c>
      <c r="N7070" t="s">
        <v>26335</v>
      </c>
      <c r="O7070" t="s">
        <v>42436</v>
      </c>
      <c r="P7070">
        <v>4</v>
      </c>
      <c r="Q7070" t="s">
        <v>33662</v>
      </c>
      <c r="R7070" t="s">
        <v>25812</v>
      </c>
      <c r="S7070" t="s">
        <v>26197</v>
      </c>
      <c r="T7070"/>
      <c r="U7070" t="s">
        <v>26198</v>
      </c>
      <c r="V7070" t="s">
        <v>26199</v>
      </c>
      <c r="Y7070" s="97"/>
      <c r="AA7070" s="91" t="str">
        <v>SIMMO000.1MA</v>
      </c>
    </row>
    <row r="7071" spans="1:27" s="91" customFormat="1" ht="15" customHeight="1" x14ac:dyDescent="0.35">
      <c r="A7071" t="s">
        <v>21058</v>
      </c>
      <c r="B7071" t="s">
        <v>21057</v>
      </c>
      <c r="C7071" t="s">
        <v>21055</v>
      </c>
      <c r="D7071" t="s">
        <v>21059</v>
      </c>
      <c r="E7071"/>
      <c r="F7071" t="s">
        <v>9</v>
      </c>
      <c r="G7071"/>
      <c r="H7071">
        <v>0.2</v>
      </c>
      <c r="I7071">
        <v>1.48</v>
      </c>
      <c r="J7071" t="s">
        <v>641</v>
      </c>
      <c r="K7071">
        <v>35.695480000000003</v>
      </c>
      <c r="L7071">
        <v>-88.495580000000004</v>
      </c>
      <c r="M7071" s="100" t="s">
        <v>38429</v>
      </c>
      <c r="N7071" t="s">
        <v>26286</v>
      </c>
      <c r="O7071" t="s">
        <v>42437</v>
      </c>
      <c r="P7071">
        <v>2</v>
      </c>
      <c r="Q7071" t="s">
        <v>28432</v>
      </c>
      <c r="R7071" t="s">
        <v>25816</v>
      </c>
      <c r="S7071" t="s">
        <v>26197</v>
      </c>
      <c r="T7071"/>
      <c r="U7071" t="s">
        <v>26198</v>
      </c>
      <c r="V7071" t="s">
        <v>26199</v>
      </c>
      <c r="Y7071" s="97"/>
      <c r="AA7071" s="91" t="str">
        <v>SIMMO000.2HE</v>
      </c>
    </row>
    <row r="7072" spans="1:27" s="91" customFormat="1" ht="15" customHeight="1" x14ac:dyDescent="0.35">
      <c r="A7072" t="s">
        <v>21061</v>
      </c>
      <c r="B7072" t="s">
        <v>21060</v>
      </c>
      <c r="C7072" t="s">
        <v>21055</v>
      </c>
      <c r="D7072" t="s">
        <v>21062</v>
      </c>
      <c r="E7072"/>
      <c r="F7072" t="s">
        <v>29083</v>
      </c>
      <c r="G7072"/>
      <c r="H7072">
        <v>1</v>
      </c>
      <c r="I7072">
        <v>3.57</v>
      </c>
      <c r="J7072" t="s">
        <v>203</v>
      </c>
      <c r="K7072">
        <v>35.686943999999997</v>
      </c>
      <c r="L7072">
        <v>-87.438333</v>
      </c>
      <c r="M7072" s="100" t="s">
        <v>38382</v>
      </c>
      <c r="N7072" t="s">
        <v>26210</v>
      </c>
      <c r="O7072" t="s">
        <v>43053</v>
      </c>
      <c r="P7072">
        <v>3</v>
      </c>
      <c r="Q7072" t="s">
        <v>33663</v>
      </c>
      <c r="R7072" t="s">
        <v>25808</v>
      </c>
      <c r="S7072" t="s">
        <v>26197</v>
      </c>
      <c r="T7072"/>
      <c r="U7072" t="s">
        <v>26198</v>
      </c>
      <c r="V7072" t="s">
        <v>26199</v>
      </c>
      <c r="Y7072" s="97"/>
      <c r="AA7072" s="91" t="str">
        <v>SIMMO001.0HI</v>
      </c>
    </row>
    <row r="7073" spans="1:27" s="91" customFormat="1" ht="15" customHeight="1" x14ac:dyDescent="0.35">
      <c r="A7073" t="s">
        <v>21064</v>
      </c>
      <c r="B7073" t="s">
        <v>21063</v>
      </c>
      <c r="C7073" t="s">
        <v>21065</v>
      </c>
      <c r="D7073" t="s">
        <v>21066</v>
      </c>
      <c r="E7073"/>
      <c r="F7073" t="s">
        <v>44</v>
      </c>
      <c r="G7073"/>
      <c r="H7073">
        <v>0.1</v>
      </c>
      <c r="I7073">
        <v>1.35</v>
      </c>
      <c r="J7073" t="s">
        <v>64</v>
      </c>
      <c r="K7073">
        <v>36.141530000000003</v>
      </c>
      <c r="L7073">
        <v>-82.828230000000005</v>
      </c>
      <c r="M7073" s="100" t="s">
        <v>38387</v>
      </c>
      <c r="N7073" t="s">
        <v>26214</v>
      </c>
      <c r="O7073" t="s">
        <v>42105</v>
      </c>
      <c r="P7073">
        <v>5</v>
      </c>
      <c r="Q7073" t="s">
        <v>28433</v>
      </c>
      <c r="R7073" t="s">
        <v>25821</v>
      </c>
      <c r="S7073" t="s">
        <v>26197</v>
      </c>
      <c r="T7073"/>
      <c r="U7073" t="s">
        <v>26198</v>
      </c>
      <c r="V7073" t="s">
        <v>26204</v>
      </c>
      <c r="Y7073" s="97"/>
      <c r="AA7073" s="91" t="str">
        <v>SIMPS000.1GE</v>
      </c>
    </row>
    <row r="7074" spans="1:27" s="91" customFormat="1" ht="15" customHeight="1" x14ac:dyDescent="0.35">
      <c r="A7074" s="310" t="s">
        <v>43577</v>
      </c>
      <c r="B7074" s="310" t="s">
        <v>43578</v>
      </c>
      <c r="C7074" s="310" t="s">
        <v>21065</v>
      </c>
      <c r="D7074" s="310" t="s">
        <v>43579</v>
      </c>
      <c r="E7074" s="310"/>
      <c r="F7074" s="310" t="s">
        <v>44</v>
      </c>
      <c r="G7074" s="310"/>
      <c r="H7074" s="314">
        <v>0.6</v>
      </c>
      <c r="I7074" s="314">
        <v>1.1000000000000001</v>
      </c>
      <c r="J7074" s="310" t="s">
        <v>64</v>
      </c>
      <c r="K7074" s="314">
        <v>36.148099999999999</v>
      </c>
      <c r="L7074" s="314">
        <v>-82.832700000000003</v>
      </c>
      <c r="M7074" s="314" t="s">
        <v>38387</v>
      </c>
      <c r="N7074" s="310" t="s">
        <v>26214</v>
      </c>
      <c r="O7074" s="310" t="s">
        <v>39845</v>
      </c>
      <c r="P7074" s="314">
        <v>5</v>
      </c>
      <c r="Q7074" s="310" t="s">
        <v>28433</v>
      </c>
      <c r="R7074" s="310" t="s">
        <v>25821</v>
      </c>
      <c r="S7074" s="310" t="s">
        <v>26197</v>
      </c>
      <c r="T7074" s="310"/>
      <c r="U7074" s="310" t="s">
        <v>26198</v>
      </c>
      <c r="V7074" s="310" t="s">
        <v>26204</v>
      </c>
      <c r="W7074" s="91" t="s">
        <v>43577</v>
      </c>
      <c r="X7074" s="91" t="s">
        <v>43580</v>
      </c>
      <c r="Y7074" s="97"/>
      <c r="AA7074" s="91" t="str">
        <v>SIMPS000.6GE</v>
      </c>
    </row>
    <row r="7075" spans="1:27" s="91" customFormat="1" ht="15" customHeight="1" x14ac:dyDescent="0.35">
      <c r="A7075" t="s">
        <v>21068</v>
      </c>
      <c r="B7075" t="s">
        <v>21067</v>
      </c>
      <c r="C7075" t="s">
        <v>21069</v>
      </c>
      <c r="D7075" t="s">
        <v>21070</v>
      </c>
      <c r="E7075"/>
      <c r="F7075" t="s">
        <v>9</v>
      </c>
      <c r="G7075"/>
      <c r="H7075">
        <v>0.7</v>
      </c>
      <c r="I7075">
        <v>2.2999999999999998</v>
      </c>
      <c r="J7075" t="s">
        <v>10</v>
      </c>
      <c r="K7075">
        <v>35.148490000000002</v>
      </c>
      <c r="L7075">
        <v>-88.613150000000005</v>
      </c>
      <c r="M7075" s="100" t="s">
        <v>38377</v>
      </c>
      <c r="N7075" t="s">
        <v>26200</v>
      </c>
      <c r="O7075" t="s">
        <v>42438</v>
      </c>
      <c r="P7075">
        <v>4</v>
      </c>
      <c r="Q7075" t="s">
        <v>27405</v>
      </c>
      <c r="R7075" t="s">
        <v>25816</v>
      </c>
      <c r="S7075" t="s">
        <v>26197</v>
      </c>
      <c r="T7075"/>
      <c r="U7075" t="s">
        <v>26198</v>
      </c>
      <c r="V7075" t="s">
        <v>26199</v>
      </c>
      <c r="Y7075" s="97"/>
      <c r="AA7075" s="91" t="str">
        <v>SIMPS000.7MC</v>
      </c>
    </row>
    <row r="7076" spans="1:27" s="91" customFormat="1" ht="15" customHeight="1" x14ac:dyDescent="0.35">
      <c r="A7076" t="s">
        <v>21072</v>
      </c>
      <c r="B7076" t="s">
        <v>21071</v>
      </c>
      <c r="C7076" t="s">
        <v>21073</v>
      </c>
      <c r="D7076" t="s">
        <v>21074</v>
      </c>
      <c r="E7076"/>
      <c r="F7076" t="s">
        <v>33</v>
      </c>
      <c r="G7076"/>
      <c r="H7076">
        <v>0.2</v>
      </c>
      <c r="I7076">
        <v>4.42</v>
      </c>
      <c r="J7076" t="s">
        <v>277</v>
      </c>
      <c r="K7076">
        <v>36.156619999999997</v>
      </c>
      <c r="L7076">
        <v>-86.694190000000006</v>
      </c>
      <c r="M7076" s="100" t="s">
        <v>38414</v>
      </c>
      <c r="N7076" t="s">
        <v>26254</v>
      </c>
      <c r="O7076" t="s">
        <v>42244</v>
      </c>
      <c r="P7076">
        <v>5</v>
      </c>
      <c r="Q7076" t="s">
        <v>28435</v>
      </c>
      <c r="R7076" t="s">
        <v>25829</v>
      </c>
      <c r="S7076" t="s">
        <v>26197</v>
      </c>
      <c r="T7076"/>
      <c r="U7076" t="s">
        <v>26198</v>
      </c>
      <c r="V7076" t="s">
        <v>26199</v>
      </c>
      <c r="X7076" s="91" t="s">
        <v>35996</v>
      </c>
      <c r="Y7076" s="97"/>
      <c r="AA7076" s="91" t="str">
        <v>SIMS000.2DA</v>
      </c>
    </row>
    <row r="7077" spans="1:27" s="91" customFormat="1" ht="15" customHeight="1" x14ac:dyDescent="0.35">
      <c r="A7077" t="s">
        <v>36745</v>
      </c>
      <c r="B7077" t="s">
        <v>36746</v>
      </c>
      <c r="C7077" t="s">
        <v>21073</v>
      </c>
      <c r="D7077" t="s">
        <v>36747</v>
      </c>
      <c r="E7077"/>
      <c r="F7077" t="s">
        <v>33</v>
      </c>
      <c r="G7077"/>
      <c r="H7077">
        <v>0.7</v>
      </c>
      <c r="I7077">
        <v>4.0999999999999996</v>
      </c>
      <c r="J7077" t="s">
        <v>277</v>
      </c>
      <c r="K7077">
        <v>36.153700000000001</v>
      </c>
      <c r="L7077">
        <v>-86.687759999999997</v>
      </c>
      <c r="M7077" s="100" t="s">
        <v>38414</v>
      </c>
      <c r="N7077" t="s">
        <v>26254</v>
      </c>
      <c r="O7077" t="s">
        <v>42244</v>
      </c>
      <c r="P7077">
        <v>5</v>
      </c>
      <c r="Q7077" t="s">
        <v>28435</v>
      </c>
      <c r="R7077" t="s">
        <v>25829</v>
      </c>
      <c r="S7077" t="s">
        <v>26197</v>
      </c>
      <c r="T7077"/>
      <c r="U7077" t="s">
        <v>26198</v>
      </c>
      <c r="V7077" t="s">
        <v>26199</v>
      </c>
      <c r="Y7077" s="97"/>
      <c r="AA7077" s="91" t="str">
        <v>SIMS000.7DA</v>
      </c>
    </row>
    <row r="7078" spans="1:27" s="91" customFormat="1" ht="15" customHeight="1" x14ac:dyDescent="0.35">
      <c r="A7078" t="s">
        <v>21076</v>
      </c>
      <c r="B7078" t="s">
        <v>21075</v>
      </c>
      <c r="C7078" t="s">
        <v>21073</v>
      </c>
      <c r="D7078" t="s">
        <v>14787</v>
      </c>
      <c r="E7078"/>
      <c r="F7078" t="s">
        <v>33</v>
      </c>
      <c r="G7078"/>
      <c r="H7078">
        <v>0.8</v>
      </c>
      <c r="I7078">
        <v>2.39</v>
      </c>
      <c r="J7078" t="s">
        <v>277</v>
      </c>
      <c r="K7078">
        <v>36.151944</v>
      </c>
      <c r="L7078">
        <v>-86.684169999999995</v>
      </c>
      <c r="M7078" s="100" t="s">
        <v>38414</v>
      </c>
      <c r="N7078" t="s">
        <v>26254</v>
      </c>
      <c r="O7078" t="s">
        <v>42244</v>
      </c>
      <c r="P7078">
        <v>5</v>
      </c>
      <c r="Q7078" t="s">
        <v>28435</v>
      </c>
      <c r="R7078" t="s">
        <v>25829</v>
      </c>
      <c r="S7078" t="s">
        <v>26197</v>
      </c>
      <c r="T7078"/>
      <c r="U7078" t="s">
        <v>26198</v>
      </c>
      <c r="V7078" t="s">
        <v>26199</v>
      </c>
      <c r="X7078" s="91" t="s">
        <v>29774</v>
      </c>
      <c r="Y7078" s="97"/>
      <c r="AA7078" s="91" t="str">
        <v>SIMS000.8DA</v>
      </c>
    </row>
    <row r="7079" spans="1:27" s="91" customFormat="1" ht="15" customHeight="1" x14ac:dyDescent="0.35">
      <c r="A7079" t="s">
        <v>36748</v>
      </c>
      <c r="B7079" t="s">
        <v>36749</v>
      </c>
      <c r="C7079" t="s">
        <v>21073</v>
      </c>
      <c r="D7079" t="s">
        <v>36750</v>
      </c>
      <c r="E7079"/>
      <c r="F7079" t="s">
        <v>33</v>
      </c>
      <c r="G7079"/>
      <c r="H7079">
        <v>1.2</v>
      </c>
      <c r="I7079">
        <v>2.2999999999999998</v>
      </c>
      <c r="J7079" t="s">
        <v>277</v>
      </c>
      <c r="K7079">
        <v>36.148800000000001</v>
      </c>
      <c r="L7079">
        <v>-86.681989999999999</v>
      </c>
      <c r="M7079" s="100" t="s">
        <v>38414</v>
      </c>
      <c r="N7079" t="s">
        <v>26254</v>
      </c>
      <c r="O7079" t="s">
        <v>42244</v>
      </c>
      <c r="P7079">
        <v>5</v>
      </c>
      <c r="Q7079" t="s">
        <v>28436</v>
      </c>
      <c r="R7079" t="s">
        <v>25829</v>
      </c>
      <c r="S7079" t="s">
        <v>26197</v>
      </c>
      <c r="T7079"/>
      <c r="U7079" t="s">
        <v>26198</v>
      </c>
      <c r="V7079" t="s">
        <v>26199</v>
      </c>
      <c r="Y7079" s="97"/>
      <c r="AA7079" s="91" t="str">
        <v>SIMS001.2DA</v>
      </c>
    </row>
    <row r="7080" spans="1:27" s="91" customFormat="1" ht="15" customHeight="1" x14ac:dyDescent="0.35">
      <c r="A7080" t="s">
        <v>21078</v>
      </c>
      <c r="B7080" t="s">
        <v>21077</v>
      </c>
      <c r="C7080" t="s">
        <v>21073</v>
      </c>
      <c r="D7080" t="s">
        <v>21079</v>
      </c>
      <c r="E7080"/>
      <c r="F7080" t="s">
        <v>33</v>
      </c>
      <c r="G7080"/>
      <c r="H7080">
        <v>2</v>
      </c>
      <c r="I7080">
        <v>1.55</v>
      </c>
      <c r="J7080" t="s">
        <v>277</v>
      </c>
      <c r="K7080">
        <v>36.140340000000002</v>
      </c>
      <c r="L7080">
        <v>-86.675160000000005</v>
      </c>
      <c r="M7080" s="100" t="s">
        <v>38414</v>
      </c>
      <c r="N7080" t="s">
        <v>26254</v>
      </c>
      <c r="O7080" t="s">
        <v>42244</v>
      </c>
      <c r="P7080">
        <v>5</v>
      </c>
      <c r="Q7080" t="s">
        <v>28436</v>
      </c>
      <c r="R7080" t="s">
        <v>25829</v>
      </c>
      <c r="S7080" t="s">
        <v>26197</v>
      </c>
      <c r="T7080"/>
      <c r="U7080" t="s">
        <v>26198</v>
      </c>
      <c r="V7080" t="s">
        <v>26199</v>
      </c>
      <c r="X7080" s="91" t="s">
        <v>35996</v>
      </c>
      <c r="Y7080" s="97"/>
      <c r="AA7080" s="91" t="str">
        <v>SIMS002.0DA</v>
      </c>
    </row>
    <row r="7081" spans="1:27" s="91" customFormat="1" ht="15" customHeight="1" x14ac:dyDescent="0.35">
      <c r="A7081" t="s">
        <v>21081</v>
      </c>
      <c r="B7081" t="s">
        <v>21080</v>
      </c>
      <c r="C7081" t="s">
        <v>21073</v>
      </c>
      <c r="D7081" t="s">
        <v>21082</v>
      </c>
      <c r="E7081"/>
      <c r="F7081" t="s">
        <v>33</v>
      </c>
      <c r="G7081"/>
      <c r="H7081">
        <v>2.1</v>
      </c>
      <c r="I7081">
        <v>1.1000000000000001</v>
      </c>
      <c r="J7081" t="s">
        <v>277</v>
      </c>
      <c r="K7081">
        <v>36.137630000000001</v>
      </c>
      <c r="L7081">
        <v>-86.679320000000004</v>
      </c>
      <c r="M7081" s="100" t="s">
        <v>38414</v>
      </c>
      <c r="N7081" t="s">
        <v>26254</v>
      </c>
      <c r="O7081" t="s">
        <v>42244</v>
      </c>
      <c r="P7081">
        <v>5</v>
      </c>
      <c r="Q7081" t="s">
        <v>28436</v>
      </c>
      <c r="R7081" t="s">
        <v>25829</v>
      </c>
      <c r="S7081" t="s">
        <v>26197</v>
      </c>
      <c r="T7081"/>
      <c r="U7081" t="s">
        <v>26198</v>
      </c>
      <c r="V7081" t="s">
        <v>26199</v>
      </c>
      <c r="X7081" s="91" t="s">
        <v>35996</v>
      </c>
      <c r="Y7081" s="97"/>
      <c r="AA7081" s="91" t="str">
        <v>SIMS002.1DA</v>
      </c>
    </row>
    <row r="7082" spans="1:27" s="91" customFormat="1" ht="15" customHeight="1" x14ac:dyDescent="0.35">
      <c r="A7082" t="s">
        <v>21084</v>
      </c>
      <c r="B7082" t="s">
        <v>21083</v>
      </c>
      <c r="C7082" t="s">
        <v>21073</v>
      </c>
      <c r="D7082" t="s">
        <v>21085</v>
      </c>
      <c r="E7082"/>
      <c r="F7082" t="s">
        <v>33</v>
      </c>
      <c r="G7082"/>
      <c r="H7082">
        <v>2.6</v>
      </c>
      <c r="I7082">
        <v>0.9</v>
      </c>
      <c r="J7082" t="s">
        <v>277</v>
      </c>
      <c r="K7082">
        <v>36.13214</v>
      </c>
      <c r="L7082">
        <v>-86.675160000000005</v>
      </c>
      <c r="M7082" s="100" t="s">
        <v>38414</v>
      </c>
      <c r="N7082" t="s">
        <v>26254</v>
      </c>
      <c r="O7082" t="s">
        <v>42244</v>
      </c>
      <c r="P7082">
        <v>5</v>
      </c>
      <c r="Q7082" t="s">
        <v>28436</v>
      </c>
      <c r="R7082" t="s">
        <v>25829</v>
      </c>
      <c r="S7082" t="s">
        <v>26197</v>
      </c>
      <c r="T7082"/>
      <c r="U7082" t="s">
        <v>26198</v>
      </c>
      <c r="V7082" t="s">
        <v>26199</v>
      </c>
      <c r="X7082" s="91" t="s">
        <v>35996</v>
      </c>
      <c r="Y7082" s="97"/>
      <c r="AA7082" s="91" t="str">
        <v>SIMS002.6DA</v>
      </c>
    </row>
    <row r="7083" spans="1:27" s="91" customFormat="1" ht="15" customHeight="1" x14ac:dyDescent="0.35">
      <c r="A7083" s="310" t="s">
        <v>41737</v>
      </c>
      <c r="B7083" s="310" t="s">
        <v>41738</v>
      </c>
      <c r="C7083" s="310" t="s">
        <v>41739</v>
      </c>
      <c r="D7083" s="310" t="s">
        <v>41740</v>
      </c>
      <c r="E7083" s="310"/>
      <c r="F7083" s="310" t="s">
        <v>28985</v>
      </c>
      <c r="G7083" s="310"/>
      <c r="H7083" s="314">
        <v>1.4</v>
      </c>
      <c r="I7083" s="314">
        <v>1.1299999999999999</v>
      </c>
      <c r="J7083" s="310" t="s">
        <v>301</v>
      </c>
      <c r="K7083" s="314">
        <v>35.047387000000001</v>
      </c>
      <c r="L7083" s="314">
        <v>-84.661062000000001</v>
      </c>
      <c r="M7083" s="314" t="s">
        <v>38423</v>
      </c>
      <c r="N7083" s="310" t="s">
        <v>26269</v>
      </c>
      <c r="O7083" s="310" t="s">
        <v>41741</v>
      </c>
      <c r="P7083" s="314">
        <v>1</v>
      </c>
      <c r="Q7083" s="310" t="s">
        <v>30653</v>
      </c>
      <c r="R7083" s="310" t="s">
        <v>25802</v>
      </c>
      <c r="S7083" s="310" t="s">
        <v>26197</v>
      </c>
      <c r="T7083" s="310"/>
      <c r="U7083" s="310" t="s">
        <v>26198</v>
      </c>
      <c r="V7083" s="310" t="s">
        <v>26204</v>
      </c>
      <c r="W7083" s="91" t="s">
        <v>41742</v>
      </c>
      <c r="X7083" s="91" t="s">
        <v>40633</v>
      </c>
      <c r="Y7083" s="97"/>
      <c r="AA7083" s="91" t="str">
        <v>SINA001.4PO</v>
      </c>
    </row>
    <row r="7084" spans="1:27" s="91" customFormat="1" ht="15" customHeight="1" x14ac:dyDescent="0.35">
      <c r="A7084" t="s">
        <v>21087</v>
      </c>
      <c r="B7084" t="s">
        <v>21086</v>
      </c>
      <c r="C7084" t="s">
        <v>21088</v>
      </c>
      <c r="D7084" t="s">
        <v>21089</v>
      </c>
      <c r="E7084"/>
      <c r="F7084" t="s">
        <v>44</v>
      </c>
      <c r="G7084"/>
      <c r="H7084">
        <v>0.5</v>
      </c>
      <c r="I7084">
        <v>80.709999999999994</v>
      </c>
      <c r="J7084" t="s">
        <v>625</v>
      </c>
      <c r="K7084">
        <v>36.119779999999999</v>
      </c>
      <c r="L7084">
        <v>-82.44905</v>
      </c>
      <c r="M7084" s="100" t="s">
        <v>38387</v>
      </c>
      <c r="N7084" t="s">
        <v>26214</v>
      </c>
      <c r="O7084" t="s">
        <v>42439</v>
      </c>
      <c r="P7084">
        <v>5</v>
      </c>
      <c r="Q7084" t="s">
        <v>33664</v>
      </c>
      <c r="R7084" t="s">
        <v>25821</v>
      </c>
      <c r="S7084" t="s">
        <v>26197</v>
      </c>
      <c r="T7084"/>
      <c r="U7084" t="s">
        <v>26198</v>
      </c>
      <c r="V7084" t="s">
        <v>26204</v>
      </c>
      <c r="Y7084" s="97"/>
      <c r="AA7084" s="91" t="str">
        <v>SINDI000.5UC</v>
      </c>
    </row>
    <row r="7085" spans="1:27" s="91" customFormat="1" ht="15" customHeight="1" x14ac:dyDescent="0.35">
      <c r="A7085" t="s">
        <v>21091</v>
      </c>
      <c r="B7085" t="s">
        <v>21090</v>
      </c>
      <c r="C7085" t="s">
        <v>21088</v>
      </c>
      <c r="D7085" t="s">
        <v>21092</v>
      </c>
      <c r="E7085"/>
      <c r="F7085" t="s">
        <v>28981</v>
      </c>
      <c r="G7085"/>
      <c r="H7085">
        <v>1.9</v>
      </c>
      <c r="I7085">
        <v>79.7</v>
      </c>
      <c r="J7085" t="s">
        <v>625</v>
      </c>
      <c r="K7085">
        <v>36.1128</v>
      </c>
      <c r="L7085">
        <v>-82.4619</v>
      </c>
      <c r="M7085" s="100" t="s">
        <v>38387</v>
      </c>
      <c r="N7085" t="s">
        <v>26214</v>
      </c>
      <c r="O7085" t="s">
        <v>42439</v>
      </c>
      <c r="P7085">
        <v>5</v>
      </c>
      <c r="Q7085" t="s">
        <v>33664</v>
      </c>
      <c r="R7085" t="s">
        <v>25821</v>
      </c>
      <c r="S7085" t="s">
        <v>26197</v>
      </c>
      <c r="T7085"/>
      <c r="U7085" t="s">
        <v>26198</v>
      </c>
      <c r="V7085" t="s">
        <v>26204</v>
      </c>
      <c r="W7085" s="91" t="s">
        <v>35997</v>
      </c>
      <c r="X7085" s="91" t="s">
        <v>30203</v>
      </c>
      <c r="Y7085" s="97"/>
      <c r="AA7085" s="91" t="str">
        <v>SINDI001.9UC</v>
      </c>
    </row>
    <row r="7086" spans="1:27" s="91" customFormat="1" ht="15" customHeight="1" x14ac:dyDescent="0.35">
      <c r="A7086" t="s">
        <v>21094</v>
      </c>
      <c r="B7086" t="s">
        <v>21093</v>
      </c>
      <c r="C7086" t="s">
        <v>21088</v>
      </c>
      <c r="D7086" t="s">
        <v>21095</v>
      </c>
      <c r="E7086"/>
      <c r="F7086" t="s">
        <v>28981</v>
      </c>
      <c r="G7086"/>
      <c r="H7086">
        <v>5.0999999999999996</v>
      </c>
      <c r="I7086">
        <v>67.569999999999993</v>
      </c>
      <c r="J7086" t="s">
        <v>625</v>
      </c>
      <c r="K7086">
        <v>36.08164</v>
      </c>
      <c r="L7086">
        <v>-82.493849999999995</v>
      </c>
      <c r="M7086" s="100" t="s">
        <v>38387</v>
      </c>
      <c r="N7086" t="s">
        <v>26214</v>
      </c>
      <c r="O7086" t="s">
        <v>42439</v>
      </c>
      <c r="P7086">
        <v>5</v>
      </c>
      <c r="Q7086" t="s">
        <v>33664</v>
      </c>
      <c r="R7086" t="s">
        <v>25821</v>
      </c>
      <c r="S7086" t="s">
        <v>26197</v>
      </c>
      <c r="T7086"/>
      <c r="U7086" t="s">
        <v>26198</v>
      </c>
      <c r="V7086" t="s">
        <v>26204</v>
      </c>
      <c r="X7086" s="91" t="s">
        <v>35998</v>
      </c>
      <c r="Y7086" s="97"/>
      <c r="AA7086" s="91" t="str">
        <v>SINDI005.1UC</v>
      </c>
    </row>
    <row r="7087" spans="1:27" s="91" customFormat="1" ht="15" customHeight="1" x14ac:dyDescent="0.35">
      <c r="A7087" t="s">
        <v>21097</v>
      </c>
      <c r="B7087" t="s">
        <v>21096</v>
      </c>
      <c r="C7087" t="s">
        <v>21088</v>
      </c>
      <c r="D7087" t="s">
        <v>21098</v>
      </c>
      <c r="E7087"/>
      <c r="F7087" t="s">
        <v>29090</v>
      </c>
      <c r="G7087"/>
      <c r="H7087">
        <v>10</v>
      </c>
      <c r="I7087">
        <v>35.19</v>
      </c>
      <c r="J7087" t="s">
        <v>625</v>
      </c>
      <c r="K7087">
        <v>36.045349999999999</v>
      </c>
      <c r="L7087">
        <v>-82.536259999999999</v>
      </c>
      <c r="M7087" s="100" t="s">
        <v>38387</v>
      </c>
      <c r="N7087" t="s">
        <v>26214</v>
      </c>
      <c r="O7087" t="s">
        <v>42096</v>
      </c>
      <c r="P7087">
        <v>5</v>
      </c>
      <c r="Q7087" t="s">
        <v>33665</v>
      </c>
      <c r="R7087" t="s">
        <v>25821</v>
      </c>
      <c r="S7087" t="s">
        <v>26197</v>
      </c>
      <c r="T7087"/>
      <c r="U7087" t="s">
        <v>26198</v>
      </c>
      <c r="V7087" t="s">
        <v>26204</v>
      </c>
      <c r="Y7087" s="97"/>
      <c r="AA7087" s="91" t="str">
        <v>SINDI010.0UC</v>
      </c>
    </row>
    <row r="7088" spans="1:27" s="91" customFormat="1" ht="15" customHeight="1" x14ac:dyDescent="0.35">
      <c r="A7088" t="s">
        <v>21100</v>
      </c>
      <c r="B7088" t="s">
        <v>21099</v>
      </c>
      <c r="C7088" t="s">
        <v>21101</v>
      </c>
      <c r="D7088" t="s">
        <v>21102</v>
      </c>
      <c r="E7088"/>
      <c r="F7088" t="s">
        <v>28981</v>
      </c>
      <c r="G7088"/>
      <c r="H7088">
        <v>0.7</v>
      </c>
      <c r="I7088">
        <v>1.4</v>
      </c>
      <c r="J7088" t="s">
        <v>244</v>
      </c>
      <c r="K7088">
        <v>36.344000000000001</v>
      </c>
      <c r="L7088">
        <v>-82.012</v>
      </c>
      <c r="M7088" s="100" t="s">
        <v>38455</v>
      </c>
      <c r="N7088" t="s">
        <v>26332</v>
      </c>
      <c r="O7088" t="s">
        <v>42440</v>
      </c>
      <c r="P7088">
        <v>1</v>
      </c>
      <c r="Q7088" t="s">
        <v>28437</v>
      </c>
      <c r="R7088" t="s">
        <v>25821</v>
      </c>
      <c r="S7088" t="s">
        <v>26197</v>
      </c>
      <c r="T7088"/>
      <c r="U7088" t="s">
        <v>26198</v>
      </c>
      <c r="V7088" t="s">
        <v>26204</v>
      </c>
      <c r="W7088" s="91" t="s">
        <v>21103</v>
      </c>
      <c r="Y7088" s="97"/>
      <c r="AA7088" s="91" t="str">
        <v>SINK000.7JO</v>
      </c>
    </row>
    <row r="7089" spans="1:27" s="91" customFormat="1" ht="15" customHeight="1" x14ac:dyDescent="0.35">
      <c r="A7089" t="s">
        <v>21105</v>
      </c>
      <c r="B7089" t="s">
        <v>21104</v>
      </c>
      <c r="C7089" t="s">
        <v>21106</v>
      </c>
      <c r="D7089" t="s">
        <v>21107</v>
      </c>
      <c r="E7089"/>
      <c r="F7089" t="s">
        <v>29086</v>
      </c>
      <c r="G7089"/>
      <c r="H7089">
        <v>6.1</v>
      </c>
      <c r="I7089">
        <v>34.93</v>
      </c>
      <c r="J7089" t="s">
        <v>4110</v>
      </c>
      <c r="K7089">
        <v>35.873899999999999</v>
      </c>
      <c r="L7089">
        <v>-85.719200000000001</v>
      </c>
      <c r="M7089" s="100" t="s">
        <v>38383</v>
      </c>
      <c r="N7089" t="s">
        <v>3589</v>
      </c>
      <c r="O7089" t="s">
        <v>42441</v>
      </c>
      <c r="P7089">
        <v>2</v>
      </c>
      <c r="Q7089" t="s">
        <v>28438</v>
      </c>
      <c r="R7089" t="s">
        <v>25812</v>
      </c>
      <c r="S7089" t="s">
        <v>26197</v>
      </c>
      <c r="T7089"/>
      <c r="U7089" t="s">
        <v>26198</v>
      </c>
      <c r="V7089" t="s">
        <v>26199</v>
      </c>
      <c r="Y7089" s="97"/>
      <c r="AA7089" s="91" t="str">
        <v>SINK006.1DB</v>
      </c>
    </row>
    <row r="7090" spans="1:27" s="91" customFormat="1" ht="15" customHeight="1" x14ac:dyDescent="0.35">
      <c r="A7090" t="s">
        <v>21109</v>
      </c>
      <c r="B7090" t="s">
        <v>21108</v>
      </c>
      <c r="C7090" t="s">
        <v>21106</v>
      </c>
      <c r="D7090" t="s">
        <v>21110</v>
      </c>
      <c r="E7090"/>
      <c r="F7090" t="s">
        <v>29086</v>
      </c>
      <c r="G7090"/>
      <c r="H7090">
        <v>8.6</v>
      </c>
      <c r="I7090">
        <v>29.79</v>
      </c>
      <c r="J7090" t="s">
        <v>4110</v>
      </c>
      <c r="K7090">
        <v>35.88241</v>
      </c>
      <c r="L7090">
        <v>-85.750799999999998</v>
      </c>
      <c r="M7090" s="100" t="s">
        <v>38383</v>
      </c>
      <c r="N7090" t="s">
        <v>3589</v>
      </c>
      <c r="O7090" t="s">
        <v>42441</v>
      </c>
      <c r="P7090">
        <v>2</v>
      </c>
      <c r="Q7090" t="s">
        <v>28438</v>
      </c>
      <c r="R7090" t="s">
        <v>25812</v>
      </c>
      <c r="S7090" t="s">
        <v>26197</v>
      </c>
      <c r="T7090"/>
      <c r="U7090" t="s">
        <v>26198</v>
      </c>
      <c r="V7090" t="s">
        <v>26199</v>
      </c>
      <c r="Y7090" s="97"/>
      <c r="AA7090" s="91" t="str">
        <v>SINK008.6DB</v>
      </c>
    </row>
    <row r="7091" spans="1:27" s="91" customFormat="1" ht="15" customHeight="1" x14ac:dyDescent="0.35">
      <c r="A7091" t="s">
        <v>21112</v>
      </c>
      <c r="B7091" t="s">
        <v>21111</v>
      </c>
      <c r="C7091" t="s">
        <v>21106</v>
      </c>
      <c r="D7091" t="s">
        <v>21113</v>
      </c>
      <c r="E7091"/>
      <c r="F7091" t="s">
        <v>29086</v>
      </c>
      <c r="G7091"/>
      <c r="H7091">
        <v>10.7</v>
      </c>
      <c r="I7091">
        <v>18.8</v>
      </c>
      <c r="J7091" t="s">
        <v>4110</v>
      </c>
      <c r="K7091">
        <v>35.870930999999999</v>
      </c>
      <c r="L7091">
        <v>-85.770846000000006</v>
      </c>
      <c r="M7091" s="100" t="s">
        <v>38383</v>
      </c>
      <c r="N7091" t="s">
        <v>3589</v>
      </c>
      <c r="O7091" t="s">
        <v>42441</v>
      </c>
      <c r="P7091">
        <v>2</v>
      </c>
      <c r="Q7091" t="s">
        <v>28438</v>
      </c>
      <c r="R7091" t="s">
        <v>25812</v>
      </c>
      <c r="S7091" t="s">
        <v>26197</v>
      </c>
      <c r="T7091"/>
      <c r="U7091" t="s">
        <v>26198</v>
      </c>
      <c r="V7091" t="s">
        <v>26199</v>
      </c>
      <c r="Y7091" s="97"/>
      <c r="AA7091" s="91" t="str">
        <v>SINK010.7DB</v>
      </c>
    </row>
    <row r="7092" spans="1:27" s="91" customFormat="1" ht="15" customHeight="1" x14ac:dyDescent="0.35">
      <c r="A7092" t="s">
        <v>21115</v>
      </c>
      <c r="B7092" t="s">
        <v>21114</v>
      </c>
      <c r="C7092" t="s">
        <v>21106</v>
      </c>
      <c r="D7092" t="s">
        <v>21116</v>
      </c>
      <c r="E7092"/>
      <c r="F7092" t="s">
        <v>29086</v>
      </c>
      <c r="G7092"/>
      <c r="H7092">
        <v>11</v>
      </c>
      <c r="I7092">
        <v>23.59</v>
      </c>
      <c r="J7092" t="s">
        <v>4110</v>
      </c>
      <c r="K7092">
        <v>35.864960000000004</v>
      </c>
      <c r="L7092">
        <v>-85.772810000000007</v>
      </c>
      <c r="M7092" s="100" t="s">
        <v>38383</v>
      </c>
      <c r="N7092" t="s">
        <v>3589</v>
      </c>
      <c r="O7092" t="s">
        <v>42441</v>
      </c>
      <c r="P7092">
        <v>2</v>
      </c>
      <c r="Q7092" t="s">
        <v>28438</v>
      </c>
      <c r="R7092" t="s">
        <v>25812</v>
      </c>
      <c r="S7092" t="s">
        <v>26197</v>
      </c>
      <c r="T7092"/>
      <c r="U7092" t="s">
        <v>26198</v>
      </c>
      <c r="V7092" t="s">
        <v>26199</v>
      </c>
      <c r="X7092" s="91" t="s">
        <v>35999</v>
      </c>
      <c r="Y7092" s="97"/>
      <c r="AA7092" s="91" t="str">
        <v>SINK011.0DB</v>
      </c>
    </row>
    <row r="7093" spans="1:27" s="91" customFormat="1" ht="15" customHeight="1" x14ac:dyDescent="0.35">
      <c r="A7093" t="s">
        <v>33666</v>
      </c>
      <c r="B7093" t="s">
        <v>33667</v>
      </c>
      <c r="C7093" t="s">
        <v>33668</v>
      </c>
      <c r="D7093" t="s">
        <v>33669</v>
      </c>
      <c r="E7093"/>
      <c r="F7093" t="s">
        <v>29086</v>
      </c>
      <c r="G7093"/>
      <c r="H7093">
        <v>0.1</v>
      </c>
      <c r="I7093">
        <v>1.1000000000000001</v>
      </c>
      <c r="J7093" t="s">
        <v>4110</v>
      </c>
      <c r="K7093">
        <v>35.856769999999997</v>
      </c>
      <c r="L7093">
        <v>-85.802869999999999</v>
      </c>
      <c r="M7093" s="100" t="s">
        <v>38383</v>
      </c>
      <c r="N7093" t="s">
        <v>3589</v>
      </c>
      <c r="O7093" t="s">
        <v>42441</v>
      </c>
      <c r="P7093">
        <v>2</v>
      </c>
      <c r="Q7093" t="s">
        <v>37475</v>
      </c>
      <c r="R7093" t="s">
        <v>25812</v>
      </c>
      <c r="S7093" t="s">
        <v>26197</v>
      </c>
      <c r="T7093"/>
      <c r="U7093" t="s">
        <v>26198</v>
      </c>
      <c r="V7093" t="s">
        <v>26199</v>
      </c>
      <c r="W7093" s="91" t="s">
        <v>33670</v>
      </c>
      <c r="X7093" s="91" t="s">
        <v>33671</v>
      </c>
      <c r="Y7093" s="97"/>
      <c r="AA7093" s="91" t="str">
        <v>SINK13.3T0.1DB</v>
      </c>
    </row>
    <row r="7094" spans="1:27" s="91" customFormat="1" ht="15" customHeight="1" x14ac:dyDescent="0.35">
      <c r="A7094" t="s">
        <v>21118</v>
      </c>
      <c r="B7094" t="s">
        <v>21117</v>
      </c>
      <c r="C7094" t="s">
        <v>21119</v>
      </c>
      <c r="D7094" t="s">
        <v>21120</v>
      </c>
      <c r="E7094"/>
      <c r="F7094" t="s">
        <v>44</v>
      </c>
      <c r="G7094" t="s">
        <v>28998</v>
      </c>
      <c r="H7094">
        <v>2</v>
      </c>
      <c r="I7094">
        <v>13.1</v>
      </c>
      <c r="J7094" t="s">
        <v>409</v>
      </c>
      <c r="K7094">
        <v>35.4086</v>
      </c>
      <c r="L7094">
        <v>-84.296099999999996</v>
      </c>
      <c r="M7094" s="100" t="s">
        <v>38378</v>
      </c>
      <c r="N7094" t="s">
        <v>26202</v>
      </c>
      <c r="O7094" t="s">
        <v>42443</v>
      </c>
      <c r="P7094">
        <v>3</v>
      </c>
      <c r="Q7094" t="s">
        <v>33672</v>
      </c>
      <c r="R7094" t="s">
        <v>25825</v>
      </c>
      <c r="S7094" t="s">
        <v>26197</v>
      </c>
      <c r="T7094"/>
      <c r="U7094" t="s">
        <v>26198</v>
      </c>
      <c r="V7094" t="s">
        <v>26204</v>
      </c>
      <c r="W7094" s="91" t="s">
        <v>21121</v>
      </c>
      <c r="X7094" s="91" t="s">
        <v>33673</v>
      </c>
      <c r="Y7094" s="97"/>
      <c r="AA7094" s="91" t="str">
        <v>SINKH002.0MO</v>
      </c>
    </row>
    <row r="7095" spans="1:27" s="91" customFormat="1" ht="15" customHeight="1" x14ac:dyDescent="0.35">
      <c r="A7095" t="s">
        <v>21123</v>
      </c>
      <c r="B7095" t="s">
        <v>21122</v>
      </c>
      <c r="C7095" t="s">
        <v>21124</v>
      </c>
      <c r="D7095" t="s">
        <v>21125</v>
      </c>
      <c r="E7095"/>
      <c r="F7095" t="s">
        <v>44</v>
      </c>
      <c r="G7095"/>
      <c r="H7095">
        <v>0</v>
      </c>
      <c r="I7095">
        <v>27.14</v>
      </c>
      <c r="J7095" t="s">
        <v>359</v>
      </c>
      <c r="K7095">
        <v>35.860999999999997</v>
      </c>
      <c r="L7095">
        <v>-84.136899999999997</v>
      </c>
      <c r="M7095" s="100" t="s">
        <v>38415</v>
      </c>
      <c r="N7095" t="s">
        <v>26602</v>
      </c>
      <c r="O7095" t="s">
        <v>42306</v>
      </c>
      <c r="P7095">
        <v>2</v>
      </c>
      <c r="Q7095" t="s">
        <v>32063</v>
      </c>
      <c r="R7095" t="s">
        <v>25825</v>
      </c>
      <c r="S7095" t="s">
        <v>26197</v>
      </c>
      <c r="T7095" t="s">
        <v>27670</v>
      </c>
      <c r="U7095" t="s">
        <v>26207</v>
      </c>
      <c r="V7095" t="s">
        <v>26204</v>
      </c>
      <c r="X7095" s="91" t="s">
        <v>34983</v>
      </c>
      <c r="Y7095" s="97"/>
      <c r="AA7095" s="91" t="str">
        <v>SINKI000.0KN</v>
      </c>
    </row>
    <row r="7096" spans="1:27" s="91" customFormat="1" ht="15" customHeight="1" x14ac:dyDescent="0.35">
      <c r="A7096" t="s">
        <v>21127</v>
      </c>
      <c r="B7096" t="s">
        <v>21126</v>
      </c>
      <c r="C7096" t="s">
        <v>21128</v>
      </c>
      <c r="D7096" t="s">
        <v>21129</v>
      </c>
      <c r="E7096"/>
      <c r="F7096" t="s">
        <v>28994</v>
      </c>
      <c r="G7096"/>
      <c r="H7096">
        <v>0.1</v>
      </c>
      <c r="I7096">
        <v>3.84</v>
      </c>
      <c r="J7096" t="s">
        <v>346</v>
      </c>
      <c r="K7096">
        <v>36.075519999999997</v>
      </c>
      <c r="L7096">
        <v>-83.059659999999994</v>
      </c>
      <c r="M7096" s="100" t="s">
        <v>38387</v>
      </c>
      <c r="N7096" t="s">
        <v>26214</v>
      </c>
      <c r="O7096" t="s">
        <v>42383</v>
      </c>
      <c r="P7096">
        <v>5</v>
      </c>
      <c r="Q7096" t="s">
        <v>33674</v>
      </c>
      <c r="R7096" t="s">
        <v>25825</v>
      </c>
      <c r="S7096" t="s">
        <v>26197</v>
      </c>
      <c r="T7096"/>
      <c r="U7096" t="s">
        <v>26198</v>
      </c>
      <c r="V7096" t="s">
        <v>26204</v>
      </c>
      <c r="Y7096" s="97"/>
      <c r="AA7096" s="91" t="str">
        <v>SINKI000.1CO</v>
      </c>
    </row>
    <row r="7097" spans="1:27" s="91" customFormat="1" ht="15" customHeight="1" x14ac:dyDescent="0.35">
      <c r="A7097" t="s">
        <v>28439</v>
      </c>
      <c r="B7097" t="s">
        <v>21268</v>
      </c>
      <c r="C7097" t="s">
        <v>21128</v>
      </c>
      <c r="D7097" t="s">
        <v>21270</v>
      </c>
      <c r="E7097"/>
      <c r="F7097" t="s">
        <v>75</v>
      </c>
      <c r="G7097"/>
      <c r="H7097">
        <v>0.1</v>
      </c>
      <c r="I7097">
        <v>15.4</v>
      </c>
      <c r="J7097" t="s">
        <v>153</v>
      </c>
      <c r="K7097">
        <v>36.219377000000001</v>
      </c>
      <c r="L7097">
        <v>-86.310829999999996</v>
      </c>
      <c r="M7097" s="100" t="s">
        <v>38431</v>
      </c>
      <c r="N7097" t="s">
        <v>26295</v>
      </c>
      <c r="O7097" t="s">
        <v>42303</v>
      </c>
      <c r="P7097">
        <v>4</v>
      </c>
      <c r="Q7097" t="s">
        <v>28443</v>
      </c>
      <c r="R7097" t="s">
        <v>25829</v>
      </c>
      <c r="S7097" t="s">
        <v>26197</v>
      </c>
      <c r="T7097"/>
      <c r="U7097" t="s">
        <v>26198</v>
      </c>
      <c r="V7097" t="s">
        <v>26199</v>
      </c>
      <c r="W7097" s="91" t="s">
        <v>21269</v>
      </c>
      <c r="X7097" s="91" t="s">
        <v>33675</v>
      </c>
      <c r="Y7097" s="97"/>
      <c r="AA7097" s="91" t="str">
        <v>SINKI000.1WS</v>
      </c>
    </row>
    <row r="7098" spans="1:27" s="91" customFormat="1" ht="15" customHeight="1" x14ac:dyDescent="0.35">
      <c r="A7098" t="s">
        <v>21131</v>
      </c>
      <c r="B7098" t="s">
        <v>21130</v>
      </c>
      <c r="C7098" t="s">
        <v>21128</v>
      </c>
      <c r="D7098" t="s">
        <v>21132</v>
      </c>
      <c r="E7098"/>
      <c r="F7098" t="s">
        <v>44</v>
      </c>
      <c r="G7098"/>
      <c r="H7098">
        <v>0.2</v>
      </c>
      <c r="I7098">
        <v>4.99</v>
      </c>
      <c r="J7098" t="s">
        <v>359</v>
      </c>
      <c r="K7098">
        <v>35.924599999999998</v>
      </c>
      <c r="L7098">
        <v>-84.076400000000007</v>
      </c>
      <c r="M7098" s="100" t="s">
        <v>38415</v>
      </c>
      <c r="N7098" t="s">
        <v>26602</v>
      </c>
      <c r="O7098" t="s">
        <v>42384</v>
      </c>
      <c r="P7098">
        <v>2</v>
      </c>
      <c r="Q7098" t="s">
        <v>33676</v>
      </c>
      <c r="R7098" t="s">
        <v>25825</v>
      </c>
      <c r="S7098" t="s">
        <v>26197</v>
      </c>
      <c r="T7098"/>
      <c r="U7098" t="s">
        <v>26198</v>
      </c>
      <c r="V7098" t="s">
        <v>26204</v>
      </c>
      <c r="W7098" s="91" t="s">
        <v>21133</v>
      </c>
      <c r="X7098" s="91" t="s">
        <v>36000</v>
      </c>
      <c r="Y7098" s="97"/>
      <c r="AA7098" s="91" t="str">
        <v>SINKI000.2KN</v>
      </c>
    </row>
    <row r="7099" spans="1:27" s="91" customFormat="1" ht="15" customHeight="1" x14ac:dyDescent="0.35">
      <c r="A7099" t="s">
        <v>21135</v>
      </c>
      <c r="B7099" t="s">
        <v>21134</v>
      </c>
      <c r="C7099" t="s">
        <v>21128</v>
      </c>
      <c r="D7099" t="s">
        <v>21136</v>
      </c>
      <c r="E7099"/>
      <c r="F7099" t="s">
        <v>75</v>
      </c>
      <c r="G7099"/>
      <c r="H7099">
        <v>0.2</v>
      </c>
      <c r="I7099">
        <v>5.14</v>
      </c>
      <c r="J7099" t="s">
        <v>148</v>
      </c>
      <c r="K7099">
        <v>35.900230000000001</v>
      </c>
      <c r="L7099">
        <v>-86.419759999999997</v>
      </c>
      <c r="M7099" s="100" t="s">
        <v>38401</v>
      </c>
      <c r="N7099" t="s">
        <v>26226</v>
      </c>
      <c r="O7099" t="s">
        <v>42372</v>
      </c>
      <c r="P7099">
        <v>2</v>
      </c>
      <c r="Q7099" t="s">
        <v>28440</v>
      </c>
      <c r="R7099" t="s">
        <v>25829</v>
      </c>
      <c r="S7099" t="s">
        <v>26197</v>
      </c>
      <c r="T7099"/>
      <c r="U7099" t="s">
        <v>26198</v>
      </c>
      <c r="V7099" t="s">
        <v>26199</v>
      </c>
      <c r="Y7099" s="97"/>
      <c r="AA7099" s="91" t="str">
        <v>SINKI000.2RU</v>
      </c>
    </row>
    <row r="7100" spans="1:27" s="91" customFormat="1" ht="15" customHeight="1" x14ac:dyDescent="0.35">
      <c r="A7100" t="s">
        <v>21138</v>
      </c>
      <c r="B7100" t="s">
        <v>21137</v>
      </c>
      <c r="C7100" t="s">
        <v>21139</v>
      </c>
      <c r="D7100" t="s">
        <v>21140</v>
      </c>
      <c r="E7100"/>
      <c r="F7100" t="s">
        <v>75</v>
      </c>
      <c r="G7100"/>
      <c r="H7100">
        <v>0.4</v>
      </c>
      <c r="I7100">
        <v>15.34</v>
      </c>
      <c r="J7100" t="s">
        <v>153</v>
      </c>
      <c r="K7100">
        <v>36.218888999999997</v>
      </c>
      <c r="L7100">
        <v>-86.307221999999996</v>
      </c>
      <c r="M7100" s="100" t="s">
        <v>38431</v>
      </c>
      <c r="N7100" t="s">
        <v>26295</v>
      </c>
      <c r="O7100" t="s">
        <v>42303</v>
      </c>
      <c r="P7100">
        <v>4</v>
      </c>
      <c r="Q7100" t="s">
        <v>28443</v>
      </c>
      <c r="R7100" t="s">
        <v>25829</v>
      </c>
      <c r="S7100" t="s">
        <v>26197</v>
      </c>
      <c r="T7100"/>
      <c r="U7100" t="s">
        <v>26198</v>
      </c>
      <c r="V7100" t="s">
        <v>26199</v>
      </c>
      <c r="W7100" s="91" t="s">
        <v>36001</v>
      </c>
      <c r="X7100" s="91" t="s">
        <v>30341</v>
      </c>
      <c r="Y7100" s="97"/>
      <c r="AA7100" s="91" t="str">
        <v>SINKI000.4WS</v>
      </c>
    </row>
    <row r="7101" spans="1:27" s="91" customFormat="1" ht="15" customHeight="1" x14ac:dyDescent="0.35">
      <c r="A7101" t="s">
        <v>21142</v>
      </c>
      <c r="B7101" t="s">
        <v>21141</v>
      </c>
      <c r="C7101" t="s">
        <v>21128</v>
      </c>
      <c r="D7101" t="s">
        <v>21143</v>
      </c>
      <c r="E7101"/>
      <c r="F7101" t="s">
        <v>44</v>
      </c>
      <c r="G7101"/>
      <c r="H7101">
        <v>0.5</v>
      </c>
      <c r="I7101">
        <v>15.54</v>
      </c>
      <c r="J7101" t="s">
        <v>64</v>
      </c>
      <c r="K7101">
        <v>36.173609999999996</v>
      </c>
      <c r="L7101">
        <v>-82.723050000000001</v>
      </c>
      <c r="M7101" s="100" t="s">
        <v>38387</v>
      </c>
      <c r="N7101" t="s">
        <v>26214</v>
      </c>
      <c r="O7101" t="s">
        <v>42262</v>
      </c>
      <c r="P7101">
        <v>5</v>
      </c>
      <c r="Q7101" t="s">
        <v>33677</v>
      </c>
      <c r="R7101" t="s">
        <v>25821</v>
      </c>
      <c r="S7101" t="s">
        <v>26197</v>
      </c>
      <c r="T7101"/>
      <c r="U7101" t="s">
        <v>26198</v>
      </c>
      <c r="V7101" t="s">
        <v>26204</v>
      </c>
      <c r="W7101" s="91" t="s">
        <v>21144</v>
      </c>
      <c r="X7101" s="91" t="s">
        <v>41743</v>
      </c>
      <c r="Y7101" s="97"/>
      <c r="AA7101" s="91" t="str">
        <v>SINKI000.5GE</v>
      </c>
    </row>
    <row r="7102" spans="1:27" s="91" customFormat="1" ht="15" customHeight="1" x14ac:dyDescent="0.35">
      <c r="A7102" t="s">
        <v>21146</v>
      </c>
      <c r="B7102" t="s">
        <v>21145</v>
      </c>
      <c r="C7102" t="s">
        <v>21128</v>
      </c>
      <c r="D7102" t="s">
        <v>21147</v>
      </c>
      <c r="E7102"/>
      <c r="F7102" t="s">
        <v>75</v>
      </c>
      <c r="G7102"/>
      <c r="H7102">
        <v>0.5</v>
      </c>
      <c r="I7102">
        <v>5.03</v>
      </c>
      <c r="J7102" t="s">
        <v>148</v>
      </c>
      <c r="K7102">
        <v>35.897880000000001</v>
      </c>
      <c r="L7102">
        <v>-86.418499999999995</v>
      </c>
      <c r="M7102" s="100" t="s">
        <v>38401</v>
      </c>
      <c r="N7102" t="s">
        <v>26226</v>
      </c>
      <c r="O7102" t="s">
        <v>42372</v>
      </c>
      <c r="P7102">
        <v>2</v>
      </c>
      <c r="Q7102" t="s">
        <v>28440</v>
      </c>
      <c r="R7102" t="s">
        <v>25829</v>
      </c>
      <c r="S7102" t="s">
        <v>26197</v>
      </c>
      <c r="T7102"/>
      <c r="U7102" t="s">
        <v>26198</v>
      </c>
      <c r="V7102" t="s">
        <v>26199</v>
      </c>
      <c r="X7102" s="91" t="s">
        <v>36002</v>
      </c>
      <c r="Y7102" s="97"/>
      <c r="AA7102" s="91" t="str">
        <v>SINKI000.5RU</v>
      </c>
    </row>
    <row r="7103" spans="1:27" s="91" customFormat="1" ht="15" customHeight="1" x14ac:dyDescent="0.35">
      <c r="A7103" t="s">
        <v>21149</v>
      </c>
      <c r="B7103" t="s">
        <v>21148</v>
      </c>
      <c r="C7103" t="s">
        <v>21128</v>
      </c>
      <c r="D7103" t="s">
        <v>21150</v>
      </c>
      <c r="E7103"/>
      <c r="F7103" t="s">
        <v>44</v>
      </c>
      <c r="G7103"/>
      <c r="H7103">
        <v>0.6</v>
      </c>
      <c r="I7103">
        <v>12.43</v>
      </c>
      <c r="J7103" t="s">
        <v>442</v>
      </c>
      <c r="K7103">
        <v>36.335299999999997</v>
      </c>
      <c r="L7103">
        <v>-82.300600000000003</v>
      </c>
      <c r="M7103" s="100" t="s">
        <v>38455</v>
      </c>
      <c r="N7103" t="s">
        <v>26332</v>
      </c>
      <c r="O7103" t="s">
        <v>42319</v>
      </c>
      <c r="P7103">
        <v>1</v>
      </c>
      <c r="Q7103" t="s">
        <v>28441</v>
      </c>
      <c r="R7103" t="s">
        <v>25821</v>
      </c>
      <c r="S7103" t="s">
        <v>26197</v>
      </c>
      <c r="T7103"/>
      <c r="U7103" t="s">
        <v>26198</v>
      </c>
      <c r="V7103" t="s">
        <v>26204</v>
      </c>
      <c r="X7103" s="91" t="s">
        <v>33678</v>
      </c>
      <c r="Y7103" s="97"/>
      <c r="AA7103" s="91" t="str">
        <v>SINKI000.6CT</v>
      </c>
    </row>
    <row r="7104" spans="1:27" s="91" customFormat="1" ht="15" customHeight="1" x14ac:dyDescent="0.35">
      <c r="A7104" t="s">
        <v>21152</v>
      </c>
      <c r="B7104" t="s">
        <v>21151</v>
      </c>
      <c r="C7104" t="s">
        <v>21128</v>
      </c>
      <c r="D7104" t="s">
        <v>21153</v>
      </c>
      <c r="E7104"/>
      <c r="F7104" t="s">
        <v>33</v>
      </c>
      <c r="G7104"/>
      <c r="H7104">
        <v>0.6</v>
      </c>
      <c r="I7104">
        <v>6.44</v>
      </c>
      <c r="J7104" t="s">
        <v>53</v>
      </c>
      <c r="K7104">
        <v>35.028599999999997</v>
      </c>
      <c r="L7104">
        <v>-86.883300000000006</v>
      </c>
      <c r="M7104" s="100" t="s">
        <v>38457</v>
      </c>
      <c r="N7104" t="s">
        <v>26336</v>
      </c>
      <c r="O7104" t="s">
        <v>42373</v>
      </c>
      <c r="P7104">
        <v>2</v>
      </c>
      <c r="Q7104" t="s">
        <v>33679</v>
      </c>
      <c r="R7104" t="s">
        <v>25808</v>
      </c>
      <c r="S7104" t="s">
        <v>26197</v>
      </c>
      <c r="T7104"/>
      <c r="U7104" t="s">
        <v>26198</v>
      </c>
      <c r="V7104" t="s">
        <v>26199</v>
      </c>
      <c r="Y7104" s="97"/>
      <c r="AA7104" s="91" t="str">
        <v>SINKI000.6GS</v>
      </c>
    </row>
    <row r="7105" spans="1:27" s="91" customFormat="1" ht="15" customHeight="1" x14ac:dyDescent="0.35">
      <c r="A7105" t="s">
        <v>21155</v>
      </c>
      <c r="B7105" t="s">
        <v>21154</v>
      </c>
      <c r="C7105" t="s">
        <v>21156</v>
      </c>
      <c r="D7105" t="s">
        <v>21157</v>
      </c>
      <c r="E7105"/>
      <c r="F7105" t="s">
        <v>44</v>
      </c>
      <c r="G7105"/>
      <c r="H7105">
        <v>0.7</v>
      </c>
      <c r="I7105">
        <v>6.08</v>
      </c>
      <c r="J7105" t="s">
        <v>1015</v>
      </c>
      <c r="K7105">
        <v>36.123080000000002</v>
      </c>
      <c r="L7105">
        <v>-83.295299999999997</v>
      </c>
      <c r="M7105" s="100" t="s">
        <v>38387</v>
      </c>
      <c r="N7105" t="s">
        <v>26214</v>
      </c>
      <c r="O7105" t="s">
        <v>42374</v>
      </c>
      <c r="P7105">
        <v>5</v>
      </c>
      <c r="Q7105" t="s">
        <v>33680</v>
      </c>
      <c r="R7105" t="s">
        <v>25825</v>
      </c>
      <c r="S7105" t="s">
        <v>26197</v>
      </c>
      <c r="T7105"/>
      <c r="U7105" t="s">
        <v>26198</v>
      </c>
      <c r="V7105" t="s">
        <v>26204</v>
      </c>
      <c r="Y7105" s="97"/>
      <c r="AA7105" s="91" t="str">
        <v>SINKI000.7JE</v>
      </c>
    </row>
    <row r="7106" spans="1:27" s="91" customFormat="1" ht="15" customHeight="1" x14ac:dyDescent="0.35">
      <c r="A7106" t="s">
        <v>21159</v>
      </c>
      <c r="B7106" t="s">
        <v>21158</v>
      </c>
      <c r="C7106" t="s">
        <v>21128</v>
      </c>
      <c r="D7106" t="s">
        <v>21160</v>
      </c>
      <c r="E7106"/>
      <c r="F7106" t="s">
        <v>44</v>
      </c>
      <c r="G7106"/>
      <c r="H7106">
        <v>0.7</v>
      </c>
      <c r="I7106">
        <v>27.13</v>
      </c>
      <c r="J7106" t="s">
        <v>359</v>
      </c>
      <c r="K7106">
        <v>35.865400000000001</v>
      </c>
      <c r="L7106">
        <v>-84.131</v>
      </c>
      <c r="M7106" s="100" t="s">
        <v>38415</v>
      </c>
      <c r="N7106" t="s">
        <v>26602</v>
      </c>
      <c r="O7106" t="s">
        <v>42306</v>
      </c>
      <c r="P7106">
        <v>2</v>
      </c>
      <c r="Q7106" t="s">
        <v>32063</v>
      </c>
      <c r="R7106" t="s">
        <v>25825</v>
      </c>
      <c r="S7106" t="s">
        <v>26197</v>
      </c>
      <c r="T7106"/>
      <c r="U7106" t="s">
        <v>26198</v>
      </c>
      <c r="V7106" t="s">
        <v>26204</v>
      </c>
      <c r="X7106" s="91" t="s">
        <v>36003</v>
      </c>
      <c r="Y7106" s="97"/>
      <c r="AA7106" s="91" t="str">
        <v>SINKI000.7KN</v>
      </c>
    </row>
    <row r="7107" spans="1:27" s="91" customFormat="1" ht="15" customHeight="1" x14ac:dyDescent="0.35">
      <c r="A7107" t="s">
        <v>21162</v>
      </c>
      <c r="B7107" t="s">
        <v>21161</v>
      </c>
      <c r="C7107" t="s">
        <v>21128</v>
      </c>
      <c r="D7107" t="s">
        <v>21163</v>
      </c>
      <c r="E7107"/>
      <c r="F7107" t="s">
        <v>28994</v>
      </c>
      <c r="G7107" t="s">
        <v>44</v>
      </c>
      <c r="H7107">
        <v>0.8</v>
      </c>
      <c r="I7107">
        <v>12.26</v>
      </c>
      <c r="J7107" t="s">
        <v>346</v>
      </c>
      <c r="K7107">
        <v>35.988</v>
      </c>
      <c r="L7107">
        <v>-83.206999999999994</v>
      </c>
      <c r="M7107" s="100" t="s">
        <v>38569</v>
      </c>
      <c r="N7107" t="s">
        <v>26799</v>
      </c>
      <c r="O7107" t="s">
        <v>42307</v>
      </c>
      <c r="P7107">
        <v>5</v>
      </c>
      <c r="Q7107" t="s">
        <v>28442</v>
      </c>
      <c r="R7107" t="s">
        <v>25825</v>
      </c>
      <c r="S7107" t="s">
        <v>26197</v>
      </c>
      <c r="T7107"/>
      <c r="U7107" t="s">
        <v>26198</v>
      </c>
      <c r="V7107" t="s">
        <v>26204</v>
      </c>
      <c r="X7107" s="91" t="s">
        <v>34818</v>
      </c>
      <c r="Y7107" s="97"/>
      <c r="AA7107" s="91" t="str">
        <v>SINKI000.8CO</v>
      </c>
    </row>
    <row r="7108" spans="1:27" s="91" customFormat="1" ht="15" customHeight="1" x14ac:dyDescent="0.35">
      <c r="A7108" t="s">
        <v>21165</v>
      </c>
      <c r="B7108" t="s">
        <v>21164</v>
      </c>
      <c r="C7108" t="s">
        <v>21128</v>
      </c>
      <c r="D7108" t="s">
        <v>21166</v>
      </c>
      <c r="E7108"/>
      <c r="F7108" t="s">
        <v>44</v>
      </c>
      <c r="G7108"/>
      <c r="H7108">
        <v>0.9</v>
      </c>
      <c r="I7108">
        <v>12.03</v>
      </c>
      <c r="J7108" t="s">
        <v>270</v>
      </c>
      <c r="K7108">
        <v>36.5807</v>
      </c>
      <c r="L7108">
        <v>-82.139200000000002</v>
      </c>
      <c r="M7108" s="100" t="s">
        <v>38412</v>
      </c>
      <c r="N7108" t="s">
        <v>29031</v>
      </c>
      <c r="O7108" t="s">
        <v>42375</v>
      </c>
      <c r="P7108">
        <v>2</v>
      </c>
      <c r="Q7108" t="s">
        <v>33681</v>
      </c>
      <c r="R7108" t="s">
        <v>25821</v>
      </c>
      <c r="S7108" t="s">
        <v>26197</v>
      </c>
      <c r="T7108"/>
      <c r="U7108" t="s">
        <v>26198</v>
      </c>
      <c r="V7108" t="s">
        <v>26204</v>
      </c>
      <c r="X7108" s="91" t="s">
        <v>36004</v>
      </c>
      <c r="Y7108" s="97"/>
      <c r="AA7108" s="91" t="str">
        <v>SINKI000.9SU</v>
      </c>
    </row>
    <row r="7109" spans="1:27" s="91" customFormat="1" ht="15" customHeight="1" x14ac:dyDescent="0.35">
      <c r="A7109" t="s">
        <v>21168</v>
      </c>
      <c r="B7109" t="s">
        <v>21167</v>
      </c>
      <c r="C7109" t="s">
        <v>21169</v>
      </c>
      <c r="D7109" t="s">
        <v>21170</v>
      </c>
      <c r="E7109"/>
      <c r="F7109" t="s">
        <v>75</v>
      </c>
      <c r="G7109"/>
      <c r="H7109">
        <v>0.9</v>
      </c>
      <c r="I7109">
        <v>15.19</v>
      </c>
      <c r="J7109" t="s">
        <v>153</v>
      </c>
      <c r="K7109">
        <v>36.217300000000002</v>
      </c>
      <c r="L7109">
        <v>-86.299800000000005</v>
      </c>
      <c r="M7109" s="100" t="s">
        <v>38431</v>
      </c>
      <c r="N7109" t="s">
        <v>26295</v>
      </c>
      <c r="O7109" t="s">
        <v>42303</v>
      </c>
      <c r="P7109">
        <v>4</v>
      </c>
      <c r="Q7109" t="s">
        <v>28443</v>
      </c>
      <c r="R7109" t="s">
        <v>25829</v>
      </c>
      <c r="S7109" t="s">
        <v>26197</v>
      </c>
      <c r="T7109"/>
      <c r="U7109" t="s">
        <v>26198</v>
      </c>
      <c r="V7109" t="s">
        <v>26199</v>
      </c>
      <c r="X7109" s="91" t="s">
        <v>36005</v>
      </c>
      <c r="Y7109" s="97"/>
      <c r="AA7109" s="91" t="str">
        <v>SINKI000.9WS</v>
      </c>
    </row>
    <row r="7110" spans="1:27" s="91" customFormat="1" ht="15" customHeight="1" x14ac:dyDescent="0.35">
      <c r="A7110" t="s">
        <v>21172</v>
      </c>
      <c r="B7110" t="s">
        <v>21171</v>
      </c>
      <c r="C7110" t="s">
        <v>21128</v>
      </c>
      <c r="D7110" t="s">
        <v>21173</v>
      </c>
      <c r="E7110"/>
      <c r="F7110" t="s">
        <v>44</v>
      </c>
      <c r="G7110"/>
      <c r="H7110">
        <v>1</v>
      </c>
      <c r="I7110">
        <v>16.22</v>
      </c>
      <c r="J7110" t="s">
        <v>270</v>
      </c>
      <c r="K7110">
        <v>36.458889999999997</v>
      </c>
      <c r="L7110">
        <v>-82.471670000000003</v>
      </c>
      <c r="M7110" s="100" t="s">
        <v>38412</v>
      </c>
      <c r="N7110" t="s">
        <v>29031</v>
      </c>
      <c r="O7110" t="s">
        <v>42108</v>
      </c>
      <c r="P7110">
        <v>3</v>
      </c>
      <c r="Q7110" t="s">
        <v>33682</v>
      </c>
      <c r="R7110" t="s">
        <v>25821</v>
      </c>
      <c r="S7110" t="s">
        <v>26197</v>
      </c>
      <c r="T7110"/>
      <c r="U7110" t="s">
        <v>26198</v>
      </c>
      <c r="V7110" t="s">
        <v>26204</v>
      </c>
      <c r="Y7110" s="97"/>
      <c r="AA7110" s="91" t="str">
        <v>SINKI001.0SU</v>
      </c>
    </row>
    <row r="7111" spans="1:27" s="91" customFormat="1" ht="15" customHeight="1" x14ac:dyDescent="0.35">
      <c r="A7111" t="s">
        <v>21175</v>
      </c>
      <c r="B7111" t="s">
        <v>21174</v>
      </c>
      <c r="C7111" t="s">
        <v>21128</v>
      </c>
      <c r="D7111" t="s">
        <v>21176</v>
      </c>
      <c r="E7111"/>
      <c r="F7111" t="s">
        <v>44</v>
      </c>
      <c r="G7111"/>
      <c r="H7111">
        <v>1.1000000000000001</v>
      </c>
      <c r="I7111">
        <v>12.36</v>
      </c>
      <c r="J7111" t="s">
        <v>442</v>
      </c>
      <c r="K7111">
        <v>36.331899999999997</v>
      </c>
      <c r="L7111">
        <v>-82.303600000000003</v>
      </c>
      <c r="M7111" s="100" t="s">
        <v>38455</v>
      </c>
      <c r="N7111" t="s">
        <v>26332</v>
      </c>
      <c r="O7111" t="s">
        <v>42319</v>
      </c>
      <c r="P7111">
        <v>1</v>
      </c>
      <c r="Q7111" t="s">
        <v>28441</v>
      </c>
      <c r="R7111" t="s">
        <v>25821</v>
      </c>
      <c r="S7111" t="s">
        <v>26197</v>
      </c>
      <c r="T7111"/>
      <c r="U7111" t="s">
        <v>26198</v>
      </c>
      <c r="V7111" t="s">
        <v>26204</v>
      </c>
      <c r="W7111" s="91" t="s">
        <v>36006</v>
      </c>
      <c r="X7111" s="91" t="s">
        <v>33683</v>
      </c>
      <c r="Y7111" s="97"/>
      <c r="AA7111" s="91" t="str">
        <v>SINKI001.1CT</v>
      </c>
    </row>
    <row r="7112" spans="1:27" s="91" customFormat="1" ht="15" customHeight="1" x14ac:dyDescent="0.35">
      <c r="A7112" t="s">
        <v>21178</v>
      </c>
      <c r="B7112" t="s">
        <v>21177</v>
      </c>
      <c r="C7112" t="s">
        <v>21128</v>
      </c>
      <c r="D7112" t="s">
        <v>11999</v>
      </c>
      <c r="E7112"/>
      <c r="F7112" t="s">
        <v>44</v>
      </c>
      <c r="G7112"/>
      <c r="H7112">
        <v>1.1000000000000001</v>
      </c>
      <c r="I7112">
        <v>1.77</v>
      </c>
      <c r="J7112" t="s">
        <v>68</v>
      </c>
      <c r="K7112">
        <v>36.452500000000001</v>
      </c>
      <c r="L7112">
        <v>-82.890799999999999</v>
      </c>
      <c r="M7112" s="100" t="s">
        <v>38388</v>
      </c>
      <c r="N7112" t="s">
        <v>18813</v>
      </c>
      <c r="O7112" t="s">
        <v>42114</v>
      </c>
      <c r="P7112">
        <v>4</v>
      </c>
      <c r="Q7112" t="s">
        <v>28444</v>
      </c>
      <c r="R7112" t="s">
        <v>25821</v>
      </c>
      <c r="S7112" t="s">
        <v>26197</v>
      </c>
      <c r="T7112"/>
      <c r="U7112" t="s">
        <v>26198</v>
      </c>
      <c r="V7112" t="s">
        <v>26204</v>
      </c>
      <c r="Y7112" s="97"/>
      <c r="AA7112" s="91" t="str">
        <v>SINKI001.1HS</v>
      </c>
    </row>
    <row r="7113" spans="1:27" s="91" customFormat="1" ht="15" customHeight="1" x14ac:dyDescent="0.35">
      <c r="A7113" t="s">
        <v>21180</v>
      </c>
      <c r="B7113" t="s">
        <v>21179</v>
      </c>
      <c r="C7113" t="s">
        <v>21128</v>
      </c>
      <c r="D7113" t="s">
        <v>21181</v>
      </c>
      <c r="E7113"/>
      <c r="F7113" t="s">
        <v>75</v>
      </c>
      <c r="G7113"/>
      <c r="H7113">
        <v>1.2</v>
      </c>
      <c r="I7113">
        <v>30.8</v>
      </c>
      <c r="J7113" t="s">
        <v>76</v>
      </c>
      <c r="K7113">
        <v>35.535110000000003</v>
      </c>
      <c r="L7113">
        <v>-86.589600000000004</v>
      </c>
      <c r="M7113" s="100" t="s">
        <v>38389</v>
      </c>
      <c r="N7113" t="s">
        <v>26217</v>
      </c>
      <c r="O7113" t="s">
        <v>42305</v>
      </c>
      <c r="P7113">
        <v>4</v>
      </c>
      <c r="Q7113" t="s">
        <v>33684</v>
      </c>
      <c r="R7113" t="s">
        <v>25808</v>
      </c>
      <c r="S7113" t="s">
        <v>26197</v>
      </c>
      <c r="T7113"/>
      <c r="U7113" t="s">
        <v>26198</v>
      </c>
      <c r="V7113" t="s">
        <v>26199</v>
      </c>
      <c r="W7113" s="91" t="s">
        <v>21182</v>
      </c>
      <c r="X7113" s="91" t="s">
        <v>36007</v>
      </c>
      <c r="Y7113" s="97"/>
      <c r="AA7113" s="91" t="str">
        <v>SINKI001.2BE</v>
      </c>
    </row>
    <row r="7114" spans="1:27" s="91" customFormat="1" ht="15" customHeight="1" x14ac:dyDescent="0.35">
      <c r="A7114" t="s">
        <v>21184</v>
      </c>
      <c r="B7114" t="s">
        <v>21183</v>
      </c>
      <c r="C7114" t="s">
        <v>21128</v>
      </c>
      <c r="D7114" t="s">
        <v>21185</v>
      </c>
      <c r="E7114"/>
      <c r="F7114" t="s">
        <v>44</v>
      </c>
      <c r="G7114"/>
      <c r="H7114">
        <v>1.2</v>
      </c>
      <c r="I7114">
        <v>3.52</v>
      </c>
      <c r="J7114" t="s">
        <v>359</v>
      </c>
      <c r="K7114">
        <v>35.865299999999998</v>
      </c>
      <c r="L7114">
        <v>-84.060699999999997</v>
      </c>
      <c r="M7114" s="100" t="s">
        <v>38415</v>
      </c>
      <c r="N7114" t="s">
        <v>26602</v>
      </c>
      <c r="O7114" t="s">
        <v>42327</v>
      </c>
      <c r="P7114">
        <v>2</v>
      </c>
      <c r="Q7114" t="s">
        <v>32063</v>
      </c>
      <c r="R7114" t="s">
        <v>25825</v>
      </c>
      <c r="S7114" t="s">
        <v>26197</v>
      </c>
      <c r="T7114"/>
      <c r="U7114" t="s">
        <v>26198</v>
      </c>
      <c r="V7114" t="s">
        <v>26204</v>
      </c>
      <c r="W7114" s="91" t="s">
        <v>21186</v>
      </c>
      <c r="X7114" s="91" t="s">
        <v>36008</v>
      </c>
      <c r="Y7114" s="97"/>
      <c r="AA7114" s="91" t="str">
        <v>SINKI001.2KN</v>
      </c>
    </row>
    <row r="7115" spans="1:27" s="91" customFormat="1" ht="15" customHeight="1" x14ac:dyDescent="0.35">
      <c r="A7115" t="s">
        <v>21188</v>
      </c>
      <c r="B7115" t="s">
        <v>21187</v>
      </c>
      <c r="C7115" t="s">
        <v>21128</v>
      </c>
      <c r="D7115" t="s">
        <v>21189</v>
      </c>
      <c r="E7115"/>
      <c r="F7115" t="s">
        <v>44</v>
      </c>
      <c r="G7115"/>
      <c r="H7115">
        <v>1.3</v>
      </c>
      <c r="I7115">
        <v>15.51</v>
      </c>
      <c r="J7115" t="s">
        <v>64</v>
      </c>
      <c r="K7115">
        <v>36.177999999999997</v>
      </c>
      <c r="L7115">
        <v>-82.730400000000003</v>
      </c>
      <c r="M7115" s="100" t="s">
        <v>38387</v>
      </c>
      <c r="N7115" t="s">
        <v>26214</v>
      </c>
      <c r="O7115" t="s">
        <v>42262</v>
      </c>
      <c r="P7115">
        <v>5</v>
      </c>
      <c r="Q7115" t="s">
        <v>33677</v>
      </c>
      <c r="R7115" t="s">
        <v>25821</v>
      </c>
      <c r="S7115" t="s">
        <v>26197</v>
      </c>
      <c r="T7115"/>
      <c r="U7115" t="s">
        <v>26198</v>
      </c>
      <c r="V7115" t="s">
        <v>26204</v>
      </c>
      <c r="W7115" s="91" t="s">
        <v>36009</v>
      </c>
      <c r="X7115" s="91" t="s">
        <v>36010</v>
      </c>
      <c r="Y7115" s="97"/>
      <c r="AA7115" s="91" t="str">
        <v>SINKI001.3GE</v>
      </c>
    </row>
    <row r="7116" spans="1:27" s="91" customFormat="1" ht="15" customHeight="1" x14ac:dyDescent="0.35">
      <c r="A7116" t="s">
        <v>21191</v>
      </c>
      <c r="B7116" t="s">
        <v>21190</v>
      </c>
      <c r="C7116" t="s">
        <v>21192</v>
      </c>
      <c r="D7116" t="s">
        <v>21193</v>
      </c>
      <c r="E7116"/>
      <c r="F7116" t="s">
        <v>44</v>
      </c>
      <c r="G7116"/>
      <c r="H7116">
        <v>1.3</v>
      </c>
      <c r="I7116">
        <v>26.02</v>
      </c>
      <c r="J7116" t="s">
        <v>359</v>
      </c>
      <c r="K7116">
        <v>35.870600000000003</v>
      </c>
      <c r="L7116">
        <v>-84.126900000000006</v>
      </c>
      <c r="M7116" s="100" t="s">
        <v>38415</v>
      </c>
      <c r="N7116" t="s">
        <v>26602</v>
      </c>
      <c r="O7116" t="s">
        <v>42306</v>
      </c>
      <c r="P7116">
        <v>2</v>
      </c>
      <c r="Q7116" t="s">
        <v>32063</v>
      </c>
      <c r="R7116" t="s">
        <v>25825</v>
      </c>
      <c r="S7116" t="s">
        <v>26197</v>
      </c>
      <c r="T7116"/>
      <c r="U7116" t="s">
        <v>26198</v>
      </c>
      <c r="V7116" t="s">
        <v>26204</v>
      </c>
      <c r="X7116" s="91" t="s">
        <v>34983</v>
      </c>
      <c r="Y7116" s="97"/>
      <c r="AA7116" s="91" t="str">
        <v>SINKI001.3KN</v>
      </c>
    </row>
    <row r="7117" spans="1:27" s="91" customFormat="1" ht="15" customHeight="1" x14ac:dyDescent="0.35">
      <c r="A7117" t="s">
        <v>21195</v>
      </c>
      <c r="B7117" t="s">
        <v>21194</v>
      </c>
      <c r="C7117" t="s">
        <v>21128</v>
      </c>
      <c r="D7117" t="s">
        <v>21196</v>
      </c>
      <c r="E7117"/>
      <c r="F7117" t="s">
        <v>29083</v>
      </c>
      <c r="G7117"/>
      <c r="H7117">
        <v>1.3</v>
      </c>
      <c r="I7117">
        <v>15.98</v>
      </c>
      <c r="J7117" t="s">
        <v>2522</v>
      </c>
      <c r="K7117">
        <v>35.518887999999997</v>
      </c>
      <c r="L7117">
        <v>-87.823888999999994</v>
      </c>
      <c r="M7117" s="100" t="s">
        <v>38391</v>
      </c>
      <c r="N7117" t="s">
        <v>26220</v>
      </c>
      <c r="O7117" t="s">
        <v>42304</v>
      </c>
      <c r="P7117">
        <v>5</v>
      </c>
      <c r="Q7117" t="s">
        <v>28445</v>
      </c>
      <c r="R7117" t="s">
        <v>25808</v>
      </c>
      <c r="S7117" t="s">
        <v>26197</v>
      </c>
      <c r="T7117"/>
      <c r="U7117" t="s">
        <v>26198</v>
      </c>
      <c r="V7117" t="s">
        <v>26199</v>
      </c>
      <c r="W7117" s="91" t="s">
        <v>41744</v>
      </c>
      <c r="X7117" s="91" t="s">
        <v>41745</v>
      </c>
      <c r="Y7117" s="97"/>
      <c r="AA7117" s="91" t="str">
        <v>SINKI001.3PE</v>
      </c>
    </row>
    <row r="7118" spans="1:27" s="91" customFormat="1" ht="15" customHeight="1" x14ac:dyDescent="0.35">
      <c r="A7118" t="s">
        <v>21198</v>
      </c>
      <c r="B7118" t="s">
        <v>21197</v>
      </c>
      <c r="C7118" t="s">
        <v>21128</v>
      </c>
      <c r="D7118" t="s">
        <v>21199</v>
      </c>
      <c r="E7118"/>
      <c r="F7118" t="s">
        <v>44</v>
      </c>
      <c r="G7118"/>
      <c r="H7118">
        <v>1.5</v>
      </c>
      <c r="I7118">
        <v>25.23</v>
      </c>
      <c r="J7118" t="s">
        <v>359</v>
      </c>
      <c r="K7118">
        <v>35.873100000000001</v>
      </c>
      <c r="L7118">
        <v>-84.116600000000005</v>
      </c>
      <c r="M7118" s="100" t="s">
        <v>38415</v>
      </c>
      <c r="N7118" t="s">
        <v>26602</v>
      </c>
      <c r="O7118" t="s">
        <v>42306</v>
      </c>
      <c r="P7118">
        <v>2</v>
      </c>
      <c r="Q7118" t="s">
        <v>32063</v>
      </c>
      <c r="R7118" t="s">
        <v>25825</v>
      </c>
      <c r="S7118" t="s">
        <v>26197</v>
      </c>
      <c r="T7118"/>
      <c r="U7118" t="s">
        <v>26198</v>
      </c>
      <c r="V7118" t="s">
        <v>26204</v>
      </c>
      <c r="Y7118" s="97"/>
      <c r="AA7118" s="91" t="str">
        <v>SINKI001.5KN</v>
      </c>
    </row>
    <row r="7119" spans="1:27" s="91" customFormat="1" ht="15" customHeight="1" x14ac:dyDescent="0.35">
      <c r="A7119" t="s">
        <v>37476</v>
      </c>
      <c r="B7119" t="s">
        <v>37477</v>
      </c>
      <c r="C7119" t="s">
        <v>21128</v>
      </c>
      <c r="D7119" t="s">
        <v>37478</v>
      </c>
      <c r="E7119"/>
      <c r="F7119" t="s">
        <v>44</v>
      </c>
      <c r="G7119"/>
      <c r="H7119">
        <v>1.6</v>
      </c>
      <c r="I7119">
        <v>0.6</v>
      </c>
      <c r="J7119" t="s">
        <v>270</v>
      </c>
      <c r="K7119">
        <v>36.594430000000003</v>
      </c>
      <c r="L7119">
        <v>-82.139809999999997</v>
      </c>
      <c r="M7119" s="100" t="s">
        <v>38412</v>
      </c>
      <c r="N7119" t="s">
        <v>29031</v>
      </c>
      <c r="O7119" t="s">
        <v>42375</v>
      </c>
      <c r="P7119">
        <v>2</v>
      </c>
      <c r="Q7119" t="s">
        <v>33681</v>
      </c>
      <c r="R7119" t="s">
        <v>25821</v>
      </c>
      <c r="S7119" t="s">
        <v>26197</v>
      </c>
      <c r="T7119"/>
      <c r="U7119" t="s">
        <v>26198</v>
      </c>
      <c r="V7119" t="s">
        <v>26204</v>
      </c>
      <c r="Y7119" s="97"/>
      <c r="AA7119" s="91" t="str">
        <v>SINKI001.6SU</v>
      </c>
    </row>
    <row r="7120" spans="1:27" s="91" customFormat="1" ht="15" customHeight="1" x14ac:dyDescent="0.35">
      <c r="A7120" t="s">
        <v>21201</v>
      </c>
      <c r="B7120" t="s">
        <v>21200</v>
      </c>
      <c r="C7120" t="s">
        <v>21202</v>
      </c>
      <c r="D7120" t="s">
        <v>21203</v>
      </c>
      <c r="E7120"/>
      <c r="F7120" t="s">
        <v>28994</v>
      </c>
      <c r="G7120"/>
      <c r="H7120">
        <v>0.1</v>
      </c>
      <c r="I7120">
        <v>0.81</v>
      </c>
      <c r="J7120" t="s">
        <v>346</v>
      </c>
      <c r="K7120">
        <v>35.978200000000001</v>
      </c>
      <c r="L7120">
        <v>-83.210599999999999</v>
      </c>
      <c r="M7120" s="100" t="s">
        <v>38569</v>
      </c>
      <c r="N7120" t="s">
        <v>26799</v>
      </c>
      <c r="O7120" t="s">
        <v>42307</v>
      </c>
      <c r="P7120">
        <v>5</v>
      </c>
      <c r="Q7120" t="s">
        <v>28446</v>
      </c>
      <c r="R7120" t="s">
        <v>25825</v>
      </c>
      <c r="S7120" t="s">
        <v>26197</v>
      </c>
      <c r="T7120"/>
      <c r="U7120" t="s">
        <v>26198</v>
      </c>
      <c r="V7120" t="s">
        <v>26199</v>
      </c>
      <c r="Y7120" s="97"/>
      <c r="AA7120" s="91" t="str">
        <v>SINKI001.7T0.1CO</v>
      </c>
    </row>
    <row r="7121" spans="1:27" s="91" customFormat="1" ht="15" customHeight="1" x14ac:dyDescent="0.35">
      <c r="A7121" t="s">
        <v>21205</v>
      </c>
      <c r="B7121" t="s">
        <v>21204</v>
      </c>
      <c r="C7121" t="s">
        <v>21206</v>
      </c>
      <c r="D7121" t="s">
        <v>21207</v>
      </c>
      <c r="E7121"/>
      <c r="F7121" t="s">
        <v>75</v>
      </c>
      <c r="G7121"/>
      <c r="H7121">
        <v>1.8</v>
      </c>
      <c r="I7121">
        <v>5.5</v>
      </c>
      <c r="J7121" t="s">
        <v>153</v>
      </c>
      <c r="K7121">
        <v>36.10886</v>
      </c>
      <c r="L7121">
        <v>-86.401150000000001</v>
      </c>
      <c r="M7121" s="100" t="s">
        <v>38401</v>
      </c>
      <c r="N7121" t="s">
        <v>26226</v>
      </c>
      <c r="O7121" t="s">
        <v>42326</v>
      </c>
      <c r="P7121">
        <v>2</v>
      </c>
      <c r="Q7121" t="s">
        <v>33685</v>
      </c>
      <c r="R7121" t="s">
        <v>25829</v>
      </c>
      <c r="S7121" t="s">
        <v>26197</v>
      </c>
      <c r="T7121"/>
      <c r="U7121" t="s">
        <v>26198</v>
      </c>
      <c r="V7121" t="s">
        <v>26199</v>
      </c>
      <c r="X7121" s="91" t="s">
        <v>36005</v>
      </c>
      <c r="Y7121" s="97"/>
      <c r="AA7121" s="91" t="str">
        <v>SINKI001.8WS</v>
      </c>
    </row>
    <row r="7122" spans="1:27" s="91" customFormat="1" ht="15" customHeight="1" x14ac:dyDescent="0.35">
      <c r="A7122" t="s">
        <v>21209</v>
      </c>
      <c r="B7122" t="s">
        <v>21208</v>
      </c>
      <c r="C7122" t="s">
        <v>21210</v>
      </c>
      <c r="D7122" t="s">
        <v>21211</v>
      </c>
      <c r="E7122"/>
      <c r="F7122" t="s">
        <v>75</v>
      </c>
      <c r="G7122"/>
      <c r="H7122">
        <v>2</v>
      </c>
      <c r="I7122">
        <v>5.41</v>
      </c>
      <c r="J7122" t="s">
        <v>153</v>
      </c>
      <c r="K7122">
        <v>36.109589999999997</v>
      </c>
      <c r="L7122">
        <v>-86.39837</v>
      </c>
      <c r="M7122" s="100" t="s">
        <v>38401</v>
      </c>
      <c r="N7122" t="s">
        <v>26226</v>
      </c>
      <c r="O7122" t="s">
        <v>42326</v>
      </c>
      <c r="P7122">
        <v>2</v>
      </c>
      <c r="Q7122" t="s">
        <v>33685</v>
      </c>
      <c r="R7122" t="s">
        <v>25829</v>
      </c>
      <c r="S7122" t="s">
        <v>26197</v>
      </c>
      <c r="T7122"/>
      <c r="U7122" t="s">
        <v>26198</v>
      </c>
      <c r="V7122" t="s">
        <v>26199</v>
      </c>
      <c r="X7122" s="91" t="s">
        <v>36005</v>
      </c>
      <c r="Y7122" s="97"/>
      <c r="AA7122" s="91" t="str">
        <v>SINKI002.0WS</v>
      </c>
    </row>
    <row r="7123" spans="1:27" s="91" customFormat="1" ht="15" customHeight="1" x14ac:dyDescent="0.35">
      <c r="A7123" t="s">
        <v>21213</v>
      </c>
      <c r="B7123" t="s">
        <v>21212</v>
      </c>
      <c r="C7123" t="s">
        <v>21128</v>
      </c>
      <c r="D7123" t="s">
        <v>21214</v>
      </c>
      <c r="E7123"/>
      <c r="F7123" t="s">
        <v>44</v>
      </c>
      <c r="G7123"/>
      <c r="H7123">
        <v>2.1</v>
      </c>
      <c r="I7123">
        <v>2.9</v>
      </c>
      <c r="J7123" t="s">
        <v>359</v>
      </c>
      <c r="K7123">
        <v>35.873699999999999</v>
      </c>
      <c r="L7123">
        <v>-84.047700000000006</v>
      </c>
      <c r="M7123" s="100" t="s">
        <v>38415</v>
      </c>
      <c r="N7123" t="s">
        <v>26602</v>
      </c>
      <c r="O7123" t="s">
        <v>42327</v>
      </c>
      <c r="P7123">
        <v>2</v>
      </c>
      <c r="Q7123" t="s">
        <v>33686</v>
      </c>
      <c r="R7123" t="s">
        <v>25825</v>
      </c>
      <c r="S7123" t="s">
        <v>26197</v>
      </c>
      <c r="T7123"/>
      <c r="U7123" t="s">
        <v>26198</v>
      </c>
      <c r="V7123" t="s">
        <v>26204</v>
      </c>
      <c r="W7123" s="91" t="s">
        <v>36011</v>
      </c>
      <c r="X7123" s="91" t="s">
        <v>33687</v>
      </c>
      <c r="Y7123" s="97"/>
      <c r="AA7123" s="91" t="str">
        <v>SINKI002.1KN</v>
      </c>
    </row>
    <row r="7124" spans="1:27" s="91" customFormat="1" ht="15" customHeight="1" x14ac:dyDescent="0.35">
      <c r="A7124" t="s">
        <v>21216</v>
      </c>
      <c r="B7124" t="s">
        <v>21215</v>
      </c>
      <c r="C7124" t="s">
        <v>21192</v>
      </c>
      <c r="D7124" t="s">
        <v>21217</v>
      </c>
      <c r="E7124"/>
      <c r="F7124" t="s">
        <v>44</v>
      </c>
      <c r="G7124"/>
      <c r="H7124">
        <v>2.2999999999999998</v>
      </c>
      <c r="I7124">
        <v>5.41</v>
      </c>
      <c r="J7124" t="s">
        <v>359</v>
      </c>
      <c r="K7124">
        <v>35.876600000000003</v>
      </c>
      <c r="L7124">
        <v>-84.114500000000007</v>
      </c>
      <c r="M7124" s="100" t="s">
        <v>38415</v>
      </c>
      <c r="N7124" t="s">
        <v>26602</v>
      </c>
      <c r="O7124" t="s">
        <v>42306</v>
      </c>
      <c r="P7124">
        <v>2</v>
      </c>
      <c r="Q7124" t="s">
        <v>32063</v>
      </c>
      <c r="R7124" t="s">
        <v>25825</v>
      </c>
      <c r="S7124" t="s">
        <v>26197</v>
      </c>
      <c r="T7124"/>
      <c r="U7124" t="s">
        <v>26198</v>
      </c>
      <c r="V7124" t="s">
        <v>26204</v>
      </c>
      <c r="X7124" s="91" t="s">
        <v>34983</v>
      </c>
      <c r="Y7124" s="97"/>
      <c r="AA7124" s="91" t="str">
        <v>SINKI002.3KN</v>
      </c>
    </row>
    <row r="7125" spans="1:27" s="91" customFormat="1" ht="15" customHeight="1" x14ac:dyDescent="0.35">
      <c r="A7125" t="s">
        <v>21219</v>
      </c>
      <c r="B7125" t="s">
        <v>21218</v>
      </c>
      <c r="C7125" t="s">
        <v>21220</v>
      </c>
      <c r="D7125" t="s">
        <v>21221</v>
      </c>
      <c r="E7125"/>
      <c r="F7125" t="s">
        <v>75</v>
      </c>
      <c r="G7125"/>
      <c r="H7125">
        <v>2.4</v>
      </c>
      <c r="I7125">
        <v>10.29</v>
      </c>
      <c r="J7125" t="s">
        <v>153</v>
      </c>
      <c r="K7125">
        <v>36.196899999999999</v>
      </c>
      <c r="L7125">
        <v>-86.291899999999998</v>
      </c>
      <c r="M7125" s="100" t="s">
        <v>38431</v>
      </c>
      <c r="N7125" t="s">
        <v>26295</v>
      </c>
      <c r="O7125" t="s">
        <v>42303</v>
      </c>
      <c r="P7125">
        <v>4</v>
      </c>
      <c r="Q7125" t="s">
        <v>28443</v>
      </c>
      <c r="R7125" t="s">
        <v>25829</v>
      </c>
      <c r="S7125" t="s">
        <v>26197</v>
      </c>
      <c r="T7125"/>
      <c r="U7125" t="s">
        <v>26198</v>
      </c>
      <c r="V7125" t="s">
        <v>26199</v>
      </c>
      <c r="Y7125" s="97"/>
      <c r="AA7125" s="91" t="str">
        <v>SINKI002.4WS</v>
      </c>
    </row>
    <row r="7126" spans="1:27" s="91" customFormat="1" ht="15" customHeight="1" x14ac:dyDescent="0.35">
      <c r="A7126" t="s">
        <v>21223</v>
      </c>
      <c r="B7126" t="s">
        <v>21222</v>
      </c>
      <c r="C7126" t="s">
        <v>21128</v>
      </c>
      <c r="D7126" t="s">
        <v>21224</v>
      </c>
      <c r="E7126"/>
      <c r="F7126" t="s">
        <v>44</v>
      </c>
      <c r="G7126"/>
      <c r="H7126">
        <v>2.5</v>
      </c>
      <c r="I7126">
        <v>10.36</v>
      </c>
      <c r="J7126" t="s">
        <v>230</v>
      </c>
      <c r="K7126">
        <v>36.31765</v>
      </c>
      <c r="L7126">
        <v>-82.322999999999993</v>
      </c>
      <c r="M7126" s="100" t="s">
        <v>38455</v>
      </c>
      <c r="N7126" t="s">
        <v>26332</v>
      </c>
      <c r="O7126" t="s">
        <v>42319</v>
      </c>
      <c r="P7126">
        <v>1</v>
      </c>
      <c r="Q7126" t="s">
        <v>28441</v>
      </c>
      <c r="R7126" t="s">
        <v>25821</v>
      </c>
      <c r="S7126" t="s">
        <v>26197</v>
      </c>
      <c r="T7126"/>
      <c r="U7126" t="s">
        <v>26198</v>
      </c>
      <c r="V7126" t="s">
        <v>26204</v>
      </c>
      <c r="Y7126" s="97"/>
      <c r="AA7126" s="91" t="str">
        <v>SINKI002.5WN</v>
      </c>
    </row>
    <row r="7127" spans="1:27" s="91" customFormat="1" ht="15" customHeight="1" x14ac:dyDescent="0.35">
      <c r="A7127" t="s">
        <v>21226</v>
      </c>
      <c r="B7127" t="s">
        <v>21225</v>
      </c>
      <c r="C7127" t="s">
        <v>21128</v>
      </c>
      <c r="D7127" t="s">
        <v>21227</v>
      </c>
      <c r="E7127"/>
      <c r="F7127" t="s">
        <v>44</v>
      </c>
      <c r="G7127"/>
      <c r="H7127">
        <v>2.6</v>
      </c>
      <c r="I7127">
        <v>5.77</v>
      </c>
      <c r="J7127" t="s">
        <v>290</v>
      </c>
      <c r="K7127">
        <v>35.685459999999999</v>
      </c>
      <c r="L7127">
        <v>-84.210340000000002</v>
      </c>
      <c r="M7127" s="100" t="s">
        <v>38378</v>
      </c>
      <c r="N7127" t="s">
        <v>26202</v>
      </c>
      <c r="O7127" t="s">
        <v>42328</v>
      </c>
      <c r="P7127">
        <v>3</v>
      </c>
      <c r="Q7127" t="s">
        <v>33688</v>
      </c>
      <c r="R7127" t="s">
        <v>25825</v>
      </c>
      <c r="S7127" t="s">
        <v>26197</v>
      </c>
      <c r="T7127"/>
      <c r="U7127" t="s">
        <v>26198</v>
      </c>
      <c r="V7127" t="s">
        <v>26204</v>
      </c>
      <c r="W7127" s="91" t="s">
        <v>21228</v>
      </c>
      <c r="X7127" s="91" t="s">
        <v>33689</v>
      </c>
      <c r="Y7127" s="97"/>
      <c r="AA7127" s="91" t="str">
        <v>SINKI002.6LO</v>
      </c>
    </row>
    <row r="7128" spans="1:27" s="91" customFormat="1" ht="15" customHeight="1" x14ac:dyDescent="0.35">
      <c r="A7128" t="s">
        <v>21230</v>
      </c>
      <c r="B7128" t="s">
        <v>21229</v>
      </c>
      <c r="C7128" t="s">
        <v>21128</v>
      </c>
      <c r="D7128" t="s">
        <v>21231</v>
      </c>
      <c r="E7128"/>
      <c r="F7128" t="s">
        <v>29083</v>
      </c>
      <c r="G7128"/>
      <c r="H7128">
        <v>2.6</v>
      </c>
      <c r="I7128">
        <v>13.5</v>
      </c>
      <c r="J7128" t="s">
        <v>2522</v>
      </c>
      <c r="K7128">
        <v>35.513800000000003</v>
      </c>
      <c r="L7128">
        <v>-87.802700000000002</v>
      </c>
      <c r="M7128" s="100" t="s">
        <v>38391</v>
      </c>
      <c r="N7128" t="s">
        <v>26220</v>
      </c>
      <c r="O7128" t="s">
        <v>42304</v>
      </c>
      <c r="P7128">
        <v>5</v>
      </c>
      <c r="Q7128" t="s">
        <v>28445</v>
      </c>
      <c r="R7128" t="s">
        <v>25808</v>
      </c>
      <c r="S7128" t="s">
        <v>26197</v>
      </c>
      <c r="T7128"/>
      <c r="U7128" t="s">
        <v>26198</v>
      </c>
      <c r="V7128" t="s">
        <v>26199</v>
      </c>
      <c r="Y7128" s="97"/>
      <c r="AA7128" s="91" t="str">
        <v>SINKI002.6PE</v>
      </c>
    </row>
    <row r="7129" spans="1:27" s="91" customFormat="1" ht="15" customHeight="1" x14ac:dyDescent="0.35">
      <c r="A7129" t="s">
        <v>21233</v>
      </c>
      <c r="B7129" t="s">
        <v>21232</v>
      </c>
      <c r="C7129" t="s">
        <v>21128</v>
      </c>
      <c r="D7129" t="s">
        <v>21234</v>
      </c>
      <c r="E7129"/>
      <c r="F7129" t="s">
        <v>44</v>
      </c>
      <c r="G7129"/>
      <c r="H7129">
        <v>2.9</v>
      </c>
      <c r="I7129">
        <v>7.29</v>
      </c>
      <c r="J7129" t="s">
        <v>230</v>
      </c>
      <c r="K7129">
        <v>36.313099999999999</v>
      </c>
      <c r="L7129">
        <v>-82.326700000000002</v>
      </c>
      <c r="M7129" s="100" t="s">
        <v>38455</v>
      </c>
      <c r="N7129" t="s">
        <v>26332</v>
      </c>
      <c r="O7129" t="s">
        <v>42319</v>
      </c>
      <c r="P7129">
        <v>1</v>
      </c>
      <c r="Q7129" t="s">
        <v>28441</v>
      </c>
      <c r="R7129" t="s">
        <v>25821</v>
      </c>
      <c r="S7129" t="s">
        <v>26197</v>
      </c>
      <c r="T7129"/>
      <c r="U7129" t="s">
        <v>26198</v>
      </c>
      <c r="V7129" t="s">
        <v>26204</v>
      </c>
      <c r="X7129" s="91" t="s">
        <v>33690</v>
      </c>
      <c r="Y7129" s="97"/>
      <c r="AA7129" s="91" t="str">
        <v>SINKI002.9WN</v>
      </c>
    </row>
    <row r="7130" spans="1:27" s="91" customFormat="1" ht="15" customHeight="1" x14ac:dyDescent="0.35">
      <c r="A7130" t="s">
        <v>21236</v>
      </c>
      <c r="B7130" t="s">
        <v>21235</v>
      </c>
      <c r="C7130" t="s">
        <v>21128</v>
      </c>
      <c r="D7130" t="s">
        <v>41746</v>
      </c>
      <c r="E7130"/>
      <c r="F7130" t="s">
        <v>28994</v>
      </c>
      <c r="G7130"/>
      <c r="H7130">
        <v>3</v>
      </c>
      <c r="I7130">
        <v>10.74</v>
      </c>
      <c r="J7130" t="s">
        <v>346</v>
      </c>
      <c r="K7130">
        <v>35.970170000000003</v>
      </c>
      <c r="L7130">
        <v>-83.209630000000004</v>
      </c>
      <c r="M7130" s="100" t="s">
        <v>38569</v>
      </c>
      <c r="N7130" t="s">
        <v>26799</v>
      </c>
      <c r="O7130" t="s">
        <v>42307</v>
      </c>
      <c r="P7130">
        <v>5</v>
      </c>
      <c r="Q7130" t="s">
        <v>28442</v>
      </c>
      <c r="R7130" t="s">
        <v>25825</v>
      </c>
      <c r="S7130" t="s">
        <v>26197</v>
      </c>
      <c r="T7130"/>
      <c r="U7130" t="s">
        <v>26198</v>
      </c>
      <c r="V7130" t="s">
        <v>26204</v>
      </c>
      <c r="W7130" s="91" t="s">
        <v>36012</v>
      </c>
      <c r="X7130" s="91" t="s">
        <v>42329</v>
      </c>
      <c r="Y7130" s="97"/>
      <c r="AA7130" s="91" t="str">
        <v>SINKI003.0CO</v>
      </c>
    </row>
    <row r="7131" spans="1:27" s="91" customFormat="1" ht="15" customHeight="1" x14ac:dyDescent="0.35">
      <c r="A7131" t="s">
        <v>21238</v>
      </c>
      <c r="B7131" t="s">
        <v>21237</v>
      </c>
      <c r="C7131" t="s">
        <v>21128</v>
      </c>
      <c r="D7131" t="s">
        <v>21239</v>
      </c>
      <c r="E7131"/>
      <c r="F7131" t="s">
        <v>28994</v>
      </c>
      <c r="G7131"/>
      <c r="H7131">
        <v>3</v>
      </c>
      <c r="I7131">
        <v>13.69</v>
      </c>
      <c r="J7131" t="s">
        <v>64</v>
      </c>
      <c r="K7131">
        <v>36.198090000000001</v>
      </c>
      <c r="L7131">
        <v>-82.741510000000005</v>
      </c>
      <c r="M7131" s="100" t="s">
        <v>38387</v>
      </c>
      <c r="N7131" t="s">
        <v>26214</v>
      </c>
      <c r="O7131" t="s">
        <v>42262</v>
      </c>
      <c r="P7131">
        <v>5</v>
      </c>
      <c r="Q7131" t="s">
        <v>33677</v>
      </c>
      <c r="R7131" t="s">
        <v>25821</v>
      </c>
      <c r="S7131" t="s">
        <v>26197</v>
      </c>
      <c r="T7131"/>
      <c r="U7131" t="s">
        <v>26198</v>
      </c>
      <c r="V7131" t="s">
        <v>26204</v>
      </c>
      <c r="W7131" s="91" t="s">
        <v>21240</v>
      </c>
      <c r="X7131" s="91" t="s">
        <v>36013</v>
      </c>
      <c r="Y7131" s="97"/>
      <c r="AA7131" s="91" t="str">
        <v>SINKI003.0GE</v>
      </c>
    </row>
    <row r="7132" spans="1:27" s="91" customFormat="1" ht="15" customHeight="1" x14ac:dyDescent="0.35">
      <c r="A7132" t="s">
        <v>21242</v>
      </c>
      <c r="B7132" t="s">
        <v>21241</v>
      </c>
      <c r="C7132" t="s">
        <v>21128</v>
      </c>
      <c r="D7132" t="s">
        <v>21243</v>
      </c>
      <c r="E7132"/>
      <c r="F7132" t="s">
        <v>75</v>
      </c>
      <c r="G7132"/>
      <c r="H7132">
        <v>3.3</v>
      </c>
      <c r="I7132">
        <v>27.17</v>
      </c>
      <c r="J7132" t="s">
        <v>76</v>
      </c>
      <c r="K7132">
        <v>35.508000000000003</v>
      </c>
      <c r="L7132">
        <v>-86.584000000000003</v>
      </c>
      <c r="M7132" s="100" t="s">
        <v>38389</v>
      </c>
      <c r="N7132" t="s">
        <v>26217</v>
      </c>
      <c r="O7132" t="s">
        <v>42305</v>
      </c>
      <c r="P7132">
        <v>4</v>
      </c>
      <c r="Q7132" t="s">
        <v>33684</v>
      </c>
      <c r="R7132" t="s">
        <v>25808</v>
      </c>
      <c r="S7132" t="s">
        <v>26197</v>
      </c>
      <c r="T7132"/>
      <c r="U7132" t="s">
        <v>26198</v>
      </c>
      <c r="V7132" t="s">
        <v>26199</v>
      </c>
      <c r="Y7132" s="97"/>
      <c r="AA7132" s="91" t="str">
        <v>SINKI003.3BE</v>
      </c>
    </row>
    <row r="7133" spans="1:27" s="91" customFormat="1" ht="15" customHeight="1" x14ac:dyDescent="0.35">
      <c r="A7133" t="s">
        <v>21245</v>
      </c>
      <c r="B7133" t="s">
        <v>21244</v>
      </c>
      <c r="C7133" t="s">
        <v>21192</v>
      </c>
      <c r="D7133" t="s">
        <v>21246</v>
      </c>
      <c r="E7133"/>
      <c r="F7133" t="s">
        <v>44</v>
      </c>
      <c r="G7133"/>
      <c r="H7133">
        <v>3.5</v>
      </c>
      <c r="I7133">
        <v>20.3</v>
      </c>
      <c r="J7133" t="s">
        <v>359</v>
      </c>
      <c r="K7133">
        <v>35.884799999999998</v>
      </c>
      <c r="L7133">
        <v>-84.098200000000006</v>
      </c>
      <c r="M7133" s="100" t="s">
        <v>38415</v>
      </c>
      <c r="N7133" t="s">
        <v>26602</v>
      </c>
      <c r="O7133" t="s">
        <v>42306</v>
      </c>
      <c r="P7133">
        <v>2</v>
      </c>
      <c r="Q7133" t="s">
        <v>32063</v>
      </c>
      <c r="R7133" t="s">
        <v>25825</v>
      </c>
      <c r="S7133" t="s">
        <v>26197</v>
      </c>
      <c r="T7133"/>
      <c r="U7133" t="s">
        <v>26198</v>
      </c>
      <c r="V7133" t="s">
        <v>26204</v>
      </c>
      <c r="X7133" s="91" t="s">
        <v>36014</v>
      </c>
      <c r="Y7133" s="97"/>
      <c r="AA7133" s="91" t="str">
        <v>SINKI003.5KN</v>
      </c>
    </row>
    <row r="7134" spans="1:27" s="91" customFormat="1" ht="15" customHeight="1" x14ac:dyDescent="0.35">
      <c r="A7134" t="s">
        <v>21248</v>
      </c>
      <c r="B7134" t="s">
        <v>21247</v>
      </c>
      <c r="C7134" t="s">
        <v>21128</v>
      </c>
      <c r="D7134" t="s">
        <v>21249</v>
      </c>
      <c r="E7134"/>
      <c r="F7134" t="s">
        <v>44</v>
      </c>
      <c r="G7134"/>
      <c r="H7134">
        <v>3.9</v>
      </c>
      <c r="I7134">
        <v>0.54</v>
      </c>
      <c r="J7134" t="s">
        <v>359</v>
      </c>
      <c r="K7134">
        <v>35.894799999999996</v>
      </c>
      <c r="L7134">
        <v>-84.092600000000004</v>
      </c>
      <c r="M7134" s="100" t="s">
        <v>38415</v>
      </c>
      <c r="N7134" t="s">
        <v>26602</v>
      </c>
      <c r="O7134" t="s">
        <v>42306</v>
      </c>
      <c r="P7134">
        <v>2</v>
      </c>
      <c r="Q7134" t="s">
        <v>28448</v>
      </c>
      <c r="R7134" t="s">
        <v>25825</v>
      </c>
      <c r="S7134" t="s">
        <v>26197</v>
      </c>
      <c r="T7134"/>
      <c r="U7134" t="s">
        <v>26198</v>
      </c>
      <c r="V7134" t="s">
        <v>26204</v>
      </c>
      <c r="X7134" s="91" t="s">
        <v>36015</v>
      </c>
      <c r="Y7134" s="97"/>
      <c r="AA7134" s="91" t="str">
        <v>SINKI003.9KN</v>
      </c>
    </row>
    <row r="7135" spans="1:27" s="91" customFormat="1" ht="15" customHeight="1" x14ac:dyDescent="0.35">
      <c r="A7135" t="s">
        <v>21251</v>
      </c>
      <c r="B7135" t="s">
        <v>21250</v>
      </c>
      <c r="C7135" t="s">
        <v>21139</v>
      </c>
      <c r="D7135" t="s">
        <v>21252</v>
      </c>
      <c r="E7135"/>
      <c r="F7135" t="s">
        <v>75</v>
      </c>
      <c r="G7135"/>
      <c r="H7135">
        <v>4</v>
      </c>
      <c r="I7135">
        <v>6.81</v>
      </c>
      <c r="J7135" t="s">
        <v>153</v>
      </c>
      <c r="K7135">
        <v>36.185502</v>
      </c>
      <c r="L7135">
        <v>-86.299260000000004</v>
      </c>
      <c r="M7135" s="100" t="s">
        <v>38431</v>
      </c>
      <c r="N7135" t="s">
        <v>26295</v>
      </c>
      <c r="O7135" t="s">
        <v>42303</v>
      </c>
      <c r="P7135">
        <v>4</v>
      </c>
      <c r="Q7135" t="s">
        <v>28443</v>
      </c>
      <c r="R7135" t="s">
        <v>25829</v>
      </c>
      <c r="S7135" t="s">
        <v>26197</v>
      </c>
      <c r="T7135"/>
      <c r="U7135" t="s">
        <v>26198</v>
      </c>
      <c r="V7135" t="s">
        <v>26199</v>
      </c>
      <c r="Y7135" s="97"/>
      <c r="AA7135" s="91" t="str">
        <v>SINKI004.0WS</v>
      </c>
    </row>
    <row r="7136" spans="1:27" s="91" customFormat="1" ht="15" customHeight="1" x14ac:dyDescent="0.35">
      <c r="A7136" t="s">
        <v>21254</v>
      </c>
      <c r="B7136" t="s">
        <v>21253</v>
      </c>
      <c r="C7136" t="s">
        <v>21255</v>
      </c>
      <c r="D7136" t="s">
        <v>21256</v>
      </c>
      <c r="E7136"/>
      <c r="F7136" t="s">
        <v>75</v>
      </c>
      <c r="G7136"/>
      <c r="H7136">
        <v>4.0999999999999996</v>
      </c>
      <c r="I7136">
        <v>2.87</v>
      </c>
      <c r="J7136" t="s">
        <v>153</v>
      </c>
      <c r="K7136">
        <v>36.126579999999997</v>
      </c>
      <c r="L7136">
        <v>-86.375879999999995</v>
      </c>
      <c r="M7136" s="100" t="s">
        <v>38401</v>
      </c>
      <c r="N7136" t="s">
        <v>26226</v>
      </c>
      <c r="O7136" t="s">
        <v>42326</v>
      </c>
      <c r="P7136">
        <v>2</v>
      </c>
      <c r="Q7136" t="s">
        <v>33685</v>
      </c>
      <c r="R7136" t="s">
        <v>25829</v>
      </c>
      <c r="S7136" t="s">
        <v>26197</v>
      </c>
      <c r="T7136"/>
      <c r="U7136" t="s">
        <v>26198</v>
      </c>
      <c r="V7136" t="s">
        <v>26199</v>
      </c>
      <c r="X7136" s="91" t="s">
        <v>33691</v>
      </c>
      <c r="Y7136" s="97"/>
      <c r="AA7136" s="91" t="str">
        <v>SINKI004.1WS</v>
      </c>
    </row>
    <row r="7137" spans="1:27" s="91" customFormat="1" ht="15" customHeight="1" x14ac:dyDescent="0.35">
      <c r="A7137" t="s">
        <v>21258</v>
      </c>
      <c r="B7137" t="s">
        <v>21257</v>
      </c>
      <c r="C7137" t="s">
        <v>21128</v>
      </c>
      <c r="D7137" t="s">
        <v>28449</v>
      </c>
      <c r="E7137"/>
      <c r="F7137" t="s">
        <v>44</v>
      </c>
      <c r="G7137"/>
      <c r="H7137">
        <v>4.5</v>
      </c>
      <c r="I7137">
        <v>0.18</v>
      </c>
      <c r="J7137" t="s">
        <v>64</v>
      </c>
      <c r="K7137">
        <v>36.216099999999997</v>
      </c>
      <c r="L7137">
        <v>-82.748599999999996</v>
      </c>
      <c r="M7137" s="100" t="s">
        <v>38387</v>
      </c>
      <c r="N7137" t="s">
        <v>26214</v>
      </c>
      <c r="O7137" t="s">
        <v>42262</v>
      </c>
      <c r="P7137">
        <v>5</v>
      </c>
      <c r="Q7137" t="s">
        <v>28447</v>
      </c>
      <c r="R7137" t="s">
        <v>25821</v>
      </c>
      <c r="S7137" t="s">
        <v>26197</v>
      </c>
      <c r="T7137"/>
      <c r="U7137" t="s">
        <v>26198</v>
      </c>
      <c r="V7137" t="s">
        <v>26204</v>
      </c>
      <c r="X7137" s="91" t="s">
        <v>33692</v>
      </c>
      <c r="Y7137" s="97"/>
      <c r="AA7137" s="91" t="str">
        <v>SINKI004.5GE</v>
      </c>
    </row>
    <row r="7138" spans="1:27" s="91" customFormat="1" ht="15" customHeight="1" x14ac:dyDescent="0.35">
      <c r="A7138" t="s">
        <v>21260</v>
      </c>
      <c r="B7138" t="s">
        <v>21259</v>
      </c>
      <c r="C7138" t="s">
        <v>21128</v>
      </c>
      <c r="D7138" t="s">
        <v>21261</v>
      </c>
      <c r="E7138"/>
      <c r="F7138" t="s">
        <v>44</v>
      </c>
      <c r="G7138"/>
      <c r="H7138">
        <v>4.5</v>
      </c>
      <c r="I7138">
        <v>6.19</v>
      </c>
      <c r="J7138" t="s">
        <v>230</v>
      </c>
      <c r="K7138">
        <v>36.298099999999998</v>
      </c>
      <c r="L7138">
        <v>-82.344999999999999</v>
      </c>
      <c r="M7138" s="100" t="s">
        <v>38455</v>
      </c>
      <c r="N7138" t="s">
        <v>26332</v>
      </c>
      <c r="O7138" t="s">
        <v>42319</v>
      </c>
      <c r="P7138">
        <v>1</v>
      </c>
      <c r="Q7138" t="s">
        <v>28441</v>
      </c>
      <c r="R7138" t="s">
        <v>25821</v>
      </c>
      <c r="S7138" t="s">
        <v>26197</v>
      </c>
      <c r="T7138"/>
      <c r="U7138" t="s">
        <v>26198</v>
      </c>
      <c r="V7138" t="s">
        <v>26204</v>
      </c>
      <c r="X7138" s="91" t="s">
        <v>33693</v>
      </c>
      <c r="Y7138" s="97"/>
      <c r="AA7138" s="91" t="str">
        <v>SINKI004.5WN</v>
      </c>
    </row>
    <row r="7139" spans="1:27" s="91" customFormat="1" ht="15" customHeight="1" x14ac:dyDescent="0.35">
      <c r="A7139" t="s">
        <v>21263</v>
      </c>
      <c r="B7139" t="s">
        <v>21262</v>
      </c>
      <c r="C7139" t="s">
        <v>21128</v>
      </c>
      <c r="D7139" t="s">
        <v>21264</v>
      </c>
      <c r="E7139"/>
      <c r="F7139" t="s">
        <v>44</v>
      </c>
      <c r="G7139"/>
      <c r="H7139">
        <v>5</v>
      </c>
      <c r="I7139">
        <v>3.5</v>
      </c>
      <c r="J7139" t="s">
        <v>230</v>
      </c>
      <c r="K7139">
        <v>36.411900000000003</v>
      </c>
      <c r="L7139">
        <v>-82.509169999999997</v>
      </c>
      <c r="M7139" s="100" t="s">
        <v>38412</v>
      </c>
      <c r="N7139" t="s">
        <v>29031</v>
      </c>
      <c r="O7139" t="s">
        <v>42108</v>
      </c>
      <c r="P7139">
        <v>3</v>
      </c>
      <c r="Q7139" t="s">
        <v>33682</v>
      </c>
      <c r="R7139" t="s">
        <v>25821</v>
      </c>
      <c r="S7139" t="s">
        <v>26197</v>
      </c>
      <c r="T7139"/>
      <c r="U7139" t="s">
        <v>26198</v>
      </c>
      <c r="V7139" t="s">
        <v>26204</v>
      </c>
      <c r="Y7139" s="97"/>
      <c r="AA7139" s="91" t="str">
        <v>SINKI005.0WN</v>
      </c>
    </row>
    <row r="7140" spans="1:27" s="91" customFormat="1" ht="15" customHeight="1" x14ac:dyDescent="0.35">
      <c r="A7140" t="s">
        <v>21266</v>
      </c>
      <c r="B7140" t="s">
        <v>21265</v>
      </c>
      <c r="C7140" t="s">
        <v>21128</v>
      </c>
      <c r="D7140" t="s">
        <v>21267</v>
      </c>
      <c r="E7140"/>
      <c r="F7140" t="s">
        <v>44</v>
      </c>
      <c r="G7140"/>
      <c r="H7140">
        <v>5.5</v>
      </c>
      <c r="I7140">
        <v>5.08</v>
      </c>
      <c r="J7140" t="s">
        <v>230</v>
      </c>
      <c r="K7140">
        <v>36.291699999999999</v>
      </c>
      <c r="L7140">
        <v>-82.352500000000006</v>
      </c>
      <c r="M7140" s="100" t="s">
        <v>38455</v>
      </c>
      <c r="N7140" t="s">
        <v>26332</v>
      </c>
      <c r="O7140" t="s">
        <v>42319</v>
      </c>
      <c r="P7140">
        <v>1</v>
      </c>
      <c r="Q7140" t="s">
        <v>28441</v>
      </c>
      <c r="R7140" t="s">
        <v>25821</v>
      </c>
      <c r="S7140" t="s">
        <v>26197</v>
      </c>
      <c r="T7140"/>
      <c r="U7140" t="s">
        <v>26198</v>
      </c>
      <c r="V7140" t="s">
        <v>26204</v>
      </c>
      <c r="Y7140" s="97"/>
      <c r="AA7140" s="91" t="str">
        <v>SINKI005.5WN</v>
      </c>
    </row>
    <row r="7141" spans="1:27" s="91" customFormat="1" ht="15" customHeight="1" x14ac:dyDescent="0.35">
      <c r="A7141" t="s">
        <v>38151</v>
      </c>
      <c r="B7141" t="s">
        <v>38152</v>
      </c>
      <c r="C7141" t="s">
        <v>21128</v>
      </c>
      <c r="D7141" t="s">
        <v>38153</v>
      </c>
      <c r="E7141"/>
      <c r="F7141" t="s">
        <v>75</v>
      </c>
      <c r="G7141"/>
      <c r="H7141">
        <v>5.7</v>
      </c>
      <c r="I7141">
        <v>5.9</v>
      </c>
      <c r="J7141" t="s">
        <v>153</v>
      </c>
      <c r="K7141">
        <v>36.16619</v>
      </c>
      <c r="L7141">
        <v>-86.301304000000002</v>
      </c>
      <c r="M7141" s="100" t="s">
        <v>38431</v>
      </c>
      <c r="N7141" t="s">
        <v>26295</v>
      </c>
      <c r="O7141" t="s">
        <v>42303</v>
      </c>
      <c r="P7141">
        <v>4</v>
      </c>
      <c r="Q7141" t="s">
        <v>28443</v>
      </c>
      <c r="R7141" t="s">
        <v>25829</v>
      </c>
      <c r="S7141" t="s">
        <v>26197</v>
      </c>
      <c r="T7141"/>
      <c r="U7141" t="s">
        <v>26198</v>
      </c>
      <c r="V7141" t="s">
        <v>26199</v>
      </c>
      <c r="X7141" s="91" t="s">
        <v>37892</v>
      </c>
      <c r="Y7141" s="97"/>
      <c r="AA7141" s="91" t="str">
        <v>SINKI005.7WS</v>
      </c>
    </row>
    <row r="7142" spans="1:27" s="91" customFormat="1" ht="15" customHeight="1" x14ac:dyDescent="0.35">
      <c r="A7142" t="s">
        <v>21272</v>
      </c>
      <c r="B7142" t="s">
        <v>21271</v>
      </c>
      <c r="C7142" t="s">
        <v>21128</v>
      </c>
      <c r="D7142" t="s">
        <v>21273</v>
      </c>
      <c r="E7142"/>
      <c r="F7142" t="s">
        <v>29083</v>
      </c>
      <c r="G7142"/>
      <c r="H7142">
        <v>6</v>
      </c>
      <c r="I7142">
        <v>16.2</v>
      </c>
      <c r="J7142" t="s">
        <v>2522</v>
      </c>
      <c r="K7142">
        <v>35.508699999999997</v>
      </c>
      <c r="L7142">
        <v>-87.753</v>
      </c>
      <c r="M7142" s="100" t="s">
        <v>38391</v>
      </c>
      <c r="N7142" t="s">
        <v>26220</v>
      </c>
      <c r="O7142" t="s">
        <v>42304</v>
      </c>
      <c r="P7142">
        <v>5</v>
      </c>
      <c r="Q7142" t="s">
        <v>28445</v>
      </c>
      <c r="R7142" t="s">
        <v>25808</v>
      </c>
      <c r="S7142" t="s">
        <v>26197</v>
      </c>
      <c r="T7142"/>
      <c r="U7142" t="s">
        <v>26198</v>
      </c>
      <c r="V7142" t="s">
        <v>26199</v>
      </c>
      <c r="W7142" s="91" t="s">
        <v>41747</v>
      </c>
      <c r="X7142" s="91" t="s">
        <v>41748</v>
      </c>
      <c r="Y7142" s="97"/>
      <c r="AA7142" s="91" t="str">
        <v>SINKI006.0PE</v>
      </c>
    </row>
    <row r="7143" spans="1:27" s="91" customFormat="1" ht="15" customHeight="1" x14ac:dyDescent="0.35">
      <c r="A7143" t="s">
        <v>21275</v>
      </c>
      <c r="B7143" t="s">
        <v>21274</v>
      </c>
      <c r="C7143" t="s">
        <v>21128</v>
      </c>
      <c r="D7143" t="s">
        <v>21276</v>
      </c>
      <c r="E7143"/>
      <c r="F7143" t="s">
        <v>75</v>
      </c>
      <c r="G7143"/>
      <c r="H7143">
        <v>8.6</v>
      </c>
      <c r="I7143">
        <v>15.09</v>
      </c>
      <c r="J7143" t="s">
        <v>76</v>
      </c>
      <c r="K7143">
        <v>35.459167000000001</v>
      </c>
      <c r="L7143">
        <v>-86.611666999999997</v>
      </c>
      <c r="M7143" s="100" t="s">
        <v>38389</v>
      </c>
      <c r="N7143" t="s">
        <v>26217</v>
      </c>
      <c r="O7143" t="s">
        <v>42305</v>
      </c>
      <c r="P7143">
        <v>4</v>
      </c>
      <c r="Q7143" t="s">
        <v>40191</v>
      </c>
      <c r="R7143" t="s">
        <v>25808</v>
      </c>
      <c r="S7143" t="s">
        <v>26197</v>
      </c>
      <c r="T7143"/>
      <c r="U7143" t="s">
        <v>26198</v>
      </c>
      <c r="V7143" t="s">
        <v>26199</v>
      </c>
      <c r="W7143" s="91" t="s">
        <v>21277</v>
      </c>
      <c r="X7143" s="91" t="s">
        <v>40192</v>
      </c>
      <c r="Y7143" s="97"/>
      <c r="AA7143" s="91" t="str">
        <v>SINKI008.6BE</v>
      </c>
    </row>
    <row r="7144" spans="1:27" s="91" customFormat="1" ht="15" customHeight="1" x14ac:dyDescent="0.35">
      <c r="A7144" t="s">
        <v>21279</v>
      </c>
      <c r="B7144" t="s">
        <v>21278</v>
      </c>
      <c r="C7144" t="s">
        <v>21202</v>
      </c>
      <c r="D7144" t="s">
        <v>21280</v>
      </c>
      <c r="E7144"/>
      <c r="F7144" t="s">
        <v>44</v>
      </c>
      <c r="G7144"/>
      <c r="H7144">
        <v>0.7</v>
      </c>
      <c r="I7144">
        <v>1.8</v>
      </c>
      <c r="J7144" t="s">
        <v>359</v>
      </c>
      <c r="K7144">
        <v>35.891399999999997</v>
      </c>
      <c r="L7144">
        <v>-84.113100000000003</v>
      </c>
      <c r="M7144" s="100" t="s">
        <v>38415</v>
      </c>
      <c r="N7144" t="s">
        <v>26602</v>
      </c>
      <c r="O7144" t="s">
        <v>42306</v>
      </c>
      <c r="P7144">
        <v>2</v>
      </c>
      <c r="Q7144" t="s">
        <v>33694</v>
      </c>
      <c r="R7144" t="s">
        <v>25825</v>
      </c>
      <c r="S7144" t="s">
        <v>26197</v>
      </c>
      <c r="T7144"/>
      <c r="U7144" t="s">
        <v>26198</v>
      </c>
      <c r="V7144" t="s">
        <v>26204</v>
      </c>
      <c r="W7144" s="91" t="s">
        <v>36016</v>
      </c>
      <c r="X7144" s="91" t="s">
        <v>32065</v>
      </c>
      <c r="Y7144" s="97"/>
      <c r="AA7144" s="91" t="str">
        <v>SINKI2.5T0.7KN</v>
      </c>
    </row>
    <row r="7145" spans="1:27" s="91" customFormat="1" ht="15" customHeight="1" x14ac:dyDescent="0.35">
      <c r="A7145" s="310" t="s">
        <v>43709</v>
      </c>
      <c r="B7145" s="310" t="s">
        <v>43710</v>
      </c>
      <c r="C7145" s="310" t="s">
        <v>43711</v>
      </c>
      <c r="D7145" s="310" t="s">
        <v>43712</v>
      </c>
      <c r="E7145" s="310"/>
      <c r="F7145" s="310" t="s">
        <v>44</v>
      </c>
      <c r="G7145" s="310"/>
      <c r="H7145" s="314">
        <v>0.1</v>
      </c>
      <c r="I7145" s="314">
        <v>0.3</v>
      </c>
      <c r="J7145" s="310" t="s">
        <v>64</v>
      </c>
      <c r="K7145" s="314">
        <v>36.203400000000002</v>
      </c>
      <c r="L7145" s="314">
        <v>-82.744100000000003</v>
      </c>
      <c r="M7145" s="314" t="s">
        <v>38387</v>
      </c>
      <c r="N7145" s="310" t="s">
        <v>26214</v>
      </c>
      <c r="O7145" s="310" t="s">
        <v>39322</v>
      </c>
      <c r="P7145" s="314">
        <v>5</v>
      </c>
      <c r="Q7145" s="310" t="s">
        <v>33677</v>
      </c>
      <c r="R7145" s="310" t="s">
        <v>25821</v>
      </c>
      <c r="S7145" s="310" t="s">
        <v>26197</v>
      </c>
      <c r="T7145" s="310"/>
      <c r="U7145" s="310" t="s">
        <v>26198</v>
      </c>
      <c r="V7145" s="310" t="s">
        <v>26204</v>
      </c>
      <c r="X7145" s="91" t="s">
        <v>43713</v>
      </c>
      <c r="Y7145" s="97"/>
      <c r="AA7145" s="91" t="str">
        <v>SINKI3.2T0.1GE</v>
      </c>
    </row>
    <row r="7146" spans="1:27" s="91" customFormat="1" ht="15" customHeight="1" x14ac:dyDescent="0.35">
      <c r="A7146" t="s">
        <v>21282</v>
      </c>
      <c r="B7146" t="s">
        <v>21281</v>
      </c>
      <c r="C7146" t="s">
        <v>21202</v>
      </c>
      <c r="D7146" t="s">
        <v>21283</v>
      </c>
      <c r="E7146"/>
      <c r="F7146" t="s">
        <v>28994</v>
      </c>
      <c r="G7146"/>
      <c r="H7146">
        <v>0.8</v>
      </c>
      <c r="I7146">
        <v>0.36</v>
      </c>
      <c r="J7146" t="s">
        <v>346</v>
      </c>
      <c r="K7146">
        <v>35.959000000000003</v>
      </c>
      <c r="L7146">
        <v>-83.239000000000004</v>
      </c>
      <c r="M7146" s="100" t="s">
        <v>38569</v>
      </c>
      <c r="N7146" t="s">
        <v>26799</v>
      </c>
      <c r="O7146" t="s">
        <v>42307</v>
      </c>
      <c r="P7146">
        <v>5</v>
      </c>
      <c r="Q7146" t="s">
        <v>28450</v>
      </c>
      <c r="R7146" t="s">
        <v>25825</v>
      </c>
      <c r="S7146" t="s">
        <v>26197</v>
      </c>
      <c r="T7146"/>
      <c r="U7146" t="s">
        <v>26198</v>
      </c>
      <c r="V7146" t="s">
        <v>26204</v>
      </c>
      <c r="W7146" s="91" t="s">
        <v>21284</v>
      </c>
      <c r="X7146" s="91" t="s">
        <v>33695</v>
      </c>
      <c r="Y7146" s="97"/>
      <c r="AA7146" s="91" t="str">
        <v>SINKI4.2T0.8CO</v>
      </c>
    </row>
    <row r="7147" spans="1:27" s="91" customFormat="1" ht="15" customHeight="1" x14ac:dyDescent="0.35">
      <c r="A7147" t="s">
        <v>21286</v>
      </c>
      <c r="B7147" t="s">
        <v>21285</v>
      </c>
      <c r="C7147" t="s">
        <v>21202</v>
      </c>
      <c r="D7147" t="s">
        <v>21287</v>
      </c>
      <c r="E7147"/>
      <c r="F7147" t="s">
        <v>28994</v>
      </c>
      <c r="G7147"/>
      <c r="H7147">
        <v>1</v>
      </c>
      <c r="I7147">
        <v>0.33</v>
      </c>
      <c r="J7147" t="s">
        <v>346</v>
      </c>
      <c r="K7147">
        <v>35.957549999999998</v>
      </c>
      <c r="L7147">
        <v>-83.240009999999998</v>
      </c>
      <c r="M7147" s="100" t="s">
        <v>38569</v>
      </c>
      <c r="N7147" t="s">
        <v>26799</v>
      </c>
      <c r="O7147" t="s">
        <v>42307</v>
      </c>
      <c r="P7147">
        <v>5</v>
      </c>
      <c r="Q7147" t="s">
        <v>28450</v>
      </c>
      <c r="R7147" t="s">
        <v>25825</v>
      </c>
      <c r="S7147" t="s">
        <v>26197</v>
      </c>
      <c r="T7147"/>
      <c r="U7147" t="s">
        <v>26198</v>
      </c>
      <c r="V7147" t="s">
        <v>26204</v>
      </c>
      <c r="W7147" s="91" t="s">
        <v>21288</v>
      </c>
      <c r="X7147" s="91" t="s">
        <v>33696</v>
      </c>
      <c r="Y7147" s="97"/>
      <c r="AA7147" s="91" t="str">
        <v>SINKI4.2T1.0CO</v>
      </c>
    </row>
    <row r="7148" spans="1:27" s="91" customFormat="1" ht="15" customHeight="1" x14ac:dyDescent="0.35">
      <c r="A7148" t="s">
        <v>21290</v>
      </c>
      <c r="B7148" t="s">
        <v>21289</v>
      </c>
      <c r="C7148" t="s">
        <v>21291</v>
      </c>
      <c r="D7148" t="s">
        <v>21292</v>
      </c>
      <c r="E7148"/>
      <c r="F7148" t="s">
        <v>28998</v>
      </c>
      <c r="G7148"/>
      <c r="H7148">
        <v>1.6</v>
      </c>
      <c r="I7148">
        <v>20.07</v>
      </c>
      <c r="J7148" t="s">
        <v>15</v>
      </c>
      <c r="K7148">
        <v>35.621899999999997</v>
      </c>
      <c r="L7148">
        <v>-84.037899999999993</v>
      </c>
      <c r="M7148" s="100" t="s">
        <v>38378</v>
      </c>
      <c r="N7148" t="s">
        <v>26202</v>
      </c>
      <c r="O7148" t="s">
        <v>42293</v>
      </c>
      <c r="P7148">
        <v>3</v>
      </c>
      <c r="Q7148" t="s">
        <v>28451</v>
      </c>
      <c r="R7148" t="s">
        <v>25825</v>
      </c>
      <c r="S7148" t="s">
        <v>26197</v>
      </c>
      <c r="T7148"/>
      <c r="U7148" t="s">
        <v>26198</v>
      </c>
      <c r="V7148" t="s">
        <v>26204</v>
      </c>
      <c r="W7148" s="91" t="s">
        <v>21293</v>
      </c>
      <c r="X7148" s="91" t="s">
        <v>33689</v>
      </c>
      <c r="Y7148" s="97"/>
      <c r="AA7148" s="91" t="str">
        <v>SIXMI001.6BT</v>
      </c>
    </row>
    <row r="7149" spans="1:27" s="91" customFormat="1" ht="15" customHeight="1" x14ac:dyDescent="0.35">
      <c r="A7149" t="s">
        <v>21295</v>
      </c>
      <c r="B7149" t="s">
        <v>21294</v>
      </c>
      <c r="C7149" t="s">
        <v>21291</v>
      </c>
      <c r="D7149" t="s">
        <v>21296</v>
      </c>
      <c r="E7149"/>
      <c r="F7149" t="s">
        <v>28998</v>
      </c>
      <c r="G7149" t="s">
        <v>28981</v>
      </c>
      <c r="H7149">
        <v>5.0999999999999996</v>
      </c>
      <c r="I7149">
        <v>15</v>
      </c>
      <c r="J7149" t="s">
        <v>15</v>
      </c>
      <c r="K7149">
        <v>35.634419999999999</v>
      </c>
      <c r="L7149">
        <v>-83.999750000000006</v>
      </c>
      <c r="M7149" s="100" t="s">
        <v>38378</v>
      </c>
      <c r="N7149" t="s">
        <v>26202</v>
      </c>
      <c r="O7149" t="s">
        <v>42293</v>
      </c>
      <c r="P7149">
        <v>3</v>
      </c>
      <c r="Q7149" t="s">
        <v>28451</v>
      </c>
      <c r="R7149" t="s">
        <v>25825</v>
      </c>
      <c r="S7149" t="s">
        <v>26197</v>
      </c>
      <c r="T7149"/>
      <c r="U7149" t="s">
        <v>26198</v>
      </c>
      <c r="V7149" t="s">
        <v>26204</v>
      </c>
      <c r="Y7149" s="97"/>
      <c r="AA7149" s="91" t="str">
        <v>SIXMI005.1BT</v>
      </c>
    </row>
    <row r="7150" spans="1:27" s="91" customFormat="1" ht="15" customHeight="1" x14ac:dyDescent="0.35">
      <c r="A7150" t="s">
        <v>21298</v>
      </c>
      <c r="B7150" t="s">
        <v>21297</v>
      </c>
      <c r="C7150" t="s">
        <v>21291</v>
      </c>
      <c r="D7150" t="s">
        <v>41749</v>
      </c>
      <c r="E7150"/>
      <c r="F7150" t="s">
        <v>28998</v>
      </c>
      <c r="G7150"/>
      <c r="H7150">
        <v>6.6</v>
      </c>
      <c r="I7150">
        <v>6.56</v>
      </c>
      <c r="J7150" t="s">
        <v>15</v>
      </c>
      <c r="K7150">
        <v>35.646423110000001</v>
      </c>
      <c r="L7150">
        <v>-83.983351639999995</v>
      </c>
      <c r="M7150" s="100" t="s">
        <v>38378</v>
      </c>
      <c r="N7150" t="s">
        <v>26202</v>
      </c>
      <c r="O7150" t="s">
        <v>42293</v>
      </c>
      <c r="P7150">
        <v>3</v>
      </c>
      <c r="Q7150" t="s">
        <v>28451</v>
      </c>
      <c r="R7150" t="s">
        <v>25825</v>
      </c>
      <c r="S7150" t="s">
        <v>26197</v>
      </c>
      <c r="T7150"/>
      <c r="U7150" t="s">
        <v>26198</v>
      </c>
      <c r="V7150" t="s">
        <v>26204</v>
      </c>
      <c r="Y7150" s="97"/>
      <c r="AA7150" s="91" t="str">
        <v>SIXMI006.6BT</v>
      </c>
    </row>
    <row r="7151" spans="1:27" s="91" customFormat="1" ht="15" customHeight="1" x14ac:dyDescent="0.35">
      <c r="A7151" t="s">
        <v>21300</v>
      </c>
      <c r="B7151" t="s">
        <v>21299</v>
      </c>
      <c r="C7151" t="s">
        <v>21301</v>
      </c>
      <c r="D7151" t="s">
        <v>21302</v>
      </c>
      <c r="E7151"/>
      <c r="F7151" t="s">
        <v>115</v>
      </c>
      <c r="G7151"/>
      <c r="H7151">
        <v>0.5</v>
      </c>
      <c r="I7151">
        <v>6.66</v>
      </c>
      <c r="J7151" t="s">
        <v>249</v>
      </c>
      <c r="K7151">
        <v>35.585999999999999</v>
      </c>
      <c r="L7151">
        <v>-85.190899999999999</v>
      </c>
      <c r="M7151" s="100" t="s">
        <v>38393</v>
      </c>
      <c r="N7151" t="s">
        <v>59</v>
      </c>
      <c r="O7151" t="s">
        <v>42283</v>
      </c>
      <c r="P7151">
        <v>5</v>
      </c>
      <c r="Q7151" t="s">
        <v>28452</v>
      </c>
      <c r="R7151" t="s">
        <v>25802</v>
      </c>
      <c r="S7151" t="s">
        <v>26197</v>
      </c>
      <c r="T7151"/>
      <c r="U7151" t="s">
        <v>26198</v>
      </c>
      <c r="V7151" t="s">
        <v>26199</v>
      </c>
      <c r="W7151" s="91" t="s">
        <v>36017</v>
      </c>
      <c r="X7151" s="91" t="s">
        <v>33697</v>
      </c>
      <c r="Y7151" s="97"/>
      <c r="AA7151" s="91" t="str">
        <v>SKILL000.5BL</v>
      </c>
    </row>
    <row r="7152" spans="1:27" s="91" customFormat="1" ht="15" customHeight="1" x14ac:dyDescent="0.35">
      <c r="A7152" t="s">
        <v>21304</v>
      </c>
      <c r="B7152" t="s">
        <v>21303</v>
      </c>
      <c r="C7152" t="s">
        <v>21301</v>
      </c>
      <c r="D7152" t="s">
        <v>21305</v>
      </c>
      <c r="E7152"/>
      <c r="F7152" t="s">
        <v>115</v>
      </c>
      <c r="G7152"/>
      <c r="H7152">
        <v>2.1</v>
      </c>
      <c r="I7152">
        <v>3.25</v>
      </c>
      <c r="J7152" t="s">
        <v>249</v>
      </c>
      <c r="K7152">
        <v>35.580550000000002</v>
      </c>
      <c r="L7152">
        <v>-85.174869999999999</v>
      </c>
      <c r="M7152" s="100" t="s">
        <v>38393</v>
      </c>
      <c r="N7152" t="s">
        <v>59</v>
      </c>
      <c r="O7152" t="s">
        <v>42283</v>
      </c>
      <c r="P7152">
        <v>5</v>
      </c>
      <c r="Q7152" t="s">
        <v>28452</v>
      </c>
      <c r="R7152" t="s">
        <v>25802</v>
      </c>
      <c r="S7152" t="s">
        <v>26197</v>
      </c>
      <c r="T7152"/>
      <c r="U7152" t="s">
        <v>26198</v>
      </c>
      <c r="V7152" t="s">
        <v>26199</v>
      </c>
      <c r="X7152" s="91" t="s">
        <v>33698</v>
      </c>
      <c r="Y7152" s="97"/>
      <c r="AA7152" s="91" t="str">
        <v>SKILL002.1BL</v>
      </c>
    </row>
    <row r="7153" spans="1:27" s="91" customFormat="1" ht="15" customHeight="1" x14ac:dyDescent="0.35">
      <c r="A7153" t="s">
        <v>21307</v>
      </c>
      <c r="B7153" t="s">
        <v>21306</v>
      </c>
      <c r="C7153" t="s">
        <v>21308</v>
      </c>
      <c r="D7153" t="s">
        <v>21309</v>
      </c>
      <c r="E7153"/>
      <c r="F7153" t="s">
        <v>115</v>
      </c>
      <c r="G7153"/>
      <c r="H7153">
        <v>0.2</v>
      </c>
      <c r="I7153">
        <v>0.5</v>
      </c>
      <c r="J7153" t="s">
        <v>249</v>
      </c>
      <c r="K7153">
        <v>35.581499999999998</v>
      </c>
      <c r="L7153">
        <v>-85.174499999999995</v>
      </c>
      <c r="M7153" s="100" t="s">
        <v>38393</v>
      </c>
      <c r="N7153" t="s">
        <v>59</v>
      </c>
      <c r="O7153" t="s">
        <v>42283</v>
      </c>
      <c r="P7153">
        <v>5</v>
      </c>
      <c r="Q7153" t="s">
        <v>28452</v>
      </c>
      <c r="R7153" t="s">
        <v>25802</v>
      </c>
      <c r="S7153" t="s">
        <v>26197</v>
      </c>
      <c r="T7153"/>
      <c r="U7153" t="s">
        <v>26198</v>
      </c>
      <c r="V7153" t="s">
        <v>26199</v>
      </c>
      <c r="W7153" s="91" t="s">
        <v>21310</v>
      </c>
      <c r="X7153" s="91" t="s">
        <v>33699</v>
      </c>
      <c r="Y7153" s="97"/>
      <c r="AA7153" s="91" t="str">
        <v>SKILL1.6T0.2BL</v>
      </c>
    </row>
    <row r="7154" spans="1:27" s="91" customFormat="1" ht="15" customHeight="1" x14ac:dyDescent="0.35">
      <c r="A7154" t="s">
        <v>21312</v>
      </c>
      <c r="B7154" t="s">
        <v>21311</v>
      </c>
      <c r="C7154" t="s">
        <v>21308</v>
      </c>
      <c r="D7154" t="s">
        <v>21305</v>
      </c>
      <c r="E7154"/>
      <c r="F7154" t="s">
        <v>115</v>
      </c>
      <c r="G7154"/>
      <c r="H7154">
        <v>0.1</v>
      </c>
      <c r="I7154">
        <v>0.34</v>
      </c>
      <c r="J7154" t="s">
        <v>249</v>
      </c>
      <c r="K7154">
        <v>35.580480000000001</v>
      </c>
      <c r="L7154">
        <v>-85.174959999999999</v>
      </c>
      <c r="M7154" s="100" t="s">
        <v>38393</v>
      </c>
      <c r="N7154" t="s">
        <v>59</v>
      </c>
      <c r="O7154" t="s">
        <v>42283</v>
      </c>
      <c r="P7154">
        <v>5</v>
      </c>
      <c r="Q7154" t="s">
        <v>28452</v>
      </c>
      <c r="R7154" t="s">
        <v>25802</v>
      </c>
      <c r="S7154" t="s">
        <v>26197</v>
      </c>
      <c r="T7154"/>
      <c r="U7154" t="s">
        <v>26198</v>
      </c>
      <c r="V7154" t="s">
        <v>26199</v>
      </c>
      <c r="X7154" s="91" t="s">
        <v>33700</v>
      </c>
      <c r="Y7154" s="97"/>
      <c r="AA7154" s="91" t="str">
        <v>SKILL2.1T0.1BL</v>
      </c>
    </row>
    <row r="7155" spans="1:27" s="91" customFormat="1" ht="15" customHeight="1" x14ac:dyDescent="0.35">
      <c r="A7155" t="s">
        <v>21314</v>
      </c>
      <c r="B7155" t="s">
        <v>21313</v>
      </c>
      <c r="C7155" t="s">
        <v>21315</v>
      </c>
      <c r="D7155" t="s">
        <v>21316</v>
      </c>
      <c r="E7155"/>
      <c r="F7155" t="s">
        <v>28994</v>
      </c>
      <c r="G7155"/>
      <c r="H7155">
        <v>0.8</v>
      </c>
      <c r="I7155">
        <v>1.51</v>
      </c>
      <c r="J7155" t="s">
        <v>64</v>
      </c>
      <c r="K7155">
        <v>36.188420000000001</v>
      </c>
      <c r="L7155">
        <v>-83.076890000000006</v>
      </c>
      <c r="M7155" s="100" t="s">
        <v>38387</v>
      </c>
      <c r="N7155" t="s">
        <v>26214</v>
      </c>
      <c r="O7155" t="s">
        <v>42189</v>
      </c>
      <c r="P7155">
        <v>5</v>
      </c>
      <c r="Q7155" t="s">
        <v>30869</v>
      </c>
      <c r="R7155" t="s">
        <v>25821</v>
      </c>
      <c r="S7155" t="s">
        <v>26197</v>
      </c>
      <c r="T7155"/>
      <c r="U7155" t="s">
        <v>26198</v>
      </c>
      <c r="V7155" t="s">
        <v>26204</v>
      </c>
      <c r="Y7155" s="97"/>
      <c r="AA7155" s="91" t="str">
        <v>SKIPP000.8GE</v>
      </c>
    </row>
    <row r="7156" spans="1:27" s="91" customFormat="1" ht="15" customHeight="1" x14ac:dyDescent="0.35">
      <c r="A7156" t="s">
        <v>21318</v>
      </c>
      <c r="B7156" t="s">
        <v>21317</v>
      </c>
      <c r="C7156" t="s">
        <v>21315</v>
      </c>
      <c r="D7156" t="s">
        <v>21319</v>
      </c>
      <c r="E7156"/>
      <c r="F7156" t="s">
        <v>9</v>
      </c>
      <c r="G7156"/>
      <c r="H7156">
        <v>1.3</v>
      </c>
      <c r="I7156">
        <v>6.64</v>
      </c>
      <c r="J7156" t="s">
        <v>3832</v>
      </c>
      <c r="K7156">
        <v>35.137799999999999</v>
      </c>
      <c r="L7156">
        <v>-88.81183</v>
      </c>
      <c r="M7156" s="100" t="s">
        <v>38377</v>
      </c>
      <c r="N7156" t="s">
        <v>26200</v>
      </c>
      <c r="O7156" t="s">
        <v>42294</v>
      </c>
      <c r="P7156">
        <v>4</v>
      </c>
      <c r="Q7156" t="s">
        <v>28453</v>
      </c>
      <c r="R7156" t="s">
        <v>25828</v>
      </c>
      <c r="S7156" t="s">
        <v>26197</v>
      </c>
      <c r="T7156"/>
      <c r="U7156" t="s">
        <v>26198</v>
      </c>
      <c r="V7156" t="s">
        <v>26199</v>
      </c>
      <c r="W7156" s="91" t="s">
        <v>21320</v>
      </c>
      <c r="X7156" s="91" t="s">
        <v>33701</v>
      </c>
      <c r="Y7156" s="97"/>
      <c r="AA7156" s="91" t="str">
        <v>SKIPP001.3HR</v>
      </c>
    </row>
    <row r="7157" spans="1:27" s="91" customFormat="1" ht="15" customHeight="1" x14ac:dyDescent="0.35">
      <c r="A7157" t="s">
        <v>21322</v>
      </c>
      <c r="B7157" t="s">
        <v>21321</v>
      </c>
      <c r="C7157" t="s">
        <v>21323</v>
      </c>
      <c r="D7157" t="s">
        <v>21324</v>
      </c>
      <c r="E7157"/>
      <c r="F7157" t="s">
        <v>28983</v>
      </c>
      <c r="G7157"/>
      <c r="H7157">
        <v>0.1</v>
      </c>
      <c r="I7157">
        <v>2.0699999999999998</v>
      </c>
      <c r="J7157" t="s">
        <v>244</v>
      </c>
      <c r="K7157">
        <v>36.449800000000003</v>
      </c>
      <c r="L7157">
        <v>-81.899299999999997</v>
      </c>
      <c r="M7157" s="100" t="s">
        <v>38455</v>
      </c>
      <c r="N7157" t="s">
        <v>26332</v>
      </c>
      <c r="O7157" t="s">
        <v>42295</v>
      </c>
      <c r="P7157">
        <v>1</v>
      </c>
      <c r="Q7157" t="s">
        <v>28454</v>
      </c>
      <c r="R7157" t="s">
        <v>25821</v>
      </c>
      <c r="S7157" t="s">
        <v>26197</v>
      </c>
      <c r="T7157"/>
      <c r="U7157" t="s">
        <v>26198</v>
      </c>
      <c r="V7157" t="s">
        <v>26204</v>
      </c>
      <c r="W7157" s="91" t="s">
        <v>21325</v>
      </c>
      <c r="X7157" s="91" t="s">
        <v>33702</v>
      </c>
      <c r="Y7157" s="97"/>
      <c r="AA7157" s="91" t="str">
        <v>SLABT000.1JO</v>
      </c>
    </row>
    <row r="7158" spans="1:27" s="91" customFormat="1" ht="15" customHeight="1" x14ac:dyDescent="0.35">
      <c r="A7158" t="s">
        <v>21327</v>
      </c>
      <c r="B7158" t="s">
        <v>21326</v>
      </c>
      <c r="C7158" t="s">
        <v>21328</v>
      </c>
      <c r="D7158" t="s">
        <v>21329</v>
      </c>
      <c r="E7158"/>
      <c r="F7158" t="s">
        <v>33</v>
      </c>
      <c r="G7158"/>
      <c r="H7158">
        <v>0.1</v>
      </c>
      <c r="I7158">
        <v>7.77</v>
      </c>
      <c r="J7158" t="s">
        <v>253</v>
      </c>
      <c r="K7158">
        <v>36.338889000000002</v>
      </c>
      <c r="L7158">
        <v>-86.718610999999996</v>
      </c>
      <c r="M7158" s="100" t="s">
        <v>38414</v>
      </c>
      <c r="N7158" t="s">
        <v>26254</v>
      </c>
      <c r="O7158" t="s">
        <v>42274</v>
      </c>
      <c r="P7158">
        <v>5</v>
      </c>
      <c r="Q7158" t="s">
        <v>28455</v>
      </c>
      <c r="R7158" t="s">
        <v>25829</v>
      </c>
      <c r="S7158" t="s">
        <v>26197</v>
      </c>
      <c r="T7158"/>
      <c r="U7158" t="s">
        <v>26198</v>
      </c>
      <c r="V7158" t="s">
        <v>26199</v>
      </c>
      <c r="X7158" s="91" t="s">
        <v>34418</v>
      </c>
      <c r="Y7158" s="97"/>
      <c r="AA7158" s="91" t="str">
        <v>SLATE000.1SR</v>
      </c>
    </row>
    <row r="7159" spans="1:27" s="91" customFormat="1" ht="15" customHeight="1" x14ac:dyDescent="0.35">
      <c r="A7159" t="s">
        <v>21331</v>
      </c>
      <c r="B7159" t="s">
        <v>21330</v>
      </c>
      <c r="C7159" t="s">
        <v>21332</v>
      </c>
      <c r="D7159" t="s">
        <v>21333</v>
      </c>
      <c r="E7159"/>
      <c r="F7159" t="s">
        <v>28994</v>
      </c>
      <c r="G7159"/>
      <c r="H7159">
        <v>0.2</v>
      </c>
      <c r="I7159">
        <v>0.95</v>
      </c>
      <c r="J7159" t="s">
        <v>270</v>
      </c>
      <c r="K7159">
        <v>36.538643999999998</v>
      </c>
      <c r="L7159">
        <v>-82.606712999999999</v>
      </c>
      <c r="M7159" s="100" t="s">
        <v>38388</v>
      </c>
      <c r="N7159" t="s">
        <v>18813</v>
      </c>
      <c r="O7159" t="s">
        <v>42240</v>
      </c>
      <c r="P7159">
        <v>4</v>
      </c>
      <c r="Q7159" t="s">
        <v>33703</v>
      </c>
      <c r="R7159" t="s">
        <v>25821</v>
      </c>
      <c r="S7159" t="s">
        <v>26197</v>
      </c>
      <c r="T7159"/>
      <c r="U7159" t="s">
        <v>26198</v>
      </c>
      <c r="V7159" t="s">
        <v>26204</v>
      </c>
      <c r="X7159" s="91" t="s">
        <v>40193</v>
      </c>
      <c r="Y7159" s="97"/>
      <c r="AA7159" s="91" t="str">
        <v>SLATE000.2SU</v>
      </c>
    </row>
    <row r="7160" spans="1:27" s="91" customFormat="1" ht="15" customHeight="1" x14ac:dyDescent="0.35">
      <c r="A7160" t="s">
        <v>21335</v>
      </c>
      <c r="B7160" t="s">
        <v>21334</v>
      </c>
      <c r="C7160" t="s">
        <v>21328</v>
      </c>
      <c r="D7160" t="s">
        <v>21336</v>
      </c>
      <c r="E7160"/>
      <c r="F7160" t="s">
        <v>33</v>
      </c>
      <c r="G7160"/>
      <c r="H7160">
        <v>0.3</v>
      </c>
      <c r="I7160">
        <v>7.72</v>
      </c>
      <c r="J7160" t="s">
        <v>253</v>
      </c>
      <c r="K7160">
        <v>36.343055999999997</v>
      </c>
      <c r="L7160">
        <v>-86.716669999999993</v>
      </c>
      <c r="M7160" s="100" t="s">
        <v>38414</v>
      </c>
      <c r="N7160" t="s">
        <v>26254</v>
      </c>
      <c r="O7160" t="s">
        <v>42274</v>
      </c>
      <c r="P7160">
        <v>5</v>
      </c>
      <c r="Q7160" t="s">
        <v>28455</v>
      </c>
      <c r="R7160" t="s">
        <v>25829</v>
      </c>
      <c r="S7160" t="s">
        <v>26197</v>
      </c>
      <c r="T7160"/>
      <c r="U7160" t="s">
        <v>26198</v>
      </c>
      <c r="V7160" t="s">
        <v>26199</v>
      </c>
      <c r="X7160" s="91" t="s">
        <v>36018</v>
      </c>
      <c r="Y7160" s="97"/>
      <c r="AA7160" s="91" t="str">
        <v>SLATE000.3SR</v>
      </c>
    </row>
    <row r="7161" spans="1:27" s="91" customFormat="1" ht="15" customHeight="1" x14ac:dyDescent="0.35">
      <c r="A7161" t="s">
        <v>21338</v>
      </c>
      <c r="B7161" t="s">
        <v>21337</v>
      </c>
      <c r="C7161" t="s">
        <v>21339</v>
      </c>
      <c r="D7161" t="s">
        <v>21340</v>
      </c>
      <c r="E7161"/>
      <c r="F7161" t="s">
        <v>28994</v>
      </c>
      <c r="G7161"/>
      <c r="H7161">
        <v>1</v>
      </c>
      <c r="I7161">
        <v>5.5</v>
      </c>
      <c r="J7161" t="s">
        <v>346</v>
      </c>
      <c r="K7161">
        <v>36.114100000000001</v>
      </c>
      <c r="L7161">
        <v>-83.168549999999996</v>
      </c>
      <c r="M7161" s="100" t="s">
        <v>38387</v>
      </c>
      <c r="N7161" t="s">
        <v>26214</v>
      </c>
      <c r="O7161" t="s">
        <v>42273</v>
      </c>
      <c r="P7161">
        <v>5</v>
      </c>
      <c r="Q7161" t="s">
        <v>33704</v>
      </c>
      <c r="R7161" t="s">
        <v>25825</v>
      </c>
      <c r="S7161" t="s">
        <v>26197</v>
      </c>
      <c r="T7161"/>
      <c r="U7161" t="s">
        <v>26198</v>
      </c>
      <c r="V7161" t="s">
        <v>26204</v>
      </c>
      <c r="Y7161" s="97"/>
      <c r="AA7161" s="91" t="str">
        <v>SLATE001.0CO</v>
      </c>
    </row>
    <row r="7162" spans="1:27" s="91" customFormat="1" ht="15" customHeight="1" x14ac:dyDescent="0.35">
      <c r="A7162" t="s">
        <v>21342</v>
      </c>
      <c r="B7162" t="s">
        <v>21341</v>
      </c>
      <c r="C7162" t="s">
        <v>21339</v>
      </c>
      <c r="D7162" t="s">
        <v>21343</v>
      </c>
      <c r="E7162"/>
      <c r="F7162" t="s">
        <v>28994</v>
      </c>
      <c r="G7162" t="s">
        <v>44</v>
      </c>
      <c r="H7162">
        <v>1</v>
      </c>
      <c r="I7162">
        <v>2.29</v>
      </c>
      <c r="J7162" t="s">
        <v>64</v>
      </c>
      <c r="K7162">
        <v>36.084890000000001</v>
      </c>
      <c r="L7162">
        <v>-83.023489999999995</v>
      </c>
      <c r="M7162" s="100" t="s">
        <v>38387</v>
      </c>
      <c r="N7162" t="s">
        <v>26214</v>
      </c>
      <c r="O7162" t="s">
        <v>42726</v>
      </c>
      <c r="P7162">
        <v>5</v>
      </c>
      <c r="Q7162" t="s">
        <v>33705</v>
      </c>
      <c r="R7162" t="s">
        <v>25821</v>
      </c>
      <c r="S7162" t="s">
        <v>26197</v>
      </c>
      <c r="T7162"/>
      <c r="U7162" t="s">
        <v>26198</v>
      </c>
      <c r="V7162" t="s">
        <v>26204</v>
      </c>
      <c r="Y7162" s="97"/>
      <c r="AA7162" s="91" t="str">
        <v>SLATE001.0GE</v>
      </c>
    </row>
    <row r="7163" spans="1:27" s="91" customFormat="1" ht="15" customHeight="1" x14ac:dyDescent="0.35">
      <c r="A7163" t="s">
        <v>21345</v>
      </c>
      <c r="B7163" t="s">
        <v>21344</v>
      </c>
      <c r="C7163" t="s">
        <v>21328</v>
      </c>
      <c r="D7163" t="s">
        <v>21346</v>
      </c>
      <c r="E7163"/>
      <c r="F7163" t="s">
        <v>33</v>
      </c>
      <c r="G7163"/>
      <c r="H7163">
        <v>1.1000000000000001</v>
      </c>
      <c r="I7163">
        <v>7.48</v>
      </c>
      <c r="J7163" t="s">
        <v>253</v>
      </c>
      <c r="K7163">
        <v>36.35324</v>
      </c>
      <c r="L7163">
        <v>-86.713200000000001</v>
      </c>
      <c r="M7163" s="100" t="s">
        <v>38414</v>
      </c>
      <c r="N7163" t="s">
        <v>26254</v>
      </c>
      <c r="O7163" t="s">
        <v>42274</v>
      </c>
      <c r="P7163">
        <v>5</v>
      </c>
      <c r="Q7163" t="s">
        <v>33706</v>
      </c>
      <c r="R7163" t="s">
        <v>25829</v>
      </c>
      <c r="S7163" t="s">
        <v>26197</v>
      </c>
      <c r="T7163"/>
      <c r="U7163" t="s">
        <v>26198</v>
      </c>
      <c r="V7163" t="s">
        <v>26199</v>
      </c>
      <c r="X7163" s="91" t="s">
        <v>33707</v>
      </c>
      <c r="Y7163" s="97"/>
      <c r="AA7163" s="91" t="str">
        <v>SLATE001.1SR</v>
      </c>
    </row>
    <row r="7164" spans="1:27" s="91" customFormat="1" ht="15" customHeight="1" x14ac:dyDescent="0.35">
      <c r="A7164" t="s">
        <v>21348</v>
      </c>
      <c r="B7164" t="s">
        <v>21347</v>
      </c>
      <c r="C7164" t="s">
        <v>21349</v>
      </c>
      <c r="D7164" t="s">
        <v>21350</v>
      </c>
      <c r="E7164"/>
      <c r="F7164" t="s">
        <v>324</v>
      </c>
      <c r="G7164"/>
      <c r="H7164">
        <v>1.3</v>
      </c>
      <c r="I7164">
        <v>1.6</v>
      </c>
      <c r="J7164" t="s">
        <v>950</v>
      </c>
      <c r="K7164">
        <v>36.183889000000001</v>
      </c>
      <c r="L7164">
        <v>-84.194500000000005</v>
      </c>
      <c r="M7164" s="100" t="s">
        <v>38459</v>
      </c>
      <c r="N7164" t="s">
        <v>26343</v>
      </c>
      <c r="O7164" t="s">
        <v>42980</v>
      </c>
      <c r="P7164">
        <v>3</v>
      </c>
      <c r="Q7164" t="s">
        <v>28456</v>
      </c>
      <c r="R7164" t="s">
        <v>25825</v>
      </c>
      <c r="S7164" t="s">
        <v>26197</v>
      </c>
      <c r="T7164"/>
      <c r="U7164" t="s">
        <v>26198</v>
      </c>
      <c r="V7164" t="s">
        <v>26204</v>
      </c>
      <c r="X7164" s="91" t="s">
        <v>38422</v>
      </c>
      <c r="Y7164" s="97"/>
      <c r="AA7164" s="91" t="str">
        <v>SLATE001.3AN</v>
      </c>
    </row>
    <row r="7165" spans="1:27" s="91" customFormat="1" ht="15" customHeight="1" x14ac:dyDescent="0.35">
      <c r="A7165" t="s">
        <v>21352</v>
      </c>
      <c r="B7165" t="s">
        <v>21351</v>
      </c>
      <c r="C7165" t="s">
        <v>21339</v>
      </c>
      <c r="D7165" t="s">
        <v>21353</v>
      </c>
      <c r="E7165"/>
      <c r="F7165" t="s">
        <v>28994</v>
      </c>
      <c r="G7165"/>
      <c r="H7165">
        <v>1.5</v>
      </c>
      <c r="I7165">
        <v>5.23</v>
      </c>
      <c r="J7165" t="s">
        <v>346</v>
      </c>
      <c r="K7165">
        <v>36.10895</v>
      </c>
      <c r="L7165">
        <v>-83.16422</v>
      </c>
      <c r="M7165" s="100" t="s">
        <v>38387</v>
      </c>
      <c r="N7165" t="s">
        <v>26214</v>
      </c>
      <c r="O7165" t="s">
        <v>42273</v>
      </c>
      <c r="P7165">
        <v>5</v>
      </c>
      <c r="Q7165" t="s">
        <v>33704</v>
      </c>
      <c r="R7165" t="s">
        <v>25825</v>
      </c>
      <c r="S7165" t="s">
        <v>26197</v>
      </c>
      <c r="T7165"/>
      <c r="U7165" t="s">
        <v>26198</v>
      </c>
      <c r="V7165" t="s">
        <v>26204</v>
      </c>
      <c r="W7165" s="91" t="s">
        <v>21354</v>
      </c>
      <c r="X7165" s="91" t="s">
        <v>36019</v>
      </c>
      <c r="Y7165" s="97"/>
      <c r="AA7165" s="91" t="str">
        <v>SLATE001.5CO</v>
      </c>
    </row>
    <row r="7166" spans="1:27" s="91" customFormat="1" ht="15" customHeight="1" x14ac:dyDescent="0.35">
      <c r="A7166" s="310" t="s">
        <v>41750</v>
      </c>
      <c r="B7166" s="310" t="s">
        <v>41751</v>
      </c>
      <c r="C7166" s="310" t="s">
        <v>21339</v>
      </c>
      <c r="D7166" s="310" t="s">
        <v>41752</v>
      </c>
      <c r="E7166" s="310"/>
      <c r="F7166" s="310" t="s">
        <v>28994</v>
      </c>
      <c r="G7166" s="310"/>
      <c r="H7166" s="314">
        <v>2.2000000000000002</v>
      </c>
      <c r="I7166" s="314">
        <v>3.94</v>
      </c>
      <c r="J7166" s="310" t="s">
        <v>346</v>
      </c>
      <c r="K7166" s="314">
        <v>36.099960000000003</v>
      </c>
      <c r="L7166" s="314">
        <v>-83.164929999999998</v>
      </c>
      <c r="M7166" s="314" t="s">
        <v>38387</v>
      </c>
      <c r="N7166" s="310" t="s">
        <v>26214</v>
      </c>
      <c r="O7166" s="310" t="s">
        <v>39840</v>
      </c>
      <c r="P7166" s="314">
        <v>5</v>
      </c>
      <c r="Q7166" s="310" t="s">
        <v>33704</v>
      </c>
      <c r="R7166" s="310" t="s">
        <v>25825</v>
      </c>
      <c r="S7166" s="310" t="s">
        <v>26197</v>
      </c>
      <c r="T7166" s="310"/>
      <c r="U7166" s="310" t="s">
        <v>26198</v>
      </c>
      <c r="V7166" s="310" t="s">
        <v>26204</v>
      </c>
      <c r="Y7166" s="97"/>
      <c r="AA7166" s="91" t="str">
        <v>SLATE002.2CO</v>
      </c>
    </row>
    <row r="7167" spans="1:27" s="91" customFormat="1" ht="15" customHeight="1" x14ac:dyDescent="0.35">
      <c r="A7167" t="s">
        <v>21356</v>
      </c>
      <c r="B7167" t="s">
        <v>21355</v>
      </c>
      <c r="C7167" t="s">
        <v>21357</v>
      </c>
      <c r="D7167" t="s">
        <v>21346</v>
      </c>
      <c r="E7167"/>
      <c r="F7167" t="s">
        <v>33</v>
      </c>
      <c r="G7167"/>
      <c r="H7167">
        <v>0.1</v>
      </c>
      <c r="I7167">
        <v>7.48</v>
      </c>
      <c r="J7167" t="s">
        <v>253</v>
      </c>
      <c r="K7167">
        <v>36.351666999999999</v>
      </c>
      <c r="L7167">
        <v>-86.713333000000006</v>
      </c>
      <c r="M7167" s="100" t="s">
        <v>38414</v>
      </c>
      <c r="N7167" t="s">
        <v>26254</v>
      </c>
      <c r="O7167" t="s">
        <v>42274</v>
      </c>
      <c r="P7167">
        <v>5</v>
      </c>
      <c r="Q7167" t="s">
        <v>33706</v>
      </c>
      <c r="R7167" t="s">
        <v>25829</v>
      </c>
      <c r="S7167" t="s">
        <v>26197</v>
      </c>
      <c r="T7167"/>
      <c r="U7167" t="s">
        <v>26198</v>
      </c>
      <c r="V7167" t="s">
        <v>26199</v>
      </c>
      <c r="W7167" s="91" t="s">
        <v>21358</v>
      </c>
      <c r="X7167" s="91" t="s">
        <v>33708</v>
      </c>
      <c r="Y7167" s="97"/>
      <c r="AA7167" s="91" t="str">
        <v>SLATE1.0T0.1SR</v>
      </c>
    </row>
    <row r="7168" spans="1:27" s="91" customFormat="1" ht="15" customHeight="1" x14ac:dyDescent="0.35">
      <c r="A7168" s="310" t="s">
        <v>43641</v>
      </c>
      <c r="B7168" s="310" t="s">
        <v>43642</v>
      </c>
      <c r="C7168" s="310" t="s">
        <v>43643</v>
      </c>
      <c r="D7168" s="310" t="s">
        <v>43644</v>
      </c>
      <c r="E7168" s="310"/>
      <c r="F7168" s="310" t="s">
        <v>29010</v>
      </c>
      <c r="G7168" s="310"/>
      <c r="H7168" s="314">
        <v>0.4</v>
      </c>
      <c r="I7168" s="314">
        <v>0.24</v>
      </c>
      <c r="J7168" s="310" t="s">
        <v>398</v>
      </c>
      <c r="K7168" s="314">
        <v>36.485259999999997</v>
      </c>
      <c r="L7168" s="314">
        <v>-83.883809999999997</v>
      </c>
      <c r="M7168" s="314" t="s">
        <v>38417</v>
      </c>
      <c r="N7168" s="310" t="s">
        <v>26260</v>
      </c>
      <c r="O7168" s="310" t="s">
        <v>40303</v>
      </c>
      <c r="P7168" s="314">
        <v>4</v>
      </c>
      <c r="Q7168" s="310" t="s">
        <v>29844</v>
      </c>
      <c r="R7168" s="310" t="s">
        <v>25825</v>
      </c>
      <c r="S7168" s="310" t="s">
        <v>26197</v>
      </c>
      <c r="T7168" s="310"/>
      <c r="U7168" s="310" t="s">
        <v>26198</v>
      </c>
      <c r="V7168" s="310" t="s">
        <v>26204</v>
      </c>
      <c r="W7168" s="91" t="s">
        <v>43645</v>
      </c>
      <c r="X7168" s="91" t="s">
        <v>43646</v>
      </c>
      <c r="Y7168" s="97"/>
      <c r="AA7168" s="91" t="str">
        <v>SLICK_G0.4CL</v>
      </c>
    </row>
    <row r="7169" spans="1:27" s="91" customFormat="1" ht="15" customHeight="1" x14ac:dyDescent="0.35">
      <c r="A7169" t="s">
        <v>21360</v>
      </c>
      <c r="B7169" t="s">
        <v>21359</v>
      </c>
      <c r="C7169" t="s">
        <v>21361</v>
      </c>
      <c r="D7169" t="s">
        <v>21362</v>
      </c>
      <c r="E7169"/>
      <c r="F7169" t="s">
        <v>29010</v>
      </c>
      <c r="G7169"/>
      <c r="H7169">
        <v>0.5</v>
      </c>
      <c r="I7169">
        <v>1.5</v>
      </c>
      <c r="J7169" t="s">
        <v>398</v>
      </c>
      <c r="K7169">
        <v>36.521140000000003</v>
      </c>
      <c r="L7169">
        <v>-83.851889999999997</v>
      </c>
      <c r="M7169" s="100" t="s">
        <v>38417</v>
      </c>
      <c r="N7169" t="s">
        <v>26260</v>
      </c>
      <c r="O7169" t="s">
        <v>42275</v>
      </c>
      <c r="P7169">
        <v>4</v>
      </c>
      <c r="Q7169" t="s">
        <v>33709</v>
      </c>
      <c r="R7169" t="s">
        <v>25825</v>
      </c>
      <c r="S7169" t="s">
        <v>26197</v>
      </c>
      <c r="T7169"/>
      <c r="U7169" t="s">
        <v>26198</v>
      </c>
      <c r="V7169" t="s">
        <v>26204</v>
      </c>
      <c r="X7169" s="91" t="s">
        <v>40194</v>
      </c>
      <c r="Y7169" s="97"/>
      <c r="AA7169" s="91" t="str">
        <v>SLICK000.5CL</v>
      </c>
    </row>
    <row r="7170" spans="1:27" s="91" customFormat="1" ht="15" customHeight="1" x14ac:dyDescent="0.35">
      <c r="A7170" t="s">
        <v>21364</v>
      </c>
      <c r="B7170" t="s">
        <v>21363</v>
      </c>
      <c r="C7170" t="s">
        <v>21365</v>
      </c>
      <c r="D7170" t="s">
        <v>21366</v>
      </c>
      <c r="E7170"/>
      <c r="F7170" t="s">
        <v>9</v>
      </c>
      <c r="G7170"/>
      <c r="H7170">
        <v>0.9</v>
      </c>
      <c r="I7170">
        <v>6.27</v>
      </c>
      <c r="J7170" t="s">
        <v>896</v>
      </c>
      <c r="K7170">
        <v>36.1631</v>
      </c>
      <c r="L7170">
        <v>-88.372200000000007</v>
      </c>
      <c r="M7170" s="100" t="s">
        <v>38404</v>
      </c>
      <c r="N7170" t="s">
        <v>26243</v>
      </c>
      <c r="O7170" t="s">
        <v>42276</v>
      </c>
      <c r="P7170">
        <v>5</v>
      </c>
      <c r="Q7170" t="s">
        <v>33710</v>
      </c>
      <c r="R7170" t="s">
        <v>25816</v>
      </c>
      <c r="S7170" t="s">
        <v>26197</v>
      </c>
      <c r="T7170"/>
      <c r="U7170" t="s">
        <v>26198</v>
      </c>
      <c r="V7170" t="s">
        <v>26199</v>
      </c>
      <c r="W7170" s="91" t="s">
        <v>21367</v>
      </c>
      <c r="X7170" s="91" t="s">
        <v>33711</v>
      </c>
      <c r="Y7170" s="97"/>
      <c r="AA7170" s="91" t="str">
        <v>SLICK000.9HN</v>
      </c>
    </row>
    <row r="7171" spans="1:27" s="91" customFormat="1" ht="15" customHeight="1" x14ac:dyDescent="0.35">
      <c r="A7171" t="s">
        <v>21369</v>
      </c>
      <c r="B7171" t="s">
        <v>21368</v>
      </c>
      <c r="C7171" t="s">
        <v>21361</v>
      </c>
      <c r="D7171" t="s">
        <v>21370</v>
      </c>
      <c r="E7171"/>
      <c r="F7171" t="s">
        <v>29010</v>
      </c>
      <c r="G7171"/>
      <c r="H7171">
        <v>1.2</v>
      </c>
      <c r="I7171">
        <v>0.66</v>
      </c>
      <c r="J7171" t="s">
        <v>398</v>
      </c>
      <c r="K7171">
        <v>36.529519999999998</v>
      </c>
      <c r="L7171">
        <v>-83.853939999999994</v>
      </c>
      <c r="M7171" s="100" t="s">
        <v>38417</v>
      </c>
      <c r="N7171" t="s">
        <v>26260</v>
      </c>
      <c r="O7171" t="s">
        <v>42275</v>
      </c>
      <c r="P7171">
        <v>4</v>
      </c>
      <c r="Q7171" t="s">
        <v>33709</v>
      </c>
      <c r="R7171" t="s">
        <v>25825</v>
      </c>
      <c r="S7171" t="s">
        <v>26197</v>
      </c>
      <c r="T7171"/>
      <c r="U7171" t="s">
        <v>26198</v>
      </c>
      <c r="V7171" t="s">
        <v>26204</v>
      </c>
      <c r="X7171" s="91" t="s">
        <v>40195</v>
      </c>
      <c r="Y7171" s="97"/>
      <c r="AA7171" s="91" t="str">
        <v>SLICK001.2CL</v>
      </c>
    </row>
    <row r="7172" spans="1:27" s="91" customFormat="1" ht="15" customHeight="1" x14ac:dyDescent="0.35">
      <c r="A7172" t="s">
        <v>21372</v>
      </c>
      <c r="B7172" t="s">
        <v>21371</v>
      </c>
      <c r="C7172" t="s">
        <v>21361</v>
      </c>
      <c r="D7172" t="s">
        <v>21373</v>
      </c>
      <c r="E7172"/>
      <c r="F7172" t="s">
        <v>29010</v>
      </c>
      <c r="G7172"/>
      <c r="H7172">
        <v>1.8</v>
      </c>
      <c r="I7172">
        <v>0.59</v>
      </c>
      <c r="J7172" t="s">
        <v>398</v>
      </c>
      <c r="K7172">
        <v>36.5321</v>
      </c>
      <c r="L7172">
        <v>-83.852400000000003</v>
      </c>
      <c r="M7172" s="100" t="s">
        <v>38417</v>
      </c>
      <c r="N7172" t="s">
        <v>26260</v>
      </c>
      <c r="O7172" t="s">
        <v>42275</v>
      </c>
      <c r="P7172">
        <v>4</v>
      </c>
      <c r="Q7172" t="s">
        <v>33709</v>
      </c>
      <c r="R7172" t="s">
        <v>25825</v>
      </c>
      <c r="S7172" t="s">
        <v>26197</v>
      </c>
      <c r="T7172"/>
      <c r="U7172" t="s">
        <v>26198</v>
      </c>
      <c r="V7172" t="s">
        <v>26204</v>
      </c>
      <c r="W7172" s="91" t="s">
        <v>36020</v>
      </c>
      <c r="X7172" s="91" t="s">
        <v>33712</v>
      </c>
      <c r="Y7172" s="97"/>
      <c r="AA7172" s="91" t="str">
        <v>SLICK001.8CL</v>
      </c>
    </row>
    <row r="7173" spans="1:27" s="91" customFormat="1" ht="15" customHeight="1" x14ac:dyDescent="0.35">
      <c r="A7173" t="s">
        <v>21375</v>
      </c>
      <c r="B7173" t="s">
        <v>21374</v>
      </c>
      <c r="C7173" t="s">
        <v>21376</v>
      </c>
      <c r="D7173" t="s">
        <v>21377</v>
      </c>
      <c r="E7173"/>
      <c r="F7173" t="s">
        <v>33</v>
      </c>
      <c r="G7173"/>
      <c r="H7173">
        <v>2.7</v>
      </c>
      <c r="I7173">
        <v>9.76</v>
      </c>
      <c r="J7173" t="s">
        <v>1870</v>
      </c>
      <c r="K7173">
        <v>36.340277999999998</v>
      </c>
      <c r="L7173">
        <v>-85.802778000000004</v>
      </c>
      <c r="M7173" s="100" t="s">
        <v>38458</v>
      </c>
      <c r="N7173" t="s">
        <v>26340</v>
      </c>
      <c r="O7173" t="s">
        <v>42277</v>
      </c>
      <c r="P7173">
        <v>5</v>
      </c>
      <c r="Q7173" t="s">
        <v>33713</v>
      </c>
      <c r="R7173" t="s">
        <v>25812</v>
      </c>
      <c r="S7173" t="s">
        <v>26197</v>
      </c>
      <c r="T7173"/>
      <c r="U7173" t="s">
        <v>26198</v>
      </c>
      <c r="V7173" t="s">
        <v>26199</v>
      </c>
      <c r="Y7173" s="97"/>
      <c r="AA7173" s="91" t="str">
        <v>SLICK002.7JA</v>
      </c>
    </row>
    <row r="7174" spans="1:27" s="91" customFormat="1" ht="15" customHeight="1" x14ac:dyDescent="0.35">
      <c r="A7174" t="s">
        <v>21379</v>
      </c>
      <c r="B7174" t="s">
        <v>21378</v>
      </c>
      <c r="C7174" t="s">
        <v>21376</v>
      </c>
      <c r="D7174" t="s">
        <v>21380</v>
      </c>
      <c r="E7174"/>
      <c r="F7174" t="s">
        <v>29086</v>
      </c>
      <c r="G7174"/>
      <c r="H7174">
        <v>7.5</v>
      </c>
      <c r="I7174">
        <v>47.84</v>
      </c>
      <c r="J7174" t="s">
        <v>2764</v>
      </c>
      <c r="K7174">
        <v>36.613332999999997</v>
      </c>
      <c r="L7174">
        <v>-85.886110000000002</v>
      </c>
      <c r="M7174" s="100" t="s">
        <v>38456</v>
      </c>
      <c r="N7174" t="s">
        <v>26335</v>
      </c>
      <c r="O7174" t="s">
        <v>42278</v>
      </c>
      <c r="P7174">
        <v>4</v>
      </c>
      <c r="Q7174" t="s">
        <v>33714</v>
      </c>
      <c r="R7174" t="s">
        <v>25812</v>
      </c>
      <c r="S7174" t="s">
        <v>26197</v>
      </c>
      <c r="T7174"/>
      <c r="U7174" t="s">
        <v>26198</v>
      </c>
      <c r="V7174" t="s">
        <v>26199</v>
      </c>
      <c r="Y7174" s="97"/>
      <c r="AA7174" s="91" t="str">
        <v>SLICK007.5MA</v>
      </c>
    </row>
    <row r="7175" spans="1:27" s="91" customFormat="1" ht="15" customHeight="1" x14ac:dyDescent="0.35">
      <c r="A7175" t="s">
        <v>21382</v>
      </c>
      <c r="B7175" t="s">
        <v>21381</v>
      </c>
      <c r="C7175" t="s">
        <v>21376</v>
      </c>
      <c r="D7175" t="s">
        <v>21383</v>
      </c>
      <c r="E7175"/>
      <c r="F7175" t="s">
        <v>29086</v>
      </c>
      <c r="G7175"/>
      <c r="H7175">
        <v>10.3</v>
      </c>
      <c r="I7175">
        <v>41.47</v>
      </c>
      <c r="J7175" t="s">
        <v>2764</v>
      </c>
      <c r="K7175">
        <v>36.591388999999999</v>
      </c>
      <c r="L7175">
        <v>-85.879990000000006</v>
      </c>
      <c r="M7175" s="100" t="s">
        <v>38456</v>
      </c>
      <c r="N7175" t="s">
        <v>26335</v>
      </c>
      <c r="O7175" t="s">
        <v>42278</v>
      </c>
      <c r="P7175">
        <v>4</v>
      </c>
      <c r="Q7175" t="s">
        <v>33714</v>
      </c>
      <c r="R7175" t="s">
        <v>25812</v>
      </c>
      <c r="S7175" t="s">
        <v>26197</v>
      </c>
      <c r="T7175"/>
      <c r="U7175" t="s">
        <v>26198</v>
      </c>
      <c r="V7175" t="s">
        <v>26199</v>
      </c>
      <c r="X7175" s="91" t="s">
        <v>33715</v>
      </c>
      <c r="Y7175" s="97"/>
      <c r="AA7175" s="91" t="str">
        <v>SLICK010.3MA</v>
      </c>
    </row>
    <row r="7176" spans="1:27" s="91" customFormat="1" ht="15" customHeight="1" x14ac:dyDescent="0.35">
      <c r="A7176" t="s">
        <v>21385</v>
      </c>
      <c r="B7176" t="s">
        <v>21384</v>
      </c>
      <c r="C7176" t="s">
        <v>21376</v>
      </c>
      <c r="D7176" t="s">
        <v>21386</v>
      </c>
      <c r="E7176"/>
      <c r="F7176" t="s">
        <v>29086</v>
      </c>
      <c r="G7176"/>
      <c r="H7176">
        <v>14.6</v>
      </c>
      <c r="I7176">
        <v>14.48</v>
      </c>
      <c r="J7176" t="s">
        <v>2764</v>
      </c>
      <c r="K7176">
        <v>36.552999999999997</v>
      </c>
      <c r="L7176">
        <v>-85.858999999999995</v>
      </c>
      <c r="M7176" s="100" t="s">
        <v>38456</v>
      </c>
      <c r="N7176" t="s">
        <v>26335</v>
      </c>
      <c r="O7176" t="s">
        <v>42278</v>
      </c>
      <c r="P7176">
        <v>4</v>
      </c>
      <c r="Q7176" t="s">
        <v>33716</v>
      </c>
      <c r="R7176" t="s">
        <v>25812</v>
      </c>
      <c r="S7176" t="s">
        <v>26197</v>
      </c>
      <c r="T7176"/>
      <c r="U7176" t="s">
        <v>26198</v>
      </c>
      <c r="V7176" t="s">
        <v>26199</v>
      </c>
      <c r="W7176" s="91" t="s">
        <v>21387</v>
      </c>
      <c r="X7176" s="91" t="s">
        <v>36021</v>
      </c>
      <c r="Y7176" s="97"/>
      <c r="AA7176" s="91" t="str">
        <v>SLICK014.5MA</v>
      </c>
    </row>
    <row r="7177" spans="1:27" s="91" customFormat="1" ht="15" customHeight="1" x14ac:dyDescent="0.35">
      <c r="A7177" t="s">
        <v>21387</v>
      </c>
      <c r="B7177" t="s">
        <v>21388</v>
      </c>
      <c r="C7177" t="s">
        <v>21376</v>
      </c>
      <c r="D7177" t="s">
        <v>21389</v>
      </c>
      <c r="E7177"/>
      <c r="F7177" t="s">
        <v>29086</v>
      </c>
      <c r="G7177"/>
      <c r="H7177">
        <v>14.6</v>
      </c>
      <c r="I7177">
        <v>14.48</v>
      </c>
      <c r="J7177" t="s">
        <v>2764</v>
      </c>
      <c r="K7177">
        <v>36.551940000000002</v>
      </c>
      <c r="L7177">
        <v>-85.857150000000004</v>
      </c>
      <c r="M7177" s="100" t="s">
        <v>38456</v>
      </c>
      <c r="N7177" t="s">
        <v>26335</v>
      </c>
      <c r="O7177" t="s">
        <v>42278</v>
      </c>
      <c r="P7177">
        <v>4</v>
      </c>
      <c r="Q7177" t="s">
        <v>33716</v>
      </c>
      <c r="R7177" t="s">
        <v>25812</v>
      </c>
      <c r="S7177" t="s">
        <v>26197</v>
      </c>
      <c r="T7177"/>
      <c r="U7177" t="s">
        <v>26198</v>
      </c>
      <c r="V7177" t="s">
        <v>26199</v>
      </c>
      <c r="W7177" s="91" t="s">
        <v>21390</v>
      </c>
      <c r="X7177" s="91" t="s">
        <v>33717</v>
      </c>
      <c r="Y7177" s="97"/>
      <c r="AA7177" s="91" t="str">
        <v>SLICK014.6MA</v>
      </c>
    </row>
    <row r="7178" spans="1:27" s="91" customFormat="1" ht="15" customHeight="1" x14ac:dyDescent="0.35">
      <c r="A7178" t="s">
        <v>21392</v>
      </c>
      <c r="B7178" t="s">
        <v>21391</v>
      </c>
      <c r="C7178" t="s">
        <v>21376</v>
      </c>
      <c r="D7178" t="s">
        <v>21393</v>
      </c>
      <c r="E7178"/>
      <c r="F7178" t="s">
        <v>29086</v>
      </c>
      <c r="G7178"/>
      <c r="H7178">
        <v>16.100000000000001</v>
      </c>
      <c r="I7178">
        <v>12.85</v>
      </c>
      <c r="J7178" t="s">
        <v>2764</v>
      </c>
      <c r="K7178">
        <v>36.540900000000001</v>
      </c>
      <c r="L7178">
        <v>-85.850200000000001</v>
      </c>
      <c r="M7178" s="100" t="s">
        <v>38456</v>
      </c>
      <c r="N7178" t="s">
        <v>26335</v>
      </c>
      <c r="O7178" t="s">
        <v>42278</v>
      </c>
      <c r="P7178">
        <v>4</v>
      </c>
      <c r="Q7178" t="s">
        <v>33716</v>
      </c>
      <c r="R7178" t="s">
        <v>25812</v>
      </c>
      <c r="S7178" t="s">
        <v>26197</v>
      </c>
      <c r="T7178"/>
      <c r="U7178" t="s">
        <v>26198</v>
      </c>
      <c r="V7178" t="s">
        <v>26199</v>
      </c>
      <c r="W7178" s="91" t="s">
        <v>36022</v>
      </c>
      <c r="X7178" s="91" t="s">
        <v>36023</v>
      </c>
      <c r="Y7178" s="97"/>
      <c r="AA7178" s="91" t="str">
        <v>SLICK016.1MA</v>
      </c>
    </row>
    <row r="7179" spans="1:27" s="91" customFormat="1" ht="15" customHeight="1" x14ac:dyDescent="0.35">
      <c r="A7179" t="s">
        <v>21395</v>
      </c>
      <c r="B7179" t="s">
        <v>21394</v>
      </c>
      <c r="C7179" t="s">
        <v>21376</v>
      </c>
      <c r="D7179" t="s">
        <v>21396</v>
      </c>
      <c r="E7179"/>
      <c r="F7179" t="s">
        <v>29086</v>
      </c>
      <c r="G7179"/>
      <c r="H7179">
        <v>17.3</v>
      </c>
      <c r="I7179">
        <v>7.11</v>
      </c>
      <c r="J7179" t="s">
        <v>2764</v>
      </c>
      <c r="K7179">
        <v>36.525359999999999</v>
      </c>
      <c r="L7179">
        <v>-85.846950000000007</v>
      </c>
      <c r="M7179" s="100" t="s">
        <v>38456</v>
      </c>
      <c r="N7179" t="s">
        <v>26335</v>
      </c>
      <c r="O7179" t="s">
        <v>42278</v>
      </c>
      <c r="P7179">
        <v>4</v>
      </c>
      <c r="Q7179" t="s">
        <v>33716</v>
      </c>
      <c r="R7179" t="s">
        <v>25812</v>
      </c>
      <c r="S7179" t="s">
        <v>26197</v>
      </c>
      <c r="T7179"/>
      <c r="U7179" t="s">
        <v>26198</v>
      </c>
      <c r="V7179" t="s">
        <v>26199</v>
      </c>
      <c r="W7179" s="91" t="s">
        <v>21397</v>
      </c>
      <c r="Y7179" s="97"/>
      <c r="AA7179" s="91" t="str">
        <v>SLICK017.3MA</v>
      </c>
    </row>
    <row r="7180" spans="1:27" s="91" customFormat="1" ht="15" customHeight="1" x14ac:dyDescent="0.35">
      <c r="A7180" t="s">
        <v>21399</v>
      </c>
      <c r="B7180" t="s">
        <v>21398</v>
      </c>
      <c r="C7180" t="s">
        <v>21400</v>
      </c>
      <c r="D7180" t="s">
        <v>21401</v>
      </c>
      <c r="E7180"/>
      <c r="F7180" t="s">
        <v>29090</v>
      </c>
      <c r="G7180"/>
      <c r="H7180">
        <v>0.2</v>
      </c>
      <c r="I7180">
        <v>0.7</v>
      </c>
      <c r="J7180" t="s">
        <v>625</v>
      </c>
      <c r="K7180">
        <v>36.020449999999997</v>
      </c>
      <c r="L7180">
        <v>-82.508740000000003</v>
      </c>
      <c r="M7180" s="100" t="s">
        <v>38387</v>
      </c>
      <c r="N7180" t="s">
        <v>26214</v>
      </c>
      <c r="O7180" t="s">
        <v>42096</v>
      </c>
      <c r="P7180">
        <v>5</v>
      </c>
      <c r="Q7180" t="s">
        <v>29675</v>
      </c>
      <c r="R7180" t="s">
        <v>25821</v>
      </c>
      <c r="S7180" t="s">
        <v>26197</v>
      </c>
      <c r="T7180"/>
      <c r="U7180" t="s">
        <v>26198</v>
      </c>
      <c r="V7180" t="s">
        <v>26204</v>
      </c>
      <c r="Y7180" s="97"/>
      <c r="AA7180" s="91" t="str">
        <v>SLIP000.2UC</v>
      </c>
    </row>
    <row r="7181" spans="1:27" s="91" customFormat="1" ht="15" customHeight="1" x14ac:dyDescent="0.35">
      <c r="A7181" t="s">
        <v>21403</v>
      </c>
      <c r="B7181" t="s">
        <v>21402</v>
      </c>
      <c r="C7181" t="s">
        <v>21404</v>
      </c>
      <c r="D7181" t="s">
        <v>21405</v>
      </c>
      <c r="E7181"/>
      <c r="F7181" t="s">
        <v>9</v>
      </c>
      <c r="G7181"/>
      <c r="H7181">
        <v>0.6</v>
      </c>
      <c r="I7181">
        <v>11.46</v>
      </c>
      <c r="J7181" t="s">
        <v>4536</v>
      </c>
      <c r="K7181">
        <v>35.405940000000001</v>
      </c>
      <c r="L7181">
        <v>-88.558149999999998</v>
      </c>
      <c r="M7181" s="100" t="s">
        <v>38381</v>
      </c>
      <c r="N7181" t="s">
        <v>26209</v>
      </c>
      <c r="O7181" t="s">
        <v>42279</v>
      </c>
      <c r="P7181">
        <v>1</v>
      </c>
      <c r="Q7181" t="s">
        <v>33718</v>
      </c>
      <c r="R7181" t="s">
        <v>25816</v>
      </c>
      <c r="S7181" t="s">
        <v>26197</v>
      </c>
      <c r="T7181"/>
      <c r="U7181" t="s">
        <v>26198</v>
      </c>
      <c r="V7181" t="s">
        <v>26199</v>
      </c>
      <c r="X7181" s="91" t="s">
        <v>36024</v>
      </c>
      <c r="Y7181" s="97"/>
      <c r="AA7181" s="91" t="str">
        <v>SLIPS000.6CS</v>
      </c>
    </row>
    <row r="7182" spans="1:27" s="91" customFormat="1" ht="15" customHeight="1" x14ac:dyDescent="0.35">
      <c r="A7182" t="s">
        <v>21407</v>
      </c>
      <c r="B7182" t="s">
        <v>21406</v>
      </c>
      <c r="C7182" t="s">
        <v>21408</v>
      </c>
      <c r="D7182" t="s">
        <v>21409</v>
      </c>
      <c r="E7182"/>
      <c r="F7182" t="s">
        <v>33</v>
      </c>
      <c r="G7182"/>
      <c r="H7182">
        <v>1.1000000000000001</v>
      </c>
      <c r="I7182">
        <v>0.03</v>
      </c>
      <c r="J7182" t="s">
        <v>34</v>
      </c>
      <c r="K7182">
        <v>35.615400000000001</v>
      </c>
      <c r="L7182">
        <v>-86.958200000000005</v>
      </c>
      <c r="M7182" s="100" t="s">
        <v>38389</v>
      </c>
      <c r="N7182" t="s">
        <v>26217</v>
      </c>
      <c r="O7182" t="s">
        <v>42280</v>
      </c>
      <c r="P7182">
        <v>4</v>
      </c>
      <c r="Q7182" t="s">
        <v>28457</v>
      </c>
      <c r="R7182" t="s">
        <v>25808</v>
      </c>
      <c r="S7182" t="s">
        <v>26197</v>
      </c>
      <c r="T7182"/>
      <c r="U7182" t="s">
        <v>26198</v>
      </c>
      <c r="V7182" t="s">
        <v>26199</v>
      </c>
      <c r="Y7182" s="97"/>
      <c r="AA7182" s="91" t="str">
        <v>SLOFT001.1MY</v>
      </c>
    </row>
    <row r="7183" spans="1:27" s="91" customFormat="1" ht="15" customHeight="1" x14ac:dyDescent="0.35">
      <c r="A7183" t="s">
        <v>21411</v>
      </c>
      <c r="B7183" t="s">
        <v>21410</v>
      </c>
      <c r="C7183" t="s">
        <v>21408</v>
      </c>
      <c r="D7183" t="s">
        <v>21412</v>
      </c>
      <c r="E7183"/>
      <c r="F7183" t="s">
        <v>33</v>
      </c>
      <c r="G7183"/>
      <c r="H7183">
        <v>0.1</v>
      </c>
      <c r="I7183">
        <v>0.03</v>
      </c>
      <c r="J7183" t="s">
        <v>34</v>
      </c>
      <c r="K7183">
        <v>35.614800000000002</v>
      </c>
      <c r="L7183">
        <v>-86.960300000000004</v>
      </c>
      <c r="M7183" s="100" t="s">
        <v>38389</v>
      </c>
      <c r="N7183" t="s">
        <v>26217</v>
      </c>
      <c r="O7183" t="s">
        <v>42280</v>
      </c>
      <c r="P7183">
        <v>4</v>
      </c>
      <c r="Q7183" t="s">
        <v>28457</v>
      </c>
      <c r="R7183" t="s">
        <v>25808</v>
      </c>
      <c r="S7183" t="s">
        <v>26197</v>
      </c>
      <c r="T7183"/>
      <c r="U7183" t="s">
        <v>26198</v>
      </c>
      <c r="V7183" t="s">
        <v>26199</v>
      </c>
      <c r="Y7183" s="97"/>
      <c r="AA7183" s="91" t="str">
        <v>SLOFT1.0T0.1MY</v>
      </c>
    </row>
    <row r="7184" spans="1:27" s="91" customFormat="1" ht="15" customHeight="1" x14ac:dyDescent="0.35">
      <c r="A7184" t="s">
        <v>21414</v>
      </c>
      <c r="B7184" t="s">
        <v>21413</v>
      </c>
      <c r="C7184" t="s">
        <v>21415</v>
      </c>
      <c r="D7184" t="s">
        <v>21416</v>
      </c>
      <c r="E7184"/>
      <c r="F7184" t="s">
        <v>33</v>
      </c>
      <c r="G7184"/>
      <c r="H7184">
        <v>0.2</v>
      </c>
      <c r="I7184">
        <v>0.04</v>
      </c>
      <c r="J7184" t="s">
        <v>34</v>
      </c>
      <c r="K7184">
        <v>35.616199999999999</v>
      </c>
      <c r="L7184">
        <v>-86.959900000000005</v>
      </c>
      <c r="M7184" s="100" t="s">
        <v>38389</v>
      </c>
      <c r="N7184" t="s">
        <v>26217</v>
      </c>
      <c r="O7184" t="s">
        <v>42280</v>
      </c>
      <c r="P7184">
        <v>4</v>
      </c>
      <c r="Q7184" t="s">
        <v>28457</v>
      </c>
      <c r="R7184" t="s">
        <v>25808</v>
      </c>
      <c r="S7184" t="s">
        <v>26197</v>
      </c>
      <c r="T7184"/>
      <c r="U7184" t="s">
        <v>26198</v>
      </c>
      <c r="V7184" t="s">
        <v>26199</v>
      </c>
      <c r="Y7184" s="97"/>
      <c r="AA7184" s="91" t="str">
        <v>SLOFT1.0T0.2MY</v>
      </c>
    </row>
    <row r="7185" spans="1:27" s="91" customFormat="1" ht="15" customHeight="1" x14ac:dyDescent="0.35">
      <c r="A7185" t="s">
        <v>21418</v>
      </c>
      <c r="B7185" t="s">
        <v>21417</v>
      </c>
      <c r="C7185" t="s">
        <v>21419</v>
      </c>
      <c r="D7185" t="s">
        <v>21420</v>
      </c>
      <c r="E7185"/>
      <c r="F7185" t="s">
        <v>44</v>
      </c>
      <c r="G7185"/>
      <c r="H7185">
        <v>0.1</v>
      </c>
      <c r="I7185">
        <v>0.83</v>
      </c>
      <c r="J7185" t="s">
        <v>319</v>
      </c>
      <c r="K7185">
        <v>36.207839999999997</v>
      </c>
      <c r="L7185">
        <v>-83.188119999999998</v>
      </c>
      <c r="M7185" s="100" t="s">
        <v>38387</v>
      </c>
      <c r="N7185" t="s">
        <v>26214</v>
      </c>
      <c r="O7185" t="s">
        <v>42264</v>
      </c>
      <c r="P7185">
        <v>5</v>
      </c>
      <c r="Q7185" t="s">
        <v>28458</v>
      </c>
      <c r="R7185" t="s">
        <v>25825</v>
      </c>
      <c r="S7185" t="s">
        <v>26197</v>
      </c>
      <c r="T7185"/>
      <c r="U7185" t="s">
        <v>26198</v>
      </c>
      <c r="V7185" t="s">
        <v>26204</v>
      </c>
      <c r="Y7185" s="97"/>
      <c r="AA7185" s="91" t="str">
        <v>SLOP000.1HA</v>
      </c>
    </row>
    <row r="7186" spans="1:27" s="91" customFormat="1" ht="15" customHeight="1" x14ac:dyDescent="0.35">
      <c r="A7186" t="s">
        <v>21422</v>
      </c>
      <c r="B7186" t="s">
        <v>21421</v>
      </c>
      <c r="C7186" t="s">
        <v>21423</v>
      </c>
      <c r="D7186" t="s">
        <v>21424</v>
      </c>
      <c r="E7186"/>
      <c r="F7186" t="s">
        <v>27</v>
      </c>
      <c r="G7186"/>
      <c r="H7186">
        <v>1</v>
      </c>
      <c r="I7186">
        <v>6.64</v>
      </c>
      <c r="J7186" t="s">
        <v>80</v>
      </c>
      <c r="K7186">
        <v>35.334200000000003</v>
      </c>
      <c r="L7186">
        <v>-89.347800000000007</v>
      </c>
      <c r="M7186" s="100" t="s">
        <v>38450</v>
      </c>
      <c r="N7186" t="s">
        <v>26319</v>
      </c>
      <c r="O7186" t="s">
        <v>43150</v>
      </c>
      <c r="P7186">
        <v>4</v>
      </c>
      <c r="Q7186" t="s">
        <v>28459</v>
      </c>
      <c r="R7186" t="s">
        <v>25828</v>
      </c>
      <c r="S7186" t="s">
        <v>26197</v>
      </c>
      <c r="T7186"/>
      <c r="U7186" t="s">
        <v>26198</v>
      </c>
      <c r="V7186" t="s">
        <v>26199</v>
      </c>
      <c r="X7186" s="91" t="s">
        <v>33720</v>
      </c>
      <c r="Y7186" s="97"/>
      <c r="AA7186" s="91" t="str">
        <v>SMART001.0FA</v>
      </c>
    </row>
    <row r="7187" spans="1:27" s="91" customFormat="1" ht="15" customHeight="1" x14ac:dyDescent="0.35">
      <c r="A7187" t="s">
        <v>21426</v>
      </c>
      <c r="B7187" t="s">
        <v>21425</v>
      </c>
      <c r="C7187" t="s">
        <v>21427</v>
      </c>
      <c r="D7187" t="s">
        <v>8813</v>
      </c>
      <c r="E7187"/>
      <c r="F7187" t="s">
        <v>33</v>
      </c>
      <c r="G7187"/>
      <c r="H7187">
        <v>1.1000000000000001</v>
      </c>
      <c r="I7187">
        <v>3.94</v>
      </c>
      <c r="J7187" t="s">
        <v>39</v>
      </c>
      <c r="K7187">
        <v>36.153260000000003</v>
      </c>
      <c r="L7187">
        <v>-85.830349999999996</v>
      </c>
      <c r="M7187" s="100" t="s">
        <v>38383</v>
      </c>
      <c r="N7187" t="s">
        <v>3589</v>
      </c>
      <c r="O7187" t="s">
        <v>42237</v>
      </c>
      <c r="P7187">
        <v>2</v>
      </c>
      <c r="Q7187" t="s">
        <v>33721</v>
      </c>
      <c r="R7187" t="s">
        <v>25812</v>
      </c>
      <c r="S7187" t="s">
        <v>26197</v>
      </c>
      <c r="T7187"/>
      <c r="U7187" t="s">
        <v>26198</v>
      </c>
      <c r="V7187" t="s">
        <v>26199</v>
      </c>
      <c r="Y7187" s="97"/>
      <c r="AA7187" s="91" t="str">
        <v>SMARY001.1SM</v>
      </c>
    </row>
    <row r="7188" spans="1:27" s="91" customFormat="1" ht="15" customHeight="1" x14ac:dyDescent="0.35">
      <c r="A7188" t="s">
        <v>21429</v>
      </c>
      <c r="B7188" t="s">
        <v>21428</v>
      </c>
      <c r="C7188" t="s">
        <v>21430</v>
      </c>
      <c r="D7188" t="s">
        <v>21431</v>
      </c>
      <c r="E7188"/>
      <c r="F7188" t="s">
        <v>28985</v>
      </c>
      <c r="G7188"/>
      <c r="H7188">
        <v>0.1</v>
      </c>
      <c r="I7188">
        <v>2.0499999999999998</v>
      </c>
      <c r="J7188" t="s">
        <v>15</v>
      </c>
      <c r="K7188">
        <v>35.740499999999997</v>
      </c>
      <c r="L7188">
        <v>-83.759100000000004</v>
      </c>
      <c r="M7188" s="100" t="s">
        <v>38415</v>
      </c>
      <c r="N7188" t="s">
        <v>26602</v>
      </c>
      <c r="O7188" t="s">
        <v>42220</v>
      </c>
      <c r="P7188">
        <v>2</v>
      </c>
      <c r="Q7188" t="s">
        <v>33722</v>
      </c>
      <c r="R7188" t="s">
        <v>25825</v>
      </c>
      <c r="S7188" t="s">
        <v>26197</v>
      </c>
      <c r="T7188"/>
      <c r="U7188" t="s">
        <v>26198</v>
      </c>
      <c r="V7188" t="s">
        <v>26204</v>
      </c>
      <c r="X7188" s="91" t="s">
        <v>30515</v>
      </c>
      <c r="Y7188" s="97"/>
      <c r="AA7188" s="91" t="str">
        <v>SMITH000.1BT</v>
      </c>
    </row>
    <row r="7189" spans="1:27" s="91" customFormat="1" ht="15" customHeight="1" x14ac:dyDescent="0.35">
      <c r="A7189" t="s">
        <v>21433</v>
      </c>
      <c r="B7189" t="s">
        <v>21432</v>
      </c>
      <c r="C7189" t="s">
        <v>21434</v>
      </c>
      <c r="D7189" t="s">
        <v>21435</v>
      </c>
      <c r="E7189"/>
      <c r="F7189" t="s">
        <v>33</v>
      </c>
      <c r="G7189"/>
      <c r="H7189">
        <v>0.1</v>
      </c>
      <c r="I7189">
        <v>1.89</v>
      </c>
      <c r="J7189" t="s">
        <v>34</v>
      </c>
      <c r="K7189">
        <v>35.800556</v>
      </c>
      <c r="L7189">
        <v>-87.115278000000004</v>
      </c>
      <c r="M7189" s="100" t="s">
        <v>38382</v>
      </c>
      <c r="N7189" t="s">
        <v>26210</v>
      </c>
      <c r="O7189" t="s">
        <v>42238</v>
      </c>
      <c r="P7189">
        <v>3</v>
      </c>
      <c r="Q7189" t="s">
        <v>33723</v>
      </c>
      <c r="R7189" t="s">
        <v>25808</v>
      </c>
      <c r="S7189" t="s">
        <v>26197</v>
      </c>
      <c r="T7189"/>
      <c r="U7189" t="s">
        <v>26198</v>
      </c>
      <c r="V7189" t="s">
        <v>26199</v>
      </c>
      <c r="Y7189" s="97"/>
      <c r="AA7189" s="91" t="str">
        <v>SMITH000.1MY</v>
      </c>
    </row>
    <row r="7190" spans="1:27" s="91" customFormat="1" ht="15" customHeight="1" x14ac:dyDescent="0.35">
      <c r="A7190" t="s">
        <v>21437</v>
      </c>
      <c r="B7190" t="s">
        <v>21436</v>
      </c>
      <c r="C7190" t="s">
        <v>21434</v>
      </c>
      <c r="D7190" t="s">
        <v>21438</v>
      </c>
      <c r="E7190"/>
      <c r="F7190" t="s">
        <v>29083</v>
      </c>
      <c r="G7190"/>
      <c r="H7190">
        <v>0.1</v>
      </c>
      <c r="I7190">
        <v>2.98</v>
      </c>
      <c r="J7190" t="s">
        <v>95</v>
      </c>
      <c r="K7190">
        <v>35.86421</v>
      </c>
      <c r="L7190">
        <v>-87.119380000000007</v>
      </c>
      <c r="M7190" s="100" t="s">
        <v>38382</v>
      </c>
      <c r="N7190" t="s">
        <v>26210</v>
      </c>
      <c r="O7190" t="s">
        <v>42221</v>
      </c>
      <c r="P7190">
        <v>3</v>
      </c>
      <c r="Q7190" t="s">
        <v>33724</v>
      </c>
      <c r="R7190" t="s">
        <v>25829</v>
      </c>
      <c r="S7190" t="s">
        <v>26197</v>
      </c>
      <c r="T7190"/>
      <c r="U7190" t="s">
        <v>26198</v>
      </c>
      <c r="V7190" t="s">
        <v>26199</v>
      </c>
      <c r="Y7190" s="97"/>
      <c r="AA7190" s="91" t="str">
        <v>SMITH000.1WI</v>
      </c>
    </row>
    <row r="7191" spans="1:27" s="91" customFormat="1" ht="15" customHeight="1" x14ac:dyDescent="0.35">
      <c r="A7191" t="s">
        <v>21440</v>
      </c>
      <c r="B7191" t="s">
        <v>21439</v>
      </c>
      <c r="C7191" t="s">
        <v>21434</v>
      </c>
      <c r="D7191" t="s">
        <v>21441</v>
      </c>
      <c r="E7191"/>
      <c r="F7191" t="s">
        <v>58</v>
      </c>
      <c r="G7191"/>
      <c r="H7191">
        <v>0.2</v>
      </c>
      <c r="I7191">
        <v>3.06</v>
      </c>
      <c r="J7191" t="s">
        <v>775</v>
      </c>
      <c r="K7191">
        <v>36.005800000000001</v>
      </c>
      <c r="L7191">
        <v>-84.607799999999997</v>
      </c>
      <c r="M7191" s="100" t="s">
        <v>38416</v>
      </c>
      <c r="N7191" t="s">
        <v>26258</v>
      </c>
      <c r="O7191" t="s">
        <v>42239</v>
      </c>
      <c r="P7191">
        <v>1</v>
      </c>
      <c r="Q7191" t="s">
        <v>28460</v>
      </c>
      <c r="R7191" t="s">
        <v>25825</v>
      </c>
      <c r="S7191" t="s">
        <v>26197</v>
      </c>
      <c r="T7191"/>
      <c r="U7191" t="s">
        <v>26198</v>
      </c>
      <c r="V7191" t="s">
        <v>26204</v>
      </c>
      <c r="X7191" s="91" t="s">
        <v>38422</v>
      </c>
      <c r="Y7191" s="97"/>
      <c r="AA7191" s="91" t="str">
        <v>SMITH000.2MG</v>
      </c>
    </row>
    <row r="7192" spans="1:27" s="91" customFormat="1" ht="15" customHeight="1" x14ac:dyDescent="0.35">
      <c r="A7192" t="s">
        <v>21443</v>
      </c>
      <c r="B7192" t="s">
        <v>21442</v>
      </c>
      <c r="C7192" t="s">
        <v>21430</v>
      </c>
      <c r="D7192" t="s">
        <v>21444</v>
      </c>
      <c r="E7192"/>
      <c r="F7192" t="s">
        <v>28985</v>
      </c>
      <c r="G7192"/>
      <c r="H7192">
        <v>0.3</v>
      </c>
      <c r="I7192">
        <v>1.9</v>
      </c>
      <c r="J7192" t="s">
        <v>15</v>
      </c>
      <c r="K7192">
        <v>35.737200000000001</v>
      </c>
      <c r="L7192">
        <v>-83.760599999999997</v>
      </c>
      <c r="M7192" s="100" t="s">
        <v>38415</v>
      </c>
      <c r="N7192" t="s">
        <v>26602</v>
      </c>
      <c r="O7192" t="s">
        <v>42220</v>
      </c>
      <c r="P7192">
        <v>2</v>
      </c>
      <c r="Q7192" t="s">
        <v>33722</v>
      </c>
      <c r="R7192" t="s">
        <v>25825</v>
      </c>
      <c r="S7192" t="s">
        <v>26197</v>
      </c>
      <c r="T7192"/>
      <c r="U7192" t="s">
        <v>26198</v>
      </c>
      <c r="V7192" t="s">
        <v>26204</v>
      </c>
      <c r="X7192" s="91" t="s">
        <v>30515</v>
      </c>
      <c r="Y7192" s="97"/>
      <c r="AA7192" s="91" t="str">
        <v>SMITH000.3BT</v>
      </c>
    </row>
    <row r="7193" spans="1:27" s="91" customFormat="1" ht="15" customHeight="1" x14ac:dyDescent="0.35">
      <c r="A7193" t="s">
        <v>21446</v>
      </c>
      <c r="B7193" t="s">
        <v>21445</v>
      </c>
      <c r="C7193" t="s">
        <v>21447</v>
      </c>
      <c r="D7193" t="s">
        <v>21448</v>
      </c>
      <c r="E7193"/>
      <c r="F7193" t="s">
        <v>28994</v>
      </c>
      <c r="G7193"/>
      <c r="H7193">
        <v>0.3</v>
      </c>
      <c r="I7193">
        <v>2.56</v>
      </c>
      <c r="J7193" t="s">
        <v>68</v>
      </c>
      <c r="K7193">
        <v>36.513390000000001</v>
      </c>
      <c r="L7193">
        <v>-82.682280000000006</v>
      </c>
      <c r="M7193" s="100" t="s">
        <v>38388</v>
      </c>
      <c r="N7193" t="s">
        <v>18813</v>
      </c>
      <c r="O7193" t="s">
        <v>42240</v>
      </c>
      <c r="P7193">
        <v>4</v>
      </c>
      <c r="Q7193" t="s">
        <v>26246</v>
      </c>
      <c r="R7193" t="s">
        <v>25821</v>
      </c>
      <c r="S7193" t="s">
        <v>26197</v>
      </c>
      <c r="T7193"/>
      <c r="U7193" t="s">
        <v>26198</v>
      </c>
      <c r="V7193" t="s">
        <v>26204</v>
      </c>
      <c r="Y7193" s="97"/>
      <c r="AA7193" s="91" t="str">
        <v>SMITH000.3HS</v>
      </c>
    </row>
    <row r="7194" spans="1:27" s="91" customFormat="1" ht="15" customHeight="1" x14ac:dyDescent="0.35">
      <c r="A7194" s="310" t="s">
        <v>41753</v>
      </c>
      <c r="B7194" s="310" t="s">
        <v>41754</v>
      </c>
      <c r="C7194" s="310" t="s">
        <v>21447</v>
      </c>
      <c r="D7194" s="310" t="s">
        <v>41755</v>
      </c>
      <c r="E7194" s="310"/>
      <c r="F7194" s="310" t="s">
        <v>28985</v>
      </c>
      <c r="G7194" s="310"/>
      <c r="H7194" s="314">
        <v>0.3</v>
      </c>
      <c r="I7194" s="314">
        <v>4.42</v>
      </c>
      <c r="J7194" s="310" t="s">
        <v>301</v>
      </c>
      <c r="K7194" s="314">
        <v>35.178190000000001</v>
      </c>
      <c r="L7194" s="314">
        <v>-84.436459999999997</v>
      </c>
      <c r="M7194" s="314" t="s">
        <v>38384</v>
      </c>
      <c r="N7194" s="310" t="s">
        <v>26211</v>
      </c>
      <c r="O7194" s="310" t="s">
        <v>41756</v>
      </c>
      <c r="P7194" s="314">
        <v>2</v>
      </c>
      <c r="Q7194" s="310" t="s">
        <v>33728</v>
      </c>
      <c r="R7194" s="310" t="s">
        <v>25802</v>
      </c>
      <c r="S7194" s="310" t="s">
        <v>26197</v>
      </c>
      <c r="T7194" s="310"/>
      <c r="U7194" s="310" t="s">
        <v>26198</v>
      </c>
      <c r="V7194" s="310" t="s">
        <v>26204</v>
      </c>
      <c r="W7194" s="91" t="s">
        <v>41757</v>
      </c>
      <c r="X7194" s="91" t="s">
        <v>40633</v>
      </c>
      <c r="Y7194" s="97"/>
      <c r="AA7194" s="91" t="str">
        <v>SMITH000.3PO</v>
      </c>
    </row>
    <row r="7195" spans="1:27" s="91" customFormat="1" ht="15" customHeight="1" x14ac:dyDescent="0.35">
      <c r="A7195" t="s">
        <v>21450</v>
      </c>
      <c r="B7195" t="s">
        <v>21449</v>
      </c>
      <c r="C7195" t="s">
        <v>21434</v>
      </c>
      <c r="D7195" t="s">
        <v>21451</v>
      </c>
      <c r="E7195"/>
      <c r="F7195" t="s">
        <v>29083</v>
      </c>
      <c r="G7195"/>
      <c r="H7195">
        <v>0.4</v>
      </c>
      <c r="I7195">
        <v>0.81</v>
      </c>
      <c r="J7195" t="s">
        <v>95</v>
      </c>
      <c r="K7195">
        <v>35.869444000000001</v>
      </c>
      <c r="L7195">
        <v>-87.121667000000002</v>
      </c>
      <c r="M7195" s="100" t="s">
        <v>38382</v>
      </c>
      <c r="N7195" t="s">
        <v>26210</v>
      </c>
      <c r="O7195" t="s">
        <v>42221</v>
      </c>
      <c r="P7195">
        <v>3</v>
      </c>
      <c r="Q7195" t="s">
        <v>33724</v>
      </c>
      <c r="R7195" t="s">
        <v>25829</v>
      </c>
      <c r="S7195" t="s">
        <v>26197</v>
      </c>
      <c r="T7195"/>
      <c r="U7195" t="s">
        <v>26198</v>
      </c>
      <c r="V7195" t="s">
        <v>26199</v>
      </c>
      <c r="X7195" s="91" t="s">
        <v>36005</v>
      </c>
      <c r="Y7195" s="97"/>
      <c r="AA7195" s="91" t="str">
        <v>SMITH000.4WI</v>
      </c>
    </row>
    <row r="7196" spans="1:27" s="91" customFormat="1" ht="15" customHeight="1" x14ac:dyDescent="0.35">
      <c r="A7196" t="s">
        <v>21453</v>
      </c>
      <c r="B7196" t="s">
        <v>21452</v>
      </c>
      <c r="C7196" t="s">
        <v>21430</v>
      </c>
      <c r="D7196" t="s">
        <v>21454</v>
      </c>
      <c r="E7196"/>
      <c r="F7196" t="s">
        <v>28985</v>
      </c>
      <c r="G7196"/>
      <c r="H7196">
        <v>0.6</v>
      </c>
      <c r="I7196">
        <v>1.37</v>
      </c>
      <c r="J7196" t="s">
        <v>15</v>
      </c>
      <c r="K7196">
        <v>35.733379999999997</v>
      </c>
      <c r="L7196">
        <v>-83.761009999999999</v>
      </c>
      <c r="M7196" s="100" t="s">
        <v>38415</v>
      </c>
      <c r="N7196" t="s">
        <v>26602</v>
      </c>
      <c r="O7196" t="s">
        <v>42220</v>
      </c>
      <c r="P7196">
        <v>2</v>
      </c>
      <c r="Q7196" t="s">
        <v>33722</v>
      </c>
      <c r="R7196" t="s">
        <v>25825</v>
      </c>
      <c r="S7196" t="s">
        <v>26197</v>
      </c>
      <c r="T7196"/>
      <c r="U7196" t="s">
        <v>26198</v>
      </c>
      <c r="V7196" t="s">
        <v>26204</v>
      </c>
      <c r="X7196" s="91" t="s">
        <v>36025</v>
      </c>
      <c r="Y7196" s="97"/>
      <c r="AA7196" s="91" t="str">
        <v>SMITH000.6BT</v>
      </c>
    </row>
    <row r="7197" spans="1:27" s="91" customFormat="1" ht="15" customHeight="1" x14ac:dyDescent="0.35">
      <c r="A7197" t="s">
        <v>21456</v>
      </c>
      <c r="B7197" t="s">
        <v>21455</v>
      </c>
      <c r="C7197" t="s">
        <v>21434</v>
      </c>
      <c r="D7197" t="s">
        <v>21457</v>
      </c>
      <c r="E7197"/>
      <c r="F7197" t="s">
        <v>29088</v>
      </c>
      <c r="G7197"/>
      <c r="H7197">
        <v>0.8</v>
      </c>
      <c r="I7197">
        <v>2.5099999999999998</v>
      </c>
      <c r="J7197" t="s">
        <v>18593</v>
      </c>
      <c r="K7197">
        <v>36.648829999999997</v>
      </c>
      <c r="L7197">
        <v>-86.859809999999996</v>
      </c>
      <c r="M7197" s="100" t="s">
        <v>38413</v>
      </c>
      <c r="N7197" t="s">
        <v>26250</v>
      </c>
      <c r="O7197" t="s">
        <v>42241</v>
      </c>
      <c r="P7197">
        <v>4</v>
      </c>
      <c r="Q7197" t="s">
        <v>28461</v>
      </c>
      <c r="R7197" t="s">
        <v>25829</v>
      </c>
      <c r="S7197" t="s">
        <v>26339</v>
      </c>
      <c r="T7197"/>
      <c r="U7197" t="s">
        <v>26198</v>
      </c>
      <c r="V7197" t="s">
        <v>26199</v>
      </c>
      <c r="W7197" s="91" t="s">
        <v>21458</v>
      </c>
      <c r="X7197" s="91" t="s">
        <v>33725</v>
      </c>
      <c r="Y7197" s="97"/>
      <c r="AA7197" s="91" t="str">
        <v>SMITH000.8_KY</v>
      </c>
    </row>
    <row r="7198" spans="1:27" s="91" customFormat="1" ht="15" customHeight="1" x14ac:dyDescent="0.35">
      <c r="A7198" t="s">
        <v>21460</v>
      </c>
      <c r="B7198" t="s">
        <v>21459</v>
      </c>
      <c r="C7198" t="s">
        <v>21447</v>
      </c>
      <c r="D7198" t="s">
        <v>21461</v>
      </c>
      <c r="E7198"/>
      <c r="F7198" t="s">
        <v>28994</v>
      </c>
      <c r="G7198"/>
      <c r="H7198">
        <v>0.9</v>
      </c>
      <c r="I7198">
        <v>2.3199999999999998</v>
      </c>
      <c r="J7198" t="s">
        <v>68</v>
      </c>
      <c r="K7198">
        <v>36.515132000000001</v>
      </c>
      <c r="L7198">
        <v>-82.692206999999996</v>
      </c>
      <c r="M7198" s="100" t="s">
        <v>38388</v>
      </c>
      <c r="N7198" t="s">
        <v>18813</v>
      </c>
      <c r="O7198" t="s">
        <v>42240</v>
      </c>
      <c r="P7198">
        <v>4</v>
      </c>
      <c r="Q7198" t="s">
        <v>26246</v>
      </c>
      <c r="R7198" t="s">
        <v>25821</v>
      </c>
      <c r="S7198" t="s">
        <v>26197</v>
      </c>
      <c r="T7198"/>
      <c r="U7198" t="s">
        <v>26198</v>
      </c>
      <c r="V7198" t="s">
        <v>26204</v>
      </c>
      <c r="Y7198" s="97"/>
      <c r="AA7198" s="91" t="str">
        <v>SMITH000.9HS</v>
      </c>
    </row>
    <row r="7199" spans="1:27" s="91" customFormat="1" ht="15" customHeight="1" x14ac:dyDescent="0.35">
      <c r="A7199" t="s">
        <v>37479</v>
      </c>
      <c r="B7199" t="s">
        <v>37480</v>
      </c>
      <c r="C7199" t="s">
        <v>21434</v>
      </c>
      <c r="D7199" t="s">
        <v>37481</v>
      </c>
      <c r="E7199"/>
      <c r="F7199" t="s">
        <v>29086</v>
      </c>
      <c r="G7199"/>
      <c r="H7199">
        <v>0.9</v>
      </c>
      <c r="I7199">
        <v>2.6</v>
      </c>
      <c r="J7199" t="s">
        <v>1600</v>
      </c>
      <c r="K7199">
        <v>34.992306999999997</v>
      </c>
      <c r="L7199">
        <v>-86.806979999999996</v>
      </c>
      <c r="M7199" s="100" t="s">
        <v>38525</v>
      </c>
      <c r="N7199" t="s">
        <v>26419</v>
      </c>
      <c r="O7199" t="s">
        <v>42793</v>
      </c>
      <c r="P7199">
        <v>1</v>
      </c>
      <c r="Q7199" t="s">
        <v>37482</v>
      </c>
      <c r="R7199" t="s">
        <v>25808</v>
      </c>
      <c r="S7199" t="s">
        <v>26197</v>
      </c>
      <c r="T7199"/>
      <c r="U7199" t="s">
        <v>26198</v>
      </c>
      <c r="V7199" t="s">
        <v>26199</v>
      </c>
      <c r="X7199" s="91" t="s">
        <v>37483</v>
      </c>
      <c r="Y7199" s="97"/>
      <c r="AA7199" s="91" t="str">
        <v>SMITH000.9LI</v>
      </c>
    </row>
    <row r="7200" spans="1:27" s="91" customFormat="1" ht="15" customHeight="1" x14ac:dyDescent="0.35">
      <c r="A7200" t="s">
        <v>21463</v>
      </c>
      <c r="B7200" t="s">
        <v>21462</v>
      </c>
      <c r="C7200" t="s">
        <v>21434</v>
      </c>
      <c r="D7200" t="s">
        <v>21464</v>
      </c>
      <c r="E7200"/>
      <c r="F7200" t="s">
        <v>33</v>
      </c>
      <c r="G7200"/>
      <c r="H7200">
        <v>0.9</v>
      </c>
      <c r="I7200">
        <v>0.92</v>
      </c>
      <c r="J7200" t="s">
        <v>153</v>
      </c>
      <c r="K7200">
        <v>36.269329999999997</v>
      </c>
      <c r="L7200">
        <v>-86.548019999999994</v>
      </c>
      <c r="M7200" s="100" t="s">
        <v>38431</v>
      </c>
      <c r="N7200" t="s">
        <v>26295</v>
      </c>
      <c r="O7200" t="s">
        <v>42242</v>
      </c>
      <c r="P7200">
        <v>4</v>
      </c>
      <c r="Q7200" t="s">
        <v>26515</v>
      </c>
      <c r="R7200" t="s">
        <v>25829</v>
      </c>
      <c r="S7200" t="s">
        <v>26197</v>
      </c>
      <c r="T7200"/>
      <c r="U7200" t="s">
        <v>26198</v>
      </c>
      <c r="V7200" t="s">
        <v>26199</v>
      </c>
      <c r="X7200" s="91" t="s">
        <v>33726</v>
      </c>
      <c r="Y7200" s="97"/>
      <c r="AA7200" s="91" t="str">
        <v>SMITH000.9WS</v>
      </c>
    </row>
    <row r="7201" spans="1:27" s="91" customFormat="1" ht="15" customHeight="1" x14ac:dyDescent="0.35">
      <c r="A7201" t="s">
        <v>21466</v>
      </c>
      <c r="B7201" t="s">
        <v>21465</v>
      </c>
      <c r="C7201" t="s">
        <v>21430</v>
      </c>
      <c r="D7201" t="s">
        <v>21467</v>
      </c>
      <c r="E7201"/>
      <c r="F7201" t="s">
        <v>28985</v>
      </c>
      <c r="G7201"/>
      <c r="H7201">
        <v>1</v>
      </c>
      <c r="I7201">
        <v>1.31</v>
      </c>
      <c r="J7201" t="s">
        <v>15</v>
      </c>
      <c r="K7201">
        <v>35.731400000000001</v>
      </c>
      <c r="L7201">
        <v>-83.764799999999994</v>
      </c>
      <c r="M7201" s="100" t="s">
        <v>38415</v>
      </c>
      <c r="N7201" t="s">
        <v>26602</v>
      </c>
      <c r="O7201" t="s">
        <v>42220</v>
      </c>
      <c r="P7201">
        <v>2</v>
      </c>
      <c r="Q7201" t="s">
        <v>33722</v>
      </c>
      <c r="R7201" t="s">
        <v>25825</v>
      </c>
      <c r="S7201" t="s">
        <v>26197</v>
      </c>
      <c r="T7201"/>
      <c r="U7201" t="s">
        <v>26198</v>
      </c>
      <c r="V7201" t="s">
        <v>26204</v>
      </c>
      <c r="X7201" s="91" t="s">
        <v>30515</v>
      </c>
      <c r="Y7201" s="97"/>
      <c r="AA7201" s="91" t="str">
        <v>SMITH001.0BT</v>
      </c>
    </row>
    <row r="7202" spans="1:27" s="91" customFormat="1" ht="15" customHeight="1" x14ac:dyDescent="0.35">
      <c r="A7202" t="s">
        <v>21469</v>
      </c>
      <c r="B7202" t="s">
        <v>21468</v>
      </c>
      <c r="C7202" t="s">
        <v>21434</v>
      </c>
      <c r="D7202" t="s">
        <v>38154</v>
      </c>
      <c r="E7202"/>
      <c r="F7202" t="s">
        <v>29083</v>
      </c>
      <c r="G7202"/>
      <c r="H7202">
        <v>1.5</v>
      </c>
      <c r="I7202">
        <v>0.1</v>
      </c>
      <c r="J7202" t="s">
        <v>95</v>
      </c>
      <c r="K7202">
        <v>35.881976999999999</v>
      </c>
      <c r="L7202">
        <v>-87.130555000000001</v>
      </c>
      <c r="M7202" s="100" t="s">
        <v>38382</v>
      </c>
      <c r="N7202" t="s">
        <v>26210</v>
      </c>
      <c r="O7202" t="s">
        <v>42221</v>
      </c>
      <c r="P7202">
        <v>3</v>
      </c>
      <c r="Q7202" t="s">
        <v>33724</v>
      </c>
      <c r="R7202" t="s">
        <v>25829</v>
      </c>
      <c r="S7202" t="s">
        <v>26197</v>
      </c>
      <c r="T7202"/>
      <c r="U7202" t="s">
        <v>26198</v>
      </c>
      <c r="V7202" t="s">
        <v>26199</v>
      </c>
      <c r="Y7202" s="97"/>
      <c r="AA7202" s="91" t="str">
        <v>SMITH001.5WI</v>
      </c>
    </row>
    <row r="7203" spans="1:27" s="91" customFormat="1" ht="15" customHeight="1" x14ac:dyDescent="0.35">
      <c r="A7203" t="s">
        <v>21471</v>
      </c>
      <c r="B7203" t="s">
        <v>21470</v>
      </c>
      <c r="C7203" t="s">
        <v>21472</v>
      </c>
      <c r="D7203" t="s">
        <v>19121</v>
      </c>
      <c r="E7203"/>
      <c r="F7203" t="s">
        <v>33</v>
      </c>
      <c r="G7203"/>
      <c r="H7203">
        <v>1.8</v>
      </c>
      <c r="I7203">
        <v>227.19</v>
      </c>
      <c r="J7203" t="s">
        <v>39</v>
      </c>
      <c r="K7203">
        <v>36.125</v>
      </c>
      <c r="L7203">
        <v>-85.869699999999995</v>
      </c>
      <c r="M7203" s="100" t="s">
        <v>38383</v>
      </c>
      <c r="N7203" t="s">
        <v>3589</v>
      </c>
      <c r="O7203" t="s">
        <v>42222</v>
      </c>
      <c r="P7203">
        <v>2</v>
      </c>
      <c r="Q7203" t="s">
        <v>33727</v>
      </c>
      <c r="R7203" t="s">
        <v>25812</v>
      </c>
      <c r="S7203" t="s">
        <v>26197</v>
      </c>
      <c r="T7203"/>
      <c r="U7203" t="s">
        <v>26198</v>
      </c>
      <c r="V7203" t="s">
        <v>26199</v>
      </c>
      <c r="W7203" s="91" t="s">
        <v>21473</v>
      </c>
      <c r="Y7203" s="97"/>
      <c r="AA7203" s="91" t="str">
        <v>SMITH001.8SM</v>
      </c>
    </row>
    <row r="7204" spans="1:27" s="91" customFormat="1" ht="15" customHeight="1" x14ac:dyDescent="0.35">
      <c r="A7204" t="s">
        <v>21475</v>
      </c>
      <c r="B7204" t="s">
        <v>21474</v>
      </c>
      <c r="C7204" t="s">
        <v>21447</v>
      </c>
      <c r="D7204" t="s">
        <v>21476</v>
      </c>
      <c r="E7204"/>
      <c r="F7204" t="s">
        <v>28985</v>
      </c>
      <c r="G7204"/>
      <c r="H7204">
        <v>2.9</v>
      </c>
      <c r="I7204">
        <v>1.81</v>
      </c>
      <c r="J7204" t="s">
        <v>301</v>
      </c>
      <c r="K7204">
        <v>35.152859999999997</v>
      </c>
      <c r="L7204">
        <v>-84.424120000000002</v>
      </c>
      <c r="M7204" s="100" t="s">
        <v>38384</v>
      </c>
      <c r="N7204" t="s">
        <v>26211</v>
      </c>
      <c r="O7204" t="s">
        <v>42223</v>
      </c>
      <c r="P7204">
        <v>2</v>
      </c>
      <c r="Q7204" t="s">
        <v>33728</v>
      </c>
      <c r="R7204" t="s">
        <v>25802</v>
      </c>
      <c r="S7204" t="s">
        <v>26197</v>
      </c>
      <c r="T7204"/>
      <c r="U7204" t="s">
        <v>26198</v>
      </c>
      <c r="V7204" t="s">
        <v>26204</v>
      </c>
      <c r="Y7204" s="97"/>
      <c r="AA7204" s="91" t="str">
        <v>SMITH002.9PO</v>
      </c>
    </row>
    <row r="7205" spans="1:27" s="91" customFormat="1" ht="15" customHeight="1" x14ac:dyDescent="0.35">
      <c r="A7205" t="s">
        <v>21478</v>
      </c>
      <c r="B7205" t="s">
        <v>21477</v>
      </c>
      <c r="C7205" t="s">
        <v>21447</v>
      </c>
      <c r="D7205" t="s">
        <v>21479</v>
      </c>
      <c r="E7205"/>
      <c r="F7205" t="s">
        <v>44</v>
      </c>
      <c r="G7205"/>
      <c r="H7205">
        <v>3.3</v>
      </c>
      <c r="I7205">
        <v>1.1599999999999999</v>
      </c>
      <c r="J7205" t="s">
        <v>68</v>
      </c>
      <c r="K7205">
        <v>36.542999999999999</v>
      </c>
      <c r="L7205">
        <v>-82.694999999999993</v>
      </c>
      <c r="M7205" s="100" t="s">
        <v>38388</v>
      </c>
      <c r="N7205" t="s">
        <v>18813</v>
      </c>
      <c r="O7205" t="s">
        <v>42240</v>
      </c>
      <c r="P7205">
        <v>4</v>
      </c>
      <c r="Q7205" t="s">
        <v>26246</v>
      </c>
      <c r="R7205" t="s">
        <v>25821</v>
      </c>
      <c r="S7205" t="s">
        <v>26197</v>
      </c>
      <c r="T7205"/>
      <c r="U7205" t="s">
        <v>26198</v>
      </c>
      <c r="V7205" t="s">
        <v>26204</v>
      </c>
      <c r="Y7205" s="97"/>
      <c r="AA7205" s="91" t="str">
        <v>SMITH003.3HS</v>
      </c>
    </row>
    <row r="7206" spans="1:27" s="91" customFormat="1" ht="15" customHeight="1" x14ac:dyDescent="0.35">
      <c r="A7206" t="s">
        <v>21481</v>
      </c>
      <c r="B7206" t="s">
        <v>21480</v>
      </c>
      <c r="C7206" t="s">
        <v>21472</v>
      </c>
      <c r="D7206" t="s">
        <v>41758</v>
      </c>
      <c r="E7206"/>
      <c r="F7206" t="s">
        <v>28977</v>
      </c>
      <c r="G7206"/>
      <c r="H7206">
        <v>3.5</v>
      </c>
      <c r="I7206">
        <v>13.19</v>
      </c>
      <c r="J7206" t="s">
        <v>354</v>
      </c>
      <c r="K7206">
        <v>35.272289999999998</v>
      </c>
      <c r="L7206">
        <v>-88.088890000000006</v>
      </c>
      <c r="M7206" s="100" t="s">
        <v>38402</v>
      </c>
      <c r="N7206" t="s">
        <v>26242</v>
      </c>
      <c r="O7206" t="s">
        <v>42224</v>
      </c>
      <c r="P7206">
        <v>3</v>
      </c>
      <c r="Q7206" t="s">
        <v>28463</v>
      </c>
      <c r="R7206" t="s">
        <v>25816</v>
      </c>
      <c r="S7206" t="s">
        <v>26197</v>
      </c>
      <c r="T7206"/>
      <c r="U7206" t="s">
        <v>26198</v>
      </c>
      <c r="V7206" t="s">
        <v>26199</v>
      </c>
      <c r="W7206" s="91" t="s">
        <v>36026</v>
      </c>
      <c r="X7206" s="91" t="s">
        <v>42225</v>
      </c>
      <c r="Y7206" s="97"/>
      <c r="AA7206" s="91" t="str">
        <v>SMITH003.5HD</v>
      </c>
    </row>
    <row r="7207" spans="1:27" s="91" customFormat="1" ht="15" customHeight="1" x14ac:dyDescent="0.35">
      <c r="A7207" t="s">
        <v>21483</v>
      </c>
      <c r="B7207" t="s">
        <v>21482</v>
      </c>
      <c r="C7207" t="s">
        <v>21472</v>
      </c>
      <c r="D7207" t="s">
        <v>10245</v>
      </c>
      <c r="E7207"/>
      <c r="F7207" t="s">
        <v>29083</v>
      </c>
      <c r="G7207"/>
      <c r="H7207">
        <v>5</v>
      </c>
      <c r="I7207">
        <v>9.7799999999999994</v>
      </c>
      <c r="J7207" t="s">
        <v>354</v>
      </c>
      <c r="K7207">
        <v>35.255670000000002</v>
      </c>
      <c r="L7207">
        <v>-88.073030000000003</v>
      </c>
      <c r="M7207" s="100" t="s">
        <v>38402</v>
      </c>
      <c r="N7207" t="s">
        <v>26242</v>
      </c>
      <c r="O7207" t="s">
        <v>42224</v>
      </c>
      <c r="P7207">
        <v>3</v>
      </c>
      <c r="Q7207" t="s">
        <v>28463</v>
      </c>
      <c r="R7207" t="s">
        <v>25816</v>
      </c>
      <c r="S7207" t="s">
        <v>26197</v>
      </c>
      <c r="T7207"/>
      <c r="U7207" t="s">
        <v>26198</v>
      </c>
      <c r="V7207" t="s">
        <v>26199</v>
      </c>
      <c r="W7207" s="91" t="s">
        <v>21484</v>
      </c>
      <c r="X7207" s="91" t="s">
        <v>33729</v>
      </c>
      <c r="Y7207" s="97"/>
      <c r="AA7207" s="91" t="str">
        <v>SMITH005.0HD</v>
      </c>
    </row>
    <row r="7208" spans="1:27" s="91" customFormat="1" ht="15" customHeight="1" x14ac:dyDescent="0.35">
      <c r="A7208" t="s">
        <v>21486</v>
      </c>
      <c r="B7208" t="s">
        <v>21485</v>
      </c>
      <c r="C7208" t="s">
        <v>21472</v>
      </c>
      <c r="D7208" t="s">
        <v>21487</v>
      </c>
      <c r="E7208"/>
      <c r="F7208" t="s">
        <v>33</v>
      </c>
      <c r="G7208"/>
      <c r="H7208">
        <v>8.8000000000000007</v>
      </c>
      <c r="I7208">
        <v>214.05</v>
      </c>
      <c r="J7208" t="s">
        <v>4110</v>
      </c>
      <c r="K7208">
        <v>36.086100000000002</v>
      </c>
      <c r="L7208">
        <v>-85.909700000000001</v>
      </c>
      <c r="M7208" s="100" t="s">
        <v>38383</v>
      </c>
      <c r="N7208" t="s">
        <v>3589</v>
      </c>
      <c r="O7208" t="s">
        <v>40196</v>
      </c>
      <c r="P7208">
        <v>2</v>
      </c>
      <c r="Q7208" t="s">
        <v>33727</v>
      </c>
      <c r="R7208" t="s">
        <v>25812</v>
      </c>
      <c r="S7208" t="s">
        <v>26197</v>
      </c>
      <c r="T7208"/>
      <c r="U7208" t="s">
        <v>26198</v>
      </c>
      <c r="V7208" t="s">
        <v>26199</v>
      </c>
      <c r="W7208" s="91" t="s">
        <v>40197</v>
      </c>
      <c r="Y7208" s="97"/>
      <c r="AA7208" s="91" t="str">
        <v>SMITH008.8DB</v>
      </c>
    </row>
    <row r="7209" spans="1:27" s="91" customFormat="1" ht="15" customHeight="1" x14ac:dyDescent="0.35">
      <c r="A7209" t="s">
        <v>21489</v>
      </c>
      <c r="B7209" t="s">
        <v>21488</v>
      </c>
      <c r="C7209" t="s">
        <v>21472</v>
      </c>
      <c r="D7209" t="s">
        <v>21490</v>
      </c>
      <c r="E7209"/>
      <c r="F7209" t="s">
        <v>33</v>
      </c>
      <c r="G7209"/>
      <c r="H7209">
        <v>18.5</v>
      </c>
      <c r="I7209">
        <v>181.41</v>
      </c>
      <c r="J7209" t="s">
        <v>4110</v>
      </c>
      <c r="K7209">
        <v>36.034210000000002</v>
      </c>
      <c r="L7209">
        <v>-85.942480000000003</v>
      </c>
      <c r="M7209" s="100" t="s">
        <v>38383</v>
      </c>
      <c r="N7209" t="s">
        <v>3589</v>
      </c>
      <c r="O7209" t="s">
        <v>42222</v>
      </c>
      <c r="P7209">
        <v>2</v>
      </c>
      <c r="Q7209" t="s">
        <v>33727</v>
      </c>
      <c r="R7209" t="s">
        <v>25812</v>
      </c>
      <c r="S7209" t="s">
        <v>26197</v>
      </c>
      <c r="T7209"/>
      <c r="U7209" t="s">
        <v>26198</v>
      </c>
      <c r="V7209" t="s">
        <v>26199</v>
      </c>
      <c r="Y7209" s="97"/>
      <c r="AA7209" s="91" t="str">
        <v>SMITH018.5DB</v>
      </c>
    </row>
    <row r="7210" spans="1:27" s="91" customFormat="1" ht="15" customHeight="1" x14ac:dyDescent="0.35">
      <c r="A7210" t="s">
        <v>21492</v>
      </c>
      <c r="B7210" t="s">
        <v>21491</v>
      </c>
      <c r="C7210" t="s">
        <v>21472</v>
      </c>
      <c r="D7210" t="s">
        <v>21493</v>
      </c>
      <c r="E7210"/>
      <c r="F7210" t="s">
        <v>33</v>
      </c>
      <c r="G7210"/>
      <c r="H7210">
        <v>21.7</v>
      </c>
      <c r="I7210">
        <v>136.44</v>
      </c>
      <c r="J7210" t="s">
        <v>4110</v>
      </c>
      <c r="K7210">
        <v>36.008299999999998</v>
      </c>
      <c r="L7210">
        <v>-85.961699999999993</v>
      </c>
      <c r="M7210" s="100" t="s">
        <v>38383</v>
      </c>
      <c r="N7210" t="s">
        <v>3589</v>
      </c>
      <c r="O7210" t="s">
        <v>42226</v>
      </c>
      <c r="P7210">
        <v>2</v>
      </c>
      <c r="Q7210" t="s">
        <v>33727</v>
      </c>
      <c r="R7210" t="s">
        <v>25812</v>
      </c>
      <c r="S7210" t="s">
        <v>26197</v>
      </c>
      <c r="T7210"/>
      <c r="U7210" t="s">
        <v>26198</v>
      </c>
      <c r="V7210" t="s">
        <v>26199</v>
      </c>
      <c r="Y7210" s="97"/>
      <c r="AA7210" s="91" t="str">
        <v>SMITH021.7DB</v>
      </c>
    </row>
    <row r="7211" spans="1:27" s="91" customFormat="1" ht="15" customHeight="1" x14ac:dyDescent="0.35">
      <c r="A7211" t="s">
        <v>21495</v>
      </c>
      <c r="B7211" t="s">
        <v>21494</v>
      </c>
      <c r="C7211" t="s">
        <v>21496</v>
      </c>
      <c r="D7211" t="s">
        <v>21497</v>
      </c>
      <c r="E7211"/>
      <c r="F7211" t="s">
        <v>33</v>
      </c>
      <c r="G7211"/>
      <c r="H7211">
        <v>2</v>
      </c>
      <c r="I7211">
        <v>0.41</v>
      </c>
      <c r="J7211" t="s">
        <v>4110</v>
      </c>
      <c r="K7211">
        <v>36.013809999999999</v>
      </c>
      <c r="L7211">
        <v>-86.004230000000007</v>
      </c>
      <c r="M7211" s="100" t="s">
        <v>38383</v>
      </c>
      <c r="N7211" t="s">
        <v>3589</v>
      </c>
      <c r="O7211" t="s">
        <v>42226</v>
      </c>
      <c r="P7211">
        <v>2</v>
      </c>
      <c r="Q7211" t="s">
        <v>28464</v>
      </c>
      <c r="R7211" t="s">
        <v>25812</v>
      </c>
      <c r="S7211" t="s">
        <v>26197</v>
      </c>
      <c r="T7211"/>
      <c r="U7211" t="s">
        <v>26198</v>
      </c>
      <c r="V7211" t="s">
        <v>26199</v>
      </c>
      <c r="Y7211" s="97"/>
      <c r="AA7211" s="91" t="str">
        <v>SMITH025.2T0.4DB</v>
      </c>
    </row>
    <row r="7212" spans="1:27" s="91" customFormat="1" ht="15" customHeight="1" x14ac:dyDescent="0.35">
      <c r="A7212" t="s">
        <v>21499</v>
      </c>
      <c r="B7212" t="s">
        <v>21498</v>
      </c>
      <c r="C7212" t="s">
        <v>21472</v>
      </c>
      <c r="D7212" t="s">
        <v>21500</v>
      </c>
      <c r="E7212"/>
      <c r="F7212" t="s">
        <v>33</v>
      </c>
      <c r="G7212"/>
      <c r="H7212">
        <v>33.5</v>
      </c>
      <c r="I7212">
        <v>31.2</v>
      </c>
      <c r="J7212" t="s">
        <v>153</v>
      </c>
      <c r="K7212">
        <v>35.983705</v>
      </c>
      <c r="L7212">
        <v>-86.073884000000007</v>
      </c>
      <c r="M7212" s="100" t="s">
        <v>38383</v>
      </c>
      <c r="N7212" t="s">
        <v>3589</v>
      </c>
      <c r="O7212" t="s">
        <v>42227</v>
      </c>
      <c r="P7212">
        <v>2</v>
      </c>
      <c r="Q7212" t="s">
        <v>33727</v>
      </c>
      <c r="R7212" t="s">
        <v>25829</v>
      </c>
      <c r="S7212" t="s">
        <v>26197</v>
      </c>
      <c r="T7212"/>
      <c r="U7212" t="s">
        <v>26198</v>
      </c>
      <c r="V7212" t="s">
        <v>26199</v>
      </c>
      <c r="W7212" s="91" t="s">
        <v>21501</v>
      </c>
      <c r="X7212" s="91" t="s">
        <v>36027</v>
      </c>
      <c r="Y7212" s="97"/>
      <c r="AA7212" s="91" t="str">
        <v>SMITH033.5WS</v>
      </c>
    </row>
    <row r="7213" spans="1:27" s="91" customFormat="1" ht="15" customHeight="1" x14ac:dyDescent="0.35">
      <c r="A7213" t="s">
        <v>21503</v>
      </c>
      <c r="B7213" t="s">
        <v>21502</v>
      </c>
      <c r="C7213" t="s">
        <v>21472</v>
      </c>
      <c r="D7213" t="s">
        <v>21504</v>
      </c>
      <c r="E7213"/>
      <c r="F7213" t="s">
        <v>33</v>
      </c>
      <c r="G7213"/>
      <c r="H7213">
        <v>36</v>
      </c>
      <c r="I7213">
        <v>24.98</v>
      </c>
      <c r="J7213" t="s">
        <v>153</v>
      </c>
      <c r="K7213">
        <v>36.005470000000003</v>
      </c>
      <c r="L7213">
        <v>-86.097099999999998</v>
      </c>
      <c r="M7213" s="100" t="s">
        <v>38383</v>
      </c>
      <c r="N7213" t="s">
        <v>3589</v>
      </c>
      <c r="O7213" t="s">
        <v>42227</v>
      </c>
      <c r="P7213">
        <v>2</v>
      </c>
      <c r="Q7213" t="s">
        <v>33727</v>
      </c>
      <c r="R7213" t="s">
        <v>25829</v>
      </c>
      <c r="S7213" t="s">
        <v>26197</v>
      </c>
      <c r="T7213"/>
      <c r="U7213" t="s">
        <v>26198</v>
      </c>
      <c r="V7213" t="s">
        <v>26199</v>
      </c>
      <c r="W7213" s="91" t="s">
        <v>36028</v>
      </c>
      <c r="X7213" s="91" t="s">
        <v>34418</v>
      </c>
      <c r="Y7213" s="97"/>
      <c r="AA7213" s="91" t="str">
        <v>SMITH036.0WS</v>
      </c>
    </row>
    <row r="7214" spans="1:27" s="91" customFormat="1" ht="15" customHeight="1" x14ac:dyDescent="0.35">
      <c r="A7214" t="s">
        <v>21521</v>
      </c>
      <c r="B7214" t="s">
        <v>21520</v>
      </c>
      <c r="C7214" t="s">
        <v>21522</v>
      </c>
      <c r="D7214" t="s">
        <v>21523</v>
      </c>
      <c r="E7214"/>
      <c r="F7214" t="s">
        <v>29083</v>
      </c>
      <c r="G7214"/>
      <c r="H7214">
        <v>0.1</v>
      </c>
      <c r="I7214">
        <v>1.05</v>
      </c>
      <c r="J7214" t="s">
        <v>100</v>
      </c>
      <c r="K7214">
        <v>35.564869999999999</v>
      </c>
      <c r="L7214">
        <v>-87.423190000000005</v>
      </c>
      <c r="M7214" s="100" t="s">
        <v>38382</v>
      </c>
      <c r="N7214" t="s">
        <v>26210</v>
      </c>
      <c r="O7214" t="s">
        <v>42205</v>
      </c>
      <c r="P7214">
        <v>3</v>
      </c>
      <c r="Q7214" t="s">
        <v>26522</v>
      </c>
      <c r="R7214" t="s">
        <v>25808</v>
      </c>
      <c r="S7214" t="s">
        <v>26197</v>
      </c>
      <c r="T7214"/>
      <c r="U7214" t="s">
        <v>26198</v>
      </c>
      <c r="V7214" t="s">
        <v>26199</v>
      </c>
      <c r="W7214" s="91" t="s">
        <v>36029</v>
      </c>
      <c r="X7214" s="91" t="s">
        <v>33730</v>
      </c>
      <c r="Y7214" s="97"/>
      <c r="AA7214" s="91" t="str">
        <v>SMOKY_G0.1LS</v>
      </c>
    </row>
    <row r="7215" spans="1:27" s="91" customFormat="1" ht="15" customHeight="1" x14ac:dyDescent="0.35">
      <c r="A7215" t="s">
        <v>37484</v>
      </c>
      <c r="B7215" t="s">
        <v>37485</v>
      </c>
      <c r="C7215" t="s">
        <v>37486</v>
      </c>
      <c r="D7215" t="s">
        <v>37487</v>
      </c>
      <c r="E7215"/>
      <c r="F7215" t="s">
        <v>28998</v>
      </c>
      <c r="G7215"/>
      <c r="H7215">
        <v>0.7</v>
      </c>
      <c r="I7215">
        <v>1.1000000000000001</v>
      </c>
      <c r="J7215" t="s">
        <v>878</v>
      </c>
      <c r="K7215">
        <v>35.781170000000003</v>
      </c>
      <c r="L7215">
        <v>-84.729249999999993</v>
      </c>
      <c r="M7215" s="100" t="s">
        <v>38415</v>
      </c>
      <c r="N7215" t="s">
        <v>26602</v>
      </c>
      <c r="O7215" t="s">
        <v>43240</v>
      </c>
      <c r="P7215">
        <v>1</v>
      </c>
      <c r="Q7215" t="s">
        <v>32204</v>
      </c>
      <c r="R7215" t="s">
        <v>25825</v>
      </c>
      <c r="S7215" t="s">
        <v>26197</v>
      </c>
      <c r="T7215"/>
      <c r="U7215" t="s">
        <v>26198</v>
      </c>
      <c r="V7215" t="s">
        <v>26204</v>
      </c>
      <c r="W7215" s="91" t="s">
        <v>37488</v>
      </c>
      <c r="X7215" s="91" t="s">
        <v>37489</v>
      </c>
      <c r="Y7215" s="97"/>
      <c r="AA7215" s="91" t="str">
        <v>SMOKY0.7RO</v>
      </c>
    </row>
    <row r="7216" spans="1:27" s="91" customFormat="1" ht="15" customHeight="1" x14ac:dyDescent="0.35">
      <c r="A7216" t="s">
        <v>37490</v>
      </c>
      <c r="B7216" t="s">
        <v>37491</v>
      </c>
      <c r="C7216" t="s">
        <v>37492</v>
      </c>
      <c r="D7216" t="s">
        <v>37493</v>
      </c>
      <c r="E7216"/>
      <c r="F7216" t="s">
        <v>28998</v>
      </c>
      <c r="G7216"/>
      <c r="H7216">
        <v>0.01</v>
      </c>
      <c r="I7216">
        <v>0.1</v>
      </c>
      <c r="J7216" t="s">
        <v>878</v>
      </c>
      <c r="K7216">
        <v>35.782020000000003</v>
      </c>
      <c r="L7216">
        <v>-84.729550000000003</v>
      </c>
      <c r="M7216" s="100" t="s">
        <v>38415</v>
      </c>
      <c r="N7216" t="s">
        <v>26602</v>
      </c>
      <c r="O7216" t="s">
        <v>43240</v>
      </c>
      <c r="P7216">
        <v>1</v>
      </c>
      <c r="Q7216" t="s">
        <v>32204</v>
      </c>
      <c r="R7216" t="s">
        <v>25825</v>
      </c>
      <c r="S7216" t="s">
        <v>26197</v>
      </c>
      <c r="T7216"/>
      <c r="U7216" t="s">
        <v>26198</v>
      </c>
      <c r="V7216" t="s">
        <v>26204</v>
      </c>
      <c r="W7216" s="91" t="s">
        <v>37494</v>
      </c>
      <c r="X7216" s="91" t="s">
        <v>37495</v>
      </c>
      <c r="Y7216" s="97"/>
      <c r="AA7216" s="91" t="str">
        <v>SMOKY0.8T0.0RO</v>
      </c>
    </row>
    <row r="7217" spans="1:27" s="91" customFormat="1" ht="15" customHeight="1" x14ac:dyDescent="0.35">
      <c r="A7217" t="s">
        <v>37496</v>
      </c>
      <c r="B7217" t="s">
        <v>37497</v>
      </c>
      <c r="C7217" t="s">
        <v>37492</v>
      </c>
      <c r="D7217" t="s">
        <v>37498</v>
      </c>
      <c r="E7217"/>
      <c r="F7217" t="s">
        <v>28998</v>
      </c>
      <c r="G7217"/>
      <c r="H7217">
        <v>0.41</v>
      </c>
      <c r="I7217">
        <v>0.1</v>
      </c>
      <c r="J7217" t="s">
        <v>878</v>
      </c>
      <c r="K7217">
        <v>35.785020000000003</v>
      </c>
      <c r="L7217">
        <v>-84.731530000000006</v>
      </c>
      <c r="M7217" s="100" t="s">
        <v>38415</v>
      </c>
      <c r="N7217" t="s">
        <v>26602</v>
      </c>
      <c r="O7217" t="s">
        <v>43240</v>
      </c>
      <c r="P7217">
        <v>1</v>
      </c>
      <c r="Q7217" t="s">
        <v>32204</v>
      </c>
      <c r="R7217" t="s">
        <v>25825</v>
      </c>
      <c r="S7217" t="s">
        <v>26197</v>
      </c>
      <c r="T7217"/>
      <c r="U7217" t="s">
        <v>26198</v>
      </c>
      <c r="V7217" t="s">
        <v>26204</v>
      </c>
      <c r="W7217" s="91" t="s">
        <v>37499</v>
      </c>
      <c r="X7217" s="91" t="s">
        <v>37500</v>
      </c>
      <c r="Y7217" s="97"/>
      <c r="AA7217" s="91" t="str">
        <v>SMOKY0.8T0.4RO</v>
      </c>
    </row>
    <row r="7218" spans="1:27" s="91" customFormat="1" ht="15" customHeight="1" x14ac:dyDescent="0.35">
      <c r="A7218" t="s">
        <v>37501</v>
      </c>
      <c r="B7218" t="s">
        <v>37502</v>
      </c>
      <c r="C7218" t="s">
        <v>37503</v>
      </c>
      <c r="D7218" t="s">
        <v>37504</v>
      </c>
      <c r="E7218"/>
      <c r="F7218" t="s">
        <v>28998</v>
      </c>
      <c r="G7218"/>
      <c r="H7218">
        <v>0.15</v>
      </c>
      <c r="I7218">
        <v>0.02</v>
      </c>
      <c r="J7218" t="s">
        <v>878</v>
      </c>
      <c r="K7218">
        <v>35.787950000000002</v>
      </c>
      <c r="L7218">
        <v>-84.732900000000001</v>
      </c>
      <c r="M7218" s="100" t="s">
        <v>38415</v>
      </c>
      <c r="N7218" t="s">
        <v>26602</v>
      </c>
      <c r="O7218" t="s">
        <v>43240</v>
      </c>
      <c r="P7218">
        <v>1</v>
      </c>
      <c r="Q7218" t="s">
        <v>32204</v>
      </c>
      <c r="R7218" t="s">
        <v>25825</v>
      </c>
      <c r="S7218" t="s">
        <v>26197</v>
      </c>
      <c r="T7218"/>
      <c r="U7218" t="s">
        <v>26198</v>
      </c>
      <c r="V7218" t="s">
        <v>26204</v>
      </c>
      <c r="W7218" s="91" t="s">
        <v>37505</v>
      </c>
      <c r="X7218" s="91" t="s">
        <v>37495</v>
      </c>
      <c r="Y7218" s="97"/>
      <c r="AA7218" s="91" t="str">
        <v>SMOKY0.8T0.5T0.2RO</v>
      </c>
    </row>
    <row r="7219" spans="1:27" s="91" customFormat="1" ht="15" customHeight="1" x14ac:dyDescent="0.35">
      <c r="A7219" t="s">
        <v>21506</v>
      </c>
      <c r="B7219" t="s">
        <v>21505</v>
      </c>
      <c r="C7219" t="s">
        <v>21507</v>
      </c>
      <c r="D7219" t="s">
        <v>21508</v>
      </c>
      <c r="E7219"/>
      <c r="F7219" t="s">
        <v>324</v>
      </c>
      <c r="G7219"/>
      <c r="H7219">
        <v>0.8</v>
      </c>
      <c r="I7219">
        <v>33.33</v>
      </c>
      <c r="J7219" t="s">
        <v>325</v>
      </c>
      <c r="K7219">
        <v>36.281239999999997</v>
      </c>
      <c r="L7219">
        <v>-84.368889999999993</v>
      </c>
      <c r="M7219" s="100" t="s">
        <v>38426</v>
      </c>
      <c r="N7219" t="s">
        <v>26325</v>
      </c>
      <c r="O7219" t="s">
        <v>42192</v>
      </c>
      <c r="P7219">
        <v>4</v>
      </c>
      <c r="Q7219" t="s">
        <v>28465</v>
      </c>
      <c r="R7219" t="s">
        <v>25825</v>
      </c>
      <c r="S7219" t="s">
        <v>26197</v>
      </c>
      <c r="T7219"/>
      <c r="U7219" t="s">
        <v>26198</v>
      </c>
      <c r="V7219" t="s">
        <v>26204</v>
      </c>
      <c r="X7219" s="91" t="s">
        <v>40198</v>
      </c>
      <c r="Y7219" s="97"/>
      <c r="AA7219" s="91" t="str">
        <v>SMOKY000.8SC</v>
      </c>
    </row>
    <row r="7220" spans="1:27" s="91" customFormat="1" ht="15" customHeight="1" x14ac:dyDescent="0.35">
      <c r="A7220" t="s">
        <v>21510</v>
      </c>
      <c r="B7220" t="s">
        <v>21509</v>
      </c>
      <c r="C7220" t="s">
        <v>21507</v>
      </c>
      <c r="D7220" t="s">
        <v>21511</v>
      </c>
      <c r="E7220"/>
      <c r="F7220" t="s">
        <v>324</v>
      </c>
      <c r="G7220"/>
      <c r="H7220">
        <v>2.5</v>
      </c>
      <c r="I7220">
        <v>28.22</v>
      </c>
      <c r="J7220" t="s">
        <v>325</v>
      </c>
      <c r="K7220">
        <v>36.267980000000001</v>
      </c>
      <c r="L7220">
        <v>-84.391260000000003</v>
      </c>
      <c r="M7220" s="100" t="s">
        <v>38426</v>
      </c>
      <c r="N7220" t="s">
        <v>26325</v>
      </c>
      <c r="O7220" t="s">
        <v>42192</v>
      </c>
      <c r="P7220">
        <v>4</v>
      </c>
      <c r="Q7220" t="s">
        <v>33731</v>
      </c>
      <c r="R7220" t="s">
        <v>25830</v>
      </c>
      <c r="S7220" t="s">
        <v>26197</v>
      </c>
      <c r="T7220"/>
      <c r="U7220" t="s">
        <v>26198</v>
      </c>
      <c r="V7220" t="s">
        <v>26204</v>
      </c>
      <c r="X7220" s="91" t="s">
        <v>40199</v>
      </c>
      <c r="Y7220" s="97"/>
      <c r="AA7220" s="91" t="str">
        <v>SMOKY002.5SC</v>
      </c>
    </row>
    <row r="7221" spans="1:27" s="91" customFormat="1" ht="15" customHeight="1" x14ac:dyDescent="0.35">
      <c r="A7221" t="s">
        <v>21513</v>
      </c>
      <c r="B7221" t="s">
        <v>21512</v>
      </c>
      <c r="C7221" t="s">
        <v>21507</v>
      </c>
      <c r="D7221" t="s">
        <v>21514</v>
      </c>
      <c r="E7221"/>
      <c r="F7221" t="s">
        <v>324</v>
      </c>
      <c r="G7221"/>
      <c r="H7221">
        <v>6.2</v>
      </c>
      <c r="I7221">
        <v>16.57</v>
      </c>
      <c r="J7221" t="s">
        <v>325</v>
      </c>
      <c r="K7221">
        <v>36.228999999999999</v>
      </c>
      <c r="L7221">
        <v>-84.417400000000001</v>
      </c>
      <c r="M7221" s="100" t="s">
        <v>38426</v>
      </c>
      <c r="N7221" t="s">
        <v>26325</v>
      </c>
      <c r="O7221" t="s">
        <v>42193</v>
      </c>
      <c r="P7221">
        <v>4</v>
      </c>
      <c r="Q7221" t="s">
        <v>33731</v>
      </c>
      <c r="R7221" t="s">
        <v>25825</v>
      </c>
      <c r="S7221" t="s">
        <v>26197</v>
      </c>
      <c r="T7221"/>
      <c r="U7221" t="s">
        <v>26198</v>
      </c>
      <c r="V7221" t="s">
        <v>26204</v>
      </c>
      <c r="W7221" s="91" t="s">
        <v>21515</v>
      </c>
      <c r="X7221" s="91" t="s">
        <v>40200</v>
      </c>
      <c r="Y7221" s="97"/>
      <c r="AA7221" s="91" t="str">
        <v>SMOKY006.2SC</v>
      </c>
    </row>
    <row r="7222" spans="1:27" s="91" customFormat="1" ht="15" customHeight="1" x14ac:dyDescent="0.35">
      <c r="A7222" t="s">
        <v>37506</v>
      </c>
      <c r="B7222" t="s">
        <v>37507</v>
      </c>
      <c r="C7222" t="s">
        <v>37492</v>
      </c>
      <c r="D7222" t="s">
        <v>37508</v>
      </c>
      <c r="E7222"/>
      <c r="F7222" t="s">
        <v>28998</v>
      </c>
      <c r="G7222"/>
      <c r="H7222">
        <v>0.02</v>
      </c>
      <c r="I7222">
        <v>0.11</v>
      </c>
      <c r="J7222" t="s">
        <v>878</v>
      </c>
      <c r="K7222">
        <v>35.789560000000002</v>
      </c>
      <c r="L7222">
        <v>-84.723269999999999</v>
      </c>
      <c r="M7222" s="100" t="s">
        <v>38415</v>
      </c>
      <c r="N7222" t="s">
        <v>26602</v>
      </c>
      <c r="O7222" t="s">
        <v>43240</v>
      </c>
      <c r="P7222">
        <v>1</v>
      </c>
      <c r="Q7222" t="s">
        <v>32204</v>
      </c>
      <c r="R7222" t="s">
        <v>25825</v>
      </c>
      <c r="S7222" t="s">
        <v>26197</v>
      </c>
      <c r="T7222"/>
      <c r="U7222" t="s">
        <v>26198</v>
      </c>
      <c r="V7222" t="s">
        <v>26204</v>
      </c>
      <c r="W7222" s="91" t="s">
        <v>37509</v>
      </c>
      <c r="X7222" s="91" t="s">
        <v>37510</v>
      </c>
      <c r="Y7222" s="97"/>
      <c r="AA7222" s="91" t="str">
        <v>SMOKY01.4T0.0RO</v>
      </c>
    </row>
    <row r="7223" spans="1:27" s="91" customFormat="1" ht="15" customHeight="1" x14ac:dyDescent="0.35">
      <c r="A7223" t="s">
        <v>37511</v>
      </c>
      <c r="B7223" t="s">
        <v>37512</v>
      </c>
      <c r="C7223" t="s">
        <v>37486</v>
      </c>
      <c r="D7223" t="s">
        <v>37513</v>
      </c>
      <c r="E7223"/>
      <c r="F7223" t="s">
        <v>28998</v>
      </c>
      <c r="G7223"/>
      <c r="H7223">
        <v>1.55</v>
      </c>
      <c r="I7223">
        <v>0.2</v>
      </c>
      <c r="J7223" t="s">
        <v>878</v>
      </c>
      <c r="K7223">
        <v>35.79477</v>
      </c>
      <c r="L7223">
        <v>-84.722440000000006</v>
      </c>
      <c r="M7223" s="100" t="s">
        <v>38415</v>
      </c>
      <c r="N7223" t="s">
        <v>26602</v>
      </c>
      <c r="O7223" t="s">
        <v>43240</v>
      </c>
      <c r="P7223">
        <v>1</v>
      </c>
      <c r="Q7223" t="s">
        <v>32204</v>
      </c>
      <c r="R7223" t="s">
        <v>25825</v>
      </c>
      <c r="S7223" t="s">
        <v>26197</v>
      </c>
      <c r="T7223"/>
      <c r="U7223" t="s">
        <v>26198</v>
      </c>
      <c r="V7223" t="s">
        <v>26204</v>
      </c>
      <c r="W7223" s="91" t="s">
        <v>37514</v>
      </c>
      <c r="X7223" s="91" t="s">
        <v>37489</v>
      </c>
      <c r="Y7223" s="97"/>
      <c r="AA7223" s="91" t="str">
        <v>SMOKY01.6RO</v>
      </c>
    </row>
    <row r="7224" spans="1:27" s="91" customFormat="1" ht="15" customHeight="1" x14ac:dyDescent="0.35">
      <c r="A7224" t="s">
        <v>37515</v>
      </c>
      <c r="B7224" t="s">
        <v>37516</v>
      </c>
      <c r="C7224" t="s">
        <v>37492</v>
      </c>
      <c r="D7224" t="s">
        <v>37517</v>
      </c>
      <c r="E7224"/>
      <c r="F7224" t="s">
        <v>28998</v>
      </c>
      <c r="G7224"/>
      <c r="H7224">
        <v>0.2</v>
      </c>
      <c r="I7224">
        <v>0.1</v>
      </c>
      <c r="J7224" t="s">
        <v>878</v>
      </c>
      <c r="K7224">
        <v>35.78931</v>
      </c>
      <c r="L7224">
        <v>-84.727069999999998</v>
      </c>
      <c r="M7224" s="100" t="s">
        <v>38415</v>
      </c>
      <c r="N7224" t="s">
        <v>26602</v>
      </c>
      <c r="O7224" t="s">
        <v>43240</v>
      </c>
      <c r="P7224">
        <v>1</v>
      </c>
      <c r="Q7224" t="s">
        <v>32204</v>
      </c>
      <c r="R7224" t="s">
        <v>25825</v>
      </c>
      <c r="S7224" t="s">
        <v>26197</v>
      </c>
      <c r="T7224"/>
      <c r="U7224" t="s">
        <v>26198</v>
      </c>
      <c r="V7224" t="s">
        <v>26204</v>
      </c>
      <c r="W7224" s="91" t="s">
        <v>37518</v>
      </c>
      <c r="X7224" s="91" t="s">
        <v>37495</v>
      </c>
      <c r="Y7224" s="97"/>
      <c r="AA7224" s="91" t="str">
        <v>SMOKY1.0T0.2RO</v>
      </c>
    </row>
    <row r="7225" spans="1:27" s="91" customFormat="1" ht="15" customHeight="1" x14ac:dyDescent="0.35">
      <c r="A7225" t="s">
        <v>37519</v>
      </c>
      <c r="B7225" t="s">
        <v>37520</v>
      </c>
      <c r="C7225" t="s">
        <v>37492</v>
      </c>
      <c r="D7225" t="s">
        <v>37521</v>
      </c>
      <c r="E7225"/>
      <c r="F7225" t="s">
        <v>28998</v>
      </c>
      <c r="G7225"/>
      <c r="H7225">
        <v>0.32</v>
      </c>
      <c r="I7225">
        <v>0.1</v>
      </c>
      <c r="J7225" t="s">
        <v>878</v>
      </c>
      <c r="K7225">
        <v>35.789520000000003</v>
      </c>
      <c r="L7225">
        <v>-84.728210000000004</v>
      </c>
      <c r="M7225" s="100" t="s">
        <v>38415</v>
      </c>
      <c r="N7225" t="s">
        <v>26602</v>
      </c>
      <c r="O7225" t="s">
        <v>43240</v>
      </c>
      <c r="P7225">
        <v>1</v>
      </c>
      <c r="Q7225" t="s">
        <v>32204</v>
      </c>
      <c r="R7225" t="s">
        <v>25825</v>
      </c>
      <c r="S7225" t="s">
        <v>26197</v>
      </c>
      <c r="T7225"/>
      <c r="U7225" t="s">
        <v>26198</v>
      </c>
      <c r="V7225" t="s">
        <v>26204</v>
      </c>
      <c r="W7225" s="91" t="s">
        <v>37522</v>
      </c>
      <c r="X7225" s="91" t="s">
        <v>37523</v>
      </c>
      <c r="Y7225" s="97"/>
      <c r="AA7225" s="91" t="str">
        <v>SMOKY1.1T0.3RO</v>
      </c>
    </row>
    <row r="7226" spans="1:27" s="91" customFormat="1" ht="15" customHeight="1" x14ac:dyDescent="0.35">
      <c r="A7226" t="s">
        <v>37524</v>
      </c>
      <c r="B7226" t="s">
        <v>37525</v>
      </c>
      <c r="C7226" t="s">
        <v>37492</v>
      </c>
      <c r="D7226" t="s">
        <v>37526</v>
      </c>
      <c r="E7226"/>
      <c r="F7226" t="s">
        <v>28998</v>
      </c>
      <c r="G7226"/>
      <c r="H7226">
        <v>0.32</v>
      </c>
      <c r="I7226">
        <v>0.04</v>
      </c>
      <c r="J7226" t="s">
        <v>878</v>
      </c>
      <c r="K7226">
        <v>35.792189999999998</v>
      </c>
      <c r="L7226">
        <v>-84.728859999999997</v>
      </c>
      <c r="M7226" s="100" t="s">
        <v>38415</v>
      </c>
      <c r="N7226" t="s">
        <v>26602</v>
      </c>
      <c r="O7226" t="s">
        <v>43240</v>
      </c>
      <c r="P7226">
        <v>1</v>
      </c>
      <c r="Q7226" t="s">
        <v>32204</v>
      </c>
      <c r="R7226" t="s">
        <v>25825</v>
      </c>
      <c r="S7226" t="s">
        <v>26197</v>
      </c>
      <c r="T7226"/>
      <c r="U7226" t="s">
        <v>26198</v>
      </c>
      <c r="V7226" t="s">
        <v>26204</v>
      </c>
      <c r="W7226" s="91" t="s">
        <v>37527</v>
      </c>
      <c r="X7226" s="91" t="s">
        <v>37528</v>
      </c>
      <c r="Y7226" s="97"/>
      <c r="AA7226" s="91" t="str">
        <v>SMOKY1.3T0.3RO</v>
      </c>
    </row>
    <row r="7227" spans="1:27" s="91" customFormat="1" ht="15" customHeight="1" x14ac:dyDescent="0.35">
      <c r="A7227" t="s">
        <v>37529</v>
      </c>
      <c r="B7227" t="s">
        <v>37530</v>
      </c>
      <c r="C7227" t="s">
        <v>37492</v>
      </c>
      <c r="D7227" t="s">
        <v>37531</v>
      </c>
      <c r="E7227"/>
      <c r="F7227" t="s">
        <v>28998</v>
      </c>
      <c r="G7227"/>
      <c r="H7227">
        <v>0.05</v>
      </c>
      <c r="I7227">
        <v>0.1</v>
      </c>
      <c r="J7227" t="s">
        <v>878</v>
      </c>
      <c r="K7227">
        <v>35.790489999999998</v>
      </c>
      <c r="L7227">
        <v>-84.722300000000004</v>
      </c>
      <c r="M7227" s="100" t="s">
        <v>38415</v>
      </c>
      <c r="N7227" t="s">
        <v>26602</v>
      </c>
      <c r="O7227" t="s">
        <v>43240</v>
      </c>
      <c r="P7227">
        <v>1</v>
      </c>
      <c r="Q7227" t="s">
        <v>32204</v>
      </c>
      <c r="R7227" t="s">
        <v>25825</v>
      </c>
      <c r="S7227" t="s">
        <v>26197</v>
      </c>
      <c r="T7227"/>
      <c r="U7227" t="s">
        <v>26198</v>
      </c>
      <c r="V7227" t="s">
        <v>26204</v>
      </c>
      <c r="W7227" s="91" t="s">
        <v>37532</v>
      </c>
      <c r="X7227" s="91" t="s">
        <v>37533</v>
      </c>
      <c r="Y7227" s="97"/>
      <c r="AA7227" s="91" t="str">
        <v>SMOKY1.46T0.1RO</v>
      </c>
    </row>
    <row r="7228" spans="1:27" s="91" customFormat="1" ht="15" customHeight="1" x14ac:dyDescent="0.35">
      <c r="A7228" t="s">
        <v>37534</v>
      </c>
      <c r="B7228" t="s">
        <v>37535</v>
      </c>
      <c r="C7228" t="s">
        <v>37492</v>
      </c>
      <c r="D7228" t="s">
        <v>37536</v>
      </c>
      <c r="E7228"/>
      <c r="F7228" t="s">
        <v>28998</v>
      </c>
      <c r="G7228"/>
      <c r="H7228">
        <v>0.08</v>
      </c>
      <c r="I7228">
        <v>0.1</v>
      </c>
      <c r="J7228" t="s">
        <v>878</v>
      </c>
      <c r="K7228">
        <v>35.789029999999997</v>
      </c>
      <c r="L7228">
        <v>-84.722200000000001</v>
      </c>
      <c r="M7228" s="100" t="s">
        <v>38415</v>
      </c>
      <c r="N7228" t="s">
        <v>26602</v>
      </c>
      <c r="O7228" t="s">
        <v>43240</v>
      </c>
      <c r="P7228">
        <v>1</v>
      </c>
      <c r="Q7228" t="s">
        <v>32204</v>
      </c>
      <c r="R7228" t="s">
        <v>25825</v>
      </c>
      <c r="S7228" t="s">
        <v>26197</v>
      </c>
      <c r="T7228"/>
      <c r="U7228" t="s">
        <v>26198</v>
      </c>
      <c r="V7228" t="s">
        <v>26204</v>
      </c>
      <c r="W7228" s="91" t="s">
        <v>37537</v>
      </c>
      <c r="X7228" s="91" t="s">
        <v>37523</v>
      </c>
      <c r="Y7228" s="97"/>
      <c r="AA7228" s="91" t="str">
        <v>SMOKY1.4T0.1RO</v>
      </c>
    </row>
    <row r="7229" spans="1:27" s="91" customFormat="1" ht="15" customHeight="1" x14ac:dyDescent="0.35">
      <c r="A7229" t="s">
        <v>37538</v>
      </c>
      <c r="B7229" t="s">
        <v>37539</v>
      </c>
      <c r="C7229" t="s">
        <v>37492</v>
      </c>
      <c r="D7229" t="s">
        <v>37540</v>
      </c>
      <c r="E7229"/>
      <c r="F7229" t="s">
        <v>28998</v>
      </c>
      <c r="G7229"/>
      <c r="H7229">
        <v>0.04</v>
      </c>
      <c r="I7229">
        <v>0.5</v>
      </c>
      <c r="J7229" t="s">
        <v>878</v>
      </c>
      <c r="K7229">
        <v>35.790770000000002</v>
      </c>
      <c r="L7229">
        <v>-84.723889999999997</v>
      </c>
      <c r="M7229" s="100" t="s">
        <v>38415</v>
      </c>
      <c r="N7229" t="s">
        <v>26602</v>
      </c>
      <c r="O7229" t="s">
        <v>43240</v>
      </c>
      <c r="P7229">
        <v>1</v>
      </c>
      <c r="Q7229" t="s">
        <v>32204</v>
      </c>
      <c r="R7229" t="s">
        <v>25825</v>
      </c>
      <c r="S7229" t="s">
        <v>26197</v>
      </c>
      <c r="T7229"/>
      <c r="U7229" t="s">
        <v>26198</v>
      </c>
      <c r="V7229" t="s">
        <v>26204</v>
      </c>
      <c r="W7229" s="91" t="s">
        <v>37541</v>
      </c>
      <c r="X7229" s="91" t="s">
        <v>37542</v>
      </c>
      <c r="Y7229" s="97"/>
      <c r="AA7229" s="91" t="str">
        <v>SMOKY1.5T0.0RO</v>
      </c>
    </row>
    <row r="7230" spans="1:27" s="91" customFormat="1" ht="15" customHeight="1" x14ac:dyDescent="0.35">
      <c r="A7230" t="s">
        <v>37543</v>
      </c>
      <c r="B7230" t="s">
        <v>37544</v>
      </c>
      <c r="C7230" t="s">
        <v>37492</v>
      </c>
      <c r="D7230" t="s">
        <v>37545</v>
      </c>
      <c r="E7230"/>
      <c r="F7230" t="s">
        <v>28998</v>
      </c>
      <c r="G7230"/>
      <c r="H7230">
        <v>0.13</v>
      </c>
      <c r="I7230">
        <v>0.5</v>
      </c>
      <c r="J7230" t="s">
        <v>878</v>
      </c>
      <c r="K7230">
        <v>35.791690000000003</v>
      </c>
      <c r="L7230">
        <v>-84.72466</v>
      </c>
      <c r="M7230" s="100" t="s">
        <v>38415</v>
      </c>
      <c r="N7230" t="s">
        <v>26602</v>
      </c>
      <c r="O7230" t="s">
        <v>43240</v>
      </c>
      <c r="P7230">
        <v>1</v>
      </c>
      <c r="Q7230" t="s">
        <v>32204</v>
      </c>
      <c r="R7230" t="s">
        <v>25825</v>
      </c>
      <c r="S7230" t="s">
        <v>26197</v>
      </c>
      <c r="T7230"/>
      <c r="U7230" t="s">
        <v>26198</v>
      </c>
      <c r="V7230" t="s">
        <v>26204</v>
      </c>
      <c r="W7230" s="91" t="s">
        <v>37546</v>
      </c>
      <c r="X7230" s="91" t="s">
        <v>37547</v>
      </c>
      <c r="Y7230" s="97"/>
      <c r="AA7230" s="91" t="str">
        <v>SMOKY1.5T0.1RO</v>
      </c>
    </row>
    <row r="7231" spans="1:27" s="91" customFormat="1" ht="15" customHeight="1" x14ac:dyDescent="0.35">
      <c r="A7231" t="s">
        <v>37548</v>
      </c>
      <c r="B7231" t="s">
        <v>37549</v>
      </c>
      <c r="C7231" t="s">
        <v>37492</v>
      </c>
      <c r="D7231" t="s">
        <v>37550</v>
      </c>
      <c r="E7231"/>
      <c r="F7231" t="s">
        <v>28998</v>
      </c>
      <c r="G7231"/>
      <c r="H7231">
        <v>0.09</v>
      </c>
      <c r="I7231">
        <v>0.1</v>
      </c>
      <c r="J7231" t="s">
        <v>878</v>
      </c>
      <c r="K7231">
        <v>35.794820000000001</v>
      </c>
      <c r="L7231">
        <v>-84.720939999999999</v>
      </c>
      <c r="M7231" s="100" t="s">
        <v>38415</v>
      </c>
      <c r="N7231" t="s">
        <v>26602</v>
      </c>
      <c r="O7231" t="s">
        <v>43240</v>
      </c>
      <c r="P7231">
        <v>1</v>
      </c>
      <c r="Q7231" t="s">
        <v>32204</v>
      </c>
      <c r="R7231" t="s">
        <v>25825</v>
      </c>
      <c r="S7231" t="s">
        <v>26197</v>
      </c>
      <c r="T7231"/>
      <c r="U7231" t="s">
        <v>26198</v>
      </c>
      <c r="V7231" t="s">
        <v>26204</v>
      </c>
      <c r="W7231" s="91" t="s">
        <v>37551</v>
      </c>
      <c r="X7231" s="91" t="s">
        <v>37552</v>
      </c>
      <c r="Y7231" s="97"/>
      <c r="AA7231" s="91" t="str">
        <v>SMOKY1.7T0.1RO</v>
      </c>
    </row>
    <row r="7232" spans="1:27" s="91" customFormat="1" ht="15" customHeight="1" x14ac:dyDescent="0.35">
      <c r="A7232" t="s">
        <v>37553</v>
      </c>
      <c r="B7232" t="s">
        <v>37554</v>
      </c>
      <c r="C7232" t="s">
        <v>37492</v>
      </c>
      <c r="D7232" t="s">
        <v>37555</v>
      </c>
      <c r="E7232"/>
      <c r="F7232" t="s">
        <v>28998</v>
      </c>
      <c r="G7232"/>
      <c r="H7232">
        <v>0.17</v>
      </c>
      <c r="I7232">
        <v>0.1</v>
      </c>
      <c r="J7232" t="s">
        <v>878</v>
      </c>
      <c r="K7232">
        <v>35.795780000000001</v>
      </c>
      <c r="L7232">
        <v>-84.719710000000006</v>
      </c>
      <c r="M7232" s="100" t="s">
        <v>38415</v>
      </c>
      <c r="N7232" t="s">
        <v>26602</v>
      </c>
      <c r="O7232" t="s">
        <v>43240</v>
      </c>
      <c r="P7232">
        <v>1</v>
      </c>
      <c r="Q7232" t="s">
        <v>32204</v>
      </c>
      <c r="R7232" t="s">
        <v>25825</v>
      </c>
      <c r="S7232" t="s">
        <v>26197</v>
      </c>
      <c r="T7232"/>
      <c r="U7232" t="s">
        <v>26198</v>
      </c>
      <c r="V7232" t="s">
        <v>26204</v>
      </c>
      <c r="W7232" s="91" t="s">
        <v>37556</v>
      </c>
      <c r="X7232" s="91" t="s">
        <v>37557</v>
      </c>
      <c r="Y7232" s="97"/>
      <c r="AA7232" s="91" t="str">
        <v>SMOKY1.7T0.2RO</v>
      </c>
    </row>
    <row r="7233" spans="1:27" s="91" customFormat="1" ht="15" customHeight="1" x14ac:dyDescent="0.35">
      <c r="A7233" t="s">
        <v>37558</v>
      </c>
      <c r="B7233" t="s">
        <v>37559</v>
      </c>
      <c r="C7233" t="s">
        <v>37486</v>
      </c>
      <c r="D7233" t="s">
        <v>37560</v>
      </c>
      <c r="E7233"/>
      <c r="F7233" t="s">
        <v>28998</v>
      </c>
      <c r="G7233"/>
      <c r="H7233">
        <v>0.1</v>
      </c>
      <c r="I7233">
        <v>0.1</v>
      </c>
      <c r="J7233" t="s">
        <v>878</v>
      </c>
      <c r="K7233">
        <v>35.795430000000003</v>
      </c>
      <c r="L7233">
        <v>-84.72157</v>
      </c>
      <c r="M7233" s="100" t="s">
        <v>38415</v>
      </c>
      <c r="N7233" t="s">
        <v>26602</v>
      </c>
      <c r="O7233" t="s">
        <v>43240</v>
      </c>
      <c r="P7233">
        <v>1</v>
      </c>
      <c r="Q7233" t="s">
        <v>32204</v>
      </c>
      <c r="R7233" t="s">
        <v>25825</v>
      </c>
      <c r="S7233" t="s">
        <v>26197</v>
      </c>
      <c r="T7233"/>
      <c r="U7233" t="s">
        <v>26198</v>
      </c>
      <c r="V7233" t="s">
        <v>26204</v>
      </c>
      <c r="W7233" s="91" t="s">
        <v>37561</v>
      </c>
      <c r="X7233" s="91" t="s">
        <v>37500</v>
      </c>
      <c r="Y7233" s="97"/>
      <c r="AA7233" s="91" t="str">
        <v>SMOKY1.8T0.1RO</v>
      </c>
    </row>
    <row r="7234" spans="1:27" s="91" customFormat="1" ht="15" customHeight="1" x14ac:dyDescent="0.35">
      <c r="A7234" t="s">
        <v>37562</v>
      </c>
      <c r="B7234" t="s">
        <v>37563</v>
      </c>
      <c r="C7234" t="s">
        <v>37492</v>
      </c>
      <c r="D7234" t="s">
        <v>37564</v>
      </c>
      <c r="E7234"/>
      <c r="F7234" t="s">
        <v>28998</v>
      </c>
      <c r="G7234"/>
      <c r="H7234">
        <v>0.2</v>
      </c>
      <c r="I7234">
        <v>0.04</v>
      </c>
      <c r="J7234" t="s">
        <v>878</v>
      </c>
      <c r="K7234">
        <v>35.797530000000002</v>
      </c>
      <c r="L7234">
        <v>-84.720470000000006</v>
      </c>
      <c r="M7234" s="100" t="s">
        <v>38415</v>
      </c>
      <c r="N7234" t="s">
        <v>26602</v>
      </c>
      <c r="O7234" t="s">
        <v>43240</v>
      </c>
      <c r="P7234">
        <v>1</v>
      </c>
      <c r="Q7234" t="s">
        <v>32204</v>
      </c>
      <c r="R7234" t="s">
        <v>25825</v>
      </c>
      <c r="S7234" t="s">
        <v>26197</v>
      </c>
      <c r="T7234"/>
      <c r="U7234" t="s">
        <v>26198</v>
      </c>
      <c r="V7234" t="s">
        <v>26204</v>
      </c>
      <c r="W7234" s="91" t="s">
        <v>37565</v>
      </c>
      <c r="X7234" s="91" t="s">
        <v>37566</v>
      </c>
      <c r="Y7234" s="97"/>
      <c r="AA7234" s="91" t="str">
        <v>SMOKY1.8T0.2RO</v>
      </c>
    </row>
    <row r="7235" spans="1:27" s="91" customFormat="1" ht="15" customHeight="1" x14ac:dyDescent="0.35">
      <c r="A7235" t="s">
        <v>37567</v>
      </c>
      <c r="B7235" t="s">
        <v>37568</v>
      </c>
      <c r="C7235" t="s">
        <v>37492</v>
      </c>
      <c r="D7235" t="s">
        <v>37569</v>
      </c>
      <c r="E7235"/>
      <c r="F7235" t="s">
        <v>28998</v>
      </c>
      <c r="G7235"/>
      <c r="H7235">
        <v>7.0000000000000007E-2</v>
      </c>
      <c r="I7235">
        <v>0.4</v>
      </c>
      <c r="J7235" t="s">
        <v>878</v>
      </c>
      <c r="K7235">
        <v>35.799500000000002</v>
      </c>
      <c r="L7235">
        <v>-84.723020000000005</v>
      </c>
      <c r="M7235" s="100" t="s">
        <v>38415</v>
      </c>
      <c r="N7235" t="s">
        <v>26602</v>
      </c>
      <c r="O7235" t="s">
        <v>43240</v>
      </c>
      <c r="P7235">
        <v>1</v>
      </c>
      <c r="Q7235" t="s">
        <v>32204</v>
      </c>
      <c r="R7235" t="s">
        <v>25825</v>
      </c>
      <c r="S7235" t="s">
        <v>26197</v>
      </c>
      <c r="T7235"/>
      <c r="U7235" t="s">
        <v>26198</v>
      </c>
      <c r="V7235" t="s">
        <v>26204</v>
      </c>
      <c r="W7235" s="91" t="s">
        <v>37570</v>
      </c>
      <c r="X7235" s="91" t="s">
        <v>37571</v>
      </c>
      <c r="Y7235" s="97"/>
      <c r="AA7235" s="91" t="str">
        <v>SMOKY2.2T0.1RO</v>
      </c>
    </row>
    <row r="7236" spans="1:27" s="91" customFormat="1" ht="15" customHeight="1" x14ac:dyDescent="0.35">
      <c r="A7236" t="s">
        <v>21517</v>
      </c>
      <c r="B7236" t="s">
        <v>21516</v>
      </c>
      <c r="C7236" t="s">
        <v>21518</v>
      </c>
      <c r="D7236" t="s">
        <v>21519</v>
      </c>
      <c r="E7236"/>
      <c r="F7236" t="s">
        <v>324</v>
      </c>
      <c r="G7236"/>
      <c r="H7236">
        <v>0.09</v>
      </c>
      <c r="I7236"/>
      <c r="J7236" t="s">
        <v>325</v>
      </c>
      <c r="K7236">
        <v>36.213720000000002</v>
      </c>
      <c r="L7236">
        <v>-84.416510000000002</v>
      </c>
      <c r="M7236" s="100" t="s">
        <v>38426</v>
      </c>
      <c r="N7236" t="s">
        <v>26325</v>
      </c>
      <c r="O7236" t="s">
        <v>42192</v>
      </c>
      <c r="P7236">
        <v>4</v>
      </c>
      <c r="Q7236" t="s">
        <v>33731</v>
      </c>
      <c r="R7236" t="s">
        <v>25825</v>
      </c>
      <c r="S7236" t="s">
        <v>26197</v>
      </c>
      <c r="T7236"/>
      <c r="U7236" t="s">
        <v>26198</v>
      </c>
      <c r="V7236" t="s">
        <v>26204</v>
      </c>
      <c r="X7236" s="91" t="s">
        <v>38422</v>
      </c>
      <c r="Y7236" s="97"/>
      <c r="AA7236" s="91" t="str">
        <v>SMOKY7.3T0.09SC</v>
      </c>
    </row>
    <row r="7237" spans="1:27" s="91" customFormat="1" ht="15" customHeight="1" x14ac:dyDescent="0.35">
      <c r="A7237" t="s">
        <v>21525</v>
      </c>
      <c r="B7237" t="s">
        <v>21524</v>
      </c>
      <c r="C7237" t="s">
        <v>21526</v>
      </c>
      <c r="D7237" t="s">
        <v>21527</v>
      </c>
      <c r="E7237"/>
      <c r="F7237" t="s">
        <v>44</v>
      </c>
      <c r="G7237"/>
      <c r="H7237">
        <v>0.6</v>
      </c>
      <c r="I7237">
        <v>1.57</v>
      </c>
      <c r="J7237" t="s">
        <v>68</v>
      </c>
      <c r="K7237">
        <v>36.405299999999997</v>
      </c>
      <c r="L7237">
        <v>-83.097200000000001</v>
      </c>
      <c r="M7237" s="100" t="s">
        <v>38388</v>
      </c>
      <c r="N7237" t="s">
        <v>18813</v>
      </c>
      <c r="O7237" t="s">
        <v>42194</v>
      </c>
      <c r="P7237">
        <v>4</v>
      </c>
      <c r="Q7237" t="s">
        <v>33732</v>
      </c>
      <c r="R7237" t="s">
        <v>25821</v>
      </c>
      <c r="S7237" t="s">
        <v>26197</v>
      </c>
      <c r="T7237"/>
      <c r="U7237" t="s">
        <v>26198</v>
      </c>
      <c r="V7237" t="s">
        <v>26204</v>
      </c>
      <c r="Y7237" s="97"/>
      <c r="AA7237" s="91" t="str">
        <v>SMOUN000.6HS</v>
      </c>
    </row>
    <row r="7238" spans="1:27" s="91" customFormat="1" ht="15" customHeight="1" x14ac:dyDescent="0.35">
      <c r="A7238" t="s">
        <v>21529</v>
      </c>
      <c r="B7238" t="s">
        <v>21528</v>
      </c>
      <c r="C7238" t="s">
        <v>21530</v>
      </c>
      <c r="D7238" t="s">
        <v>21531</v>
      </c>
      <c r="E7238"/>
      <c r="F7238" t="s">
        <v>28994</v>
      </c>
      <c r="G7238"/>
      <c r="H7238">
        <v>0.3</v>
      </c>
      <c r="I7238">
        <v>39.119999999999997</v>
      </c>
      <c r="J7238" t="s">
        <v>285</v>
      </c>
      <c r="K7238">
        <v>35.311329999999998</v>
      </c>
      <c r="L7238">
        <v>-84.794210000000007</v>
      </c>
      <c r="M7238" s="100" t="s">
        <v>38384</v>
      </c>
      <c r="N7238" t="s">
        <v>26211</v>
      </c>
      <c r="O7238" t="s">
        <v>42195</v>
      </c>
      <c r="P7238">
        <v>2</v>
      </c>
      <c r="Q7238" t="s">
        <v>27432</v>
      </c>
      <c r="R7238" t="s">
        <v>25802</v>
      </c>
      <c r="S7238" t="s">
        <v>26197</v>
      </c>
      <c r="T7238"/>
      <c r="U7238" t="s">
        <v>26198</v>
      </c>
      <c r="V7238" t="s">
        <v>26204</v>
      </c>
      <c r="X7238" s="91" t="s">
        <v>32826</v>
      </c>
      <c r="Y7238" s="97"/>
      <c r="AA7238" s="91" t="str">
        <v>SMOUS000.3BR</v>
      </c>
    </row>
    <row r="7239" spans="1:27" s="91" customFormat="1" ht="15" customHeight="1" x14ac:dyDescent="0.35">
      <c r="A7239" t="s">
        <v>21533</v>
      </c>
      <c r="B7239" t="s">
        <v>21532</v>
      </c>
      <c r="C7239" t="s">
        <v>21530</v>
      </c>
      <c r="D7239" t="s">
        <v>21534</v>
      </c>
      <c r="E7239"/>
      <c r="F7239" t="s">
        <v>28994</v>
      </c>
      <c r="G7239"/>
      <c r="H7239">
        <v>1.2</v>
      </c>
      <c r="I7239">
        <v>38.770000000000003</v>
      </c>
      <c r="J7239" t="s">
        <v>285</v>
      </c>
      <c r="K7239">
        <v>35.304900000000004</v>
      </c>
      <c r="L7239">
        <v>-84.801789999999997</v>
      </c>
      <c r="M7239" s="100" t="s">
        <v>38384</v>
      </c>
      <c r="N7239" t="s">
        <v>26211</v>
      </c>
      <c r="O7239" t="s">
        <v>42195</v>
      </c>
      <c r="P7239">
        <v>2</v>
      </c>
      <c r="Q7239" t="s">
        <v>27432</v>
      </c>
      <c r="R7239" t="s">
        <v>25802</v>
      </c>
      <c r="S7239" t="s">
        <v>26197</v>
      </c>
      <c r="T7239" t="s">
        <v>26607</v>
      </c>
      <c r="U7239" t="s">
        <v>26207</v>
      </c>
      <c r="V7239" t="s">
        <v>26204</v>
      </c>
      <c r="W7239" s="91" t="s">
        <v>21535</v>
      </c>
      <c r="X7239" s="91" t="s">
        <v>33733</v>
      </c>
      <c r="Y7239" s="97"/>
      <c r="AA7239" s="91" t="str">
        <v>SMOUS001.2BR</v>
      </c>
    </row>
    <row r="7240" spans="1:27" s="91" customFormat="1" ht="15" customHeight="1" x14ac:dyDescent="0.35">
      <c r="A7240" t="s">
        <v>21537</v>
      </c>
      <c r="B7240" t="s">
        <v>21536</v>
      </c>
      <c r="C7240" t="s">
        <v>21530</v>
      </c>
      <c r="D7240" t="s">
        <v>21538</v>
      </c>
      <c r="E7240"/>
      <c r="F7240" t="s">
        <v>28994</v>
      </c>
      <c r="G7240"/>
      <c r="H7240">
        <v>3.5</v>
      </c>
      <c r="I7240">
        <v>34.43</v>
      </c>
      <c r="J7240" t="s">
        <v>285</v>
      </c>
      <c r="K7240">
        <v>35.284199999999998</v>
      </c>
      <c r="L7240">
        <v>-84.800799999999995</v>
      </c>
      <c r="M7240" s="100" t="s">
        <v>38384</v>
      </c>
      <c r="N7240" t="s">
        <v>26211</v>
      </c>
      <c r="O7240" t="s">
        <v>42195</v>
      </c>
      <c r="P7240">
        <v>2</v>
      </c>
      <c r="Q7240" t="s">
        <v>28467</v>
      </c>
      <c r="R7240" t="s">
        <v>25802</v>
      </c>
      <c r="S7240" t="s">
        <v>26197</v>
      </c>
      <c r="T7240"/>
      <c r="U7240" t="s">
        <v>26198</v>
      </c>
      <c r="V7240" t="s">
        <v>26204</v>
      </c>
      <c r="W7240" s="91" t="s">
        <v>21539</v>
      </c>
      <c r="X7240" s="91" t="s">
        <v>33734</v>
      </c>
      <c r="Y7240" s="97"/>
      <c r="AA7240" s="91" t="str">
        <v>SMOUS003.5BR</v>
      </c>
    </row>
    <row r="7241" spans="1:27" s="91" customFormat="1" ht="15" customHeight="1" x14ac:dyDescent="0.35">
      <c r="A7241" t="s">
        <v>21541</v>
      </c>
      <c r="B7241" t="s">
        <v>21540</v>
      </c>
      <c r="C7241" t="s">
        <v>21530</v>
      </c>
      <c r="D7241" t="s">
        <v>21542</v>
      </c>
      <c r="E7241"/>
      <c r="F7241" t="s">
        <v>28994</v>
      </c>
      <c r="G7241"/>
      <c r="H7241">
        <v>8.8000000000000007</v>
      </c>
      <c r="I7241">
        <v>21.01</v>
      </c>
      <c r="J7241" t="s">
        <v>285</v>
      </c>
      <c r="K7241">
        <v>35.232064000000001</v>
      </c>
      <c r="L7241">
        <v>-84.843620000000001</v>
      </c>
      <c r="M7241" s="100" t="s">
        <v>38384</v>
      </c>
      <c r="N7241" t="s">
        <v>26211</v>
      </c>
      <c r="O7241" t="s">
        <v>42195</v>
      </c>
      <c r="P7241">
        <v>2</v>
      </c>
      <c r="Q7241" t="s">
        <v>28467</v>
      </c>
      <c r="R7241" t="s">
        <v>25802</v>
      </c>
      <c r="S7241" t="s">
        <v>26197</v>
      </c>
      <c r="T7241"/>
      <c r="U7241" t="s">
        <v>26198</v>
      </c>
      <c r="V7241" t="s">
        <v>26204</v>
      </c>
      <c r="Y7241" s="97"/>
      <c r="AA7241" s="91" t="str">
        <v>SMOUS008.8BR</v>
      </c>
    </row>
    <row r="7242" spans="1:27" s="91" customFormat="1" ht="15" customHeight="1" x14ac:dyDescent="0.35">
      <c r="A7242" t="s">
        <v>21544</v>
      </c>
      <c r="B7242" t="s">
        <v>21543</v>
      </c>
      <c r="C7242" t="s">
        <v>21530</v>
      </c>
      <c r="D7242" t="s">
        <v>21545</v>
      </c>
      <c r="E7242"/>
      <c r="F7242" t="s">
        <v>28994</v>
      </c>
      <c r="G7242"/>
      <c r="H7242">
        <v>10.6</v>
      </c>
      <c r="I7242">
        <v>16.489999999999998</v>
      </c>
      <c r="J7242" t="s">
        <v>285</v>
      </c>
      <c r="K7242">
        <v>35.213999999999999</v>
      </c>
      <c r="L7242">
        <v>-84.851500000000001</v>
      </c>
      <c r="M7242" s="100" t="s">
        <v>38384</v>
      </c>
      <c r="N7242" t="s">
        <v>26211</v>
      </c>
      <c r="O7242" t="s">
        <v>42195</v>
      </c>
      <c r="P7242">
        <v>2</v>
      </c>
      <c r="Q7242" t="s">
        <v>28467</v>
      </c>
      <c r="R7242" t="s">
        <v>25802</v>
      </c>
      <c r="S7242" t="s">
        <v>26197</v>
      </c>
      <c r="T7242"/>
      <c r="U7242" t="s">
        <v>26198</v>
      </c>
      <c r="V7242" t="s">
        <v>26204</v>
      </c>
      <c r="Y7242" s="97"/>
      <c r="AA7242" s="91" t="str">
        <v>SMOUS010.6BR</v>
      </c>
    </row>
    <row r="7243" spans="1:27" s="91" customFormat="1" ht="15" customHeight="1" x14ac:dyDescent="0.35">
      <c r="A7243" t="s">
        <v>21547</v>
      </c>
      <c r="B7243" t="s">
        <v>21546</v>
      </c>
      <c r="C7243" t="s">
        <v>21530</v>
      </c>
      <c r="D7243" t="s">
        <v>21548</v>
      </c>
      <c r="E7243"/>
      <c r="F7243" t="s">
        <v>28994</v>
      </c>
      <c r="G7243"/>
      <c r="H7243">
        <v>11.5</v>
      </c>
      <c r="I7243">
        <v>11.42</v>
      </c>
      <c r="J7243" t="s">
        <v>285</v>
      </c>
      <c r="K7243">
        <v>35.200449999999996</v>
      </c>
      <c r="L7243">
        <v>-84.8536</v>
      </c>
      <c r="M7243" s="100" t="s">
        <v>38384</v>
      </c>
      <c r="N7243" t="s">
        <v>26211</v>
      </c>
      <c r="O7243" t="s">
        <v>42195</v>
      </c>
      <c r="P7243">
        <v>2</v>
      </c>
      <c r="Q7243" t="s">
        <v>28468</v>
      </c>
      <c r="R7243" t="s">
        <v>25802</v>
      </c>
      <c r="S7243" t="s">
        <v>26197</v>
      </c>
      <c r="T7243"/>
      <c r="U7243" t="s">
        <v>26198</v>
      </c>
      <c r="V7243" t="s">
        <v>26204</v>
      </c>
      <c r="Y7243" s="97"/>
      <c r="AA7243" s="91" t="str">
        <v>SMOUS011.5BR</v>
      </c>
    </row>
    <row r="7244" spans="1:27" s="91" customFormat="1" ht="15" customHeight="1" x14ac:dyDescent="0.35">
      <c r="A7244" t="s">
        <v>21550</v>
      </c>
      <c r="B7244" t="s">
        <v>21549</v>
      </c>
      <c r="C7244" t="s">
        <v>21530</v>
      </c>
      <c r="D7244" t="s">
        <v>21551</v>
      </c>
      <c r="E7244"/>
      <c r="F7244" t="s">
        <v>28994</v>
      </c>
      <c r="G7244"/>
      <c r="H7244">
        <v>12.7</v>
      </c>
      <c r="I7244">
        <v>9.4</v>
      </c>
      <c r="J7244" t="s">
        <v>285</v>
      </c>
      <c r="K7244">
        <v>35.192</v>
      </c>
      <c r="L7244">
        <v>-84.864959999999996</v>
      </c>
      <c r="M7244" s="100" t="s">
        <v>38384</v>
      </c>
      <c r="N7244" t="s">
        <v>26211</v>
      </c>
      <c r="O7244" t="s">
        <v>42195</v>
      </c>
      <c r="P7244">
        <v>2</v>
      </c>
      <c r="Q7244" t="s">
        <v>28468</v>
      </c>
      <c r="R7244" t="s">
        <v>25802</v>
      </c>
      <c r="S7244" t="s">
        <v>26197</v>
      </c>
      <c r="T7244"/>
      <c r="U7244" t="s">
        <v>26198</v>
      </c>
      <c r="V7244" t="s">
        <v>26204</v>
      </c>
      <c r="Y7244" s="97"/>
      <c r="AA7244" s="91" t="str">
        <v>SMOUS012.7BR</v>
      </c>
    </row>
    <row r="7245" spans="1:27" s="91" customFormat="1" ht="15" customHeight="1" x14ac:dyDescent="0.35">
      <c r="A7245" t="s">
        <v>21553</v>
      </c>
      <c r="B7245" t="s">
        <v>21552</v>
      </c>
      <c r="C7245" t="s">
        <v>21530</v>
      </c>
      <c r="D7245" t="s">
        <v>21554</v>
      </c>
      <c r="E7245"/>
      <c r="F7245" t="s">
        <v>44</v>
      </c>
      <c r="G7245"/>
      <c r="H7245">
        <v>14.2</v>
      </c>
      <c r="I7245">
        <v>9.23</v>
      </c>
      <c r="J7245" t="s">
        <v>285</v>
      </c>
      <c r="K7245">
        <v>35.190289999999997</v>
      </c>
      <c r="L7245">
        <v>-84.866159999999994</v>
      </c>
      <c r="M7245" s="100" t="s">
        <v>38384</v>
      </c>
      <c r="N7245" t="s">
        <v>26211</v>
      </c>
      <c r="O7245" t="s">
        <v>42195</v>
      </c>
      <c r="P7245">
        <v>2</v>
      </c>
      <c r="Q7245" t="s">
        <v>28468</v>
      </c>
      <c r="R7245" t="s">
        <v>25802</v>
      </c>
      <c r="S7245" t="s">
        <v>26197</v>
      </c>
      <c r="T7245"/>
      <c r="U7245" t="s">
        <v>26198</v>
      </c>
      <c r="V7245" t="s">
        <v>26204</v>
      </c>
      <c r="X7245" s="91" t="s">
        <v>33735</v>
      </c>
      <c r="Y7245" s="97"/>
      <c r="AA7245" s="91" t="str">
        <v>SMOUS014.2BR</v>
      </c>
    </row>
    <row r="7246" spans="1:27" s="91" customFormat="1" ht="15" customHeight="1" x14ac:dyDescent="0.35">
      <c r="A7246" t="s">
        <v>21556</v>
      </c>
      <c r="B7246" t="s">
        <v>21555</v>
      </c>
      <c r="C7246" t="s">
        <v>21530</v>
      </c>
      <c r="D7246" t="s">
        <v>21557</v>
      </c>
      <c r="E7246"/>
      <c r="F7246" t="s">
        <v>44</v>
      </c>
      <c r="G7246"/>
      <c r="H7246">
        <v>14.8</v>
      </c>
      <c r="I7246">
        <v>8.1999999999999993</v>
      </c>
      <c r="J7246" t="s">
        <v>285</v>
      </c>
      <c r="K7246">
        <v>35.182830000000003</v>
      </c>
      <c r="L7246">
        <v>-84.872600000000006</v>
      </c>
      <c r="M7246" s="100" t="s">
        <v>38384</v>
      </c>
      <c r="N7246" t="s">
        <v>26211</v>
      </c>
      <c r="O7246" t="s">
        <v>42107</v>
      </c>
      <c r="P7246">
        <v>2</v>
      </c>
      <c r="Q7246" t="s">
        <v>28468</v>
      </c>
      <c r="R7246" t="s">
        <v>25802</v>
      </c>
      <c r="S7246" t="s">
        <v>26197</v>
      </c>
      <c r="T7246"/>
      <c r="U7246" t="s">
        <v>26198</v>
      </c>
      <c r="V7246" t="s">
        <v>26204</v>
      </c>
      <c r="X7246" s="91" t="s">
        <v>40201</v>
      </c>
      <c r="Y7246" s="97"/>
      <c r="AA7246" s="91" t="str">
        <v>SMOUS014.8BR</v>
      </c>
    </row>
    <row r="7247" spans="1:27" s="91" customFormat="1" ht="15" customHeight="1" x14ac:dyDescent="0.35">
      <c r="A7247" t="s">
        <v>21559</v>
      </c>
      <c r="B7247" t="s">
        <v>21558</v>
      </c>
      <c r="C7247" t="s">
        <v>21530</v>
      </c>
      <c r="D7247" t="s">
        <v>21560</v>
      </c>
      <c r="E7247"/>
      <c r="F7247" t="s">
        <v>44</v>
      </c>
      <c r="G7247"/>
      <c r="H7247">
        <v>14.9</v>
      </c>
      <c r="I7247">
        <v>4.5199999999999996</v>
      </c>
      <c r="J7247" t="s">
        <v>285</v>
      </c>
      <c r="K7247">
        <v>35.158430000000003</v>
      </c>
      <c r="L7247">
        <v>-84.885059999999996</v>
      </c>
      <c r="M7247" s="100" t="s">
        <v>38384</v>
      </c>
      <c r="N7247" t="s">
        <v>26211</v>
      </c>
      <c r="O7247" t="s">
        <v>42195</v>
      </c>
      <c r="P7247">
        <v>2</v>
      </c>
      <c r="Q7247" t="s">
        <v>28468</v>
      </c>
      <c r="R7247" t="s">
        <v>25802</v>
      </c>
      <c r="S7247" t="s">
        <v>26197</v>
      </c>
      <c r="T7247"/>
      <c r="U7247" t="s">
        <v>26198</v>
      </c>
      <c r="V7247" t="s">
        <v>26204</v>
      </c>
      <c r="X7247" s="91" t="s">
        <v>33735</v>
      </c>
      <c r="Y7247" s="97"/>
      <c r="AA7247" s="91" t="str">
        <v>SMOUS014.9BR</v>
      </c>
    </row>
    <row r="7248" spans="1:27" s="91" customFormat="1" ht="15" customHeight="1" x14ac:dyDescent="0.35">
      <c r="A7248" t="s">
        <v>21562</v>
      </c>
      <c r="B7248" t="s">
        <v>21561</v>
      </c>
      <c r="C7248" t="s">
        <v>21530</v>
      </c>
      <c r="D7248" t="s">
        <v>21563</v>
      </c>
      <c r="E7248"/>
      <c r="F7248" t="s">
        <v>28994</v>
      </c>
      <c r="G7248"/>
      <c r="H7248">
        <v>16.2</v>
      </c>
      <c r="I7248">
        <v>3.96</v>
      </c>
      <c r="J7248" t="s">
        <v>285</v>
      </c>
      <c r="K7248">
        <v>35.146099999999997</v>
      </c>
      <c r="L7248">
        <v>-84.891199999999998</v>
      </c>
      <c r="M7248" s="100" t="s">
        <v>38384</v>
      </c>
      <c r="N7248" t="s">
        <v>26211</v>
      </c>
      <c r="O7248" t="s">
        <v>42195</v>
      </c>
      <c r="P7248">
        <v>2</v>
      </c>
      <c r="Q7248" t="s">
        <v>28468</v>
      </c>
      <c r="R7248" t="s">
        <v>25802</v>
      </c>
      <c r="S7248" t="s">
        <v>26197</v>
      </c>
      <c r="T7248"/>
      <c r="U7248" t="s">
        <v>26198</v>
      </c>
      <c r="V7248" t="s">
        <v>26204</v>
      </c>
      <c r="Y7248" s="97"/>
      <c r="AA7248" s="91" t="str">
        <v>SMOUS016.2BR</v>
      </c>
    </row>
    <row r="7249" spans="1:27" s="91" customFormat="1" ht="15" customHeight="1" x14ac:dyDescent="0.35">
      <c r="A7249" t="s">
        <v>21565</v>
      </c>
      <c r="B7249" t="s">
        <v>21564</v>
      </c>
      <c r="C7249" t="s">
        <v>21566</v>
      </c>
      <c r="D7249" t="s">
        <v>21567</v>
      </c>
      <c r="E7249"/>
      <c r="F7249" t="s">
        <v>28994</v>
      </c>
      <c r="G7249"/>
      <c r="H7249">
        <v>0.5</v>
      </c>
      <c r="I7249">
        <v>0.08</v>
      </c>
      <c r="J7249" t="s">
        <v>285</v>
      </c>
      <c r="K7249">
        <v>35.210799999999999</v>
      </c>
      <c r="L7249">
        <v>-84.857590000000002</v>
      </c>
      <c r="M7249" s="100" t="s">
        <v>38384</v>
      </c>
      <c r="N7249" t="s">
        <v>26211</v>
      </c>
      <c r="O7249" t="s">
        <v>42195</v>
      </c>
      <c r="P7249">
        <v>2</v>
      </c>
      <c r="Q7249" t="s">
        <v>28467</v>
      </c>
      <c r="R7249" t="s">
        <v>25802</v>
      </c>
      <c r="S7249" t="s">
        <v>26197</v>
      </c>
      <c r="T7249"/>
      <c r="U7249" t="s">
        <v>26198</v>
      </c>
      <c r="V7249" t="s">
        <v>26204</v>
      </c>
      <c r="W7249" s="91" t="s">
        <v>21568</v>
      </c>
      <c r="X7249" s="91" t="s">
        <v>36030</v>
      </c>
      <c r="Y7249" s="97"/>
      <c r="AA7249" s="91" t="str">
        <v>SMOUS10.2T0.5BR</v>
      </c>
    </row>
    <row r="7250" spans="1:27" s="91" customFormat="1" ht="15" customHeight="1" x14ac:dyDescent="0.35">
      <c r="A7250" t="s">
        <v>21570</v>
      </c>
      <c r="B7250" t="s">
        <v>21569</v>
      </c>
      <c r="C7250" t="s">
        <v>21571</v>
      </c>
      <c r="D7250" t="s">
        <v>640</v>
      </c>
      <c r="E7250"/>
      <c r="F7250" t="s">
        <v>9</v>
      </c>
      <c r="G7250"/>
      <c r="H7250">
        <v>1.8</v>
      </c>
      <c r="I7250">
        <v>127.41</v>
      </c>
      <c r="J7250" t="s">
        <v>354</v>
      </c>
      <c r="K7250">
        <v>35.180399999999999</v>
      </c>
      <c r="L7250">
        <v>-88.326819999999998</v>
      </c>
      <c r="M7250" s="100" t="s">
        <v>38402</v>
      </c>
      <c r="N7250" t="s">
        <v>26242</v>
      </c>
      <c r="O7250" t="s">
        <v>42159</v>
      </c>
      <c r="P7250">
        <v>3</v>
      </c>
      <c r="Q7250" t="s">
        <v>28469</v>
      </c>
      <c r="R7250" t="s">
        <v>25816</v>
      </c>
      <c r="S7250" t="s">
        <v>26197</v>
      </c>
      <c r="T7250"/>
      <c r="U7250" t="s">
        <v>26198</v>
      </c>
      <c r="V7250" t="s">
        <v>26199</v>
      </c>
      <c r="W7250" s="91" t="s">
        <v>21572</v>
      </c>
      <c r="X7250" s="91" t="s">
        <v>33736</v>
      </c>
      <c r="Y7250" s="97"/>
      <c r="AA7250" s="91" t="str">
        <v>SNAKE001.8HD</v>
      </c>
    </row>
    <row r="7251" spans="1:27" s="91" customFormat="1" ht="15" customHeight="1" x14ac:dyDescent="0.35">
      <c r="A7251" t="s">
        <v>21574</v>
      </c>
      <c r="B7251" t="s">
        <v>21573</v>
      </c>
      <c r="C7251" t="s">
        <v>21571</v>
      </c>
      <c r="D7251" t="s">
        <v>21575</v>
      </c>
      <c r="E7251"/>
      <c r="F7251" t="s">
        <v>9</v>
      </c>
      <c r="G7251"/>
      <c r="H7251">
        <v>5.5</v>
      </c>
      <c r="I7251">
        <v>68.63</v>
      </c>
      <c r="J7251" t="s">
        <v>10</v>
      </c>
      <c r="K7251">
        <v>35.191650000000003</v>
      </c>
      <c r="L7251">
        <v>-88.376270000000005</v>
      </c>
      <c r="M7251" s="100" t="s">
        <v>38402</v>
      </c>
      <c r="N7251" t="s">
        <v>26242</v>
      </c>
      <c r="O7251" t="s">
        <v>42159</v>
      </c>
      <c r="P7251">
        <v>3</v>
      </c>
      <c r="Q7251" t="s">
        <v>28469</v>
      </c>
      <c r="R7251" t="s">
        <v>25816</v>
      </c>
      <c r="S7251" t="s">
        <v>26197</v>
      </c>
      <c r="T7251"/>
      <c r="U7251" t="s">
        <v>26198</v>
      </c>
      <c r="V7251" t="s">
        <v>26199</v>
      </c>
      <c r="Y7251" s="97"/>
      <c r="AA7251" s="91" t="str">
        <v>SNAKE005.5MC</v>
      </c>
    </row>
    <row r="7252" spans="1:27" s="91" customFormat="1" ht="15" customHeight="1" x14ac:dyDescent="0.35">
      <c r="A7252" t="s">
        <v>21577</v>
      </c>
      <c r="B7252" t="s">
        <v>21576</v>
      </c>
      <c r="C7252" t="s">
        <v>21571</v>
      </c>
      <c r="D7252" t="s">
        <v>21578</v>
      </c>
      <c r="E7252"/>
      <c r="F7252" t="s">
        <v>9</v>
      </c>
      <c r="G7252"/>
      <c r="H7252">
        <v>7.7</v>
      </c>
      <c r="I7252">
        <v>57.1</v>
      </c>
      <c r="J7252" t="s">
        <v>10</v>
      </c>
      <c r="K7252">
        <v>35.213299999999997</v>
      </c>
      <c r="L7252">
        <v>-88.395200000000003</v>
      </c>
      <c r="M7252" s="100" t="s">
        <v>38402</v>
      </c>
      <c r="N7252" t="s">
        <v>26242</v>
      </c>
      <c r="O7252" t="s">
        <v>42159</v>
      </c>
      <c r="P7252">
        <v>3</v>
      </c>
      <c r="Q7252" t="s">
        <v>28469</v>
      </c>
      <c r="R7252" t="s">
        <v>25816</v>
      </c>
      <c r="S7252" t="s">
        <v>26197</v>
      </c>
      <c r="T7252"/>
      <c r="U7252" t="s">
        <v>26198</v>
      </c>
      <c r="V7252" t="s">
        <v>26199</v>
      </c>
      <c r="W7252" s="91" t="s">
        <v>21579</v>
      </c>
      <c r="X7252" s="91" t="s">
        <v>33737</v>
      </c>
      <c r="Y7252" s="97"/>
      <c r="AA7252" s="91" t="str">
        <v>SNAKE007.7MC</v>
      </c>
    </row>
    <row r="7253" spans="1:27" s="91" customFormat="1" ht="15" customHeight="1" x14ac:dyDescent="0.35">
      <c r="A7253" t="s">
        <v>21581</v>
      </c>
      <c r="B7253" t="s">
        <v>21580</v>
      </c>
      <c r="C7253" t="s">
        <v>21571</v>
      </c>
      <c r="D7253" t="s">
        <v>21582</v>
      </c>
      <c r="E7253"/>
      <c r="F7253" t="s">
        <v>9</v>
      </c>
      <c r="G7253"/>
      <c r="H7253">
        <v>7.8</v>
      </c>
      <c r="I7253">
        <v>56.4</v>
      </c>
      <c r="J7253" t="s">
        <v>10</v>
      </c>
      <c r="K7253">
        <v>35.213700000000003</v>
      </c>
      <c r="L7253">
        <v>-88.401300000000006</v>
      </c>
      <c r="M7253" s="100" t="s">
        <v>38402</v>
      </c>
      <c r="N7253" t="s">
        <v>26242</v>
      </c>
      <c r="O7253" t="s">
        <v>42159</v>
      </c>
      <c r="P7253">
        <v>3</v>
      </c>
      <c r="Q7253" t="s">
        <v>28469</v>
      </c>
      <c r="R7253" t="s">
        <v>25816</v>
      </c>
      <c r="S7253" t="s">
        <v>26197</v>
      </c>
      <c r="T7253"/>
      <c r="U7253" t="s">
        <v>26198</v>
      </c>
      <c r="V7253" t="s">
        <v>26199</v>
      </c>
      <c r="X7253" s="91" t="s">
        <v>33738</v>
      </c>
      <c r="Y7253" s="97"/>
      <c r="AA7253" s="91" t="str">
        <v>SNAKE007.8MC</v>
      </c>
    </row>
    <row r="7254" spans="1:27" s="91" customFormat="1" ht="15" customHeight="1" x14ac:dyDescent="0.35">
      <c r="A7254" t="s">
        <v>21584</v>
      </c>
      <c r="B7254" t="s">
        <v>21583</v>
      </c>
      <c r="C7254" t="s">
        <v>21571</v>
      </c>
      <c r="D7254" t="s">
        <v>21585</v>
      </c>
      <c r="E7254"/>
      <c r="F7254" t="s">
        <v>9</v>
      </c>
      <c r="G7254"/>
      <c r="H7254">
        <v>7.9</v>
      </c>
      <c r="I7254">
        <v>56.4</v>
      </c>
      <c r="J7254" t="s">
        <v>10</v>
      </c>
      <c r="K7254">
        <v>35.213999999999999</v>
      </c>
      <c r="L7254">
        <v>-88.403099999999995</v>
      </c>
      <c r="M7254" s="100" t="s">
        <v>38402</v>
      </c>
      <c r="N7254" t="s">
        <v>26242</v>
      </c>
      <c r="O7254" t="s">
        <v>42159</v>
      </c>
      <c r="P7254">
        <v>3</v>
      </c>
      <c r="Q7254" t="s">
        <v>29378</v>
      </c>
      <c r="R7254" t="s">
        <v>25816</v>
      </c>
      <c r="S7254" t="s">
        <v>26197</v>
      </c>
      <c r="T7254"/>
      <c r="U7254" t="s">
        <v>26198</v>
      </c>
      <c r="V7254" t="s">
        <v>26199</v>
      </c>
      <c r="X7254" s="91" t="s">
        <v>33738</v>
      </c>
      <c r="Y7254" s="97"/>
      <c r="AA7254" s="91" t="str">
        <v>SNAKE007.9MC</v>
      </c>
    </row>
    <row r="7255" spans="1:27" s="91" customFormat="1" ht="15" customHeight="1" x14ac:dyDescent="0.35">
      <c r="A7255" t="s">
        <v>21587</v>
      </c>
      <c r="B7255" t="s">
        <v>21586</v>
      </c>
      <c r="C7255" t="s">
        <v>21571</v>
      </c>
      <c r="D7255" t="s">
        <v>21588</v>
      </c>
      <c r="E7255"/>
      <c r="F7255" t="s">
        <v>9</v>
      </c>
      <c r="G7255"/>
      <c r="H7255">
        <v>8.1</v>
      </c>
      <c r="I7255">
        <v>51.84</v>
      </c>
      <c r="J7255" t="s">
        <v>10</v>
      </c>
      <c r="K7255">
        <v>35.214199999999998</v>
      </c>
      <c r="L7255">
        <v>-88.404799999999994</v>
      </c>
      <c r="M7255" s="100" t="s">
        <v>38402</v>
      </c>
      <c r="N7255" t="s">
        <v>26242</v>
      </c>
      <c r="O7255" t="s">
        <v>42159</v>
      </c>
      <c r="P7255">
        <v>3</v>
      </c>
      <c r="Q7255" t="s">
        <v>29378</v>
      </c>
      <c r="R7255" t="s">
        <v>25816</v>
      </c>
      <c r="S7255" t="s">
        <v>26197</v>
      </c>
      <c r="T7255"/>
      <c r="U7255" t="s">
        <v>26198</v>
      </c>
      <c r="V7255" t="s">
        <v>26199</v>
      </c>
      <c r="X7255" s="91" t="s">
        <v>33738</v>
      </c>
      <c r="Y7255" s="97"/>
      <c r="AA7255" s="91" t="str">
        <v>SNAKE008.1MC</v>
      </c>
    </row>
    <row r="7256" spans="1:27" s="91" customFormat="1" ht="15" customHeight="1" x14ac:dyDescent="0.35">
      <c r="A7256" t="s">
        <v>21590</v>
      </c>
      <c r="B7256" t="s">
        <v>21589</v>
      </c>
      <c r="C7256" t="s">
        <v>21571</v>
      </c>
      <c r="D7256" t="s">
        <v>21591</v>
      </c>
      <c r="E7256"/>
      <c r="F7256" t="s">
        <v>9</v>
      </c>
      <c r="G7256"/>
      <c r="H7256">
        <v>8.3000000000000007</v>
      </c>
      <c r="I7256">
        <v>51.6</v>
      </c>
      <c r="J7256" t="s">
        <v>10</v>
      </c>
      <c r="K7256">
        <v>35.214779999999998</v>
      </c>
      <c r="L7256">
        <v>-88.408230000000003</v>
      </c>
      <c r="M7256" s="100" t="s">
        <v>38402</v>
      </c>
      <c r="N7256" t="s">
        <v>26242</v>
      </c>
      <c r="O7256" t="s">
        <v>42159</v>
      </c>
      <c r="P7256">
        <v>3</v>
      </c>
      <c r="Q7256" t="s">
        <v>29378</v>
      </c>
      <c r="R7256" t="s">
        <v>25816</v>
      </c>
      <c r="S7256" t="s">
        <v>26197</v>
      </c>
      <c r="T7256"/>
      <c r="U7256" t="s">
        <v>26198</v>
      </c>
      <c r="V7256" t="s">
        <v>26199</v>
      </c>
      <c r="W7256" s="91" t="s">
        <v>21592</v>
      </c>
      <c r="X7256" s="91" t="s">
        <v>33739</v>
      </c>
      <c r="Y7256" s="97"/>
      <c r="AA7256" s="91" t="str">
        <v>SNAKE008.3MC</v>
      </c>
    </row>
    <row r="7257" spans="1:27" s="91" customFormat="1" ht="15" customHeight="1" x14ac:dyDescent="0.35">
      <c r="A7257" t="s">
        <v>21594</v>
      </c>
      <c r="B7257" t="s">
        <v>21593</v>
      </c>
      <c r="C7257" t="s">
        <v>21571</v>
      </c>
      <c r="D7257" t="s">
        <v>21595</v>
      </c>
      <c r="E7257"/>
      <c r="F7257" t="s">
        <v>9</v>
      </c>
      <c r="G7257"/>
      <c r="H7257">
        <v>9.4</v>
      </c>
      <c r="I7257">
        <v>45.83</v>
      </c>
      <c r="J7257" t="s">
        <v>10</v>
      </c>
      <c r="K7257">
        <v>35.22</v>
      </c>
      <c r="L7257">
        <v>-88.426900000000003</v>
      </c>
      <c r="M7257" s="100" t="s">
        <v>38402</v>
      </c>
      <c r="N7257" t="s">
        <v>26242</v>
      </c>
      <c r="O7257" t="s">
        <v>42160</v>
      </c>
      <c r="P7257">
        <v>3</v>
      </c>
      <c r="Q7257" t="s">
        <v>29378</v>
      </c>
      <c r="R7257" t="s">
        <v>25816</v>
      </c>
      <c r="S7257" t="s">
        <v>26197</v>
      </c>
      <c r="T7257"/>
      <c r="U7257" t="s">
        <v>26198</v>
      </c>
      <c r="V7257" t="s">
        <v>26199</v>
      </c>
      <c r="W7257" s="91" t="s">
        <v>21596</v>
      </c>
      <c r="X7257" s="91" t="s">
        <v>33740</v>
      </c>
      <c r="Y7257" s="97"/>
      <c r="AA7257" s="91" t="str">
        <v>SNAKE009.4MC</v>
      </c>
    </row>
    <row r="7258" spans="1:27" s="91" customFormat="1" ht="15" customHeight="1" x14ac:dyDescent="0.35">
      <c r="A7258" t="s">
        <v>21598</v>
      </c>
      <c r="B7258" t="s">
        <v>21597</v>
      </c>
      <c r="C7258" t="s">
        <v>21599</v>
      </c>
      <c r="D7258" t="s">
        <v>21600</v>
      </c>
      <c r="E7258"/>
      <c r="F7258" t="s">
        <v>44</v>
      </c>
      <c r="G7258"/>
      <c r="H7258">
        <v>0.2</v>
      </c>
      <c r="I7258">
        <v>0.95</v>
      </c>
      <c r="J7258" t="s">
        <v>230</v>
      </c>
      <c r="K7258">
        <v>36.183979999999998</v>
      </c>
      <c r="L7258">
        <v>-82.605469999999997</v>
      </c>
      <c r="M7258" s="100" t="s">
        <v>38387</v>
      </c>
      <c r="N7258" t="s">
        <v>26214</v>
      </c>
      <c r="O7258" t="s">
        <v>42161</v>
      </c>
      <c r="P7258">
        <v>5</v>
      </c>
      <c r="Q7258" t="s">
        <v>28470</v>
      </c>
      <c r="R7258" t="s">
        <v>25821</v>
      </c>
      <c r="S7258" t="s">
        <v>26197</v>
      </c>
      <c r="T7258"/>
      <c r="U7258" t="s">
        <v>26198</v>
      </c>
      <c r="V7258" t="s">
        <v>26204</v>
      </c>
      <c r="Y7258" s="97"/>
      <c r="AA7258" s="91" t="str">
        <v>SNAPP000.2WN</v>
      </c>
    </row>
    <row r="7259" spans="1:27" s="91" customFormat="1" ht="15" customHeight="1" x14ac:dyDescent="0.35">
      <c r="A7259" t="s">
        <v>21602</v>
      </c>
      <c r="B7259" t="s">
        <v>21601</v>
      </c>
      <c r="C7259" t="s">
        <v>21603</v>
      </c>
      <c r="D7259" t="s">
        <v>21604</v>
      </c>
      <c r="E7259"/>
      <c r="F7259" t="s">
        <v>75</v>
      </c>
      <c r="G7259"/>
      <c r="H7259">
        <v>0.3</v>
      </c>
      <c r="I7259">
        <v>2.78</v>
      </c>
      <c r="J7259" t="s">
        <v>1391</v>
      </c>
      <c r="K7259">
        <v>35.467419999999997</v>
      </c>
      <c r="L7259">
        <v>-86.780079999999998</v>
      </c>
      <c r="M7259" s="100" t="s">
        <v>38389</v>
      </c>
      <c r="N7259" t="s">
        <v>26217</v>
      </c>
      <c r="O7259" t="s">
        <v>42162</v>
      </c>
      <c r="P7259">
        <v>4</v>
      </c>
      <c r="Q7259" t="s">
        <v>33741</v>
      </c>
      <c r="R7259" t="s">
        <v>25808</v>
      </c>
      <c r="S7259" t="s">
        <v>26197</v>
      </c>
      <c r="T7259"/>
      <c r="U7259" t="s">
        <v>26198</v>
      </c>
      <c r="V7259" t="s">
        <v>26199</v>
      </c>
      <c r="W7259" s="91" t="s">
        <v>21605</v>
      </c>
      <c r="X7259" s="91" t="s">
        <v>33742</v>
      </c>
      <c r="Y7259" s="97"/>
      <c r="AA7259" s="91" t="str">
        <v>SNELL000.3ML</v>
      </c>
    </row>
    <row r="7260" spans="1:27" s="91" customFormat="1" ht="15" customHeight="1" x14ac:dyDescent="0.35">
      <c r="A7260" t="s">
        <v>38155</v>
      </c>
      <c r="B7260" t="s">
        <v>38156</v>
      </c>
      <c r="C7260" t="s">
        <v>21603</v>
      </c>
      <c r="D7260" t="s">
        <v>38157</v>
      </c>
      <c r="E7260"/>
      <c r="F7260" t="s">
        <v>75</v>
      </c>
      <c r="G7260" t="s">
        <v>33</v>
      </c>
      <c r="H7260">
        <v>1.1000000000000001</v>
      </c>
      <c r="I7260">
        <v>2.2000000000000002</v>
      </c>
      <c r="J7260" t="s">
        <v>1391</v>
      </c>
      <c r="K7260">
        <v>35.463349999999998</v>
      </c>
      <c r="L7260">
        <v>-86.791120000000006</v>
      </c>
      <c r="M7260" s="100" t="s">
        <v>38389</v>
      </c>
      <c r="N7260" t="s">
        <v>26217</v>
      </c>
      <c r="O7260" t="s">
        <v>42162</v>
      </c>
      <c r="P7260">
        <v>4</v>
      </c>
      <c r="Q7260" t="s">
        <v>33741</v>
      </c>
      <c r="R7260" t="s">
        <v>25808</v>
      </c>
      <c r="S7260" t="s">
        <v>26197</v>
      </c>
      <c r="T7260"/>
      <c r="U7260" t="s">
        <v>26198</v>
      </c>
      <c r="V7260" t="s">
        <v>26199</v>
      </c>
      <c r="X7260" s="91" t="s">
        <v>38158</v>
      </c>
      <c r="Y7260" s="97"/>
      <c r="AA7260" s="91" t="str">
        <v>SNELL001.1ML</v>
      </c>
    </row>
    <row r="7261" spans="1:27" s="91" customFormat="1" ht="15" customHeight="1" x14ac:dyDescent="0.35">
      <c r="A7261" t="s">
        <v>21607</v>
      </c>
      <c r="B7261" t="s">
        <v>21606</v>
      </c>
      <c r="C7261" t="s">
        <v>21608</v>
      </c>
      <c r="D7261" t="s">
        <v>21609</v>
      </c>
      <c r="E7261"/>
      <c r="F7261" t="s">
        <v>9</v>
      </c>
      <c r="G7261"/>
      <c r="H7261">
        <v>0.1</v>
      </c>
      <c r="I7261">
        <v>11.13</v>
      </c>
      <c r="J7261" t="s">
        <v>3832</v>
      </c>
      <c r="K7261">
        <v>35.174219999999998</v>
      </c>
      <c r="L7261">
        <v>-89.040570000000002</v>
      </c>
      <c r="M7261" s="100" t="s">
        <v>38450</v>
      </c>
      <c r="N7261" t="s">
        <v>26319</v>
      </c>
      <c r="O7261" t="s">
        <v>42163</v>
      </c>
      <c r="P7261">
        <v>4</v>
      </c>
      <c r="Q7261" t="s">
        <v>33743</v>
      </c>
      <c r="R7261" t="s">
        <v>25828</v>
      </c>
      <c r="S7261" t="s">
        <v>26197</v>
      </c>
      <c r="T7261"/>
      <c r="U7261" t="s">
        <v>26198</v>
      </c>
      <c r="V7261" t="s">
        <v>26199</v>
      </c>
      <c r="X7261" s="91" t="s">
        <v>33744</v>
      </c>
      <c r="Y7261" s="97"/>
      <c r="AA7261" s="91" t="str">
        <v>SNOW000.1HR</v>
      </c>
    </row>
    <row r="7262" spans="1:27" s="91" customFormat="1" ht="15" customHeight="1" x14ac:dyDescent="0.35">
      <c r="A7262" t="s">
        <v>21611</v>
      </c>
      <c r="B7262" t="s">
        <v>21610</v>
      </c>
      <c r="C7262" t="s">
        <v>21608</v>
      </c>
      <c r="D7262" t="s">
        <v>21612</v>
      </c>
      <c r="E7262"/>
      <c r="F7262" t="s">
        <v>33</v>
      </c>
      <c r="G7262"/>
      <c r="H7262">
        <v>0.8</v>
      </c>
      <c r="I7262">
        <v>26.2</v>
      </c>
      <c r="J7262" t="s">
        <v>34</v>
      </c>
      <c r="K7262">
        <v>35.695050000000002</v>
      </c>
      <c r="L7262">
        <v>-87.188379999999995</v>
      </c>
      <c r="M7262" s="100" t="s">
        <v>38382</v>
      </c>
      <c r="N7262" t="s">
        <v>26210</v>
      </c>
      <c r="O7262" t="s">
        <v>42164</v>
      </c>
      <c r="P7262">
        <v>3</v>
      </c>
      <c r="Q7262" t="s">
        <v>33745</v>
      </c>
      <c r="R7262" t="s">
        <v>25808</v>
      </c>
      <c r="S7262" t="s">
        <v>26197</v>
      </c>
      <c r="T7262"/>
      <c r="U7262" t="s">
        <v>26198</v>
      </c>
      <c r="V7262" t="s">
        <v>26199</v>
      </c>
      <c r="W7262" s="91" t="s">
        <v>36031</v>
      </c>
      <c r="X7262" s="91" t="s">
        <v>33746</v>
      </c>
      <c r="Y7262" s="97"/>
      <c r="AA7262" s="91" t="str">
        <v>SNOW000.8MY</v>
      </c>
    </row>
    <row r="7263" spans="1:27" s="91" customFormat="1" ht="15" customHeight="1" x14ac:dyDescent="0.35">
      <c r="A7263" t="s">
        <v>21614</v>
      </c>
      <c r="B7263" t="s">
        <v>21613</v>
      </c>
      <c r="C7263" t="s">
        <v>21608</v>
      </c>
      <c r="D7263" t="s">
        <v>21615</v>
      </c>
      <c r="E7263"/>
      <c r="F7263" t="s">
        <v>33</v>
      </c>
      <c r="G7263"/>
      <c r="H7263">
        <v>1.4</v>
      </c>
      <c r="I7263">
        <v>7.1</v>
      </c>
      <c r="J7263" t="s">
        <v>39</v>
      </c>
      <c r="K7263">
        <v>36.231943999999999</v>
      </c>
      <c r="L7263">
        <v>-85.887221999999994</v>
      </c>
      <c r="M7263" s="100" t="s">
        <v>38383</v>
      </c>
      <c r="N7263" t="s">
        <v>3589</v>
      </c>
      <c r="O7263" t="s">
        <v>42165</v>
      </c>
      <c r="P7263">
        <v>2</v>
      </c>
      <c r="Q7263" t="s">
        <v>28471</v>
      </c>
      <c r="R7263" t="s">
        <v>25812</v>
      </c>
      <c r="S7263" t="s">
        <v>26197</v>
      </c>
      <c r="T7263"/>
      <c r="U7263" t="s">
        <v>26198</v>
      </c>
      <c r="V7263" t="s">
        <v>26199</v>
      </c>
      <c r="Y7263" s="97"/>
      <c r="AA7263" s="91" t="str">
        <v>SNOW001.4SM</v>
      </c>
    </row>
    <row r="7264" spans="1:27" s="91" customFormat="1" ht="15" customHeight="1" x14ac:dyDescent="0.35">
      <c r="A7264" t="s">
        <v>21617</v>
      </c>
      <c r="B7264" t="s">
        <v>21616</v>
      </c>
      <c r="C7264" t="s">
        <v>21618</v>
      </c>
      <c r="D7264" t="s">
        <v>21619</v>
      </c>
      <c r="E7264"/>
      <c r="F7264" t="s">
        <v>29089</v>
      </c>
      <c r="G7264"/>
      <c r="H7264">
        <v>0.1</v>
      </c>
      <c r="I7264">
        <v>32.4</v>
      </c>
      <c r="J7264" t="s">
        <v>2535</v>
      </c>
      <c r="K7264">
        <v>35.715269999999997</v>
      </c>
      <c r="L7264">
        <v>-84.878699999999995</v>
      </c>
      <c r="M7264" s="100" t="s">
        <v>38415</v>
      </c>
      <c r="N7264" t="s">
        <v>26602</v>
      </c>
      <c r="O7264" t="s">
        <v>42166</v>
      </c>
      <c r="P7264">
        <v>1</v>
      </c>
      <c r="Q7264" t="s">
        <v>33747</v>
      </c>
      <c r="R7264" t="s">
        <v>25802</v>
      </c>
      <c r="S7264" t="s">
        <v>26197</v>
      </c>
      <c r="T7264"/>
      <c r="U7264" t="s">
        <v>26198</v>
      </c>
      <c r="V7264" t="s">
        <v>26204</v>
      </c>
      <c r="X7264" s="91" t="s">
        <v>33748</v>
      </c>
      <c r="Y7264" s="97"/>
      <c r="AA7264" s="91" t="str">
        <v>SOAK000.1RH</v>
      </c>
    </row>
    <row r="7265" spans="1:27" s="91" customFormat="1" ht="15" customHeight="1" x14ac:dyDescent="0.35">
      <c r="A7265" t="s">
        <v>21621</v>
      </c>
      <c r="B7265" t="s">
        <v>21620</v>
      </c>
      <c r="C7265" t="s">
        <v>21618</v>
      </c>
      <c r="D7265" t="s">
        <v>6268</v>
      </c>
      <c r="E7265"/>
      <c r="F7265" t="s">
        <v>29089</v>
      </c>
      <c r="G7265" t="s">
        <v>58</v>
      </c>
      <c r="H7265">
        <v>0.2</v>
      </c>
      <c r="I7265">
        <v>32</v>
      </c>
      <c r="J7265" t="s">
        <v>2535</v>
      </c>
      <c r="K7265">
        <v>35.717599999999997</v>
      </c>
      <c r="L7265">
        <v>-84.878</v>
      </c>
      <c r="M7265" s="100" t="s">
        <v>38415</v>
      </c>
      <c r="N7265" t="s">
        <v>26602</v>
      </c>
      <c r="O7265" t="s">
        <v>42166</v>
      </c>
      <c r="P7265">
        <v>1</v>
      </c>
      <c r="Q7265" t="s">
        <v>33747</v>
      </c>
      <c r="R7265" t="s">
        <v>25802</v>
      </c>
      <c r="S7265" t="s">
        <v>26197</v>
      </c>
      <c r="T7265"/>
      <c r="U7265" t="s">
        <v>26198</v>
      </c>
      <c r="V7265" t="s">
        <v>26204</v>
      </c>
      <c r="W7265" s="91" t="s">
        <v>36032</v>
      </c>
      <c r="X7265" s="91" t="s">
        <v>30526</v>
      </c>
      <c r="Y7265" s="97"/>
      <c r="AA7265" s="91" t="str">
        <v>SOAK000.2RH</v>
      </c>
    </row>
    <row r="7266" spans="1:27" s="91" customFormat="1" ht="15" customHeight="1" x14ac:dyDescent="0.35">
      <c r="A7266" t="s">
        <v>21623</v>
      </c>
      <c r="B7266" t="s">
        <v>21622</v>
      </c>
      <c r="C7266" t="s">
        <v>21624</v>
      </c>
      <c r="D7266" t="s">
        <v>21625</v>
      </c>
      <c r="E7266"/>
      <c r="F7266" t="s">
        <v>44</v>
      </c>
      <c r="G7266"/>
      <c r="H7266">
        <v>1.5</v>
      </c>
      <c r="I7266">
        <v>62.08</v>
      </c>
      <c r="J7266" t="s">
        <v>766</v>
      </c>
      <c r="K7266">
        <v>35.2742</v>
      </c>
      <c r="L7266">
        <v>-85.125799999999998</v>
      </c>
      <c r="M7266" s="100" t="s">
        <v>38386</v>
      </c>
      <c r="N7266" t="s">
        <v>29084</v>
      </c>
      <c r="O7266" t="s">
        <v>42167</v>
      </c>
      <c r="P7266">
        <v>3</v>
      </c>
      <c r="Q7266" t="s">
        <v>29366</v>
      </c>
      <c r="R7266" t="s">
        <v>25802</v>
      </c>
      <c r="S7266" t="s">
        <v>26197</v>
      </c>
      <c r="T7266" t="s">
        <v>26607</v>
      </c>
      <c r="U7266" t="s">
        <v>26207</v>
      </c>
      <c r="V7266" t="s">
        <v>26204</v>
      </c>
      <c r="W7266" s="91" t="s">
        <v>21626</v>
      </c>
      <c r="X7266" s="91" t="s">
        <v>33749</v>
      </c>
      <c r="Y7266" s="97"/>
      <c r="AA7266" s="91" t="str">
        <v>SODDY001.5HM</v>
      </c>
    </row>
    <row r="7267" spans="1:27" s="91" customFormat="1" ht="15" customHeight="1" x14ac:dyDescent="0.35">
      <c r="A7267" t="s">
        <v>21628</v>
      </c>
      <c r="B7267" t="s">
        <v>21627</v>
      </c>
      <c r="C7267" t="s">
        <v>21624</v>
      </c>
      <c r="D7267" t="s">
        <v>36033</v>
      </c>
      <c r="E7267"/>
      <c r="F7267" t="s">
        <v>44</v>
      </c>
      <c r="G7267"/>
      <c r="H7267">
        <v>5.9</v>
      </c>
      <c r="I7267">
        <v>48.7</v>
      </c>
      <c r="J7267" t="s">
        <v>766</v>
      </c>
      <c r="K7267">
        <v>35.301600000000001</v>
      </c>
      <c r="L7267">
        <v>-85.165700000000001</v>
      </c>
      <c r="M7267" s="100" t="s">
        <v>38386</v>
      </c>
      <c r="N7267" t="s">
        <v>29084</v>
      </c>
      <c r="O7267" t="s">
        <v>42167</v>
      </c>
      <c r="P7267">
        <v>3</v>
      </c>
      <c r="Q7267" t="s">
        <v>28472</v>
      </c>
      <c r="R7267" t="s">
        <v>25802</v>
      </c>
      <c r="S7267" t="s">
        <v>26197</v>
      </c>
      <c r="T7267"/>
      <c r="U7267" t="s">
        <v>26198</v>
      </c>
      <c r="V7267" t="s">
        <v>26204</v>
      </c>
      <c r="W7267" s="91" t="s">
        <v>21629</v>
      </c>
      <c r="X7267" s="91" t="s">
        <v>33750</v>
      </c>
      <c r="Y7267" s="97"/>
      <c r="AA7267" s="91" t="str">
        <v>SODDY005.9HM</v>
      </c>
    </row>
    <row r="7268" spans="1:27" s="91" customFormat="1" ht="15" customHeight="1" x14ac:dyDescent="0.35">
      <c r="A7268" t="s">
        <v>21631</v>
      </c>
      <c r="B7268" t="s">
        <v>21630</v>
      </c>
      <c r="C7268" t="s">
        <v>21624</v>
      </c>
      <c r="D7268" t="s">
        <v>36034</v>
      </c>
      <c r="E7268"/>
      <c r="F7268" t="s">
        <v>44</v>
      </c>
      <c r="G7268"/>
      <c r="H7268">
        <v>6</v>
      </c>
      <c r="I7268">
        <v>49</v>
      </c>
      <c r="J7268" t="s">
        <v>766</v>
      </c>
      <c r="K7268">
        <v>35.301670000000001</v>
      </c>
      <c r="L7268">
        <v>-85.167699999999996</v>
      </c>
      <c r="M7268" s="100" t="s">
        <v>38386</v>
      </c>
      <c r="N7268" t="s">
        <v>29084</v>
      </c>
      <c r="O7268" t="s">
        <v>42167</v>
      </c>
      <c r="P7268">
        <v>3</v>
      </c>
      <c r="Q7268" t="s">
        <v>28472</v>
      </c>
      <c r="R7268" t="s">
        <v>25802</v>
      </c>
      <c r="S7268" t="s">
        <v>26197</v>
      </c>
      <c r="T7268"/>
      <c r="U7268" t="s">
        <v>26198</v>
      </c>
      <c r="V7268" t="s">
        <v>26204</v>
      </c>
      <c r="X7268" s="91" t="s">
        <v>33751</v>
      </c>
      <c r="Y7268" s="97"/>
      <c r="AA7268" s="91" t="str">
        <v>SODDY006.0HM</v>
      </c>
    </row>
    <row r="7269" spans="1:27" s="91" customFormat="1" ht="15" customHeight="1" x14ac:dyDescent="0.35">
      <c r="A7269" t="s">
        <v>21633</v>
      </c>
      <c r="B7269" t="s">
        <v>21632</v>
      </c>
      <c r="C7269" t="s">
        <v>21624</v>
      </c>
      <c r="D7269" t="s">
        <v>21634</v>
      </c>
      <c r="E7269"/>
      <c r="F7269" t="s">
        <v>58</v>
      </c>
      <c r="G7269"/>
      <c r="H7269">
        <v>12.5</v>
      </c>
      <c r="I7269">
        <v>1.9</v>
      </c>
      <c r="J7269" t="s">
        <v>249</v>
      </c>
      <c r="K7269">
        <v>35.386049999999997</v>
      </c>
      <c r="L7269">
        <v>-85.264751000000004</v>
      </c>
      <c r="M7269" s="100" t="s">
        <v>38386</v>
      </c>
      <c r="N7269" t="s">
        <v>29084</v>
      </c>
      <c r="O7269" t="s">
        <v>42167</v>
      </c>
      <c r="P7269">
        <v>3</v>
      </c>
      <c r="Q7269" t="s">
        <v>33752</v>
      </c>
      <c r="R7269" t="s">
        <v>25802</v>
      </c>
      <c r="S7269" t="s">
        <v>26197</v>
      </c>
      <c r="T7269"/>
      <c r="U7269" t="s">
        <v>26198</v>
      </c>
      <c r="V7269" t="s">
        <v>26199</v>
      </c>
      <c r="Y7269" s="97"/>
      <c r="AA7269" s="91" t="str">
        <v>SODDY012.5BL</v>
      </c>
    </row>
    <row r="7270" spans="1:27" s="91" customFormat="1" ht="15" customHeight="1" x14ac:dyDescent="0.35">
      <c r="A7270" t="s">
        <v>21636</v>
      </c>
      <c r="B7270" t="s">
        <v>21635</v>
      </c>
      <c r="C7270" t="s">
        <v>21637</v>
      </c>
      <c r="D7270" t="s">
        <v>21638</v>
      </c>
      <c r="E7270"/>
      <c r="F7270" t="s">
        <v>44</v>
      </c>
      <c r="G7270"/>
      <c r="H7270">
        <v>0.1</v>
      </c>
      <c r="I7270">
        <v>1.49</v>
      </c>
      <c r="J7270" t="s">
        <v>1514</v>
      </c>
      <c r="K7270">
        <v>35.445270000000001</v>
      </c>
      <c r="L7270">
        <v>-84.581010000000006</v>
      </c>
      <c r="M7270" s="100" t="s">
        <v>38384</v>
      </c>
      <c r="N7270" t="s">
        <v>26211</v>
      </c>
      <c r="O7270" t="s">
        <v>42149</v>
      </c>
      <c r="P7270">
        <v>2</v>
      </c>
      <c r="Q7270" t="s">
        <v>33753</v>
      </c>
      <c r="R7270" t="s">
        <v>25802</v>
      </c>
      <c r="S7270" t="s">
        <v>26197</v>
      </c>
      <c r="T7270"/>
      <c r="U7270" t="s">
        <v>26198</v>
      </c>
      <c r="V7270" t="s">
        <v>26204</v>
      </c>
      <c r="X7270" s="91" t="s">
        <v>36035</v>
      </c>
      <c r="Y7270" s="97"/>
      <c r="AA7270" s="91" t="str">
        <v>SOKEY000.1MM</v>
      </c>
    </row>
    <row r="7271" spans="1:27" s="91" customFormat="1" ht="15" customHeight="1" x14ac:dyDescent="0.35">
      <c r="A7271" t="s">
        <v>21640</v>
      </c>
      <c r="B7271" t="s">
        <v>21639</v>
      </c>
      <c r="C7271" t="s">
        <v>21641</v>
      </c>
      <c r="D7271" t="s">
        <v>21642</v>
      </c>
      <c r="E7271"/>
      <c r="F7271" t="s">
        <v>28994</v>
      </c>
      <c r="G7271"/>
      <c r="H7271">
        <v>0.1</v>
      </c>
      <c r="I7271">
        <v>0.71</v>
      </c>
      <c r="J7271" t="s">
        <v>64</v>
      </c>
      <c r="K7271">
        <v>36.145699999999998</v>
      </c>
      <c r="L7271">
        <v>-82.982830000000007</v>
      </c>
      <c r="M7271" s="100" t="s">
        <v>38387</v>
      </c>
      <c r="N7271" t="s">
        <v>26214</v>
      </c>
      <c r="O7271" t="s">
        <v>42150</v>
      </c>
      <c r="P7271">
        <v>5</v>
      </c>
      <c r="Q7271" t="s">
        <v>30709</v>
      </c>
      <c r="R7271" t="s">
        <v>25821</v>
      </c>
      <c r="S7271" t="s">
        <v>26197</v>
      </c>
      <c r="T7271"/>
      <c r="U7271" t="s">
        <v>26198</v>
      </c>
      <c r="V7271" t="s">
        <v>26204</v>
      </c>
      <c r="Y7271" s="97"/>
      <c r="AA7271" s="91" t="str">
        <v>SOLOM000.1GE</v>
      </c>
    </row>
    <row r="7272" spans="1:27" s="91" customFormat="1" ht="15" customHeight="1" x14ac:dyDescent="0.35">
      <c r="A7272" t="s">
        <v>21644</v>
      </c>
      <c r="B7272" t="s">
        <v>21643</v>
      </c>
      <c r="C7272" t="s">
        <v>21645</v>
      </c>
      <c r="D7272" t="s">
        <v>21646</v>
      </c>
      <c r="E7272"/>
      <c r="F7272" t="s">
        <v>29088</v>
      </c>
      <c r="G7272"/>
      <c r="H7272">
        <v>0.1</v>
      </c>
      <c r="I7272">
        <v>3.6</v>
      </c>
      <c r="J7272" t="s">
        <v>793</v>
      </c>
      <c r="K7272">
        <v>36.584249999999997</v>
      </c>
      <c r="L7272">
        <v>-86.626580000000004</v>
      </c>
      <c r="M7272" s="100" t="s">
        <v>38413</v>
      </c>
      <c r="N7272" t="s">
        <v>26250</v>
      </c>
      <c r="O7272" t="s">
        <v>42151</v>
      </c>
      <c r="P7272">
        <v>4</v>
      </c>
      <c r="Q7272" t="s">
        <v>28473</v>
      </c>
      <c r="R7272" t="s">
        <v>25829</v>
      </c>
      <c r="S7272" t="s">
        <v>26197</v>
      </c>
      <c r="T7272"/>
      <c r="U7272" t="s">
        <v>26198</v>
      </c>
      <c r="V7272" t="s">
        <v>26199</v>
      </c>
      <c r="X7272" s="91" t="s">
        <v>33754</v>
      </c>
      <c r="Y7272" s="97"/>
      <c r="AA7272" s="91" t="str">
        <v>SOMER000.1RN</v>
      </c>
    </row>
    <row r="7273" spans="1:27" s="91" customFormat="1" ht="15" customHeight="1" x14ac:dyDescent="0.35">
      <c r="A7273" t="s">
        <v>21648</v>
      </c>
      <c r="B7273" t="s">
        <v>21647</v>
      </c>
      <c r="C7273" t="s">
        <v>21649</v>
      </c>
      <c r="D7273" t="s">
        <v>21650</v>
      </c>
      <c r="E7273"/>
      <c r="F7273" t="s">
        <v>33</v>
      </c>
      <c r="G7273"/>
      <c r="H7273">
        <v>0.3</v>
      </c>
      <c r="I7273">
        <v>2.68</v>
      </c>
      <c r="J7273" t="s">
        <v>277</v>
      </c>
      <c r="K7273">
        <v>36.095556000000002</v>
      </c>
      <c r="L7273">
        <v>-86.700833000000003</v>
      </c>
      <c r="M7273" s="100" t="s">
        <v>38414</v>
      </c>
      <c r="N7273" t="s">
        <v>26254</v>
      </c>
      <c r="O7273" t="s">
        <v>42244</v>
      </c>
      <c r="P7273">
        <v>5</v>
      </c>
      <c r="Q7273" t="s">
        <v>28474</v>
      </c>
      <c r="R7273" t="s">
        <v>25829</v>
      </c>
      <c r="S7273" t="s">
        <v>26197</v>
      </c>
      <c r="T7273"/>
      <c r="U7273" t="s">
        <v>26198</v>
      </c>
      <c r="V7273" t="s">
        <v>26199</v>
      </c>
      <c r="Y7273" s="97"/>
      <c r="AA7273" s="91" t="str">
        <v>SORGH000.3DA</v>
      </c>
    </row>
    <row r="7274" spans="1:27" s="91" customFormat="1" ht="15" customHeight="1" x14ac:dyDescent="0.35">
      <c r="A7274" t="s">
        <v>21652</v>
      </c>
      <c r="B7274" t="s">
        <v>21651</v>
      </c>
      <c r="C7274" t="s">
        <v>21653</v>
      </c>
      <c r="D7274" t="s">
        <v>21654</v>
      </c>
      <c r="E7274"/>
      <c r="F7274" t="s">
        <v>44</v>
      </c>
      <c r="G7274"/>
      <c r="H7274">
        <v>0.2</v>
      </c>
      <c r="I7274">
        <v>0.65</v>
      </c>
      <c r="J7274" t="s">
        <v>359</v>
      </c>
      <c r="K7274">
        <v>35.889299999999999</v>
      </c>
      <c r="L7274">
        <v>-83.856700000000004</v>
      </c>
      <c r="M7274" s="100" t="s">
        <v>38415</v>
      </c>
      <c r="N7274" t="s">
        <v>26602</v>
      </c>
      <c r="O7274" t="s">
        <v>42152</v>
      </c>
      <c r="P7274">
        <v>2</v>
      </c>
      <c r="Q7274" t="s">
        <v>33755</v>
      </c>
      <c r="R7274" t="s">
        <v>25825</v>
      </c>
      <c r="S7274" t="s">
        <v>26197</v>
      </c>
      <c r="T7274"/>
      <c r="U7274" t="s">
        <v>26198</v>
      </c>
      <c r="V7274" t="s">
        <v>26204</v>
      </c>
      <c r="Y7274" s="97"/>
      <c r="AA7274" s="91" t="str">
        <v>SPANG000.2KN</v>
      </c>
    </row>
    <row r="7275" spans="1:27" s="91" customFormat="1" ht="15" customHeight="1" x14ac:dyDescent="0.35">
      <c r="A7275" t="s">
        <v>21656</v>
      </c>
      <c r="B7275" t="s">
        <v>21655</v>
      </c>
      <c r="C7275" t="s">
        <v>21657</v>
      </c>
      <c r="D7275" t="s">
        <v>3011</v>
      </c>
      <c r="E7275"/>
      <c r="F7275" t="s">
        <v>29086</v>
      </c>
      <c r="G7275"/>
      <c r="H7275">
        <v>0.2</v>
      </c>
      <c r="I7275">
        <v>65.31</v>
      </c>
      <c r="J7275" t="s">
        <v>470</v>
      </c>
      <c r="K7275">
        <v>35.677999999999997</v>
      </c>
      <c r="L7275">
        <v>-85.951599999999999</v>
      </c>
      <c r="M7275" s="100" t="s">
        <v>38403</v>
      </c>
      <c r="N7275" t="s">
        <v>26290</v>
      </c>
      <c r="O7275" t="s">
        <v>42153</v>
      </c>
      <c r="P7275">
        <v>3</v>
      </c>
      <c r="Q7275" t="s">
        <v>28475</v>
      </c>
      <c r="R7275" t="s">
        <v>25812</v>
      </c>
      <c r="S7275" t="s">
        <v>26197</v>
      </c>
      <c r="T7275"/>
      <c r="U7275" t="s">
        <v>26198</v>
      </c>
      <c r="V7275" t="s">
        <v>26199</v>
      </c>
      <c r="X7275" s="91" t="s">
        <v>33756</v>
      </c>
      <c r="Y7275" s="97"/>
      <c r="AA7275" s="91" t="str">
        <v>SPBAR000.2WA</v>
      </c>
    </row>
    <row r="7276" spans="1:27" s="91" customFormat="1" ht="15" customHeight="1" x14ac:dyDescent="0.35">
      <c r="A7276" t="s">
        <v>21659</v>
      </c>
      <c r="B7276" t="s">
        <v>21658</v>
      </c>
      <c r="C7276" t="s">
        <v>21657</v>
      </c>
      <c r="D7276" t="s">
        <v>21660</v>
      </c>
      <c r="E7276"/>
      <c r="F7276" t="s">
        <v>29086</v>
      </c>
      <c r="G7276"/>
      <c r="H7276">
        <v>2.2000000000000002</v>
      </c>
      <c r="I7276">
        <v>34.22</v>
      </c>
      <c r="J7276" t="s">
        <v>470</v>
      </c>
      <c r="K7276">
        <v>35.666800000000002</v>
      </c>
      <c r="L7276">
        <v>-85.965646000000007</v>
      </c>
      <c r="M7276" s="100" t="s">
        <v>38403</v>
      </c>
      <c r="N7276" t="s">
        <v>26290</v>
      </c>
      <c r="O7276" t="s">
        <v>42153</v>
      </c>
      <c r="P7276">
        <v>3</v>
      </c>
      <c r="Q7276" t="s">
        <v>28475</v>
      </c>
      <c r="R7276" t="s">
        <v>25812</v>
      </c>
      <c r="S7276" t="s">
        <v>26197</v>
      </c>
      <c r="T7276"/>
      <c r="U7276" t="s">
        <v>26198</v>
      </c>
      <c r="V7276" t="s">
        <v>26199</v>
      </c>
      <c r="Y7276" s="97"/>
      <c r="AA7276" s="91" t="str">
        <v>SPBAR002.2WA</v>
      </c>
    </row>
    <row r="7277" spans="1:27" s="91" customFormat="1" ht="15" customHeight="1" x14ac:dyDescent="0.35">
      <c r="A7277" t="s">
        <v>21662</v>
      </c>
      <c r="B7277" t="s">
        <v>21661</v>
      </c>
      <c r="C7277" t="s">
        <v>21657</v>
      </c>
      <c r="D7277" t="s">
        <v>21663</v>
      </c>
      <c r="E7277"/>
      <c r="F7277" t="s">
        <v>29086</v>
      </c>
      <c r="G7277"/>
      <c r="H7277">
        <v>4.5999999999999996</v>
      </c>
      <c r="I7277">
        <v>29.77</v>
      </c>
      <c r="J7277" t="s">
        <v>470</v>
      </c>
      <c r="K7277">
        <v>35.648049999999998</v>
      </c>
      <c r="L7277">
        <v>-85.988330000000005</v>
      </c>
      <c r="M7277" s="100" t="s">
        <v>38403</v>
      </c>
      <c r="N7277" t="s">
        <v>26290</v>
      </c>
      <c r="O7277" t="s">
        <v>42153</v>
      </c>
      <c r="P7277">
        <v>3</v>
      </c>
      <c r="Q7277" t="s">
        <v>28475</v>
      </c>
      <c r="R7277" t="s">
        <v>25812</v>
      </c>
      <c r="S7277" t="s">
        <v>26197</v>
      </c>
      <c r="T7277"/>
      <c r="U7277" t="s">
        <v>26198</v>
      </c>
      <c r="V7277" t="s">
        <v>26199</v>
      </c>
      <c r="W7277" s="91" t="s">
        <v>21664</v>
      </c>
      <c r="X7277" s="91" t="s">
        <v>33757</v>
      </c>
      <c r="Y7277" s="97"/>
      <c r="AA7277" s="91" t="str">
        <v>SPBAR004.6WA</v>
      </c>
    </row>
    <row r="7278" spans="1:27" s="91" customFormat="1" ht="15" customHeight="1" x14ac:dyDescent="0.35">
      <c r="A7278" t="s">
        <v>21666</v>
      </c>
      <c r="B7278" t="s">
        <v>21665</v>
      </c>
      <c r="C7278" t="s">
        <v>21667</v>
      </c>
      <c r="D7278" t="s">
        <v>11577</v>
      </c>
      <c r="E7278"/>
      <c r="F7278" t="s">
        <v>58</v>
      </c>
      <c r="G7278"/>
      <c r="H7278">
        <v>7.6</v>
      </c>
      <c r="I7278">
        <v>13.58</v>
      </c>
      <c r="J7278" t="s">
        <v>814</v>
      </c>
      <c r="K7278">
        <v>36.236944000000001</v>
      </c>
      <c r="L7278">
        <v>-84.909443999999993</v>
      </c>
      <c r="M7278" s="100" t="s">
        <v>38426</v>
      </c>
      <c r="N7278" t="s">
        <v>26325</v>
      </c>
      <c r="O7278" t="s">
        <v>42154</v>
      </c>
      <c r="P7278">
        <v>4</v>
      </c>
      <c r="Q7278" t="s">
        <v>33758</v>
      </c>
      <c r="R7278" t="s">
        <v>25812</v>
      </c>
      <c r="S7278" t="s">
        <v>26197</v>
      </c>
      <c r="T7278"/>
      <c r="U7278" t="s">
        <v>26198</v>
      </c>
      <c r="V7278" t="s">
        <v>26199</v>
      </c>
      <c r="Y7278" s="97"/>
      <c r="AA7278" s="91" t="str">
        <v>SPCLE007.6FE</v>
      </c>
    </row>
    <row r="7279" spans="1:27" s="91" customFormat="1" ht="15" customHeight="1" x14ac:dyDescent="0.35">
      <c r="A7279" t="s">
        <v>21669</v>
      </c>
      <c r="B7279" t="s">
        <v>21668</v>
      </c>
      <c r="C7279" t="s">
        <v>21670</v>
      </c>
      <c r="D7279" t="s">
        <v>21671</v>
      </c>
      <c r="E7279"/>
      <c r="F7279" t="s">
        <v>9</v>
      </c>
      <c r="G7279"/>
      <c r="H7279">
        <v>0.7</v>
      </c>
      <c r="I7279">
        <v>3.02</v>
      </c>
      <c r="J7279" t="s">
        <v>641</v>
      </c>
      <c r="K7279">
        <v>35.597050000000003</v>
      </c>
      <c r="L7279">
        <v>-88.590100000000007</v>
      </c>
      <c r="M7279" s="100" t="s">
        <v>38381</v>
      </c>
      <c r="N7279" t="s">
        <v>26209</v>
      </c>
      <c r="O7279" t="s">
        <v>42127</v>
      </c>
      <c r="P7279">
        <v>1</v>
      </c>
      <c r="Q7279" t="s">
        <v>36036</v>
      </c>
      <c r="R7279" t="s">
        <v>25816</v>
      </c>
      <c r="S7279" t="s">
        <v>26197</v>
      </c>
      <c r="T7279"/>
      <c r="U7279" t="s">
        <v>26198</v>
      </c>
      <c r="V7279" t="s">
        <v>26199</v>
      </c>
      <c r="Y7279" s="97"/>
      <c r="AA7279" s="91" t="str">
        <v>SPENC00.1T1.3T0.7HE</v>
      </c>
    </row>
    <row r="7280" spans="1:27" s="91" customFormat="1" ht="15" customHeight="1" x14ac:dyDescent="0.35">
      <c r="A7280" t="s">
        <v>21673</v>
      </c>
      <c r="B7280" t="s">
        <v>21672</v>
      </c>
      <c r="C7280" t="s">
        <v>21670</v>
      </c>
      <c r="D7280" t="s">
        <v>21674</v>
      </c>
      <c r="E7280"/>
      <c r="F7280" t="s">
        <v>33</v>
      </c>
      <c r="G7280"/>
      <c r="H7280">
        <v>0</v>
      </c>
      <c r="I7280">
        <v>11.84</v>
      </c>
      <c r="J7280" t="s">
        <v>95</v>
      </c>
      <c r="K7280">
        <v>35.942999999999998</v>
      </c>
      <c r="L7280">
        <v>-86.866500000000002</v>
      </c>
      <c r="M7280" s="100" t="s">
        <v>38379</v>
      </c>
      <c r="N7280" t="s">
        <v>26205</v>
      </c>
      <c r="O7280" t="s">
        <v>42128</v>
      </c>
      <c r="P7280">
        <v>1</v>
      </c>
      <c r="Q7280" t="s">
        <v>28476</v>
      </c>
      <c r="R7280" t="s">
        <v>25829</v>
      </c>
      <c r="S7280" t="s">
        <v>26197</v>
      </c>
      <c r="T7280"/>
      <c r="U7280" t="s">
        <v>26198</v>
      </c>
      <c r="V7280" t="s">
        <v>26199</v>
      </c>
      <c r="Y7280" s="97"/>
      <c r="AA7280" s="91" t="str">
        <v>SPENC000.0WI</v>
      </c>
    </row>
    <row r="7281" spans="1:27" s="91" customFormat="1" ht="15" customHeight="1" x14ac:dyDescent="0.35">
      <c r="A7281" t="s">
        <v>21676</v>
      </c>
      <c r="B7281" t="s">
        <v>21675</v>
      </c>
      <c r="C7281" t="s">
        <v>21677</v>
      </c>
      <c r="D7281" t="s">
        <v>4335</v>
      </c>
      <c r="E7281"/>
      <c r="F7281" t="s">
        <v>28977</v>
      </c>
      <c r="G7281"/>
      <c r="H7281">
        <v>0.1</v>
      </c>
      <c r="I7281">
        <v>0.69</v>
      </c>
      <c r="J7281" t="s">
        <v>354</v>
      </c>
      <c r="K7281">
        <v>35.246180000000003</v>
      </c>
      <c r="L7281">
        <v>-88.162620000000004</v>
      </c>
      <c r="M7281" s="100" t="s">
        <v>38402</v>
      </c>
      <c r="N7281" t="s">
        <v>26242</v>
      </c>
      <c r="O7281" t="s">
        <v>42129</v>
      </c>
      <c r="P7281">
        <v>3</v>
      </c>
      <c r="Q7281" t="s">
        <v>33759</v>
      </c>
      <c r="R7281" t="s">
        <v>25816</v>
      </c>
      <c r="S7281" t="s">
        <v>26197</v>
      </c>
      <c r="T7281"/>
      <c r="U7281" t="s">
        <v>26198</v>
      </c>
      <c r="V7281" t="s">
        <v>26199</v>
      </c>
      <c r="Y7281" s="97"/>
      <c r="AA7281" s="91" t="str">
        <v>SPENC000.1HD</v>
      </c>
    </row>
    <row r="7282" spans="1:27" s="91" customFormat="1" ht="15" customHeight="1" x14ac:dyDescent="0.35">
      <c r="A7282" t="s">
        <v>21679</v>
      </c>
      <c r="B7282" t="s">
        <v>21678</v>
      </c>
      <c r="C7282" t="s">
        <v>21670</v>
      </c>
      <c r="D7282" t="s">
        <v>21680</v>
      </c>
      <c r="E7282"/>
      <c r="F7282" t="s">
        <v>33</v>
      </c>
      <c r="G7282"/>
      <c r="H7282">
        <v>0.8</v>
      </c>
      <c r="I7282">
        <v>10.37</v>
      </c>
      <c r="J7282" t="s">
        <v>95</v>
      </c>
      <c r="K7282">
        <v>35.943330000000003</v>
      </c>
      <c r="L7282">
        <v>-86.854721999999995</v>
      </c>
      <c r="M7282" s="100" t="s">
        <v>38379</v>
      </c>
      <c r="N7282" t="s">
        <v>26205</v>
      </c>
      <c r="O7282" t="s">
        <v>42128</v>
      </c>
      <c r="P7282">
        <v>1</v>
      </c>
      <c r="Q7282" t="s">
        <v>28476</v>
      </c>
      <c r="R7282" t="s">
        <v>25829</v>
      </c>
      <c r="S7282" t="s">
        <v>26197</v>
      </c>
      <c r="T7282"/>
      <c r="U7282" t="s">
        <v>26198</v>
      </c>
      <c r="V7282" t="s">
        <v>26199</v>
      </c>
      <c r="X7282" s="91" t="s">
        <v>30341</v>
      </c>
      <c r="Y7282" s="97"/>
      <c r="AA7282" s="91" t="str">
        <v>SPENC000.8WI</v>
      </c>
    </row>
    <row r="7283" spans="1:27" s="91" customFormat="1" ht="15" customHeight="1" x14ac:dyDescent="0.35">
      <c r="A7283" t="s">
        <v>21682</v>
      </c>
      <c r="B7283" t="s">
        <v>21681</v>
      </c>
      <c r="C7283" t="s">
        <v>21670</v>
      </c>
      <c r="D7283" t="s">
        <v>21683</v>
      </c>
      <c r="E7283"/>
      <c r="F7283" t="s">
        <v>9</v>
      </c>
      <c r="G7283"/>
      <c r="H7283">
        <v>1.2</v>
      </c>
      <c r="I7283">
        <v>20.47</v>
      </c>
      <c r="J7283" t="s">
        <v>641</v>
      </c>
      <c r="K7283">
        <v>35.597470000000001</v>
      </c>
      <c r="L7283">
        <v>-88.611969999999999</v>
      </c>
      <c r="M7283" s="100" t="s">
        <v>38381</v>
      </c>
      <c r="N7283" t="s">
        <v>26209</v>
      </c>
      <c r="O7283" t="s">
        <v>42127</v>
      </c>
      <c r="P7283">
        <v>1</v>
      </c>
      <c r="Q7283" t="s">
        <v>33760</v>
      </c>
      <c r="R7283" t="s">
        <v>25816</v>
      </c>
      <c r="S7283" t="s">
        <v>26197</v>
      </c>
      <c r="T7283"/>
      <c r="U7283" t="s">
        <v>26198</v>
      </c>
      <c r="V7283" t="s">
        <v>26199</v>
      </c>
      <c r="Y7283" s="97"/>
      <c r="AA7283" s="91" t="str">
        <v>SPENC001.2HE</v>
      </c>
    </row>
    <row r="7284" spans="1:27" s="91" customFormat="1" ht="15" customHeight="1" x14ac:dyDescent="0.35">
      <c r="A7284" t="s">
        <v>21685</v>
      </c>
      <c r="B7284" t="s">
        <v>21684</v>
      </c>
      <c r="C7284" t="s">
        <v>21670</v>
      </c>
      <c r="D7284" t="s">
        <v>21686</v>
      </c>
      <c r="E7284"/>
      <c r="F7284" t="s">
        <v>75</v>
      </c>
      <c r="G7284"/>
      <c r="H7284">
        <v>5.4</v>
      </c>
      <c r="I7284">
        <v>14.31</v>
      </c>
      <c r="J7284" t="s">
        <v>153</v>
      </c>
      <c r="K7284">
        <v>36.265300000000003</v>
      </c>
      <c r="L7284">
        <v>-86.445099999999996</v>
      </c>
      <c r="M7284" s="100" t="s">
        <v>38431</v>
      </c>
      <c r="N7284" t="s">
        <v>26295</v>
      </c>
      <c r="O7284" t="s">
        <v>42130</v>
      </c>
      <c r="P7284">
        <v>4</v>
      </c>
      <c r="Q7284" t="s">
        <v>33761</v>
      </c>
      <c r="R7284" t="s">
        <v>25829</v>
      </c>
      <c r="S7284" t="s">
        <v>26197</v>
      </c>
      <c r="T7284"/>
      <c r="U7284" t="s">
        <v>26198</v>
      </c>
      <c r="V7284" t="s">
        <v>26199</v>
      </c>
      <c r="W7284" s="91" t="s">
        <v>21687</v>
      </c>
      <c r="X7284" s="91" t="s">
        <v>33762</v>
      </c>
      <c r="Y7284" s="97"/>
      <c r="AA7284" s="91" t="str">
        <v>SPENC005.4WS</v>
      </c>
    </row>
    <row r="7285" spans="1:27" s="91" customFormat="1" ht="15" customHeight="1" x14ac:dyDescent="0.35">
      <c r="A7285" t="s">
        <v>21689</v>
      </c>
      <c r="B7285" t="s">
        <v>21688</v>
      </c>
      <c r="C7285" t="s">
        <v>21670</v>
      </c>
      <c r="D7285" t="s">
        <v>21690</v>
      </c>
      <c r="E7285"/>
      <c r="F7285" t="s">
        <v>75</v>
      </c>
      <c r="G7285"/>
      <c r="H7285">
        <v>8.6999999999999993</v>
      </c>
      <c r="I7285">
        <v>3.94</v>
      </c>
      <c r="J7285" t="s">
        <v>153</v>
      </c>
      <c r="K7285">
        <v>36.238889</v>
      </c>
      <c r="L7285">
        <v>-86.405556000000004</v>
      </c>
      <c r="M7285" s="100" t="s">
        <v>38431</v>
      </c>
      <c r="N7285" t="s">
        <v>26295</v>
      </c>
      <c r="O7285" t="s">
        <v>42130</v>
      </c>
      <c r="P7285">
        <v>4</v>
      </c>
      <c r="Q7285" t="s">
        <v>33763</v>
      </c>
      <c r="R7285" t="s">
        <v>25829</v>
      </c>
      <c r="S7285" t="s">
        <v>26197</v>
      </c>
      <c r="T7285"/>
      <c r="U7285" t="s">
        <v>26198</v>
      </c>
      <c r="V7285" t="s">
        <v>26199</v>
      </c>
      <c r="Y7285" s="97"/>
      <c r="AA7285" s="91" t="str">
        <v>SPENC008.7WS</v>
      </c>
    </row>
    <row r="7286" spans="1:27" s="91" customFormat="1" ht="15" customHeight="1" x14ac:dyDescent="0.35">
      <c r="A7286" t="s">
        <v>21692</v>
      </c>
      <c r="B7286" t="s">
        <v>21691</v>
      </c>
      <c r="C7286" t="s">
        <v>21693</v>
      </c>
      <c r="D7286" t="s">
        <v>3044</v>
      </c>
      <c r="E7286"/>
      <c r="F7286" t="s">
        <v>33</v>
      </c>
      <c r="G7286"/>
      <c r="H7286">
        <v>1.2</v>
      </c>
      <c r="I7286">
        <v>1.45</v>
      </c>
      <c r="J7286" t="s">
        <v>153</v>
      </c>
      <c r="K7286">
        <v>36.299641000000001</v>
      </c>
      <c r="L7286">
        <v>-86.446186999999995</v>
      </c>
      <c r="M7286" s="100" t="s">
        <v>38431</v>
      </c>
      <c r="N7286" t="s">
        <v>26295</v>
      </c>
      <c r="O7286" t="s">
        <v>42130</v>
      </c>
      <c r="P7286">
        <v>4</v>
      </c>
      <c r="Q7286" t="s">
        <v>33764</v>
      </c>
      <c r="R7286" t="s">
        <v>25829</v>
      </c>
      <c r="S7286" t="s">
        <v>26197</v>
      </c>
      <c r="T7286"/>
      <c r="U7286" t="s">
        <v>26198</v>
      </c>
      <c r="V7286" t="s">
        <v>26199</v>
      </c>
      <c r="W7286" s="91" t="s">
        <v>36037</v>
      </c>
      <c r="Y7286" s="97"/>
      <c r="AA7286" s="91" t="str">
        <v>SPENC3.3T1.2WS</v>
      </c>
    </row>
    <row r="7287" spans="1:27" s="91" customFormat="1" ht="15" customHeight="1" x14ac:dyDescent="0.35">
      <c r="A7287" s="310" t="s">
        <v>41759</v>
      </c>
      <c r="B7287" s="310" t="s">
        <v>41760</v>
      </c>
      <c r="C7287" s="310" t="s">
        <v>41761</v>
      </c>
      <c r="D7287" s="310" t="s">
        <v>41762</v>
      </c>
      <c r="E7287" s="310"/>
      <c r="F7287" s="310" t="s">
        <v>75</v>
      </c>
      <c r="G7287" s="310"/>
      <c r="H7287" s="314">
        <v>0.4</v>
      </c>
      <c r="I7287" s="314">
        <v>0.03</v>
      </c>
      <c r="J7287" s="310" t="s">
        <v>153</v>
      </c>
      <c r="K7287" s="314">
        <v>36.24615</v>
      </c>
      <c r="L7287" s="314">
        <v>-86.417599999999993</v>
      </c>
      <c r="M7287" s="314" t="s">
        <v>38431</v>
      </c>
      <c r="N7287" s="310" t="s">
        <v>26295</v>
      </c>
      <c r="O7287" s="310" t="s">
        <v>41763</v>
      </c>
      <c r="P7287" s="314">
        <v>4</v>
      </c>
      <c r="Q7287" s="310" t="s">
        <v>33763</v>
      </c>
      <c r="R7287" s="310" t="s">
        <v>25829</v>
      </c>
      <c r="S7287" s="310" t="s">
        <v>26197</v>
      </c>
      <c r="T7287" s="310"/>
      <c r="U7287" s="310" t="s">
        <v>26198</v>
      </c>
      <c r="V7287" s="310" t="s">
        <v>26199</v>
      </c>
      <c r="X7287" s="91" t="s">
        <v>41764</v>
      </c>
      <c r="Y7287" s="97"/>
      <c r="AA7287" s="91" t="str">
        <v>SPENCE8.2T0.2T0.4WS</v>
      </c>
    </row>
    <row r="7288" spans="1:27" s="91" customFormat="1" ht="15" customHeight="1" x14ac:dyDescent="0.35">
      <c r="A7288" t="s">
        <v>21698</v>
      </c>
      <c r="B7288" t="s">
        <v>21697</v>
      </c>
      <c r="C7288" t="s">
        <v>21699</v>
      </c>
      <c r="D7288" t="s">
        <v>21700</v>
      </c>
      <c r="E7288"/>
      <c r="F7288" t="s">
        <v>28998</v>
      </c>
      <c r="G7288"/>
      <c r="H7288">
        <v>0.4</v>
      </c>
      <c r="I7288">
        <v>0.78</v>
      </c>
      <c r="J7288" t="s">
        <v>15</v>
      </c>
      <c r="K7288">
        <v>35.735759999999999</v>
      </c>
      <c r="L7288">
        <v>-83.865750000000006</v>
      </c>
      <c r="M7288" s="100" t="s">
        <v>38415</v>
      </c>
      <c r="N7288" t="s">
        <v>26602</v>
      </c>
      <c r="O7288" t="s">
        <v>42233</v>
      </c>
      <c r="P7288">
        <v>2</v>
      </c>
      <c r="Q7288" t="s">
        <v>33765</v>
      </c>
      <c r="R7288" t="s">
        <v>25825</v>
      </c>
      <c r="S7288" t="s">
        <v>26197</v>
      </c>
      <c r="T7288"/>
      <c r="U7288" t="s">
        <v>26198</v>
      </c>
      <c r="V7288" t="s">
        <v>26204</v>
      </c>
      <c r="Y7288" s="97"/>
      <c r="AA7288" s="91" t="str">
        <v>SPICE000.4BT</v>
      </c>
    </row>
    <row r="7289" spans="1:27" s="91" customFormat="1" ht="15" customHeight="1" x14ac:dyDescent="0.35">
      <c r="A7289" t="s">
        <v>21702</v>
      </c>
      <c r="B7289" t="s">
        <v>21701</v>
      </c>
      <c r="C7289" t="s">
        <v>21703</v>
      </c>
      <c r="D7289" t="s">
        <v>9780</v>
      </c>
      <c r="E7289"/>
      <c r="F7289" t="s">
        <v>29083</v>
      </c>
      <c r="G7289"/>
      <c r="H7289">
        <v>0.9</v>
      </c>
      <c r="I7289">
        <v>1.08</v>
      </c>
      <c r="J7289" t="s">
        <v>19</v>
      </c>
      <c r="K7289">
        <v>36.081944</v>
      </c>
      <c r="L7289">
        <v>-87.346389000000002</v>
      </c>
      <c r="M7289" s="100" t="s">
        <v>38379</v>
      </c>
      <c r="N7289" t="s">
        <v>26205</v>
      </c>
      <c r="O7289" t="s">
        <v>42111</v>
      </c>
      <c r="P7289">
        <v>1</v>
      </c>
      <c r="Q7289" t="s">
        <v>28477</v>
      </c>
      <c r="R7289" t="s">
        <v>25829</v>
      </c>
      <c r="S7289" t="s">
        <v>26197</v>
      </c>
      <c r="T7289"/>
      <c r="U7289" t="s">
        <v>26198</v>
      </c>
      <c r="V7289" t="s">
        <v>26199</v>
      </c>
      <c r="Y7289" s="97"/>
      <c r="AA7289" s="91" t="str">
        <v>SPICE000.9DI</v>
      </c>
    </row>
    <row r="7290" spans="1:27" s="91" customFormat="1" ht="15" customHeight="1" x14ac:dyDescent="0.35">
      <c r="A7290" t="s">
        <v>21705</v>
      </c>
      <c r="B7290" t="s">
        <v>21704</v>
      </c>
      <c r="C7290" t="s">
        <v>21706</v>
      </c>
      <c r="D7290" t="s">
        <v>21707</v>
      </c>
      <c r="E7290"/>
      <c r="F7290" t="s">
        <v>58</v>
      </c>
      <c r="G7290"/>
      <c r="H7290">
        <v>0.3</v>
      </c>
      <c r="I7290">
        <v>2.3199999999999998</v>
      </c>
      <c r="J7290" t="s">
        <v>313</v>
      </c>
      <c r="K7290">
        <v>35.948999999999998</v>
      </c>
      <c r="L7290">
        <v>-85.048439999999999</v>
      </c>
      <c r="M7290" s="100" t="s">
        <v>38416</v>
      </c>
      <c r="N7290" t="s">
        <v>26258</v>
      </c>
      <c r="O7290" t="s">
        <v>42112</v>
      </c>
      <c r="P7290">
        <v>1</v>
      </c>
      <c r="Q7290" t="s">
        <v>33766</v>
      </c>
      <c r="R7290" t="s">
        <v>25812</v>
      </c>
      <c r="S7290" t="s">
        <v>26197</v>
      </c>
      <c r="T7290"/>
      <c r="U7290" t="s">
        <v>26198</v>
      </c>
      <c r="V7290" t="s">
        <v>26199</v>
      </c>
      <c r="Y7290" s="97"/>
      <c r="AA7290" s="91" t="str">
        <v>SPIER000.3CU</v>
      </c>
    </row>
    <row r="7291" spans="1:27" s="91" customFormat="1" ht="15" customHeight="1" x14ac:dyDescent="0.35">
      <c r="A7291" t="s">
        <v>21709</v>
      </c>
      <c r="B7291" t="s">
        <v>21708</v>
      </c>
      <c r="C7291" t="s">
        <v>21710</v>
      </c>
      <c r="D7291" t="s">
        <v>21711</v>
      </c>
      <c r="E7291"/>
      <c r="F7291" t="s">
        <v>29090</v>
      </c>
      <c r="G7291"/>
      <c r="H7291">
        <v>0.1</v>
      </c>
      <c r="I7291">
        <v>19.54</v>
      </c>
      <c r="J7291" t="s">
        <v>625</v>
      </c>
      <c r="K7291">
        <v>36.07011</v>
      </c>
      <c r="L7291">
        <v>-82.503360000000001</v>
      </c>
      <c r="M7291" s="100" t="s">
        <v>38387</v>
      </c>
      <c r="N7291" t="s">
        <v>26214</v>
      </c>
      <c r="O7291" t="s">
        <v>42096</v>
      </c>
      <c r="P7291">
        <v>5</v>
      </c>
      <c r="Q7291" t="s">
        <v>29707</v>
      </c>
      <c r="R7291" t="s">
        <v>25821</v>
      </c>
      <c r="S7291" t="s">
        <v>26197</v>
      </c>
      <c r="T7291"/>
      <c r="U7291" t="s">
        <v>26198</v>
      </c>
      <c r="V7291" t="s">
        <v>26204</v>
      </c>
      <c r="Y7291" s="97"/>
      <c r="AA7291" s="91" t="str">
        <v>SPIVE000.1UC</v>
      </c>
    </row>
    <row r="7292" spans="1:27" s="91" customFormat="1" ht="15" customHeight="1" x14ac:dyDescent="0.35">
      <c r="A7292" t="s">
        <v>21713</v>
      </c>
      <c r="B7292" t="s">
        <v>21712</v>
      </c>
      <c r="C7292" t="s">
        <v>21710</v>
      </c>
      <c r="D7292" t="s">
        <v>21714</v>
      </c>
      <c r="E7292"/>
      <c r="F7292" t="s">
        <v>29090</v>
      </c>
      <c r="G7292"/>
      <c r="H7292">
        <v>9</v>
      </c>
      <c r="I7292">
        <v>1.95</v>
      </c>
      <c r="J7292" t="s">
        <v>625</v>
      </c>
      <c r="K7292">
        <v>36.03678</v>
      </c>
      <c r="L7292">
        <v>-82.44162</v>
      </c>
      <c r="M7292" s="100" t="s">
        <v>38387</v>
      </c>
      <c r="N7292" t="s">
        <v>26214</v>
      </c>
      <c r="O7292" t="s">
        <v>42096</v>
      </c>
      <c r="P7292">
        <v>5</v>
      </c>
      <c r="Q7292" t="s">
        <v>29707</v>
      </c>
      <c r="R7292" t="s">
        <v>25821</v>
      </c>
      <c r="S7292" t="s">
        <v>26197</v>
      </c>
      <c r="T7292"/>
      <c r="U7292" t="s">
        <v>26198</v>
      </c>
      <c r="V7292" t="s">
        <v>26204</v>
      </c>
      <c r="X7292" s="91" t="s">
        <v>36038</v>
      </c>
      <c r="Y7292" s="97"/>
      <c r="AA7292" s="91" t="str">
        <v>SPIVE009.0UC</v>
      </c>
    </row>
    <row r="7293" spans="1:27" s="91" customFormat="1" ht="15" customHeight="1" x14ac:dyDescent="0.35">
      <c r="A7293" t="s">
        <v>21716</v>
      </c>
      <c r="B7293" t="s">
        <v>21715</v>
      </c>
      <c r="C7293" t="s">
        <v>21717</v>
      </c>
      <c r="D7293" t="s">
        <v>21718</v>
      </c>
      <c r="E7293"/>
      <c r="F7293" t="s">
        <v>44</v>
      </c>
      <c r="G7293"/>
      <c r="H7293">
        <v>0.5</v>
      </c>
      <c r="I7293">
        <v>2.89</v>
      </c>
      <c r="J7293" t="s">
        <v>64</v>
      </c>
      <c r="K7293">
        <v>36.259369999999997</v>
      </c>
      <c r="L7293">
        <v>-82.664029999999997</v>
      </c>
      <c r="M7293" s="100" t="s">
        <v>38387</v>
      </c>
      <c r="N7293" t="s">
        <v>26214</v>
      </c>
      <c r="O7293" t="s">
        <v>42113</v>
      </c>
      <c r="P7293">
        <v>5</v>
      </c>
      <c r="Q7293" t="s">
        <v>28478</v>
      </c>
      <c r="R7293" t="s">
        <v>25821</v>
      </c>
      <c r="S7293" t="s">
        <v>26197</v>
      </c>
      <c r="T7293"/>
      <c r="U7293" t="s">
        <v>26198</v>
      </c>
      <c r="V7293" t="s">
        <v>26204</v>
      </c>
      <c r="X7293" s="91" t="s">
        <v>33767</v>
      </c>
      <c r="Y7293" s="97"/>
      <c r="AA7293" s="91" t="str">
        <v>SPLAT000.5GE</v>
      </c>
    </row>
    <row r="7294" spans="1:27" s="91" customFormat="1" ht="15" customHeight="1" x14ac:dyDescent="0.35">
      <c r="A7294" t="s">
        <v>21720</v>
      </c>
      <c r="B7294" t="s">
        <v>21719</v>
      </c>
      <c r="C7294" t="s">
        <v>37572</v>
      </c>
      <c r="D7294" t="s">
        <v>36039</v>
      </c>
      <c r="E7294"/>
      <c r="F7294" t="s">
        <v>28994</v>
      </c>
      <c r="G7294"/>
      <c r="H7294">
        <v>1.7</v>
      </c>
      <c r="I7294">
        <v>4.2</v>
      </c>
      <c r="J7294" t="s">
        <v>68</v>
      </c>
      <c r="K7294">
        <v>36.491</v>
      </c>
      <c r="L7294">
        <v>-82.820999999999998</v>
      </c>
      <c r="M7294" s="100" t="s">
        <v>38388</v>
      </c>
      <c r="N7294" t="s">
        <v>18813</v>
      </c>
      <c r="O7294" t="s">
        <v>42114</v>
      </c>
      <c r="P7294">
        <v>4</v>
      </c>
      <c r="Q7294" t="s">
        <v>26483</v>
      </c>
      <c r="R7294" t="s">
        <v>25821</v>
      </c>
      <c r="S7294" t="s">
        <v>26197</v>
      </c>
      <c r="T7294"/>
      <c r="U7294" t="s">
        <v>26198</v>
      </c>
      <c r="V7294" t="s">
        <v>26204</v>
      </c>
      <c r="W7294" s="91" t="s">
        <v>21721</v>
      </c>
      <c r="X7294" s="91" t="s">
        <v>33768</v>
      </c>
      <c r="Y7294" s="97"/>
      <c r="AA7294" s="91" t="str">
        <v>SPOIN001.7HS</v>
      </c>
    </row>
    <row r="7295" spans="1:27" s="91" customFormat="1" ht="15" customHeight="1" x14ac:dyDescent="0.35">
      <c r="A7295" t="s">
        <v>21723</v>
      </c>
      <c r="B7295" t="s">
        <v>21722</v>
      </c>
      <c r="C7295" t="s">
        <v>21724</v>
      </c>
      <c r="D7295" t="s">
        <v>21725</v>
      </c>
      <c r="E7295"/>
      <c r="F7295" t="s">
        <v>28994</v>
      </c>
      <c r="G7295"/>
      <c r="H7295">
        <v>0.1</v>
      </c>
      <c r="I7295">
        <v>1.21</v>
      </c>
      <c r="J7295" t="s">
        <v>285</v>
      </c>
      <c r="K7295">
        <v>35.127270000000003</v>
      </c>
      <c r="L7295">
        <v>-84.963099999999997</v>
      </c>
      <c r="M7295" s="100" t="s">
        <v>38384</v>
      </c>
      <c r="N7295" t="s">
        <v>26211</v>
      </c>
      <c r="O7295" t="s">
        <v>42115</v>
      </c>
      <c r="P7295">
        <v>2</v>
      </c>
      <c r="Q7295" t="s">
        <v>33769</v>
      </c>
      <c r="R7295" t="s">
        <v>25802</v>
      </c>
      <c r="S7295" t="s">
        <v>26197</v>
      </c>
      <c r="T7295"/>
      <c r="U7295" t="s">
        <v>26198</v>
      </c>
      <c r="V7295" t="s">
        <v>26204</v>
      </c>
      <c r="X7295" s="91" t="s">
        <v>36040</v>
      </c>
      <c r="Y7295" s="97"/>
      <c r="AA7295" s="91" t="str">
        <v>SPRIN000.1BR</v>
      </c>
    </row>
    <row r="7296" spans="1:27" s="91" customFormat="1" ht="15" customHeight="1" x14ac:dyDescent="0.35">
      <c r="A7296" t="s">
        <v>21727</v>
      </c>
      <c r="B7296" t="s">
        <v>21726</v>
      </c>
      <c r="C7296" t="s">
        <v>7576</v>
      </c>
      <c r="D7296" t="s">
        <v>21728</v>
      </c>
      <c r="E7296"/>
      <c r="F7296" t="s">
        <v>29086</v>
      </c>
      <c r="G7296"/>
      <c r="H7296">
        <v>0.1</v>
      </c>
      <c r="I7296">
        <v>78</v>
      </c>
      <c r="J7296" t="s">
        <v>1870</v>
      </c>
      <c r="K7296">
        <v>36.338700000000003</v>
      </c>
      <c r="L7296">
        <v>-85.520399999999995</v>
      </c>
      <c r="M7296" s="100" t="s">
        <v>38458</v>
      </c>
      <c r="N7296" t="s">
        <v>26340</v>
      </c>
      <c r="O7296" t="s">
        <v>42116</v>
      </c>
      <c r="P7296">
        <v>5</v>
      </c>
      <c r="Q7296" t="s">
        <v>28480</v>
      </c>
      <c r="R7296" t="s">
        <v>25812</v>
      </c>
      <c r="S7296" t="s">
        <v>26197</v>
      </c>
      <c r="T7296"/>
      <c r="U7296" t="s">
        <v>26198</v>
      </c>
      <c r="V7296" t="s">
        <v>26199</v>
      </c>
      <c r="Y7296" s="97"/>
      <c r="AA7296" s="91" t="str">
        <v>SPRIN000.1JA</v>
      </c>
    </row>
    <row r="7297" spans="1:27" s="91" customFormat="1" ht="15" customHeight="1" x14ac:dyDescent="0.35">
      <c r="A7297" t="s">
        <v>21730</v>
      </c>
      <c r="B7297" t="s">
        <v>21729</v>
      </c>
      <c r="C7297" t="s">
        <v>21724</v>
      </c>
      <c r="D7297" t="s">
        <v>21731</v>
      </c>
      <c r="E7297"/>
      <c r="F7297" t="s">
        <v>28983</v>
      </c>
      <c r="G7297"/>
      <c r="H7297">
        <v>0.1</v>
      </c>
      <c r="I7297">
        <v>0.97</v>
      </c>
      <c r="J7297" t="s">
        <v>625</v>
      </c>
      <c r="K7297">
        <v>36.132660000000001</v>
      </c>
      <c r="L7297">
        <v>-82.42765</v>
      </c>
      <c r="M7297" s="100" t="s">
        <v>38387</v>
      </c>
      <c r="N7297" t="s">
        <v>26214</v>
      </c>
      <c r="O7297" t="s">
        <v>42117</v>
      </c>
      <c r="P7297">
        <v>5</v>
      </c>
      <c r="Q7297" t="s">
        <v>28481</v>
      </c>
      <c r="R7297" t="s">
        <v>25821</v>
      </c>
      <c r="S7297" t="s">
        <v>26197</v>
      </c>
      <c r="T7297"/>
      <c r="U7297" t="s">
        <v>26198</v>
      </c>
      <c r="V7297" t="s">
        <v>26204</v>
      </c>
      <c r="X7297" s="91" t="s">
        <v>33770</v>
      </c>
      <c r="Y7297" s="97"/>
      <c r="AA7297" s="91" t="str">
        <v>SPRIN000.1UC</v>
      </c>
    </row>
    <row r="7298" spans="1:27" s="91" customFormat="1" ht="15" customHeight="1" x14ac:dyDescent="0.35">
      <c r="A7298" s="310" t="s">
        <v>40202</v>
      </c>
      <c r="B7298" s="310" t="s">
        <v>40203</v>
      </c>
      <c r="C7298" s="310" t="s">
        <v>7576</v>
      </c>
      <c r="D7298" s="310" t="s">
        <v>40204</v>
      </c>
      <c r="E7298" s="310"/>
      <c r="F7298" s="310" t="s">
        <v>29089</v>
      </c>
      <c r="G7298" s="310" t="s">
        <v>58</v>
      </c>
      <c r="H7298" s="314">
        <v>0.1</v>
      </c>
      <c r="I7298" s="314">
        <v>10.59</v>
      </c>
      <c r="J7298" s="310" t="s">
        <v>470</v>
      </c>
      <c r="K7298" s="314">
        <v>35.563699999999997</v>
      </c>
      <c r="L7298" s="314">
        <v>-85.618409999999997</v>
      </c>
      <c r="M7298" s="314" t="s">
        <v>38403</v>
      </c>
      <c r="N7298" s="310" t="s">
        <v>26290</v>
      </c>
      <c r="O7298" s="310" t="s">
        <v>40205</v>
      </c>
      <c r="P7298" s="314">
        <v>3</v>
      </c>
      <c r="Q7298" s="310" t="s">
        <v>40206</v>
      </c>
      <c r="R7298" s="310" t="s">
        <v>25812</v>
      </c>
      <c r="S7298" s="310" t="s">
        <v>26197</v>
      </c>
      <c r="T7298" s="310"/>
      <c r="U7298" s="310" t="s">
        <v>26198</v>
      </c>
      <c r="V7298" s="310" t="s">
        <v>26199</v>
      </c>
      <c r="Y7298" s="97"/>
      <c r="AA7298" s="91" t="str">
        <v>SPRIN000.1WA</v>
      </c>
    </row>
    <row r="7299" spans="1:27" s="91" customFormat="1" ht="15" customHeight="1" x14ac:dyDescent="0.35">
      <c r="A7299" t="s">
        <v>21733</v>
      </c>
      <c r="B7299" t="s">
        <v>21732</v>
      </c>
      <c r="C7299" t="s">
        <v>21734</v>
      </c>
      <c r="D7299" t="s">
        <v>21735</v>
      </c>
      <c r="E7299"/>
      <c r="F7299" t="s">
        <v>28985</v>
      </c>
      <c r="G7299"/>
      <c r="H7299">
        <v>0.2</v>
      </c>
      <c r="I7299">
        <v>1.44</v>
      </c>
      <c r="J7299" t="s">
        <v>301</v>
      </c>
      <c r="K7299">
        <v>35.234859999999998</v>
      </c>
      <c r="L7299">
        <v>-84.467169999999996</v>
      </c>
      <c r="M7299" s="100" t="s">
        <v>38384</v>
      </c>
      <c r="N7299" t="s">
        <v>26211</v>
      </c>
      <c r="O7299" t="s">
        <v>42118</v>
      </c>
      <c r="P7299">
        <v>2</v>
      </c>
      <c r="Q7299" t="s">
        <v>33771</v>
      </c>
      <c r="R7299" t="s">
        <v>25802</v>
      </c>
      <c r="S7299" t="s">
        <v>26197</v>
      </c>
      <c r="T7299"/>
      <c r="U7299" t="s">
        <v>26198</v>
      </c>
      <c r="V7299" t="s">
        <v>26204</v>
      </c>
      <c r="Y7299" s="97"/>
      <c r="AA7299" s="91" t="str">
        <v>SPRIN000.2PO</v>
      </c>
    </row>
    <row r="7300" spans="1:27" s="91" customFormat="1" ht="15" customHeight="1" x14ac:dyDescent="0.35">
      <c r="A7300" t="s">
        <v>21737</v>
      </c>
      <c r="B7300" t="s">
        <v>21736</v>
      </c>
      <c r="C7300" t="s">
        <v>7576</v>
      </c>
      <c r="D7300" t="s">
        <v>21738</v>
      </c>
      <c r="E7300"/>
      <c r="F7300" t="s">
        <v>29088</v>
      </c>
      <c r="G7300"/>
      <c r="H7300">
        <v>0.2</v>
      </c>
      <c r="I7300">
        <v>8.7899999999999991</v>
      </c>
      <c r="J7300" t="s">
        <v>793</v>
      </c>
      <c r="K7300">
        <v>36.513888999999999</v>
      </c>
      <c r="L7300">
        <v>-86.994444000000001</v>
      </c>
      <c r="M7300" s="100" t="s">
        <v>38413</v>
      </c>
      <c r="N7300" t="s">
        <v>26250</v>
      </c>
      <c r="O7300" t="s">
        <v>42941</v>
      </c>
      <c r="P7300">
        <v>4</v>
      </c>
      <c r="Q7300" t="s">
        <v>33772</v>
      </c>
      <c r="R7300" t="s">
        <v>25829</v>
      </c>
      <c r="S7300" t="s">
        <v>26197</v>
      </c>
      <c r="T7300"/>
      <c r="U7300" t="s">
        <v>26198</v>
      </c>
      <c r="V7300" t="s">
        <v>26199</v>
      </c>
      <c r="W7300" s="91" t="s">
        <v>21739</v>
      </c>
      <c r="X7300" s="91" t="s">
        <v>33773</v>
      </c>
      <c r="Y7300" s="97"/>
      <c r="AA7300" s="91" t="str">
        <v>SPRIN000.2RN</v>
      </c>
    </row>
    <row r="7301" spans="1:27" s="91" customFormat="1" ht="15" customHeight="1" x14ac:dyDescent="0.35">
      <c r="A7301" t="s">
        <v>37573</v>
      </c>
      <c r="B7301" t="s">
        <v>37574</v>
      </c>
      <c r="C7301" t="s">
        <v>21724</v>
      </c>
      <c r="D7301" t="s">
        <v>37575</v>
      </c>
      <c r="E7301"/>
      <c r="F7301" t="s">
        <v>115</v>
      </c>
      <c r="G7301"/>
      <c r="H7301">
        <v>0.3</v>
      </c>
      <c r="I7301">
        <v>7.6</v>
      </c>
      <c r="J7301" t="s">
        <v>249</v>
      </c>
      <c r="K7301">
        <v>35.531309999999998</v>
      </c>
      <c r="L7301">
        <v>-85.252139999999997</v>
      </c>
      <c r="M7301" s="100" t="s">
        <v>38393</v>
      </c>
      <c r="N7301" t="s">
        <v>59</v>
      </c>
      <c r="O7301" t="s">
        <v>42282</v>
      </c>
      <c r="P7301">
        <v>5</v>
      </c>
      <c r="Q7301" t="s">
        <v>37576</v>
      </c>
      <c r="R7301" t="s">
        <v>25802</v>
      </c>
      <c r="S7301" t="s">
        <v>26197</v>
      </c>
      <c r="T7301"/>
      <c r="U7301" t="s">
        <v>26198</v>
      </c>
      <c r="V7301" t="s">
        <v>26199</v>
      </c>
      <c r="W7301" s="91" t="s">
        <v>37577</v>
      </c>
      <c r="X7301" s="91" t="s">
        <v>37578</v>
      </c>
      <c r="Y7301" s="97"/>
      <c r="AA7301" s="91" t="str">
        <v>SPRIN000.3BL</v>
      </c>
    </row>
    <row r="7302" spans="1:27" s="91" customFormat="1" ht="15" customHeight="1" x14ac:dyDescent="0.35">
      <c r="A7302" t="s">
        <v>21741</v>
      </c>
      <c r="B7302" t="s">
        <v>21740</v>
      </c>
      <c r="C7302" t="s">
        <v>21742</v>
      </c>
      <c r="D7302" t="s">
        <v>21743</v>
      </c>
      <c r="E7302"/>
      <c r="F7302" t="s">
        <v>44</v>
      </c>
      <c r="G7302"/>
      <c r="H7302">
        <v>0.3</v>
      </c>
      <c r="I7302">
        <v>3.92</v>
      </c>
      <c r="J7302" t="s">
        <v>15</v>
      </c>
      <c r="K7302">
        <v>35.788919999999997</v>
      </c>
      <c r="L7302">
        <v>-83.960030000000003</v>
      </c>
      <c r="M7302" s="100" t="s">
        <v>38415</v>
      </c>
      <c r="N7302" t="s">
        <v>26602</v>
      </c>
      <c r="O7302" t="s">
        <v>42119</v>
      </c>
      <c r="P7302">
        <v>2</v>
      </c>
      <c r="Q7302" t="s">
        <v>28482</v>
      </c>
      <c r="R7302" t="s">
        <v>25825</v>
      </c>
      <c r="S7302" t="s">
        <v>26197</v>
      </c>
      <c r="T7302"/>
      <c r="U7302" t="s">
        <v>26198</v>
      </c>
      <c r="V7302" t="s">
        <v>26204</v>
      </c>
      <c r="Y7302" s="97"/>
      <c r="AA7302" s="91" t="str">
        <v>SPRIN000.3BT</v>
      </c>
    </row>
    <row r="7303" spans="1:27" s="91" customFormat="1" ht="15" customHeight="1" x14ac:dyDescent="0.35">
      <c r="A7303" t="s">
        <v>36751</v>
      </c>
      <c r="B7303" t="s">
        <v>36752</v>
      </c>
      <c r="C7303" t="s">
        <v>21724</v>
      </c>
      <c r="D7303" t="s">
        <v>36753</v>
      </c>
      <c r="E7303"/>
      <c r="F7303" t="s">
        <v>115</v>
      </c>
      <c r="G7303"/>
      <c r="H7303">
        <v>0.4</v>
      </c>
      <c r="I7303">
        <v>7.3</v>
      </c>
      <c r="J7303" t="s">
        <v>249</v>
      </c>
      <c r="K7303">
        <v>35.532060000000001</v>
      </c>
      <c r="L7303">
        <v>-85.251710000000003</v>
      </c>
      <c r="M7303" s="100" t="s">
        <v>38393</v>
      </c>
      <c r="N7303" t="s">
        <v>59</v>
      </c>
      <c r="O7303" t="s">
        <v>41705</v>
      </c>
      <c r="P7303">
        <v>5</v>
      </c>
      <c r="Q7303" t="s">
        <v>36754</v>
      </c>
      <c r="R7303" t="s">
        <v>25802</v>
      </c>
      <c r="S7303" t="s">
        <v>26197</v>
      </c>
      <c r="T7303"/>
      <c r="U7303" t="s">
        <v>26198</v>
      </c>
      <c r="V7303" t="s">
        <v>26199</v>
      </c>
      <c r="X7303" s="91" t="s">
        <v>36755</v>
      </c>
      <c r="Y7303" s="97"/>
      <c r="AA7303" s="91" t="str">
        <v>SPRIN000.4BL</v>
      </c>
    </row>
    <row r="7304" spans="1:27" s="91" customFormat="1" ht="15" customHeight="1" x14ac:dyDescent="0.35">
      <c r="A7304" t="s">
        <v>21745</v>
      </c>
      <c r="B7304" t="s">
        <v>21744</v>
      </c>
      <c r="C7304" t="s">
        <v>7576</v>
      </c>
      <c r="D7304" t="s">
        <v>10227</v>
      </c>
      <c r="E7304"/>
      <c r="F7304" t="s">
        <v>29083</v>
      </c>
      <c r="G7304"/>
      <c r="H7304">
        <v>0.4</v>
      </c>
      <c r="I7304">
        <v>4.66</v>
      </c>
      <c r="J7304" t="s">
        <v>423</v>
      </c>
      <c r="K7304">
        <v>36.160556</v>
      </c>
      <c r="L7304">
        <v>-87.830832999999998</v>
      </c>
      <c r="M7304" s="100" t="s">
        <v>38392</v>
      </c>
      <c r="N7304" t="s">
        <v>26221</v>
      </c>
      <c r="O7304" t="s">
        <v>42120</v>
      </c>
      <c r="P7304">
        <v>3</v>
      </c>
      <c r="Q7304" t="s">
        <v>33774</v>
      </c>
      <c r="R7304" t="s">
        <v>25829</v>
      </c>
      <c r="S7304" t="s">
        <v>26197</v>
      </c>
      <c r="T7304"/>
      <c r="U7304" t="s">
        <v>26198</v>
      </c>
      <c r="V7304" t="s">
        <v>26199</v>
      </c>
      <c r="Y7304" s="97"/>
      <c r="AA7304" s="91" t="str">
        <v>SPRIN000.4HU</v>
      </c>
    </row>
    <row r="7305" spans="1:27" s="91" customFormat="1" ht="15" customHeight="1" x14ac:dyDescent="0.35">
      <c r="A7305" t="s">
        <v>21747</v>
      </c>
      <c r="B7305" t="s">
        <v>21746</v>
      </c>
      <c r="C7305" t="s">
        <v>21734</v>
      </c>
      <c r="D7305" t="s">
        <v>21748</v>
      </c>
      <c r="E7305"/>
      <c r="F7305" t="s">
        <v>28985</v>
      </c>
      <c r="G7305"/>
      <c r="H7305">
        <v>0.4</v>
      </c>
      <c r="I7305">
        <v>0.85</v>
      </c>
      <c r="J7305" t="s">
        <v>301</v>
      </c>
      <c r="K7305">
        <v>35.232370000000003</v>
      </c>
      <c r="L7305">
        <v>-84.462100000000007</v>
      </c>
      <c r="M7305" s="100" t="s">
        <v>38384</v>
      </c>
      <c r="N7305" t="s">
        <v>26211</v>
      </c>
      <c r="O7305" t="s">
        <v>42118</v>
      </c>
      <c r="P7305">
        <v>2</v>
      </c>
      <c r="Q7305" t="s">
        <v>33771</v>
      </c>
      <c r="R7305" t="s">
        <v>25802</v>
      </c>
      <c r="S7305" t="s">
        <v>26197</v>
      </c>
      <c r="T7305"/>
      <c r="U7305" t="s">
        <v>26198</v>
      </c>
      <c r="V7305" t="s">
        <v>26204</v>
      </c>
      <c r="Y7305" s="97"/>
      <c r="AA7305" s="91" t="str">
        <v>SPRIN000.4PO</v>
      </c>
    </row>
    <row r="7306" spans="1:27" s="91" customFormat="1" ht="15" customHeight="1" x14ac:dyDescent="0.35">
      <c r="A7306" t="s">
        <v>21750</v>
      </c>
      <c r="B7306" t="s">
        <v>21749</v>
      </c>
      <c r="C7306" t="s">
        <v>7576</v>
      </c>
      <c r="D7306" t="s">
        <v>21751</v>
      </c>
      <c r="E7306"/>
      <c r="F7306" t="s">
        <v>28985</v>
      </c>
      <c r="G7306"/>
      <c r="H7306">
        <v>0.5</v>
      </c>
      <c r="I7306">
        <v>32.79</v>
      </c>
      <c r="J7306" t="s">
        <v>301</v>
      </c>
      <c r="K7306">
        <v>35.224040000000002</v>
      </c>
      <c r="L7306">
        <v>-84.512889999999999</v>
      </c>
      <c r="M7306" s="100" t="s">
        <v>38384</v>
      </c>
      <c r="N7306" t="s">
        <v>26211</v>
      </c>
      <c r="O7306" t="s">
        <v>42118</v>
      </c>
      <c r="P7306">
        <v>2</v>
      </c>
      <c r="Q7306" t="s">
        <v>27278</v>
      </c>
      <c r="R7306" t="s">
        <v>25802</v>
      </c>
      <c r="S7306" t="s">
        <v>26197</v>
      </c>
      <c r="T7306"/>
      <c r="U7306" t="s">
        <v>26198</v>
      </c>
      <c r="V7306" t="s">
        <v>26204</v>
      </c>
      <c r="Y7306" s="97"/>
      <c r="AA7306" s="91" t="str">
        <v>SPRIN000.5PO</v>
      </c>
    </row>
    <row r="7307" spans="1:27" s="91" customFormat="1" ht="15" customHeight="1" x14ac:dyDescent="0.35">
      <c r="A7307" t="s">
        <v>21753</v>
      </c>
      <c r="B7307" t="s">
        <v>21752</v>
      </c>
      <c r="C7307" t="s">
        <v>7576</v>
      </c>
      <c r="D7307" t="s">
        <v>21754</v>
      </c>
      <c r="E7307"/>
      <c r="F7307" t="s">
        <v>29086</v>
      </c>
      <c r="G7307"/>
      <c r="H7307">
        <v>0.6</v>
      </c>
      <c r="I7307">
        <v>2.25</v>
      </c>
      <c r="J7307" t="s">
        <v>2764</v>
      </c>
      <c r="K7307">
        <v>36.585555999999997</v>
      </c>
      <c r="L7307">
        <v>-86.036111000000005</v>
      </c>
      <c r="M7307" s="100" t="s">
        <v>38456</v>
      </c>
      <c r="N7307" t="s">
        <v>26335</v>
      </c>
      <c r="O7307" t="s">
        <v>42121</v>
      </c>
      <c r="P7307">
        <v>4</v>
      </c>
      <c r="Q7307" t="s">
        <v>33775</v>
      </c>
      <c r="R7307" t="s">
        <v>25812</v>
      </c>
      <c r="S7307" t="s">
        <v>26197</v>
      </c>
      <c r="T7307"/>
      <c r="U7307" t="s">
        <v>26198</v>
      </c>
      <c r="V7307" t="s">
        <v>26199</v>
      </c>
      <c r="W7307" s="91" t="s">
        <v>21753</v>
      </c>
      <c r="X7307" s="91" t="s">
        <v>33776</v>
      </c>
      <c r="Y7307" s="97"/>
      <c r="AA7307" s="91" t="str">
        <v>SPRIN000.6MA</v>
      </c>
    </row>
    <row r="7308" spans="1:27" s="91" customFormat="1" ht="15" customHeight="1" x14ac:dyDescent="0.35">
      <c r="A7308" t="s">
        <v>21756</v>
      </c>
      <c r="B7308" t="s">
        <v>21755</v>
      </c>
      <c r="C7308" t="s">
        <v>7576</v>
      </c>
      <c r="D7308" t="s">
        <v>21757</v>
      </c>
      <c r="E7308"/>
      <c r="F7308" t="s">
        <v>29088</v>
      </c>
      <c r="G7308"/>
      <c r="H7308">
        <v>0.6</v>
      </c>
      <c r="I7308">
        <v>79.489999999999995</v>
      </c>
      <c r="J7308" t="s">
        <v>166</v>
      </c>
      <c r="K7308">
        <v>36.599739999999997</v>
      </c>
      <c r="L7308">
        <v>-87.349869999999996</v>
      </c>
      <c r="M7308" s="100" t="s">
        <v>38413</v>
      </c>
      <c r="N7308" t="s">
        <v>26250</v>
      </c>
      <c r="O7308" t="s">
        <v>43452</v>
      </c>
      <c r="P7308">
        <v>4</v>
      </c>
      <c r="Q7308" t="s">
        <v>28483</v>
      </c>
      <c r="R7308" t="s">
        <v>25829</v>
      </c>
      <c r="S7308" t="s">
        <v>26197</v>
      </c>
      <c r="T7308"/>
      <c r="U7308" t="s">
        <v>26198</v>
      </c>
      <c r="V7308" t="s">
        <v>26199</v>
      </c>
      <c r="X7308" s="91" t="s">
        <v>33777</v>
      </c>
      <c r="Y7308" s="97"/>
      <c r="AA7308" s="91" t="str">
        <v>SPRIN000.6MT</v>
      </c>
    </row>
    <row r="7309" spans="1:27" s="91" customFormat="1" ht="15" customHeight="1" x14ac:dyDescent="0.35">
      <c r="A7309" t="s">
        <v>21759</v>
      </c>
      <c r="B7309" t="s">
        <v>21758</v>
      </c>
      <c r="C7309" t="s">
        <v>21742</v>
      </c>
      <c r="D7309" t="s">
        <v>21760</v>
      </c>
      <c r="E7309"/>
      <c r="F7309" t="s">
        <v>28994</v>
      </c>
      <c r="G7309"/>
      <c r="H7309">
        <v>0.7</v>
      </c>
      <c r="I7309">
        <v>3.57</v>
      </c>
      <c r="J7309" t="s">
        <v>15</v>
      </c>
      <c r="K7309">
        <v>35.786050000000003</v>
      </c>
      <c r="L7309">
        <v>-83.956519999999998</v>
      </c>
      <c r="M7309" s="100" t="s">
        <v>38415</v>
      </c>
      <c r="N7309" t="s">
        <v>26602</v>
      </c>
      <c r="O7309" t="s">
        <v>42119</v>
      </c>
      <c r="P7309">
        <v>2</v>
      </c>
      <c r="Q7309" t="s">
        <v>28482</v>
      </c>
      <c r="R7309" t="s">
        <v>25825</v>
      </c>
      <c r="S7309" t="s">
        <v>26197</v>
      </c>
      <c r="T7309"/>
      <c r="U7309" t="s">
        <v>26198</v>
      </c>
      <c r="V7309" t="s">
        <v>26204</v>
      </c>
      <c r="X7309" s="91" t="s">
        <v>34576</v>
      </c>
      <c r="Y7309" s="97"/>
      <c r="AA7309" s="91" t="str">
        <v>SPRIN000.7BT</v>
      </c>
    </row>
    <row r="7310" spans="1:27" s="91" customFormat="1" ht="15" customHeight="1" x14ac:dyDescent="0.35">
      <c r="A7310" t="s">
        <v>21762</v>
      </c>
      <c r="B7310" t="s">
        <v>21761</v>
      </c>
      <c r="C7310" t="s">
        <v>7576</v>
      </c>
      <c r="D7310" t="s">
        <v>21763</v>
      </c>
      <c r="E7310"/>
      <c r="F7310" t="s">
        <v>29083</v>
      </c>
      <c r="G7310"/>
      <c r="H7310">
        <v>0.7</v>
      </c>
      <c r="I7310">
        <v>17.059999999999999</v>
      </c>
      <c r="J7310" t="s">
        <v>690</v>
      </c>
      <c r="K7310">
        <v>36.334167000000001</v>
      </c>
      <c r="L7310">
        <v>-87.097778000000005</v>
      </c>
      <c r="M7310" s="100" t="s">
        <v>38414</v>
      </c>
      <c r="N7310" t="s">
        <v>26254</v>
      </c>
      <c r="O7310" t="s">
        <v>43277</v>
      </c>
      <c r="P7310">
        <v>5</v>
      </c>
      <c r="Q7310" t="s">
        <v>28484</v>
      </c>
      <c r="R7310" t="s">
        <v>25829</v>
      </c>
      <c r="S7310" t="s">
        <v>26197</v>
      </c>
      <c r="T7310"/>
      <c r="U7310" t="s">
        <v>26198</v>
      </c>
      <c r="V7310" t="s">
        <v>26199</v>
      </c>
      <c r="Y7310" s="97"/>
      <c r="AA7310" s="91" t="str">
        <v>SPRIN000.7CH</v>
      </c>
    </row>
    <row r="7311" spans="1:27" s="91" customFormat="1" ht="15" customHeight="1" x14ac:dyDescent="0.35">
      <c r="A7311" t="s">
        <v>21765</v>
      </c>
      <c r="B7311" t="s">
        <v>21764</v>
      </c>
      <c r="C7311" t="s">
        <v>7576</v>
      </c>
      <c r="D7311" t="s">
        <v>21766</v>
      </c>
      <c r="E7311"/>
      <c r="F7311" t="s">
        <v>29086</v>
      </c>
      <c r="G7311"/>
      <c r="H7311">
        <v>0.7</v>
      </c>
      <c r="I7311">
        <v>9.49</v>
      </c>
      <c r="J7311" t="s">
        <v>454</v>
      </c>
      <c r="K7311">
        <v>35.304015999999997</v>
      </c>
      <c r="L7311">
        <v>-86.119986999999995</v>
      </c>
      <c r="M7311" s="100" t="s">
        <v>38457</v>
      </c>
      <c r="N7311" t="s">
        <v>26336</v>
      </c>
      <c r="O7311" t="s">
        <v>43453</v>
      </c>
      <c r="P7311">
        <v>2</v>
      </c>
      <c r="Q7311" t="s">
        <v>33778</v>
      </c>
      <c r="R7311" t="s">
        <v>25808</v>
      </c>
      <c r="S7311" t="s">
        <v>26197</v>
      </c>
      <c r="T7311"/>
      <c r="U7311" t="s">
        <v>26198</v>
      </c>
      <c r="V7311" t="s">
        <v>26199</v>
      </c>
      <c r="W7311" s="91" t="s">
        <v>36041</v>
      </c>
      <c r="Y7311" s="97"/>
      <c r="AA7311" s="91" t="str">
        <v>SPRIN000.7FR</v>
      </c>
    </row>
    <row r="7312" spans="1:27" s="91" customFormat="1" ht="15" customHeight="1" x14ac:dyDescent="0.35">
      <c r="A7312" t="s">
        <v>21768</v>
      </c>
      <c r="B7312" t="s">
        <v>21767</v>
      </c>
      <c r="C7312" t="s">
        <v>7576</v>
      </c>
      <c r="D7312" t="s">
        <v>21769</v>
      </c>
      <c r="E7312"/>
      <c r="F7312" t="s">
        <v>44</v>
      </c>
      <c r="G7312"/>
      <c r="H7312">
        <v>0.7</v>
      </c>
      <c r="I7312">
        <v>20.37</v>
      </c>
      <c r="J7312" t="s">
        <v>766</v>
      </c>
      <c r="K7312">
        <v>35.003</v>
      </c>
      <c r="L7312">
        <v>-85.219300000000004</v>
      </c>
      <c r="M7312" s="100" t="s">
        <v>38386</v>
      </c>
      <c r="N7312" t="s">
        <v>29084</v>
      </c>
      <c r="O7312" t="s">
        <v>43392</v>
      </c>
      <c r="P7312">
        <v>4</v>
      </c>
      <c r="Q7312" t="s">
        <v>28485</v>
      </c>
      <c r="R7312" t="s">
        <v>25802</v>
      </c>
      <c r="S7312" t="s">
        <v>26197</v>
      </c>
      <c r="T7312"/>
      <c r="U7312" t="s">
        <v>26198</v>
      </c>
      <c r="V7312" t="s">
        <v>26204</v>
      </c>
      <c r="X7312" s="91" t="s">
        <v>33779</v>
      </c>
      <c r="Y7312" s="97"/>
      <c r="AA7312" s="91" t="str">
        <v>SPRIN000.7HM</v>
      </c>
    </row>
    <row r="7313" spans="1:27" s="91" customFormat="1" ht="15" customHeight="1" x14ac:dyDescent="0.35">
      <c r="A7313" t="s">
        <v>21771</v>
      </c>
      <c r="B7313" t="s">
        <v>21770</v>
      </c>
      <c r="C7313" t="s">
        <v>7576</v>
      </c>
      <c r="D7313" t="s">
        <v>21772</v>
      </c>
      <c r="E7313"/>
      <c r="F7313" t="s">
        <v>9</v>
      </c>
      <c r="G7313"/>
      <c r="H7313">
        <v>0.8</v>
      </c>
      <c r="I7313">
        <v>10.83</v>
      </c>
      <c r="J7313" t="s">
        <v>641</v>
      </c>
      <c r="K7313">
        <v>35.736750000000001</v>
      </c>
      <c r="L7313">
        <v>-88.5364</v>
      </c>
      <c r="M7313" s="100" t="s">
        <v>38429</v>
      </c>
      <c r="N7313" t="s">
        <v>26286</v>
      </c>
      <c r="O7313" t="s">
        <v>42437</v>
      </c>
      <c r="P7313">
        <v>2</v>
      </c>
      <c r="Q7313" t="s">
        <v>28486</v>
      </c>
      <c r="R7313" t="s">
        <v>25816</v>
      </c>
      <c r="S7313" t="s">
        <v>26197</v>
      </c>
      <c r="T7313"/>
      <c r="U7313" t="s">
        <v>26198</v>
      </c>
      <c r="V7313" t="s">
        <v>26199</v>
      </c>
      <c r="Y7313" s="97"/>
      <c r="AA7313" s="91" t="str">
        <v>SPRIN000.8HE</v>
      </c>
    </row>
    <row r="7314" spans="1:27" s="91" customFormat="1" ht="15" customHeight="1" x14ac:dyDescent="0.35">
      <c r="A7314" t="s">
        <v>21774</v>
      </c>
      <c r="B7314" t="s">
        <v>21773</v>
      </c>
      <c r="C7314" t="s">
        <v>21724</v>
      </c>
      <c r="D7314" t="s">
        <v>21775</v>
      </c>
      <c r="E7314"/>
      <c r="F7314" t="s">
        <v>28994</v>
      </c>
      <c r="G7314"/>
      <c r="H7314">
        <v>0.9</v>
      </c>
      <c r="I7314">
        <v>0.81</v>
      </c>
      <c r="J7314" t="s">
        <v>285</v>
      </c>
      <c r="K7314">
        <v>35.138959999999997</v>
      </c>
      <c r="L7314">
        <v>-84.966200000000001</v>
      </c>
      <c r="M7314" s="100" t="s">
        <v>38384</v>
      </c>
      <c r="N7314" t="s">
        <v>26211</v>
      </c>
      <c r="O7314" t="s">
        <v>42115</v>
      </c>
      <c r="P7314">
        <v>2</v>
      </c>
      <c r="Q7314" t="s">
        <v>33769</v>
      </c>
      <c r="R7314" t="s">
        <v>25802</v>
      </c>
      <c r="S7314" t="s">
        <v>26197</v>
      </c>
      <c r="T7314"/>
      <c r="U7314" t="s">
        <v>26198</v>
      </c>
      <c r="V7314" t="s">
        <v>26204</v>
      </c>
      <c r="W7314" s="91" t="s">
        <v>21774</v>
      </c>
      <c r="X7314" s="91" t="s">
        <v>36042</v>
      </c>
      <c r="Y7314" s="97"/>
      <c r="AA7314" s="91" t="str">
        <v>SPRIN000.9BR</v>
      </c>
    </row>
    <row r="7315" spans="1:27" s="91" customFormat="1" ht="15" customHeight="1" x14ac:dyDescent="0.35">
      <c r="A7315" t="s">
        <v>21777</v>
      </c>
      <c r="B7315" t="s">
        <v>21776</v>
      </c>
      <c r="C7315" t="s">
        <v>7576</v>
      </c>
      <c r="D7315" t="s">
        <v>21778</v>
      </c>
      <c r="E7315"/>
      <c r="F7315" t="s">
        <v>29086</v>
      </c>
      <c r="G7315"/>
      <c r="H7315">
        <v>0.6</v>
      </c>
      <c r="I7315">
        <v>2.25</v>
      </c>
      <c r="J7315" t="s">
        <v>2764</v>
      </c>
      <c r="K7315">
        <v>36.585169999999998</v>
      </c>
      <c r="L7315">
        <v>-86.036850000000001</v>
      </c>
      <c r="M7315" s="100" t="s">
        <v>38456</v>
      </c>
      <c r="N7315" t="s">
        <v>26335</v>
      </c>
      <c r="O7315" t="s">
        <v>42121</v>
      </c>
      <c r="P7315">
        <v>4</v>
      </c>
      <c r="Q7315" t="s">
        <v>33775</v>
      </c>
      <c r="R7315" t="s">
        <v>25812</v>
      </c>
      <c r="S7315" t="s">
        <v>26197</v>
      </c>
      <c r="T7315"/>
      <c r="U7315" t="s">
        <v>26198</v>
      </c>
      <c r="V7315" t="s">
        <v>26199</v>
      </c>
      <c r="W7315" s="91" t="s">
        <v>21753</v>
      </c>
      <c r="X7315" s="91" t="s">
        <v>36043</v>
      </c>
      <c r="Y7315" s="97"/>
      <c r="AA7315" s="91" t="str">
        <v>SPRIN000.9MA</v>
      </c>
    </row>
    <row r="7316" spans="1:27" s="91" customFormat="1" ht="15" customHeight="1" x14ac:dyDescent="0.35">
      <c r="A7316" t="s">
        <v>21780</v>
      </c>
      <c r="B7316" t="s">
        <v>21779</v>
      </c>
      <c r="C7316" t="s">
        <v>7576</v>
      </c>
      <c r="D7316" t="s">
        <v>21781</v>
      </c>
      <c r="E7316"/>
      <c r="F7316" t="s">
        <v>9</v>
      </c>
      <c r="G7316"/>
      <c r="H7316">
        <v>1</v>
      </c>
      <c r="I7316">
        <v>1463</v>
      </c>
      <c r="J7316" t="s">
        <v>3832</v>
      </c>
      <c r="K7316">
        <v>35.270740000000004</v>
      </c>
      <c r="L7316">
        <v>-88.967699999999994</v>
      </c>
      <c r="M7316" s="100" t="s">
        <v>38450</v>
      </c>
      <c r="N7316" t="s">
        <v>26319</v>
      </c>
      <c r="O7316" t="s">
        <v>42442</v>
      </c>
      <c r="P7316">
        <v>4</v>
      </c>
      <c r="Q7316" t="s">
        <v>33780</v>
      </c>
      <c r="R7316" t="s">
        <v>25828</v>
      </c>
      <c r="S7316" t="s">
        <v>26197</v>
      </c>
      <c r="T7316"/>
      <c r="U7316" t="s">
        <v>26198</v>
      </c>
      <c r="V7316" t="s">
        <v>26199</v>
      </c>
      <c r="W7316" s="91" t="s">
        <v>21782</v>
      </c>
      <c r="X7316" s="91" t="s">
        <v>33781</v>
      </c>
      <c r="Y7316" s="97"/>
      <c r="AA7316" s="91" t="str">
        <v>SPRIN001.0HR</v>
      </c>
    </row>
    <row r="7317" spans="1:27" s="91" customFormat="1" ht="15" customHeight="1" x14ac:dyDescent="0.35">
      <c r="A7317" t="s">
        <v>21784</v>
      </c>
      <c r="B7317" t="s">
        <v>21783</v>
      </c>
      <c r="C7317" t="s">
        <v>7576</v>
      </c>
      <c r="D7317" t="s">
        <v>5560</v>
      </c>
      <c r="E7317"/>
      <c r="F7317" t="s">
        <v>9</v>
      </c>
      <c r="G7317"/>
      <c r="H7317">
        <v>1</v>
      </c>
      <c r="I7317">
        <v>8.4700000000000006</v>
      </c>
      <c r="J7317" t="s">
        <v>28</v>
      </c>
      <c r="K7317">
        <v>35.76923</v>
      </c>
      <c r="L7317">
        <v>-88.692220000000006</v>
      </c>
      <c r="M7317" s="100" t="s">
        <v>38429</v>
      </c>
      <c r="N7317" t="s">
        <v>26286</v>
      </c>
      <c r="O7317" t="s">
        <v>42683</v>
      </c>
      <c r="P7317">
        <v>2</v>
      </c>
      <c r="Q7317" t="s">
        <v>33782</v>
      </c>
      <c r="R7317" t="s">
        <v>25816</v>
      </c>
      <c r="S7317" t="s">
        <v>26197</v>
      </c>
      <c r="T7317"/>
      <c r="U7317" t="s">
        <v>26198</v>
      </c>
      <c r="V7317" t="s">
        <v>26199</v>
      </c>
      <c r="W7317" s="91" t="s">
        <v>40207</v>
      </c>
      <c r="Y7317" s="97"/>
      <c r="AA7317" s="91" t="str">
        <v>SPRIN001.0MN</v>
      </c>
    </row>
    <row r="7318" spans="1:27" s="91" customFormat="1" ht="15" customHeight="1" x14ac:dyDescent="0.35">
      <c r="A7318" s="310" t="s">
        <v>40208</v>
      </c>
      <c r="B7318" s="310" t="s">
        <v>40209</v>
      </c>
      <c r="C7318" s="310" t="s">
        <v>21742</v>
      </c>
      <c r="D7318" s="310" t="s">
        <v>40210</v>
      </c>
      <c r="E7318" s="310"/>
      <c r="F7318" s="310" t="s">
        <v>28994</v>
      </c>
      <c r="G7318" s="310" t="s">
        <v>44</v>
      </c>
      <c r="H7318" s="314">
        <v>1.1000000000000001</v>
      </c>
      <c r="I7318" s="314">
        <v>3</v>
      </c>
      <c r="J7318" s="310" t="s">
        <v>15</v>
      </c>
      <c r="K7318" s="314">
        <v>35.779780000000002</v>
      </c>
      <c r="L7318" s="314">
        <v>-83.95523</v>
      </c>
      <c r="M7318" s="314" t="s">
        <v>38415</v>
      </c>
      <c r="N7318" s="310" t="s">
        <v>26602</v>
      </c>
      <c r="O7318" s="310" t="s">
        <v>38621</v>
      </c>
      <c r="P7318" s="314">
        <v>2</v>
      </c>
      <c r="Q7318" s="310" t="s">
        <v>28482</v>
      </c>
      <c r="R7318" s="310" t="s">
        <v>25825</v>
      </c>
      <c r="S7318" s="310" t="s">
        <v>26197</v>
      </c>
      <c r="T7318" s="310"/>
      <c r="U7318" s="310" t="s">
        <v>26198</v>
      </c>
      <c r="V7318" s="310" t="s">
        <v>26204</v>
      </c>
      <c r="W7318" s="91" t="s">
        <v>40211</v>
      </c>
      <c r="Y7318" s="97"/>
      <c r="AA7318" s="91" t="str">
        <v>SPRIN001.1BT</v>
      </c>
    </row>
    <row r="7319" spans="1:27" s="91" customFormat="1" ht="15" customHeight="1" x14ac:dyDescent="0.35">
      <c r="A7319" t="s">
        <v>21786</v>
      </c>
      <c r="B7319" t="s">
        <v>21785</v>
      </c>
      <c r="C7319" t="s">
        <v>7576</v>
      </c>
      <c r="D7319" t="s">
        <v>21787</v>
      </c>
      <c r="E7319"/>
      <c r="F7319" t="s">
        <v>29083</v>
      </c>
      <c r="G7319"/>
      <c r="H7319">
        <v>1.1000000000000001</v>
      </c>
      <c r="I7319">
        <v>6.32</v>
      </c>
      <c r="J7319" t="s">
        <v>2522</v>
      </c>
      <c r="K7319">
        <v>35.653333000000003</v>
      </c>
      <c r="L7319">
        <v>-88.001943999999995</v>
      </c>
      <c r="M7319" s="100" t="s">
        <v>38402</v>
      </c>
      <c r="N7319" t="s">
        <v>26242</v>
      </c>
      <c r="O7319" t="s">
        <v>42700</v>
      </c>
      <c r="P7319">
        <v>3</v>
      </c>
      <c r="Q7319" t="s">
        <v>28487</v>
      </c>
      <c r="R7319" t="s">
        <v>25808</v>
      </c>
      <c r="S7319" t="s">
        <v>26197</v>
      </c>
      <c r="T7319"/>
      <c r="U7319" t="s">
        <v>26198</v>
      </c>
      <c r="V7319" t="s">
        <v>26199</v>
      </c>
      <c r="Y7319" s="97"/>
      <c r="AA7319" s="91" t="str">
        <v>SPRIN001.1PE</v>
      </c>
    </row>
    <row r="7320" spans="1:27" s="91" customFormat="1" ht="15" customHeight="1" x14ac:dyDescent="0.35">
      <c r="A7320" s="310" t="s">
        <v>38159</v>
      </c>
      <c r="B7320" s="310" t="s">
        <v>38160</v>
      </c>
      <c r="C7320" s="310" t="s">
        <v>21724</v>
      </c>
      <c r="D7320" s="310" t="s">
        <v>38161</v>
      </c>
      <c r="E7320" s="310"/>
      <c r="F7320" s="310" t="s">
        <v>28994</v>
      </c>
      <c r="G7320" s="310" t="s">
        <v>28994</v>
      </c>
      <c r="H7320" s="314">
        <v>1.3</v>
      </c>
      <c r="I7320" s="314">
        <v>0.4</v>
      </c>
      <c r="J7320" s="310" t="s">
        <v>285</v>
      </c>
      <c r="K7320" s="314">
        <v>35.145180000000003</v>
      </c>
      <c r="L7320" s="314">
        <v>-84.968760000000003</v>
      </c>
      <c r="M7320" s="314" t="s">
        <v>38384</v>
      </c>
      <c r="N7320" s="310" t="s">
        <v>26211</v>
      </c>
      <c r="O7320" s="310" t="s">
        <v>40212</v>
      </c>
      <c r="P7320" s="314">
        <v>2</v>
      </c>
      <c r="Q7320" s="310" t="s">
        <v>33769</v>
      </c>
      <c r="R7320" s="310" t="s">
        <v>25802</v>
      </c>
      <c r="S7320" s="310" t="s">
        <v>26197</v>
      </c>
      <c r="T7320" s="310"/>
      <c r="U7320" s="310" t="s">
        <v>26198</v>
      </c>
      <c r="V7320" s="310" t="s">
        <v>26204</v>
      </c>
      <c r="Y7320" s="97"/>
      <c r="AA7320" s="91" t="str">
        <v>SPRIN001.3BR</v>
      </c>
    </row>
    <row r="7321" spans="1:27" s="91" customFormat="1" ht="15" customHeight="1" x14ac:dyDescent="0.35">
      <c r="A7321" t="s">
        <v>21789</v>
      </c>
      <c r="B7321" t="s">
        <v>21788</v>
      </c>
      <c r="C7321" t="s">
        <v>7576</v>
      </c>
      <c r="D7321" t="s">
        <v>16325</v>
      </c>
      <c r="E7321"/>
      <c r="F7321" t="s">
        <v>75</v>
      </c>
      <c r="G7321"/>
      <c r="H7321">
        <v>1.3</v>
      </c>
      <c r="I7321">
        <v>25.2</v>
      </c>
      <c r="J7321" t="s">
        <v>1391</v>
      </c>
      <c r="K7321">
        <v>35.603839999999998</v>
      </c>
      <c r="L7321">
        <v>-86.696520000000007</v>
      </c>
      <c r="M7321" s="100" t="s">
        <v>38389</v>
      </c>
      <c r="N7321" t="s">
        <v>26217</v>
      </c>
      <c r="O7321" t="s">
        <v>43121</v>
      </c>
      <c r="P7321">
        <v>4</v>
      </c>
      <c r="Q7321" t="s">
        <v>28488</v>
      </c>
      <c r="R7321" t="s">
        <v>25808</v>
      </c>
      <c r="S7321" t="s">
        <v>26197</v>
      </c>
      <c r="T7321"/>
      <c r="U7321" t="s">
        <v>26198</v>
      </c>
      <c r="V7321" t="s">
        <v>26199</v>
      </c>
      <c r="W7321" s="91" t="s">
        <v>36044</v>
      </c>
      <c r="X7321" s="91" t="s">
        <v>33783</v>
      </c>
      <c r="Y7321" s="97"/>
      <c r="AA7321" s="91" t="str">
        <v>SPRIN001.3ML</v>
      </c>
    </row>
    <row r="7322" spans="1:27" s="91" customFormat="1" ht="15" customHeight="1" x14ac:dyDescent="0.35">
      <c r="A7322" t="s">
        <v>21791</v>
      </c>
      <c r="B7322" t="s">
        <v>21790</v>
      </c>
      <c r="C7322" t="s">
        <v>7576</v>
      </c>
      <c r="D7322" t="s">
        <v>21792</v>
      </c>
      <c r="E7322"/>
      <c r="F7322" t="s">
        <v>29088</v>
      </c>
      <c r="G7322"/>
      <c r="H7322">
        <v>1.3</v>
      </c>
      <c r="I7322">
        <v>30.19</v>
      </c>
      <c r="J7322" t="s">
        <v>793</v>
      </c>
      <c r="K7322">
        <v>36.643056000000001</v>
      </c>
      <c r="L7322">
        <v>-86.951943999999997</v>
      </c>
      <c r="M7322" s="100" t="s">
        <v>38413</v>
      </c>
      <c r="N7322" t="s">
        <v>26250</v>
      </c>
      <c r="O7322" t="s">
        <v>43454</v>
      </c>
      <c r="P7322">
        <v>4</v>
      </c>
      <c r="Q7322" t="s">
        <v>28489</v>
      </c>
      <c r="R7322" t="s">
        <v>25829</v>
      </c>
      <c r="S7322" t="s">
        <v>26197</v>
      </c>
      <c r="T7322"/>
      <c r="U7322" t="s">
        <v>26198</v>
      </c>
      <c r="V7322" t="s">
        <v>26199</v>
      </c>
      <c r="W7322" s="91" t="s">
        <v>21793</v>
      </c>
      <c r="X7322" s="91" t="s">
        <v>33784</v>
      </c>
      <c r="Y7322" s="97"/>
      <c r="AA7322" s="91" t="str">
        <v>SPRIN001.3RN</v>
      </c>
    </row>
    <row r="7323" spans="1:27" s="91" customFormat="1" ht="15" customHeight="1" x14ac:dyDescent="0.35">
      <c r="A7323" t="s">
        <v>21795</v>
      </c>
      <c r="B7323" t="s">
        <v>21794</v>
      </c>
      <c r="C7323" t="s">
        <v>7576</v>
      </c>
      <c r="D7323" t="s">
        <v>21796</v>
      </c>
      <c r="E7323"/>
      <c r="F7323" t="s">
        <v>9</v>
      </c>
      <c r="G7323"/>
      <c r="H7323">
        <v>1.4</v>
      </c>
      <c r="I7323">
        <v>5.71</v>
      </c>
      <c r="J7323" t="s">
        <v>4536</v>
      </c>
      <c r="K7323">
        <v>35.424399999999999</v>
      </c>
      <c r="L7323">
        <v>-88.525999999999996</v>
      </c>
      <c r="M7323" s="100" t="s">
        <v>38381</v>
      </c>
      <c r="N7323" t="s">
        <v>26209</v>
      </c>
      <c r="O7323" t="s">
        <v>42279</v>
      </c>
      <c r="P7323">
        <v>1</v>
      </c>
      <c r="Q7323" t="s">
        <v>33785</v>
      </c>
      <c r="R7323" t="s">
        <v>25816</v>
      </c>
      <c r="S7323" t="s">
        <v>26197</v>
      </c>
      <c r="T7323"/>
      <c r="U7323" t="s">
        <v>26198</v>
      </c>
      <c r="V7323" t="s">
        <v>26199</v>
      </c>
      <c r="Y7323" s="97"/>
      <c r="AA7323" s="91" t="str">
        <v>SPRIN001.4CS</v>
      </c>
    </row>
    <row r="7324" spans="1:27" s="91" customFormat="1" ht="15" customHeight="1" x14ac:dyDescent="0.35">
      <c r="A7324" t="s">
        <v>33786</v>
      </c>
      <c r="B7324" t="s">
        <v>33787</v>
      </c>
      <c r="C7324" t="s">
        <v>7576</v>
      </c>
      <c r="D7324" t="s">
        <v>33788</v>
      </c>
      <c r="E7324"/>
      <c r="F7324" t="s">
        <v>44</v>
      </c>
      <c r="G7324"/>
      <c r="H7324"/>
      <c r="I7324">
        <v>2.37</v>
      </c>
      <c r="J7324" t="s">
        <v>766</v>
      </c>
      <c r="K7324">
        <v>35.0062833</v>
      </c>
      <c r="L7324">
        <v>-85.2293667</v>
      </c>
      <c r="M7324" s="100" t="s">
        <v>38386</v>
      </c>
      <c r="N7324" t="s">
        <v>29084</v>
      </c>
      <c r="O7324" t="s">
        <v>43392</v>
      </c>
      <c r="P7324">
        <v>4</v>
      </c>
      <c r="Q7324" t="s">
        <v>28485</v>
      </c>
      <c r="R7324" t="s">
        <v>25802</v>
      </c>
      <c r="S7324" t="s">
        <v>26197</v>
      </c>
      <c r="T7324"/>
      <c r="U7324" t="s">
        <v>26198</v>
      </c>
      <c r="V7324" t="s">
        <v>26204</v>
      </c>
      <c r="X7324" s="91" t="s">
        <v>30440</v>
      </c>
      <c r="Y7324" s="97"/>
      <c r="AA7324" s="91" t="str">
        <v>SPRIN001.4HM</v>
      </c>
    </row>
    <row r="7325" spans="1:27" s="91" customFormat="1" ht="15" customHeight="1" x14ac:dyDescent="0.35">
      <c r="A7325" t="s">
        <v>21798</v>
      </c>
      <c r="B7325" t="s">
        <v>21797</v>
      </c>
      <c r="C7325" t="s">
        <v>7576</v>
      </c>
      <c r="D7325" t="s">
        <v>14741</v>
      </c>
      <c r="E7325"/>
      <c r="F7325" t="s">
        <v>9</v>
      </c>
      <c r="G7325"/>
      <c r="H7325">
        <v>1.5</v>
      </c>
      <c r="I7325">
        <v>8.01</v>
      </c>
      <c r="J7325" t="s">
        <v>896</v>
      </c>
      <c r="K7325">
        <v>36.232889999999998</v>
      </c>
      <c r="L7325">
        <v>-88.224900000000005</v>
      </c>
      <c r="M7325" s="100" t="s">
        <v>38392</v>
      </c>
      <c r="N7325" t="s">
        <v>26221</v>
      </c>
      <c r="O7325" t="s">
        <v>43195</v>
      </c>
      <c r="P7325">
        <v>3</v>
      </c>
      <c r="Q7325" t="s">
        <v>33789</v>
      </c>
      <c r="R7325" t="s">
        <v>25816</v>
      </c>
      <c r="S7325" t="s">
        <v>26197</v>
      </c>
      <c r="T7325"/>
      <c r="U7325" t="s">
        <v>26198</v>
      </c>
      <c r="V7325" t="s">
        <v>26199</v>
      </c>
      <c r="Y7325" s="97"/>
      <c r="AA7325" s="91" t="str">
        <v>SPRIN001.5HN</v>
      </c>
    </row>
    <row r="7326" spans="1:27" s="91" customFormat="1" ht="15" customHeight="1" x14ac:dyDescent="0.35">
      <c r="A7326" t="s">
        <v>21800</v>
      </c>
      <c r="B7326" t="s">
        <v>21799</v>
      </c>
      <c r="C7326" t="s">
        <v>7576</v>
      </c>
      <c r="D7326" t="s">
        <v>21801</v>
      </c>
      <c r="E7326"/>
      <c r="F7326" t="s">
        <v>58</v>
      </c>
      <c r="G7326"/>
      <c r="H7326">
        <v>1.5</v>
      </c>
      <c r="I7326">
        <v>4.3</v>
      </c>
      <c r="J7326" t="s">
        <v>1181</v>
      </c>
      <c r="K7326">
        <v>35.770600000000002</v>
      </c>
      <c r="L7326">
        <v>-85.287199999999999</v>
      </c>
      <c r="M7326" s="100" t="s">
        <v>38383</v>
      </c>
      <c r="N7326" t="s">
        <v>3589</v>
      </c>
      <c r="O7326" t="s">
        <v>43304</v>
      </c>
      <c r="P7326">
        <v>2</v>
      </c>
      <c r="Q7326" t="s">
        <v>33790</v>
      </c>
      <c r="R7326" t="s">
        <v>25812</v>
      </c>
      <c r="S7326" t="s">
        <v>26197</v>
      </c>
      <c r="T7326"/>
      <c r="U7326" t="s">
        <v>26198</v>
      </c>
      <c r="V7326" t="s">
        <v>26199</v>
      </c>
      <c r="Y7326" s="97"/>
      <c r="AA7326" s="91" t="str">
        <v>SPRIN001.5VA</v>
      </c>
    </row>
    <row r="7327" spans="1:27" s="91" customFormat="1" ht="15" customHeight="1" x14ac:dyDescent="0.35">
      <c r="A7327" t="s">
        <v>21803</v>
      </c>
      <c r="B7327" t="s">
        <v>21802</v>
      </c>
      <c r="C7327" t="s">
        <v>7576</v>
      </c>
      <c r="D7327" t="s">
        <v>21804</v>
      </c>
      <c r="E7327"/>
      <c r="F7327" t="s">
        <v>29083</v>
      </c>
      <c r="G7327"/>
      <c r="H7327">
        <v>1.8</v>
      </c>
      <c r="I7327">
        <v>9.16</v>
      </c>
      <c r="J7327" t="s">
        <v>4</v>
      </c>
      <c r="K7327">
        <v>35.212000000000003</v>
      </c>
      <c r="L7327">
        <v>-87.459400000000002</v>
      </c>
      <c r="M7327" s="100" t="s">
        <v>38376</v>
      </c>
      <c r="N7327" t="s">
        <v>26196</v>
      </c>
      <c r="O7327" t="s">
        <v>42265</v>
      </c>
      <c r="P7327">
        <v>1</v>
      </c>
      <c r="Q7327" t="s">
        <v>33791</v>
      </c>
      <c r="R7327" t="s">
        <v>25808</v>
      </c>
      <c r="S7327" t="s">
        <v>26197</v>
      </c>
      <c r="T7327"/>
      <c r="U7327" t="s">
        <v>26198</v>
      </c>
      <c r="V7327" t="s">
        <v>26199</v>
      </c>
      <c r="Y7327" s="97"/>
      <c r="AA7327" s="91" t="str">
        <v>SPRIN001.8LW</v>
      </c>
    </row>
    <row r="7328" spans="1:27" s="91" customFormat="1" ht="15" customHeight="1" x14ac:dyDescent="0.35">
      <c r="A7328" s="310" t="s">
        <v>41765</v>
      </c>
      <c r="B7328" s="310" t="s">
        <v>41766</v>
      </c>
      <c r="C7328" s="310" t="s">
        <v>7576</v>
      </c>
      <c r="D7328" s="310" t="s">
        <v>41767</v>
      </c>
      <c r="E7328" s="310"/>
      <c r="F7328" s="310" t="s">
        <v>75</v>
      </c>
      <c r="G7328" s="310"/>
      <c r="H7328" s="314">
        <v>1.8</v>
      </c>
      <c r="I7328" s="314">
        <v>59.8</v>
      </c>
      <c r="J7328" s="310" t="s">
        <v>148</v>
      </c>
      <c r="K7328" s="314">
        <v>36.046939999999999</v>
      </c>
      <c r="L7328" s="314">
        <v>-86.442779999999999</v>
      </c>
      <c r="M7328" s="314" t="s">
        <v>38401</v>
      </c>
      <c r="N7328" s="310" t="s">
        <v>26226</v>
      </c>
      <c r="O7328" s="310" t="s">
        <v>39464</v>
      </c>
      <c r="P7328" s="314">
        <v>2</v>
      </c>
      <c r="Q7328" s="310" t="s">
        <v>32021</v>
      </c>
      <c r="R7328" s="310" t="s">
        <v>25829</v>
      </c>
      <c r="S7328" s="310" t="s">
        <v>26197</v>
      </c>
      <c r="T7328" s="310" t="s">
        <v>27544</v>
      </c>
      <c r="U7328" s="310" t="s">
        <v>26207</v>
      </c>
      <c r="V7328" s="310" t="s">
        <v>26199</v>
      </c>
      <c r="W7328" s="91" t="s">
        <v>41768</v>
      </c>
      <c r="X7328" s="91" t="s">
        <v>41769</v>
      </c>
      <c r="Y7328" s="97"/>
      <c r="AA7328" s="91" t="str">
        <v>SPRIN001.8RU</v>
      </c>
    </row>
    <row r="7329" spans="1:27" s="91" customFormat="1" ht="15" customHeight="1" x14ac:dyDescent="0.35">
      <c r="A7329" t="s">
        <v>21806</v>
      </c>
      <c r="B7329" t="s">
        <v>21805</v>
      </c>
      <c r="C7329" t="s">
        <v>7576</v>
      </c>
      <c r="D7329" t="s">
        <v>21807</v>
      </c>
      <c r="E7329"/>
      <c r="F7329" t="s">
        <v>29083</v>
      </c>
      <c r="G7329"/>
      <c r="H7329">
        <v>2.1</v>
      </c>
      <c r="I7329">
        <v>5.29</v>
      </c>
      <c r="J7329" t="s">
        <v>2522</v>
      </c>
      <c r="K7329">
        <v>35.655079999999998</v>
      </c>
      <c r="L7329">
        <v>-87.988919999999993</v>
      </c>
      <c r="M7329" s="100" t="s">
        <v>38402</v>
      </c>
      <c r="N7329" t="s">
        <v>26242</v>
      </c>
      <c r="O7329" t="s">
        <v>42700</v>
      </c>
      <c r="P7329">
        <v>3</v>
      </c>
      <c r="Q7329" t="s">
        <v>28487</v>
      </c>
      <c r="R7329" t="s">
        <v>25808</v>
      </c>
      <c r="S7329" t="s">
        <v>26197</v>
      </c>
      <c r="T7329"/>
      <c r="U7329" t="s">
        <v>26198</v>
      </c>
      <c r="V7329" t="s">
        <v>26199</v>
      </c>
      <c r="Y7329" s="97"/>
      <c r="AA7329" s="91" t="str">
        <v>SPRIN002.1PE</v>
      </c>
    </row>
    <row r="7330" spans="1:27" s="91" customFormat="1" ht="15" customHeight="1" x14ac:dyDescent="0.35">
      <c r="A7330" t="s">
        <v>21809</v>
      </c>
      <c r="B7330" t="s">
        <v>21808</v>
      </c>
      <c r="C7330" t="s">
        <v>7576</v>
      </c>
      <c r="D7330" t="s">
        <v>14990</v>
      </c>
      <c r="E7330"/>
      <c r="F7330" t="s">
        <v>27</v>
      </c>
      <c r="G7330"/>
      <c r="H7330">
        <v>2.2999999999999998</v>
      </c>
      <c r="I7330">
        <v>93.44</v>
      </c>
      <c r="J7330" t="s">
        <v>207</v>
      </c>
      <c r="K7330">
        <v>36.190100000000001</v>
      </c>
      <c r="L7330">
        <v>-88.763900000000007</v>
      </c>
      <c r="M7330" s="100" t="s">
        <v>38404</v>
      </c>
      <c r="N7330" t="s">
        <v>26243</v>
      </c>
      <c r="O7330" t="s">
        <v>42367</v>
      </c>
      <c r="P7330">
        <v>5</v>
      </c>
      <c r="Q7330" t="s">
        <v>28490</v>
      </c>
      <c r="R7330" t="s">
        <v>25816</v>
      </c>
      <c r="S7330" t="s">
        <v>26197</v>
      </c>
      <c r="T7330"/>
      <c r="U7330" t="s">
        <v>26198</v>
      </c>
      <c r="V7330" t="s">
        <v>26199</v>
      </c>
      <c r="W7330" s="91" t="s">
        <v>21810</v>
      </c>
      <c r="X7330" s="91" t="s">
        <v>36045</v>
      </c>
      <c r="Y7330" s="97"/>
      <c r="AA7330" s="91" t="str">
        <v>SPRIN002.3WY</v>
      </c>
    </row>
    <row r="7331" spans="1:27" s="91" customFormat="1" ht="15" customHeight="1" x14ac:dyDescent="0.35">
      <c r="A7331" t="s">
        <v>21812</v>
      </c>
      <c r="B7331" t="s">
        <v>21811</v>
      </c>
      <c r="C7331" t="s">
        <v>7576</v>
      </c>
      <c r="D7331" t="s">
        <v>21813</v>
      </c>
      <c r="E7331"/>
      <c r="F7331" t="s">
        <v>44</v>
      </c>
      <c r="G7331"/>
      <c r="H7331">
        <v>2.6</v>
      </c>
      <c r="I7331">
        <v>14.3</v>
      </c>
      <c r="J7331" t="s">
        <v>766</v>
      </c>
      <c r="K7331">
        <v>34.98657</v>
      </c>
      <c r="L7331">
        <v>-85.2303</v>
      </c>
      <c r="M7331" s="100" t="s">
        <v>38386</v>
      </c>
      <c r="N7331" t="s">
        <v>29084</v>
      </c>
      <c r="O7331" t="s">
        <v>40213</v>
      </c>
      <c r="P7331">
        <v>4</v>
      </c>
      <c r="Q7331" t="s">
        <v>28485</v>
      </c>
      <c r="R7331" t="s">
        <v>25802</v>
      </c>
      <c r="S7331" t="s">
        <v>26197</v>
      </c>
      <c r="T7331"/>
      <c r="U7331" t="s">
        <v>26198</v>
      </c>
      <c r="V7331" t="s">
        <v>26204</v>
      </c>
      <c r="X7331" s="91" t="s">
        <v>33792</v>
      </c>
      <c r="Y7331" s="97"/>
      <c r="AA7331" s="91" t="str">
        <v>SPRIN002.6HM</v>
      </c>
    </row>
    <row r="7332" spans="1:27" s="91" customFormat="1" ht="15" customHeight="1" x14ac:dyDescent="0.35">
      <c r="A7332" t="s">
        <v>21815</v>
      </c>
      <c r="B7332" t="s">
        <v>21814</v>
      </c>
      <c r="C7332" t="s">
        <v>7576</v>
      </c>
      <c r="D7332" t="s">
        <v>21816</v>
      </c>
      <c r="E7332"/>
      <c r="F7332" t="s">
        <v>29086</v>
      </c>
      <c r="G7332"/>
      <c r="H7332">
        <v>2.7</v>
      </c>
      <c r="I7332">
        <v>54.16</v>
      </c>
      <c r="J7332" t="s">
        <v>21817</v>
      </c>
      <c r="K7332">
        <v>36.634999999999998</v>
      </c>
      <c r="L7332">
        <v>-85.145300000000006</v>
      </c>
      <c r="M7332" s="100" t="s">
        <v>38411</v>
      </c>
      <c r="N7332" t="s">
        <v>26248</v>
      </c>
      <c r="O7332" t="s">
        <v>43455</v>
      </c>
      <c r="P7332">
        <v>4</v>
      </c>
      <c r="Q7332" t="s">
        <v>29580</v>
      </c>
      <c r="R7332" t="s">
        <v>25812</v>
      </c>
      <c r="S7332" t="s">
        <v>26339</v>
      </c>
      <c r="T7332"/>
      <c r="U7332" t="s">
        <v>26198</v>
      </c>
      <c r="V7332" t="s">
        <v>26199</v>
      </c>
      <c r="W7332" s="91" t="s">
        <v>21818</v>
      </c>
      <c r="X7332" s="91" t="s">
        <v>33793</v>
      </c>
      <c r="Y7332" s="97"/>
      <c r="AA7332" s="91" t="str">
        <v>SPRIN002.7_KY</v>
      </c>
    </row>
    <row r="7333" spans="1:27" s="91" customFormat="1" ht="15" customHeight="1" x14ac:dyDescent="0.35">
      <c r="A7333" s="310" t="s">
        <v>41770</v>
      </c>
      <c r="B7333" s="310" t="s">
        <v>41771</v>
      </c>
      <c r="C7333" s="310" t="s">
        <v>7576</v>
      </c>
      <c r="D7333" s="310" t="s">
        <v>41772</v>
      </c>
      <c r="E7333" s="310"/>
      <c r="F7333" s="310" t="s">
        <v>28985</v>
      </c>
      <c r="G7333" s="310"/>
      <c r="H7333" s="314">
        <v>2.7</v>
      </c>
      <c r="I7333" s="314">
        <v>29.56</v>
      </c>
      <c r="J7333" s="310" t="s">
        <v>301</v>
      </c>
      <c r="K7333" s="314">
        <v>35.233508100000002</v>
      </c>
      <c r="L7333" s="314">
        <v>-84.490870000000001</v>
      </c>
      <c r="M7333" s="314" t="s">
        <v>38384</v>
      </c>
      <c r="N7333" s="310" t="s">
        <v>26211</v>
      </c>
      <c r="O7333" s="310" t="s">
        <v>41773</v>
      </c>
      <c r="P7333" s="314">
        <v>2</v>
      </c>
      <c r="Q7333" s="310" t="s">
        <v>27278</v>
      </c>
      <c r="R7333" s="310" t="s">
        <v>25802</v>
      </c>
      <c r="S7333" s="310" t="s">
        <v>26197</v>
      </c>
      <c r="T7333" s="310"/>
      <c r="U7333" s="310" t="s">
        <v>26198</v>
      </c>
      <c r="V7333" s="310" t="s">
        <v>26204</v>
      </c>
      <c r="W7333" s="91" t="s">
        <v>41774</v>
      </c>
      <c r="X7333" s="91" t="s">
        <v>40633</v>
      </c>
      <c r="Y7333" s="97"/>
      <c r="AA7333" s="91" t="str">
        <v>SPRIN002.7PO</v>
      </c>
    </row>
    <row r="7334" spans="1:27" s="91" customFormat="1" ht="15" customHeight="1" x14ac:dyDescent="0.35">
      <c r="A7334" t="s">
        <v>21820</v>
      </c>
      <c r="B7334" t="s">
        <v>21819</v>
      </c>
      <c r="C7334" t="s">
        <v>7576</v>
      </c>
      <c r="D7334" t="s">
        <v>21821</v>
      </c>
      <c r="E7334"/>
      <c r="F7334" t="s">
        <v>29088</v>
      </c>
      <c r="G7334"/>
      <c r="H7334">
        <v>3</v>
      </c>
      <c r="I7334">
        <v>73.39</v>
      </c>
      <c r="J7334" t="s">
        <v>166</v>
      </c>
      <c r="K7334">
        <v>36.605510000000002</v>
      </c>
      <c r="L7334">
        <v>-87.317040000000006</v>
      </c>
      <c r="M7334" s="100" t="s">
        <v>38413</v>
      </c>
      <c r="N7334" t="s">
        <v>26250</v>
      </c>
      <c r="O7334" t="s">
        <v>43452</v>
      </c>
      <c r="P7334">
        <v>4</v>
      </c>
      <c r="Q7334" t="s">
        <v>28483</v>
      </c>
      <c r="R7334" t="s">
        <v>25829</v>
      </c>
      <c r="S7334" t="s">
        <v>26197</v>
      </c>
      <c r="T7334"/>
      <c r="U7334" t="s">
        <v>26198</v>
      </c>
      <c r="V7334" t="s">
        <v>26199</v>
      </c>
      <c r="X7334" s="91" t="s">
        <v>33794</v>
      </c>
      <c r="Y7334" s="97"/>
      <c r="AA7334" s="91" t="str">
        <v>SPRIN003.0MT</v>
      </c>
    </row>
    <row r="7335" spans="1:27" s="91" customFormat="1" ht="15" customHeight="1" x14ac:dyDescent="0.35">
      <c r="A7335" t="s">
        <v>36756</v>
      </c>
      <c r="B7335" t="s">
        <v>36757</v>
      </c>
      <c r="C7335" t="s">
        <v>7576</v>
      </c>
      <c r="D7335" t="s">
        <v>36758</v>
      </c>
      <c r="E7335"/>
      <c r="F7335" t="s">
        <v>9</v>
      </c>
      <c r="G7335"/>
      <c r="H7335">
        <v>3.2</v>
      </c>
      <c r="I7335">
        <v>122.24</v>
      </c>
      <c r="J7335" t="s">
        <v>3832</v>
      </c>
      <c r="K7335">
        <v>35.254390000000001</v>
      </c>
      <c r="L7335">
        <v>-88.974440000000001</v>
      </c>
      <c r="M7335" s="100" t="s">
        <v>38450</v>
      </c>
      <c r="N7335" t="s">
        <v>26319</v>
      </c>
      <c r="O7335" t="s">
        <v>42442</v>
      </c>
      <c r="P7335">
        <v>4</v>
      </c>
      <c r="Q7335" t="s">
        <v>33780</v>
      </c>
      <c r="R7335" t="s">
        <v>25828</v>
      </c>
      <c r="S7335" t="s">
        <v>26197</v>
      </c>
      <c r="T7335"/>
      <c r="U7335" t="s">
        <v>26198</v>
      </c>
      <c r="V7335" t="s">
        <v>26199</v>
      </c>
      <c r="Y7335" s="97"/>
      <c r="AA7335" s="91" t="str">
        <v>SPRIN003.2HR</v>
      </c>
    </row>
    <row r="7336" spans="1:27" s="91" customFormat="1" ht="15" customHeight="1" x14ac:dyDescent="0.35">
      <c r="A7336" t="s">
        <v>21823</v>
      </c>
      <c r="B7336" t="s">
        <v>21822</v>
      </c>
      <c r="C7336" t="s">
        <v>7576</v>
      </c>
      <c r="D7336" t="s">
        <v>21824</v>
      </c>
      <c r="E7336"/>
      <c r="F7336" t="s">
        <v>75</v>
      </c>
      <c r="G7336"/>
      <c r="H7336">
        <v>3.2</v>
      </c>
      <c r="I7336">
        <v>20.22</v>
      </c>
      <c r="J7336" t="s">
        <v>1391</v>
      </c>
      <c r="K7336">
        <v>35.618056000000003</v>
      </c>
      <c r="L7336">
        <v>-86.686660000000003</v>
      </c>
      <c r="M7336" s="100" t="s">
        <v>38389</v>
      </c>
      <c r="N7336" t="s">
        <v>26217</v>
      </c>
      <c r="O7336" t="s">
        <v>43121</v>
      </c>
      <c r="P7336">
        <v>4</v>
      </c>
      <c r="Q7336" t="s">
        <v>28488</v>
      </c>
      <c r="R7336" t="s">
        <v>25808</v>
      </c>
      <c r="S7336" t="s">
        <v>26197</v>
      </c>
      <c r="T7336"/>
      <c r="U7336" t="s">
        <v>26198</v>
      </c>
      <c r="V7336" t="s">
        <v>26199</v>
      </c>
      <c r="W7336" s="91" t="s">
        <v>21825</v>
      </c>
      <c r="Y7336" s="97"/>
      <c r="AA7336" s="91" t="str">
        <v>SPRIN003.2ML</v>
      </c>
    </row>
    <row r="7337" spans="1:27" s="91" customFormat="1" ht="15" customHeight="1" x14ac:dyDescent="0.35">
      <c r="A7337" t="s">
        <v>21827</v>
      </c>
      <c r="B7337" t="s">
        <v>21826</v>
      </c>
      <c r="C7337" t="s">
        <v>7576</v>
      </c>
      <c r="D7337" t="s">
        <v>21828</v>
      </c>
      <c r="E7337"/>
      <c r="F7337" t="s">
        <v>44</v>
      </c>
      <c r="G7337"/>
      <c r="H7337">
        <v>3.8</v>
      </c>
      <c r="I7337">
        <v>13.87</v>
      </c>
      <c r="J7337" t="s">
        <v>1514</v>
      </c>
      <c r="K7337">
        <v>35.366</v>
      </c>
      <c r="L7337">
        <v>-84.763350000000003</v>
      </c>
      <c r="M7337" s="100" t="s">
        <v>38384</v>
      </c>
      <c r="N7337" t="s">
        <v>26211</v>
      </c>
      <c r="O7337" t="s">
        <v>42743</v>
      </c>
      <c r="P7337">
        <v>2</v>
      </c>
      <c r="Q7337" t="s">
        <v>28491</v>
      </c>
      <c r="R7337" t="s">
        <v>25802</v>
      </c>
      <c r="S7337" t="s">
        <v>26197</v>
      </c>
      <c r="T7337"/>
      <c r="U7337" t="s">
        <v>26198</v>
      </c>
      <c r="V7337" t="s">
        <v>26204</v>
      </c>
      <c r="Y7337" s="97"/>
      <c r="AA7337" s="91" t="str">
        <v>SPRIN003.8MM</v>
      </c>
    </row>
    <row r="7338" spans="1:27" s="91" customFormat="1" ht="15" customHeight="1" x14ac:dyDescent="0.35">
      <c r="A7338" t="s">
        <v>21830</v>
      </c>
      <c r="B7338" t="s">
        <v>21829</v>
      </c>
      <c r="C7338" t="s">
        <v>7576</v>
      </c>
      <c r="D7338" t="s">
        <v>3831</v>
      </c>
      <c r="E7338"/>
      <c r="F7338" t="s">
        <v>9</v>
      </c>
      <c r="G7338"/>
      <c r="H7338">
        <v>4</v>
      </c>
      <c r="I7338">
        <v>120.54</v>
      </c>
      <c r="J7338" t="s">
        <v>3832</v>
      </c>
      <c r="K7338">
        <v>35.242699999999999</v>
      </c>
      <c r="L7338">
        <v>-88.976600000000005</v>
      </c>
      <c r="M7338" s="100" t="s">
        <v>38450</v>
      </c>
      <c r="N7338" t="s">
        <v>26319</v>
      </c>
      <c r="O7338" t="s">
        <v>42163</v>
      </c>
      <c r="P7338">
        <v>4</v>
      </c>
      <c r="Q7338" t="s">
        <v>33780</v>
      </c>
      <c r="R7338" t="s">
        <v>25828</v>
      </c>
      <c r="S7338" t="s">
        <v>26197</v>
      </c>
      <c r="T7338"/>
      <c r="U7338" t="s">
        <v>26198</v>
      </c>
      <c r="V7338" t="s">
        <v>26199</v>
      </c>
      <c r="X7338" s="91" t="s">
        <v>30360</v>
      </c>
      <c r="Y7338" s="97"/>
      <c r="AA7338" s="91" t="str">
        <v>SPRIN004.0HR</v>
      </c>
    </row>
    <row r="7339" spans="1:27" s="91" customFormat="1" ht="15" customHeight="1" x14ac:dyDescent="0.35">
      <c r="A7339" t="s">
        <v>21832</v>
      </c>
      <c r="B7339" t="s">
        <v>21831</v>
      </c>
      <c r="C7339" t="s">
        <v>7576</v>
      </c>
      <c r="D7339" t="s">
        <v>21833</v>
      </c>
      <c r="E7339"/>
      <c r="F7339" t="s">
        <v>75</v>
      </c>
      <c r="G7339"/>
      <c r="H7339">
        <v>4.4000000000000004</v>
      </c>
      <c r="I7339">
        <v>59.08</v>
      </c>
      <c r="J7339" t="s">
        <v>153</v>
      </c>
      <c r="K7339">
        <v>36.27861</v>
      </c>
      <c r="L7339">
        <v>-86.296970000000002</v>
      </c>
      <c r="M7339" s="100" t="s">
        <v>38431</v>
      </c>
      <c r="N7339" t="s">
        <v>26295</v>
      </c>
      <c r="O7339" t="s">
        <v>42872</v>
      </c>
      <c r="P7339">
        <v>4</v>
      </c>
      <c r="Q7339" t="s">
        <v>33795</v>
      </c>
      <c r="R7339" t="s">
        <v>25829</v>
      </c>
      <c r="S7339" t="s">
        <v>26197</v>
      </c>
      <c r="T7339"/>
      <c r="U7339" t="s">
        <v>26198</v>
      </c>
      <c r="V7339" t="s">
        <v>26199</v>
      </c>
      <c r="Y7339" s="97"/>
      <c r="AA7339" s="91" t="str">
        <v>SPRIN004.4WS</v>
      </c>
    </row>
    <row r="7340" spans="1:27" s="91" customFormat="1" ht="15" customHeight="1" x14ac:dyDescent="0.35">
      <c r="A7340" t="s">
        <v>21835</v>
      </c>
      <c r="B7340" t="s">
        <v>21834</v>
      </c>
      <c r="C7340" t="s">
        <v>7576</v>
      </c>
      <c r="D7340" t="s">
        <v>21836</v>
      </c>
      <c r="E7340"/>
      <c r="F7340" t="s">
        <v>75</v>
      </c>
      <c r="G7340"/>
      <c r="H7340">
        <v>5.8</v>
      </c>
      <c r="I7340">
        <v>55.31</v>
      </c>
      <c r="J7340" t="s">
        <v>153</v>
      </c>
      <c r="K7340">
        <v>36.280700000000003</v>
      </c>
      <c r="L7340">
        <v>-86.274600000000007</v>
      </c>
      <c r="M7340" s="100" t="s">
        <v>38431</v>
      </c>
      <c r="N7340" t="s">
        <v>26295</v>
      </c>
      <c r="O7340" t="s">
        <v>42872</v>
      </c>
      <c r="P7340">
        <v>4</v>
      </c>
      <c r="Q7340" t="s">
        <v>33795</v>
      </c>
      <c r="R7340" t="s">
        <v>25829</v>
      </c>
      <c r="S7340" t="s">
        <v>26197</v>
      </c>
      <c r="T7340"/>
      <c r="U7340" t="s">
        <v>26198</v>
      </c>
      <c r="V7340" t="s">
        <v>26199</v>
      </c>
      <c r="W7340" s="91" t="s">
        <v>21837</v>
      </c>
      <c r="Y7340" s="97"/>
      <c r="AA7340" s="91" t="str">
        <v>SPRIN005.8WS</v>
      </c>
    </row>
    <row r="7341" spans="1:27" s="91" customFormat="1" ht="15" customHeight="1" x14ac:dyDescent="0.35">
      <c r="A7341" t="s">
        <v>21839</v>
      </c>
      <c r="B7341" t="s">
        <v>21838</v>
      </c>
      <c r="C7341" t="s">
        <v>7576</v>
      </c>
      <c r="D7341" t="s">
        <v>21840</v>
      </c>
      <c r="E7341"/>
      <c r="F7341" t="s">
        <v>29088</v>
      </c>
      <c r="G7341"/>
      <c r="H7341">
        <v>6.9</v>
      </c>
      <c r="I7341">
        <v>68.77</v>
      </c>
      <c r="J7341" t="s">
        <v>166</v>
      </c>
      <c r="K7341">
        <v>36.61542</v>
      </c>
      <c r="L7341">
        <v>-87.287580000000005</v>
      </c>
      <c r="M7341" s="100" t="s">
        <v>38413</v>
      </c>
      <c r="N7341" t="s">
        <v>26250</v>
      </c>
      <c r="O7341" t="s">
        <v>43452</v>
      </c>
      <c r="P7341">
        <v>4</v>
      </c>
      <c r="Q7341" t="s">
        <v>28483</v>
      </c>
      <c r="R7341" t="s">
        <v>25829</v>
      </c>
      <c r="S7341" t="s">
        <v>26197</v>
      </c>
      <c r="T7341"/>
      <c r="U7341" t="s">
        <v>26198</v>
      </c>
      <c r="V7341" t="s">
        <v>26199</v>
      </c>
      <c r="Y7341" s="97"/>
      <c r="AA7341" s="91" t="str">
        <v>SPRIN006.9MT</v>
      </c>
    </row>
    <row r="7342" spans="1:27" s="91" customFormat="1" ht="15" customHeight="1" x14ac:dyDescent="0.35">
      <c r="A7342" t="s">
        <v>21842</v>
      </c>
      <c r="B7342" t="s">
        <v>21841</v>
      </c>
      <c r="C7342" t="s">
        <v>7576</v>
      </c>
      <c r="D7342" t="s">
        <v>21843</v>
      </c>
      <c r="E7342"/>
      <c r="F7342" t="s">
        <v>75</v>
      </c>
      <c r="G7342"/>
      <c r="H7342">
        <v>7</v>
      </c>
      <c r="I7342">
        <v>54.08</v>
      </c>
      <c r="J7342" t="s">
        <v>153</v>
      </c>
      <c r="K7342">
        <v>36.275832999999999</v>
      </c>
      <c r="L7342">
        <v>-86.262500000000003</v>
      </c>
      <c r="M7342" s="100" t="s">
        <v>38431</v>
      </c>
      <c r="N7342" t="s">
        <v>26295</v>
      </c>
      <c r="O7342" t="s">
        <v>42872</v>
      </c>
      <c r="P7342">
        <v>4</v>
      </c>
      <c r="Q7342" t="s">
        <v>33795</v>
      </c>
      <c r="R7342" t="s">
        <v>25829</v>
      </c>
      <c r="S7342" t="s">
        <v>26197</v>
      </c>
      <c r="T7342"/>
      <c r="U7342" t="s">
        <v>26198</v>
      </c>
      <c r="V7342" t="s">
        <v>26199</v>
      </c>
      <c r="Y7342" s="97"/>
      <c r="AA7342" s="91" t="str">
        <v>SPRIN007.0WS</v>
      </c>
    </row>
    <row r="7343" spans="1:27" s="91" customFormat="1" ht="15" customHeight="1" x14ac:dyDescent="0.35">
      <c r="A7343" t="s">
        <v>21845</v>
      </c>
      <c r="B7343" t="s">
        <v>21844</v>
      </c>
      <c r="C7343" t="s">
        <v>7576</v>
      </c>
      <c r="D7343" t="s">
        <v>21846</v>
      </c>
      <c r="E7343"/>
      <c r="F7343" t="s">
        <v>9</v>
      </c>
      <c r="G7343"/>
      <c r="H7343">
        <v>8.6999999999999993</v>
      </c>
      <c r="I7343">
        <v>62.16</v>
      </c>
      <c r="J7343" t="s">
        <v>207</v>
      </c>
      <c r="K7343">
        <v>36.15869</v>
      </c>
      <c r="L7343">
        <v>-88.661770000000004</v>
      </c>
      <c r="M7343" s="100" t="s">
        <v>38404</v>
      </c>
      <c r="N7343" t="s">
        <v>26243</v>
      </c>
      <c r="O7343" t="s">
        <v>42367</v>
      </c>
      <c r="P7343">
        <v>5</v>
      </c>
      <c r="Q7343" t="s">
        <v>33796</v>
      </c>
      <c r="R7343" t="s">
        <v>25816</v>
      </c>
      <c r="S7343" t="s">
        <v>26197</v>
      </c>
      <c r="T7343"/>
      <c r="U7343" t="s">
        <v>26198</v>
      </c>
      <c r="V7343" t="s">
        <v>26199</v>
      </c>
      <c r="W7343" s="91" t="s">
        <v>21847</v>
      </c>
      <c r="X7343" s="91" t="s">
        <v>36046</v>
      </c>
      <c r="Y7343" s="97"/>
      <c r="AA7343" s="91" t="str">
        <v>SPRIN008.7WY</v>
      </c>
    </row>
    <row r="7344" spans="1:27" s="91" customFormat="1" ht="15" customHeight="1" x14ac:dyDescent="0.35">
      <c r="A7344" t="s">
        <v>21849</v>
      </c>
      <c r="B7344" t="s">
        <v>21848</v>
      </c>
      <c r="C7344" t="s">
        <v>7576</v>
      </c>
      <c r="D7344" t="s">
        <v>41775</v>
      </c>
      <c r="E7344"/>
      <c r="F7344" t="s">
        <v>75</v>
      </c>
      <c r="G7344"/>
      <c r="H7344">
        <v>9</v>
      </c>
      <c r="I7344">
        <v>49.8</v>
      </c>
      <c r="J7344" t="s">
        <v>153</v>
      </c>
      <c r="K7344">
        <v>36.255800000000001</v>
      </c>
      <c r="L7344">
        <v>-86.248850000000004</v>
      </c>
      <c r="M7344" s="100" t="s">
        <v>38431</v>
      </c>
      <c r="N7344" t="s">
        <v>26295</v>
      </c>
      <c r="O7344" t="s">
        <v>40214</v>
      </c>
      <c r="P7344">
        <v>4</v>
      </c>
      <c r="Q7344" t="s">
        <v>33795</v>
      </c>
      <c r="R7344" t="s">
        <v>25829</v>
      </c>
      <c r="S7344" t="s">
        <v>26197</v>
      </c>
      <c r="T7344"/>
      <c r="U7344" t="s">
        <v>26198</v>
      </c>
      <c r="V7344" t="s">
        <v>26199</v>
      </c>
      <c r="W7344" s="91" t="s">
        <v>40215</v>
      </c>
      <c r="X7344" s="91" t="s">
        <v>41776</v>
      </c>
      <c r="Y7344" s="97"/>
      <c r="AA7344" s="91" t="str">
        <v>SPRIN009.0WS</v>
      </c>
    </row>
    <row r="7345" spans="1:27" s="91" customFormat="1" ht="15" customHeight="1" x14ac:dyDescent="0.35">
      <c r="A7345" t="s">
        <v>21851</v>
      </c>
      <c r="B7345" t="s">
        <v>21850</v>
      </c>
      <c r="C7345" t="s">
        <v>7576</v>
      </c>
      <c r="D7345" t="s">
        <v>21852</v>
      </c>
      <c r="E7345"/>
      <c r="F7345" t="s">
        <v>29088</v>
      </c>
      <c r="G7345"/>
      <c r="H7345">
        <v>9.8000000000000007</v>
      </c>
      <c r="I7345">
        <v>59.26</v>
      </c>
      <c r="J7345" t="s">
        <v>166</v>
      </c>
      <c r="K7345">
        <v>36.616970000000002</v>
      </c>
      <c r="L7345">
        <v>-87.253479999999996</v>
      </c>
      <c r="M7345" s="100" t="s">
        <v>38413</v>
      </c>
      <c r="N7345" t="s">
        <v>26250</v>
      </c>
      <c r="O7345" t="s">
        <v>43452</v>
      </c>
      <c r="P7345">
        <v>4</v>
      </c>
      <c r="Q7345" t="s">
        <v>28493</v>
      </c>
      <c r="R7345" t="s">
        <v>25829</v>
      </c>
      <c r="S7345" t="s">
        <v>26197</v>
      </c>
      <c r="T7345"/>
      <c r="U7345" t="s">
        <v>26198</v>
      </c>
      <c r="V7345" t="s">
        <v>26199</v>
      </c>
      <c r="X7345" s="91" t="s">
        <v>36047</v>
      </c>
      <c r="Y7345" s="97"/>
      <c r="AA7345" s="91" t="str">
        <v>SPRIN009.8MT</v>
      </c>
    </row>
    <row r="7346" spans="1:27" s="91" customFormat="1" ht="15" customHeight="1" x14ac:dyDescent="0.35">
      <c r="A7346" t="s">
        <v>21854</v>
      </c>
      <c r="B7346" t="s">
        <v>21853</v>
      </c>
      <c r="C7346" t="s">
        <v>7576</v>
      </c>
      <c r="D7346" t="s">
        <v>21855</v>
      </c>
      <c r="E7346"/>
      <c r="F7346" t="s">
        <v>9</v>
      </c>
      <c r="G7346"/>
      <c r="H7346">
        <v>11.3</v>
      </c>
      <c r="I7346">
        <v>98.94</v>
      </c>
      <c r="J7346" t="s">
        <v>3832</v>
      </c>
      <c r="K7346">
        <v>35.181849999999997</v>
      </c>
      <c r="L7346">
        <v>-89.039420000000007</v>
      </c>
      <c r="M7346" s="100" t="s">
        <v>38450</v>
      </c>
      <c r="N7346" t="s">
        <v>26319</v>
      </c>
      <c r="O7346" t="s">
        <v>42163</v>
      </c>
      <c r="P7346">
        <v>4</v>
      </c>
      <c r="Q7346" t="s">
        <v>33780</v>
      </c>
      <c r="R7346" t="s">
        <v>25828</v>
      </c>
      <c r="S7346" t="s">
        <v>26197</v>
      </c>
      <c r="T7346"/>
      <c r="U7346" t="s">
        <v>26198</v>
      </c>
      <c r="V7346" t="s">
        <v>26199</v>
      </c>
      <c r="W7346" s="91" t="s">
        <v>21856</v>
      </c>
      <c r="X7346" s="91" t="s">
        <v>33781</v>
      </c>
      <c r="Y7346" s="97"/>
      <c r="AA7346" s="91" t="str">
        <v>SPRIN011.3HR</v>
      </c>
    </row>
    <row r="7347" spans="1:27" s="91" customFormat="1" ht="15" customHeight="1" x14ac:dyDescent="0.35">
      <c r="A7347" t="s">
        <v>21858</v>
      </c>
      <c r="B7347" t="s">
        <v>21857</v>
      </c>
      <c r="C7347" t="s">
        <v>7576</v>
      </c>
      <c r="D7347" t="s">
        <v>21859</v>
      </c>
      <c r="E7347"/>
      <c r="F7347" t="s">
        <v>29088</v>
      </c>
      <c r="G7347"/>
      <c r="H7347">
        <v>11.3</v>
      </c>
      <c r="I7347">
        <v>57.68</v>
      </c>
      <c r="J7347" t="s">
        <v>166</v>
      </c>
      <c r="K7347">
        <v>36.625081000000002</v>
      </c>
      <c r="L7347">
        <v>-87.236940000000004</v>
      </c>
      <c r="M7347" s="100" t="s">
        <v>38413</v>
      </c>
      <c r="N7347" t="s">
        <v>26250</v>
      </c>
      <c r="O7347" t="s">
        <v>43452</v>
      </c>
      <c r="P7347">
        <v>4</v>
      </c>
      <c r="Q7347" t="s">
        <v>28493</v>
      </c>
      <c r="R7347" t="s">
        <v>25829</v>
      </c>
      <c r="S7347" t="s">
        <v>26197</v>
      </c>
      <c r="T7347"/>
      <c r="U7347" t="s">
        <v>26198</v>
      </c>
      <c r="V7347" t="s">
        <v>26199</v>
      </c>
      <c r="X7347" s="91" t="s">
        <v>33797</v>
      </c>
      <c r="Y7347" s="97"/>
      <c r="AA7347" s="91" t="str">
        <v>SPRIN011.3MT</v>
      </c>
    </row>
    <row r="7348" spans="1:27" s="91" customFormat="1" ht="15" customHeight="1" x14ac:dyDescent="0.35">
      <c r="A7348" t="s">
        <v>21861</v>
      </c>
      <c r="B7348" t="s">
        <v>21860</v>
      </c>
      <c r="C7348" t="s">
        <v>7576</v>
      </c>
      <c r="D7348" t="s">
        <v>21862</v>
      </c>
      <c r="E7348"/>
      <c r="F7348" t="s">
        <v>28985</v>
      </c>
      <c r="G7348"/>
      <c r="H7348">
        <v>12.1</v>
      </c>
      <c r="I7348">
        <v>6.39</v>
      </c>
      <c r="J7348" t="s">
        <v>409</v>
      </c>
      <c r="K7348">
        <v>35.267470000000003</v>
      </c>
      <c r="L7348">
        <v>-84.435050000000004</v>
      </c>
      <c r="M7348" s="100" t="s">
        <v>38384</v>
      </c>
      <c r="N7348" t="s">
        <v>26211</v>
      </c>
      <c r="O7348" t="s">
        <v>42118</v>
      </c>
      <c r="P7348">
        <v>2</v>
      </c>
      <c r="Q7348" t="s">
        <v>28494</v>
      </c>
      <c r="R7348" t="s">
        <v>25825</v>
      </c>
      <c r="S7348" t="s">
        <v>26197</v>
      </c>
      <c r="T7348"/>
      <c r="U7348" t="s">
        <v>26198</v>
      </c>
      <c r="V7348" t="s">
        <v>26204</v>
      </c>
      <c r="X7348" s="91" t="s">
        <v>33798</v>
      </c>
      <c r="Y7348" s="97"/>
      <c r="AA7348" s="91" t="str">
        <v>SPRIN012.1MO</v>
      </c>
    </row>
    <row r="7349" spans="1:27" s="91" customFormat="1" ht="15" customHeight="1" x14ac:dyDescent="0.35">
      <c r="A7349" t="s">
        <v>21864</v>
      </c>
      <c r="B7349" t="s">
        <v>21863</v>
      </c>
      <c r="C7349" t="s">
        <v>7576</v>
      </c>
      <c r="D7349" t="s">
        <v>21865</v>
      </c>
      <c r="E7349"/>
      <c r="F7349" t="s">
        <v>28994</v>
      </c>
      <c r="G7349"/>
      <c r="H7349">
        <v>12.4</v>
      </c>
      <c r="I7349">
        <v>7.06</v>
      </c>
      <c r="J7349" t="s">
        <v>1514</v>
      </c>
      <c r="K7349">
        <v>35.441400000000002</v>
      </c>
      <c r="L7349">
        <v>-84.705399999999997</v>
      </c>
      <c r="M7349" s="100" t="s">
        <v>38384</v>
      </c>
      <c r="N7349" t="s">
        <v>26211</v>
      </c>
      <c r="O7349" t="s">
        <v>42743</v>
      </c>
      <c r="P7349">
        <v>2</v>
      </c>
      <c r="Q7349" t="s">
        <v>28491</v>
      </c>
      <c r="R7349" t="s">
        <v>25802</v>
      </c>
      <c r="S7349" t="s">
        <v>26197</v>
      </c>
      <c r="T7349"/>
      <c r="U7349" t="s">
        <v>26198</v>
      </c>
      <c r="V7349" t="s">
        <v>26204</v>
      </c>
      <c r="Y7349" s="97"/>
      <c r="AA7349" s="91" t="str">
        <v>SPRIN012.4MM</v>
      </c>
    </row>
    <row r="7350" spans="1:27" s="91" customFormat="1" ht="15" customHeight="1" x14ac:dyDescent="0.35">
      <c r="A7350" t="s">
        <v>21867</v>
      </c>
      <c r="B7350" t="s">
        <v>21866</v>
      </c>
      <c r="C7350" t="s">
        <v>7576</v>
      </c>
      <c r="D7350" t="s">
        <v>21868</v>
      </c>
      <c r="E7350"/>
      <c r="F7350" t="s">
        <v>28985</v>
      </c>
      <c r="G7350"/>
      <c r="H7350">
        <v>12.9</v>
      </c>
      <c r="I7350">
        <v>4.47</v>
      </c>
      <c r="J7350" t="s">
        <v>409</v>
      </c>
      <c r="K7350">
        <v>35.267359999999996</v>
      </c>
      <c r="L7350">
        <v>-84.423119999999997</v>
      </c>
      <c r="M7350" s="100" t="s">
        <v>38384</v>
      </c>
      <c r="N7350" t="s">
        <v>26211</v>
      </c>
      <c r="O7350" t="s">
        <v>42118</v>
      </c>
      <c r="P7350">
        <v>2</v>
      </c>
      <c r="Q7350" t="s">
        <v>28494</v>
      </c>
      <c r="R7350" t="s">
        <v>25825</v>
      </c>
      <c r="S7350" t="s">
        <v>26197</v>
      </c>
      <c r="T7350"/>
      <c r="U7350" t="s">
        <v>26198</v>
      </c>
      <c r="V7350" t="s">
        <v>26204</v>
      </c>
      <c r="Y7350" s="97"/>
      <c r="AA7350" s="91" t="str">
        <v>SPRIN012.9MO</v>
      </c>
    </row>
    <row r="7351" spans="1:27" s="91" customFormat="1" ht="15" customHeight="1" x14ac:dyDescent="0.35">
      <c r="A7351" t="s">
        <v>21870</v>
      </c>
      <c r="B7351" t="s">
        <v>21869</v>
      </c>
      <c r="C7351" t="s">
        <v>7576</v>
      </c>
      <c r="D7351" t="s">
        <v>21871</v>
      </c>
      <c r="E7351"/>
      <c r="F7351" t="s">
        <v>29088</v>
      </c>
      <c r="G7351"/>
      <c r="H7351">
        <v>15.2</v>
      </c>
      <c r="I7351">
        <v>24.2</v>
      </c>
      <c r="J7351" t="s">
        <v>21872</v>
      </c>
      <c r="K7351">
        <v>36.648940000000003</v>
      </c>
      <c r="L7351">
        <v>-87.224559999999997</v>
      </c>
      <c r="M7351" s="100" t="s">
        <v>38413</v>
      </c>
      <c r="N7351" t="s">
        <v>26250</v>
      </c>
      <c r="O7351" t="s">
        <v>43452</v>
      </c>
      <c r="P7351">
        <v>4</v>
      </c>
      <c r="Q7351" t="s">
        <v>28493</v>
      </c>
      <c r="R7351" t="s">
        <v>25829</v>
      </c>
      <c r="S7351" t="s">
        <v>26339</v>
      </c>
      <c r="T7351"/>
      <c r="U7351" t="s">
        <v>26198</v>
      </c>
      <c r="V7351" t="s">
        <v>26199</v>
      </c>
      <c r="X7351" s="91" t="s">
        <v>33799</v>
      </c>
      <c r="Y7351" s="97"/>
      <c r="AA7351" s="91" t="str">
        <v>SPRIN015.2_KY</v>
      </c>
    </row>
    <row r="7352" spans="1:27" s="91" customFormat="1" ht="15" customHeight="1" x14ac:dyDescent="0.35">
      <c r="A7352" t="s">
        <v>21874</v>
      </c>
      <c r="B7352" t="s">
        <v>21873</v>
      </c>
      <c r="C7352" t="s">
        <v>7576</v>
      </c>
      <c r="D7352" t="s">
        <v>21875</v>
      </c>
      <c r="E7352"/>
      <c r="F7352" t="s">
        <v>44</v>
      </c>
      <c r="G7352"/>
      <c r="H7352">
        <v>15.6</v>
      </c>
      <c r="I7352">
        <v>3.15</v>
      </c>
      <c r="J7352" t="s">
        <v>1514</v>
      </c>
      <c r="K7352">
        <v>35.471499999999999</v>
      </c>
      <c r="L7352">
        <v>-84.676299999999998</v>
      </c>
      <c r="M7352" s="100" t="s">
        <v>38384</v>
      </c>
      <c r="N7352" t="s">
        <v>26211</v>
      </c>
      <c r="O7352" t="s">
        <v>42743</v>
      </c>
      <c r="P7352">
        <v>2</v>
      </c>
      <c r="Q7352" t="s">
        <v>28491</v>
      </c>
      <c r="R7352" t="s">
        <v>25802</v>
      </c>
      <c r="S7352" t="s">
        <v>26197</v>
      </c>
      <c r="T7352"/>
      <c r="U7352" t="s">
        <v>26198</v>
      </c>
      <c r="V7352" t="s">
        <v>26204</v>
      </c>
      <c r="W7352" s="91" t="s">
        <v>33800</v>
      </c>
      <c r="X7352" s="91" t="s">
        <v>33801</v>
      </c>
      <c r="Y7352" s="97"/>
      <c r="AA7352" s="91" t="str">
        <v>SPRIN015.6MM</v>
      </c>
    </row>
    <row r="7353" spans="1:27" s="91" customFormat="1" ht="15" customHeight="1" x14ac:dyDescent="0.35">
      <c r="A7353" t="s">
        <v>21877</v>
      </c>
      <c r="B7353" t="s">
        <v>21876</v>
      </c>
      <c r="C7353" t="s">
        <v>7576</v>
      </c>
      <c r="D7353" t="s">
        <v>21878</v>
      </c>
      <c r="E7353"/>
      <c r="F7353" t="s">
        <v>75</v>
      </c>
      <c r="G7353"/>
      <c r="H7353">
        <v>16</v>
      </c>
      <c r="I7353">
        <v>41.07</v>
      </c>
      <c r="J7353" t="s">
        <v>153</v>
      </c>
      <c r="K7353">
        <v>36.208669999999998</v>
      </c>
      <c r="L7353">
        <v>-86.230940000000004</v>
      </c>
      <c r="M7353" s="100" t="s">
        <v>38431</v>
      </c>
      <c r="N7353" t="s">
        <v>26295</v>
      </c>
      <c r="O7353" t="s">
        <v>42872</v>
      </c>
      <c r="P7353">
        <v>4</v>
      </c>
      <c r="Q7353" t="s">
        <v>28492</v>
      </c>
      <c r="R7353" t="s">
        <v>25829</v>
      </c>
      <c r="S7353" t="s">
        <v>26197</v>
      </c>
      <c r="T7353"/>
      <c r="U7353" t="s">
        <v>26198</v>
      </c>
      <c r="V7353" t="s">
        <v>26199</v>
      </c>
      <c r="Y7353" s="97"/>
      <c r="AA7353" s="91" t="str">
        <v>SPRIN016.0WS</v>
      </c>
    </row>
    <row r="7354" spans="1:27" s="91" customFormat="1" ht="15" customHeight="1" x14ac:dyDescent="0.35">
      <c r="A7354" t="s">
        <v>42908</v>
      </c>
      <c r="B7354" t="s">
        <v>7574</v>
      </c>
      <c r="C7354" t="s">
        <v>7576</v>
      </c>
      <c r="D7354" t="s">
        <v>7577</v>
      </c>
      <c r="E7354" t="s">
        <v>42877</v>
      </c>
      <c r="F7354" t="s">
        <v>29086</v>
      </c>
      <c r="G7354"/>
      <c r="H7354">
        <v>16.2</v>
      </c>
      <c r="I7354">
        <v>4.7</v>
      </c>
      <c r="J7354" t="s">
        <v>826</v>
      </c>
      <c r="K7354">
        <v>36.272770000000001</v>
      </c>
      <c r="L7354">
        <v>-85.423330000000007</v>
      </c>
      <c r="M7354" s="100" t="s">
        <v>38458</v>
      </c>
      <c r="N7354" t="s">
        <v>26340</v>
      </c>
      <c r="O7354" t="s">
        <v>42116</v>
      </c>
      <c r="P7354">
        <v>5</v>
      </c>
      <c r="Q7354" t="s">
        <v>27080</v>
      </c>
      <c r="R7354" t="s">
        <v>25812</v>
      </c>
      <c r="S7354" t="s">
        <v>26197</v>
      </c>
      <c r="T7354"/>
      <c r="U7354" t="s">
        <v>26198</v>
      </c>
      <c r="V7354" t="s">
        <v>26199</v>
      </c>
      <c r="W7354" s="91" t="s">
        <v>7575</v>
      </c>
      <c r="X7354" s="91" t="s">
        <v>42909</v>
      </c>
      <c r="Y7354" s="97"/>
      <c r="AA7354" s="91" t="str">
        <v>SPRIN016.2OV</v>
      </c>
    </row>
    <row r="7355" spans="1:27" s="91" customFormat="1" ht="15" customHeight="1" x14ac:dyDescent="0.35">
      <c r="A7355" t="s">
        <v>21880</v>
      </c>
      <c r="B7355" t="s">
        <v>21879</v>
      </c>
      <c r="C7355" t="s">
        <v>7576</v>
      </c>
      <c r="D7355" t="s">
        <v>640</v>
      </c>
      <c r="E7355"/>
      <c r="F7355" t="s">
        <v>9</v>
      </c>
      <c r="G7355"/>
      <c r="H7355">
        <v>16.2</v>
      </c>
      <c r="I7355">
        <v>21.84</v>
      </c>
      <c r="J7355" t="s">
        <v>207</v>
      </c>
      <c r="K7355">
        <v>36.177999999999997</v>
      </c>
      <c r="L7355">
        <v>-88.540099999999995</v>
      </c>
      <c r="M7355" s="100" t="s">
        <v>38404</v>
      </c>
      <c r="N7355" t="s">
        <v>26243</v>
      </c>
      <c r="O7355" t="s">
        <v>43216</v>
      </c>
      <c r="P7355">
        <v>5</v>
      </c>
      <c r="Q7355" t="s">
        <v>33802</v>
      </c>
      <c r="R7355" t="s">
        <v>25816</v>
      </c>
      <c r="S7355" t="s">
        <v>26197</v>
      </c>
      <c r="T7355"/>
      <c r="U7355" t="s">
        <v>26198</v>
      </c>
      <c r="V7355" t="s">
        <v>26199</v>
      </c>
      <c r="W7355" s="91" t="s">
        <v>21881</v>
      </c>
      <c r="X7355" s="91" t="s">
        <v>34918</v>
      </c>
      <c r="Y7355" s="97"/>
      <c r="AA7355" s="91" t="str">
        <v>SPRIN016.2WY</v>
      </c>
    </row>
    <row r="7356" spans="1:27" s="91" customFormat="1" ht="15" customHeight="1" x14ac:dyDescent="0.35">
      <c r="A7356" t="s">
        <v>37579</v>
      </c>
      <c r="B7356" t="s">
        <v>37580</v>
      </c>
      <c r="C7356" t="s">
        <v>7576</v>
      </c>
      <c r="D7356" t="s">
        <v>37581</v>
      </c>
      <c r="E7356"/>
      <c r="F7356" t="s">
        <v>9</v>
      </c>
      <c r="G7356"/>
      <c r="H7356">
        <v>18.2</v>
      </c>
      <c r="I7356">
        <v>11.3</v>
      </c>
      <c r="J7356" t="s">
        <v>896</v>
      </c>
      <c r="K7356">
        <v>36.181319999999999</v>
      </c>
      <c r="L7356">
        <v>-88.506200000000007</v>
      </c>
      <c r="M7356" s="100" t="s">
        <v>38404</v>
      </c>
      <c r="N7356" t="s">
        <v>26243</v>
      </c>
      <c r="O7356" t="s">
        <v>43216</v>
      </c>
      <c r="P7356">
        <v>5</v>
      </c>
      <c r="Q7356" t="s">
        <v>33802</v>
      </c>
      <c r="R7356" t="s">
        <v>25816</v>
      </c>
      <c r="S7356" t="s">
        <v>26197</v>
      </c>
      <c r="T7356"/>
      <c r="U7356" t="s">
        <v>26198</v>
      </c>
      <c r="V7356" t="s">
        <v>26199</v>
      </c>
      <c r="W7356" s="91" t="s">
        <v>37582</v>
      </c>
      <c r="Y7356" s="97"/>
      <c r="AA7356" s="91" t="str">
        <v>SPRIN018.2HN</v>
      </c>
    </row>
    <row r="7357" spans="1:27" s="91" customFormat="1" ht="15" customHeight="1" x14ac:dyDescent="0.35">
      <c r="A7357" t="s">
        <v>29379</v>
      </c>
      <c r="B7357" t="s">
        <v>7624</v>
      </c>
      <c r="C7357" t="s">
        <v>7576</v>
      </c>
      <c r="D7357" t="s">
        <v>7625</v>
      </c>
      <c r="E7357" t="s">
        <v>26424</v>
      </c>
      <c r="F7357" t="s">
        <v>75</v>
      </c>
      <c r="G7357"/>
      <c r="H7357">
        <v>19.2</v>
      </c>
      <c r="I7357">
        <v>35.22</v>
      </c>
      <c r="J7357" t="s">
        <v>153</v>
      </c>
      <c r="K7357">
        <v>36.179999000000002</v>
      </c>
      <c r="L7357">
        <v>-86.241111000000004</v>
      </c>
      <c r="M7357" s="100" t="s">
        <v>38431</v>
      </c>
      <c r="N7357" t="s">
        <v>26295</v>
      </c>
      <c r="O7357" t="s">
        <v>42872</v>
      </c>
      <c r="P7357">
        <v>4</v>
      </c>
      <c r="Q7357" t="s">
        <v>28492</v>
      </c>
      <c r="R7357" t="s">
        <v>25829</v>
      </c>
      <c r="S7357" t="s">
        <v>26197</v>
      </c>
      <c r="T7357"/>
      <c r="U7357" t="s">
        <v>26198</v>
      </c>
      <c r="V7357" t="s">
        <v>26199</v>
      </c>
      <c r="W7357" s="91" t="s">
        <v>29380</v>
      </c>
      <c r="X7357" s="91" t="s">
        <v>36048</v>
      </c>
      <c r="Y7357" s="97"/>
      <c r="AA7357" s="91" t="str">
        <v>SPRIN019.2WS</v>
      </c>
    </row>
    <row r="7358" spans="1:27" s="91" customFormat="1" ht="15" customHeight="1" x14ac:dyDescent="0.35">
      <c r="A7358" t="s">
        <v>21883</v>
      </c>
      <c r="B7358" t="s">
        <v>21882</v>
      </c>
      <c r="C7358" t="s">
        <v>7890</v>
      </c>
      <c r="D7358" t="s">
        <v>21884</v>
      </c>
      <c r="E7358"/>
      <c r="F7358" t="s">
        <v>9</v>
      </c>
      <c r="G7358"/>
      <c r="H7358">
        <v>21.1</v>
      </c>
      <c r="I7358">
        <v>29.98</v>
      </c>
      <c r="J7358" t="s">
        <v>3832</v>
      </c>
      <c r="K7358">
        <v>35.101939999999999</v>
      </c>
      <c r="L7358">
        <v>-89.046679999999995</v>
      </c>
      <c r="M7358" s="100" t="s">
        <v>38450</v>
      </c>
      <c r="N7358" t="s">
        <v>26319</v>
      </c>
      <c r="O7358" t="s">
        <v>43102</v>
      </c>
      <c r="P7358">
        <v>4</v>
      </c>
      <c r="Q7358" t="s">
        <v>33780</v>
      </c>
      <c r="R7358" t="s">
        <v>25828</v>
      </c>
      <c r="S7358" t="s">
        <v>26197</v>
      </c>
      <c r="T7358"/>
      <c r="U7358" t="s">
        <v>26198</v>
      </c>
      <c r="V7358" t="s">
        <v>26199</v>
      </c>
      <c r="W7358" s="91" t="s">
        <v>21885</v>
      </c>
      <c r="X7358" s="91" t="s">
        <v>33803</v>
      </c>
      <c r="Y7358" s="97"/>
      <c r="AA7358" s="91" t="str">
        <v>SPRIN021.1HR</v>
      </c>
    </row>
    <row r="7359" spans="1:27" s="91" customFormat="1" ht="15" customHeight="1" x14ac:dyDescent="0.35">
      <c r="A7359" t="s">
        <v>21887</v>
      </c>
      <c r="B7359" t="s">
        <v>21886</v>
      </c>
      <c r="C7359" t="s">
        <v>7576</v>
      </c>
      <c r="D7359" t="s">
        <v>21888</v>
      </c>
      <c r="E7359"/>
      <c r="F7359" t="s">
        <v>29086</v>
      </c>
      <c r="G7359"/>
      <c r="H7359">
        <v>21.3</v>
      </c>
      <c r="I7359">
        <v>14.85</v>
      </c>
      <c r="J7359" t="s">
        <v>826</v>
      </c>
      <c r="K7359">
        <v>36.245277999999999</v>
      </c>
      <c r="L7359">
        <v>-85.386388999999994</v>
      </c>
      <c r="M7359" s="100" t="s">
        <v>38458</v>
      </c>
      <c r="N7359" t="s">
        <v>26340</v>
      </c>
      <c r="O7359" t="s">
        <v>42116</v>
      </c>
      <c r="P7359">
        <v>5</v>
      </c>
      <c r="Q7359" t="s">
        <v>27080</v>
      </c>
      <c r="R7359" t="s">
        <v>25812</v>
      </c>
      <c r="S7359" t="s">
        <v>26197</v>
      </c>
      <c r="T7359"/>
      <c r="U7359" t="s">
        <v>26198</v>
      </c>
      <c r="V7359" t="s">
        <v>26199</v>
      </c>
      <c r="X7359" s="91" t="s">
        <v>30337</v>
      </c>
      <c r="Y7359" s="97"/>
      <c r="AA7359" s="91" t="str">
        <v>SPRIN021.3OV</v>
      </c>
    </row>
    <row r="7360" spans="1:27" s="91" customFormat="1" ht="15" customHeight="1" x14ac:dyDescent="0.35">
      <c r="A7360" t="s">
        <v>21890</v>
      </c>
      <c r="B7360" t="s">
        <v>21889</v>
      </c>
      <c r="C7360" t="s">
        <v>7576</v>
      </c>
      <c r="D7360" t="s">
        <v>21891</v>
      </c>
      <c r="E7360"/>
      <c r="F7360" t="s">
        <v>75</v>
      </c>
      <c r="G7360"/>
      <c r="H7360">
        <v>24.8</v>
      </c>
      <c r="I7360">
        <v>17.57</v>
      </c>
      <c r="J7360" t="s">
        <v>153</v>
      </c>
      <c r="K7360">
        <v>36.130699999999997</v>
      </c>
      <c r="L7360">
        <v>-86.242500000000007</v>
      </c>
      <c r="M7360" s="100" t="s">
        <v>38431</v>
      </c>
      <c r="N7360" t="s">
        <v>26295</v>
      </c>
      <c r="O7360" t="s">
        <v>42872</v>
      </c>
      <c r="P7360">
        <v>4</v>
      </c>
      <c r="Q7360" t="s">
        <v>27088</v>
      </c>
      <c r="R7360" t="s">
        <v>25829</v>
      </c>
      <c r="S7360" t="s">
        <v>26197</v>
      </c>
      <c r="T7360"/>
      <c r="U7360" t="s">
        <v>26198</v>
      </c>
      <c r="V7360" t="s">
        <v>26199</v>
      </c>
      <c r="X7360" s="91" t="s">
        <v>33804</v>
      </c>
      <c r="Y7360" s="97"/>
      <c r="AA7360" s="91" t="str">
        <v>SPRIN024.8WS</v>
      </c>
    </row>
    <row r="7361" spans="1:27" s="91" customFormat="1" ht="15" customHeight="1" x14ac:dyDescent="0.35">
      <c r="A7361" t="s">
        <v>21893</v>
      </c>
      <c r="B7361" t="s">
        <v>21892</v>
      </c>
      <c r="C7361" t="s">
        <v>7576</v>
      </c>
      <c r="D7361" t="s">
        <v>21894</v>
      </c>
      <c r="E7361"/>
      <c r="F7361" t="s">
        <v>75</v>
      </c>
      <c r="G7361"/>
      <c r="H7361">
        <v>27</v>
      </c>
      <c r="I7361">
        <v>6.9</v>
      </c>
      <c r="J7361" t="s">
        <v>153</v>
      </c>
      <c r="K7361">
        <v>36.106859999999998</v>
      </c>
      <c r="L7361">
        <v>-86.236559999999997</v>
      </c>
      <c r="M7361" s="100" t="s">
        <v>38431</v>
      </c>
      <c r="N7361" t="s">
        <v>26295</v>
      </c>
      <c r="O7361" t="s">
        <v>42872</v>
      </c>
      <c r="P7361">
        <v>4</v>
      </c>
      <c r="Q7361" t="s">
        <v>27088</v>
      </c>
      <c r="R7361" t="s">
        <v>25829</v>
      </c>
      <c r="S7361" t="s">
        <v>26197</v>
      </c>
      <c r="T7361"/>
      <c r="U7361" t="s">
        <v>26198</v>
      </c>
      <c r="V7361" t="s">
        <v>26199</v>
      </c>
      <c r="Y7361" s="97"/>
      <c r="AA7361" s="91" t="str">
        <v>SPRIN027.0WS</v>
      </c>
    </row>
    <row r="7362" spans="1:27" s="91" customFormat="1" ht="15" customHeight="1" x14ac:dyDescent="0.35">
      <c r="A7362" t="s">
        <v>21896</v>
      </c>
      <c r="B7362" t="s">
        <v>21895</v>
      </c>
      <c r="C7362" t="s">
        <v>7576</v>
      </c>
      <c r="D7362" t="s">
        <v>21897</v>
      </c>
      <c r="E7362"/>
      <c r="F7362" t="s">
        <v>33</v>
      </c>
      <c r="G7362"/>
      <c r="H7362">
        <v>30.8</v>
      </c>
      <c r="I7362">
        <v>0.08</v>
      </c>
      <c r="J7362" t="s">
        <v>153</v>
      </c>
      <c r="K7362">
        <v>36.064450000000001</v>
      </c>
      <c r="L7362">
        <v>-86.195350000000005</v>
      </c>
      <c r="M7362" s="100" t="s">
        <v>38431</v>
      </c>
      <c r="N7362" t="s">
        <v>26295</v>
      </c>
      <c r="O7362" t="s">
        <v>42872</v>
      </c>
      <c r="P7362">
        <v>4</v>
      </c>
      <c r="Q7362" t="s">
        <v>27088</v>
      </c>
      <c r="R7362" t="s">
        <v>25829</v>
      </c>
      <c r="S7362" t="s">
        <v>26197</v>
      </c>
      <c r="T7362"/>
      <c r="U7362" t="s">
        <v>26198</v>
      </c>
      <c r="V7362" t="s">
        <v>26199</v>
      </c>
      <c r="W7362" s="91" t="s">
        <v>36049</v>
      </c>
      <c r="X7362" s="91" t="s">
        <v>33805</v>
      </c>
      <c r="Y7362" s="97"/>
      <c r="AA7362" s="91" t="str">
        <v>SPRIN030.8WS</v>
      </c>
    </row>
    <row r="7363" spans="1:27" s="91" customFormat="1" ht="15" customHeight="1" x14ac:dyDescent="0.35">
      <c r="A7363" s="310" t="s">
        <v>40216</v>
      </c>
      <c r="B7363" s="310" t="s">
        <v>40217</v>
      </c>
      <c r="C7363" s="310" t="s">
        <v>40218</v>
      </c>
      <c r="D7363" s="310" t="s">
        <v>40219</v>
      </c>
      <c r="E7363" s="310"/>
      <c r="F7363" s="310" t="s">
        <v>28994</v>
      </c>
      <c r="G7363" s="310"/>
      <c r="H7363" s="314">
        <v>0.1</v>
      </c>
      <c r="I7363" s="314">
        <v>0.1</v>
      </c>
      <c r="J7363" s="310" t="s">
        <v>15</v>
      </c>
      <c r="K7363" s="314">
        <v>35.791037000000003</v>
      </c>
      <c r="L7363" s="314">
        <v>-83.945876999999996</v>
      </c>
      <c r="M7363" s="314" t="s">
        <v>38415</v>
      </c>
      <c r="N7363" s="310" t="s">
        <v>26602</v>
      </c>
      <c r="O7363" s="310" t="s">
        <v>38621</v>
      </c>
      <c r="P7363" s="314">
        <v>2</v>
      </c>
      <c r="Q7363" s="310" t="s">
        <v>28482</v>
      </c>
      <c r="R7363" s="310" t="s">
        <v>25825</v>
      </c>
      <c r="S7363" s="310" t="s">
        <v>26197</v>
      </c>
      <c r="T7363" s="310"/>
      <c r="U7363" s="310" t="s">
        <v>26198</v>
      </c>
      <c r="V7363" s="310" t="s">
        <v>26204</v>
      </c>
      <c r="X7363" s="91" t="s">
        <v>40220</v>
      </c>
      <c r="Y7363" s="97"/>
      <c r="AA7363" s="91" t="str">
        <v>SPRIN1.2T0.8T0.1BT</v>
      </c>
    </row>
    <row r="7364" spans="1:27" s="91" customFormat="1" ht="15" customHeight="1" x14ac:dyDescent="0.35">
      <c r="A7364" t="s">
        <v>21899</v>
      </c>
      <c r="B7364" t="s">
        <v>21898</v>
      </c>
      <c r="C7364" t="s">
        <v>21900</v>
      </c>
      <c r="D7364" t="s">
        <v>7231</v>
      </c>
      <c r="E7364"/>
      <c r="F7364" t="s">
        <v>29088</v>
      </c>
      <c r="G7364"/>
      <c r="H7364">
        <v>0.4</v>
      </c>
      <c r="I7364">
        <v>23.7</v>
      </c>
      <c r="J7364" t="s">
        <v>166</v>
      </c>
      <c r="K7364">
        <v>36.63608</v>
      </c>
      <c r="L7364">
        <v>-87.211309999999997</v>
      </c>
      <c r="M7364" s="100" t="s">
        <v>38413</v>
      </c>
      <c r="N7364" t="s">
        <v>26250</v>
      </c>
      <c r="O7364" t="s">
        <v>43452</v>
      </c>
      <c r="P7364">
        <v>4</v>
      </c>
      <c r="Q7364" t="s">
        <v>33806</v>
      </c>
      <c r="R7364" t="s">
        <v>25829</v>
      </c>
      <c r="S7364" t="s">
        <v>26197</v>
      </c>
      <c r="T7364"/>
      <c r="U7364" t="s">
        <v>26198</v>
      </c>
      <c r="V7364" t="s">
        <v>26199</v>
      </c>
      <c r="W7364" s="91" t="s">
        <v>21901</v>
      </c>
      <c r="X7364" s="91" t="s">
        <v>33807</v>
      </c>
      <c r="Y7364" s="97"/>
      <c r="AA7364" s="91" t="str">
        <v>SPRIN13.7T0.4MT</v>
      </c>
    </row>
    <row r="7365" spans="1:27" s="91" customFormat="1" ht="15" customHeight="1" x14ac:dyDescent="0.35">
      <c r="A7365" t="s">
        <v>21903</v>
      </c>
      <c r="B7365" t="s">
        <v>21902</v>
      </c>
      <c r="C7365" t="s">
        <v>21900</v>
      </c>
      <c r="D7365" t="s">
        <v>21904</v>
      </c>
      <c r="E7365"/>
      <c r="F7365" t="s">
        <v>29088</v>
      </c>
      <c r="G7365"/>
      <c r="H7365">
        <v>0.3</v>
      </c>
      <c r="I7365">
        <v>1.46</v>
      </c>
      <c r="J7365" t="s">
        <v>166</v>
      </c>
      <c r="K7365">
        <v>36.584800000000001</v>
      </c>
      <c r="L7365">
        <v>-87.287700000000001</v>
      </c>
      <c r="M7365" s="100" t="s">
        <v>38413</v>
      </c>
      <c r="N7365" t="s">
        <v>26250</v>
      </c>
      <c r="O7365" t="s">
        <v>43463</v>
      </c>
      <c r="P7365">
        <v>4</v>
      </c>
      <c r="Q7365" t="s">
        <v>28483</v>
      </c>
      <c r="R7365" t="s">
        <v>25829</v>
      </c>
      <c r="S7365" t="s">
        <v>26197</v>
      </c>
      <c r="T7365"/>
      <c r="U7365" t="s">
        <v>26198</v>
      </c>
      <c r="V7365" t="s">
        <v>26199</v>
      </c>
      <c r="X7365" s="91" t="s">
        <v>33808</v>
      </c>
      <c r="Y7365" s="97"/>
      <c r="AA7365" s="91" t="str">
        <v>SPRIN1T0.3MT</v>
      </c>
    </row>
    <row r="7366" spans="1:27" s="91" customFormat="1" ht="15" customHeight="1" x14ac:dyDescent="0.35">
      <c r="A7366" s="310" t="s">
        <v>40221</v>
      </c>
      <c r="B7366" s="310" t="s">
        <v>40222</v>
      </c>
      <c r="C7366" s="310" t="s">
        <v>40223</v>
      </c>
      <c r="D7366" s="310" t="s">
        <v>40224</v>
      </c>
      <c r="E7366" s="310"/>
      <c r="F7366" s="310" t="s">
        <v>58</v>
      </c>
      <c r="G7366" s="310"/>
      <c r="H7366" s="314">
        <v>0.4</v>
      </c>
      <c r="I7366" s="314">
        <v>0.04</v>
      </c>
      <c r="J7366" s="310" t="s">
        <v>1181</v>
      </c>
      <c r="K7366" s="314">
        <v>35.571413999999997</v>
      </c>
      <c r="L7366" s="314">
        <v>-85.565539999999999</v>
      </c>
      <c r="M7366" s="314" t="s">
        <v>38403</v>
      </c>
      <c r="N7366" s="310" t="s">
        <v>26290</v>
      </c>
      <c r="O7366" s="310" t="s">
        <v>40205</v>
      </c>
      <c r="P7366" s="314">
        <v>3</v>
      </c>
      <c r="Q7366" s="310" t="s">
        <v>40206</v>
      </c>
      <c r="R7366" s="310" t="s">
        <v>25812</v>
      </c>
      <c r="S7366" s="310" t="s">
        <v>26197</v>
      </c>
      <c r="T7366" s="310"/>
      <c r="U7366" s="310" t="s">
        <v>26198</v>
      </c>
      <c r="V7366" s="310" t="s">
        <v>26199</v>
      </c>
      <c r="X7366" s="91" t="s">
        <v>40225</v>
      </c>
      <c r="Y7366" s="97"/>
      <c r="AA7366" s="91" t="str">
        <v>SPRIN2.1T1.5T0.4VA</v>
      </c>
    </row>
    <row r="7367" spans="1:27" s="91" customFormat="1" ht="15" customHeight="1" x14ac:dyDescent="0.35">
      <c r="A7367" s="310" t="s">
        <v>40226</v>
      </c>
      <c r="B7367" s="310" t="s">
        <v>40227</v>
      </c>
      <c r="C7367" s="310" t="s">
        <v>40228</v>
      </c>
      <c r="D7367" s="310" t="s">
        <v>40229</v>
      </c>
      <c r="E7367" s="310"/>
      <c r="F7367" s="310" t="s">
        <v>58</v>
      </c>
      <c r="G7367" s="310"/>
      <c r="H7367" s="314">
        <v>2</v>
      </c>
      <c r="I7367" s="314">
        <v>0.04</v>
      </c>
      <c r="J7367" s="310" t="s">
        <v>1181</v>
      </c>
      <c r="K7367" s="314">
        <v>35.572184</v>
      </c>
      <c r="L7367" s="314">
        <v>-85.563445999999999</v>
      </c>
      <c r="M7367" s="314" t="s">
        <v>38403</v>
      </c>
      <c r="N7367" s="310" t="s">
        <v>26290</v>
      </c>
      <c r="O7367" s="310" t="s">
        <v>40205</v>
      </c>
      <c r="P7367" s="314">
        <v>3</v>
      </c>
      <c r="Q7367" s="310" t="s">
        <v>40206</v>
      </c>
      <c r="R7367" s="310" t="s">
        <v>25812</v>
      </c>
      <c r="S7367" s="310" t="s">
        <v>26197</v>
      </c>
      <c r="T7367" s="310"/>
      <c r="U7367" s="310" t="s">
        <v>26198</v>
      </c>
      <c r="V7367" s="310" t="s">
        <v>26199</v>
      </c>
      <c r="X7367" s="91" t="s">
        <v>40230</v>
      </c>
      <c r="Y7367" s="97"/>
      <c r="AA7367" s="91" t="str">
        <v>SPRIN2.1T2.0VA</v>
      </c>
    </row>
    <row r="7368" spans="1:27" s="91" customFormat="1" ht="15" customHeight="1" x14ac:dyDescent="0.35">
      <c r="A7368" t="s">
        <v>21906</v>
      </c>
      <c r="B7368" t="s">
        <v>21905</v>
      </c>
      <c r="C7368" t="s">
        <v>21900</v>
      </c>
      <c r="D7368" t="s">
        <v>21907</v>
      </c>
      <c r="E7368"/>
      <c r="F7368" t="s">
        <v>75</v>
      </c>
      <c r="G7368"/>
      <c r="H7368">
        <v>0.2</v>
      </c>
      <c r="I7368">
        <v>2.96</v>
      </c>
      <c r="J7368" t="s">
        <v>153</v>
      </c>
      <c r="K7368">
        <v>36.275832999999999</v>
      </c>
      <c r="L7368">
        <v>-86.297776999999996</v>
      </c>
      <c r="M7368" s="100" t="s">
        <v>38431</v>
      </c>
      <c r="N7368" t="s">
        <v>26295</v>
      </c>
      <c r="O7368" t="s">
        <v>42872</v>
      </c>
      <c r="P7368">
        <v>4</v>
      </c>
      <c r="Q7368" t="s">
        <v>28499</v>
      </c>
      <c r="R7368" t="s">
        <v>25829</v>
      </c>
      <c r="S7368" t="s">
        <v>26197</v>
      </c>
      <c r="T7368"/>
      <c r="U7368" t="s">
        <v>26198</v>
      </c>
      <c r="V7368" t="s">
        <v>26199</v>
      </c>
      <c r="W7368" s="91" t="s">
        <v>21908</v>
      </c>
      <c r="X7368" s="91" t="s">
        <v>29606</v>
      </c>
      <c r="Y7368" s="97"/>
      <c r="AA7368" s="91" t="str">
        <v>SPRIN4.1T0.2WS</v>
      </c>
    </row>
    <row r="7369" spans="1:27" s="91" customFormat="1" ht="15" customHeight="1" x14ac:dyDescent="0.35">
      <c r="A7369" t="s">
        <v>28496</v>
      </c>
      <c r="B7369" t="s">
        <v>28495</v>
      </c>
      <c r="C7369" t="s">
        <v>28497</v>
      </c>
      <c r="D7369" t="s">
        <v>28498</v>
      </c>
      <c r="E7369"/>
      <c r="F7369" t="s">
        <v>33</v>
      </c>
      <c r="G7369" t="s">
        <v>75</v>
      </c>
      <c r="H7369">
        <v>0.1</v>
      </c>
      <c r="I7369">
        <v>0.1</v>
      </c>
      <c r="J7369" t="s">
        <v>153</v>
      </c>
      <c r="K7369">
        <v>36.263320999999998</v>
      </c>
      <c r="L7369">
        <v>-86.312421999999998</v>
      </c>
      <c r="M7369" s="100" t="s">
        <v>38431</v>
      </c>
      <c r="N7369" t="s">
        <v>26295</v>
      </c>
      <c r="O7369" t="s">
        <v>42872</v>
      </c>
      <c r="P7369">
        <v>4</v>
      </c>
      <c r="Q7369" t="s">
        <v>28499</v>
      </c>
      <c r="R7369" t="s">
        <v>25829</v>
      </c>
      <c r="S7369" t="s">
        <v>26197</v>
      </c>
      <c r="T7369"/>
      <c r="U7369" t="s">
        <v>26198</v>
      </c>
      <c r="V7369" t="s">
        <v>26199</v>
      </c>
      <c r="Y7369" s="97"/>
      <c r="AA7369" s="91" t="str">
        <v>SPRIN4.1T3.0T0.1WS</v>
      </c>
    </row>
    <row r="7370" spans="1:27" s="91" customFormat="1" ht="15" customHeight="1" x14ac:dyDescent="0.35">
      <c r="A7370" t="s">
        <v>28501</v>
      </c>
      <c r="B7370" t="s">
        <v>28500</v>
      </c>
      <c r="C7370" t="s">
        <v>28497</v>
      </c>
      <c r="D7370" t="s">
        <v>28502</v>
      </c>
      <c r="E7370"/>
      <c r="F7370" t="s">
        <v>33</v>
      </c>
      <c r="G7370" t="s">
        <v>75</v>
      </c>
      <c r="H7370">
        <v>0.3</v>
      </c>
      <c r="I7370">
        <v>0.1</v>
      </c>
      <c r="J7370" t="s">
        <v>153</v>
      </c>
      <c r="K7370">
        <v>36.266385999999997</v>
      </c>
      <c r="L7370">
        <v>-86.313160999999994</v>
      </c>
      <c r="M7370" s="100" t="s">
        <v>38431</v>
      </c>
      <c r="N7370" t="s">
        <v>26295</v>
      </c>
      <c r="O7370" t="s">
        <v>42872</v>
      </c>
      <c r="P7370">
        <v>4</v>
      </c>
      <c r="Q7370" t="s">
        <v>28499</v>
      </c>
      <c r="R7370" t="s">
        <v>25829</v>
      </c>
      <c r="S7370" t="s">
        <v>26197</v>
      </c>
      <c r="T7370"/>
      <c r="U7370" t="s">
        <v>26198</v>
      </c>
      <c r="V7370" t="s">
        <v>26199</v>
      </c>
      <c r="Y7370" s="97"/>
      <c r="AA7370" s="91" t="str">
        <v>SPRIN4.1T3.0T0.3WS</v>
      </c>
    </row>
    <row r="7371" spans="1:27" s="91" customFormat="1" ht="15" customHeight="1" x14ac:dyDescent="0.35">
      <c r="A7371" t="s">
        <v>40231</v>
      </c>
      <c r="B7371" t="s">
        <v>40232</v>
      </c>
      <c r="C7371" t="s">
        <v>40233</v>
      </c>
      <c r="D7371" t="s">
        <v>40234</v>
      </c>
      <c r="E7371"/>
      <c r="F7371" t="s">
        <v>58</v>
      </c>
      <c r="G7371"/>
      <c r="H7371">
        <v>0.2</v>
      </c>
      <c r="I7371">
        <v>0.05</v>
      </c>
      <c r="J7371" t="s">
        <v>1181</v>
      </c>
      <c r="K7371">
        <v>35.566667000000002</v>
      </c>
      <c r="L7371">
        <v>-85.552778000000004</v>
      </c>
      <c r="M7371" s="100" t="s">
        <v>38403</v>
      </c>
      <c r="N7371" t="s">
        <v>26290</v>
      </c>
      <c r="O7371" t="s">
        <v>40205</v>
      </c>
      <c r="P7371">
        <v>3</v>
      </c>
      <c r="Q7371" t="s">
        <v>40206</v>
      </c>
      <c r="R7371" t="s">
        <v>25812</v>
      </c>
      <c r="S7371" t="s">
        <v>26197</v>
      </c>
      <c r="T7371"/>
      <c r="U7371" t="s">
        <v>26198</v>
      </c>
      <c r="V7371" t="s">
        <v>26199</v>
      </c>
      <c r="X7371" s="91" t="s">
        <v>40235</v>
      </c>
      <c r="Y7371" s="97"/>
      <c r="AA7371" s="91" t="str">
        <v>SPRIN4.2T1.1T0.2VA</v>
      </c>
    </row>
    <row r="7372" spans="1:27" s="91" customFormat="1" ht="15" customHeight="1" x14ac:dyDescent="0.35">
      <c r="A7372" t="s">
        <v>21910</v>
      </c>
      <c r="B7372" t="s">
        <v>21909</v>
      </c>
      <c r="C7372" t="s">
        <v>21900</v>
      </c>
      <c r="D7372" t="s">
        <v>21911</v>
      </c>
      <c r="E7372"/>
      <c r="F7372" t="s">
        <v>27</v>
      </c>
      <c r="G7372"/>
      <c r="H7372">
        <v>0.1</v>
      </c>
      <c r="I7372">
        <v>0.5</v>
      </c>
      <c r="J7372" t="s">
        <v>207</v>
      </c>
      <c r="K7372">
        <v>36.182540000000003</v>
      </c>
      <c r="L7372">
        <v>-88.737110000000001</v>
      </c>
      <c r="M7372" s="100" t="s">
        <v>38404</v>
      </c>
      <c r="N7372" t="s">
        <v>26243</v>
      </c>
      <c r="O7372" t="s">
        <v>42367</v>
      </c>
      <c r="P7372">
        <v>5</v>
      </c>
      <c r="Q7372" t="s">
        <v>33809</v>
      </c>
      <c r="R7372" t="s">
        <v>25816</v>
      </c>
      <c r="S7372" t="s">
        <v>26197</v>
      </c>
      <c r="T7372"/>
      <c r="U7372" t="s">
        <v>26198</v>
      </c>
      <c r="V7372" t="s">
        <v>26199</v>
      </c>
      <c r="Y7372" s="97"/>
      <c r="AA7372" s="91" t="str">
        <v>SPRIN4.5T0.1WY</v>
      </c>
    </row>
    <row r="7373" spans="1:27" s="91" customFormat="1" ht="15" customHeight="1" x14ac:dyDescent="0.35">
      <c r="A7373" t="s">
        <v>21913</v>
      </c>
      <c r="B7373" t="s">
        <v>21912</v>
      </c>
      <c r="C7373" t="s">
        <v>21900</v>
      </c>
      <c r="D7373" t="s">
        <v>21914</v>
      </c>
      <c r="E7373"/>
      <c r="F7373" t="s">
        <v>9</v>
      </c>
      <c r="G7373"/>
      <c r="H7373">
        <v>0.4</v>
      </c>
      <c r="I7373">
        <v>0.17</v>
      </c>
      <c r="J7373" t="s">
        <v>207</v>
      </c>
      <c r="K7373">
        <v>36.186100000000003</v>
      </c>
      <c r="L7373">
        <v>-88.705600000000004</v>
      </c>
      <c r="M7373" s="100" t="s">
        <v>38404</v>
      </c>
      <c r="N7373" t="s">
        <v>26243</v>
      </c>
      <c r="O7373" t="s">
        <v>42367</v>
      </c>
      <c r="P7373">
        <v>5</v>
      </c>
      <c r="Q7373" t="s">
        <v>33810</v>
      </c>
      <c r="R7373" t="s">
        <v>25816</v>
      </c>
      <c r="S7373" t="s">
        <v>26197</v>
      </c>
      <c r="T7373"/>
      <c r="U7373" t="s">
        <v>26198</v>
      </c>
      <c r="V7373" t="s">
        <v>26199</v>
      </c>
      <c r="W7373" s="91" t="s">
        <v>21915</v>
      </c>
      <c r="X7373" s="91" t="s">
        <v>29606</v>
      </c>
      <c r="Y7373" s="97"/>
      <c r="AA7373" s="91" t="str">
        <v>SPRIN5.3T0.4WY</v>
      </c>
    </row>
    <row r="7374" spans="1:27" s="91" customFormat="1" ht="15" customHeight="1" x14ac:dyDescent="0.35">
      <c r="A7374" s="310" t="s">
        <v>43765</v>
      </c>
      <c r="B7374" s="310" t="s">
        <v>43766</v>
      </c>
      <c r="C7374" s="310" t="s">
        <v>21900</v>
      </c>
      <c r="D7374" s="310" t="s">
        <v>43767</v>
      </c>
      <c r="E7374" s="310"/>
      <c r="F7374" s="310" t="s">
        <v>9</v>
      </c>
      <c r="G7374" s="310"/>
      <c r="H7374" s="314">
        <v>1</v>
      </c>
      <c r="I7374" s="314">
        <v>0.45</v>
      </c>
      <c r="J7374" s="310" t="s">
        <v>3832</v>
      </c>
      <c r="K7374" s="314">
        <v>35.207000000000001</v>
      </c>
      <c r="L7374" s="314">
        <v>-88.990690000000001</v>
      </c>
      <c r="M7374" s="314" t="s">
        <v>38450</v>
      </c>
      <c r="N7374" s="310" t="s">
        <v>26319</v>
      </c>
      <c r="O7374" s="310" t="s">
        <v>43768</v>
      </c>
      <c r="P7374" s="314">
        <v>4</v>
      </c>
      <c r="Q7374" s="310" t="s">
        <v>43769</v>
      </c>
      <c r="R7374" s="310" t="s">
        <v>25828</v>
      </c>
      <c r="S7374" s="310" t="s">
        <v>26197</v>
      </c>
      <c r="T7374" s="310"/>
      <c r="U7374" s="310" t="s">
        <v>26198</v>
      </c>
      <c r="V7374" s="310" t="s">
        <v>26199</v>
      </c>
      <c r="Y7374" s="97"/>
      <c r="AA7374" s="91" t="str">
        <v>SPRIN6.9T0.9HR</v>
      </c>
    </row>
    <row r="7375" spans="1:27" s="91" customFormat="1" ht="15" customHeight="1" x14ac:dyDescent="0.35">
      <c r="A7375" s="310" t="s">
        <v>43770</v>
      </c>
      <c r="B7375" s="310" t="s">
        <v>43771</v>
      </c>
      <c r="C7375" s="310" t="s">
        <v>21900</v>
      </c>
      <c r="D7375" s="310" t="s">
        <v>43772</v>
      </c>
      <c r="E7375" s="310"/>
      <c r="F7375" s="310" t="s">
        <v>9</v>
      </c>
      <c r="G7375" s="310"/>
      <c r="H7375" s="314">
        <v>0.6</v>
      </c>
      <c r="I7375" s="314">
        <v>0.54</v>
      </c>
      <c r="J7375" s="310" t="s">
        <v>3832</v>
      </c>
      <c r="K7375" s="314">
        <v>35.205030000000001</v>
      </c>
      <c r="L7375" s="314">
        <v>-88.9983</v>
      </c>
      <c r="M7375" s="314" t="s">
        <v>38450</v>
      </c>
      <c r="N7375" s="310" t="s">
        <v>26319</v>
      </c>
      <c r="O7375" s="310" t="s">
        <v>43768</v>
      </c>
      <c r="P7375" s="314">
        <v>4</v>
      </c>
      <c r="Q7375" s="310" t="s">
        <v>43769</v>
      </c>
      <c r="R7375" s="310" t="s">
        <v>25828</v>
      </c>
      <c r="S7375" s="310" t="s">
        <v>26197</v>
      </c>
      <c r="T7375" s="310"/>
      <c r="U7375" s="310" t="s">
        <v>26198</v>
      </c>
      <c r="V7375" s="310" t="s">
        <v>26199</v>
      </c>
      <c r="Y7375" s="97"/>
      <c r="AA7375" s="91" t="str">
        <v>SPRIN7.4T0.6HR</v>
      </c>
    </row>
    <row r="7376" spans="1:27" s="91" customFormat="1" ht="15" customHeight="1" x14ac:dyDescent="0.35">
      <c r="A7376" t="s">
        <v>21917</v>
      </c>
      <c r="B7376" t="s">
        <v>21916</v>
      </c>
      <c r="C7376" t="s">
        <v>21918</v>
      </c>
      <c r="D7376" t="s">
        <v>21919</v>
      </c>
      <c r="E7376"/>
      <c r="F7376" t="s">
        <v>28983</v>
      </c>
      <c r="G7376"/>
      <c r="H7376">
        <v>0.4</v>
      </c>
      <c r="I7376">
        <v>1.66</v>
      </c>
      <c r="J7376" t="s">
        <v>244</v>
      </c>
      <c r="K7376">
        <v>36.456000000000003</v>
      </c>
      <c r="L7376">
        <v>-81.881</v>
      </c>
      <c r="M7376" s="100" t="s">
        <v>38455</v>
      </c>
      <c r="N7376" t="s">
        <v>26332</v>
      </c>
      <c r="O7376" t="s">
        <v>42295</v>
      </c>
      <c r="P7376">
        <v>1</v>
      </c>
      <c r="Q7376" t="s">
        <v>28503</v>
      </c>
      <c r="R7376" t="s">
        <v>25821</v>
      </c>
      <c r="S7376" t="s">
        <v>26197</v>
      </c>
      <c r="T7376"/>
      <c r="U7376" t="s">
        <v>26198</v>
      </c>
      <c r="V7376" t="s">
        <v>26204</v>
      </c>
      <c r="Y7376" s="97"/>
      <c r="AA7376" s="91" t="str">
        <v>SPRUC000.4JO</v>
      </c>
    </row>
    <row r="7377" spans="1:27" s="91" customFormat="1" ht="15" customHeight="1" x14ac:dyDescent="0.35">
      <c r="A7377" t="s">
        <v>36050</v>
      </c>
      <c r="B7377" t="s">
        <v>36051</v>
      </c>
      <c r="C7377" t="s">
        <v>36052</v>
      </c>
      <c r="D7377" t="s">
        <v>36053</v>
      </c>
      <c r="E7377"/>
      <c r="F7377" t="s">
        <v>58</v>
      </c>
      <c r="G7377"/>
      <c r="H7377">
        <v>4.2</v>
      </c>
      <c r="I7377">
        <v>0.9</v>
      </c>
      <c r="J7377" t="s">
        <v>814</v>
      </c>
      <c r="K7377">
        <v>36.483339999999998</v>
      </c>
      <c r="L7377">
        <v>-84.786510000000007</v>
      </c>
      <c r="M7377" s="100" t="s">
        <v>38426</v>
      </c>
      <c r="N7377" t="s">
        <v>26325</v>
      </c>
      <c r="O7377" t="s">
        <v>43368</v>
      </c>
      <c r="P7377">
        <v>4</v>
      </c>
      <c r="Q7377" t="s">
        <v>36054</v>
      </c>
      <c r="R7377" t="s">
        <v>25812</v>
      </c>
      <c r="S7377" t="s">
        <v>26197</v>
      </c>
      <c r="T7377"/>
      <c r="U7377" t="s">
        <v>26198</v>
      </c>
      <c r="V7377" t="s">
        <v>26199</v>
      </c>
      <c r="Y7377" s="97"/>
      <c r="AA7377" s="91" t="str">
        <v>SPRUC004.2FE</v>
      </c>
    </row>
    <row r="7378" spans="1:27" s="91" customFormat="1" ht="15" customHeight="1" x14ac:dyDescent="0.35">
      <c r="A7378" t="s">
        <v>21921</v>
      </c>
      <c r="B7378" t="s">
        <v>21920</v>
      </c>
      <c r="C7378" t="s">
        <v>21922</v>
      </c>
      <c r="D7378" t="s">
        <v>21923</v>
      </c>
      <c r="E7378"/>
      <c r="F7378" t="s">
        <v>33</v>
      </c>
      <c r="G7378"/>
      <c r="H7378">
        <v>1.2</v>
      </c>
      <c r="I7378">
        <v>1.73</v>
      </c>
      <c r="J7378" t="s">
        <v>95</v>
      </c>
      <c r="K7378">
        <v>35.938209999999998</v>
      </c>
      <c r="L7378">
        <v>-86.816500000000005</v>
      </c>
      <c r="M7378" s="100" t="s">
        <v>38379</v>
      </c>
      <c r="N7378" t="s">
        <v>26205</v>
      </c>
      <c r="O7378" t="s">
        <v>42128</v>
      </c>
      <c r="P7378">
        <v>1</v>
      </c>
      <c r="Q7378" t="s">
        <v>28504</v>
      </c>
      <c r="R7378" t="s">
        <v>25829</v>
      </c>
      <c r="S7378" t="s">
        <v>26197</v>
      </c>
      <c r="T7378"/>
      <c r="U7378" t="s">
        <v>26198</v>
      </c>
      <c r="V7378" t="s">
        <v>26199</v>
      </c>
      <c r="Y7378" s="97"/>
      <c r="AA7378" s="91" t="str">
        <v>SPSPE001.2WI</v>
      </c>
    </row>
    <row r="7379" spans="1:27" s="91" customFormat="1" ht="15" customHeight="1" x14ac:dyDescent="0.35">
      <c r="A7379" t="s">
        <v>21927</v>
      </c>
      <c r="B7379" t="s">
        <v>21926</v>
      </c>
      <c r="C7379" t="s">
        <v>21928</v>
      </c>
      <c r="D7379" t="s">
        <v>15750</v>
      </c>
      <c r="E7379"/>
      <c r="F7379" t="s">
        <v>27</v>
      </c>
      <c r="G7379"/>
      <c r="H7379">
        <v>1.9</v>
      </c>
      <c r="I7379">
        <v>3.52</v>
      </c>
      <c r="J7379" t="s">
        <v>448</v>
      </c>
      <c r="K7379">
        <v>36.051319999999997</v>
      </c>
      <c r="L7379">
        <v>-89.102850000000004</v>
      </c>
      <c r="M7379" s="100" t="s">
        <v>38429</v>
      </c>
      <c r="N7379" t="s">
        <v>26286</v>
      </c>
      <c r="O7379" t="s">
        <v>42737</v>
      </c>
      <c r="P7379">
        <v>2</v>
      </c>
      <c r="Q7379" t="s">
        <v>28506</v>
      </c>
      <c r="R7379" t="s">
        <v>25816</v>
      </c>
      <c r="S7379" t="s">
        <v>26197</v>
      </c>
      <c r="T7379"/>
      <c r="U7379" t="s">
        <v>26198</v>
      </c>
      <c r="V7379" t="s">
        <v>26199</v>
      </c>
      <c r="Y7379" s="97"/>
      <c r="AA7379" s="91" t="str">
        <v>SQUIR001.9GI</v>
      </c>
    </row>
    <row r="7380" spans="1:27" s="91" customFormat="1" ht="15" customHeight="1" x14ac:dyDescent="0.35">
      <c r="A7380" t="s">
        <v>21930</v>
      </c>
      <c r="B7380" t="s">
        <v>21929</v>
      </c>
      <c r="C7380" t="s">
        <v>21931</v>
      </c>
      <c r="D7380" t="s">
        <v>21932</v>
      </c>
      <c r="E7380"/>
      <c r="F7380" t="s">
        <v>27</v>
      </c>
      <c r="G7380" t="s">
        <v>929</v>
      </c>
      <c r="H7380">
        <v>1.7</v>
      </c>
      <c r="I7380">
        <v>37.29</v>
      </c>
      <c r="J7380" t="s">
        <v>619</v>
      </c>
      <c r="K7380">
        <v>36.438200000000002</v>
      </c>
      <c r="L7380">
        <v>-89.258830000000003</v>
      </c>
      <c r="M7380" s="100" t="s">
        <v>38448</v>
      </c>
      <c r="N7380" t="s">
        <v>619</v>
      </c>
      <c r="O7380" t="s">
        <v>42339</v>
      </c>
      <c r="P7380">
        <v>5</v>
      </c>
      <c r="Q7380" t="s">
        <v>33247</v>
      </c>
      <c r="R7380" t="s">
        <v>25816</v>
      </c>
      <c r="S7380" t="s">
        <v>26197</v>
      </c>
      <c r="T7380"/>
      <c r="U7380" t="s">
        <v>26198</v>
      </c>
      <c r="V7380" t="s">
        <v>26199</v>
      </c>
      <c r="W7380" s="91" t="s">
        <v>21933</v>
      </c>
      <c r="X7380" s="91" t="s">
        <v>38162</v>
      </c>
      <c r="Y7380" s="97"/>
      <c r="AA7380" s="91" t="str">
        <v>SREEL001.7OB</v>
      </c>
    </row>
    <row r="7381" spans="1:27" s="91" customFormat="1" ht="15" customHeight="1" x14ac:dyDescent="0.35">
      <c r="A7381" t="s">
        <v>21935</v>
      </c>
      <c r="B7381" t="s">
        <v>21934</v>
      </c>
      <c r="C7381" t="s">
        <v>21931</v>
      </c>
      <c r="D7381" t="s">
        <v>21936</v>
      </c>
      <c r="E7381"/>
      <c r="F7381" t="s">
        <v>929</v>
      </c>
      <c r="G7381"/>
      <c r="H7381">
        <v>5.5</v>
      </c>
      <c r="I7381">
        <v>17.399999999999999</v>
      </c>
      <c r="J7381" t="s">
        <v>619</v>
      </c>
      <c r="K7381">
        <v>36.407719999999998</v>
      </c>
      <c r="L7381">
        <v>-89.255859999999998</v>
      </c>
      <c r="M7381" s="100" t="s">
        <v>38448</v>
      </c>
      <c r="N7381" t="s">
        <v>619</v>
      </c>
      <c r="O7381" t="s">
        <v>42339</v>
      </c>
      <c r="P7381">
        <v>5</v>
      </c>
      <c r="Q7381" t="s">
        <v>33247</v>
      </c>
      <c r="R7381" t="s">
        <v>25816</v>
      </c>
      <c r="S7381" t="s">
        <v>26197</v>
      </c>
      <c r="T7381"/>
      <c r="U7381" t="s">
        <v>26198</v>
      </c>
      <c r="V7381" t="s">
        <v>26199</v>
      </c>
      <c r="Y7381" s="97"/>
      <c r="AA7381" s="91" t="str">
        <v>SREEL005.5OB</v>
      </c>
    </row>
    <row r="7382" spans="1:27" s="91" customFormat="1" ht="15" customHeight="1" x14ac:dyDescent="0.35">
      <c r="A7382" t="s">
        <v>21938</v>
      </c>
      <c r="B7382" t="s">
        <v>21937</v>
      </c>
      <c r="C7382" t="s">
        <v>21931</v>
      </c>
      <c r="D7382" t="s">
        <v>21939</v>
      </c>
      <c r="E7382"/>
      <c r="F7382" t="s">
        <v>929</v>
      </c>
      <c r="G7382"/>
      <c r="H7382">
        <v>7.2</v>
      </c>
      <c r="I7382">
        <v>15.37</v>
      </c>
      <c r="J7382" t="s">
        <v>619</v>
      </c>
      <c r="K7382">
        <v>36.390099999999997</v>
      </c>
      <c r="L7382">
        <v>-89.256299999999996</v>
      </c>
      <c r="M7382" s="100" t="s">
        <v>38448</v>
      </c>
      <c r="N7382" t="s">
        <v>619</v>
      </c>
      <c r="O7382" t="s">
        <v>42339</v>
      </c>
      <c r="P7382">
        <v>5</v>
      </c>
      <c r="Q7382" t="s">
        <v>33247</v>
      </c>
      <c r="R7382" t="s">
        <v>25816</v>
      </c>
      <c r="S7382" t="s">
        <v>26197</v>
      </c>
      <c r="T7382"/>
      <c r="U7382" t="s">
        <v>26198</v>
      </c>
      <c r="V7382" t="s">
        <v>26199</v>
      </c>
      <c r="X7382" s="91" t="s">
        <v>30466</v>
      </c>
      <c r="Y7382" s="97"/>
      <c r="AA7382" s="91" t="str">
        <v>SREEL007.2OB</v>
      </c>
    </row>
    <row r="7383" spans="1:27" s="91" customFormat="1" ht="15" customHeight="1" x14ac:dyDescent="0.35">
      <c r="A7383" t="s">
        <v>21941</v>
      </c>
      <c r="B7383" t="s">
        <v>21940</v>
      </c>
      <c r="C7383" t="s">
        <v>21942</v>
      </c>
      <c r="D7383" t="s">
        <v>21943</v>
      </c>
      <c r="E7383"/>
      <c r="F7383" t="s">
        <v>29083</v>
      </c>
      <c r="G7383"/>
      <c r="H7383">
        <v>2.5</v>
      </c>
      <c r="I7383">
        <v>23.32</v>
      </c>
      <c r="J7383" t="s">
        <v>22</v>
      </c>
      <c r="K7383">
        <v>36.436667</v>
      </c>
      <c r="L7383">
        <v>-87.999555999999998</v>
      </c>
      <c r="M7383" s="100" t="s">
        <v>38392</v>
      </c>
      <c r="N7383" t="s">
        <v>26221</v>
      </c>
      <c r="O7383" t="s">
        <v>42355</v>
      </c>
      <c r="P7383">
        <v>3</v>
      </c>
      <c r="Q7383" t="s">
        <v>33811</v>
      </c>
      <c r="R7383" t="s">
        <v>25829</v>
      </c>
      <c r="S7383" t="s">
        <v>26197</v>
      </c>
      <c r="T7383"/>
      <c r="U7383" t="s">
        <v>26198</v>
      </c>
      <c r="V7383" t="s">
        <v>26199</v>
      </c>
      <c r="Y7383" s="97"/>
      <c r="AA7383" s="91" t="str">
        <v>SROCK002.5ST</v>
      </c>
    </row>
    <row r="7384" spans="1:27" s="91" customFormat="1" ht="15" customHeight="1" x14ac:dyDescent="0.35">
      <c r="A7384" t="s">
        <v>21945</v>
      </c>
      <c r="B7384" t="s">
        <v>21944</v>
      </c>
      <c r="C7384" t="s">
        <v>21942</v>
      </c>
      <c r="D7384" t="s">
        <v>11583</v>
      </c>
      <c r="E7384"/>
      <c r="F7384" t="s">
        <v>29083</v>
      </c>
      <c r="G7384"/>
      <c r="H7384">
        <v>4.2</v>
      </c>
      <c r="I7384">
        <v>23</v>
      </c>
      <c r="J7384" t="s">
        <v>22</v>
      </c>
      <c r="K7384">
        <v>36.437080000000002</v>
      </c>
      <c r="L7384">
        <v>-87.971620000000001</v>
      </c>
      <c r="M7384" s="100" t="s">
        <v>38392</v>
      </c>
      <c r="N7384" t="s">
        <v>26221</v>
      </c>
      <c r="O7384" t="s">
        <v>42355</v>
      </c>
      <c r="P7384">
        <v>3</v>
      </c>
      <c r="Q7384" t="s">
        <v>33811</v>
      </c>
      <c r="R7384" t="s">
        <v>25829</v>
      </c>
      <c r="S7384" t="s">
        <v>26197</v>
      </c>
      <c r="T7384"/>
      <c r="U7384" t="s">
        <v>26198</v>
      </c>
      <c r="V7384" t="s">
        <v>26199</v>
      </c>
      <c r="W7384" s="91" t="s">
        <v>36055</v>
      </c>
      <c r="Y7384" s="97"/>
      <c r="AA7384" s="91" t="str">
        <v>SROCK004.2ST</v>
      </c>
    </row>
    <row r="7385" spans="1:27" s="91" customFormat="1" ht="15" customHeight="1" x14ac:dyDescent="0.35">
      <c r="A7385" t="s">
        <v>21947</v>
      </c>
      <c r="B7385" t="s">
        <v>21946</v>
      </c>
      <c r="C7385" t="s">
        <v>21948</v>
      </c>
      <c r="D7385" t="s">
        <v>21949</v>
      </c>
      <c r="E7385"/>
      <c r="F7385" t="s">
        <v>44</v>
      </c>
      <c r="G7385"/>
      <c r="H7385">
        <v>0.8</v>
      </c>
      <c r="I7385">
        <v>0.43</v>
      </c>
      <c r="J7385" t="s">
        <v>766</v>
      </c>
      <c r="K7385">
        <v>35.354750000000003</v>
      </c>
      <c r="L7385">
        <v>-85.123429999999999</v>
      </c>
      <c r="M7385" s="100" t="s">
        <v>38386</v>
      </c>
      <c r="N7385" t="s">
        <v>29084</v>
      </c>
      <c r="O7385" t="s">
        <v>42561</v>
      </c>
      <c r="P7385">
        <v>3</v>
      </c>
      <c r="Q7385" t="s">
        <v>28188</v>
      </c>
      <c r="R7385" t="s">
        <v>25802</v>
      </c>
      <c r="S7385" t="s">
        <v>26197</v>
      </c>
      <c r="T7385"/>
      <c r="U7385" t="s">
        <v>26198</v>
      </c>
      <c r="V7385" t="s">
        <v>26204</v>
      </c>
      <c r="Y7385" s="97"/>
      <c r="AA7385" s="91" t="str">
        <v>SSALE000.8HM</v>
      </c>
    </row>
    <row r="7386" spans="1:27" s="91" customFormat="1" ht="15" customHeight="1" x14ac:dyDescent="0.35">
      <c r="A7386" t="s">
        <v>21951</v>
      </c>
      <c r="B7386" t="s">
        <v>21950</v>
      </c>
      <c r="C7386" t="s">
        <v>21952</v>
      </c>
      <c r="D7386" t="s">
        <v>21953</v>
      </c>
      <c r="E7386"/>
      <c r="F7386" t="s">
        <v>28994</v>
      </c>
      <c r="G7386" t="s">
        <v>44</v>
      </c>
      <c r="H7386">
        <v>0.1</v>
      </c>
      <c r="I7386">
        <v>1.4</v>
      </c>
      <c r="J7386" t="s">
        <v>64</v>
      </c>
      <c r="K7386">
        <v>36.200699999999998</v>
      </c>
      <c r="L7386">
        <v>-83.01934</v>
      </c>
      <c r="M7386" s="100" t="s">
        <v>38387</v>
      </c>
      <c r="N7386" t="s">
        <v>26214</v>
      </c>
      <c r="O7386" t="s">
        <v>42189</v>
      </c>
      <c r="P7386">
        <v>5</v>
      </c>
      <c r="Q7386" t="s">
        <v>33812</v>
      </c>
      <c r="R7386" t="s">
        <v>25821</v>
      </c>
      <c r="S7386" t="s">
        <v>26197</v>
      </c>
      <c r="T7386"/>
      <c r="U7386" t="s">
        <v>26198</v>
      </c>
      <c r="V7386" t="s">
        <v>26204</v>
      </c>
      <c r="Y7386" s="97"/>
      <c r="AA7386" s="91" t="str">
        <v>SSPRI000.1GE</v>
      </c>
    </row>
    <row r="7387" spans="1:27" s="91" customFormat="1" ht="15" customHeight="1" x14ac:dyDescent="0.35">
      <c r="A7387" t="s">
        <v>21955</v>
      </c>
      <c r="B7387" t="s">
        <v>21954</v>
      </c>
      <c r="C7387" t="s">
        <v>21952</v>
      </c>
      <c r="D7387" t="s">
        <v>21956</v>
      </c>
      <c r="E7387"/>
      <c r="F7387" t="s">
        <v>29083</v>
      </c>
      <c r="G7387"/>
      <c r="H7387">
        <v>0.1</v>
      </c>
      <c r="I7387">
        <v>0.4</v>
      </c>
      <c r="J7387" t="s">
        <v>166</v>
      </c>
      <c r="K7387">
        <v>36.53472</v>
      </c>
      <c r="L7387">
        <v>-87.304169999999999</v>
      </c>
      <c r="M7387" s="100" t="s">
        <v>38413</v>
      </c>
      <c r="N7387" t="s">
        <v>26250</v>
      </c>
      <c r="O7387" t="s">
        <v>43058</v>
      </c>
      <c r="P7387">
        <v>4</v>
      </c>
      <c r="Q7387" t="s">
        <v>28507</v>
      </c>
      <c r="R7387" t="s">
        <v>25829</v>
      </c>
      <c r="S7387" t="s">
        <v>26197</v>
      </c>
      <c r="T7387"/>
      <c r="U7387" t="s">
        <v>26198</v>
      </c>
      <c r="V7387" t="s">
        <v>26199</v>
      </c>
      <c r="W7387" s="91" t="s">
        <v>21957</v>
      </c>
      <c r="X7387" s="91" t="s">
        <v>33813</v>
      </c>
      <c r="Y7387" s="97"/>
      <c r="AA7387" s="91" t="str">
        <v>SSPRI000.1MT</v>
      </c>
    </row>
    <row r="7388" spans="1:27" s="91" customFormat="1" ht="15" customHeight="1" x14ac:dyDescent="0.35">
      <c r="A7388" t="s">
        <v>21959</v>
      </c>
      <c r="B7388" t="s">
        <v>21958</v>
      </c>
      <c r="C7388" t="s">
        <v>21960</v>
      </c>
      <c r="D7388" t="s">
        <v>21961</v>
      </c>
      <c r="E7388"/>
      <c r="F7388" t="s">
        <v>33</v>
      </c>
      <c r="G7388"/>
      <c r="H7388">
        <v>0.1</v>
      </c>
      <c r="I7388">
        <v>1.81</v>
      </c>
      <c r="J7388" t="s">
        <v>95</v>
      </c>
      <c r="K7388">
        <v>35.806944000000001</v>
      </c>
      <c r="L7388">
        <v>-87.068888999999999</v>
      </c>
      <c r="M7388" s="100" t="s">
        <v>38382</v>
      </c>
      <c r="N7388" t="s">
        <v>26210</v>
      </c>
      <c r="O7388" t="s">
        <v>42238</v>
      </c>
      <c r="P7388">
        <v>3</v>
      </c>
      <c r="Q7388" t="s">
        <v>33814</v>
      </c>
      <c r="R7388" t="s">
        <v>25829</v>
      </c>
      <c r="S7388" t="s">
        <v>26197</v>
      </c>
      <c r="T7388"/>
      <c r="U7388" t="s">
        <v>26198</v>
      </c>
      <c r="V7388" t="s">
        <v>26199</v>
      </c>
      <c r="Y7388" s="97"/>
      <c r="AA7388" s="91" t="str">
        <v>SSPRI000.1WI</v>
      </c>
    </row>
    <row r="7389" spans="1:27" s="91" customFormat="1" ht="15" customHeight="1" x14ac:dyDescent="0.35">
      <c r="A7389" t="s">
        <v>21963</v>
      </c>
      <c r="B7389" t="s">
        <v>21962</v>
      </c>
      <c r="C7389" t="s">
        <v>21964</v>
      </c>
      <c r="D7389" t="s">
        <v>21965</v>
      </c>
      <c r="E7389"/>
      <c r="F7389" t="s">
        <v>75</v>
      </c>
      <c r="G7389"/>
      <c r="H7389">
        <v>0.1</v>
      </c>
      <c r="I7389">
        <v>1.42</v>
      </c>
      <c r="J7389" t="s">
        <v>153</v>
      </c>
      <c r="K7389">
        <v>36.231380000000001</v>
      </c>
      <c r="L7389">
        <v>-86.505189999999999</v>
      </c>
      <c r="M7389" s="100" t="s">
        <v>38431</v>
      </c>
      <c r="N7389" t="s">
        <v>26295</v>
      </c>
      <c r="O7389" t="s">
        <v>42232</v>
      </c>
      <c r="P7389">
        <v>4</v>
      </c>
      <c r="Q7389" t="s">
        <v>27992</v>
      </c>
      <c r="R7389" t="s">
        <v>25829</v>
      </c>
      <c r="S7389" t="s">
        <v>26197</v>
      </c>
      <c r="T7389"/>
      <c r="U7389" t="s">
        <v>26198</v>
      </c>
      <c r="V7389" t="s">
        <v>26199</v>
      </c>
      <c r="Y7389" s="97"/>
      <c r="AA7389" s="91" t="str">
        <v>SSPRI000.1WS</v>
      </c>
    </row>
    <row r="7390" spans="1:27" s="91" customFormat="1" ht="15" customHeight="1" x14ac:dyDescent="0.35">
      <c r="A7390" t="s">
        <v>21967</v>
      </c>
      <c r="B7390" t="s">
        <v>21966</v>
      </c>
      <c r="C7390" t="s">
        <v>21968</v>
      </c>
      <c r="D7390" t="s">
        <v>21969</v>
      </c>
      <c r="E7390"/>
      <c r="F7390" t="s">
        <v>75</v>
      </c>
      <c r="G7390"/>
      <c r="H7390">
        <v>0.3</v>
      </c>
      <c r="I7390">
        <v>5.37</v>
      </c>
      <c r="J7390" t="s">
        <v>153</v>
      </c>
      <c r="K7390">
        <v>36.146999999999998</v>
      </c>
      <c r="L7390">
        <v>-86.235709999999997</v>
      </c>
      <c r="M7390" s="100" t="s">
        <v>38431</v>
      </c>
      <c r="N7390" t="s">
        <v>26295</v>
      </c>
      <c r="O7390" t="s">
        <v>42872</v>
      </c>
      <c r="P7390">
        <v>4</v>
      </c>
      <c r="Q7390" t="s">
        <v>33815</v>
      </c>
      <c r="R7390" t="s">
        <v>25829</v>
      </c>
      <c r="S7390" t="s">
        <v>26197</v>
      </c>
      <c r="T7390"/>
      <c r="U7390" t="s">
        <v>26198</v>
      </c>
      <c r="V7390" t="s">
        <v>26199</v>
      </c>
      <c r="Y7390" s="97"/>
      <c r="AA7390" s="91" t="str">
        <v>SSPRI000.3WS</v>
      </c>
    </row>
    <row r="7391" spans="1:27" s="91" customFormat="1" ht="15" customHeight="1" x14ac:dyDescent="0.35">
      <c r="A7391" t="s">
        <v>21971</v>
      </c>
      <c r="B7391" t="s">
        <v>21970</v>
      </c>
      <c r="C7391" t="s">
        <v>21972</v>
      </c>
      <c r="D7391" t="s">
        <v>21973</v>
      </c>
      <c r="E7391"/>
      <c r="F7391" t="s">
        <v>29083</v>
      </c>
      <c r="G7391"/>
      <c r="H7391">
        <v>1.5</v>
      </c>
      <c r="I7391">
        <v>3.55</v>
      </c>
      <c r="J7391" t="s">
        <v>166</v>
      </c>
      <c r="K7391">
        <v>36.404049999999998</v>
      </c>
      <c r="L7391">
        <v>-87.346239999999995</v>
      </c>
      <c r="M7391" s="100" t="s">
        <v>38380</v>
      </c>
      <c r="N7391" t="s">
        <v>26208</v>
      </c>
      <c r="O7391" t="s">
        <v>42886</v>
      </c>
      <c r="P7391">
        <v>5</v>
      </c>
      <c r="Q7391" t="s">
        <v>33816</v>
      </c>
      <c r="R7391" t="s">
        <v>25829</v>
      </c>
      <c r="S7391" t="s">
        <v>26197</v>
      </c>
      <c r="T7391"/>
      <c r="U7391" t="s">
        <v>26198</v>
      </c>
      <c r="V7391" t="s">
        <v>26199</v>
      </c>
      <c r="X7391" s="91" t="s">
        <v>36056</v>
      </c>
      <c r="Y7391" s="97"/>
      <c r="AA7391" s="91" t="str">
        <v>SSPRI001.5MT</v>
      </c>
    </row>
    <row r="7392" spans="1:27" s="91" customFormat="1" ht="15" customHeight="1" x14ac:dyDescent="0.35">
      <c r="A7392" t="s">
        <v>21975</v>
      </c>
      <c r="B7392" t="s">
        <v>21974</v>
      </c>
      <c r="C7392" t="s">
        <v>21976</v>
      </c>
      <c r="D7392" t="s">
        <v>21977</v>
      </c>
      <c r="E7392"/>
      <c r="F7392" t="s">
        <v>29083</v>
      </c>
      <c r="G7392"/>
      <c r="H7392">
        <v>0.1</v>
      </c>
      <c r="I7392">
        <v>3.31</v>
      </c>
      <c r="J7392" t="s">
        <v>868</v>
      </c>
      <c r="K7392">
        <v>36.226419999999997</v>
      </c>
      <c r="L7392">
        <v>-87.545649999999995</v>
      </c>
      <c r="M7392" s="100" t="s">
        <v>38380</v>
      </c>
      <c r="N7392" t="s">
        <v>26208</v>
      </c>
      <c r="O7392" t="s">
        <v>43108</v>
      </c>
      <c r="P7392">
        <v>5</v>
      </c>
      <c r="Q7392" t="s">
        <v>33817</v>
      </c>
      <c r="R7392" t="s">
        <v>25829</v>
      </c>
      <c r="S7392" t="s">
        <v>26197</v>
      </c>
      <c r="T7392"/>
      <c r="U7392" t="s">
        <v>26198</v>
      </c>
      <c r="V7392" t="s">
        <v>26199</v>
      </c>
      <c r="Y7392" s="97"/>
      <c r="AA7392" s="91" t="str">
        <v>SSTRA000.1HO</v>
      </c>
    </row>
    <row r="7393" spans="1:27" s="91" customFormat="1" ht="15" customHeight="1" x14ac:dyDescent="0.35">
      <c r="A7393" t="s">
        <v>21979</v>
      </c>
      <c r="B7393" t="s">
        <v>21978</v>
      </c>
      <c r="C7393" t="s">
        <v>21980</v>
      </c>
      <c r="D7393" t="s">
        <v>21981</v>
      </c>
      <c r="E7393"/>
      <c r="F7393" t="s">
        <v>29089</v>
      </c>
      <c r="G7393"/>
      <c r="H7393">
        <v>0.1</v>
      </c>
      <c r="I7393">
        <v>6.9</v>
      </c>
      <c r="J7393" t="s">
        <v>583</v>
      </c>
      <c r="K7393">
        <v>35.145600000000002</v>
      </c>
      <c r="L7393">
        <v>-85.388300000000001</v>
      </c>
      <c r="M7393" s="100" t="s">
        <v>38386</v>
      </c>
      <c r="N7393" t="s">
        <v>29084</v>
      </c>
      <c r="O7393" t="s">
        <v>42396</v>
      </c>
      <c r="P7393">
        <v>4</v>
      </c>
      <c r="Q7393" t="s">
        <v>28508</v>
      </c>
      <c r="R7393" t="s">
        <v>25802</v>
      </c>
      <c r="S7393" t="s">
        <v>26197</v>
      </c>
      <c r="T7393"/>
      <c r="U7393" t="s">
        <v>26198</v>
      </c>
      <c r="V7393" t="s">
        <v>26199</v>
      </c>
      <c r="X7393" s="91" t="s">
        <v>36057</v>
      </c>
      <c r="Y7393" s="97"/>
      <c r="AA7393" s="91" t="str">
        <v>SSUCK000.1MI</v>
      </c>
    </row>
    <row r="7394" spans="1:27" s="91" customFormat="1" ht="15" customHeight="1" x14ac:dyDescent="0.35">
      <c r="A7394" t="s">
        <v>21983</v>
      </c>
      <c r="B7394" t="s">
        <v>21982</v>
      </c>
      <c r="C7394" t="s">
        <v>21984</v>
      </c>
      <c r="D7394" t="s">
        <v>21985</v>
      </c>
      <c r="E7394"/>
      <c r="F7394" t="s">
        <v>58</v>
      </c>
      <c r="G7394"/>
      <c r="H7394">
        <v>0.2</v>
      </c>
      <c r="I7394">
        <v>0.08</v>
      </c>
      <c r="J7394" t="s">
        <v>583</v>
      </c>
      <c r="K7394">
        <v>35.201880000000003</v>
      </c>
      <c r="L7394">
        <v>-85.439220000000006</v>
      </c>
      <c r="M7394" s="100" t="s">
        <v>38386</v>
      </c>
      <c r="N7394" t="s">
        <v>29084</v>
      </c>
      <c r="O7394" t="s">
        <v>42396</v>
      </c>
      <c r="P7394">
        <v>4</v>
      </c>
      <c r="Q7394" t="s">
        <v>28508</v>
      </c>
      <c r="R7394" t="s">
        <v>25802</v>
      </c>
      <c r="S7394" t="s">
        <v>26197</v>
      </c>
      <c r="T7394"/>
      <c r="U7394" t="s">
        <v>26198</v>
      </c>
      <c r="V7394" t="s">
        <v>26199</v>
      </c>
      <c r="Y7394" s="97"/>
      <c r="AA7394" s="91" t="str">
        <v>SSUCK4.8T0.5T0.2MI</v>
      </c>
    </row>
    <row r="7395" spans="1:27" s="91" customFormat="1" ht="15" customHeight="1" x14ac:dyDescent="0.35">
      <c r="A7395" s="310" t="s">
        <v>21987</v>
      </c>
      <c r="B7395" s="310" t="s">
        <v>21986</v>
      </c>
      <c r="C7395" s="310" t="s">
        <v>21988</v>
      </c>
      <c r="D7395" s="310" t="s">
        <v>8659</v>
      </c>
      <c r="E7395" s="310"/>
      <c r="F7395" s="310" t="s">
        <v>324</v>
      </c>
      <c r="G7395" s="310"/>
      <c r="H7395" s="314">
        <v>0.1</v>
      </c>
      <c r="I7395" s="314">
        <v>1.81</v>
      </c>
      <c r="J7395" s="310" t="s">
        <v>950</v>
      </c>
      <c r="K7395" s="314">
        <v>36.126393999999998</v>
      </c>
      <c r="L7395" s="314">
        <v>-84.420541</v>
      </c>
      <c r="M7395" s="100" t="s">
        <v>38426</v>
      </c>
      <c r="N7395" s="310" t="s">
        <v>26325</v>
      </c>
      <c r="O7395" s="310" t="s">
        <v>42757</v>
      </c>
      <c r="P7395" s="314">
        <v>4</v>
      </c>
      <c r="Q7395" s="310" t="s">
        <v>33818</v>
      </c>
      <c r="R7395" s="310" t="s">
        <v>25825</v>
      </c>
      <c r="S7395" s="310" t="s">
        <v>26197</v>
      </c>
      <c r="T7395" s="310"/>
      <c r="U7395" s="310" t="s">
        <v>26198</v>
      </c>
      <c r="V7395" s="310" t="s">
        <v>26204</v>
      </c>
      <c r="Y7395" s="97"/>
      <c r="AA7395" s="91" t="str">
        <v>STALL000.1AN</v>
      </c>
    </row>
    <row r="7396" spans="1:27" s="91" customFormat="1" ht="15" customHeight="1" x14ac:dyDescent="0.35">
      <c r="A7396" s="310" t="s">
        <v>21990</v>
      </c>
      <c r="B7396" s="310" t="s">
        <v>21989</v>
      </c>
      <c r="C7396" s="310" t="s">
        <v>21991</v>
      </c>
      <c r="D7396" s="310" t="s">
        <v>21992</v>
      </c>
      <c r="E7396" s="310"/>
      <c r="F7396" s="310" t="s">
        <v>44</v>
      </c>
      <c r="G7396" s="310"/>
      <c r="H7396" s="314">
        <v>3</v>
      </c>
      <c r="I7396" s="314">
        <v>9.58</v>
      </c>
      <c r="J7396" s="310" t="s">
        <v>878</v>
      </c>
      <c r="K7396" s="314">
        <v>35.777000000000001</v>
      </c>
      <c r="L7396" s="314">
        <v>-84.527699999999996</v>
      </c>
      <c r="M7396" s="100" t="s">
        <v>38415</v>
      </c>
      <c r="N7396" s="310" t="s">
        <v>26602</v>
      </c>
      <c r="O7396" s="310" t="s">
        <v>42261</v>
      </c>
      <c r="P7396" s="314">
        <v>1</v>
      </c>
      <c r="Q7396" s="310" t="s">
        <v>33819</v>
      </c>
      <c r="R7396" s="310" t="s">
        <v>25825</v>
      </c>
      <c r="S7396" s="310" t="s">
        <v>26197</v>
      </c>
      <c r="T7396" s="310"/>
      <c r="U7396" s="310" t="s">
        <v>26198</v>
      </c>
      <c r="V7396" s="310" t="s">
        <v>26204</v>
      </c>
      <c r="X7396" s="91" t="s">
        <v>33820</v>
      </c>
      <c r="Y7396" s="97"/>
      <c r="AA7396" s="91" t="str">
        <v>STAMP003.0RO</v>
      </c>
    </row>
    <row r="7397" spans="1:27" s="91" customFormat="1" ht="15" customHeight="1" x14ac:dyDescent="0.35">
      <c r="A7397" s="310" t="s">
        <v>21994</v>
      </c>
      <c r="B7397" s="310" t="s">
        <v>21993</v>
      </c>
      <c r="C7397" s="310" t="s">
        <v>21995</v>
      </c>
      <c r="D7397" s="310" t="s">
        <v>21996</v>
      </c>
      <c r="E7397" s="310"/>
      <c r="F7397" s="310" t="s">
        <v>115</v>
      </c>
      <c r="G7397" s="310"/>
      <c r="H7397" s="314">
        <v>0.9</v>
      </c>
      <c r="I7397" s="314">
        <v>14.56</v>
      </c>
      <c r="J7397" s="310" t="s">
        <v>583</v>
      </c>
      <c r="K7397" s="314">
        <v>35.0745</v>
      </c>
      <c r="L7397" s="314">
        <v>-85.614999999999995</v>
      </c>
      <c r="M7397" s="100" t="s">
        <v>38393</v>
      </c>
      <c r="N7397" s="310" t="s">
        <v>59</v>
      </c>
      <c r="O7397" s="310" t="s">
        <v>42360</v>
      </c>
      <c r="P7397" s="314">
        <v>5</v>
      </c>
      <c r="Q7397" s="310" t="s">
        <v>28509</v>
      </c>
      <c r="R7397" s="310" t="s">
        <v>25802</v>
      </c>
      <c r="S7397" s="310" t="s">
        <v>26197</v>
      </c>
      <c r="T7397" s="310"/>
      <c r="U7397" s="310" t="s">
        <v>26198</v>
      </c>
      <c r="V7397" s="310" t="s">
        <v>26199</v>
      </c>
      <c r="X7397" s="91" t="s">
        <v>33821</v>
      </c>
      <c r="Y7397" s="97"/>
      <c r="AA7397" s="91" t="str">
        <v>STAND000.9MI</v>
      </c>
    </row>
    <row r="7398" spans="1:27" s="91" customFormat="1" ht="15" customHeight="1" x14ac:dyDescent="0.35">
      <c r="A7398" s="310" t="s">
        <v>21998</v>
      </c>
      <c r="B7398" s="310" t="s">
        <v>21997</v>
      </c>
      <c r="C7398" s="310" t="s">
        <v>21999</v>
      </c>
      <c r="D7398" s="310" t="s">
        <v>22000</v>
      </c>
      <c r="E7398" s="310"/>
      <c r="F7398" s="310" t="s">
        <v>58</v>
      </c>
      <c r="G7398" s="310"/>
      <c r="H7398" s="314">
        <v>1.3</v>
      </c>
      <c r="I7398" s="314">
        <v>2.79</v>
      </c>
      <c r="J7398" s="310" t="s">
        <v>59</v>
      </c>
      <c r="K7398" s="314">
        <v>35.214860000000002</v>
      </c>
      <c r="L7398" s="314">
        <v>-85.380459999999999</v>
      </c>
      <c r="M7398" s="100" t="s">
        <v>38386</v>
      </c>
      <c r="N7398" s="310" t="s">
        <v>29084</v>
      </c>
      <c r="O7398" s="310" t="s">
        <v>42519</v>
      </c>
      <c r="P7398" s="314">
        <v>4</v>
      </c>
      <c r="Q7398" s="310" t="s">
        <v>33822</v>
      </c>
      <c r="R7398" s="310" t="s">
        <v>25802</v>
      </c>
      <c r="S7398" s="310" t="s">
        <v>26197</v>
      </c>
      <c r="T7398" s="310"/>
      <c r="U7398" s="310" t="s">
        <v>26198</v>
      </c>
      <c r="V7398" s="310" t="s">
        <v>26199</v>
      </c>
      <c r="X7398" s="91" t="s">
        <v>33823</v>
      </c>
      <c r="Y7398" s="97"/>
      <c r="AA7398" s="91" t="str">
        <v>STAND001.3SE</v>
      </c>
    </row>
    <row r="7399" spans="1:27" s="91" customFormat="1" ht="15" customHeight="1" x14ac:dyDescent="0.35">
      <c r="A7399" s="310" t="s">
        <v>22002</v>
      </c>
      <c r="B7399" s="310" t="s">
        <v>22001</v>
      </c>
      <c r="C7399" s="310" t="s">
        <v>22003</v>
      </c>
      <c r="D7399" s="310" t="s">
        <v>22004</v>
      </c>
      <c r="E7399" s="310"/>
      <c r="F7399" s="310" t="s">
        <v>58</v>
      </c>
      <c r="G7399" s="310"/>
      <c r="H7399" s="314">
        <v>0.1</v>
      </c>
      <c r="I7399" s="314">
        <v>0.84</v>
      </c>
      <c r="J7399" s="310" t="s">
        <v>766</v>
      </c>
      <c r="K7399" s="314">
        <v>35.1524</v>
      </c>
      <c r="L7399" s="314">
        <v>-85.349400000000003</v>
      </c>
      <c r="M7399" s="100" t="s">
        <v>38386</v>
      </c>
      <c r="N7399" s="310" t="s">
        <v>29084</v>
      </c>
      <c r="O7399" s="310" t="s">
        <v>42429</v>
      </c>
      <c r="P7399" s="314">
        <v>4</v>
      </c>
      <c r="Q7399" s="310" t="s">
        <v>28426</v>
      </c>
      <c r="R7399" s="310" t="s">
        <v>25802</v>
      </c>
      <c r="S7399" s="310" t="s">
        <v>26197</v>
      </c>
      <c r="T7399" s="310"/>
      <c r="U7399" s="310" t="s">
        <v>26198</v>
      </c>
      <c r="V7399" s="310" t="s">
        <v>26204</v>
      </c>
      <c r="X7399" s="91" t="s">
        <v>33824</v>
      </c>
      <c r="Y7399" s="97"/>
      <c r="AA7399" s="91" t="str">
        <v>STANL000.1HM</v>
      </c>
    </row>
    <row r="7400" spans="1:27" s="91" customFormat="1" ht="15" customHeight="1" x14ac:dyDescent="0.35">
      <c r="A7400" s="310" t="s">
        <v>22006</v>
      </c>
      <c r="B7400" s="310" t="s">
        <v>22005</v>
      </c>
      <c r="C7400" s="310" t="s">
        <v>22007</v>
      </c>
      <c r="D7400" s="310" t="s">
        <v>14651</v>
      </c>
      <c r="E7400" s="310"/>
      <c r="F7400" s="310" t="s">
        <v>44</v>
      </c>
      <c r="G7400" s="310"/>
      <c r="H7400" s="314">
        <v>0.1</v>
      </c>
      <c r="I7400" s="314">
        <v>22.57</v>
      </c>
      <c r="J7400" s="310" t="s">
        <v>68</v>
      </c>
      <c r="K7400" s="314">
        <v>36.516199999999998</v>
      </c>
      <c r="L7400" s="314">
        <v>-82.891000000000005</v>
      </c>
      <c r="M7400" s="100" t="s">
        <v>38388</v>
      </c>
      <c r="N7400" s="310" t="s">
        <v>18813</v>
      </c>
      <c r="O7400" s="310" t="s">
        <v>42673</v>
      </c>
      <c r="P7400" s="314">
        <v>4</v>
      </c>
      <c r="Q7400" s="310" t="s">
        <v>33825</v>
      </c>
      <c r="R7400" s="310" t="s">
        <v>25821</v>
      </c>
      <c r="S7400" s="310" t="s">
        <v>26197</v>
      </c>
      <c r="T7400" s="310"/>
      <c r="U7400" s="310" t="s">
        <v>26198</v>
      </c>
      <c r="V7400" s="310" t="s">
        <v>26204</v>
      </c>
      <c r="X7400" s="91" t="s">
        <v>34418</v>
      </c>
      <c r="Y7400" s="97"/>
      <c r="AA7400" s="91" t="str">
        <v>STANL000.1HS</v>
      </c>
    </row>
    <row r="7401" spans="1:27" s="91" customFormat="1" ht="15" customHeight="1" x14ac:dyDescent="0.35">
      <c r="A7401" s="310" t="s">
        <v>22009</v>
      </c>
      <c r="B7401" s="310" t="s">
        <v>22008</v>
      </c>
      <c r="C7401" s="310" t="s">
        <v>22007</v>
      </c>
      <c r="D7401" s="310" t="s">
        <v>11999</v>
      </c>
      <c r="E7401" s="310"/>
      <c r="F7401" s="310" t="s">
        <v>9</v>
      </c>
      <c r="G7401" s="310"/>
      <c r="H7401" s="314">
        <v>1.6</v>
      </c>
      <c r="I7401" s="314">
        <v>1.87</v>
      </c>
      <c r="J7401" s="310" t="s">
        <v>10</v>
      </c>
      <c r="K7401" s="314">
        <v>35.235979999999998</v>
      </c>
      <c r="L7401" s="314">
        <v>-88.405900000000003</v>
      </c>
      <c r="M7401" s="100" t="s">
        <v>38402</v>
      </c>
      <c r="N7401" s="310" t="s">
        <v>26242</v>
      </c>
      <c r="O7401" s="310" t="s">
        <v>42159</v>
      </c>
      <c r="P7401" s="314">
        <v>3</v>
      </c>
      <c r="Q7401" s="310" t="s">
        <v>33826</v>
      </c>
      <c r="R7401" s="310" t="s">
        <v>25816</v>
      </c>
      <c r="S7401" s="310" t="s">
        <v>26197</v>
      </c>
      <c r="T7401" s="310"/>
      <c r="U7401" s="310" t="s">
        <v>26198</v>
      </c>
      <c r="V7401" s="310" t="s">
        <v>26199</v>
      </c>
      <c r="W7401" s="91" t="s">
        <v>22010</v>
      </c>
      <c r="X7401" s="91" t="s">
        <v>36058</v>
      </c>
      <c r="Y7401" s="97"/>
      <c r="AA7401" s="91" t="str">
        <v>STANL001.6MC</v>
      </c>
    </row>
    <row r="7402" spans="1:27" s="91" customFormat="1" ht="15" customHeight="1" x14ac:dyDescent="0.35">
      <c r="A7402" s="310" t="s">
        <v>22012</v>
      </c>
      <c r="B7402" s="310" t="s">
        <v>22011</v>
      </c>
      <c r="C7402" s="310" t="s">
        <v>22013</v>
      </c>
      <c r="D7402" s="310" t="s">
        <v>22014</v>
      </c>
      <c r="E7402" s="310"/>
      <c r="F7402" s="310" t="s">
        <v>75</v>
      </c>
      <c r="G7402" s="310" t="s">
        <v>33</v>
      </c>
      <c r="H7402" s="314">
        <v>0.6</v>
      </c>
      <c r="I7402" s="314">
        <v>6.88</v>
      </c>
      <c r="J7402" s="310" t="s">
        <v>95</v>
      </c>
      <c r="K7402" s="314">
        <v>35.845559999999999</v>
      </c>
      <c r="L7402" s="314">
        <v>-86.746943999999999</v>
      </c>
      <c r="M7402" s="100" t="s">
        <v>38379</v>
      </c>
      <c r="N7402" s="310" t="s">
        <v>26205</v>
      </c>
      <c r="O7402" s="310" t="s">
        <v>42791</v>
      </c>
      <c r="P7402" s="314">
        <v>1</v>
      </c>
      <c r="Q7402" s="310" t="s">
        <v>33827</v>
      </c>
      <c r="R7402" s="310" t="s">
        <v>25829</v>
      </c>
      <c r="S7402" s="310" t="s">
        <v>26197</v>
      </c>
      <c r="T7402" s="310"/>
      <c r="U7402" s="310" t="s">
        <v>26198</v>
      </c>
      <c r="V7402" s="310" t="s">
        <v>26199</v>
      </c>
      <c r="Y7402" s="97"/>
      <c r="AA7402" s="91" t="str">
        <v>STARN000.6WI</v>
      </c>
    </row>
    <row r="7403" spans="1:27" s="91" customFormat="1" ht="15" customHeight="1" x14ac:dyDescent="0.35">
      <c r="A7403" s="310" t="s">
        <v>22016</v>
      </c>
      <c r="B7403" s="310" t="s">
        <v>22015</v>
      </c>
      <c r="C7403" s="310" t="s">
        <v>22017</v>
      </c>
      <c r="D7403" s="310" t="s">
        <v>22018</v>
      </c>
      <c r="E7403" s="310"/>
      <c r="F7403" s="310" t="s">
        <v>44</v>
      </c>
      <c r="G7403" s="310"/>
      <c r="H7403" s="314">
        <v>0.1</v>
      </c>
      <c r="I7403" s="314">
        <v>10.42</v>
      </c>
      <c r="J7403" s="310" t="s">
        <v>398</v>
      </c>
      <c r="K7403" s="314">
        <v>36.588949999999997</v>
      </c>
      <c r="L7403" s="314">
        <v>-83.605450000000005</v>
      </c>
      <c r="M7403" s="100" t="s">
        <v>38559</v>
      </c>
      <c r="N7403" s="310" t="s">
        <v>26447</v>
      </c>
      <c r="O7403" s="310" t="s">
        <v>43133</v>
      </c>
      <c r="P7403" s="314">
        <v>4</v>
      </c>
      <c r="Q7403" s="310" t="s">
        <v>28512</v>
      </c>
      <c r="R7403" s="310" t="s">
        <v>25825</v>
      </c>
      <c r="S7403" s="310" t="s">
        <v>26197</v>
      </c>
      <c r="T7403" s="310"/>
      <c r="U7403" s="310" t="s">
        <v>26198</v>
      </c>
      <c r="V7403" s="310" t="s">
        <v>26204</v>
      </c>
      <c r="X7403" s="91" t="s">
        <v>33828</v>
      </c>
      <c r="Y7403" s="97"/>
      <c r="AA7403" s="91" t="str">
        <v>STATI000.1CL</v>
      </c>
    </row>
    <row r="7404" spans="1:27" s="91" customFormat="1" ht="15" customHeight="1" x14ac:dyDescent="0.35">
      <c r="A7404" s="310" t="s">
        <v>22020</v>
      </c>
      <c r="B7404" s="310" t="s">
        <v>22019</v>
      </c>
      <c r="C7404" s="310" t="s">
        <v>22021</v>
      </c>
      <c r="D7404" s="310" t="s">
        <v>22022</v>
      </c>
      <c r="E7404" s="310"/>
      <c r="F7404" s="310" t="s">
        <v>29083</v>
      </c>
      <c r="G7404" s="310"/>
      <c r="H7404" s="314">
        <v>0</v>
      </c>
      <c r="I7404" s="314">
        <v>0.89</v>
      </c>
      <c r="J7404" s="310" t="s">
        <v>423</v>
      </c>
      <c r="K7404" s="314">
        <v>36.054479999999998</v>
      </c>
      <c r="L7404" s="314">
        <v>-87.972819999999999</v>
      </c>
      <c r="M7404" s="100" t="s">
        <v>38392</v>
      </c>
      <c r="N7404" s="310" t="s">
        <v>26221</v>
      </c>
      <c r="O7404" s="310" t="s">
        <v>42187</v>
      </c>
      <c r="P7404" s="314">
        <v>3</v>
      </c>
      <c r="Q7404" s="310" t="s">
        <v>30862</v>
      </c>
      <c r="R7404" s="310" t="s">
        <v>25829</v>
      </c>
      <c r="S7404" s="310" t="s">
        <v>26197</v>
      </c>
      <c r="T7404" s="310"/>
      <c r="U7404" s="310" t="s">
        <v>26198</v>
      </c>
      <c r="V7404" s="310" t="s">
        <v>26199</v>
      </c>
      <c r="W7404" s="91" t="s">
        <v>22023</v>
      </c>
      <c r="X7404" s="91" t="s">
        <v>33829</v>
      </c>
      <c r="Y7404" s="97"/>
      <c r="AA7404" s="91" t="str">
        <v>STAVE_G0.0HU</v>
      </c>
    </row>
    <row r="7405" spans="1:27" s="91" customFormat="1" ht="15" customHeight="1" x14ac:dyDescent="0.35">
      <c r="A7405" s="310" t="s">
        <v>22025</v>
      </c>
      <c r="B7405" s="310" t="s">
        <v>22024</v>
      </c>
      <c r="C7405" s="310" t="s">
        <v>22026</v>
      </c>
      <c r="D7405" s="310" t="s">
        <v>22027</v>
      </c>
      <c r="E7405" s="310"/>
      <c r="F7405" s="310" t="s">
        <v>44</v>
      </c>
      <c r="G7405" s="310"/>
      <c r="H7405" s="314">
        <v>0.7</v>
      </c>
      <c r="I7405" s="314">
        <v>6.63</v>
      </c>
      <c r="J7405" s="310" t="s">
        <v>290</v>
      </c>
      <c r="K7405" s="314">
        <v>35.732999999999997</v>
      </c>
      <c r="L7405" s="314">
        <v>-84.340400000000002</v>
      </c>
      <c r="M7405" s="100" t="s">
        <v>38415</v>
      </c>
      <c r="N7405" s="310" t="s">
        <v>26602</v>
      </c>
      <c r="O7405" s="310" t="s">
        <v>42460</v>
      </c>
      <c r="P7405" s="314">
        <v>1</v>
      </c>
      <c r="Q7405" s="310" t="s">
        <v>28513</v>
      </c>
      <c r="R7405" s="310" t="s">
        <v>25825</v>
      </c>
      <c r="S7405" s="310" t="s">
        <v>26197</v>
      </c>
      <c r="T7405" s="310"/>
      <c r="U7405" s="310" t="s">
        <v>26198</v>
      </c>
      <c r="V7405" s="310" t="s">
        <v>26204</v>
      </c>
      <c r="Y7405" s="97"/>
      <c r="AA7405" s="91" t="str">
        <v>STEEK000.7LO</v>
      </c>
    </row>
    <row r="7406" spans="1:27" s="91" customFormat="1" ht="15" customHeight="1" x14ac:dyDescent="0.35">
      <c r="A7406" s="310" t="s">
        <v>22029</v>
      </c>
      <c r="B7406" s="310" t="s">
        <v>22028</v>
      </c>
      <c r="C7406" s="310" t="s">
        <v>22026</v>
      </c>
      <c r="D7406" s="310" t="s">
        <v>22030</v>
      </c>
      <c r="E7406" s="310"/>
      <c r="F7406" s="310" t="s">
        <v>44</v>
      </c>
      <c r="G7406" s="310"/>
      <c r="H7406" s="314">
        <v>1.8</v>
      </c>
      <c r="I7406" s="314">
        <v>5.7</v>
      </c>
      <c r="J7406" s="310" t="s">
        <v>290</v>
      </c>
      <c r="K7406" s="314">
        <v>35.7239</v>
      </c>
      <c r="L7406" s="314">
        <v>-84.347300000000004</v>
      </c>
      <c r="M7406" s="100" t="s">
        <v>38415</v>
      </c>
      <c r="N7406" s="310" t="s">
        <v>26602</v>
      </c>
      <c r="O7406" s="310" t="s">
        <v>42460</v>
      </c>
      <c r="P7406" s="314">
        <v>1</v>
      </c>
      <c r="Q7406" s="310" t="s">
        <v>28513</v>
      </c>
      <c r="R7406" s="310" t="s">
        <v>25825</v>
      </c>
      <c r="S7406" s="310" t="s">
        <v>26197</v>
      </c>
      <c r="T7406" s="310"/>
      <c r="U7406" s="310" t="s">
        <v>26198</v>
      </c>
      <c r="V7406" s="310" t="s">
        <v>26204</v>
      </c>
      <c r="W7406" s="91" t="s">
        <v>36059</v>
      </c>
      <c r="X7406" s="91" t="s">
        <v>30526</v>
      </c>
      <c r="Y7406" s="97"/>
      <c r="AA7406" s="91" t="str">
        <v>STEEK001.8LO</v>
      </c>
    </row>
    <row r="7407" spans="1:27" s="91" customFormat="1" ht="15" customHeight="1" x14ac:dyDescent="0.35">
      <c r="A7407" s="310" t="s">
        <v>22032</v>
      </c>
      <c r="B7407" s="310" t="s">
        <v>22031</v>
      </c>
      <c r="C7407" s="310" t="s">
        <v>22026</v>
      </c>
      <c r="D7407" s="310" t="s">
        <v>22033</v>
      </c>
      <c r="E7407" s="310"/>
      <c r="F7407" s="310" t="s">
        <v>44</v>
      </c>
      <c r="G7407" s="310"/>
      <c r="H7407" s="314">
        <v>2</v>
      </c>
      <c r="I7407" s="314">
        <v>1.31</v>
      </c>
      <c r="J7407" s="310" t="s">
        <v>290</v>
      </c>
      <c r="K7407" s="314">
        <v>35.717669999999998</v>
      </c>
      <c r="L7407" s="314">
        <v>-84.347020000000001</v>
      </c>
      <c r="M7407" s="100" t="s">
        <v>38415</v>
      </c>
      <c r="N7407" s="310" t="s">
        <v>26602</v>
      </c>
      <c r="O7407" s="310" t="s">
        <v>42460</v>
      </c>
      <c r="P7407" s="314">
        <v>1</v>
      </c>
      <c r="Q7407" s="310" t="s">
        <v>28513</v>
      </c>
      <c r="R7407" s="310" t="s">
        <v>25825</v>
      </c>
      <c r="S7407" s="310" t="s">
        <v>26197</v>
      </c>
      <c r="T7407" s="310"/>
      <c r="U7407" s="310" t="s">
        <v>26198</v>
      </c>
      <c r="V7407" s="310" t="s">
        <v>26204</v>
      </c>
      <c r="X7407" s="91" t="s">
        <v>33830</v>
      </c>
      <c r="Y7407" s="97"/>
      <c r="AA7407" s="91" t="str">
        <v>STEEK002.0LO</v>
      </c>
    </row>
    <row r="7408" spans="1:27" s="91" customFormat="1" ht="15" customHeight="1" x14ac:dyDescent="0.35">
      <c r="A7408" s="310" t="s">
        <v>22035</v>
      </c>
      <c r="B7408" s="310" t="s">
        <v>22034</v>
      </c>
      <c r="C7408" s="310" t="s">
        <v>22036</v>
      </c>
      <c r="D7408" s="310" t="s">
        <v>22037</v>
      </c>
      <c r="E7408" s="310"/>
      <c r="F7408" s="310" t="s">
        <v>28998</v>
      </c>
      <c r="G7408" s="310"/>
      <c r="H7408" s="314">
        <v>0.3</v>
      </c>
      <c r="I7408" s="314">
        <v>11.46</v>
      </c>
      <c r="J7408" s="310" t="s">
        <v>270</v>
      </c>
      <c r="K7408" s="314">
        <v>36.563609999999997</v>
      </c>
      <c r="L7408" s="314">
        <v>-82.226699999999994</v>
      </c>
      <c r="M7408" s="100" t="s">
        <v>38412</v>
      </c>
      <c r="N7408" s="310" t="s">
        <v>29031</v>
      </c>
      <c r="O7408" s="310" t="s">
        <v>42788</v>
      </c>
      <c r="P7408" s="314">
        <v>2</v>
      </c>
      <c r="Q7408" s="310" t="s">
        <v>28514</v>
      </c>
      <c r="R7408" s="310" t="s">
        <v>25821</v>
      </c>
      <c r="S7408" s="310" t="s">
        <v>26197</v>
      </c>
      <c r="T7408" s="310"/>
      <c r="U7408" s="310" t="s">
        <v>26198</v>
      </c>
      <c r="V7408" s="310" t="s">
        <v>26204</v>
      </c>
      <c r="X7408" s="91" t="s">
        <v>33831</v>
      </c>
      <c r="Y7408" s="97"/>
      <c r="AA7408" s="91" t="str">
        <v>STEEL000.3SU</v>
      </c>
    </row>
    <row r="7409" spans="1:27" s="91" customFormat="1" ht="15" customHeight="1" x14ac:dyDescent="0.35">
      <c r="A7409" s="310" t="s">
        <v>22039</v>
      </c>
      <c r="B7409" s="310" t="s">
        <v>22038</v>
      </c>
      <c r="C7409" s="310" t="s">
        <v>22040</v>
      </c>
      <c r="D7409" s="310" t="s">
        <v>22041</v>
      </c>
      <c r="E7409" s="310"/>
      <c r="F7409" s="310" t="s">
        <v>9</v>
      </c>
      <c r="G7409" s="310"/>
      <c r="H7409" s="314">
        <v>0.7</v>
      </c>
      <c r="I7409" s="314">
        <v>2.34</v>
      </c>
      <c r="J7409" s="310" t="s">
        <v>207</v>
      </c>
      <c r="K7409" s="314">
        <v>36.271680000000003</v>
      </c>
      <c r="L7409" s="314">
        <v>-88.620670000000004</v>
      </c>
      <c r="M7409" s="100" t="s">
        <v>38404</v>
      </c>
      <c r="N7409" s="310" t="s">
        <v>26243</v>
      </c>
      <c r="O7409" s="310" t="s">
        <v>42686</v>
      </c>
      <c r="P7409" s="314">
        <v>5</v>
      </c>
      <c r="Q7409" s="310" t="s">
        <v>28515</v>
      </c>
      <c r="R7409" s="310" t="s">
        <v>25816</v>
      </c>
      <c r="S7409" s="310" t="s">
        <v>26197</v>
      </c>
      <c r="T7409" s="310"/>
      <c r="U7409" s="310" t="s">
        <v>26198</v>
      </c>
      <c r="V7409" s="310" t="s">
        <v>26199</v>
      </c>
      <c r="Y7409" s="97"/>
      <c r="AA7409" s="91" t="str">
        <v>STEEL000.7WY</v>
      </c>
    </row>
    <row r="7410" spans="1:27" s="91" customFormat="1" ht="15" customHeight="1" x14ac:dyDescent="0.35">
      <c r="A7410" s="310" t="s">
        <v>22043</v>
      </c>
      <c r="B7410" s="310" t="s">
        <v>22042</v>
      </c>
      <c r="C7410" s="310" t="s">
        <v>22040</v>
      </c>
      <c r="D7410" s="310" t="s">
        <v>22044</v>
      </c>
      <c r="E7410" s="310"/>
      <c r="F7410" s="310" t="s">
        <v>9</v>
      </c>
      <c r="G7410" s="310"/>
      <c r="H7410" s="314">
        <v>1</v>
      </c>
      <c r="I7410" s="314">
        <v>2.34</v>
      </c>
      <c r="J7410" s="310" t="s">
        <v>207</v>
      </c>
      <c r="K7410" s="314">
        <v>36.271880000000003</v>
      </c>
      <c r="L7410" s="314">
        <v>-88.621390000000005</v>
      </c>
      <c r="M7410" s="100" t="s">
        <v>38404</v>
      </c>
      <c r="N7410" s="310" t="s">
        <v>26243</v>
      </c>
      <c r="O7410" s="310" t="s">
        <v>42686</v>
      </c>
      <c r="P7410" s="314">
        <v>5</v>
      </c>
      <c r="Q7410" s="310" t="s">
        <v>28515</v>
      </c>
      <c r="R7410" s="310" t="s">
        <v>25816</v>
      </c>
      <c r="S7410" s="310" t="s">
        <v>26197</v>
      </c>
      <c r="T7410" s="310"/>
      <c r="U7410" s="310" t="s">
        <v>26198</v>
      </c>
      <c r="V7410" s="310" t="s">
        <v>26199</v>
      </c>
      <c r="X7410" s="91" t="s">
        <v>33832</v>
      </c>
      <c r="Y7410" s="97"/>
      <c r="AA7410" s="91" t="str">
        <v>STEEL001.0WY</v>
      </c>
    </row>
    <row r="7411" spans="1:27" s="91" customFormat="1" ht="15" customHeight="1" x14ac:dyDescent="0.35">
      <c r="A7411" s="310" t="s">
        <v>40236</v>
      </c>
      <c r="B7411" s="310" t="s">
        <v>40237</v>
      </c>
      <c r="C7411" s="310" t="s">
        <v>22050</v>
      </c>
      <c r="D7411" s="310" t="s">
        <v>40238</v>
      </c>
      <c r="E7411" s="310"/>
      <c r="F7411" s="310" t="s">
        <v>9</v>
      </c>
      <c r="G7411" s="310" t="s">
        <v>28977</v>
      </c>
      <c r="H7411" s="314">
        <v>1.3</v>
      </c>
      <c r="I7411" s="314">
        <v>6.16</v>
      </c>
      <c r="J7411" s="310" t="s">
        <v>354</v>
      </c>
      <c r="K7411" s="314">
        <v>35.237189999999998</v>
      </c>
      <c r="L7411" s="314">
        <v>-88.182360000000003</v>
      </c>
      <c r="M7411" s="314" t="s">
        <v>38402</v>
      </c>
      <c r="N7411" s="310" t="s">
        <v>26242</v>
      </c>
      <c r="O7411" s="310" t="s">
        <v>40239</v>
      </c>
      <c r="P7411" s="314">
        <v>3</v>
      </c>
      <c r="Q7411" s="310" t="s">
        <v>33833</v>
      </c>
      <c r="R7411" s="310" t="s">
        <v>25816</v>
      </c>
      <c r="S7411" s="310" t="s">
        <v>26197</v>
      </c>
      <c r="T7411" s="310"/>
      <c r="U7411" s="310" t="s">
        <v>26198</v>
      </c>
      <c r="V7411" s="310" t="s">
        <v>26199</v>
      </c>
      <c r="Y7411" s="97"/>
      <c r="AA7411" s="91" t="str">
        <v>STEEL001.3HD</v>
      </c>
    </row>
    <row r="7412" spans="1:27" s="91" customFormat="1" ht="15" customHeight="1" x14ac:dyDescent="0.35">
      <c r="A7412" s="310" t="s">
        <v>22046</v>
      </c>
      <c r="B7412" s="310" t="s">
        <v>22045</v>
      </c>
      <c r="C7412" s="310" t="s">
        <v>22036</v>
      </c>
      <c r="D7412" s="310" t="s">
        <v>22047</v>
      </c>
      <c r="E7412" s="310"/>
      <c r="F7412" s="310" t="s">
        <v>28977</v>
      </c>
      <c r="G7412" s="310"/>
      <c r="H7412" s="314">
        <v>4.3</v>
      </c>
      <c r="I7412" s="314">
        <v>2.44</v>
      </c>
      <c r="J7412" s="310" t="s">
        <v>354</v>
      </c>
      <c r="K7412" s="314">
        <v>35.248179999999998</v>
      </c>
      <c r="L7412" s="314">
        <v>-88.149174000000002</v>
      </c>
      <c r="M7412" s="100" t="s">
        <v>38402</v>
      </c>
      <c r="N7412" s="310" t="s">
        <v>26242</v>
      </c>
      <c r="O7412" s="310" t="s">
        <v>42129</v>
      </c>
      <c r="P7412" s="314">
        <v>3</v>
      </c>
      <c r="Q7412" s="310" t="s">
        <v>33833</v>
      </c>
      <c r="R7412" s="310" t="s">
        <v>25816</v>
      </c>
      <c r="S7412" s="310" t="s">
        <v>26197</v>
      </c>
      <c r="T7412" s="310"/>
      <c r="U7412" s="310" t="s">
        <v>26198</v>
      </c>
      <c r="V7412" s="310" t="s">
        <v>26199</v>
      </c>
      <c r="Y7412" s="97"/>
      <c r="AA7412" s="91" t="str">
        <v>STEEL004.3HD</v>
      </c>
    </row>
    <row r="7413" spans="1:27" s="91" customFormat="1" ht="15" customHeight="1" x14ac:dyDescent="0.35">
      <c r="A7413" s="310" t="s">
        <v>22049</v>
      </c>
      <c r="B7413" s="310" t="s">
        <v>22048</v>
      </c>
      <c r="C7413" s="310" t="s">
        <v>22050</v>
      </c>
      <c r="D7413" s="310" t="s">
        <v>22051</v>
      </c>
      <c r="E7413" s="310"/>
      <c r="F7413" s="310" t="s">
        <v>44</v>
      </c>
      <c r="G7413" s="310"/>
      <c r="H7413" s="314">
        <v>11</v>
      </c>
      <c r="I7413" s="314">
        <v>8.18</v>
      </c>
      <c r="J7413" s="310" t="s">
        <v>270</v>
      </c>
      <c r="K7413" s="314">
        <v>36.587200000000003</v>
      </c>
      <c r="L7413" s="314">
        <v>-82.232500000000002</v>
      </c>
      <c r="M7413" s="100" t="s">
        <v>38412</v>
      </c>
      <c r="N7413" s="310" t="s">
        <v>29031</v>
      </c>
      <c r="O7413" s="310" t="s">
        <v>42788</v>
      </c>
      <c r="P7413" s="314">
        <v>2</v>
      </c>
      <c r="Q7413" s="310" t="s">
        <v>33834</v>
      </c>
      <c r="R7413" s="310" t="s">
        <v>25821</v>
      </c>
      <c r="S7413" s="310" t="s">
        <v>26197</v>
      </c>
      <c r="T7413" s="310"/>
      <c r="U7413" s="310" t="s">
        <v>26198</v>
      </c>
      <c r="V7413" s="310" t="s">
        <v>26204</v>
      </c>
      <c r="W7413" s="91" t="s">
        <v>43467</v>
      </c>
      <c r="Y7413" s="97"/>
      <c r="AA7413" s="91" t="str">
        <v>STEEL011.0SU</v>
      </c>
    </row>
    <row r="7414" spans="1:27" s="91" customFormat="1" ht="15" customHeight="1" x14ac:dyDescent="0.35">
      <c r="A7414" t="s">
        <v>33835</v>
      </c>
      <c r="B7414" t="s">
        <v>33836</v>
      </c>
      <c r="C7414" t="s">
        <v>33837</v>
      </c>
      <c r="D7414" t="s">
        <v>33838</v>
      </c>
      <c r="E7414"/>
      <c r="F7414" t="s">
        <v>28985</v>
      </c>
      <c r="G7414"/>
      <c r="H7414">
        <v>0.1</v>
      </c>
      <c r="I7414">
        <v>4.0999999999999996</v>
      </c>
      <c r="J7414" t="s">
        <v>409</v>
      </c>
      <c r="K7414">
        <v>35.306170000000002</v>
      </c>
      <c r="L7414">
        <v>-84.349680000000006</v>
      </c>
      <c r="M7414" s="100" t="s">
        <v>38384</v>
      </c>
      <c r="N7414" t="s">
        <v>26211</v>
      </c>
      <c r="O7414" t="s">
        <v>43124</v>
      </c>
      <c r="P7414">
        <v>2</v>
      </c>
      <c r="Q7414" t="s">
        <v>33839</v>
      </c>
      <c r="R7414" t="s">
        <v>25825</v>
      </c>
      <c r="S7414" t="s">
        <v>26197</v>
      </c>
      <c r="T7414"/>
      <c r="U7414" t="s">
        <v>26198</v>
      </c>
      <c r="V7414" t="s">
        <v>26204</v>
      </c>
      <c r="Y7414" s="97"/>
      <c r="AA7414" s="91" t="str">
        <v>STEER000.1MO</v>
      </c>
    </row>
    <row r="7415" spans="1:27" s="91" customFormat="1" ht="15" customHeight="1" x14ac:dyDescent="0.35">
      <c r="A7415" s="310" t="s">
        <v>22053</v>
      </c>
      <c r="B7415" s="310" t="s">
        <v>22052</v>
      </c>
      <c r="C7415" s="310" t="s">
        <v>22054</v>
      </c>
      <c r="D7415" s="310" t="s">
        <v>22055</v>
      </c>
      <c r="E7415" s="310"/>
      <c r="F7415" s="310" t="s">
        <v>115</v>
      </c>
      <c r="G7415" s="310"/>
      <c r="H7415" s="314">
        <v>0.2</v>
      </c>
      <c r="I7415" s="314">
        <v>4.72</v>
      </c>
      <c r="J7415" s="310" t="s">
        <v>249</v>
      </c>
      <c r="K7415" s="314">
        <v>35.744999999999997</v>
      </c>
      <c r="L7415" s="314">
        <v>-85.031199999999998</v>
      </c>
      <c r="M7415" s="100" t="s">
        <v>38393</v>
      </c>
      <c r="N7415" s="310" t="s">
        <v>59</v>
      </c>
      <c r="O7415" s="310" t="s">
        <v>42284</v>
      </c>
      <c r="P7415" s="314">
        <v>5</v>
      </c>
      <c r="Q7415" s="310" t="s">
        <v>28516</v>
      </c>
      <c r="R7415" s="310" t="s">
        <v>25802</v>
      </c>
      <c r="S7415" s="310" t="s">
        <v>26197</v>
      </c>
      <c r="T7415" s="310"/>
      <c r="U7415" s="310" t="s">
        <v>26198</v>
      </c>
      <c r="V7415" s="310" t="s">
        <v>26199</v>
      </c>
      <c r="X7415" s="91" t="s">
        <v>33840</v>
      </c>
      <c r="Y7415" s="97"/>
      <c r="AA7415" s="91" t="str">
        <v>STEPH000.2BL</v>
      </c>
    </row>
    <row r="7416" spans="1:27" s="91" customFormat="1" ht="15" customHeight="1" x14ac:dyDescent="0.35">
      <c r="A7416" s="310" t="s">
        <v>22057</v>
      </c>
      <c r="B7416" s="310" t="s">
        <v>22056</v>
      </c>
      <c r="C7416" s="310" t="s">
        <v>22058</v>
      </c>
      <c r="D7416" s="310" t="s">
        <v>22059</v>
      </c>
      <c r="E7416" s="310"/>
      <c r="F7416" s="310" t="s">
        <v>33</v>
      </c>
      <c r="G7416" s="310"/>
      <c r="H7416" s="314">
        <v>0.4</v>
      </c>
      <c r="I7416" s="314">
        <v>5.46</v>
      </c>
      <c r="J7416" s="310" t="s">
        <v>1600</v>
      </c>
      <c r="K7416" s="314">
        <v>35.145800000000001</v>
      </c>
      <c r="L7416" s="314">
        <v>-86.455600000000004</v>
      </c>
      <c r="M7416" s="100" t="s">
        <v>38457</v>
      </c>
      <c r="N7416" s="310" t="s">
        <v>26336</v>
      </c>
      <c r="O7416" s="310" t="s">
        <v>42144</v>
      </c>
      <c r="P7416" s="314">
        <v>2</v>
      </c>
      <c r="Q7416" s="310" t="s">
        <v>33841</v>
      </c>
      <c r="R7416" s="310" t="s">
        <v>25808</v>
      </c>
      <c r="S7416" s="310" t="s">
        <v>26197</v>
      </c>
      <c r="T7416" s="310"/>
      <c r="U7416" s="310" t="s">
        <v>26198</v>
      </c>
      <c r="V7416" s="310" t="s">
        <v>26199</v>
      </c>
      <c r="Y7416" s="97"/>
      <c r="AA7416" s="91" t="str">
        <v>STEPH000.4LI</v>
      </c>
    </row>
    <row r="7417" spans="1:27" s="91" customFormat="1" ht="15" customHeight="1" x14ac:dyDescent="0.35">
      <c r="A7417" s="310" t="s">
        <v>22061</v>
      </c>
      <c r="B7417" s="310" t="s">
        <v>22060</v>
      </c>
      <c r="C7417" s="310" t="s">
        <v>22062</v>
      </c>
      <c r="D7417" s="310" t="s">
        <v>22063</v>
      </c>
      <c r="E7417" s="310"/>
      <c r="F7417" s="310" t="s">
        <v>27</v>
      </c>
      <c r="G7417" s="310"/>
      <c r="H7417" s="314">
        <v>1.3</v>
      </c>
      <c r="I7417" s="314">
        <v>5.31</v>
      </c>
      <c r="J7417" s="310" t="s">
        <v>207</v>
      </c>
      <c r="K7417" s="314">
        <v>36.427340000000001</v>
      </c>
      <c r="L7417" s="314">
        <v>-88.681659999999994</v>
      </c>
      <c r="M7417" s="100" t="s">
        <v>38448</v>
      </c>
      <c r="N7417" s="310" t="s">
        <v>619</v>
      </c>
      <c r="O7417" s="310" t="s">
        <v>42447</v>
      </c>
      <c r="P7417" s="314">
        <v>5</v>
      </c>
      <c r="Q7417" s="310" t="s">
        <v>28517</v>
      </c>
      <c r="R7417" s="310" t="s">
        <v>25816</v>
      </c>
      <c r="S7417" s="310" t="s">
        <v>26197</v>
      </c>
      <c r="T7417" s="310"/>
      <c r="U7417" s="310" t="s">
        <v>26198</v>
      </c>
      <c r="V7417" s="310" t="s">
        <v>26199</v>
      </c>
      <c r="W7417" s="91" t="s">
        <v>22061</v>
      </c>
      <c r="Y7417" s="97"/>
      <c r="AA7417" s="91" t="str">
        <v>STEPH001.3WY</v>
      </c>
    </row>
    <row r="7418" spans="1:27" s="91" customFormat="1" ht="15" customHeight="1" x14ac:dyDescent="0.35">
      <c r="A7418" s="310" t="s">
        <v>22065</v>
      </c>
      <c r="B7418" s="310" t="s">
        <v>22064</v>
      </c>
      <c r="C7418" s="310" t="s">
        <v>22066</v>
      </c>
      <c r="D7418" s="310" t="s">
        <v>22067</v>
      </c>
      <c r="E7418" s="310"/>
      <c r="F7418" s="310" t="s">
        <v>324</v>
      </c>
      <c r="G7418" s="310"/>
      <c r="H7418" s="314">
        <v>0</v>
      </c>
      <c r="I7418" s="314">
        <v>1.1200000000000001</v>
      </c>
      <c r="J7418" s="310" t="s">
        <v>4690</v>
      </c>
      <c r="K7418" s="314">
        <v>36.592559999999999</v>
      </c>
      <c r="L7418" s="314">
        <v>-83.863669999999999</v>
      </c>
      <c r="M7418" s="100" t="s">
        <v>38417</v>
      </c>
      <c r="N7418" s="310" t="s">
        <v>26260</v>
      </c>
      <c r="O7418" s="310" t="s">
        <v>42090</v>
      </c>
      <c r="P7418" s="314">
        <v>4</v>
      </c>
      <c r="Q7418" s="310" t="s">
        <v>33842</v>
      </c>
      <c r="R7418" s="310" t="s">
        <v>25825</v>
      </c>
      <c r="S7418" s="310" t="s">
        <v>26339</v>
      </c>
      <c r="T7418" s="310"/>
      <c r="U7418" s="310" t="s">
        <v>26198</v>
      </c>
      <c r="V7418" s="310" t="s">
        <v>26199</v>
      </c>
      <c r="W7418" s="91" t="s">
        <v>36060</v>
      </c>
      <c r="X7418" s="91" t="s">
        <v>38422</v>
      </c>
      <c r="Y7418" s="97"/>
      <c r="AA7418" s="91" t="str">
        <v>STEVE000.0_KY</v>
      </c>
    </row>
    <row r="7419" spans="1:27" s="91" customFormat="1" ht="15" customHeight="1" x14ac:dyDescent="0.35">
      <c r="A7419" s="310" t="s">
        <v>22069</v>
      </c>
      <c r="B7419" s="310" t="s">
        <v>22068</v>
      </c>
      <c r="C7419" s="310" t="s">
        <v>22070</v>
      </c>
      <c r="D7419" s="310" t="s">
        <v>11635</v>
      </c>
      <c r="E7419" s="310"/>
      <c r="F7419" s="310" t="s">
        <v>29083</v>
      </c>
      <c r="G7419" s="310"/>
      <c r="H7419" s="314">
        <v>0.2</v>
      </c>
      <c r="I7419" s="314">
        <v>3.62</v>
      </c>
      <c r="J7419" s="310" t="s">
        <v>423</v>
      </c>
      <c r="K7419" s="314">
        <v>35.97833</v>
      </c>
      <c r="L7419" s="314">
        <v>-87.763333000000003</v>
      </c>
      <c r="M7419" s="100" t="s">
        <v>38382</v>
      </c>
      <c r="N7419" s="310" t="s">
        <v>26210</v>
      </c>
      <c r="O7419" s="310" t="s">
        <v>42800</v>
      </c>
      <c r="P7419" s="314">
        <v>3</v>
      </c>
      <c r="Q7419" s="310" t="s">
        <v>33843</v>
      </c>
      <c r="R7419" s="310" t="s">
        <v>25829</v>
      </c>
      <c r="S7419" s="310" t="s">
        <v>26197</v>
      </c>
      <c r="T7419" s="310"/>
      <c r="U7419" s="310" t="s">
        <v>26198</v>
      </c>
      <c r="V7419" s="310" t="s">
        <v>26199</v>
      </c>
      <c r="Y7419" s="97"/>
      <c r="AA7419" s="91" t="str">
        <v>STEWA000.2HU</v>
      </c>
    </row>
    <row r="7420" spans="1:27" s="91" customFormat="1" ht="15" customHeight="1" x14ac:dyDescent="0.35">
      <c r="A7420" s="310" t="s">
        <v>22072</v>
      </c>
      <c r="B7420" s="310" t="s">
        <v>22071</v>
      </c>
      <c r="C7420" s="310" t="s">
        <v>7604</v>
      </c>
      <c r="D7420" s="310" t="s">
        <v>22073</v>
      </c>
      <c r="E7420" s="310"/>
      <c r="F7420" s="310" t="s">
        <v>33</v>
      </c>
      <c r="G7420" s="310"/>
      <c r="H7420" s="314">
        <v>0.6</v>
      </c>
      <c r="I7420" s="314">
        <v>8.91</v>
      </c>
      <c r="J7420" s="310" t="s">
        <v>1600</v>
      </c>
      <c r="K7420" s="314">
        <v>35.116700000000002</v>
      </c>
      <c r="L7420" s="314">
        <v>-86.537199999999999</v>
      </c>
      <c r="M7420" s="100" t="s">
        <v>38457</v>
      </c>
      <c r="N7420" s="310" t="s">
        <v>26336</v>
      </c>
      <c r="O7420" s="310" t="s">
        <v>42566</v>
      </c>
      <c r="P7420" s="314">
        <v>2</v>
      </c>
      <c r="Q7420" s="310" t="s">
        <v>33844</v>
      </c>
      <c r="R7420" s="310" t="s">
        <v>25808</v>
      </c>
      <c r="S7420" s="310" t="s">
        <v>26197</v>
      </c>
      <c r="T7420" s="310"/>
      <c r="U7420" s="310" t="s">
        <v>26198</v>
      </c>
      <c r="V7420" s="310" t="s">
        <v>26199</v>
      </c>
      <c r="Y7420" s="97"/>
      <c r="AA7420" s="91" t="str">
        <v>STEWA000.6LI</v>
      </c>
    </row>
    <row r="7421" spans="1:27" s="91" customFormat="1" ht="15" customHeight="1" x14ac:dyDescent="0.35">
      <c r="A7421" s="310" t="s">
        <v>38163</v>
      </c>
      <c r="B7421" s="310" t="s">
        <v>38164</v>
      </c>
      <c r="C7421" s="310" t="s">
        <v>38165</v>
      </c>
      <c r="D7421" s="310" t="s">
        <v>38166</v>
      </c>
      <c r="E7421" s="310"/>
      <c r="F7421" s="310" t="s">
        <v>75</v>
      </c>
      <c r="G7421" s="310"/>
      <c r="H7421" s="314">
        <v>0.6</v>
      </c>
      <c r="I7421" s="314">
        <v>71.900000000000006</v>
      </c>
      <c r="J7421" s="310" t="s">
        <v>148</v>
      </c>
      <c r="K7421" s="314">
        <v>36.033169999999998</v>
      </c>
      <c r="L7421" s="314">
        <v>-86.493809999999996</v>
      </c>
      <c r="M7421" s="314" t="s">
        <v>38401</v>
      </c>
      <c r="N7421" s="310" t="s">
        <v>26226</v>
      </c>
      <c r="O7421" s="310" t="s">
        <v>42433</v>
      </c>
      <c r="P7421" s="314">
        <v>2</v>
      </c>
      <c r="Q7421" s="310" t="s">
        <v>32021</v>
      </c>
      <c r="R7421" s="310" t="s">
        <v>25829</v>
      </c>
      <c r="S7421" s="310" t="s">
        <v>26197</v>
      </c>
      <c r="T7421" s="310" t="s">
        <v>27544</v>
      </c>
      <c r="U7421" s="310" t="s">
        <v>26207</v>
      </c>
      <c r="V7421" s="310" t="s">
        <v>26199</v>
      </c>
      <c r="W7421" s="91" t="s">
        <v>38167</v>
      </c>
      <c r="Y7421" s="97"/>
      <c r="AA7421" s="91" t="str">
        <v>STEWA000.6RU</v>
      </c>
    </row>
    <row r="7422" spans="1:27" s="91" customFormat="1" ht="15" customHeight="1" x14ac:dyDescent="0.35">
      <c r="A7422" s="310" t="s">
        <v>22075</v>
      </c>
      <c r="B7422" s="310" t="s">
        <v>22074</v>
      </c>
      <c r="C7422" s="310" t="s">
        <v>22070</v>
      </c>
      <c r="D7422" s="310" t="s">
        <v>22076</v>
      </c>
      <c r="E7422" s="310"/>
      <c r="F7422" s="310" t="s">
        <v>9</v>
      </c>
      <c r="G7422" s="310"/>
      <c r="H7422" s="314">
        <v>1</v>
      </c>
      <c r="I7422" s="314">
        <v>5.01</v>
      </c>
      <c r="J7422" s="310" t="s">
        <v>3832</v>
      </c>
      <c r="K7422" s="314">
        <v>35.104010000000002</v>
      </c>
      <c r="L7422" s="314">
        <v>-88.917000000000002</v>
      </c>
      <c r="M7422" s="100" t="s">
        <v>38450</v>
      </c>
      <c r="N7422" s="310" t="s">
        <v>26319</v>
      </c>
      <c r="O7422" s="310" t="s">
        <v>42102</v>
      </c>
      <c r="P7422" s="314">
        <v>4</v>
      </c>
      <c r="Q7422" s="310" t="s">
        <v>28518</v>
      </c>
      <c r="R7422" s="310" t="s">
        <v>25828</v>
      </c>
      <c r="S7422" s="310" t="s">
        <v>26197</v>
      </c>
      <c r="T7422" s="310"/>
      <c r="U7422" s="310" t="s">
        <v>26198</v>
      </c>
      <c r="V7422" s="310" t="s">
        <v>26199</v>
      </c>
      <c r="X7422" s="91" t="s">
        <v>33845</v>
      </c>
      <c r="Y7422" s="97"/>
      <c r="AA7422" s="91" t="str">
        <v>STEWA001.0HR</v>
      </c>
    </row>
    <row r="7423" spans="1:27" s="91" customFormat="1" ht="15" customHeight="1" x14ac:dyDescent="0.35">
      <c r="A7423" s="310" t="s">
        <v>41777</v>
      </c>
      <c r="B7423" s="310" t="s">
        <v>41778</v>
      </c>
      <c r="C7423" s="310" t="s">
        <v>7604</v>
      </c>
      <c r="D7423" s="310" t="s">
        <v>41779</v>
      </c>
      <c r="E7423" s="310"/>
      <c r="F7423" s="310" t="s">
        <v>75</v>
      </c>
      <c r="G7423" s="310"/>
      <c r="H7423" s="314">
        <v>1.8</v>
      </c>
      <c r="I7423" s="314">
        <v>66</v>
      </c>
      <c r="J7423" s="310" t="s">
        <v>277</v>
      </c>
      <c r="K7423" s="314">
        <v>36.025280000000002</v>
      </c>
      <c r="L7423" s="314">
        <v>-86.505279999999999</v>
      </c>
      <c r="M7423" s="314" t="s">
        <v>38401</v>
      </c>
      <c r="N7423" s="310" t="s">
        <v>26226</v>
      </c>
      <c r="O7423" s="310" t="s">
        <v>38850</v>
      </c>
      <c r="P7423" s="314">
        <v>2</v>
      </c>
      <c r="Q7423" s="310" t="s">
        <v>32021</v>
      </c>
      <c r="R7423" s="310" t="s">
        <v>25829</v>
      </c>
      <c r="S7423" s="310" t="s">
        <v>26197</v>
      </c>
      <c r="T7423" s="310" t="s">
        <v>27544</v>
      </c>
      <c r="U7423" s="310" t="s">
        <v>26207</v>
      </c>
      <c r="V7423" s="310" t="s">
        <v>26199</v>
      </c>
      <c r="W7423" s="91" t="s">
        <v>41780</v>
      </c>
      <c r="X7423" s="91" t="s">
        <v>41781</v>
      </c>
      <c r="Y7423" s="97"/>
      <c r="AA7423" s="91" t="str">
        <v>STEWA001.8DA</v>
      </c>
    </row>
    <row r="7424" spans="1:27" s="91" customFormat="1" ht="15" customHeight="1" x14ac:dyDescent="0.35">
      <c r="A7424" s="310" t="s">
        <v>22078</v>
      </c>
      <c r="B7424" s="310" t="s">
        <v>22077</v>
      </c>
      <c r="C7424" s="310" t="s">
        <v>22070</v>
      </c>
      <c r="D7424" s="310" t="s">
        <v>22079</v>
      </c>
      <c r="E7424" s="310"/>
      <c r="F7424" s="310" t="s">
        <v>9</v>
      </c>
      <c r="G7424" s="310"/>
      <c r="H7424" s="314">
        <v>3.4</v>
      </c>
      <c r="I7424" s="314">
        <v>2.23</v>
      </c>
      <c r="J7424" s="310" t="s">
        <v>3832</v>
      </c>
      <c r="K7424" s="314">
        <v>35.093859999999999</v>
      </c>
      <c r="L7424" s="314">
        <v>-88.950829999999996</v>
      </c>
      <c r="M7424" s="100" t="s">
        <v>38450</v>
      </c>
      <c r="N7424" s="310" t="s">
        <v>26319</v>
      </c>
      <c r="O7424" s="310" t="s">
        <v>42102</v>
      </c>
      <c r="P7424" s="314">
        <v>4</v>
      </c>
      <c r="Q7424" s="310" t="s">
        <v>28518</v>
      </c>
      <c r="R7424" s="310" t="s">
        <v>25828</v>
      </c>
      <c r="S7424" s="310" t="s">
        <v>26197</v>
      </c>
      <c r="T7424" s="310"/>
      <c r="U7424" s="310" t="s">
        <v>26198</v>
      </c>
      <c r="V7424" s="310" t="s">
        <v>26199</v>
      </c>
      <c r="X7424" s="91" t="s">
        <v>32899</v>
      </c>
      <c r="Y7424" s="97"/>
      <c r="AA7424" s="91" t="str">
        <v>STEWA003.4HR</v>
      </c>
    </row>
    <row r="7425" spans="1:27" s="91" customFormat="1" ht="15" customHeight="1" x14ac:dyDescent="0.35">
      <c r="A7425" t="s">
        <v>29381</v>
      </c>
      <c r="B7425" t="s">
        <v>29382</v>
      </c>
      <c r="C7425" t="s">
        <v>7604</v>
      </c>
      <c r="D7425" t="s">
        <v>29383</v>
      </c>
      <c r="E7425"/>
      <c r="F7425" t="s">
        <v>75</v>
      </c>
      <c r="G7425"/>
      <c r="H7425">
        <v>4</v>
      </c>
      <c r="I7425">
        <v>63.07</v>
      </c>
      <c r="J7425" t="s">
        <v>148</v>
      </c>
      <c r="K7425">
        <v>36.003610000000002</v>
      </c>
      <c r="L7425">
        <v>-86.503659999999996</v>
      </c>
      <c r="M7425" s="100" t="s">
        <v>38401</v>
      </c>
      <c r="N7425" t="s">
        <v>26226</v>
      </c>
      <c r="O7425" t="s">
        <v>42433</v>
      </c>
      <c r="P7425">
        <v>2</v>
      </c>
      <c r="Q7425" t="s">
        <v>28519</v>
      </c>
      <c r="R7425" t="s">
        <v>25829</v>
      </c>
      <c r="S7425" t="s">
        <v>26197</v>
      </c>
      <c r="T7425"/>
      <c r="U7425" t="s">
        <v>26198</v>
      </c>
      <c r="V7425" t="s">
        <v>26199</v>
      </c>
      <c r="Y7425" s="97"/>
      <c r="AA7425" s="91" t="str">
        <v>STEWA004.0RU</v>
      </c>
    </row>
    <row r="7426" spans="1:27" s="91" customFormat="1" ht="15" customHeight="1" x14ac:dyDescent="0.35">
      <c r="A7426" t="s">
        <v>29384</v>
      </c>
      <c r="B7426" t="s">
        <v>29385</v>
      </c>
      <c r="C7426" t="s">
        <v>7604</v>
      </c>
      <c r="D7426" t="s">
        <v>29386</v>
      </c>
      <c r="E7426"/>
      <c r="F7426" t="s">
        <v>75</v>
      </c>
      <c r="G7426"/>
      <c r="H7426">
        <v>4.4000000000000004</v>
      </c>
      <c r="I7426">
        <v>62.67</v>
      </c>
      <c r="J7426" t="s">
        <v>148</v>
      </c>
      <c r="K7426">
        <v>36.004190000000001</v>
      </c>
      <c r="L7426">
        <v>-86.500240000000005</v>
      </c>
      <c r="M7426" s="100" t="s">
        <v>38401</v>
      </c>
      <c r="N7426" t="s">
        <v>26226</v>
      </c>
      <c r="O7426" t="s">
        <v>42433</v>
      </c>
      <c r="P7426">
        <v>2</v>
      </c>
      <c r="Q7426" t="s">
        <v>28519</v>
      </c>
      <c r="R7426" t="s">
        <v>25829</v>
      </c>
      <c r="S7426" t="s">
        <v>26197</v>
      </c>
      <c r="T7426"/>
      <c r="U7426" t="s">
        <v>26198</v>
      </c>
      <c r="V7426" t="s">
        <v>26199</v>
      </c>
      <c r="Y7426" s="97"/>
      <c r="AA7426" s="91" t="str">
        <v>STEWA004.4RU</v>
      </c>
    </row>
    <row r="7427" spans="1:27" s="91" customFormat="1" ht="15" customHeight="1" x14ac:dyDescent="0.35">
      <c r="A7427" s="310" t="s">
        <v>22081</v>
      </c>
      <c r="B7427" s="310" t="s">
        <v>22080</v>
      </c>
      <c r="C7427" s="310" t="s">
        <v>7604</v>
      </c>
      <c r="D7427" s="310" t="s">
        <v>22082</v>
      </c>
      <c r="E7427" s="310"/>
      <c r="F7427" s="310" t="s">
        <v>75</v>
      </c>
      <c r="G7427" s="310"/>
      <c r="H7427" s="314">
        <v>5.3</v>
      </c>
      <c r="I7427" s="314">
        <v>62.32</v>
      </c>
      <c r="J7427" s="310" t="s">
        <v>148</v>
      </c>
      <c r="K7427" s="314">
        <v>35.998899999999999</v>
      </c>
      <c r="L7427" s="314">
        <v>-86.505309999999994</v>
      </c>
      <c r="M7427" s="100" t="s">
        <v>38401</v>
      </c>
      <c r="N7427" s="310" t="s">
        <v>26226</v>
      </c>
      <c r="O7427" s="310" t="s">
        <v>42433</v>
      </c>
      <c r="P7427" s="314">
        <v>2</v>
      </c>
      <c r="Q7427" s="310" t="s">
        <v>28519</v>
      </c>
      <c r="R7427" s="310" t="s">
        <v>25829</v>
      </c>
      <c r="S7427" s="310" t="s">
        <v>26197</v>
      </c>
      <c r="T7427" s="310"/>
      <c r="U7427" s="310" t="s">
        <v>26198</v>
      </c>
      <c r="V7427" s="310" t="s">
        <v>26199</v>
      </c>
      <c r="W7427" s="91" t="s">
        <v>22083</v>
      </c>
      <c r="X7427" s="91" t="s">
        <v>33846</v>
      </c>
      <c r="Y7427" s="97"/>
      <c r="AA7427" s="91" t="str">
        <v>STEWA005.3RU</v>
      </c>
    </row>
    <row r="7428" spans="1:27" s="91" customFormat="1" ht="15" customHeight="1" x14ac:dyDescent="0.35">
      <c r="A7428" s="310" t="s">
        <v>22085</v>
      </c>
      <c r="B7428" s="310" t="s">
        <v>22084</v>
      </c>
      <c r="C7428" s="310" t="s">
        <v>7604</v>
      </c>
      <c r="D7428" s="310" t="s">
        <v>22087</v>
      </c>
      <c r="E7428" s="310"/>
      <c r="F7428" s="310" t="s">
        <v>75</v>
      </c>
      <c r="G7428" s="310"/>
      <c r="H7428" s="314">
        <v>5.65</v>
      </c>
      <c r="I7428" s="314">
        <v>49.87</v>
      </c>
      <c r="J7428" s="310" t="s">
        <v>148</v>
      </c>
      <c r="K7428" s="314">
        <v>35.993600000000001</v>
      </c>
      <c r="L7428" s="314">
        <v>-86.508899999999997</v>
      </c>
      <c r="M7428" s="100" t="s">
        <v>38401</v>
      </c>
      <c r="N7428" s="310" t="s">
        <v>26226</v>
      </c>
      <c r="O7428" s="310" t="s">
        <v>42825</v>
      </c>
      <c r="P7428" s="314">
        <v>2</v>
      </c>
      <c r="Q7428" s="310" t="s">
        <v>28519</v>
      </c>
      <c r="R7428" s="310" t="s">
        <v>25829</v>
      </c>
      <c r="S7428" s="310" t="s">
        <v>26197</v>
      </c>
      <c r="T7428" s="310"/>
      <c r="U7428" s="310" t="s">
        <v>26198</v>
      </c>
      <c r="V7428" s="310" t="s">
        <v>26199</v>
      </c>
      <c r="W7428" s="91" t="s">
        <v>22088</v>
      </c>
      <c r="X7428" s="91" t="s">
        <v>36061</v>
      </c>
      <c r="Y7428" s="97"/>
      <c r="AA7428" s="91" t="str">
        <v>STEWA005.6RU</v>
      </c>
    </row>
    <row r="7429" spans="1:27" s="91" customFormat="1" ht="15" customHeight="1" x14ac:dyDescent="0.35">
      <c r="A7429" s="310" t="s">
        <v>22091</v>
      </c>
      <c r="B7429" s="310" t="s">
        <v>22089</v>
      </c>
      <c r="C7429" s="310" t="s">
        <v>7604</v>
      </c>
      <c r="D7429" s="310" t="s">
        <v>29387</v>
      </c>
      <c r="E7429" s="310"/>
      <c r="F7429" s="310" t="s">
        <v>75</v>
      </c>
      <c r="G7429" s="310"/>
      <c r="H7429" s="314">
        <v>6.2</v>
      </c>
      <c r="I7429" s="314">
        <v>49.67</v>
      </c>
      <c r="J7429" s="310" t="s">
        <v>148</v>
      </c>
      <c r="K7429" s="314">
        <v>35.990920000000003</v>
      </c>
      <c r="L7429" s="314">
        <v>-86.502529999999993</v>
      </c>
      <c r="M7429" s="100" t="s">
        <v>38401</v>
      </c>
      <c r="N7429" s="310" t="s">
        <v>26226</v>
      </c>
      <c r="O7429" s="310" t="s">
        <v>42825</v>
      </c>
      <c r="P7429" s="314">
        <v>2</v>
      </c>
      <c r="Q7429" s="310" t="s">
        <v>28519</v>
      </c>
      <c r="R7429" s="310" t="s">
        <v>25829</v>
      </c>
      <c r="S7429" s="310" t="s">
        <v>26197</v>
      </c>
      <c r="T7429" s="310"/>
      <c r="U7429" s="310" t="s">
        <v>26198</v>
      </c>
      <c r="V7429" s="310" t="s">
        <v>26199</v>
      </c>
      <c r="W7429" s="91" t="s">
        <v>41782</v>
      </c>
      <c r="X7429" s="91" t="s">
        <v>41783</v>
      </c>
      <c r="Y7429" s="97"/>
      <c r="AA7429" s="91" t="str">
        <v>STEWA006.2RU</v>
      </c>
    </row>
    <row r="7430" spans="1:27" s="91" customFormat="1" ht="15" customHeight="1" x14ac:dyDescent="0.35">
      <c r="A7430" s="310" t="s">
        <v>41784</v>
      </c>
      <c r="B7430" s="310" t="s">
        <v>22090</v>
      </c>
      <c r="C7430" s="310" t="s">
        <v>7604</v>
      </c>
      <c r="D7430" s="310" t="s">
        <v>22092</v>
      </c>
      <c r="E7430" s="310"/>
      <c r="F7430" s="310" t="s">
        <v>75</v>
      </c>
      <c r="G7430" s="310"/>
      <c r="H7430" s="314">
        <v>6.7</v>
      </c>
      <c r="I7430" s="314">
        <v>49.55</v>
      </c>
      <c r="J7430" s="310" t="s">
        <v>148</v>
      </c>
      <c r="K7430" s="314">
        <v>35.985550000000003</v>
      </c>
      <c r="L7430" s="314">
        <v>-86.503879999999995</v>
      </c>
      <c r="M7430" s="100" t="s">
        <v>38401</v>
      </c>
      <c r="N7430" s="310" t="s">
        <v>26226</v>
      </c>
      <c r="O7430" s="310" t="s">
        <v>42825</v>
      </c>
      <c r="P7430" s="314">
        <v>2</v>
      </c>
      <c r="Q7430" s="310" t="s">
        <v>28519</v>
      </c>
      <c r="R7430" s="310" t="s">
        <v>25829</v>
      </c>
      <c r="S7430" s="310" t="s">
        <v>26197</v>
      </c>
      <c r="T7430" s="310"/>
      <c r="U7430" s="310" t="s">
        <v>26198</v>
      </c>
      <c r="V7430" s="310" t="s">
        <v>26199</v>
      </c>
      <c r="W7430" s="91" t="s">
        <v>41785</v>
      </c>
      <c r="X7430" s="91" t="s">
        <v>41786</v>
      </c>
      <c r="Y7430" s="97"/>
      <c r="AA7430" s="91" t="str">
        <v>STEWA006.7RU</v>
      </c>
    </row>
    <row r="7431" spans="1:27" s="91" customFormat="1" ht="15" customHeight="1" x14ac:dyDescent="0.35">
      <c r="A7431" s="310" t="s">
        <v>40240</v>
      </c>
      <c r="B7431" s="310" t="s">
        <v>40241</v>
      </c>
      <c r="C7431" s="310" t="s">
        <v>7604</v>
      </c>
      <c r="D7431" s="310" t="s">
        <v>40242</v>
      </c>
      <c r="E7431" s="310"/>
      <c r="F7431" s="310" t="s">
        <v>75</v>
      </c>
      <c r="G7431" s="310"/>
      <c r="H7431" s="314">
        <v>7.6</v>
      </c>
      <c r="I7431" s="314">
        <v>48.33</v>
      </c>
      <c r="J7431" s="310" t="s">
        <v>148</v>
      </c>
      <c r="K7431" s="314">
        <v>35.974229999999999</v>
      </c>
      <c r="L7431" s="314">
        <v>-86.502493000000001</v>
      </c>
      <c r="M7431" s="314" t="s">
        <v>38401</v>
      </c>
      <c r="N7431" s="310" t="s">
        <v>26226</v>
      </c>
      <c r="O7431" s="310" t="s">
        <v>40243</v>
      </c>
      <c r="P7431" s="314">
        <v>2</v>
      </c>
      <c r="Q7431" s="310" t="s">
        <v>28519</v>
      </c>
      <c r="R7431" s="310" t="s">
        <v>25829</v>
      </c>
      <c r="S7431" s="310" t="s">
        <v>26197</v>
      </c>
      <c r="T7431" s="310"/>
      <c r="U7431" s="310" t="s">
        <v>26198</v>
      </c>
      <c r="V7431" s="310" t="s">
        <v>26199</v>
      </c>
      <c r="W7431" s="91" t="s">
        <v>40244</v>
      </c>
      <c r="X7431" s="91" t="s">
        <v>38440</v>
      </c>
      <c r="Y7431" s="97"/>
      <c r="AA7431" s="91" t="str">
        <v>STEWA007.6RU</v>
      </c>
    </row>
    <row r="7432" spans="1:27" s="91" customFormat="1" ht="15" customHeight="1" x14ac:dyDescent="0.35">
      <c r="A7432" s="310" t="s">
        <v>41787</v>
      </c>
      <c r="B7432" s="310" t="s">
        <v>22093</v>
      </c>
      <c r="C7432" s="310" t="s">
        <v>7604</v>
      </c>
      <c r="D7432" s="310" t="s">
        <v>22095</v>
      </c>
      <c r="E7432" s="310"/>
      <c r="F7432" s="310" t="s">
        <v>75</v>
      </c>
      <c r="G7432" s="310"/>
      <c r="H7432" s="314">
        <v>10.3</v>
      </c>
      <c r="I7432" s="314">
        <v>44.45</v>
      </c>
      <c r="J7432" s="310" t="s">
        <v>148</v>
      </c>
      <c r="K7432" s="314">
        <v>35.955559999999998</v>
      </c>
      <c r="L7432" s="314">
        <v>-86.516110999999995</v>
      </c>
      <c r="M7432" s="100" t="s">
        <v>38401</v>
      </c>
      <c r="N7432" s="310" t="s">
        <v>26226</v>
      </c>
      <c r="O7432" s="310" t="s">
        <v>42825</v>
      </c>
      <c r="P7432" s="314">
        <v>2</v>
      </c>
      <c r="Q7432" s="310" t="s">
        <v>33847</v>
      </c>
      <c r="R7432" s="310" t="s">
        <v>25829</v>
      </c>
      <c r="S7432" s="310" t="s">
        <v>26197</v>
      </c>
      <c r="T7432" s="310"/>
      <c r="U7432" s="310" t="s">
        <v>26198</v>
      </c>
      <c r="V7432" s="310" t="s">
        <v>26199</v>
      </c>
      <c r="W7432" s="91" t="s">
        <v>22094</v>
      </c>
      <c r="X7432" s="91" t="s">
        <v>41788</v>
      </c>
      <c r="Y7432" s="97"/>
      <c r="AA7432" s="91" t="str">
        <v>STEWA010.3RU</v>
      </c>
    </row>
    <row r="7433" spans="1:27" s="91" customFormat="1" ht="15" customHeight="1" x14ac:dyDescent="0.35">
      <c r="A7433" s="310" t="s">
        <v>41789</v>
      </c>
      <c r="B7433" s="310" t="s">
        <v>40246</v>
      </c>
      <c r="C7433" s="310" t="s">
        <v>7604</v>
      </c>
      <c r="D7433" s="310" t="s">
        <v>40247</v>
      </c>
      <c r="E7433" s="310"/>
      <c r="F7433" s="310" t="s">
        <v>75</v>
      </c>
      <c r="G7433" s="310"/>
      <c r="H7433" s="314">
        <v>11.2</v>
      </c>
      <c r="I7433" s="314">
        <v>42.6</v>
      </c>
      <c r="J7433" s="310" t="s">
        <v>148</v>
      </c>
      <c r="K7433" s="314">
        <v>35.949300000000001</v>
      </c>
      <c r="L7433" s="314">
        <v>-86.516199999999998</v>
      </c>
      <c r="M7433" s="314" t="s">
        <v>38401</v>
      </c>
      <c r="N7433" s="310" t="s">
        <v>26226</v>
      </c>
      <c r="O7433" s="310" t="s">
        <v>40248</v>
      </c>
      <c r="P7433" s="314">
        <v>2</v>
      </c>
      <c r="Q7433" s="310" t="s">
        <v>33847</v>
      </c>
      <c r="R7433" s="310" t="s">
        <v>25829</v>
      </c>
      <c r="S7433" s="310" t="s">
        <v>26197</v>
      </c>
      <c r="T7433" s="310"/>
      <c r="U7433" s="310" t="s">
        <v>26198</v>
      </c>
      <c r="V7433" s="310" t="s">
        <v>26199</v>
      </c>
      <c r="W7433" s="91" t="s">
        <v>40245</v>
      </c>
      <c r="X7433" s="91" t="s">
        <v>41788</v>
      </c>
      <c r="Y7433" s="97"/>
      <c r="AA7433" s="91" t="str">
        <v>STEWA011.2RU</v>
      </c>
    </row>
    <row r="7434" spans="1:27" s="91" customFormat="1" ht="15" customHeight="1" x14ac:dyDescent="0.35">
      <c r="A7434" s="310" t="s">
        <v>41790</v>
      </c>
      <c r="B7434" s="310" t="s">
        <v>40250</v>
      </c>
      <c r="C7434" s="310" t="s">
        <v>22086</v>
      </c>
      <c r="D7434" s="310" t="s">
        <v>40251</v>
      </c>
      <c r="E7434" s="310"/>
      <c r="F7434" s="310" t="s">
        <v>75</v>
      </c>
      <c r="G7434" s="310" t="s">
        <v>33</v>
      </c>
      <c r="H7434" s="314">
        <v>14.8</v>
      </c>
      <c r="I7434" s="314">
        <v>27.2</v>
      </c>
      <c r="J7434" s="310" t="s">
        <v>148</v>
      </c>
      <c r="K7434" s="314">
        <v>35.922327000000003</v>
      </c>
      <c r="L7434" s="314">
        <v>-86.535004999999998</v>
      </c>
      <c r="M7434" s="314" t="s">
        <v>38401</v>
      </c>
      <c r="N7434" s="310" t="s">
        <v>26226</v>
      </c>
      <c r="O7434" s="310" t="s">
        <v>40243</v>
      </c>
      <c r="P7434" s="314">
        <v>2</v>
      </c>
      <c r="Q7434" s="310" t="s">
        <v>33847</v>
      </c>
      <c r="R7434" s="310" t="s">
        <v>25829</v>
      </c>
      <c r="S7434" s="310" t="s">
        <v>26197</v>
      </c>
      <c r="T7434" s="310"/>
      <c r="U7434" s="310" t="s">
        <v>26198</v>
      </c>
      <c r="V7434" s="310" t="s">
        <v>26199</v>
      </c>
      <c r="W7434" s="91" t="s">
        <v>40249</v>
      </c>
      <c r="X7434" s="91" t="s">
        <v>41791</v>
      </c>
      <c r="Y7434" s="97"/>
      <c r="AA7434" s="91" t="str">
        <v>STEWA014.8RU</v>
      </c>
    </row>
    <row r="7435" spans="1:27" s="91" customFormat="1" ht="15" customHeight="1" x14ac:dyDescent="0.35">
      <c r="A7435" s="310" t="s">
        <v>41792</v>
      </c>
      <c r="B7435" s="310" t="s">
        <v>22096</v>
      </c>
      <c r="C7435" s="310" t="s">
        <v>7604</v>
      </c>
      <c r="D7435" s="310" t="s">
        <v>22097</v>
      </c>
      <c r="E7435" s="310"/>
      <c r="F7435" s="310" t="s">
        <v>75</v>
      </c>
      <c r="G7435" s="310"/>
      <c r="H7435" s="314">
        <v>14.9</v>
      </c>
      <c r="I7435" s="314">
        <v>27.16</v>
      </c>
      <c r="J7435" s="310" t="s">
        <v>148</v>
      </c>
      <c r="K7435" s="314">
        <v>35.921666999999999</v>
      </c>
      <c r="L7435" s="314">
        <v>-86.534999999999997</v>
      </c>
      <c r="M7435" s="100" t="s">
        <v>38401</v>
      </c>
      <c r="N7435" s="310" t="s">
        <v>26226</v>
      </c>
      <c r="O7435" s="310" t="s">
        <v>42825</v>
      </c>
      <c r="P7435" s="314">
        <v>2</v>
      </c>
      <c r="Q7435" s="310" t="s">
        <v>33847</v>
      </c>
      <c r="R7435" s="310" t="s">
        <v>25829</v>
      </c>
      <c r="S7435" s="310" t="s">
        <v>26197</v>
      </c>
      <c r="T7435" s="310"/>
      <c r="U7435" s="310" t="s">
        <v>26198</v>
      </c>
      <c r="V7435" s="310" t="s">
        <v>26199</v>
      </c>
      <c r="W7435" s="91" t="s">
        <v>41793</v>
      </c>
      <c r="X7435" s="91" t="s">
        <v>41794</v>
      </c>
      <c r="Y7435" s="97"/>
      <c r="AA7435" s="91" t="str">
        <v>STEWA014.9RU</v>
      </c>
    </row>
    <row r="7436" spans="1:27" s="91" customFormat="1" ht="15" customHeight="1" x14ac:dyDescent="0.35">
      <c r="A7436" s="310" t="s">
        <v>41795</v>
      </c>
      <c r="B7436" s="310" t="s">
        <v>41796</v>
      </c>
      <c r="C7436" s="310" t="s">
        <v>22086</v>
      </c>
      <c r="D7436" s="310" t="s">
        <v>41797</v>
      </c>
      <c r="E7436" s="310"/>
      <c r="F7436" s="310" t="s">
        <v>75</v>
      </c>
      <c r="G7436" s="310" t="s">
        <v>33</v>
      </c>
      <c r="H7436" s="314">
        <v>15.4</v>
      </c>
      <c r="I7436" s="314">
        <v>26.7</v>
      </c>
      <c r="J7436" s="310" t="s">
        <v>148</v>
      </c>
      <c r="K7436" s="314">
        <v>35.915930000000003</v>
      </c>
      <c r="L7436" s="314">
        <v>-86.540080000000003</v>
      </c>
      <c r="M7436" s="314" t="s">
        <v>38401</v>
      </c>
      <c r="N7436" s="310" t="s">
        <v>26226</v>
      </c>
      <c r="O7436" s="310" t="s">
        <v>40243</v>
      </c>
      <c r="P7436" s="314">
        <v>2</v>
      </c>
      <c r="Q7436" s="310" t="s">
        <v>33847</v>
      </c>
      <c r="R7436" s="310" t="s">
        <v>25829</v>
      </c>
      <c r="S7436" s="310" t="s">
        <v>26197</v>
      </c>
      <c r="T7436" s="310"/>
      <c r="U7436" s="310" t="s">
        <v>26198</v>
      </c>
      <c r="V7436" s="310" t="s">
        <v>26199</v>
      </c>
      <c r="X7436" s="91" t="s">
        <v>41798</v>
      </c>
      <c r="Y7436" s="97"/>
      <c r="AA7436" s="91" t="str">
        <v>STEWA015.4RU</v>
      </c>
    </row>
    <row r="7437" spans="1:27" s="91" customFormat="1" ht="15" customHeight="1" x14ac:dyDescent="0.35">
      <c r="A7437" s="310" t="s">
        <v>41799</v>
      </c>
      <c r="B7437" s="310" t="s">
        <v>41800</v>
      </c>
      <c r="C7437" s="310" t="s">
        <v>22086</v>
      </c>
      <c r="D7437" s="310" t="s">
        <v>41801</v>
      </c>
      <c r="E7437" s="310"/>
      <c r="F7437" s="310" t="s">
        <v>75</v>
      </c>
      <c r="G7437" s="310"/>
      <c r="H7437" s="314">
        <v>16</v>
      </c>
      <c r="I7437" s="314">
        <v>26.2</v>
      </c>
      <c r="J7437" s="310" t="s">
        <v>148</v>
      </c>
      <c r="K7437" s="314">
        <v>35.910820000000001</v>
      </c>
      <c r="L7437" s="314">
        <v>-86.54589</v>
      </c>
      <c r="M7437" s="314" t="s">
        <v>38401</v>
      </c>
      <c r="N7437" s="310" t="s">
        <v>26226</v>
      </c>
      <c r="O7437" s="310" t="s">
        <v>42825</v>
      </c>
      <c r="P7437" s="314">
        <v>2</v>
      </c>
      <c r="Q7437" s="310" t="s">
        <v>33847</v>
      </c>
      <c r="R7437" s="310" t="s">
        <v>25829</v>
      </c>
      <c r="S7437" s="310" t="s">
        <v>26197</v>
      </c>
      <c r="T7437" s="310"/>
      <c r="U7437" s="310" t="s">
        <v>26198</v>
      </c>
      <c r="V7437" s="310" t="s">
        <v>26199</v>
      </c>
      <c r="X7437" s="91" t="s">
        <v>41802</v>
      </c>
      <c r="Y7437" s="97"/>
      <c r="AA7437" s="91" t="str">
        <v>STEWA016.0RU</v>
      </c>
    </row>
    <row r="7438" spans="1:27" s="91" customFormat="1" ht="15" customHeight="1" x14ac:dyDescent="0.35">
      <c r="A7438" t="s">
        <v>41803</v>
      </c>
      <c r="B7438" t="s">
        <v>7603</v>
      </c>
      <c r="C7438" t="s">
        <v>7604</v>
      </c>
      <c r="D7438" t="s">
        <v>7605</v>
      </c>
      <c r="E7438" t="s">
        <v>26424</v>
      </c>
      <c r="F7438" t="s">
        <v>75</v>
      </c>
      <c r="G7438"/>
      <c r="H7438">
        <v>17.600000000000001</v>
      </c>
      <c r="I7438">
        <v>16.82</v>
      </c>
      <c r="J7438" t="s">
        <v>148</v>
      </c>
      <c r="K7438">
        <v>35.8979</v>
      </c>
      <c r="L7438">
        <v>-86.557599999999994</v>
      </c>
      <c r="M7438" s="100" t="s">
        <v>38401</v>
      </c>
      <c r="N7438" t="s">
        <v>26226</v>
      </c>
      <c r="O7438" t="s">
        <v>42825</v>
      </c>
      <c r="P7438">
        <v>2</v>
      </c>
      <c r="Q7438" t="s">
        <v>33848</v>
      </c>
      <c r="R7438" t="s">
        <v>25829</v>
      </c>
      <c r="S7438" t="s">
        <v>26197</v>
      </c>
      <c r="T7438"/>
      <c r="U7438" t="s">
        <v>26198</v>
      </c>
      <c r="V7438" t="s">
        <v>26199</v>
      </c>
      <c r="W7438" s="91" t="s">
        <v>41804</v>
      </c>
      <c r="X7438" s="91" t="s">
        <v>41805</v>
      </c>
      <c r="Y7438" s="97"/>
      <c r="AA7438" s="91" t="str">
        <v>STEWA017.6RU</v>
      </c>
    </row>
    <row r="7439" spans="1:27" s="91" customFormat="1" ht="15" customHeight="1" x14ac:dyDescent="0.35">
      <c r="A7439" s="310" t="s">
        <v>41806</v>
      </c>
      <c r="B7439" s="310" t="s">
        <v>22098</v>
      </c>
      <c r="C7439" s="310" t="s">
        <v>7604</v>
      </c>
      <c r="D7439" s="310" t="s">
        <v>22100</v>
      </c>
      <c r="E7439" s="310"/>
      <c r="F7439" s="310" t="s">
        <v>75</v>
      </c>
      <c r="G7439" s="310"/>
      <c r="H7439" s="314">
        <v>18.7</v>
      </c>
      <c r="I7439" s="314">
        <v>13.1</v>
      </c>
      <c r="J7439" s="310" t="s">
        <v>148</v>
      </c>
      <c r="K7439" s="314">
        <v>35.885010000000001</v>
      </c>
      <c r="L7439" s="314">
        <v>-86.566180000000003</v>
      </c>
      <c r="M7439" s="100" t="s">
        <v>38401</v>
      </c>
      <c r="N7439" s="310" t="s">
        <v>26226</v>
      </c>
      <c r="O7439" s="310" t="s">
        <v>42825</v>
      </c>
      <c r="P7439" s="314">
        <v>2</v>
      </c>
      <c r="Q7439" s="310" t="s">
        <v>33848</v>
      </c>
      <c r="R7439" s="310" t="s">
        <v>25829</v>
      </c>
      <c r="S7439" s="310" t="s">
        <v>26197</v>
      </c>
      <c r="T7439" s="310"/>
      <c r="U7439" s="310" t="s">
        <v>26198</v>
      </c>
      <c r="V7439" s="310" t="s">
        <v>26199</v>
      </c>
      <c r="W7439" s="91" t="s">
        <v>22099</v>
      </c>
      <c r="X7439" s="91" t="s">
        <v>41807</v>
      </c>
      <c r="Y7439" s="97"/>
      <c r="AA7439" s="91" t="str">
        <v>STEWA018.7RU</v>
      </c>
    </row>
    <row r="7440" spans="1:27" s="91" customFormat="1" ht="15" customHeight="1" x14ac:dyDescent="0.35">
      <c r="A7440" s="310" t="s">
        <v>41808</v>
      </c>
      <c r="B7440" s="310" t="s">
        <v>22101</v>
      </c>
      <c r="C7440" s="310" t="s">
        <v>7604</v>
      </c>
      <c r="D7440" s="310" t="s">
        <v>22103</v>
      </c>
      <c r="E7440" s="310"/>
      <c r="F7440" s="310" t="s">
        <v>75</v>
      </c>
      <c r="G7440" s="310"/>
      <c r="H7440" s="314">
        <v>18.899999999999999</v>
      </c>
      <c r="I7440" s="314">
        <v>10.74</v>
      </c>
      <c r="J7440" s="310" t="s">
        <v>148</v>
      </c>
      <c r="K7440" s="314">
        <v>35.882280000000002</v>
      </c>
      <c r="L7440" s="314">
        <v>-86.567329999999998</v>
      </c>
      <c r="M7440" s="100" t="s">
        <v>38401</v>
      </c>
      <c r="N7440" s="310" t="s">
        <v>26226</v>
      </c>
      <c r="O7440" s="310" t="s">
        <v>42825</v>
      </c>
      <c r="P7440" s="314">
        <v>2</v>
      </c>
      <c r="Q7440" s="310" t="s">
        <v>33848</v>
      </c>
      <c r="R7440" s="310" t="s">
        <v>25829</v>
      </c>
      <c r="S7440" s="310" t="s">
        <v>26197</v>
      </c>
      <c r="T7440" s="310"/>
      <c r="U7440" s="310" t="s">
        <v>26198</v>
      </c>
      <c r="V7440" s="310" t="s">
        <v>26199</v>
      </c>
      <c r="W7440" s="91" t="s">
        <v>22102</v>
      </c>
      <c r="X7440" s="91" t="s">
        <v>41809</v>
      </c>
      <c r="Y7440" s="97"/>
      <c r="AA7440" s="91" t="str">
        <v>STEWA018.9RU</v>
      </c>
    </row>
    <row r="7441" spans="1:27" s="91" customFormat="1" ht="15" customHeight="1" x14ac:dyDescent="0.35">
      <c r="A7441" t="s">
        <v>41810</v>
      </c>
      <c r="B7441" t="s">
        <v>22104</v>
      </c>
      <c r="C7441" t="s">
        <v>22106</v>
      </c>
      <c r="D7441" t="s">
        <v>22107</v>
      </c>
      <c r="E7441"/>
      <c r="F7441" t="s">
        <v>75</v>
      </c>
      <c r="G7441"/>
      <c r="H7441">
        <v>3.1</v>
      </c>
      <c r="I7441">
        <v>0.52</v>
      </c>
      <c r="J7441" t="s">
        <v>148</v>
      </c>
      <c r="K7441">
        <v>35.840820000000001</v>
      </c>
      <c r="L7441">
        <v>-86.562079999999995</v>
      </c>
      <c r="M7441" s="100" t="s">
        <v>38401</v>
      </c>
      <c r="N7441" t="s">
        <v>26226</v>
      </c>
      <c r="O7441" t="s">
        <v>42825</v>
      </c>
      <c r="P7441">
        <v>2</v>
      </c>
      <c r="Q7441" t="s">
        <v>33849</v>
      </c>
      <c r="R7441" t="s">
        <v>25829</v>
      </c>
      <c r="S7441" t="s">
        <v>26197</v>
      </c>
      <c r="T7441"/>
      <c r="U7441" t="s">
        <v>26198</v>
      </c>
      <c r="V7441" t="s">
        <v>26199</v>
      </c>
      <c r="W7441" s="91" t="s">
        <v>22105</v>
      </c>
      <c r="X7441" s="91" t="s">
        <v>41811</v>
      </c>
      <c r="Y7441" s="97"/>
      <c r="AA7441" s="91" t="str">
        <v>STEWA22.3T3.1RU</v>
      </c>
    </row>
    <row r="7442" spans="1:27" s="91" customFormat="1" ht="15" customHeight="1" x14ac:dyDescent="0.35">
      <c r="A7442" t="s">
        <v>33850</v>
      </c>
      <c r="B7442" t="s">
        <v>33851</v>
      </c>
      <c r="C7442" t="s">
        <v>33852</v>
      </c>
      <c r="D7442" t="s">
        <v>33853</v>
      </c>
      <c r="E7442"/>
      <c r="F7442" t="s">
        <v>9</v>
      </c>
      <c r="G7442"/>
      <c r="H7442">
        <v>5.4</v>
      </c>
      <c r="I7442">
        <v>18.8</v>
      </c>
      <c r="J7442" t="s">
        <v>194</v>
      </c>
      <c r="K7442">
        <v>35.418300000000002</v>
      </c>
      <c r="L7442">
        <v>-88.1584</v>
      </c>
      <c r="M7442" s="100" t="s">
        <v>38402</v>
      </c>
      <c r="N7442" t="s">
        <v>26242</v>
      </c>
      <c r="O7442" t="s">
        <v>42246</v>
      </c>
      <c r="P7442">
        <v>3</v>
      </c>
      <c r="Q7442" t="s">
        <v>33854</v>
      </c>
      <c r="R7442" t="s">
        <v>25816</v>
      </c>
      <c r="S7442" t="s">
        <v>26197</v>
      </c>
      <c r="T7442"/>
      <c r="U7442" t="s">
        <v>26198</v>
      </c>
      <c r="V7442" t="s">
        <v>26199</v>
      </c>
      <c r="Y7442" s="97"/>
      <c r="AA7442" s="91" t="str">
        <v>STEWM005.4DE</v>
      </c>
    </row>
    <row r="7443" spans="1:27" s="91" customFormat="1" ht="15" customHeight="1" x14ac:dyDescent="0.35">
      <c r="A7443" s="310" t="s">
        <v>40252</v>
      </c>
      <c r="B7443" s="310" t="s">
        <v>40253</v>
      </c>
      <c r="C7443" s="310" t="s">
        <v>33852</v>
      </c>
      <c r="D7443" s="310" t="s">
        <v>40254</v>
      </c>
      <c r="E7443" s="310"/>
      <c r="F7443" s="310" t="s">
        <v>9</v>
      </c>
      <c r="G7443" s="310"/>
      <c r="H7443" s="314">
        <v>6.7</v>
      </c>
      <c r="I7443" s="314">
        <v>15.68</v>
      </c>
      <c r="J7443" s="310" t="s">
        <v>194</v>
      </c>
      <c r="K7443" s="314">
        <v>35.428040000000003</v>
      </c>
      <c r="L7443" s="314">
        <v>-88.175280000000001</v>
      </c>
      <c r="M7443" s="314" t="s">
        <v>38402</v>
      </c>
      <c r="N7443" s="310" t="s">
        <v>26242</v>
      </c>
      <c r="O7443" s="310" t="s">
        <v>40255</v>
      </c>
      <c r="P7443" s="314">
        <v>3</v>
      </c>
      <c r="Q7443" s="310" t="s">
        <v>33854</v>
      </c>
      <c r="R7443" s="310" t="s">
        <v>25816</v>
      </c>
      <c r="S7443" s="310" t="s">
        <v>26197</v>
      </c>
      <c r="T7443" s="310"/>
      <c r="U7443" s="310" t="s">
        <v>26198</v>
      </c>
      <c r="V7443" s="310" t="s">
        <v>26199</v>
      </c>
      <c r="Y7443" s="97"/>
      <c r="AA7443" s="91" t="str">
        <v>STEWM006.7DE</v>
      </c>
    </row>
    <row r="7444" spans="1:27" s="91" customFormat="1" ht="15" customHeight="1" x14ac:dyDescent="0.35">
      <c r="A7444" t="s">
        <v>37583</v>
      </c>
      <c r="B7444" t="s">
        <v>37584</v>
      </c>
      <c r="C7444" t="s">
        <v>37585</v>
      </c>
      <c r="D7444" t="s">
        <v>37586</v>
      </c>
      <c r="E7444"/>
      <c r="F7444" t="s">
        <v>29086</v>
      </c>
      <c r="G7444"/>
      <c r="H7444">
        <v>0.1</v>
      </c>
      <c r="I7444">
        <v>3.3</v>
      </c>
      <c r="J7444" t="s">
        <v>1600</v>
      </c>
      <c r="K7444">
        <v>35.05688</v>
      </c>
      <c r="L7444">
        <v>-86.423190000000005</v>
      </c>
      <c r="M7444" s="100" t="s">
        <v>38525</v>
      </c>
      <c r="N7444" t="s">
        <v>26419</v>
      </c>
      <c r="O7444" t="s">
        <v>38968</v>
      </c>
      <c r="P7444">
        <v>1</v>
      </c>
      <c r="Q7444" t="s">
        <v>37587</v>
      </c>
      <c r="R7444" t="s">
        <v>25808</v>
      </c>
      <c r="S7444" t="s">
        <v>26197</v>
      </c>
      <c r="T7444"/>
      <c r="U7444" t="s">
        <v>26198</v>
      </c>
      <c r="V7444" t="s">
        <v>26199</v>
      </c>
      <c r="Y7444" s="97"/>
      <c r="AA7444" s="91" t="str">
        <v>STILE000.1LI</v>
      </c>
    </row>
    <row r="7445" spans="1:27" s="91" customFormat="1" ht="15" customHeight="1" x14ac:dyDescent="0.35">
      <c r="A7445" t="s">
        <v>22109</v>
      </c>
      <c r="B7445" t="s">
        <v>22108</v>
      </c>
      <c r="C7445" t="s">
        <v>22110</v>
      </c>
      <c r="D7445" t="s">
        <v>22111</v>
      </c>
      <c r="E7445"/>
      <c r="F7445" t="s">
        <v>28994</v>
      </c>
      <c r="G7445"/>
      <c r="H7445">
        <v>0.1</v>
      </c>
      <c r="I7445">
        <v>0.38</v>
      </c>
      <c r="J7445" t="s">
        <v>346</v>
      </c>
      <c r="K7445">
        <v>36.1051</v>
      </c>
      <c r="L7445">
        <v>-83.084800000000001</v>
      </c>
      <c r="M7445" s="100" t="s">
        <v>38387</v>
      </c>
      <c r="N7445" t="s">
        <v>26214</v>
      </c>
      <c r="O7445" t="s">
        <v>42383</v>
      </c>
      <c r="P7445">
        <v>5</v>
      </c>
      <c r="Q7445" t="s">
        <v>33855</v>
      </c>
      <c r="R7445" t="s">
        <v>25825</v>
      </c>
      <c r="S7445" t="s">
        <v>26197</v>
      </c>
      <c r="T7445"/>
      <c r="U7445" t="s">
        <v>26198</v>
      </c>
      <c r="V7445" t="s">
        <v>26204</v>
      </c>
      <c r="Y7445" s="97"/>
      <c r="AA7445" s="91" t="str">
        <v>STILL000.1CO</v>
      </c>
    </row>
    <row r="7446" spans="1:27" s="91" customFormat="1" ht="15" customHeight="1" x14ac:dyDescent="0.35">
      <c r="A7446" s="310" t="s">
        <v>43738</v>
      </c>
      <c r="B7446" s="310" t="s">
        <v>43739</v>
      </c>
      <c r="C7446" s="310" t="s">
        <v>43740</v>
      </c>
      <c r="D7446" s="310" t="s">
        <v>43741</v>
      </c>
      <c r="E7446" s="310"/>
      <c r="F7446" s="310" t="s">
        <v>28985</v>
      </c>
      <c r="G7446" s="310" t="s">
        <v>28981</v>
      </c>
      <c r="H7446" s="314">
        <v>0.1</v>
      </c>
      <c r="I7446" s="314">
        <v>0.63</v>
      </c>
      <c r="J7446" s="310" t="s">
        <v>553</v>
      </c>
      <c r="K7446" s="314">
        <v>35.858460000000001</v>
      </c>
      <c r="L7446" s="314">
        <v>-83.356160000000003</v>
      </c>
      <c r="M7446" s="314" t="s">
        <v>38394</v>
      </c>
      <c r="N7446" s="310" t="s">
        <v>26308</v>
      </c>
      <c r="O7446" s="310" t="s">
        <v>43624</v>
      </c>
      <c r="P7446" s="314">
        <v>5</v>
      </c>
      <c r="Q7446" s="310" t="s">
        <v>43742</v>
      </c>
      <c r="R7446" s="310" t="s">
        <v>25825</v>
      </c>
      <c r="S7446" s="310" t="s">
        <v>26197</v>
      </c>
      <c r="T7446" s="310"/>
      <c r="U7446" s="310" t="s">
        <v>26198</v>
      </c>
      <c r="V7446" s="310" t="s">
        <v>26204</v>
      </c>
      <c r="W7446" s="91" t="s">
        <v>43743</v>
      </c>
      <c r="Y7446" s="97"/>
      <c r="AA7446" s="91" t="str">
        <v>STILLH_G0.1SV</v>
      </c>
    </row>
    <row r="7447" spans="1:27" s="91" customFormat="1" ht="15" customHeight="1" x14ac:dyDescent="0.35">
      <c r="A7447" s="310" t="s">
        <v>22113</v>
      </c>
      <c r="B7447" s="310" t="s">
        <v>22112</v>
      </c>
      <c r="C7447" s="310" t="s">
        <v>22114</v>
      </c>
      <c r="D7447" s="310" t="s">
        <v>21619</v>
      </c>
      <c r="E7447" s="310"/>
      <c r="F7447" s="310" t="s">
        <v>58</v>
      </c>
      <c r="G7447" s="310"/>
      <c r="H7447" s="314">
        <v>2.4</v>
      </c>
      <c r="I7447" s="314">
        <v>4.05</v>
      </c>
      <c r="J7447" s="310" t="s">
        <v>2535</v>
      </c>
      <c r="K7447" s="314">
        <v>35.716299999999997</v>
      </c>
      <c r="L7447" s="314">
        <v>-84.938550000000006</v>
      </c>
      <c r="M7447" s="100" t="s">
        <v>38415</v>
      </c>
      <c r="N7447" s="310" t="s">
        <v>26602</v>
      </c>
      <c r="O7447" s="310" t="s">
        <v>42166</v>
      </c>
      <c r="P7447" s="314">
        <v>1</v>
      </c>
      <c r="Q7447" s="310" t="s">
        <v>33856</v>
      </c>
      <c r="R7447" s="310" t="s">
        <v>25802</v>
      </c>
      <c r="S7447" s="310" t="s">
        <v>26197</v>
      </c>
      <c r="T7447" s="310"/>
      <c r="U7447" s="310" t="s">
        <v>26198</v>
      </c>
      <c r="V7447" s="310" t="s">
        <v>26204</v>
      </c>
      <c r="X7447" s="91" t="s">
        <v>33857</v>
      </c>
      <c r="Y7447" s="97"/>
      <c r="AA7447" s="91" t="str">
        <v>STING002.4RH</v>
      </c>
    </row>
    <row r="7448" spans="1:27" s="91" customFormat="1" ht="15" customHeight="1" x14ac:dyDescent="0.35">
      <c r="A7448" s="310" t="s">
        <v>22116</v>
      </c>
      <c r="B7448" s="310" t="s">
        <v>22115</v>
      </c>
      <c r="C7448" s="310" t="s">
        <v>7533</v>
      </c>
      <c r="D7448" s="310" t="s">
        <v>22117</v>
      </c>
      <c r="E7448" s="310"/>
      <c r="F7448" s="310" t="s">
        <v>29010</v>
      </c>
      <c r="G7448" s="310"/>
      <c r="H7448" s="314">
        <v>0.3</v>
      </c>
      <c r="I7448" s="314">
        <v>34.61</v>
      </c>
      <c r="J7448" s="310" t="s">
        <v>1237</v>
      </c>
      <c r="K7448" s="314">
        <v>36.497397999999997</v>
      </c>
      <c r="L7448" s="314">
        <v>-84.113607000000002</v>
      </c>
      <c r="M7448" s="100" t="s">
        <v>38417</v>
      </c>
      <c r="N7448" s="310" t="s">
        <v>26260</v>
      </c>
      <c r="O7448" s="310" t="s">
        <v>42931</v>
      </c>
      <c r="P7448" s="314">
        <v>4</v>
      </c>
      <c r="Q7448" s="310" t="s">
        <v>27070</v>
      </c>
      <c r="R7448" s="310" t="s">
        <v>25825</v>
      </c>
      <c r="S7448" s="310" t="s">
        <v>26197</v>
      </c>
      <c r="T7448" s="310"/>
      <c r="U7448" s="310" t="s">
        <v>26198</v>
      </c>
      <c r="V7448" s="310" t="s">
        <v>26204</v>
      </c>
      <c r="W7448" s="91" t="s">
        <v>22118</v>
      </c>
      <c r="Y7448" s="97"/>
      <c r="AA7448" s="91" t="str">
        <v>STINK000.3CA</v>
      </c>
    </row>
    <row r="7449" spans="1:27" s="91" customFormat="1" ht="15" customHeight="1" x14ac:dyDescent="0.35">
      <c r="A7449" s="310" t="s">
        <v>22120</v>
      </c>
      <c r="B7449" s="310" t="s">
        <v>22119</v>
      </c>
      <c r="C7449" s="310" t="s">
        <v>7533</v>
      </c>
      <c r="D7449" s="310" t="s">
        <v>22121</v>
      </c>
      <c r="E7449" s="310"/>
      <c r="F7449" s="310" t="s">
        <v>29010</v>
      </c>
      <c r="G7449" s="310"/>
      <c r="H7449" s="314">
        <v>1</v>
      </c>
      <c r="I7449" s="314">
        <v>67.28</v>
      </c>
      <c r="J7449" s="310" t="s">
        <v>1237</v>
      </c>
      <c r="K7449" s="314">
        <v>36.503500000000003</v>
      </c>
      <c r="L7449" s="314">
        <v>-84.1036</v>
      </c>
      <c r="M7449" s="100" t="s">
        <v>38417</v>
      </c>
      <c r="N7449" s="310" t="s">
        <v>26260</v>
      </c>
      <c r="O7449" s="310" t="s">
        <v>42929</v>
      </c>
      <c r="P7449" s="314">
        <v>4</v>
      </c>
      <c r="Q7449" s="310" t="s">
        <v>27421</v>
      </c>
      <c r="R7449" s="310" t="s">
        <v>25825</v>
      </c>
      <c r="S7449" s="310" t="s">
        <v>26197</v>
      </c>
      <c r="T7449" s="310"/>
      <c r="U7449" s="310" t="s">
        <v>26198</v>
      </c>
      <c r="V7449" s="310" t="s">
        <v>26204</v>
      </c>
      <c r="Y7449" s="97"/>
      <c r="AA7449" s="91" t="str">
        <v>STINK001.0CA</v>
      </c>
    </row>
    <row r="7450" spans="1:27" s="91" customFormat="1" ht="15" customHeight="1" x14ac:dyDescent="0.35">
      <c r="A7450" s="310" t="s">
        <v>22123</v>
      </c>
      <c r="B7450" s="310" t="s">
        <v>22122</v>
      </c>
      <c r="C7450" s="310" t="s">
        <v>7533</v>
      </c>
      <c r="D7450" s="310" t="s">
        <v>22124</v>
      </c>
      <c r="E7450" s="310"/>
      <c r="F7450" s="310" t="s">
        <v>29010</v>
      </c>
      <c r="G7450" s="310"/>
      <c r="H7450" s="314">
        <v>8.5</v>
      </c>
      <c r="I7450" s="314">
        <v>30.46</v>
      </c>
      <c r="J7450" s="310" t="s">
        <v>1237</v>
      </c>
      <c r="K7450" s="314">
        <v>36.498130000000003</v>
      </c>
      <c r="L7450" s="314">
        <v>-84.162099999999995</v>
      </c>
      <c r="M7450" s="100" t="s">
        <v>38417</v>
      </c>
      <c r="N7450" s="310" t="s">
        <v>26260</v>
      </c>
      <c r="O7450" s="310" t="s">
        <v>42931</v>
      </c>
      <c r="P7450" s="314">
        <v>4</v>
      </c>
      <c r="Q7450" s="310" t="s">
        <v>27070</v>
      </c>
      <c r="R7450" s="310" t="s">
        <v>25825</v>
      </c>
      <c r="S7450" s="310" t="s">
        <v>26197</v>
      </c>
      <c r="T7450" s="310"/>
      <c r="U7450" s="310" t="s">
        <v>26198</v>
      </c>
      <c r="V7450" s="310" t="s">
        <v>26204</v>
      </c>
      <c r="W7450" s="91" t="s">
        <v>36062</v>
      </c>
      <c r="X7450" s="91" t="s">
        <v>38422</v>
      </c>
      <c r="Y7450" s="97"/>
      <c r="AA7450" s="91" t="str">
        <v>STINK008.5CA</v>
      </c>
    </row>
    <row r="7451" spans="1:27" s="91" customFormat="1" ht="15" customHeight="1" x14ac:dyDescent="0.35">
      <c r="A7451" s="310" t="s">
        <v>22126</v>
      </c>
      <c r="B7451" s="310" t="s">
        <v>22125</v>
      </c>
      <c r="C7451" s="310" t="s">
        <v>7533</v>
      </c>
      <c r="D7451" s="310" t="s">
        <v>22127</v>
      </c>
      <c r="E7451" s="310"/>
      <c r="F7451" s="310" t="s">
        <v>324</v>
      </c>
      <c r="G7451" s="310"/>
      <c r="H7451" s="314">
        <v>11.8</v>
      </c>
      <c r="I7451" s="314">
        <v>24</v>
      </c>
      <c r="J7451" s="310" t="s">
        <v>1237</v>
      </c>
      <c r="K7451" s="314">
        <v>36.46743</v>
      </c>
      <c r="L7451" s="314">
        <v>-84.207080000000005</v>
      </c>
      <c r="M7451" s="100" t="s">
        <v>38417</v>
      </c>
      <c r="N7451" s="310" t="s">
        <v>26260</v>
      </c>
      <c r="O7451" s="310" t="s">
        <v>42931</v>
      </c>
      <c r="P7451" s="314">
        <v>4</v>
      </c>
      <c r="Q7451" s="310" t="s">
        <v>27070</v>
      </c>
      <c r="R7451" s="310" t="s">
        <v>25825</v>
      </c>
      <c r="S7451" s="310" t="s">
        <v>26197</v>
      </c>
      <c r="T7451" s="310"/>
      <c r="U7451" s="310" t="s">
        <v>26198</v>
      </c>
      <c r="V7451" s="310" t="s">
        <v>26204</v>
      </c>
      <c r="W7451" s="91" t="s">
        <v>36063</v>
      </c>
      <c r="X7451" s="91" t="s">
        <v>40256</v>
      </c>
      <c r="Y7451" s="97"/>
      <c r="AA7451" s="91" t="str">
        <v>STINK011.8CA</v>
      </c>
    </row>
    <row r="7452" spans="1:27" s="91" customFormat="1" ht="15" customHeight="1" x14ac:dyDescent="0.35">
      <c r="A7452" s="310" t="s">
        <v>22129</v>
      </c>
      <c r="B7452" s="310" t="s">
        <v>22128</v>
      </c>
      <c r="C7452" s="310" t="s">
        <v>7533</v>
      </c>
      <c r="D7452" s="310" t="s">
        <v>22130</v>
      </c>
      <c r="E7452" s="310"/>
      <c r="F7452" s="310" t="s">
        <v>29010</v>
      </c>
      <c r="G7452" s="310"/>
      <c r="H7452" s="314">
        <v>13.5</v>
      </c>
      <c r="I7452" s="314">
        <v>25.07</v>
      </c>
      <c r="J7452" s="310" t="s">
        <v>1237</v>
      </c>
      <c r="K7452" s="314">
        <v>36.473689999999998</v>
      </c>
      <c r="L7452" s="314">
        <v>-84.199349999999995</v>
      </c>
      <c r="M7452" s="100" t="s">
        <v>38417</v>
      </c>
      <c r="N7452" s="310" t="s">
        <v>26260</v>
      </c>
      <c r="O7452" s="310" t="s">
        <v>42931</v>
      </c>
      <c r="P7452" s="314">
        <v>4</v>
      </c>
      <c r="Q7452" s="310" t="s">
        <v>27070</v>
      </c>
      <c r="R7452" s="310" t="s">
        <v>25825</v>
      </c>
      <c r="S7452" s="310" t="s">
        <v>26197</v>
      </c>
      <c r="T7452" s="310"/>
      <c r="U7452" s="310" t="s">
        <v>26198</v>
      </c>
      <c r="V7452" s="310" t="s">
        <v>26204</v>
      </c>
      <c r="X7452" s="91" t="s">
        <v>38422</v>
      </c>
      <c r="Y7452" s="97"/>
      <c r="AA7452" s="91" t="str">
        <v>STINK013.5CA</v>
      </c>
    </row>
    <row r="7453" spans="1:27" s="91" customFormat="1" ht="15" customHeight="1" x14ac:dyDescent="0.35">
      <c r="A7453" t="s">
        <v>42930</v>
      </c>
      <c r="B7453" t="s">
        <v>7531</v>
      </c>
      <c r="C7453" t="s">
        <v>7533</v>
      </c>
      <c r="D7453" t="s">
        <v>7534</v>
      </c>
      <c r="E7453" t="s">
        <v>27066</v>
      </c>
      <c r="F7453" t="s">
        <v>29010</v>
      </c>
      <c r="G7453"/>
      <c r="H7453">
        <v>15.1</v>
      </c>
      <c r="I7453">
        <v>12.47</v>
      </c>
      <c r="J7453" t="s">
        <v>1237</v>
      </c>
      <c r="K7453">
        <v>36.425800000000002</v>
      </c>
      <c r="L7453">
        <v>-84.261799999999994</v>
      </c>
      <c r="M7453" s="100" t="s">
        <v>38417</v>
      </c>
      <c r="N7453" t="s">
        <v>26260</v>
      </c>
      <c r="O7453" t="s">
        <v>42931</v>
      </c>
      <c r="P7453">
        <v>4</v>
      </c>
      <c r="Q7453" t="s">
        <v>31180</v>
      </c>
      <c r="R7453" t="s">
        <v>25825</v>
      </c>
      <c r="S7453" t="s">
        <v>26197</v>
      </c>
      <c r="T7453"/>
      <c r="U7453" t="s">
        <v>26198</v>
      </c>
      <c r="V7453" t="s">
        <v>26204</v>
      </c>
      <c r="W7453" s="91" t="s">
        <v>7532</v>
      </c>
      <c r="X7453" s="91" t="s">
        <v>37185</v>
      </c>
      <c r="Y7453" s="97"/>
      <c r="AA7453" s="91" t="str">
        <v>STINK015.1CA</v>
      </c>
    </row>
    <row r="7454" spans="1:27" s="91" customFormat="1" ht="15" customHeight="1" x14ac:dyDescent="0.35">
      <c r="A7454" s="310" t="s">
        <v>22132</v>
      </c>
      <c r="B7454" s="310" t="s">
        <v>22131</v>
      </c>
      <c r="C7454" s="310" t="s">
        <v>22133</v>
      </c>
      <c r="D7454" s="310" t="s">
        <v>22134</v>
      </c>
      <c r="E7454" s="310"/>
      <c r="F7454" s="310" t="s">
        <v>29010</v>
      </c>
      <c r="G7454" s="310"/>
      <c r="H7454" s="314">
        <v>0.4</v>
      </c>
      <c r="I7454" s="314">
        <v>0.74</v>
      </c>
      <c r="J7454" s="310" t="s">
        <v>1237</v>
      </c>
      <c r="K7454" s="314">
        <v>36.468940000000003</v>
      </c>
      <c r="L7454" s="314">
        <v>-84.192319999999995</v>
      </c>
      <c r="M7454" s="100" t="s">
        <v>38417</v>
      </c>
      <c r="N7454" s="310" t="s">
        <v>26260</v>
      </c>
      <c r="O7454" s="310" t="s">
        <v>42931</v>
      </c>
      <c r="P7454" s="314">
        <v>4</v>
      </c>
      <c r="Q7454" s="310" t="s">
        <v>33858</v>
      </c>
      <c r="R7454" s="310" t="s">
        <v>25825</v>
      </c>
      <c r="S7454" s="310" t="s">
        <v>26197</v>
      </c>
      <c r="T7454" s="310"/>
      <c r="U7454" s="310" t="s">
        <v>26198</v>
      </c>
      <c r="V7454" s="310" t="s">
        <v>26204</v>
      </c>
      <c r="X7454" s="91" t="s">
        <v>38422</v>
      </c>
      <c r="Y7454" s="97"/>
      <c r="AA7454" s="91" t="str">
        <v>STINK10.4T0.4CA</v>
      </c>
    </row>
    <row r="7455" spans="1:27" s="91" customFormat="1" ht="15" customHeight="1" x14ac:dyDescent="0.35">
      <c r="A7455" s="310" t="s">
        <v>22136</v>
      </c>
      <c r="B7455" s="310" t="s">
        <v>22135</v>
      </c>
      <c r="C7455" s="310" t="s">
        <v>22133</v>
      </c>
      <c r="D7455" s="310" t="s">
        <v>22137</v>
      </c>
      <c r="E7455" s="310"/>
      <c r="F7455" s="310" t="s">
        <v>29010</v>
      </c>
      <c r="G7455" s="310"/>
      <c r="H7455" s="314">
        <v>0.5</v>
      </c>
      <c r="I7455" s="314">
        <v>0.73</v>
      </c>
      <c r="J7455" s="310" t="s">
        <v>1237</v>
      </c>
      <c r="K7455" s="314">
        <v>36.46875</v>
      </c>
      <c r="L7455" s="314">
        <v>-84.191649999999996</v>
      </c>
      <c r="M7455" s="100" t="s">
        <v>38417</v>
      </c>
      <c r="N7455" s="310" t="s">
        <v>26260</v>
      </c>
      <c r="O7455" s="310" t="s">
        <v>42931</v>
      </c>
      <c r="P7455" s="314">
        <v>4</v>
      </c>
      <c r="Q7455" s="310" t="s">
        <v>33858</v>
      </c>
      <c r="R7455" s="310" t="s">
        <v>25825</v>
      </c>
      <c r="S7455" s="310" t="s">
        <v>26197</v>
      </c>
      <c r="T7455" s="310"/>
      <c r="U7455" s="310" t="s">
        <v>26198</v>
      </c>
      <c r="V7455" s="310" t="s">
        <v>26204</v>
      </c>
      <c r="X7455" s="91" t="s">
        <v>38422</v>
      </c>
      <c r="Y7455" s="97"/>
      <c r="AA7455" s="91" t="str">
        <v>STINK10.4T0.5CA</v>
      </c>
    </row>
    <row r="7456" spans="1:27" s="91" customFormat="1" ht="15" customHeight="1" x14ac:dyDescent="0.35">
      <c r="A7456" s="310" t="s">
        <v>22139</v>
      </c>
      <c r="B7456" s="310" t="s">
        <v>22138</v>
      </c>
      <c r="C7456" s="310" t="s">
        <v>22140</v>
      </c>
      <c r="D7456" s="310" t="s">
        <v>22141</v>
      </c>
      <c r="E7456" s="310"/>
      <c r="F7456" s="310" t="s">
        <v>44</v>
      </c>
      <c r="G7456" s="310"/>
      <c r="H7456" s="314">
        <v>1.9</v>
      </c>
      <c r="I7456" s="314">
        <v>2.97</v>
      </c>
      <c r="J7456" s="310" t="s">
        <v>68</v>
      </c>
      <c r="K7456" s="314">
        <v>36.405000000000001</v>
      </c>
      <c r="L7456" s="314">
        <v>-83.074200000000005</v>
      </c>
      <c r="M7456" s="314" t="s">
        <v>38388</v>
      </c>
      <c r="N7456" s="310" t="s">
        <v>18813</v>
      </c>
      <c r="O7456" s="310" t="s">
        <v>42194</v>
      </c>
      <c r="P7456" s="314">
        <v>4</v>
      </c>
      <c r="Q7456" s="310" t="s">
        <v>28520</v>
      </c>
      <c r="R7456" s="310" t="s">
        <v>25821</v>
      </c>
      <c r="S7456" s="310" t="s">
        <v>26197</v>
      </c>
      <c r="T7456" s="310" t="s">
        <v>26927</v>
      </c>
      <c r="U7456" s="310" t="s">
        <v>26207</v>
      </c>
      <c r="V7456" s="310" t="s">
        <v>26204</v>
      </c>
      <c r="W7456" s="91" t="s">
        <v>22142</v>
      </c>
      <c r="X7456" s="91" t="s">
        <v>33781</v>
      </c>
      <c r="Y7456" s="97"/>
      <c r="AA7456" s="91" t="str">
        <v>STOCK001.9HS</v>
      </c>
    </row>
    <row r="7457" spans="1:27" s="91" customFormat="1" ht="15" customHeight="1" x14ac:dyDescent="0.35">
      <c r="A7457" s="310" t="s">
        <v>22144</v>
      </c>
      <c r="B7457" s="310" t="s">
        <v>22143</v>
      </c>
      <c r="C7457" s="310" t="s">
        <v>22140</v>
      </c>
      <c r="D7457" s="310" t="s">
        <v>22145</v>
      </c>
      <c r="E7457" s="310"/>
      <c r="F7457" s="310" t="s">
        <v>28994</v>
      </c>
      <c r="G7457" s="310"/>
      <c r="H7457" s="314">
        <v>2</v>
      </c>
      <c r="I7457" s="314">
        <v>18.73</v>
      </c>
      <c r="J7457" s="310" t="s">
        <v>359</v>
      </c>
      <c r="K7457" s="314">
        <v>35.869419999999998</v>
      </c>
      <c r="L7457" s="314">
        <v>-83.920320000000004</v>
      </c>
      <c r="M7457" s="314" t="s">
        <v>38415</v>
      </c>
      <c r="N7457" s="310" t="s">
        <v>26602</v>
      </c>
      <c r="O7457" s="310" t="s">
        <v>42152</v>
      </c>
      <c r="P7457" s="314">
        <v>2</v>
      </c>
      <c r="Q7457" s="310" t="s">
        <v>28521</v>
      </c>
      <c r="R7457" s="310" t="s">
        <v>25825</v>
      </c>
      <c r="S7457" s="310" t="s">
        <v>26197</v>
      </c>
      <c r="T7457" s="310" t="s">
        <v>26927</v>
      </c>
      <c r="U7457" s="310" t="s">
        <v>26207</v>
      </c>
      <c r="V7457" s="310" t="s">
        <v>26204</v>
      </c>
      <c r="X7457" s="91" t="s">
        <v>33859</v>
      </c>
      <c r="Y7457" s="97"/>
      <c r="AA7457" s="91" t="str">
        <v>STOCK002.0KN</v>
      </c>
    </row>
    <row r="7458" spans="1:27" s="91" customFormat="1" ht="15" customHeight="1" x14ac:dyDescent="0.35">
      <c r="A7458" s="310" t="s">
        <v>22147</v>
      </c>
      <c r="B7458" s="310" t="s">
        <v>22146</v>
      </c>
      <c r="C7458" s="310" t="s">
        <v>22140</v>
      </c>
      <c r="D7458" s="310" t="s">
        <v>22148</v>
      </c>
      <c r="E7458" s="310"/>
      <c r="F7458" s="310" t="s">
        <v>28994</v>
      </c>
      <c r="G7458" s="310"/>
      <c r="H7458" s="314">
        <v>3.2</v>
      </c>
      <c r="I7458" s="314">
        <v>14.15</v>
      </c>
      <c r="J7458" s="310" t="s">
        <v>359</v>
      </c>
      <c r="K7458" s="314">
        <v>35.878100000000003</v>
      </c>
      <c r="L7458" s="314">
        <v>-83.895600000000002</v>
      </c>
      <c r="M7458" s="314" t="s">
        <v>38415</v>
      </c>
      <c r="N7458" s="310" t="s">
        <v>26602</v>
      </c>
      <c r="O7458" s="310" t="s">
        <v>40257</v>
      </c>
      <c r="P7458" s="314">
        <v>2</v>
      </c>
      <c r="Q7458" s="310" t="s">
        <v>28521</v>
      </c>
      <c r="R7458" s="310" t="s">
        <v>25825</v>
      </c>
      <c r="S7458" s="310" t="s">
        <v>26197</v>
      </c>
      <c r="T7458" s="310"/>
      <c r="U7458" s="310" t="s">
        <v>26198</v>
      </c>
      <c r="V7458" s="310" t="s">
        <v>26204</v>
      </c>
      <c r="W7458" s="91" t="s">
        <v>40258</v>
      </c>
      <c r="X7458" s="91" t="s">
        <v>33860</v>
      </c>
      <c r="Y7458" s="97"/>
      <c r="AA7458" s="91" t="str">
        <v>STOCK003.2KN</v>
      </c>
    </row>
    <row r="7459" spans="1:27" s="91" customFormat="1" ht="15" customHeight="1" x14ac:dyDescent="0.35">
      <c r="A7459" s="310" t="s">
        <v>22150</v>
      </c>
      <c r="B7459" s="310" t="s">
        <v>22149</v>
      </c>
      <c r="C7459" s="310" t="s">
        <v>22151</v>
      </c>
      <c r="D7459" s="310" t="s">
        <v>22152</v>
      </c>
      <c r="E7459" s="310"/>
      <c r="F7459" s="310" t="s">
        <v>44</v>
      </c>
      <c r="G7459" s="310"/>
      <c r="H7459" s="314">
        <v>0.1</v>
      </c>
      <c r="I7459" s="314">
        <v>0.93</v>
      </c>
      <c r="J7459" s="310" t="s">
        <v>359</v>
      </c>
      <c r="K7459" s="314">
        <v>35.870739999999998</v>
      </c>
      <c r="L7459" s="314">
        <v>-83.894049999999993</v>
      </c>
      <c r="M7459" s="314" t="s">
        <v>38415</v>
      </c>
      <c r="N7459" s="310" t="s">
        <v>26602</v>
      </c>
      <c r="O7459" s="310" t="s">
        <v>42152</v>
      </c>
      <c r="P7459" s="314">
        <v>2</v>
      </c>
      <c r="Q7459" s="310" t="s">
        <v>33861</v>
      </c>
      <c r="R7459" s="310" t="s">
        <v>25825</v>
      </c>
      <c r="S7459" s="310" t="s">
        <v>26197</v>
      </c>
      <c r="T7459" s="310"/>
      <c r="U7459" s="310" t="s">
        <v>26198</v>
      </c>
      <c r="V7459" s="310" t="s">
        <v>26204</v>
      </c>
      <c r="W7459" s="91" t="s">
        <v>22153</v>
      </c>
      <c r="X7459" s="91" t="s">
        <v>33830</v>
      </c>
      <c r="Y7459" s="97"/>
      <c r="AA7459" s="91" t="str">
        <v>STOCK003.2T0.1KN</v>
      </c>
    </row>
    <row r="7460" spans="1:27" s="91" customFormat="1" ht="15" customHeight="1" x14ac:dyDescent="0.35">
      <c r="A7460" s="310" t="s">
        <v>22155</v>
      </c>
      <c r="B7460" s="310" t="s">
        <v>22154</v>
      </c>
      <c r="C7460" s="310" t="s">
        <v>22140</v>
      </c>
      <c r="D7460" s="310" t="s">
        <v>22156</v>
      </c>
      <c r="E7460" s="310"/>
      <c r="F7460" s="310" t="s">
        <v>28994</v>
      </c>
      <c r="G7460" s="310"/>
      <c r="H7460" s="314">
        <v>4.4000000000000004</v>
      </c>
      <c r="I7460" s="314">
        <v>12.9</v>
      </c>
      <c r="J7460" s="310" t="s">
        <v>359</v>
      </c>
      <c r="K7460" s="314">
        <v>35.880699999999997</v>
      </c>
      <c r="L7460" s="314">
        <v>-83.884200000000007</v>
      </c>
      <c r="M7460" s="314" t="s">
        <v>38415</v>
      </c>
      <c r="N7460" s="310" t="s">
        <v>26602</v>
      </c>
      <c r="O7460" s="310" t="s">
        <v>42152</v>
      </c>
      <c r="P7460" s="314">
        <v>2</v>
      </c>
      <c r="Q7460" s="310" t="s">
        <v>28521</v>
      </c>
      <c r="R7460" s="310" t="s">
        <v>25825</v>
      </c>
      <c r="S7460" s="310" t="s">
        <v>26197</v>
      </c>
      <c r="T7460" s="310"/>
      <c r="U7460" s="310" t="s">
        <v>26198</v>
      </c>
      <c r="V7460" s="310" t="s">
        <v>26204</v>
      </c>
      <c r="W7460" s="91" t="s">
        <v>41812</v>
      </c>
      <c r="X7460" s="91" t="s">
        <v>30526</v>
      </c>
      <c r="Y7460" s="97"/>
      <c r="AA7460" s="91" t="str">
        <v>STOCK004.4KN</v>
      </c>
    </row>
    <row r="7461" spans="1:27" s="91" customFormat="1" ht="15" customHeight="1" x14ac:dyDescent="0.35">
      <c r="A7461" s="310" t="s">
        <v>22158</v>
      </c>
      <c r="B7461" s="310" t="s">
        <v>22157</v>
      </c>
      <c r="C7461" s="310" t="s">
        <v>22140</v>
      </c>
      <c r="D7461" s="310" t="s">
        <v>22159</v>
      </c>
      <c r="E7461" s="310"/>
      <c r="F7461" s="310" t="s">
        <v>28994</v>
      </c>
      <c r="G7461" s="310"/>
      <c r="H7461" s="314">
        <v>4.9000000000000004</v>
      </c>
      <c r="I7461" s="314">
        <v>9.7100000000000009</v>
      </c>
      <c r="J7461" s="310" t="s">
        <v>359</v>
      </c>
      <c r="K7461" s="314">
        <v>35.884500000000003</v>
      </c>
      <c r="L7461" s="314">
        <v>-83.874499999999998</v>
      </c>
      <c r="M7461" s="314" t="s">
        <v>38415</v>
      </c>
      <c r="N7461" s="310" t="s">
        <v>26602</v>
      </c>
      <c r="O7461" s="310" t="s">
        <v>42152</v>
      </c>
      <c r="P7461" s="314">
        <v>2</v>
      </c>
      <c r="Q7461" s="310" t="s">
        <v>28521</v>
      </c>
      <c r="R7461" s="310" t="s">
        <v>25825</v>
      </c>
      <c r="S7461" s="310" t="s">
        <v>26197</v>
      </c>
      <c r="T7461" s="310"/>
      <c r="U7461" s="310" t="s">
        <v>26198</v>
      </c>
      <c r="V7461" s="310" t="s">
        <v>26204</v>
      </c>
      <c r="W7461" s="91" t="s">
        <v>22160</v>
      </c>
      <c r="X7461" s="91" t="s">
        <v>33862</v>
      </c>
      <c r="Y7461" s="97"/>
      <c r="AA7461" s="91" t="str">
        <v>STOCK004.9KN</v>
      </c>
    </row>
    <row r="7462" spans="1:27" s="91" customFormat="1" ht="15" customHeight="1" x14ac:dyDescent="0.35">
      <c r="A7462" s="310" t="s">
        <v>22164</v>
      </c>
      <c r="B7462" s="310" t="s">
        <v>22163</v>
      </c>
      <c r="C7462" s="310" t="s">
        <v>22140</v>
      </c>
      <c r="D7462" s="310" t="s">
        <v>22165</v>
      </c>
      <c r="E7462" s="310"/>
      <c r="F7462" s="310" t="s">
        <v>28994</v>
      </c>
      <c r="G7462" s="310"/>
      <c r="H7462" s="314">
        <v>5.6</v>
      </c>
      <c r="I7462" s="314">
        <v>7.42</v>
      </c>
      <c r="J7462" s="310" t="s">
        <v>359</v>
      </c>
      <c r="K7462" s="314">
        <v>35.888599999999997</v>
      </c>
      <c r="L7462" s="314">
        <v>-83.864999999999995</v>
      </c>
      <c r="M7462" s="314" t="s">
        <v>38415</v>
      </c>
      <c r="N7462" s="310" t="s">
        <v>26602</v>
      </c>
      <c r="O7462" s="310" t="s">
        <v>42152</v>
      </c>
      <c r="P7462" s="314">
        <v>2</v>
      </c>
      <c r="Q7462" s="310" t="s">
        <v>28522</v>
      </c>
      <c r="R7462" s="310" t="s">
        <v>25825</v>
      </c>
      <c r="S7462" s="310" t="s">
        <v>26197</v>
      </c>
      <c r="T7462" s="310"/>
      <c r="U7462" s="310" t="s">
        <v>26198</v>
      </c>
      <c r="V7462" s="310" t="s">
        <v>26204</v>
      </c>
      <c r="W7462" s="91" t="s">
        <v>22166</v>
      </c>
      <c r="X7462" s="91" t="s">
        <v>33868</v>
      </c>
      <c r="Y7462" s="97"/>
      <c r="AA7462" s="91" t="str">
        <v>STOCK005.6KN</v>
      </c>
    </row>
    <row r="7463" spans="1:27" s="91" customFormat="1" ht="15" customHeight="1" x14ac:dyDescent="0.35">
      <c r="A7463" s="310" t="s">
        <v>22168</v>
      </c>
      <c r="B7463" s="310" t="s">
        <v>22167</v>
      </c>
      <c r="C7463" s="310" t="s">
        <v>22140</v>
      </c>
      <c r="D7463" s="310" t="s">
        <v>22169</v>
      </c>
      <c r="E7463" s="310"/>
      <c r="F7463" s="310" t="s">
        <v>28994</v>
      </c>
      <c r="G7463" s="310"/>
      <c r="H7463" s="314">
        <v>6.5</v>
      </c>
      <c r="I7463" s="314">
        <v>4.99</v>
      </c>
      <c r="J7463" s="310" t="s">
        <v>359</v>
      </c>
      <c r="K7463" s="314">
        <v>35.8947</v>
      </c>
      <c r="L7463" s="314">
        <v>-83.852800000000002</v>
      </c>
      <c r="M7463" s="314" t="s">
        <v>38415</v>
      </c>
      <c r="N7463" s="310" t="s">
        <v>26602</v>
      </c>
      <c r="O7463" s="310" t="s">
        <v>42152</v>
      </c>
      <c r="P7463" s="314">
        <v>2</v>
      </c>
      <c r="Q7463" s="310" t="s">
        <v>28522</v>
      </c>
      <c r="R7463" s="310" t="s">
        <v>25825</v>
      </c>
      <c r="S7463" s="310" t="s">
        <v>26197</v>
      </c>
      <c r="T7463" s="310"/>
      <c r="U7463" s="310" t="s">
        <v>26198</v>
      </c>
      <c r="V7463" s="310" t="s">
        <v>26204</v>
      </c>
      <c r="X7463" s="91" t="s">
        <v>33869</v>
      </c>
      <c r="Y7463" s="97"/>
      <c r="AA7463" s="91" t="str">
        <v>STOCK006.5KN</v>
      </c>
    </row>
    <row r="7464" spans="1:27" s="91" customFormat="1" ht="15" customHeight="1" x14ac:dyDescent="0.35">
      <c r="A7464" s="310" t="s">
        <v>22171</v>
      </c>
      <c r="B7464" s="310" t="s">
        <v>22170</v>
      </c>
      <c r="C7464" s="310" t="s">
        <v>22140</v>
      </c>
      <c r="D7464" s="310" t="s">
        <v>22172</v>
      </c>
      <c r="E7464" s="310"/>
      <c r="F7464" s="310" t="s">
        <v>28994</v>
      </c>
      <c r="G7464" s="310"/>
      <c r="H7464" s="314">
        <v>7.3</v>
      </c>
      <c r="I7464" s="314">
        <v>4.03</v>
      </c>
      <c r="J7464" s="310" t="s">
        <v>359</v>
      </c>
      <c r="K7464" s="314">
        <v>35.889600000000002</v>
      </c>
      <c r="L7464" s="314">
        <v>-83.843199999999996</v>
      </c>
      <c r="M7464" s="314" t="s">
        <v>38415</v>
      </c>
      <c r="N7464" s="310" t="s">
        <v>26602</v>
      </c>
      <c r="O7464" s="310" t="s">
        <v>42152</v>
      </c>
      <c r="P7464" s="314">
        <v>2</v>
      </c>
      <c r="Q7464" s="310" t="s">
        <v>33870</v>
      </c>
      <c r="R7464" s="310" t="s">
        <v>25825</v>
      </c>
      <c r="S7464" s="310" t="s">
        <v>26197</v>
      </c>
      <c r="T7464" s="310"/>
      <c r="U7464" s="310" t="s">
        <v>26198</v>
      </c>
      <c r="V7464" s="310" t="s">
        <v>26204</v>
      </c>
      <c r="X7464" s="91" t="s">
        <v>33869</v>
      </c>
      <c r="Y7464" s="97"/>
      <c r="AA7464" s="91" t="str">
        <v>STOCK007.3KN</v>
      </c>
    </row>
    <row r="7465" spans="1:27" s="91" customFormat="1" ht="15" customHeight="1" x14ac:dyDescent="0.35">
      <c r="A7465" s="310" t="s">
        <v>22174</v>
      </c>
      <c r="B7465" s="310" t="s">
        <v>22173</v>
      </c>
      <c r="C7465" s="310" t="s">
        <v>22140</v>
      </c>
      <c r="D7465" s="310" t="s">
        <v>22175</v>
      </c>
      <c r="E7465" s="310"/>
      <c r="F7465" s="310" t="s">
        <v>44</v>
      </c>
      <c r="G7465" s="310"/>
      <c r="H7465" s="314">
        <v>8.4</v>
      </c>
      <c r="I7465" s="314">
        <v>1.97</v>
      </c>
      <c r="J7465" s="310" t="s">
        <v>359</v>
      </c>
      <c r="K7465" s="314">
        <v>35.880200000000002</v>
      </c>
      <c r="L7465" s="314">
        <v>-83.832499999999996</v>
      </c>
      <c r="M7465" s="314" t="s">
        <v>38415</v>
      </c>
      <c r="N7465" s="310" t="s">
        <v>26602</v>
      </c>
      <c r="O7465" s="310" t="s">
        <v>42152</v>
      </c>
      <c r="P7465" s="314">
        <v>2</v>
      </c>
      <c r="Q7465" s="310" t="s">
        <v>33870</v>
      </c>
      <c r="R7465" s="310" t="s">
        <v>25825</v>
      </c>
      <c r="S7465" s="310" t="s">
        <v>26197</v>
      </c>
      <c r="T7465" s="310"/>
      <c r="U7465" s="310" t="s">
        <v>26198</v>
      </c>
      <c r="V7465" s="310" t="s">
        <v>26204</v>
      </c>
      <c r="X7465" s="91" t="s">
        <v>33871</v>
      </c>
      <c r="Y7465" s="97"/>
      <c r="AA7465" s="91" t="str">
        <v>STOCK008.4KN</v>
      </c>
    </row>
    <row r="7466" spans="1:27" s="91" customFormat="1" ht="15" customHeight="1" x14ac:dyDescent="0.35">
      <c r="A7466" s="310" t="s">
        <v>22177</v>
      </c>
      <c r="B7466" s="310" t="s">
        <v>22176</v>
      </c>
      <c r="C7466" s="310" t="s">
        <v>22151</v>
      </c>
      <c r="D7466" s="310" t="s">
        <v>22178</v>
      </c>
      <c r="E7466" s="310"/>
      <c r="F7466" s="310" t="s">
        <v>44</v>
      </c>
      <c r="G7466" s="310"/>
      <c r="H7466" s="314">
        <v>0.3</v>
      </c>
      <c r="I7466" s="314">
        <v>1.33</v>
      </c>
      <c r="J7466" s="310" t="s">
        <v>359</v>
      </c>
      <c r="K7466" s="314">
        <v>35.884500000000003</v>
      </c>
      <c r="L7466" s="314">
        <v>-83.829800000000006</v>
      </c>
      <c r="M7466" s="314" t="s">
        <v>38415</v>
      </c>
      <c r="N7466" s="310" t="s">
        <v>26602</v>
      </c>
      <c r="O7466" s="310" t="s">
        <v>42152</v>
      </c>
      <c r="P7466" s="314">
        <v>2</v>
      </c>
      <c r="Q7466" s="310" t="s">
        <v>33872</v>
      </c>
      <c r="R7466" s="310" t="s">
        <v>25825</v>
      </c>
      <c r="S7466" s="310" t="s">
        <v>26197</v>
      </c>
      <c r="T7466" s="310"/>
      <c r="U7466" s="310" t="s">
        <v>26198</v>
      </c>
      <c r="V7466" s="310" t="s">
        <v>26204</v>
      </c>
      <c r="W7466" s="91" t="s">
        <v>22179</v>
      </c>
      <c r="X7466" s="91" t="s">
        <v>33873</v>
      </c>
      <c r="Y7466" s="97"/>
      <c r="AA7466" s="91" t="str">
        <v>STOCK008.4T0.3KN</v>
      </c>
    </row>
    <row r="7467" spans="1:27" s="91" customFormat="1" ht="15" customHeight="1" x14ac:dyDescent="0.35">
      <c r="A7467" s="310" t="s">
        <v>36064</v>
      </c>
      <c r="B7467" s="310" t="s">
        <v>22161</v>
      </c>
      <c r="C7467" s="310" t="s">
        <v>22151</v>
      </c>
      <c r="D7467" s="310" t="s">
        <v>22162</v>
      </c>
      <c r="E7467" s="310"/>
      <c r="F7467" s="310" t="s">
        <v>44</v>
      </c>
      <c r="G7467" s="310"/>
      <c r="H7467" s="314">
        <v>0.1</v>
      </c>
      <c r="I7467" s="314">
        <v>0.95</v>
      </c>
      <c r="J7467" s="310" t="s">
        <v>359</v>
      </c>
      <c r="K7467" s="314">
        <v>35.886299999999999</v>
      </c>
      <c r="L7467" s="314">
        <v>-83.873900000000006</v>
      </c>
      <c r="M7467" s="314" t="s">
        <v>38415</v>
      </c>
      <c r="N7467" s="310" t="s">
        <v>26602</v>
      </c>
      <c r="O7467" s="310" t="s">
        <v>42152</v>
      </c>
      <c r="P7467" s="314">
        <v>2</v>
      </c>
      <c r="Q7467" s="310" t="s">
        <v>33863</v>
      </c>
      <c r="R7467" s="310" t="s">
        <v>25825</v>
      </c>
      <c r="S7467" s="310" t="s">
        <v>26197</v>
      </c>
      <c r="T7467" s="310"/>
      <c r="U7467" s="310" t="s">
        <v>26198</v>
      </c>
      <c r="V7467" s="310" t="s">
        <v>26204</v>
      </c>
      <c r="W7467" s="91" t="s">
        <v>36065</v>
      </c>
      <c r="X7467" s="91" t="s">
        <v>36066</v>
      </c>
      <c r="Y7467" s="97"/>
      <c r="AA7467" s="91" t="str">
        <v>STOCK5.1T0.1KN</v>
      </c>
    </row>
    <row r="7468" spans="1:27" s="91" customFormat="1" ht="15" customHeight="1" x14ac:dyDescent="0.35">
      <c r="A7468" t="s">
        <v>36067</v>
      </c>
      <c r="B7468" t="s">
        <v>33865</v>
      </c>
      <c r="C7468" t="s">
        <v>22151</v>
      </c>
      <c r="D7468" t="s">
        <v>33866</v>
      </c>
      <c r="E7468"/>
      <c r="F7468" t="s">
        <v>28994</v>
      </c>
      <c r="G7468"/>
      <c r="H7468">
        <v>1.1000000000000001</v>
      </c>
      <c r="I7468">
        <v>0.18</v>
      </c>
      <c r="J7468" t="s">
        <v>359</v>
      </c>
      <c r="K7468">
        <v>35.896684</v>
      </c>
      <c r="L7468">
        <v>-83.875687999999997</v>
      </c>
      <c r="M7468" s="100" t="s">
        <v>38415</v>
      </c>
      <c r="N7468" t="s">
        <v>26602</v>
      </c>
      <c r="O7468" t="s">
        <v>42152</v>
      </c>
      <c r="P7468">
        <v>2</v>
      </c>
      <c r="Q7468" t="s">
        <v>33863</v>
      </c>
      <c r="R7468" t="s">
        <v>25825</v>
      </c>
      <c r="S7468" t="s">
        <v>26197</v>
      </c>
      <c r="T7468"/>
      <c r="U7468" t="s">
        <v>26198</v>
      </c>
      <c r="V7468" t="s">
        <v>26204</v>
      </c>
      <c r="W7468" s="91" t="s">
        <v>33864</v>
      </c>
      <c r="X7468" s="91" t="s">
        <v>33867</v>
      </c>
      <c r="Y7468" s="97"/>
      <c r="AA7468" s="91" t="str">
        <v>STOCK5.1T1.1KN</v>
      </c>
    </row>
    <row r="7469" spans="1:27" s="91" customFormat="1" ht="15" customHeight="1" x14ac:dyDescent="0.35">
      <c r="A7469" s="310" t="s">
        <v>22181</v>
      </c>
      <c r="B7469" s="310" t="s">
        <v>22180</v>
      </c>
      <c r="C7469" s="310" t="s">
        <v>22182</v>
      </c>
      <c r="D7469" s="310" t="s">
        <v>1422</v>
      </c>
      <c r="E7469" s="310"/>
      <c r="F7469" s="310" t="s">
        <v>33</v>
      </c>
      <c r="G7469" s="310"/>
      <c r="H7469" s="314">
        <v>0.3</v>
      </c>
      <c r="I7469" s="314">
        <v>3.8</v>
      </c>
      <c r="J7469" s="310" t="s">
        <v>76</v>
      </c>
      <c r="K7469" s="314">
        <v>35.510770000000001</v>
      </c>
      <c r="L7469" s="314">
        <v>-86.336920000000006</v>
      </c>
      <c r="M7469" s="314" t="s">
        <v>38389</v>
      </c>
      <c r="N7469" s="310" t="s">
        <v>26217</v>
      </c>
      <c r="O7469" s="310" t="s">
        <v>42798</v>
      </c>
      <c r="P7469" s="314">
        <v>4</v>
      </c>
      <c r="Q7469" s="310" t="s">
        <v>33874</v>
      </c>
      <c r="R7469" s="310" t="s">
        <v>25808</v>
      </c>
      <c r="S7469" s="310" t="s">
        <v>26197</v>
      </c>
      <c r="T7469" s="310"/>
      <c r="U7469" s="310" t="s">
        <v>26198</v>
      </c>
      <c r="V7469" s="310" t="s">
        <v>26199</v>
      </c>
      <c r="X7469" s="91" t="s">
        <v>29982</v>
      </c>
      <c r="Y7469" s="97"/>
      <c r="AA7469" s="91" t="str">
        <v>STOKE000.3BE</v>
      </c>
    </row>
    <row r="7470" spans="1:27" s="91" customFormat="1" ht="15" customHeight="1" x14ac:dyDescent="0.35">
      <c r="A7470" s="310" t="s">
        <v>33875</v>
      </c>
      <c r="B7470" s="310" t="s">
        <v>22187</v>
      </c>
      <c r="C7470" s="310" t="s">
        <v>22185</v>
      </c>
      <c r="D7470" s="310" t="s">
        <v>33876</v>
      </c>
      <c r="E7470" s="310"/>
      <c r="F7470" s="310" t="s">
        <v>27</v>
      </c>
      <c r="G7470" s="310"/>
      <c r="H7470" s="314">
        <v>1.4</v>
      </c>
      <c r="I7470" s="314">
        <v>22.3</v>
      </c>
      <c r="J7470" s="310" t="s">
        <v>1463</v>
      </c>
      <c r="K7470" s="314">
        <v>35.986150000000002</v>
      </c>
      <c r="L7470" s="314">
        <v>-89.236919999999998</v>
      </c>
      <c r="M7470" s="314" t="s">
        <v>38429</v>
      </c>
      <c r="N7470" s="310" t="s">
        <v>26286</v>
      </c>
      <c r="O7470" s="310" t="s">
        <v>42357</v>
      </c>
      <c r="P7470" s="314">
        <v>2</v>
      </c>
      <c r="Q7470" s="310" t="s">
        <v>26559</v>
      </c>
      <c r="R7470" s="310" t="s">
        <v>25816</v>
      </c>
      <c r="S7470" s="310" t="s">
        <v>26197</v>
      </c>
      <c r="T7470" s="310"/>
      <c r="U7470" s="310" t="s">
        <v>26198</v>
      </c>
      <c r="V7470" s="310" t="s">
        <v>26199</v>
      </c>
      <c r="W7470" s="91" t="s">
        <v>22188</v>
      </c>
      <c r="X7470" s="91" t="s">
        <v>33877</v>
      </c>
      <c r="Y7470" s="97"/>
      <c r="AA7470" s="91" t="str">
        <v>STOKE001.4DY</v>
      </c>
    </row>
    <row r="7471" spans="1:27" s="91" customFormat="1" ht="15" customHeight="1" x14ac:dyDescent="0.35">
      <c r="A7471" s="310" t="s">
        <v>22184</v>
      </c>
      <c r="B7471" s="310" t="s">
        <v>22183</v>
      </c>
      <c r="C7471" s="310" t="s">
        <v>22185</v>
      </c>
      <c r="D7471" s="310" t="s">
        <v>22186</v>
      </c>
      <c r="E7471" s="310"/>
      <c r="F7471" s="310" t="s">
        <v>27</v>
      </c>
      <c r="G7471" s="310"/>
      <c r="H7471" s="314">
        <v>1.8</v>
      </c>
      <c r="I7471" s="314">
        <v>22.11</v>
      </c>
      <c r="J7471" s="310" t="s">
        <v>1463</v>
      </c>
      <c r="K7471" s="314">
        <v>35.982880000000002</v>
      </c>
      <c r="L7471" s="314">
        <v>-89.230739999999997</v>
      </c>
      <c r="M7471" s="314" t="s">
        <v>38429</v>
      </c>
      <c r="N7471" s="310" t="s">
        <v>26286</v>
      </c>
      <c r="O7471" s="310" t="s">
        <v>42357</v>
      </c>
      <c r="P7471" s="314">
        <v>2</v>
      </c>
      <c r="Q7471" s="310" t="s">
        <v>26559</v>
      </c>
      <c r="R7471" s="310" t="s">
        <v>25816</v>
      </c>
      <c r="S7471" s="310" t="s">
        <v>26197</v>
      </c>
      <c r="T7471" s="310"/>
      <c r="U7471" s="310" t="s">
        <v>26198</v>
      </c>
      <c r="V7471" s="310" t="s">
        <v>26199</v>
      </c>
      <c r="X7471" s="91" t="s">
        <v>34418</v>
      </c>
      <c r="Y7471" s="97"/>
      <c r="AA7471" s="91" t="str">
        <v>STOKE001.8DY</v>
      </c>
    </row>
    <row r="7472" spans="1:27" s="91" customFormat="1" ht="15" customHeight="1" x14ac:dyDescent="0.35">
      <c r="A7472" t="s">
        <v>22190</v>
      </c>
      <c r="B7472" t="s">
        <v>22189</v>
      </c>
      <c r="C7472" t="s">
        <v>22185</v>
      </c>
      <c r="D7472" t="s">
        <v>22191</v>
      </c>
      <c r="E7472"/>
      <c r="F7472" t="s">
        <v>27</v>
      </c>
      <c r="G7472"/>
      <c r="H7472">
        <v>2.7</v>
      </c>
      <c r="I7472">
        <v>13.67</v>
      </c>
      <c r="J7472" t="s">
        <v>1463</v>
      </c>
      <c r="K7472">
        <v>35.973909999999997</v>
      </c>
      <c r="L7472">
        <v>-89.218469999999996</v>
      </c>
      <c r="M7472" s="100" t="s">
        <v>38429</v>
      </c>
      <c r="N7472" t="s">
        <v>26286</v>
      </c>
      <c r="O7472" t="s">
        <v>42357</v>
      </c>
      <c r="P7472">
        <v>2</v>
      </c>
      <c r="Q7472" t="s">
        <v>26559</v>
      </c>
      <c r="R7472" t="s">
        <v>25816</v>
      </c>
      <c r="S7472" t="s">
        <v>26197</v>
      </c>
      <c r="T7472"/>
      <c r="U7472" t="s">
        <v>26198</v>
      </c>
      <c r="V7472" t="s">
        <v>26199</v>
      </c>
      <c r="W7472" s="91" t="s">
        <v>22188</v>
      </c>
      <c r="X7472" s="91" t="s">
        <v>33878</v>
      </c>
      <c r="Y7472" s="97"/>
      <c r="AA7472" s="91" t="str">
        <v>STOKE002.7DY</v>
      </c>
    </row>
    <row r="7473" spans="1:27" s="91" customFormat="1" ht="15" customHeight="1" x14ac:dyDescent="0.35">
      <c r="A7473" s="310" t="s">
        <v>22193</v>
      </c>
      <c r="B7473" s="310" t="s">
        <v>22192</v>
      </c>
      <c r="C7473" s="310" t="s">
        <v>22185</v>
      </c>
      <c r="D7473" s="310" t="s">
        <v>22194</v>
      </c>
      <c r="E7473" s="310"/>
      <c r="F7473" s="310" t="s">
        <v>27</v>
      </c>
      <c r="G7473" s="310"/>
      <c r="H7473" s="314">
        <v>4</v>
      </c>
      <c r="I7473" s="314">
        <v>11.89</v>
      </c>
      <c r="J7473" s="310" t="s">
        <v>888</v>
      </c>
      <c r="K7473" s="314">
        <v>35.96116</v>
      </c>
      <c r="L7473" s="314">
        <v>-89.201549999999997</v>
      </c>
      <c r="M7473" s="314" t="s">
        <v>38429</v>
      </c>
      <c r="N7473" s="310" t="s">
        <v>26286</v>
      </c>
      <c r="O7473" s="310" t="s">
        <v>42357</v>
      </c>
      <c r="P7473" s="314">
        <v>2</v>
      </c>
      <c r="Q7473" s="310" t="s">
        <v>26559</v>
      </c>
      <c r="R7473" s="310" t="s">
        <v>25816</v>
      </c>
      <c r="S7473" s="310" t="s">
        <v>26197</v>
      </c>
      <c r="T7473" s="310"/>
      <c r="U7473" s="310" t="s">
        <v>26198</v>
      </c>
      <c r="V7473" s="310" t="s">
        <v>26199</v>
      </c>
      <c r="W7473" s="91" t="s">
        <v>36068</v>
      </c>
      <c r="X7473" s="91" t="s">
        <v>36069</v>
      </c>
      <c r="Y7473" s="97"/>
      <c r="AA7473" s="91" t="str">
        <v>STOKE004.0CK</v>
      </c>
    </row>
    <row r="7474" spans="1:27" s="91" customFormat="1" ht="15" customHeight="1" x14ac:dyDescent="0.35">
      <c r="A7474" s="310" t="s">
        <v>22196</v>
      </c>
      <c r="B7474" s="310" t="s">
        <v>22195</v>
      </c>
      <c r="C7474" s="310" t="s">
        <v>22197</v>
      </c>
      <c r="D7474" s="310" t="s">
        <v>22198</v>
      </c>
      <c r="E7474" s="310"/>
      <c r="F7474" s="310" t="s">
        <v>33</v>
      </c>
      <c r="G7474" s="310"/>
      <c r="H7474" s="314">
        <v>0.4</v>
      </c>
      <c r="I7474" s="314">
        <v>0.97</v>
      </c>
      <c r="J7474" s="310" t="s">
        <v>6397</v>
      </c>
      <c r="K7474" s="314">
        <v>36.329821000000003</v>
      </c>
      <c r="L7474" s="314">
        <v>-86.131379999999993</v>
      </c>
      <c r="M7474" s="314" t="s">
        <v>38431</v>
      </c>
      <c r="N7474" s="310" t="s">
        <v>26295</v>
      </c>
      <c r="O7474" s="310" t="s">
        <v>43381</v>
      </c>
      <c r="P7474" s="314">
        <v>4</v>
      </c>
      <c r="Q7474" s="310" t="s">
        <v>26917</v>
      </c>
      <c r="R7474" s="310" t="s">
        <v>25812</v>
      </c>
      <c r="S7474" s="310" t="s">
        <v>26197</v>
      </c>
      <c r="T7474" s="310"/>
      <c r="U7474" s="310" t="s">
        <v>26198</v>
      </c>
      <c r="V7474" s="310" t="s">
        <v>26199</v>
      </c>
      <c r="Y7474" s="97"/>
      <c r="AA7474" s="91" t="str">
        <v>STONE000.4TR</v>
      </c>
    </row>
    <row r="7475" spans="1:27" s="91" customFormat="1" ht="15" customHeight="1" x14ac:dyDescent="0.35">
      <c r="A7475" s="310" t="s">
        <v>22200</v>
      </c>
      <c r="B7475" s="310" t="s">
        <v>22199</v>
      </c>
      <c r="C7475" s="310" t="s">
        <v>22201</v>
      </c>
      <c r="D7475" s="310" t="s">
        <v>22202</v>
      </c>
      <c r="E7475" s="310"/>
      <c r="F7475" s="310" t="s">
        <v>33</v>
      </c>
      <c r="G7475" s="310"/>
      <c r="H7475" s="314">
        <v>0.9</v>
      </c>
      <c r="I7475" s="314">
        <v>29.25</v>
      </c>
      <c r="J7475" s="310" t="s">
        <v>277</v>
      </c>
      <c r="K7475" s="314">
        <v>36.1843</v>
      </c>
      <c r="L7475" s="314">
        <v>-86.625799999999998</v>
      </c>
      <c r="M7475" s="314" t="s">
        <v>38401</v>
      </c>
      <c r="N7475" s="310" t="s">
        <v>26226</v>
      </c>
      <c r="O7475" s="310" t="s">
        <v>42330</v>
      </c>
      <c r="P7475" s="314">
        <v>2</v>
      </c>
      <c r="Q7475" s="310" t="s">
        <v>28524</v>
      </c>
      <c r="R7475" s="310" t="s">
        <v>25829</v>
      </c>
      <c r="S7475" s="310" t="s">
        <v>26197</v>
      </c>
      <c r="T7475" s="310"/>
      <c r="U7475" s="310" t="s">
        <v>26198</v>
      </c>
      <c r="V7475" s="310" t="s">
        <v>26199</v>
      </c>
      <c r="X7475" s="91" t="s">
        <v>36070</v>
      </c>
      <c r="Y7475" s="97"/>
      <c r="AA7475" s="91" t="str">
        <v>STONE000.9DA</v>
      </c>
    </row>
    <row r="7476" spans="1:27" s="91" customFormat="1" ht="15" customHeight="1" x14ac:dyDescent="0.35">
      <c r="A7476" s="310" t="s">
        <v>22204</v>
      </c>
      <c r="B7476" s="310" t="s">
        <v>22203</v>
      </c>
      <c r="C7476" s="310" t="s">
        <v>22205</v>
      </c>
      <c r="D7476" s="310" t="s">
        <v>22206</v>
      </c>
      <c r="E7476" s="310"/>
      <c r="F7476" s="310" t="s">
        <v>115</v>
      </c>
      <c r="G7476" s="310"/>
      <c r="H7476" s="314">
        <v>1</v>
      </c>
      <c r="I7476" s="314">
        <v>8.61</v>
      </c>
      <c r="J7476" s="310" t="s">
        <v>59</v>
      </c>
      <c r="K7476" s="314">
        <v>35.316659999999999</v>
      </c>
      <c r="L7476" s="314">
        <v>-85.42304</v>
      </c>
      <c r="M7476" s="314" t="s">
        <v>38393</v>
      </c>
      <c r="N7476" s="310" t="s">
        <v>59</v>
      </c>
      <c r="O7476" s="310" t="s">
        <v>42301</v>
      </c>
      <c r="P7476" s="314">
        <v>5</v>
      </c>
      <c r="Q7476" s="310" t="s">
        <v>33879</v>
      </c>
      <c r="R7476" s="310" t="s">
        <v>25802</v>
      </c>
      <c r="S7476" s="310" t="s">
        <v>26197</v>
      </c>
      <c r="T7476" s="310"/>
      <c r="U7476" s="310" t="s">
        <v>26198</v>
      </c>
      <c r="V7476" s="310" t="s">
        <v>26199</v>
      </c>
      <c r="W7476" s="91" t="s">
        <v>36071</v>
      </c>
      <c r="X7476" s="91" t="s">
        <v>36072</v>
      </c>
      <c r="Y7476" s="97"/>
      <c r="AA7476" s="91" t="str">
        <v>STONE001.0SE</v>
      </c>
    </row>
    <row r="7477" spans="1:27" s="91" customFormat="1" ht="15" customHeight="1" x14ac:dyDescent="0.35">
      <c r="A7477" s="310" t="s">
        <v>22208</v>
      </c>
      <c r="B7477" s="310" t="s">
        <v>22207</v>
      </c>
      <c r="C7477" s="310" t="s">
        <v>22201</v>
      </c>
      <c r="D7477" s="310" t="s">
        <v>22209</v>
      </c>
      <c r="E7477" s="310"/>
      <c r="F7477" s="310" t="s">
        <v>33</v>
      </c>
      <c r="G7477" s="310" t="s">
        <v>75</v>
      </c>
      <c r="H7477" s="314">
        <v>1.1000000000000001</v>
      </c>
      <c r="I7477" s="314">
        <v>29.21</v>
      </c>
      <c r="J7477" s="310" t="s">
        <v>277</v>
      </c>
      <c r="K7477" s="314">
        <v>36.186010000000003</v>
      </c>
      <c r="L7477" s="314">
        <v>-86.624380000000002</v>
      </c>
      <c r="M7477" s="314" t="s">
        <v>38401</v>
      </c>
      <c r="N7477" s="310" t="s">
        <v>26226</v>
      </c>
      <c r="O7477" s="310" t="s">
        <v>42330</v>
      </c>
      <c r="P7477" s="314">
        <v>2</v>
      </c>
      <c r="Q7477" s="310" t="s">
        <v>28524</v>
      </c>
      <c r="R7477" s="310" t="s">
        <v>25829</v>
      </c>
      <c r="S7477" s="310" t="s">
        <v>26197</v>
      </c>
      <c r="T7477" s="310"/>
      <c r="U7477" s="310" t="s">
        <v>26198</v>
      </c>
      <c r="V7477" s="310" t="s">
        <v>26199</v>
      </c>
      <c r="X7477" s="91" t="s">
        <v>36073</v>
      </c>
      <c r="Y7477" s="97"/>
      <c r="AA7477" s="91" t="str">
        <v>STONE001.1DA</v>
      </c>
    </row>
    <row r="7478" spans="1:27" s="91" customFormat="1" ht="15" customHeight="1" x14ac:dyDescent="0.35">
      <c r="A7478" t="s">
        <v>22211</v>
      </c>
      <c r="B7478" t="s">
        <v>22210</v>
      </c>
      <c r="C7478" t="s">
        <v>22201</v>
      </c>
      <c r="D7478" t="s">
        <v>22212</v>
      </c>
      <c r="E7478"/>
      <c r="F7478" t="s">
        <v>33</v>
      </c>
      <c r="G7478"/>
      <c r="H7478">
        <v>1.8</v>
      </c>
      <c r="I7478">
        <v>26.2</v>
      </c>
      <c r="J7478" t="s">
        <v>277</v>
      </c>
      <c r="K7478">
        <v>36.186599999999999</v>
      </c>
      <c r="L7478">
        <v>-86.614699999999999</v>
      </c>
      <c r="M7478" s="100" t="s">
        <v>38401</v>
      </c>
      <c r="N7478" t="s">
        <v>26226</v>
      </c>
      <c r="O7478" t="s">
        <v>42330</v>
      </c>
      <c r="P7478">
        <v>2</v>
      </c>
      <c r="Q7478" t="s">
        <v>28524</v>
      </c>
      <c r="R7478" t="s">
        <v>25829</v>
      </c>
      <c r="S7478" t="s">
        <v>26197</v>
      </c>
      <c r="T7478"/>
      <c r="U7478" t="s">
        <v>26198</v>
      </c>
      <c r="V7478" t="s">
        <v>26199</v>
      </c>
      <c r="X7478" s="91" t="s">
        <v>42444</v>
      </c>
      <c r="Y7478" s="97"/>
      <c r="AA7478" s="91" t="str">
        <v>STONE001.8DA</v>
      </c>
    </row>
    <row r="7479" spans="1:27" s="91" customFormat="1" ht="15" customHeight="1" x14ac:dyDescent="0.35">
      <c r="A7479" t="s">
        <v>22214</v>
      </c>
      <c r="B7479" t="s">
        <v>22213</v>
      </c>
      <c r="C7479" t="s">
        <v>22201</v>
      </c>
      <c r="D7479" t="s">
        <v>22215</v>
      </c>
      <c r="E7479"/>
      <c r="F7479" t="s">
        <v>33</v>
      </c>
      <c r="G7479"/>
      <c r="H7479">
        <v>1.9</v>
      </c>
      <c r="I7479">
        <v>26.2</v>
      </c>
      <c r="J7479" t="s">
        <v>277</v>
      </c>
      <c r="K7479">
        <v>36.187309999999997</v>
      </c>
      <c r="L7479">
        <v>-86.613349999999997</v>
      </c>
      <c r="M7479" s="100" t="s">
        <v>38401</v>
      </c>
      <c r="N7479" t="s">
        <v>26226</v>
      </c>
      <c r="O7479" t="s">
        <v>42330</v>
      </c>
      <c r="P7479">
        <v>2</v>
      </c>
      <c r="Q7479" t="s">
        <v>33880</v>
      </c>
      <c r="R7479" t="s">
        <v>25829</v>
      </c>
      <c r="S7479" t="s">
        <v>26197</v>
      </c>
      <c r="T7479"/>
      <c r="U7479" t="s">
        <v>26198</v>
      </c>
      <c r="V7479" t="s">
        <v>26199</v>
      </c>
      <c r="X7479" s="91" t="s">
        <v>42445</v>
      </c>
      <c r="Y7479" s="97"/>
      <c r="AA7479" s="91" t="str">
        <v>STONE001.9DA</v>
      </c>
    </row>
    <row r="7480" spans="1:27" s="91" customFormat="1" ht="15" customHeight="1" x14ac:dyDescent="0.35">
      <c r="A7480" t="s">
        <v>22217</v>
      </c>
      <c r="B7480" t="s">
        <v>22216</v>
      </c>
      <c r="C7480" t="s">
        <v>22205</v>
      </c>
      <c r="D7480" t="s">
        <v>22218</v>
      </c>
      <c r="E7480"/>
      <c r="F7480" t="s">
        <v>115</v>
      </c>
      <c r="G7480"/>
      <c r="H7480">
        <v>1.9</v>
      </c>
      <c r="I7480">
        <v>8.0500000000000007</v>
      </c>
      <c r="J7480" t="s">
        <v>59</v>
      </c>
      <c r="K7480">
        <v>35.327100000000002</v>
      </c>
      <c r="L7480">
        <v>-85.423000000000002</v>
      </c>
      <c r="M7480" s="100" t="s">
        <v>38393</v>
      </c>
      <c r="N7480" t="s">
        <v>59</v>
      </c>
      <c r="O7480" t="s">
        <v>42301</v>
      </c>
      <c r="P7480">
        <v>5</v>
      </c>
      <c r="Q7480" t="s">
        <v>33879</v>
      </c>
      <c r="R7480" t="s">
        <v>25802</v>
      </c>
      <c r="S7480" t="s">
        <v>26197</v>
      </c>
      <c r="T7480"/>
      <c r="U7480" t="s">
        <v>26198</v>
      </c>
      <c r="V7480" t="s">
        <v>26199</v>
      </c>
      <c r="W7480" s="91" t="s">
        <v>22219</v>
      </c>
      <c r="X7480" s="91" t="s">
        <v>33881</v>
      </c>
      <c r="Y7480" s="97"/>
      <c r="AA7480" s="91" t="str">
        <v>STONE001.9SE</v>
      </c>
    </row>
    <row r="7481" spans="1:27" s="91" customFormat="1" ht="15" customHeight="1" x14ac:dyDescent="0.35">
      <c r="A7481" t="s">
        <v>22221</v>
      </c>
      <c r="B7481" t="s">
        <v>22220</v>
      </c>
      <c r="C7481" t="s">
        <v>22222</v>
      </c>
      <c r="D7481" t="s">
        <v>22223</v>
      </c>
      <c r="E7481"/>
      <c r="F7481" t="s">
        <v>33</v>
      </c>
      <c r="G7481"/>
      <c r="H7481">
        <v>2</v>
      </c>
      <c r="I7481">
        <v>20.87</v>
      </c>
      <c r="J7481" t="s">
        <v>277</v>
      </c>
      <c r="K7481">
        <v>36.190277999999999</v>
      </c>
      <c r="L7481">
        <v>-86.612778000000006</v>
      </c>
      <c r="M7481" s="100" t="s">
        <v>38401</v>
      </c>
      <c r="N7481" t="s">
        <v>26226</v>
      </c>
      <c r="O7481" t="s">
        <v>42330</v>
      </c>
      <c r="P7481">
        <v>2</v>
      </c>
      <c r="Q7481" t="s">
        <v>33880</v>
      </c>
      <c r="R7481" t="s">
        <v>25829</v>
      </c>
      <c r="S7481" t="s">
        <v>26197</v>
      </c>
      <c r="T7481"/>
      <c r="U7481" t="s">
        <v>26198</v>
      </c>
      <c r="V7481" t="s">
        <v>26199</v>
      </c>
      <c r="Y7481" s="97"/>
      <c r="AA7481" s="91" t="str">
        <v>STONE002.0DA</v>
      </c>
    </row>
    <row r="7482" spans="1:27" s="91" customFormat="1" ht="15" customHeight="1" x14ac:dyDescent="0.35">
      <c r="A7482" t="s">
        <v>33882</v>
      </c>
      <c r="B7482" t="s">
        <v>33883</v>
      </c>
      <c r="C7482" t="s">
        <v>22201</v>
      </c>
      <c r="D7482" t="s">
        <v>33884</v>
      </c>
      <c r="E7482"/>
      <c r="F7482" t="s">
        <v>33</v>
      </c>
      <c r="G7482"/>
      <c r="H7482">
        <v>2.7</v>
      </c>
      <c r="I7482">
        <v>20.6</v>
      </c>
      <c r="J7482" t="s">
        <v>277</v>
      </c>
      <c r="K7482">
        <v>36.194589999999998</v>
      </c>
      <c r="L7482">
        <v>-86.607699999999994</v>
      </c>
      <c r="M7482" s="100" t="s">
        <v>38401</v>
      </c>
      <c r="N7482" t="s">
        <v>26226</v>
      </c>
      <c r="O7482" t="s">
        <v>42330</v>
      </c>
      <c r="P7482">
        <v>2</v>
      </c>
      <c r="Q7482" t="s">
        <v>33880</v>
      </c>
      <c r="R7482" t="s">
        <v>25829</v>
      </c>
      <c r="S7482" t="s">
        <v>26197</v>
      </c>
      <c r="T7482"/>
      <c r="U7482" t="s">
        <v>26198</v>
      </c>
      <c r="V7482" t="s">
        <v>26199</v>
      </c>
      <c r="Y7482" s="97"/>
      <c r="AA7482" s="91" t="str">
        <v>STONE002.7DA</v>
      </c>
    </row>
    <row r="7483" spans="1:27" s="91" customFormat="1" ht="15" customHeight="1" x14ac:dyDescent="0.35">
      <c r="A7483" t="s">
        <v>22225</v>
      </c>
      <c r="B7483" t="s">
        <v>22224</v>
      </c>
      <c r="C7483" t="s">
        <v>22226</v>
      </c>
      <c r="D7483" t="s">
        <v>22227</v>
      </c>
      <c r="E7483"/>
      <c r="F7483" t="s">
        <v>33</v>
      </c>
      <c r="G7483"/>
      <c r="H7483">
        <v>3.9</v>
      </c>
      <c r="I7483">
        <v>932.93</v>
      </c>
      <c r="J7483" t="s">
        <v>277</v>
      </c>
      <c r="K7483">
        <v>36.18638</v>
      </c>
      <c r="L7483">
        <v>-86.633570000000006</v>
      </c>
      <c r="M7483" s="100" t="s">
        <v>38401</v>
      </c>
      <c r="N7483" t="s">
        <v>26226</v>
      </c>
      <c r="O7483" t="s">
        <v>40259</v>
      </c>
      <c r="P7483">
        <v>2</v>
      </c>
      <c r="Q7483" t="s">
        <v>28525</v>
      </c>
      <c r="R7483" t="s">
        <v>25829</v>
      </c>
      <c r="S7483" t="s">
        <v>26197</v>
      </c>
      <c r="T7483"/>
      <c r="U7483" t="s">
        <v>26198</v>
      </c>
      <c r="V7483" t="s">
        <v>26199</v>
      </c>
      <c r="W7483" s="91" t="s">
        <v>40260</v>
      </c>
      <c r="X7483" s="91" t="s">
        <v>33885</v>
      </c>
      <c r="Y7483" s="97"/>
      <c r="AA7483" s="91" t="str">
        <v>STONE003.9DA</v>
      </c>
    </row>
    <row r="7484" spans="1:27" s="91" customFormat="1" ht="15" customHeight="1" x14ac:dyDescent="0.35">
      <c r="A7484" t="s">
        <v>22229</v>
      </c>
      <c r="B7484" t="s">
        <v>22228</v>
      </c>
      <c r="C7484" t="s">
        <v>22226</v>
      </c>
      <c r="D7484" t="s">
        <v>33886</v>
      </c>
      <c r="E7484"/>
      <c r="F7484" t="s">
        <v>75</v>
      </c>
      <c r="G7484"/>
      <c r="H7484">
        <v>6.5</v>
      </c>
      <c r="I7484">
        <v>891.51</v>
      </c>
      <c r="J7484" t="s">
        <v>277</v>
      </c>
      <c r="K7484">
        <v>36.157499999999999</v>
      </c>
      <c r="L7484">
        <v>-86.618880000000004</v>
      </c>
      <c r="M7484" s="100" t="s">
        <v>38401</v>
      </c>
      <c r="N7484" t="s">
        <v>26226</v>
      </c>
      <c r="O7484" t="s">
        <v>42431</v>
      </c>
      <c r="P7484">
        <v>2</v>
      </c>
      <c r="Q7484" t="s">
        <v>28525</v>
      </c>
      <c r="R7484" t="s">
        <v>25829</v>
      </c>
      <c r="S7484" t="s">
        <v>26197</v>
      </c>
      <c r="T7484"/>
      <c r="U7484" t="s">
        <v>26198</v>
      </c>
      <c r="V7484" t="s">
        <v>26199</v>
      </c>
      <c r="W7484" s="91" t="s">
        <v>36759</v>
      </c>
      <c r="X7484" s="91" t="s">
        <v>30466</v>
      </c>
      <c r="Y7484" s="97"/>
      <c r="AA7484" s="91" t="str">
        <v>STONE006.5DA</v>
      </c>
    </row>
    <row r="7485" spans="1:27" s="91" customFormat="1" ht="15" customHeight="1" x14ac:dyDescent="0.35">
      <c r="A7485" t="s">
        <v>22232</v>
      </c>
      <c r="B7485" t="s">
        <v>22231</v>
      </c>
      <c r="C7485" t="s">
        <v>22226</v>
      </c>
      <c r="D7485" t="s">
        <v>22233</v>
      </c>
      <c r="E7485"/>
      <c r="F7485" t="s">
        <v>33</v>
      </c>
      <c r="G7485"/>
      <c r="H7485">
        <v>7</v>
      </c>
      <c r="I7485">
        <v>891.44</v>
      </c>
      <c r="J7485" t="s">
        <v>277</v>
      </c>
      <c r="K7485">
        <v>36.155299999999997</v>
      </c>
      <c r="L7485">
        <v>-86.614140000000006</v>
      </c>
      <c r="M7485" s="100" t="s">
        <v>38401</v>
      </c>
      <c r="N7485" t="s">
        <v>26226</v>
      </c>
      <c r="O7485" t="s">
        <v>42432</v>
      </c>
      <c r="P7485">
        <v>2</v>
      </c>
      <c r="Q7485" t="s">
        <v>32021</v>
      </c>
      <c r="R7485" t="s">
        <v>25829</v>
      </c>
      <c r="S7485" t="s">
        <v>26197</v>
      </c>
      <c r="T7485" t="s">
        <v>27544</v>
      </c>
      <c r="U7485" t="s">
        <v>26207</v>
      </c>
      <c r="V7485" t="s">
        <v>26199</v>
      </c>
      <c r="W7485" s="91" t="s">
        <v>40261</v>
      </c>
      <c r="X7485" s="91" t="s">
        <v>30341</v>
      </c>
      <c r="Y7485" s="97"/>
      <c r="AA7485" s="91" t="str">
        <v>STONE007.0DA</v>
      </c>
    </row>
    <row r="7486" spans="1:27" s="91" customFormat="1" ht="15" customHeight="1" x14ac:dyDescent="0.35">
      <c r="A7486" t="s">
        <v>36760</v>
      </c>
      <c r="B7486" t="s">
        <v>12206</v>
      </c>
      <c r="C7486" t="s">
        <v>12208</v>
      </c>
      <c r="D7486" t="s">
        <v>12209</v>
      </c>
      <c r="E7486"/>
      <c r="F7486" t="s">
        <v>75</v>
      </c>
      <c r="G7486"/>
      <c r="H7486">
        <v>8.5</v>
      </c>
      <c r="I7486">
        <v>887.81</v>
      </c>
      <c r="J7486" t="s">
        <v>277</v>
      </c>
      <c r="K7486">
        <v>36.138500000000001</v>
      </c>
      <c r="L7486">
        <v>-86.607600000000005</v>
      </c>
      <c r="M7486" s="100" t="s">
        <v>38401</v>
      </c>
      <c r="N7486" t="s">
        <v>26226</v>
      </c>
      <c r="O7486" t="s">
        <v>42432</v>
      </c>
      <c r="P7486">
        <v>2</v>
      </c>
      <c r="Q7486" t="s">
        <v>32021</v>
      </c>
      <c r="R7486" t="s">
        <v>25829</v>
      </c>
      <c r="S7486" t="s">
        <v>26197</v>
      </c>
      <c r="T7486" t="s">
        <v>27544</v>
      </c>
      <c r="U7486" t="s">
        <v>26207</v>
      </c>
      <c r="V7486" t="s">
        <v>26199</v>
      </c>
      <c r="W7486" s="91" t="s">
        <v>12207</v>
      </c>
      <c r="X7486" s="91" t="s">
        <v>35329</v>
      </c>
      <c r="Y7486" s="97"/>
      <c r="AA7486" s="91" t="str">
        <v>STONE008.5DA</v>
      </c>
    </row>
    <row r="7487" spans="1:27" s="91" customFormat="1" ht="15" customHeight="1" x14ac:dyDescent="0.35">
      <c r="A7487" t="s">
        <v>22235</v>
      </c>
      <c r="B7487" t="s">
        <v>22234</v>
      </c>
      <c r="C7487" t="s">
        <v>22201</v>
      </c>
      <c r="D7487" t="s">
        <v>22236</v>
      </c>
      <c r="E7487"/>
      <c r="F7487" t="s">
        <v>75</v>
      </c>
      <c r="G7487"/>
      <c r="H7487">
        <v>9</v>
      </c>
      <c r="I7487">
        <v>6.74</v>
      </c>
      <c r="J7487" t="s">
        <v>153</v>
      </c>
      <c r="K7487">
        <v>36.204419999999999</v>
      </c>
      <c r="L7487">
        <v>-86.532589999999999</v>
      </c>
      <c r="M7487" s="100" t="s">
        <v>38401</v>
      </c>
      <c r="N7487" t="s">
        <v>26226</v>
      </c>
      <c r="O7487" t="s">
        <v>42330</v>
      </c>
      <c r="P7487">
        <v>2</v>
      </c>
      <c r="Q7487" t="s">
        <v>33880</v>
      </c>
      <c r="R7487" t="s">
        <v>25829</v>
      </c>
      <c r="S7487" t="s">
        <v>26197</v>
      </c>
      <c r="T7487"/>
      <c r="U7487" t="s">
        <v>26198</v>
      </c>
      <c r="V7487" t="s">
        <v>26199</v>
      </c>
      <c r="Y7487" s="97"/>
      <c r="AA7487" s="91" t="str">
        <v>STONE009.0WS</v>
      </c>
    </row>
    <row r="7488" spans="1:27" s="91" customFormat="1" ht="15" customHeight="1" x14ac:dyDescent="0.35">
      <c r="A7488" t="s">
        <v>38168</v>
      </c>
      <c r="B7488" t="s">
        <v>38169</v>
      </c>
      <c r="C7488" t="s">
        <v>22201</v>
      </c>
      <c r="D7488" t="s">
        <v>38170</v>
      </c>
      <c r="E7488"/>
      <c r="F7488" t="s">
        <v>75</v>
      </c>
      <c r="G7488"/>
      <c r="H7488">
        <v>11.5</v>
      </c>
      <c r="I7488">
        <v>3.4</v>
      </c>
      <c r="J7488" t="s">
        <v>153</v>
      </c>
      <c r="K7488">
        <v>36.183979999999998</v>
      </c>
      <c r="L7488">
        <v>-86.5047</v>
      </c>
      <c r="M7488" s="100" t="s">
        <v>38401</v>
      </c>
      <c r="N7488" t="s">
        <v>26226</v>
      </c>
      <c r="O7488" t="s">
        <v>42330</v>
      </c>
      <c r="P7488">
        <v>2</v>
      </c>
      <c r="Q7488" t="s">
        <v>33880</v>
      </c>
      <c r="R7488" t="s">
        <v>25829</v>
      </c>
      <c r="S7488" t="s">
        <v>26197</v>
      </c>
      <c r="T7488"/>
      <c r="U7488" t="s">
        <v>26198</v>
      </c>
      <c r="V7488" t="s">
        <v>26199</v>
      </c>
      <c r="X7488" s="91" t="s">
        <v>37892</v>
      </c>
      <c r="Y7488" s="97"/>
      <c r="AA7488" s="91" t="str">
        <v>STONE011.5WS</v>
      </c>
    </row>
    <row r="7489" spans="1:27" s="91" customFormat="1" ht="15" customHeight="1" x14ac:dyDescent="0.35">
      <c r="A7489" t="s">
        <v>22238</v>
      </c>
      <c r="B7489" t="s">
        <v>22237</v>
      </c>
      <c r="C7489" t="s">
        <v>22230</v>
      </c>
      <c r="D7489" t="s">
        <v>22239</v>
      </c>
      <c r="E7489"/>
      <c r="F7489" t="s">
        <v>75</v>
      </c>
      <c r="G7489"/>
      <c r="H7489">
        <v>18.5</v>
      </c>
      <c r="I7489">
        <v>830.08</v>
      </c>
      <c r="J7489" t="s">
        <v>277</v>
      </c>
      <c r="K7489">
        <v>36.083880000000001</v>
      </c>
      <c r="L7489">
        <v>-86.5625</v>
      </c>
      <c r="M7489" s="100" t="s">
        <v>38401</v>
      </c>
      <c r="N7489" t="s">
        <v>26226</v>
      </c>
      <c r="O7489" t="s">
        <v>42433</v>
      </c>
      <c r="P7489">
        <v>2</v>
      </c>
      <c r="Q7489" t="s">
        <v>32021</v>
      </c>
      <c r="R7489" t="s">
        <v>25829</v>
      </c>
      <c r="S7489" t="s">
        <v>26197</v>
      </c>
      <c r="T7489" t="s">
        <v>27544</v>
      </c>
      <c r="U7489" t="s">
        <v>26207</v>
      </c>
      <c r="V7489" t="s">
        <v>26199</v>
      </c>
      <c r="W7489" s="91" t="s">
        <v>40262</v>
      </c>
      <c r="X7489" s="91" t="s">
        <v>30466</v>
      </c>
      <c r="Y7489" s="97"/>
      <c r="AA7489" s="91" t="str">
        <v>STONE018.5DA</v>
      </c>
    </row>
    <row r="7490" spans="1:27" s="91" customFormat="1" ht="15" customHeight="1" x14ac:dyDescent="0.35">
      <c r="A7490" t="s">
        <v>36761</v>
      </c>
      <c r="B7490" t="s">
        <v>36762</v>
      </c>
      <c r="C7490" t="s">
        <v>22230</v>
      </c>
      <c r="D7490" t="s">
        <v>36763</v>
      </c>
      <c r="E7490"/>
      <c r="F7490" t="s">
        <v>75</v>
      </c>
      <c r="G7490"/>
      <c r="H7490">
        <v>27.7</v>
      </c>
      <c r="I7490">
        <v>789</v>
      </c>
      <c r="J7490" t="s">
        <v>148</v>
      </c>
      <c r="K7490">
        <v>36.060121000000002</v>
      </c>
      <c r="L7490">
        <v>-86.509618000000003</v>
      </c>
      <c r="M7490" s="100" t="s">
        <v>38401</v>
      </c>
      <c r="N7490" t="s">
        <v>26226</v>
      </c>
      <c r="O7490" t="s">
        <v>42433</v>
      </c>
      <c r="P7490">
        <v>2</v>
      </c>
      <c r="Q7490" t="s">
        <v>32021</v>
      </c>
      <c r="R7490" t="s">
        <v>25829</v>
      </c>
      <c r="S7490" t="s">
        <v>26197</v>
      </c>
      <c r="T7490" t="s">
        <v>27544</v>
      </c>
      <c r="U7490" t="s">
        <v>26207</v>
      </c>
      <c r="V7490" t="s">
        <v>26199</v>
      </c>
      <c r="W7490" s="91" t="s">
        <v>38171</v>
      </c>
      <c r="Y7490" s="97"/>
      <c r="AA7490" s="91" t="str">
        <v>STONE027.7RU</v>
      </c>
    </row>
    <row r="7491" spans="1:27" s="91" customFormat="1" ht="15" customHeight="1" x14ac:dyDescent="0.35">
      <c r="A7491" s="310" t="s">
        <v>40263</v>
      </c>
      <c r="B7491" s="310" t="s">
        <v>40264</v>
      </c>
      <c r="C7491" s="310" t="s">
        <v>22230</v>
      </c>
      <c r="D7491" s="310" t="s">
        <v>40265</v>
      </c>
      <c r="E7491" s="310"/>
      <c r="F7491" s="310" t="s">
        <v>75</v>
      </c>
      <c r="G7491" s="310"/>
      <c r="H7491" s="314">
        <v>35.6</v>
      </c>
      <c r="I7491" s="314">
        <v>578</v>
      </c>
      <c r="J7491" s="310" t="s">
        <v>148</v>
      </c>
      <c r="K7491" s="314">
        <v>36.013640000000002</v>
      </c>
      <c r="L7491" s="314">
        <v>-86.472849999999994</v>
      </c>
      <c r="M7491" s="314" t="s">
        <v>38401</v>
      </c>
      <c r="N7491" s="310" t="s">
        <v>26226</v>
      </c>
      <c r="O7491" s="310" t="s">
        <v>38850</v>
      </c>
      <c r="P7491" s="314">
        <v>2</v>
      </c>
      <c r="Q7491" s="310" t="s">
        <v>32021</v>
      </c>
      <c r="R7491" s="310" t="s">
        <v>25829</v>
      </c>
      <c r="S7491" s="310" t="s">
        <v>26197</v>
      </c>
      <c r="T7491" s="310" t="s">
        <v>27544</v>
      </c>
      <c r="U7491" s="310" t="s">
        <v>26207</v>
      </c>
      <c r="V7491" s="310" t="s">
        <v>26199</v>
      </c>
      <c r="W7491" s="91" t="s">
        <v>40266</v>
      </c>
      <c r="X7491" s="91" t="s">
        <v>40267</v>
      </c>
      <c r="Y7491" s="97"/>
      <c r="AA7491" s="91" t="str">
        <v>STONE035.6RU</v>
      </c>
    </row>
    <row r="7492" spans="1:27" s="91" customFormat="1" ht="15" customHeight="1" x14ac:dyDescent="0.35">
      <c r="A7492" t="s">
        <v>36764</v>
      </c>
      <c r="B7492" t="s">
        <v>36765</v>
      </c>
      <c r="C7492" t="s">
        <v>22230</v>
      </c>
      <c r="D7492" t="s">
        <v>36766</v>
      </c>
      <c r="E7492"/>
      <c r="F7492" t="s">
        <v>75</v>
      </c>
      <c r="G7492"/>
      <c r="H7492">
        <v>38</v>
      </c>
      <c r="I7492">
        <v>576</v>
      </c>
      <c r="J7492" t="s">
        <v>148</v>
      </c>
      <c r="K7492">
        <v>36.000010000000003</v>
      </c>
      <c r="L7492">
        <v>-86.458333999999994</v>
      </c>
      <c r="M7492" s="100" t="s">
        <v>38401</v>
      </c>
      <c r="N7492" t="s">
        <v>26226</v>
      </c>
      <c r="O7492" t="s">
        <v>42433</v>
      </c>
      <c r="P7492">
        <v>2</v>
      </c>
      <c r="Q7492" t="s">
        <v>33887</v>
      </c>
      <c r="R7492" t="s">
        <v>25829</v>
      </c>
      <c r="S7492" t="s">
        <v>26197</v>
      </c>
      <c r="T7492" t="s">
        <v>27544</v>
      </c>
      <c r="U7492" t="s">
        <v>26207</v>
      </c>
      <c r="V7492" t="s">
        <v>26199</v>
      </c>
      <c r="Y7492" s="97"/>
      <c r="AA7492" s="91" t="str">
        <v>STONE038.0RU</v>
      </c>
    </row>
    <row r="7493" spans="1:27" s="91" customFormat="1" ht="15" customHeight="1" x14ac:dyDescent="0.35">
      <c r="A7493" t="s">
        <v>22241</v>
      </c>
      <c r="B7493" t="s">
        <v>22240</v>
      </c>
      <c r="C7493" t="s">
        <v>22230</v>
      </c>
      <c r="D7493" t="s">
        <v>22242</v>
      </c>
      <c r="E7493"/>
      <c r="F7493" t="s">
        <v>75</v>
      </c>
      <c r="G7493"/>
      <c r="H7493">
        <v>41</v>
      </c>
      <c r="I7493">
        <v>575.38</v>
      </c>
      <c r="J7493" t="s">
        <v>148</v>
      </c>
      <c r="K7493">
        <v>35.986660000000001</v>
      </c>
      <c r="L7493">
        <v>-86.458330000000004</v>
      </c>
      <c r="M7493" s="100" t="s">
        <v>38401</v>
      </c>
      <c r="N7493" t="s">
        <v>26226</v>
      </c>
      <c r="O7493" t="s">
        <v>42433</v>
      </c>
      <c r="P7493">
        <v>2</v>
      </c>
      <c r="Q7493" t="s">
        <v>33887</v>
      </c>
      <c r="R7493" t="s">
        <v>25829</v>
      </c>
      <c r="S7493" t="s">
        <v>26197</v>
      </c>
      <c r="T7493" t="s">
        <v>27544</v>
      </c>
      <c r="U7493" t="s">
        <v>26207</v>
      </c>
      <c r="V7493" t="s">
        <v>26199</v>
      </c>
      <c r="W7493" s="91" t="s">
        <v>22243</v>
      </c>
      <c r="X7493" s="91" t="s">
        <v>36074</v>
      </c>
      <c r="Y7493" s="97"/>
      <c r="AA7493" s="91" t="str">
        <v>STONE041.0RU</v>
      </c>
    </row>
    <row r="7494" spans="1:27" s="91" customFormat="1" ht="15" customHeight="1" x14ac:dyDescent="0.35">
      <c r="A7494" t="s">
        <v>22245</v>
      </c>
      <c r="B7494" t="s">
        <v>22244</v>
      </c>
      <c r="C7494" t="s">
        <v>22246</v>
      </c>
      <c r="D7494" t="s">
        <v>22247</v>
      </c>
      <c r="E7494"/>
      <c r="F7494" t="s">
        <v>33</v>
      </c>
      <c r="G7494"/>
      <c r="H7494">
        <v>0.1</v>
      </c>
      <c r="I7494">
        <v>1.18</v>
      </c>
      <c r="J7494" t="s">
        <v>277</v>
      </c>
      <c r="K7494">
        <v>36.186110999999997</v>
      </c>
      <c r="L7494">
        <v>-86.615832999999995</v>
      </c>
      <c r="M7494" s="100" t="s">
        <v>38401</v>
      </c>
      <c r="N7494" t="s">
        <v>26226</v>
      </c>
      <c r="O7494" t="s">
        <v>42330</v>
      </c>
      <c r="P7494">
        <v>2</v>
      </c>
      <c r="Q7494" t="s">
        <v>26942</v>
      </c>
      <c r="R7494" t="s">
        <v>25829</v>
      </c>
      <c r="S7494" t="s">
        <v>26197</v>
      </c>
      <c r="T7494"/>
      <c r="U7494" t="s">
        <v>26198</v>
      </c>
      <c r="V7494" t="s">
        <v>26199</v>
      </c>
      <c r="W7494" s="91" t="s">
        <v>22248</v>
      </c>
      <c r="X7494" s="91" t="s">
        <v>29606</v>
      </c>
      <c r="Y7494" s="97"/>
      <c r="AA7494" s="91" t="str">
        <v>STONE1.9T0.1DA</v>
      </c>
    </row>
    <row r="7495" spans="1:27" s="91" customFormat="1" ht="15" customHeight="1" x14ac:dyDescent="0.35">
      <c r="A7495" t="s">
        <v>22250</v>
      </c>
      <c r="B7495" t="s">
        <v>22249</v>
      </c>
      <c r="C7495" t="s">
        <v>22251</v>
      </c>
      <c r="D7495" t="s">
        <v>22252</v>
      </c>
      <c r="E7495"/>
      <c r="F7495" t="s">
        <v>75</v>
      </c>
      <c r="G7495"/>
      <c r="H7495">
        <v>1.2</v>
      </c>
      <c r="I7495">
        <v>1.41</v>
      </c>
      <c r="J7495" t="s">
        <v>148</v>
      </c>
      <c r="K7495">
        <v>36.05818</v>
      </c>
      <c r="L7495">
        <v>-86.488780000000006</v>
      </c>
      <c r="M7495" s="100" t="s">
        <v>38401</v>
      </c>
      <c r="N7495" t="s">
        <v>26226</v>
      </c>
      <c r="O7495" t="s">
        <v>42433</v>
      </c>
      <c r="P7495">
        <v>2</v>
      </c>
      <c r="Q7495" t="s">
        <v>27202</v>
      </c>
      <c r="R7495" t="s">
        <v>25829</v>
      </c>
      <c r="S7495" t="s">
        <v>26197</v>
      </c>
      <c r="T7495"/>
      <c r="U7495" t="s">
        <v>26198</v>
      </c>
      <c r="V7495" t="s">
        <v>26199</v>
      </c>
      <c r="Y7495" s="97"/>
      <c r="AA7495" s="91" t="str">
        <v>STONE28.7T1.2RU</v>
      </c>
    </row>
    <row r="7496" spans="1:27" s="91" customFormat="1" ht="15" customHeight="1" x14ac:dyDescent="0.35">
      <c r="A7496" t="s">
        <v>22254</v>
      </c>
      <c r="B7496" t="s">
        <v>22253</v>
      </c>
      <c r="C7496" t="s">
        <v>22246</v>
      </c>
      <c r="D7496" t="s">
        <v>22255</v>
      </c>
      <c r="E7496"/>
      <c r="F7496" t="s">
        <v>75</v>
      </c>
      <c r="G7496"/>
      <c r="H7496">
        <v>0.2</v>
      </c>
      <c r="I7496">
        <v>3.51</v>
      </c>
      <c r="J7496" t="s">
        <v>153</v>
      </c>
      <c r="K7496">
        <v>36.195909999999998</v>
      </c>
      <c r="L7496">
        <v>-86.553120000000007</v>
      </c>
      <c r="M7496" s="100" t="s">
        <v>38401</v>
      </c>
      <c r="N7496" t="s">
        <v>26226</v>
      </c>
      <c r="O7496" t="s">
        <v>42330</v>
      </c>
      <c r="P7496">
        <v>2</v>
      </c>
      <c r="Q7496" t="s">
        <v>33888</v>
      </c>
      <c r="R7496" t="s">
        <v>25829</v>
      </c>
      <c r="S7496" t="s">
        <v>26197</v>
      </c>
      <c r="T7496"/>
      <c r="U7496" t="s">
        <v>26198</v>
      </c>
      <c r="V7496" t="s">
        <v>26199</v>
      </c>
      <c r="W7496" s="91" t="s">
        <v>22256</v>
      </c>
      <c r="X7496" s="91" t="s">
        <v>29606</v>
      </c>
      <c r="Y7496" s="97"/>
      <c r="AA7496" s="91" t="str">
        <v>STONE7.0T0.2WS</v>
      </c>
    </row>
    <row r="7497" spans="1:27" s="91" customFormat="1" ht="15" customHeight="1" x14ac:dyDescent="0.35">
      <c r="A7497" t="s">
        <v>22258</v>
      </c>
      <c r="B7497" t="s">
        <v>22257</v>
      </c>
      <c r="C7497" t="s">
        <v>22259</v>
      </c>
      <c r="D7497" t="s">
        <v>22260</v>
      </c>
      <c r="E7497"/>
      <c r="F7497" t="s">
        <v>44</v>
      </c>
      <c r="G7497"/>
      <c r="H7497">
        <v>0.1</v>
      </c>
      <c r="I7497">
        <v>5.73</v>
      </c>
      <c r="J7497" t="s">
        <v>1612</v>
      </c>
      <c r="K7497">
        <v>36.459699999999998</v>
      </c>
      <c r="L7497">
        <v>-83.239699999999999</v>
      </c>
      <c r="M7497" s="100" t="s">
        <v>38424</v>
      </c>
      <c r="N7497" t="s">
        <v>26272</v>
      </c>
      <c r="O7497" t="s">
        <v>42259</v>
      </c>
      <c r="P7497">
        <v>4</v>
      </c>
      <c r="Q7497" t="s">
        <v>33889</v>
      </c>
      <c r="R7497" t="s">
        <v>25821</v>
      </c>
      <c r="S7497" t="s">
        <v>26197</v>
      </c>
      <c r="T7497"/>
      <c r="U7497" t="s">
        <v>26198</v>
      </c>
      <c r="V7497" t="s">
        <v>26204</v>
      </c>
      <c r="W7497" s="91" t="s">
        <v>22261</v>
      </c>
      <c r="X7497" s="91" t="s">
        <v>33890</v>
      </c>
      <c r="Y7497" s="97"/>
      <c r="AA7497" s="91" t="str">
        <v>STONY000.1HK</v>
      </c>
    </row>
    <row r="7498" spans="1:27" s="91" customFormat="1" ht="15" customHeight="1" x14ac:dyDescent="0.35">
      <c r="A7498" t="s">
        <v>22263</v>
      </c>
      <c r="B7498" t="s">
        <v>22262</v>
      </c>
      <c r="C7498" t="s">
        <v>7391</v>
      </c>
      <c r="D7498" t="s">
        <v>22264</v>
      </c>
      <c r="E7498"/>
      <c r="F7498" t="s">
        <v>28994</v>
      </c>
      <c r="G7498"/>
      <c r="H7498">
        <v>0.2</v>
      </c>
      <c r="I7498">
        <v>3.71</v>
      </c>
      <c r="J7498" t="s">
        <v>64</v>
      </c>
      <c r="K7498">
        <v>36.218969999999999</v>
      </c>
      <c r="L7498">
        <v>-83.032830000000004</v>
      </c>
      <c r="M7498" s="100" t="s">
        <v>38387</v>
      </c>
      <c r="N7498" t="s">
        <v>26214</v>
      </c>
      <c r="O7498" t="s">
        <v>42189</v>
      </c>
      <c r="P7498">
        <v>5</v>
      </c>
      <c r="Q7498" t="s">
        <v>32318</v>
      </c>
      <c r="R7498" t="s">
        <v>25821</v>
      </c>
      <c r="S7498" t="s">
        <v>26197</v>
      </c>
      <c r="T7498"/>
      <c r="U7498" t="s">
        <v>26198</v>
      </c>
      <c r="V7498" t="s">
        <v>26204</v>
      </c>
      <c r="Y7498" s="97"/>
      <c r="AA7498" s="91" t="str">
        <v>STONY000.2GE</v>
      </c>
    </row>
    <row r="7499" spans="1:27" s="91" customFormat="1" ht="15" customHeight="1" x14ac:dyDescent="0.35">
      <c r="A7499" t="s">
        <v>22266</v>
      </c>
      <c r="B7499" t="s">
        <v>22265</v>
      </c>
      <c r="C7499" t="s">
        <v>22259</v>
      </c>
      <c r="D7499" t="s">
        <v>22267</v>
      </c>
      <c r="E7499"/>
      <c r="F7499" t="s">
        <v>324</v>
      </c>
      <c r="G7499"/>
      <c r="H7499">
        <v>0.3</v>
      </c>
      <c r="I7499">
        <v>8.1300000000000008</v>
      </c>
      <c r="J7499" t="s">
        <v>1237</v>
      </c>
      <c r="K7499">
        <v>36.235140000000001</v>
      </c>
      <c r="L7499">
        <v>-84.293890000000005</v>
      </c>
      <c r="M7499" s="100" t="s">
        <v>38426</v>
      </c>
      <c r="N7499" t="s">
        <v>26325</v>
      </c>
      <c r="O7499" t="s">
        <v>42434</v>
      </c>
      <c r="P7499">
        <v>4</v>
      </c>
      <c r="Q7499" t="s">
        <v>33891</v>
      </c>
      <c r="R7499" t="s">
        <v>25825</v>
      </c>
      <c r="S7499" t="s">
        <v>26197</v>
      </c>
      <c r="T7499"/>
      <c r="U7499" t="s">
        <v>26198</v>
      </c>
      <c r="V7499" t="s">
        <v>26204</v>
      </c>
      <c r="W7499" s="91" t="s">
        <v>22268</v>
      </c>
      <c r="X7499" s="91" t="s">
        <v>36075</v>
      </c>
      <c r="Y7499" s="97"/>
      <c r="AA7499" s="91" t="str">
        <v>STONY000.3CA</v>
      </c>
    </row>
    <row r="7500" spans="1:27" s="91" customFormat="1" ht="15" customHeight="1" x14ac:dyDescent="0.35">
      <c r="A7500" t="s">
        <v>22270</v>
      </c>
      <c r="B7500" t="s">
        <v>22269</v>
      </c>
      <c r="C7500" t="s">
        <v>7391</v>
      </c>
      <c r="D7500" t="s">
        <v>22271</v>
      </c>
      <c r="E7500"/>
      <c r="F7500" t="s">
        <v>44</v>
      </c>
      <c r="G7500"/>
      <c r="H7500">
        <v>0.3</v>
      </c>
      <c r="I7500">
        <v>58.92</v>
      </c>
      <c r="J7500" t="s">
        <v>442</v>
      </c>
      <c r="K7500">
        <v>36.370600000000003</v>
      </c>
      <c r="L7500">
        <v>-82.155600000000007</v>
      </c>
      <c r="M7500" s="100" t="s">
        <v>38455</v>
      </c>
      <c r="N7500" t="s">
        <v>26332</v>
      </c>
      <c r="O7500" t="s">
        <v>42435</v>
      </c>
      <c r="P7500">
        <v>1</v>
      </c>
      <c r="Q7500" t="s">
        <v>28526</v>
      </c>
      <c r="R7500" t="s">
        <v>25821</v>
      </c>
      <c r="S7500" t="s">
        <v>26197</v>
      </c>
      <c r="T7500"/>
      <c r="U7500" t="s">
        <v>26198</v>
      </c>
      <c r="V7500" t="s">
        <v>26204</v>
      </c>
      <c r="Y7500" s="97"/>
      <c r="AA7500" s="91" t="str">
        <v>STONY000.3CT</v>
      </c>
    </row>
    <row r="7501" spans="1:27" s="91" customFormat="1" ht="15" customHeight="1" x14ac:dyDescent="0.35">
      <c r="A7501" t="s">
        <v>22273</v>
      </c>
      <c r="B7501" t="s">
        <v>22272</v>
      </c>
      <c r="C7501" t="s">
        <v>7391</v>
      </c>
      <c r="D7501" t="s">
        <v>22274</v>
      </c>
      <c r="E7501"/>
      <c r="F7501" t="s">
        <v>44</v>
      </c>
      <c r="G7501"/>
      <c r="H7501">
        <v>0.6</v>
      </c>
      <c r="I7501">
        <v>57.8</v>
      </c>
      <c r="J7501" t="s">
        <v>442</v>
      </c>
      <c r="K7501">
        <v>36.375339510000003</v>
      </c>
      <c r="L7501">
        <v>-82.154869079999997</v>
      </c>
      <c r="M7501" s="100" t="s">
        <v>38455</v>
      </c>
      <c r="N7501" t="s">
        <v>26332</v>
      </c>
      <c r="O7501" t="s">
        <v>42435</v>
      </c>
      <c r="P7501">
        <v>1</v>
      </c>
      <c r="Q7501" t="s">
        <v>28526</v>
      </c>
      <c r="R7501" t="s">
        <v>25821</v>
      </c>
      <c r="S7501" t="s">
        <v>26197</v>
      </c>
      <c r="T7501"/>
      <c r="U7501" t="s">
        <v>26198</v>
      </c>
      <c r="V7501" t="s">
        <v>26204</v>
      </c>
      <c r="W7501" s="91" t="s">
        <v>36076</v>
      </c>
      <c r="Y7501" s="97"/>
      <c r="AA7501" s="91" t="str">
        <v>STONY000.6CT</v>
      </c>
    </row>
    <row r="7502" spans="1:27" s="91" customFormat="1" ht="15" customHeight="1" x14ac:dyDescent="0.35">
      <c r="A7502" t="s">
        <v>22276</v>
      </c>
      <c r="B7502" t="s">
        <v>22275</v>
      </c>
      <c r="C7502" t="s">
        <v>22259</v>
      </c>
      <c r="D7502" t="s">
        <v>22277</v>
      </c>
      <c r="E7502"/>
      <c r="F7502" t="s">
        <v>324</v>
      </c>
      <c r="G7502"/>
      <c r="H7502">
        <v>1.2</v>
      </c>
      <c r="I7502">
        <v>7.28</v>
      </c>
      <c r="J7502" t="s">
        <v>1237</v>
      </c>
      <c r="K7502">
        <v>36.223700000000001</v>
      </c>
      <c r="L7502">
        <v>-84.2864</v>
      </c>
      <c r="M7502" s="100" t="s">
        <v>38426</v>
      </c>
      <c r="N7502" t="s">
        <v>26325</v>
      </c>
      <c r="O7502" t="s">
        <v>42434</v>
      </c>
      <c r="P7502">
        <v>4</v>
      </c>
      <c r="Q7502" t="s">
        <v>33891</v>
      </c>
      <c r="R7502" t="s">
        <v>25825</v>
      </c>
      <c r="S7502" t="s">
        <v>26197</v>
      </c>
      <c r="T7502"/>
      <c r="U7502" t="s">
        <v>26198</v>
      </c>
      <c r="V7502" t="s">
        <v>26204</v>
      </c>
      <c r="W7502" s="91" t="s">
        <v>36077</v>
      </c>
      <c r="X7502" s="91" t="s">
        <v>40268</v>
      </c>
      <c r="Y7502" s="97"/>
      <c r="AA7502" s="91" t="str">
        <v>STONY001.2CA</v>
      </c>
    </row>
    <row r="7503" spans="1:27" s="91" customFormat="1" ht="15" customHeight="1" x14ac:dyDescent="0.35">
      <c r="A7503" t="s">
        <v>22279</v>
      </c>
      <c r="B7503" t="s">
        <v>22278</v>
      </c>
      <c r="C7503" t="s">
        <v>7391</v>
      </c>
      <c r="D7503" t="s">
        <v>22280</v>
      </c>
      <c r="E7503"/>
      <c r="F7503" t="s">
        <v>28983</v>
      </c>
      <c r="G7503"/>
      <c r="H7503">
        <v>6.1</v>
      </c>
      <c r="I7503">
        <v>32.799999999999997</v>
      </c>
      <c r="J7503" t="s">
        <v>442</v>
      </c>
      <c r="K7503">
        <v>36.4133</v>
      </c>
      <c r="L7503">
        <v>-82.078900000000004</v>
      </c>
      <c r="M7503" s="100" t="s">
        <v>38455</v>
      </c>
      <c r="N7503" t="s">
        <v>26332</v>
      </c>
      <c r="O7503" t="s">
        <v>42435</v>
      </c>
      <c r="P7503">
        <v>1</v>
      </c>
      <c r="Q7503" t="s">
        <v>28526</v>
      </c>
      <c r="R7503" t="s">
        <v>25821</v>
      </c>
      <c r="S7503" t="s">
        <v>26197</v>
      </c>
      <c r="T7503"/>
      <c r="U7503" t="s">
        <v>26198</v>
      </c>
      <c r="V7503" t="s">
        <v>26204</v>
      </c>
      <c r="Y7503" s="97"/>
      <c r="AA7503" s="91" t="str">
        <v>STONY006.1CT</v>
      </c>
    </row>
    <row r="7504" spans="1:27" s="91" customFormat="1" ht="15" customHeight="1" x14ac:dyDescent="0.35">
      <c r="A7504" t="s">
        <v>22282</v>
      </c>
      <c r="B7504" t="s">
        <v>22281</v>
      </c>
      <c r="C7504" t="s">
        <v>7391</v>
      </c>
      <c r="D7504" t="s">
        <v>22283</v>
      </c>
      <c r="E7504"/>
      <c r="F7504" t="s">
        <v>28983</v>
      </c>
      <c r="G7504"/>
      <c r="H7504">
        <v>8.5</v>
      </c>
      <c r="I7504">
        <v>22.51</v>
      </c>
      <c r="J7504" t="s">
        <v>442</v>
      </c>
      <c r="K7504">
        <v>36.433880000000002</v>
      </c>
      <c r="L7504">
        <v>-82.053049999999999</v>
      </c>
      <c r="M7504" s="100" t="s">
        <v>38455</v>
      </c>
      <c r="N7504" t="s">
        <v>26332</v>
      </c>
      <c r="O7504" t="s">
        <v>42435</v>
      </c>
      <c r="P7504">
        <v>1</v>
      </c>
      <c r="Q7504" t="s">
        <v>28526</v>
      </c>
      <c r="R7504" t="s">
        <v>25821</v>
      </c>
      <c r="S7504" t="s">
        <v>26197</v>
      </c>
      <c r="T7504"/>
      <c r="U7504" t="s">
        <v>26198</v>
      </c>
      <c r="V7504" t="s">
        <v>26204</v>
      </c>
      <c r="W7504" s="91" t="s">
        <v>22284</v>
      </c>
      <c r="X7504" s="91" t="s">
        <v>33892</v>
      </c>
      <c r="Y7504" s="97"/>
      <c r="AA7504" s="91" t="str">
        <v>STONY008.5CT</v>
      </c>
    </row>
    <row r="7505" spans="1:27" s="91" customFormat="1" ht="15" customHeight="1" x14ac:dyDescent="0.35">
      <c r="A7505" t="s">
        <v>22286</v>
      </c>
      <c r="B7505" t="s">
        <v>22285</v>
      </c>
      <c r="C7505" t="s">
        <v>7391</v>
      </c>
      <c r="D7505" t="s">
        <v>22287</v>
      </c>
      <c r="E7505"/>
      <c r="F7505" t="s">
        <v>28983</v>
      </c>
      <c r="G7505"/>
      <c r="H7505">
        <v>9.9</v>
      </c>
      <c r="I7505">
        <v>16.2</v>
      </c>
      <c r="J7505" t="s">
        <v>442</v>
      </c>
      <c r="K7505">
        <v>36.450600000000001</v>
      </c>
      <c r="L7505">
        <v>-82.040300000000002</v>
      </c>
      <c r="M7505" s="100" t="s">
        <v>38455</v>
      </c>
      <c r="N7505" t="s">
        <v>26332</v>
      </c>
      <c r="O7505" t="s">
        <v>42435</v>
      </c>
      <c r="P7505">
        <v>1</v>
      </c>
      <c r="Q7505" t="s">
        <v>28526</v>
      </c>
      <c r="R7505" t="s">
        <v>25821</v>
      </c>
      <c r="S7505" t="s">
        <v>26197</v>
      </c>
      <c r="T7505"/>
      <c r="U7505" t="s">
        <v>26198</v>
      </c>
      <c r="V7505" t="s">
        <v>26204</v>
      </c>
      <c r="W7505" s="91" t="s">
        <v>22288</v>
      </c>
      <c r="X7505" s="91" t="s">
        <v>33893</v>
      </c>
      <c r="Y7505" s="97"/>
      <c r="AA7505" s="91" t="str">
        <v>STONY009.9CT</v>
      </c>
    </row>
    <row r="7506" spans="1:27" s="91" customFormat="1" ht="15" customHeight="1" x14ac:dyDescent="0.35">
      <c r="A7506" t="s">
        <v>22290</v>
      </c>
      <c r="B7506" t="s">
        <v>22289</v>
      </c>
      <c r="C7506" t="s">
        <v>22291</v>
      </c>
      <c r="D7506" t="s">
        <v>22292</v>
      </c>
      <c r="E7506"/>
      <c r="F7506" t="s">
        <v>28983</v>
      </c>
      <c r="G7506"/>
      <c r="H7506">
        <v>0.5</v>
      </c>
      <c r="I7506">
        <v>2.2000000000000002</v>
      </c>
      <c r="J7506" t="s">
        <v>244</v>
      </c>
      <c r="K7506">
        <v>36.468055999999997</v>
      </c>
      <c r="L7506">
        <v>-81.866669999999999</v>
      </c>
      <c r="M7506" s="100" t="s">
        <v>38455</v>
      </c>
      <c r="N7506" t="s">
        <v>26332</v>
      </c>
      <c r="O7506" t="s">
        <v>42295</v>
      </c>
      <c r="P7506">
        <v>1</v>
      </c>
      <c r="Q7506" t="s">
        <v>28527</v>
      </c>
      <c r="R7506" t="s">
        <v>25821</v>
      </c>
      <c r="S7506" t="s">
        <v>26197</v>
      </c>
      <c r="T7506"/>
      <c r="U7506" t="s">
        <v>26198</v>
      </c>
      <c r="V7506" t="s">
        <v>26204</v>
      </c>
      <c r="W7506" s="91" t="s">
        <v>22293</v>
      </c>
      <c r="X7506" s="91" t="s">
        <v>36078</v>
      </c>
      <c r="Y7506" s="97"/>
      <c r="AA7506" s="91" t="str">
        <v>STOUT000.5JO</v>
      </c>
    </row>
    <row r="7507" spans="1:27" s="91" customFormat="1" ht="15" customHeight="1" x14ac:dyDescent="0.35">
      <c r="A7507" t="s">
        <v>22295</v>
      </c>
      <c r="B7507" t="s">
        <v>22294</v>
      </c>
      <c r="C7507" t="s">
        <v>22291</v>
      </c>
      <c r="D7507" t="s">
        <v>22296</v>
      </c>
      <c r="E7507"/>
      <c r="F7507" t="s">
        <v>28983</v>
      </c>
      <c r="G7507"/>
      <c r="H7507">
        <v>0.9</v>
      </c>
      <c r="I7507">
        <v>2.4300000000000002</v>
      </c>
      <c r="J7507" t="s">
        <v>244</v>
      </c>
      <c r="K7507">
        <v>36.384999999999998</v>
      </c>
      <c r="L7507">
        <v>-81.850300000000004</v>
      </c>
      <c r="M7507" s="100" t="s">
        <v>38455</v>
      </c>
      <c r="N7507" t="s">
        <v>26332</v>
      </c>
      <c r="O7507" t="s">
        <v>42206</v>
      </c>
      <c r="P7507">
        <v>1</v>
      </c>
      <c r="Q7507" t="s">
        <v>28528</v>
      </c>
      <c r="R7507" t="s">
        <v>25821</v>
      </c>
      <c r="S7507" t="s">
        <v>26197</v>
      </c>
      <c r="T7507"/>
      <c r="U7507" t="s">
        <v>26198</v>
      </c>
      <c r="V7507" t="s">
        <v>26204</v>
      </c>
      <c r="W7507" s="91" t="s">
        <v>22297</v>
      </c>
      <c r="X7507" s="91" t="s">
        <v>36079</v>
      </c>
      <c r="Y7507" s="97"/>
      <c r="AA7507" s="91" t="str">
        <v>STOUT000.9JO</v>
      </c>
    </row>
    <row r="7508" spans="1:27" s="91" customFormat="1" ht="15" customHeight="1" x14ac:dyDescent="0.35">
      <c r="A7508" t="s">
        <v>22299</v>
      </c>
      <c r="B7508" t="s">
        <v>22298</v>
      </c>
      <c r="C7508" t="s">
        <v>22300</v>
      </c>
      <c r="D7508" t="s">
        <v>19753</v>
      </c>
      <c r="E7508"/>
      <c r="F7508" t="s">
        <v>27</v>
      </c>
      <c r="G7508"/>
      <c r="H7508">
        <v>1.2</v>
      </c>
      <c r="I7508">
        <v>11.84</v>
      </c>
      <c r="J7508" t="s">
        <v>80</v>
      </c>
      <c r="K7508">
        <v>35.043900000000001</v>
      </c>
      <c r="L7508">
        <v>-89.48</v>
      </c>
      <c r="M7508" s="100" t="s">
        <v>38390</v>
      </c>
      <c r="N7508" t="s">
        <v>26218</v>
      </c>
      <c r="O7508" t="s">
        <v>42426</v>
      </c>
      <c r="P7508">
        <v>3</v>
      </c>
      <c r="Q7508" t="s">
        <v>33894</v>
      </c>
      <c r="R7508" t="s">
        <v>25828</v>
      </c>
      <c r="S7508" t="s">
        <v>26197</v>
      </c>
      <c r="T7508"/>
      <c r="U7508" t="s">
        <v>26198</v>
      </c>
      <c r="V7508" t="s">
        <v>26199</v>
      </c>
      <c r="W7508" s="91" t="s">
        <v>22301</v>
      </c>
      <c r="X7508" s="91" t="s">
        <v>33895</v>
      </c>
      <c r="Y7508" s="97"/>
      <c r="AA7508" s="91" t="str">
        <v>STOUT001.2FA</v>
      </c>
    </row>
    <row r="7509" spans="1:27" s="91" customFormat="1" ht="15" customHeight="1" x14ac:dyDescent="0.35">
      <c r="A7509" t="s">
        <v>22303</v>
      </c>
      <c r="B7509" t="s">
        <v>22302</v>
      </c>
      <c r="C7509" t="s">
        <v>22304</v>
      </c>
      <c r="D7509" t="s">
        <v>22305</v>
      </c>
      <c r="E7509"/>
      <c r="F7509" t="s">
        <v>33</v>
      </c>
      <c r="G7509"/>
      <c r="H7509">
        <v>0.1</v>
      </c>
      <c r="I7509">
        <v>3.71</v>
      </c>
      <c r="J7509" t="s">
        <v>76</v>
      </c>
      <c r="K7509">
        <v>35.554349999999999</v>
      </c>
      <c r="L7509">
        <v>-86.282799999999995</v>
      </c>
      <c r="M7509" s="100" t="s">
        <v>38389</v>
      </c>
      <c r="N7509" t="s">
        <v>26217</v>
      </c>
      <c r="O7509" t="s">
        <v>42104</v>
      </c>
      <c r="P7509">
        <v>4</v>
      </c>
      <c r="Q7509" t="s">
        <v>33896</v>
      </c>
      <c r="R7509" t="s">
        <v>25808</v>
      </c>
      <c r="S7509" t="s">
        <v>26197</v>
      </c>
      <c r="T7509"/>
      <c r="U7509" t="s">
        <v>26198</v>
      </c>
      <c r="V7509" t="s">
        <v>26199</v>
      </c>
      <c r="X7509" s="91" t="s">
        <v>33897</v>
      </c>
      <c r="Y7509" s="97"/>
      <c r="AA7509" s="91" t="str">
        <v>STRAI000.1BE</v>
      </c>
    </row>
    <row r="7510" spans="1:27" s="91" customFormat="1" ht="15" customHeight="1" x14ac:dyDescent="0.35">
      <c r="A7510" t="s">
        <v>22307</v>
      </c>
      <c r="B7510" t="s">
        <v>22306</v>
      </c>
      <c r="C7510" t="s">
        <v>22304</v>
      </c>
      <c r="D7510" t="s">
        <v>19597</v>
      </c>
      <c r="E7510"/>
      <c r="F7510" t="s">
        <v>29010</v>
      </c>
      <c r="G7510"/>
      <c r="H7510">
        <v>0.1</v>
      </c>
      <c r="I7510">
        <v>11.27</v>
      </c>
      <c r="J7510" t="s">
        <v>398</v>
      </c>
      <c r="K7510">
        <v>36.550125999999999</v>
      </c>
      <c r="L7510">
        <v>-83.944790999999995</v>
      </c>
      <c r="M7510" s="100" t="s">
        <v>38417</v>
      </c>
      <c r="N7510" t="s">
        <v>26260</v>
      </c>
      <c r="O7510" t="s">
        <v>42090</v>
      </c>
      <c r="P7510">
        <v>4</v>
      </c>
      <c r="Q7510" t="s">
        <v>28574</v>
      </c>
      <c r="R7510" t="s">
        <v>25825</v>
      </c>
      <c r="S7510" t="s">
        <v>26197</v>
      </c>
      <c r="T7510"/>
      <c r="U7510" t="s">
        <v>26198</v>
      </c>
      <c r="V7510" t="s">
        <v>26204</v>
      </c>
      <c r="W7510" s="91" t="s">
        <v>36080</v>
      </c>
      <c r="X7510" s="91" t="s">
        <v>40269</v>
      </c>
      <c r="Y7510" s="97"/>
      <c r="AA7510" s="91" t="str">
        <v>STRAI000.1CL</v>
      </c>
    </row>
    <row r="7511" spans="1:27" s="91" customFormat="1" ht="15" customHeight="1" x14ac:dyDescent="0.35">
      <c r="A7511" t="s">
        <v>22309</v>
      </c>
      <c r="B7511" t="s">
        <v>22308</v>
      </c>
      <c r="C7511" t="s">
        <v>22310</v>
      </c>
      <c r="D7511" t="s">
        <v>22311</v>
      </c>
      <c r="E7511"/>
      <c r="F7511" t="s">
        <v>44</v>
      </c>
      <c r="G7511"/>
      <c r="H7511">
        <v>0.4</v>
      </c>
      <c r="I7511">
        <v>2.35</v>
      </c>
      <c r="J7511" t="s">
        <v>270</v>
      </c>
      <c r="K7511">
        <v>36.483820000000001</v>
      </c>
      <c r="L7511">
        <v>-82.511920000000003</v>
      </c>
      <c r="M7511" s="100" t="s">
        <v>38412</v>
      </c>
      <c r="N7511" t="s">
        <v>29031</v>
      </c>
      <c r="O7511" t="s">
        <v>42203</v>
      </c>
      <c r="P7511">
        <v>3</v>
      </c>
      <c r="Q7511" t="s">
        <v>28530</v>
      </c>
      <c r="R7511" t="s">
        <v>25821</v>
      </c>
      <c r="S7511" t="s">
        <v>26197</v>
      </c>
      <c r="T7511"/>
      <c r="U7511" t="s">
        <v>26198</v>
      </c>
      <c r="V7511" t="s">
        <v>26204</v>
      </c>
      <c r="W7511" s="91" t="s">
        <v>22312</v>
      </c>
      <c r="X7511" s="91" t="s">
        <v>33898</v>
      </c>
      <c r="Y7511" s="97"/>
      <c r="AA7511" s="91" t="str">
        <v>STRAI000.4SU</v>
      </c>
    </row>
    <row r="7512" spans="1:27" s="91" customFormat="1" ht="15" customHeight="1" x14ac:dyDescent="0.35">
      <c r="A7512" t="s">
        <v>42977</v>
      </c>
      <c r="B7512" t="s">
        <v>8661</v>
      </c>
      <c r="C7512" t="s">
        <v>8662</v>
      </c>
      <c r="D7512" t="s">
        <v>8663</v>
      </c>
      <c r="E7512" t="s">
        <v>26424</v>
      </c>
      <c r="F7512" t="s">
        <v>324</v>
      </c>
      <c r="G7512"/>
      <c r="H7512">
        <v>1</v>
      </c>
      <c r="I7512">
        <v>0.2</v>
      </c>
      <c r="J7512" t="s">
        <v>775</v>
      </c>
      <c r="K7512">
        <v>36.121386999999999</v>
      </c>
      <c r="L7512">
        <v>-84.448890000000006</v>
      </c>
      <c r="M7512" s="100" t="s">
        <v>38426</v>
      </c>
      <c r="N7512" t="s">
        <v>26325</v>
      </c>
      <c r="O7512" t="s">
        <v>42757</v>
      </c>
      <c r="P7512">
        <v>4</v>
      </c>
      <c r="Q7512" t="s">
        <v>31363</v>
      </c>
      <c r="R7512" t="s">
        <v>25825</v>
      </c>
      <c r="S7512" t="s">
        <v>26197</v>
      </c>
      <c r="T7512"/>
      <c r="U7512" t="s">
        <v>26198</v>
      </c>
      <c r="V7512" t="s">
        <v>26204</v>
      </c>
      <c r="W7512" s="91" t="s">
        <v>42978</v>
      </c>
      <c r="X7512" s="91" t="s">
        <v>39226</v>
      </c>
      <c r="Y7512" s="97"/>
      <c r="AA7512" s="91" t="str">
        <v>STRAI001.0MG</v>
      </c>
    </row>
    <row r="7513" spans="1:27" s="91" customFormat="1" ht="15" customHeight="1" x14ac:dyDescent="0.35">
      <c r="A7513" t="s">
        <v>22314</v>
      </c>
      <c r="B7513" t="s">
        <v>22313</v>
      </c>
      <c r="C7513" t="s">
        <v>22304</v>
      </c>
      <c r="D7513" t="s">
        <v>22315</v>
      </c>
      <c r="E7513"/>
      <c r="F7513" t="s">
        <v>29010</v>
      </c>
      <c r="G7513"/>
      <c r="H7513">
        <v>1.5</v>
      </c>
      <c r="I7513">
        <v>9.92</v>
      </c>
      <c r="J7513" t="s">
        <v>398</v>
      </c>
      <c r="K7513">
        <v>36.540686999999998</v>
      </c>
      <c r="L7513">
        <v>-83.927113000000006</v>
      </c>
      <c r="M7513" s="100" t="s">
        <v>38417</v>
      </c>
      <c r="N7513" t="s">
        <v>26260</v>
      </c>
      <c r="O7513" t="s">
        <v>42090</v>
      </c>
      <c r="P7513">
        <v>4</v>
      </c>
      <c r="Q7513" t="s">
        <v>28574</v>
      </c>
      <c r="R7513" t="s">
        <v>25825</v>
      </c>
      <c r="S7513" t="s">
        <v>26197</v>
      </c>
      <c r="T7513"/>
      <c r="U7513" t="s">
        <v>26198</v>
      </c>
      <c r="V7513" t="s">
        <v>26204</v>
      </c>
      <c r="W7513" s="91" t="s">
        <v>36081</v>
      </c>
      <c r="Y7513" s="97"/>
      <c r="AA7513" s="91" t="str">
        <v>STRAI001.5CL</v>
      </c>
    </row>
    <row r="7514" spans="1:27" s="91" customFormat="1" ht="15" customHeight="1" x14ac:dyDescent="0.35">
      <c r="A7514" t="s">
        <v>22317</v>
      </c>
      <c r="B7514" t="s">
        <v>22316</v>
      </c>
      <c r="C7514" t="s">
        <v>22304</v>
      </c>
      <c r="D7514" t="s">
        <v>22318</v>
      </c>
      <c r="E7514"/>
      <c r="F7514" t="s">
        <v>29010</v>
      </c>
      <c r="G7514"/>
      <c r="H7514">
        <v>1.8</v>
      </c>
      <c r="I7514">
        <v>6.52</v>
      </c>
      <c r="J7514" t="s">
        <v>398</v>
      </c>
      <c r="K7514">
        <v>36.543410000000002</v>
      </c>
      <c r="L7514">
        <v>-83.923869999999994</v>
      </c>
      <c r="M7514" s="100" t="s">
        <v>38417</v>
      </c>
      <c r="N7514" t="s">
        <v>26260</v>
      </c>
      <c r="O7514" t="s">
        <v>42090</v>
      </c>
      <c r="P7514">
        <v>4</v>
      </c>
      <c r="Q7514" t="s">
        <v>33899</v>
      </c>
      <c r="R7514" t="s">
        <v>25825</v>
      </c>
      <c r="S7514" t="s">
        <v>26197</v>
      </c>
      <c r="T7514"/>
      <c r="U7514" t="s">
        <v>26198</v>
      </c>
      <c r="V7514" t="s">
        <v>26204</v>
      </c>
      <c r="W7514" s="91" t="s">
        <v>36082</v>
      </c>
      <c r="X7514" s="91" t="s">
        <v>40052</v>
      </c>
      <c r="Y7514" s="97"/>
      <c r="AA7514" s="91" t="str">
        <v>STRAI001.8CL</v>
      </c>
    </row>
    <row r="7515" spans="1:27" s="91" customFormat="1" ht="15" customHeight="1" x14ac:dyDescent="0.35">
      <c r="A7515" t="s">
        <v>22320</v>
      </c>
      <c r="B7515" t="s">
        <v>22319</v>
      </c>
      <c r="C7515" t="s">
        <v>8662</v>
      </c>
      <c r="D7515" t="s">
        <v>22321</v>
      </c>
      <c r="E7515"/>
      <c r="F7515" t="s">
        <v>324</v>
      </c>
      <c r="G7515"/>
      <c r="H7515">
        <v>1.9</v>
      </c>
      <c r="I7515">
        <v>17.02</v>
      </c>
      <c r="J7515" t="s">
        <v>325</v>
      </c>
      <c r="K7515">
        <v>36.37068</v>
      </c>
      <c r="L7515">
        <v>-84.394099999999995</v>
      </c>
      <c r="M7515" s="100" t="s">
        <v>38426</v>
      </c>
      <c r="N7515" t="s">
        <v>26325</v>
      </c>
      <c r="O7515" t="s">
        <v>42427</v>
      </c>
      <c r="P7515">
        <v>4</v>
      </c>
      <c r="Q7515" t="s">
        <v>28531</v>
      </c>
      <c r="R7515" t="s">
        <v>25825</v>
      </c>
      <c r="S7515" t="s">
        <v>26197</v>
      </c>
      <c r="T7515"/>
      <c r="U7515" t="s">
        <v>26198</v>
      </c>
      <c r="V7515" t="s">
        <v>26204</v>
      </c>
      <c r="W7515" s="91" t="s">
        <v>22322</v>
      </c>
      <c r="X7515" s="91" t="s">
        <v>40270</v>
      </c>
      <c r="Y7515" s="97"/>
      <c r="AA7515" s="91" t="str">
        <v>STRAI001.9SC</v>
      </c>
    </row>
    <row r="7516" spans="1:27" s="91" customFormat="1" ht="15" customHeight="1" x14ac:dyDescent="0.35">
      <c r="A7516" t="s">
        <v>22324</v>
      </c>
      <c r="B7516" t="s">
        <v>22323</v>
      </c>
      <c r="C7516" t="s">
        <v>22325</v>
      </c>
      <c r="D7516" t="s">
        <v>22326</v>
      </c>
      <c r="E7516"/>
      <c r="F7516" t="s">
        <v>29010</v>
      </c>
      <c r="G7516"/>
      <c r="H7516">
        <v>0.3</v>
      </c>
      <c r="I7516">
        <v>0.2</v>
      </c>
      <c r="J7516" t="s">
        <v>398</v>
      </c>
      <c r="K7516">
        <v>36.54992</v>
      </c>
      <c r="L7516">
        <v>-83.917569999999998</v>
      </c>
      <c r="M7516" s="100" t="s">
        <v>38417</v>
      </c>
      <c r="N7516" t="s">
        <v>26260</v>
      </c>
      <c r="O7516" t="s">
        <v>42090</v>
      </c>
      <c r="P7516">
        <v>4</v>
      </c>
      <c r="Q7516" t="s">
        <v>33899</v>
      </c>
      <c r="R7516" t="s">
        <v>25825</v>
      </c>
      <c r="S7516" t="s">
        <v>26197</v>
      </c>
      <c r="T7516"/>
      <c r="U7516" t="s">
        <v>26198</v>
      </c>
      <c r="V7516" t="s">
        <v>26204</v>
      </c>
      <c r="X7516" s="91" t="s">
        <v>40271</v>
      </c>
      <c r="Y7516" s="97"/>
      <c r="AA7516" s="91" t="str">
        <v>STRAI002.1T0.3CL</v>
      </c>
    </row>
    <row r="7517" spans="1:27" s="91" customFormat="1" ht="15" customHeight="1" x14ac:dyDescent="0.35">
      <c r="A7517" t="s">
        <v>22328</v>
      </c>
      <c r="B7517" t="s">
        <v>22327</v>
      </c>
      <c r="C7517" t="s">
        <v>22304</v>
      </c>
      <c r="D7517" t="s">
        <v>22329</v>
      </c>
      <c r="E7517"/>
      <c r="F7517" t="s">
        <v>29010</v>
      </c>
      <c r="G7517"/>
      <c r="H7517">
        <v>4.5</v>
      </c>
      <c r="I7517">
        <v>2.48</v>
      </c>
      <c r="J7517" t="s">
        <v>398</v>
      </c>
      <c r="K7517">
        <v>36.529069</v>
      </c>
      <c r="L7517">
        <v>-83.888765000000006</v>
      </c>
      <c r="M7517" s="100" t="s">
        <v>38417</v>
      </c>
      <c r="N7517" t="s">
        <v>26260</v>
      </c>
      <c r="O7517" t="s">
        <v>42090</v>
      </c>
      <c r="P7517">
        <v>4</v>
      </c>
      <c r="Q7517" t="s">
        <v>33899</v>
      </c>
      <c r="R7517" t="s">
        <v>25825</v>
      </c>
      <c r="S7517" t="s">
        <v>26197</v>
      </c>
      <c r="T7517"/>
      <c r="U7517" t="s">
        <v>26198</v>
      </c>
      <c r="V7517" t="s">
        <v>26204</v>
      </c>
      <c r="W7517" s="91" t="s">
        <v>36083</v>
      </c>
      <c r="X7517" s="91" t="s">
        <v>38422</v>
      </c>
      <c r="Y7517" s="97"/>
      <c r="AA7517" s="91" t="str">
        <v>STRAI004.5CL</v>
      </c>
    </row>
    <row r="7518" spans="1:27" s="91" customFormat="1" ht="15" customHeight="1" x14ac:dyDescent="0.35">
      <c r="A7518" t="s">
        <v>22331</v>
      </c>
      <c r="B7518" t="s">
        <v>22330</v>
      </c>
      <c r="C7518" t="s">
        <v>22332</v>
      </c>
      <c r="D7518" t="s">
        <v>22333</v>
      </c>
      <c r="E7518"/>
      <c r="F7518" t="s">
        <v>27</v>
      </c>
      <c r="G7518"/>
      <c r="H7518">
        <v>0.3</v>
      </c>
      <c r="I7518">
        <v>2.06</v>
      </c>
      <c r="J7518" t="s">
        <v>207</v>
      </c>
      <c r="K7518">
        <v>36.372309999999999</v>
      </c>
      <c r="L7518">
        <v>-88.699690000000004</v>
      </c>
      <c r="M7518" s="100" t="s">
        <v>38448</v>
      </c>
      <c r="N7518" t="s">
        <v>619</v>
      </c>
      <c r="O7518" t="s">
        <v>42428</v>
      </c>
      <c r="P7518">
        <v>5</v>
      </c>
      <c r="Q7518" t="s">
        <v>26730</v>
      </c>
      <c r="R7518" t="s">
        <v>25816</v>
      </c>
      <c r="S7518" t="s">
        <v>26197</v>
      </c>
      <c r="T7518"/>
      <c r="U7518" t="s">
        <v>26198</v>
      </c>
      <c r="V7518" t="s">
        <v>26199</v>
      </c>
      <c r="Y7518" s="97"/>
      <c r="AA7518" s="91" t="str">
        <v>STRAW000.3WY</v>
      </c>
    </row>
    <row r="7519" spans="1:27" s="91" customFormat="1" ht="15" customHeight="1" x14ac:dyDescent="0.35">
      <c r="A7519" t="s">
        <v>33900</v>
      </c>
      <c r="B7519" t="s">
        <v>33901</v>
      </c>
      <c r="C7519" t="s">
        <v>22336</v>
      </c>
      <c r="D7519" t="s">
        <v>33902</v>
      </c>
      <c r="E7519"/>
      <c r="F7519" t="s">
        <v>44</v>
      </c>
      <c r="G7519"/>
      <c r="H7519">
        <v>0.3</v>
      </c>
      <c r="I7519">
        <v>5.0999999999999996</v>
      </c>
      <c r="J7519" t="s">
        <v>766</v>
      </c>
      <c r="K7519">
        <v>35.087091999999998</v>
      </c>
      <c r="L7519">
        <v>-85.332756000000003</v>
      </c>
      <c r="M7519" s="100" t="s">
        <v>38386</v>
      </c>
      <c r="N7519" t="s">
        <v>29084</v>
      </c>
      <c r="O7519" t="s">
        <v>42429</v>
      </c>
      <c r="P7519">
        <v>4</v>
      </c>
      <c r="Q7519" t="s">
        <v>33903</v>
      </c>
      <c r="R7519" t="s">
        <v>25802</v>
      </c>
      <c r="S7519" t="s">
        <v>26197</v>
      </c>
      <c r="T7519"/>
      <c r="U7519" t="s">
        <v>26198</v>
      </c>
      <c r="V7519" t="s">
        <v>26204</v>
      </c>
      <c r="Y7519" s="97"/>
      <c r="AA7519" s="91" t="str">
        <v>STRIN000.3HM</v>
      </c>
    </row>
    <row r="7520" spans="1:27" s="91" customFormat="1" ht="15" customHeight="1" x14ac:dyDescent="0.35">
      <c r="A7520" t="s">
        <v>22335</v>
      </c>
      <c r="B7520" t="s">
        <v>22334</v>
      </c>
      <c r="C7520" t="s">
        <v>22336</v>
      </c>
      <c r="D7520" t="s">
        <v>22337</v>
      </c>
      <c r="E7520"/>
      <c r="F7520" t="s">
        <v>44</v>
      </c>
      <c r="G7520"/>
      <c r="H7520">
        <v>0.6</v>
      </c>
      <c r="I7520">
        <v>5.71</v>
      </c>
      <c r="J7520" t="s">
        <v>766</v>
      </c>
      <c r="K7520">
        <v>35.085909999999998</v>
      </c>
      <c r="L7520">
        <v>-85.325019999999995</v>
      </c>
      <c r="M7520" s="100" t="s">
        <v>38386</v>
      </c>
      <c r="N7520" t="s">
        <v>29084</v>
      </c>
      <c r="O7520" t="s">
        <v>42429</v>
      </c>
      <c r="P7520">
        <v>4</v>
      </c>
      <c r="Q7520" t="s">
        <v>33903</v>
      </c>
      <c r="R7520" t="s">
        <v>25802</v>
      </c>
      <c r="S7520" t="s">
        <v>26197</v>
      </c>
      <c r="T7520"/>
      <c r="U7520" t="s">
        <v>26198</v>
      </c>
      <c r="V7520" t="s">
        <v>26204</v>
      </c>
      <c r="W7520" s="91" t="s">
        <v>22338</v>
      </c>
      <c r="X7520" s="91" t="s">
        <v>33904</v>
      </c>
      <c r="Y7520" s="97"/>
      <c r="AA7520" s="91" t="str">
        <v>STRIN000.6HM</v>
      </c>
    </row>
    <row r="7521" spans="1:27" s="91" customFormat="1" ht="15" customHeight="1" x14ac:dyDescent="0.35">
      <c r="A7521" t="s">
        <v>22340</v>
      </c>
      <c r="B7521" t="s">
        <v>22339</v>
      </c>
      <c r="C7521" t="s">
        <v>22336</v>
      </c>
      <c r="D7521" t="s">
        <v>22341</v>
      </c>
      <c r="E7521"/>
      <c r="F7521" t="s">
        <v>44</v>
      </c>
      <c r="G7521"/>
      <c r="H7521">
        <v>1</v>
      </c>
      <c r="I7521">
        <v>6</v>
      </c>
      <c r="J7521" t="s">
        <v>766</v>
      </c>
      <c r="K7521">
        <v>35.084899999999998</v>
      </c>
      <c r="L7521">
        <v>-85.320700000000002</v>
      </c>
      <c r="M7521" s="100" t="s">
        <v>38386</v>
      </c>
      <c r="N7521" t="s">
        <v>29084</v>
      </c>
      <c r="O7521" t="s">
        <v>42429</v>
      </c>
      <c r="P7521">
        <v>4</v>
      </c>
      <c r="Q7521" t="s">
        <v>33903</v>
      </c>
      <c r="R7521" t="s">
        <v>25802</v>
      </c>
      <c r="S7521" t="s">
        <v>26197</v>
      </c>
      <c r="T7521"/>
      <c r="U7521" t="s">
        <v>26198</v>
      </c>
      <c r="V7521" t="s">
        <v>26204</v>
      </c>
      <c r="W7521" s="91" t="s">
        <v>36084</v>
      </c>
      <c r="X7521" s="91" t="s">
        <v>33905</v>
      </c>
      <c r="Y7521" s="97"/>
      <c r="AA7521" s="91" t="str">
        <v>STRIN001.0HM</v>
      </c>
    </row>
    <row r="7522" spans="1:27" s="91" customFormat="1" ht="15" customHeight="1" x14ac:dyDescent="0.35">
      <c r="A7522" t="s">
        <v>36767</v>
      </c>
      <c r="B7522" t="s">
        <v>22342</v>
      </c>
      <c r="C7522" t="s">
        <v>22336</v>
      </c>
      <c r="D7522" t="s">
        <v>22343</v>
      </c>
      <c r="E7522"/>
      <c r="F7522" t="s">
        <v>44</v>
      </c>
      <c r="G7522"/>
      <c r="H7522">
        <v>3.5</v>
      </c>
      <c r="I7522">
        <v>1.9</v>
      </c>
      <c r="J7522" t="s">
        <v>766</v>
      </c>
      <c r="K7522">
        <v>35.1126</v>
      </c>
      <c r="L7522">
        <v>-85.292270000000002</v>
      </c>
      <c r="M7522" s="100" t="s">
        <v>38386</v>
      </c>
      <c r="N7522" t="s">
        <v>29084</v>
      </c>
      <c r="O7522" t="s">
        <v>38757</v>
      </c>
      <c r="P7522">
        <v>4</v>
      </c>
      <c r="Q7522" t="s">
        <v>33903</v>
      </c>
      <c r="R7522" t="s">
        <v>25802</v>
      </c>
      <c r="S7522" t="s">
        <v>26197</v>
      </c>
      <c r="T7522"/>
      <c r="U7522" t="s">
        <v>26198</v>
      </c>
      <c r="V7522" t="s">
        <v>26204</v>
      </c>
      <c r="X7522" s="91" t="s">
        <v>30445</v>
      </c>
      <c r="Y7522" s="97"/>
      <c r="AA7522" s="91" t="str">
        <v>STRIN003.5HM</v>
      </c>
    </row>
    <row r="7523" spans="1:27" s="91" customFormat="1" ht="15" customHeight="1" x14ac:dyDescent="0.35">
      <c r="A7523" t="s">
        <v>22345</v>
      </c>
      <c r="B7523" t="s">
        <v>22344</v>
      </c>
      <c r="C7523" t="s">
        <v>22336</v>
      </c>
      <c r="D7523" t="s">
        <v>36768</v>
      </c>
      <c r="E7523"/>
      <c r="F7523" t="s">
        <v>44</v>
      </c>
      <c r="G7523"/>
      <c r="H7523">
        <v>4.5999999999999996</v>
      </c>
      <c r="I7523"/>
      <c r="J7523" t="s">
        <v>766</v>
      </c>
      <c r="K7523">
        <v>35.136000000000003</v>
      </c>
      <c r="L7523">
        <v>-85.281999999999996</v>
      </c>
      <c r="M7523" s="100" t="s">
        <v>38386</v>
      </c>
      <c r="N7523" t="s">
        <v>29084</v>
      </c>
      <c r="O7523" t="s">
        <v>42429</v>
      </c>
      <c r="P7523">
        <v>4</v>
      </c>
      <c r="Q7523" t="s">
        <v>33903</v>
      </c>
      <c r="R7523" t="s">
        <v>25802</v>
      </c>
      <c r="S7523" t="s">
        <v>26197</v>
      </c>
      <c r="T7523"/>
      <c r="U7523" t="s">
        <v>26198</v>
      </c>
      <c r="V7523" t="s">
        <v>26204</v>
      </c>
      <c r="X7523" s="91" t="s">
        <v>29477</v>
      </c>
      <c r="Y7523" s="97"/>
      <c r="AA7523" s="91" t="str">
        <v>STRIN004.6HM</v>
      </c>
    </row>
    <row r="7524" spans="1:27" s="91" customFormat="1" ht="15" customHeight="1" x14ac:dyDescent="0.35">
      <c r="A7524" t="s">
        <v>22347</v>
      </c>
      <c r="B7524" t="s">
        <v>22346</v>
      </c>
      <c r="C7524" t="s">
        <v>22348</v>
      </c>
      <c r="D7524" t="s">
        <v>22349</v>
      </c>
      <c r="E7524"/>
      <c r="F7524" t="s">
        <v>33</v>
      </c>
      <c r="G7524"/>
      <c r="H7524">
        <v>0.5</v>
      </c>
      <c r="I7524">
        <v>5.71</v>
      </c>
      <c r="J7524" t="s">
        <v>253</v>
      </c>
      <c r="K7524">
        <v>36.456944</v>
      </c>
      <c r="L7524">
        <v>-86.543888999999993</v>
      </c>
      <c r="M7524" s="100" t="s">
        <v>38431</v>
      </c>
      <c r="N7524" t="s">
        <v>26295</v>
      </c>
      <c r="O7524" t="s">
        <v>42363</v>
      </c>
      <c r="P7524">
        <v>4</v>
      </c>
      <c r="Q7524" t="s">
        <v>28533</v>
      </c>
      <c r="R7524" t="s">
        <v>25829</v>
      </c>
      <c r="S7524" t="s">
        <v>26197</v>
      </c>
      <c r="T7524"/>
      <c r="U7524" t="s">
        <v>26198</v>
      </c>
      <c r="V7524" t="s">
        <v>26199</v>
      </c>
      <c r="Y7524" s="97"/>
      <c r="AA7524" s="91" t="str">
        <v>STROT000.5SR</v>
      </c>
    </row>
    <row r="7525" spans="1:27" s="91" customFormat="1" ht="15" customHeight="1" x14ac:dyDescent="0.35">
      <c r="A7525" t="s">
        <v>22351</v>
      </c>
      <c r="B7525" t="s">
        <v>22350</v>
      </c>
      <c r="C7525" t="s">
        <v>22352</v>
      </c>
      <c r="D7525" t="s">
        <v>22353</v>
      </c>
      <c r="E7525"/>
      <c r="F7525" t="s">
        <v>44</v>
      </c>
      <c r="G7525"/>
      <c r="H7525">
        <v>2.5</v>
      </c>
      <c r="I7525">
        <v>1.5</v>
      </c>
      <c r="J7525" t="s">
        <v>319</v>
      </c>
      <c r="K7525">
        <v>36.21857</v>
      </c>
      <c r="L7525">
        <v>-83.279330000000002</v>
      </c>
      <c r="M7525" s="100" t="s">
        <v>38388</v>
      </c>
      <c r="N7525" t="s">
        <v>18813</v>
      </c>
      <c r="O7525" t="s">
        <v>43060</v>
      </c>
      <c r="P7525">
        <v>4</v>
      </c>
      <c r="Q7525" t="s">
        <v>36085</v>
      </c>
      <c r="R7525" t="s">
        <v>25825</v>
      </c>
      <c r="S7525" t="s">
        <v>26197</v>
      </c>
      <c r="T7525"/>
      <c r="U7525" t="s">
        <v>26198</v>
      </c>
      <c r="V7525" t="s">
        <v>26204</v>
      </c>
      <c r="Y7525" s="97"/>
      <c r="AA7525" s="91" t="str">
        <v>STUBB002.5HA</v>
      </c>
    </row>
    <row r="7526" spans="1:27" s="91" customFormat="1" ht="15" customHeight="1" x14ac:dyDescent="0.35">
      <c r="A7526" t="s">
        <v>22355</v>
      </c>
      <c r="B7526" t="s">
        <v>22354</v>
      </c>
      <c r="C7526" t="s">
        <v>22356</v>
      </c>
      <c r="D7526" t="s">
        <v>11881</v>
      </c>
      <c r="E7526"/>
      <c r="F7526" t="s">
        <v>28994</v>
      </c>
      <c r="G7526"/>
      <c r="H7526">
        <v>0.1</v>
      </c>
      <c r="I7526">
        <v>0.44</v>
      </c>
      <c r="J7526" t="s">
        <v>64</v>
      </c>
      <c r="K7526">
        <v>36.123469999999998</v>
      </c>
      <c r="L7526">
        <v>-83.052700000000002</v>
      </c>
      <c r="M7526" s="100" t="s">
        <v>38387</v>
      </c>
      <c r="N7526" t="s">
        <v>26214</v>
      </c>
      <c r="O7526" t="s">
        <v>42150</v>
      </c>
      <c r="P7526">
        <v>5</v>
      </c>
      <c r="Q7526" t="s">
        <v>30709</v>
      </c>
      <c r="R7526" t="s">
        <v>25821</v>
      </c>
      <c r="S7526" t="s">
        <v>26197</v>
      </c>
      <c r="T7526"/>
      <c r="U7526" t="s">
        <v>26198</v>
      </c>
      <c r="V7526" t="s">
        <v>26204</v>
      </c>
      <c r="Y7526" s="97"/>
      <c r="AA7526" s="91" t="str">
        <v>STULT000.1GE</v>
      </c>
    </row>
    <row r="7527" spans="1:27" s="91" customFormat="1" ht="15" customHeight="1" x14ac:dyDescent="0.35">
      <c r="A7527" t="s">
        <v>22358</v>
      </c>
      <c r="B7527" t="s">
        <v>22357</v>
      </c>
      <c r="C7527" t="s">
        <v>22359</v>
      </c>
      <c r="D7527" t="s">
        <v>22360</v>
      </c>
      <c r="E7527"/>
      <c r="F7527" t="s">
        <v>29088</v>
      </c>
      <c r="G7527"/>
      <c r="H7527">
        <v>0.8</v>
      </c>
      <c r="I7527">
        <v>6.76</v>
      </c>
      <c r="J7527" t="s">
        <v>793</v>
      </c>
      <c r="K7527">
        <v>36.594444000000003</v>
      </c>
      <c r="L7527">
        <v>-87.036666999999994</v>
      </c>
      <c r="M7527" s="100" t="s">
        <v>38413</v>
      </c>
      <c r="N7527" t="s">
        <v>26250</v>
      </c>
      <c r="O7527" t="s">
        <v>42430</v>
      </c>
      <c r="P7527">
        <v>4</v>
      </c>
      <c r="Q7527" t="s">
        <v>28534</v>
      </c>
      <c r="R7527" t="s">
        <v>25829</v>
      </c>
      <c r="S7527" t="s">
        <v>26197</v>
      </c>
      <c r="T7527"/>
      <c r="U7527" t="s">
        <v>26198</v>
      </c>
      <c r="V7527" t="s">
        <v>26199</v>
      </c>
      <c r="W7527" s="91" t="s">
        <v>22361</v>
      </c>
      <c r="Y7527" s="97"/>
      <c r="AA7527" s="91" t="str">
        <v>STURG000.8RN</v>
      </c>
    </row>
    <row r="7528" spans="1:27" s="91" customFormat="1" ht="15" customHeight="1" x14ac:dyDescent="0.35">
      <c r="A7528" t="s">
        <v>36086</v>
      </c>
      <c r="B7528" t="s">
        <v>36087</v>
      </c>
      <c r="C7528" t="s">
        <v>36088</v>
      </c>
      <c r="D7528" t="s">
        <v>35976</v>
      </c>
      <c r="E7528"/>
      <c r="F7528" t="s">
        <v>29089</v>
      </c>
      <c r="G7528"/>
      <c r="H7528">
        <v>0.3</v>
      </c>
      <c r="I7528">
        <v>22.9</v>
      </c>
      <c r="J7528" t="s">
        <v>766</v>
      </c>
      <c r="K7528">
        <v>35.124459999999999</v>
      </c>
      <c r="L7528">
        <v>-85.390360000000001</v>
      </c>
      <c r="M7528" s="100" t="s">
        <v>38386</v>
      </c>
      <c r="N7528" t="s">
        <v>29084</v>
      </c>
      <c r="O7528" t="s">
        <v>42396</v>
      </c>
      <c r="P7528">
        <v>4</v>
      </c>
      <c r="Q7528" t="s">
        <v>33924</v>
      </c>
      <c r="R7528" t="s">
        <v>25802</v>
      </c>
      <c r="S7528" t="s">
        <v>26197</v>
      </c>
      <c r="T7528"/>
      <c r="U7528" t="s">
        <v>26198</v>
      </c>
      <c r="V7528" t="s">
        <v>26204</v>
      </c>
      <c r="X7528" s="91" t="s">
        <v>36089</v>
      </c>
      <c r="Y7528" s="97"/>
      <c r="AA7528" s="91" t="str">
        <v>SUCK000.3HM</v>
      </c>
    </row>
    <row r="7529" spans="1:27" s="91" customFormat="1" ht="15" customHeight="1" x14ac:dyDescent="0.35">
      <c r="A7529" t="s">
        <v>22363</v>
      </c>
      <c r="B7529" t="s">
        <v>22362</v>
      </c>
      <c r="C7529" t="s">
        <v>22364</v>
      </c>
      <c r="D7529" t="s">
        <v>22365</v>
      </c>
      <c r="E7529"/>
      <c r="F7529" t="s">
        <v>33</v>
      </c>
      <c r="G7529"/>
      <c r="H7529">
        <v>0.1</v>
      </c>
      <c r="I7529">
        <v>4.78</v>
      </c>
      <c r="J7529" t="s">
        <v>277</v>
      </c>
      <c r="K7529">
        <v>36.123055000000001</v>
      </c>
      <c r="L7529">
        <v>-86.85</v>
      </c>
      <c r="M7529" s="100" t="s">
        <v>38414</v>
      </c>
      <c r="N7529" t="s">
        <v>26254</v>
      </c>
      <c r="O7529" t="s">
        <v>42256</v>
      </c>
      <c r="P7529">
        <v>5</v>
      </c>
      <c r="Q7529" t="s">
        <v>28535</v>
      </c>
      <c r="R7529" t="s">
        <v>25829</v>
      </c>
      <c r="S7529" t="s">
        <v>26197</v>
      </c>
      <c r="T7529"/>
      <c r="U7529" t="s">
        <v>26198</v>
      </c>
      <c r="V7529" t="s">
        <v>26199</v>
      </c>
      <c r="X7529" s="91" t="s">
        <v>29774</v>
      </c>
      <c r="Y7529" s="97"/>
      <c r="AA7529" s="91" t="str">
        <v>SUGAR000.1DA</v>
      </c>
    </row>
    <row r="7530" spans="1:27" s="91" customFormat="1" ht="15" customHeight="1" x14ac:dyDescent="0.35">
      <c r="A7530" t="s">
        <v>22367</v>
      </c>
      <c r="B7530" t="s">
        <v>22366</v>
      </c>
      <c r="C7530" t="s">
        <v>7638</v>
      </c>
      <c r="D7530" t="s">
        <v>22368</v>
      </c>
      <c r="E7530"/>
      <c r="F7530" t="s">
        <v>33</v>
      </c>
      <c r="G7530"/>
      <c r="H7530">
        <v>0.1</v>
      </c>
      <c r="I7530">
        <v>12.87</v>
      </c>
      <c r="J7530" t="s">
        <v>34</v>
      </c>
      <c r="K7530">
        <v>35.548000000000002</v>
      </c>
      <c r="L7530">
        <v>-87.196200000000005</v>
      </c>
      <c r="M7530" s="100" t="s">
        <v>38382</v>
      </c>
      <c r="N7530" t="s">
        <v>26210</v>
      </c>
      <c r="O7530" t="s">
        <v>42409</v>
      </c>
      <c r="P7530">
        <v>3</v>
      </c>
      <c r="Q7530" t="s">
        <v>28536</v>
      </c>
      <c r="R7530" t="s">
        <v>25808</v>
      </c>
      <c r="S7530" t="s">
        <v>26197</v>
      </c>
      <c r="T7530"/>
      <c r="U7530" t="s">
        <v>26198</v>
      </c>
      <c r="V7530" t="s">
        <v>26199</v>
      </c>
      <c r="W7530" s="91" t="s">
        <v>22369</v>
      </c>
      <c r="X7530" s="91" t="s">
        <v>36090</v>
      </c>
      <c r="Y7530" s="97"/>
      <c r="AA7530" s="91" t="str">
        <v>SUGAR000.1MY</v>
      </c>
    </row>
    <row r="7531" spans="1:27" s="91" customFormat="1" ht="15" customHeight="1" x14ac:dyDescent="0.35">
      <c r="A7531" t="s">
        <v>22371</v>
      </c>
      <c r="B7531" t="s">
        <v>22370</v>
      </c>
      <c r="C7531" t="s">
        <v>7638</v>
      </c>
      <c r="D7531" t="s">
        <v>22372</v>
      </c>
      <c r="E7531"/>
      <c r="F7531" t="s">
        <v>75</v>
      </c>
      <c r="G7531"/>
      <c r="H7531">
        <v>0.4</v>
      </c>
      <c r="I7531">
        <v>30.69</v>
      </c>
      <c r="J7531" t="s">
        <v>76</v>
      </c>
      <c r="K7531">
        <v>35.479889999999997</v>
      </c>
      <c r="L7531">
        <v>-86.509330000000006</v>
      </c>
      <c r="M7531" s="100" t="s">
        <v>38389</v>
      </c>
      <c r="N7531" t="s">
        <v>26217</v>
      </c>
      <c r="O7531" t="s">
        <v>42410</v>
      </c>
      <c r="P7531">
        <v>4</v>
      </c>
      <c r="Q7531" t="s">
        <v>33906</v>
      </c>
      <c r="R7531" t="s">
        <v>25808</v>
      </c>
      <c r="S7531" t="s">
        <v>26197</v>
      </c>
      <c r="T7531"/>
      <c r="U7531" t="s">
        <v>26198</v>
      </c>
      <c r="V7531" t="s">
        <v>26199</v>
      </c>
      <c r="W7531" s="91" t="s">
        <v>41813</v>
      </c>
      <c r="X7531" s="91" t="s">
        <v>33907</v>
      </c>
      <c r="Y7531" s="97"/>
      <c r="AA7531" s="91" t="str">
        <v>SUGAR000.4BE</v>
      </c>
    </row>
    <row r="7532" spans="1:27" s="91" customFormat="1" ht="15" customHeight="1" x14ac:dyDescent="0.35">
      <c r="A7532" t="s">
        <v>33908</v>
      </c>
      <c r="B7532" t="s">
        <v>33909</v>
      </c>
      <c r="C7532" t="s">
        <v>7638</v>
      </c>
      <c r="D7532" t="s">
        <v>33910</v>
      </c>
      <c r="E7532"/>
      <c r="F7532" t="s">
        <v>29083</v>
      </c>
      <c r="G7532"/>
      <c r="H7532">
        <v>0.5</v>
      </c>
      <c r="I7532">
        <v>30.4</v>
      </c>
      <c r="J7532" t="s">
        <v>203</v>
      </c>
      <c r="K7532">
        <v>35.884599999999999</v>
      </c>
      <c r="L7532">
        <v>-87.686099999999996</v>
      </c>
      <c r="M7532" s="100" t="s">
        <v>38382</v>
      </c>
      <c r="N7532" t="s">
        <v>26210</v>
      </c>
      <c r="O7532" t="s">
        <v>42411</v>
      </c>
      <c r="P7532">
        <v>3</v>
      </c>
      <c r="Q7532" t="s">
        <v>28539</v>
      </c>
      <c r="R7532" t="s">
        <v>25808</v>
      </c>
      <c r="S7532" t="s">
        <v>26197</v>
      </c>
      <c r="T7532"/>
      <c r="U7532" t="s">
        <v>26198</v>
      </c>
      <c r="V7532" t="s">
        <v>26199</v>
      </c>
      <c r="X7532" s="91" t="s">
        <v>7638</v>
      </c>
      <c r="Y7532" s="97"/>
      <c r="AA7532" s="91" t="str">
        <v>SUGAR000.5HI</v>
      </c>
    </row>
    <row r="7533" spans="1:27" s="91" customFormat="1" ht="15" customHeight="1" x14ac:dyDescent="0.35">
      <c r="A7533" t="s">
        <v>22374</v>
      </c>
      <c r="B7533" t="s">
        <v>22373</v>
      </c>
      <c r="C7533" t="s">
        <v>7638</v>
      </c>
      <c r="D7533" t="s">
        <v>22375</v>
      </c>
      <c r="E7533"/>
      <c r="F7533" t="s">
        <v>44</v>
      </c>
      <c r="G7533"/>
      <c r="H7533">
        <v>0.7</v>
      </c>
      <c r="I7533">
        <v>5.28</v>
      </c>
      <c r="J7533" t="s">
        <v>45</v>
      </c>
      <c r="K7533">
        <v>35.339170000000003</v>
      </c>
      <c r="L7533">
        <v>-84.890900000000002</v>
      </c>
      <c r="M7533" s="100" t="s">
        <v>38384</v>
      </c>
      <c r="N7533" t="s">
        <v>26211</v>
      </c>
      <c r="O7533" t="s">
        <v>42419</v>
      </c>
      <c r="P7533">
        <v>2</v>
      </c>
      <c r="Q7533" t="s">
        <v>28537</v>
      </c>
      <c r="R7533" t="s">
        <v>25802</v>
      </c>
      <c r="S7533" t="s">
        <v>26197</v>
      </c>
      <c r="T7533"/>
      <c r="U7533" t="s">
        <v>26198</v>
      </c>
      <c r="V7533" t="s">
        <v>26204</v>
      </c>
      <c r="W7533" s="91" t="s">
        <v>36091</v>
      </c>
      <c r="X7533" s="91" t="s">
        <v>30608</v>
      </c>
      <c r="Y7533" s="97"/>
      <c r="AA7533" s="91" t="str">
        <v>SUGAR000.7ME</v>
      </c>
    </row>
    <row r="7534" spans="1:27" s="91" customFormat="1" ht="15" customHeight="1" x14ac:dyDescent="0.35">
      <c r="A7534" t="s">
        <v>22377</v>
      </c>
      <c r="B7534" t="s">
        <v>22376</v>
      </c>
      <c r="C7534" t="s">
        <v>7638</v>
      </c>
      <c r="D7534" t="s">
        <v>22378</v>
      </c>
      <c r="E7534"/>
      <c r="F7534" t="s">
        <v>29024</v>
      </c>
      <c r="G7534" t="s">
        <v>929</v>
      </c>
      <c r="H7534">
        <v>0.8</v>
      </c>
      <c r="I7534">
        <v>7.89</v>
      </c>
      <c r="J7534" t="s">
        <v>404</v>
      </c>
      <c r="K7534">
        <v>35.507579999999997</v>
      </c>
      <c r="L7534">
        <v>-89.940669999999997</v>
      </c>
      <c r="M7534" s="100" t="s">
        <v>38425</v>
      </c>
      <c r="N7534" t="s">
        <v>26273</v>
      </c>
      <c r="O7534" t="s">
        <v>42420</v>
      </c>
      <c r="P7534">
        <v>5</v>
      </c>
      <c r="Q7534" t="s">
        <v>31186</v>
      </c>
      <c r="R7534" t="s">
        <v>25828</v>
      </c>
      <c r="S7534" t="s">
        <v>26197</v>
      </c>
      <c r="T7534"/>
      <c r="U7534" t="s">
        <v>26198</v>
      </c>
      <c r="V7534" t="s">
        <v>26199</v>
      </c>
      <c r="X7534" s="91" t="s">
        <v>36092</v>
      </c>
      <c r="Y7534" s="97"/>
      <c r="AA7534" s="91" t="str">
        <v>SUGAR000.8TI</v>
      </c>
    </row>
    <row r="7535" spans="1:27" s="91" customFormat="1" ht="15" customHeight="1" x14ac:dyDescent="0.35">
      <c r="A7535" t="s">
        <v>22380</v>
      </c>
      <c r="B7535" t="s">
        <v>22379</v>
      </c>
      <c r="C7535" t="s">
        <v>22364</v>
      </c>
      <c r="D7535" t="s">
        <v>22381</v>
      </c>
      <c r="E7535"/>
      <c r="F7535" t="s">
        <v>33</v>
      </c>
      <c r="G7535"/>
      <c r="H7535">
        <v>0.9</v>
      </c>
      <c r="I7535">
        <v>4.22</v>
      </c>
      <c r="J7535" t="s">
        <v>277</v>
      </c>
      <c r="K7535">
        <v>36.115400000000001</v>
      </c>
      <c r="L7535">
        <v>-86.839699999999993</v>
      </c>
      <c r="M7535" s="100" t="s">
        <v>38414</v>
      </c>
      <c r="N7535" t="s">
        <v>26254</v>
      </c>
      <c r="O7535" t="s">
        <v>42256</v>
      </c>
      <c r="P7535">
        <v>5</v>
      </c>
      <c r="Q7535" t="s">
        <v>28535</v>
      </c>
      <c r="R7535" t="s">
        <v>25829</v>
      </c>
      <c r="S7535" t="s">
        <v>26197</v>
      </c>
      <c r="T7535"/>
      <c r="U7535" t="s">
        <v>26198</v>
      </c>
      <c r="V7535" t="s">
        <v>26199</v>
      </c>
      <c r="Y7535" s="97"/>
      <c r="AA7535" s="91" t="str">
        <v>SUGAR000.9DA</v>
      </c>
    </row>
    <row r="7536" spans="1:27" s="91" customFormat="1" ht="15" customHeight="1" x14ac:dyDescent="0.35">
      <c r="A7536" t="s">
        <v>22383</v>
      </c>
      <c r="B7536" t="s">
        <v>22382</v>
      </c>
      <c r="C7536" t="s">
        <v>7638</v>
      </c>
      <c r="D7536" t="s">
        <v>22384</v>
      </c>
      <c r="E7536"/>
      <c r="F7536" t="s">
        <v>27</v>
      </c>
      <c r="G7536"/>
      <c r="H7536">
        <v>1</v>
      </c>
      <c r="I7536">
        <v>17.96</v>
      </c>
      <c r="J7536" t="s">
        <v>448</v>
      </c>
      <c r="K7536">
        <v>35.803080000000001</v>
      </c>
      <c r="L7536">
        <v>-88.911169999999998</v>
      </c>
      <c r="M7536" s="100" t="s">
        <v>38429</v>
      </c>
      <c r="N7536" t="s">
        <v>26286</v>
      </c>
      <c r="O7536" t="s">
        <v>42421</v>
      </c>
      <c r="P7536">
        <v>2</v>
      </c>
      <c r="Q7536" t="s">
        <v>28538</v>
      </c>
      <c r="R7536" t="s">
        <v>25816</v>
      </c>
      <c r="S7536" t="s">
        <v>26197</v>
      </c>
      <c r="T7536"/>
      <c r="U7536" t="s">
        <v>26198</v>
      </c>
      <c r="V7536" t="s">
        <v>26199</v>
      </c>
      <c r="Y7536" s="97"/>
      <c r="AA7536" s="91" t="str">
        <v>SUGAR001.0GI</v>
      </c>
    </row>
    <row r="7537" spans="1:27" s="91" customFormat="1" ht="15" customHeight="1" x14ac:dyDescent="0.35">
      <c r="A7537" t="s">
        <v>22386</v>
      </c>
      <c r="B7537" t="s">
        <v>22385</v>
      </c>
      <c r="C7537" t="s">
        <v>7638</v>
      </c>
      <c r="D7537" t="s">
        <v>22387</v>
      </c>
      <c r="E7537"/>
      <c r="F7537" t="s">
        <v>29083</v>
      </c>
      <c r="G7537"/>
      <c r="H7537">
        <v>1</v>
      </c>
      <c r="I7537">
        <v>28.69</v>
      </c>
      <c r="J7537" t="s">
        <v>203</v>
      </c>
      <c r="K7537">
        <v>35.884721999999996</v>
      </c>
      <c r="L7537">
        <v>-87.677769999999995</v>
      </c>
      <c r="M7537" s="100" t="s">
        <v>38382</v>
      </c>
      <c r="N7537" t="s">
        <v>26210</v>
      </c>
      <c r="O7537" t="s">
        <v>42411</v>
      </c>
      <c r="P7537">
        <v>3</v>
      </c>
      <c r="Q7537" t="s">
        <v>28539</v>
      </c>
      <c r="R7537" t="s">
        <v>25808</v>
      </c>
      <c r="S7537" t="s">
        <v>26197</v>
      </c>
      <c r="T7537"/>
      <c r="U7537" t="s">
        <v>26198</v>
      </c>
      <c r="V7537" t="s">
        <v>26199</v>
      </c>
      <c r="X7537" s="91" t="s">
        <v>32614</v>
      </c>
      <c r="Y7537" s="97"/>
      <c r="AA7537" s="91" t="str">
        <v>SUGAR001.0HI</v>
      </c>
    </row>
    <row r="7538" spans="1:27" s="91" customFormat="1" ht="15" customHeight="1" x14ac:dyDescent="0.35">
      <c r="A7538" t="s">
        <v>22389</v>
      </c>
      <c r="B7538" t="s">
        <v>22388</v>
      </c>
      <c r="C7538" t="s">
        <v>7638</v>
      </c>
      <c r="D7538" t="s">
        <v>22390</v>
      </c>
      <c r="E7538"/>
      <c r="F7538" t="s">
        <v>929</v>
      </c>
      <c r="G7538"/>
      <c r="H7538">
        <v>1.2</v>
      </c>
      <c r="I7538">
        <v>4.38</v>
      </c>
      <c r="J7538" t="s">
        <v>404</v>
      </c>
      <c r="K7538">
        <v>35.506520000000002</v>
      </c>
      <c r="L7538">
        <v>-89.934359999999998</v>
      </c>
      <c r="M7538" s="100" t="s">
        <v>38425</v>
      </c>
      <c r="N7538" t="s">
        <v>26273</v>
      </c>
      <c r="O7538" t="s">
        <v>42420</v>
      </c>
      <c r="P7538">
        <v>5</v>
      </c>
      <c r="Q7538" t="s">
        <v>31186</v>
      </c>
      <c r="R7538" t="s">
        <v>25828</v>
      </c>
      <c r="S7538" t="s">
        <v>26197</v>
      </c>
      <c r="T7538"/>
      <c r="U7538" t="s">
        <v>26198</v>
      </c>
      <c r="V7538" t="s">
        <v>26199</v>
      </c>
      <c r="Y7538" s="97"/>
      <c r="AA7538" s="91" t="str">
        <v>SUGAR001.2TI</v>
      </c>
    </row>
    <row r="7539" spans="1:27" s="91" customFormat="1" ht="15" customHeight="1" x14ac:dyDescent="0.35">
      <c r="A7539" t="s">
        <v>22392</v>
      </c>
      <c r="B7539" t="s">
        <v>22391</v>
      </c>
      <c r="C7539" t="s">
        <v>22393</v>
      </c>
      <c r="D7539" t="s">
        <v>22394</v>
      </c>
      <c r="E7539"/>
      <c r="F7539" t="s">
        <v>33</v>
      </c>
      <c r="G7539"/>
      <c r="H7539">
        <v>1.3</v>
      </c>
      <c r="I7539">
        <v>38.31</v>
      </c>
      <c r="J7539" t="s">
        <v>34</v>
      </c>
      <c r="K7539">
        <v>35.567</v>
      </c>
      <c r="L7539">
        <v>-87.195800000000006</v>
      </c>
      <c r="M7539" s="100" t="s">
        <v>38382</v>
      </c>
      <c r="N7539" t="s">
        <v>26210</v>
      </c>
      <c r="O7539" t="s">
        <v>42409</v>
      </c>
      <c r="P7539">
        <v>3</v>
      </c>
      <c r="Q7539" t="s">
        <v>28541</v>
      </c>
      <c r="R7539" t="s">
        <v>25808</v>
      </c>
      <c r="S7539" t="s">
        <v>26197</v>
      </c>
      <c r="T7539"/>
      <c r="U7539" t="s">
        <v>26198</v>
      </c>
      <c r="V7539" t="s">
        <v>26199</v>
      </c>
      <c r="W7539" s="91" t="s">
        <v>22395</v>
      </c>
      <c r="X7539" s="91" t="s">
        <v>33911</v>
      </c>
      <c r="Y7539" s="97"/>
      <c r="AA7539" s="91" t="str">
        <v>SUGAR001.3MY</v>
      </c>
    </row>
    <row r="7540" spans="1:27" s="91" customFormat="1" ht="15" customHeight="1" x14ac:dyDescent="0.35">
      <c r="A7540" t="s">
        <v>22397</v>
      </c>
      <c r="B7540" t="s">
        <v>22396</v>
      </c>
      <c r="C7540" t="s">
        <v>7638</v>
      </c>
      <c r="D7540" t="s">
        <v>22375</v>
      </c>
      <c r="E7540"/>
      <c r="F7540" t="s">
        <v>33</v>
      </c>
      <c r="G7540"/>
      <c r="H7540">
        <v>1.4</v>
      </c>
      <c r="I7540">
        <v>9.31</v>
      </c>
      <c r="J7540" t="s">
        <v>1870</v>
      </c>
      <c r="K7540">
        <v>36.423889000000003</v>
      </c>
      <c r="L7540">
        <v>-85.606943999999999</v>
      </c>
      <c r="M7540" s="100" t="s">
        <v>38458</v>
      </c>
      <c r="N7540" t="s">
        <v>26340</v>
      </c>
      <c r="O7540" t="s">
        <v>42422</v>
      </c>
      <c r="P7540">
        <v>5</v>
      </c>
      <c r="Q7540" t="s">
        <v>33912</v>
      </c>
      <c r="R7540" t="s">
        <v>25812</v>
      </c>
      <c r="S7540" t="s">
        <v>26197</v>
      </c>
      <c r="T7540"/>
      <c r="U7540" t="s">
        <v>26198</v>
      </c>
      <c r="V7540" t="s">
        <v>26199</v>
      </c>
      <c r="Y7540" s="97"/>
      <c r="AA7540" s="91" t="str">
        <v>SUGAR001.4JA</v>
      </c>
    </row>
    <row r="7541" spans="1:27" s="91" customFormat="1" ht="15" customHeight="1" x14ac:dyDescent="0.35">
      <c r="A7541" t="s">
        <v>22399</v>
      </c>
      <c r="B7541" t="s">
        <v>22398</v>
      </c>
      <c r="C7541" t="s">
        <v>7638</v>
      </c>
      <c r="D7541" t="s">
        <v>22400</v>
      </c>
      <c r="E7541"/>
      <c r="F7541" t="s">
        <v>27</v>
      </c>
      <c r="G7541"/>
      <c r="H7541">
        <v>1.5</v>
      </c>
      <c r="I7541">
        <v>15.44</v>
      </c>
      <c r="J7541" t="s">
        <v>936</v>
      </c>
      <c r="K7541">
        <v>35.540500000000002</v>
      </c>
      <c r="L7541">
        <v>-89.279300000000006</v>
      </c>
      <c r="M7541" s="100" t="s">
        <v>38450</v>
      </c>
      <c r="N7541" t="s">
        <v>26319</v>
      </c>
      <c r="O7541" t="s">
        <v>42423</v>
      </c>
      <c r="P7541">
        <v>4</v>
      </c>
      <c r="Q7541" t="s">
        <v>28540</v>
      </c>
      <c r="R7541" t="s">
        <v>25816</v>
      </c>
      <c r="S7541" t="s">
        <v>26197</v>
      </c>
      <c r="T7541"/>
      <c r="U7541" t="s">
        <v>26198</v>
      </c>
      <c r="V7541" t="s">
        <v>26199</v>
      </c>
      <c r="W7541" s="91" t="s">
        <v>42424</v>
      </c>
      <c r="X7541" s="91" t="s">
        <v>36093</v>
      </c>
      <c r="Y7541" s="97"/>
      <c r="AA7541" s="91" t="str">
        <v>SUGAR001.5HY</v>
      </c>
    </row>
    <row r="7542" spans="1:27" s="91" customFormat="1" ht="15" customHeight="1" x14ac:dyDescent="0.35">
      <c r="A7542" t="s">
        <v>22402</v>
      </c>
      <c r="B7542" t="s">
        <v>22401</v>
      </c>
      <c r="C7542" t="s">
        <v>7638</v>
      </c>
      <c r="D7542" t="s">
        <v>22403</v>
      </c>
      <c r="E7542"/>
      <c r="F7542" t="s">
        <v>33</v>
      </c>
      <c r="G7542"/>
      <c r="H7542">
        <v>1.81</v>
      </c>
      <c r="I7542">
        <v>10.15</v>
      </c>
      <c r="J7542" t="s">
        <v>34</v>
      </c>
      <c r="K7542">
        <v>35.528910000000003</v>
      </c>
      <c r="L7542">
        <v>-87.207239999999999</v>
      </c>
      <c r="M7542" s="100" t="s">
        <v>38382</v>
      </c>
      <c r="N7542" t="s">
        <v>26210</v>
      </c>
      <c r="O7542" t="s">
        <v>42409</v>
      </c>
      <c r="P7542">
        <v>3</v>
      </c>
      <c r="Q7542" t="s">
        <v>28536</v>
      </c>
      <c r="R7542" t="s">
        <v>25808</v>
      </c>
      <c r="S7542" t="s">
        <v>26197</v>
      </c>
      <c r="T7542"/>
      <c r="U7542" t="s">
        <v>26198</v>
      </c>
      <c r="V7542" t="s">
        <v>26199</v>
      </c>
      <c r="X7542" s="91" t="s">
        <v>33913</v>
      </c>
      <c r="Y7542" s="97"/>
      <c r="AA7542" s="91" t="str">
        <v>SUGAR001.81MY</v>
      </c>
    </row>
    <row r="7543" spans="1:27" s="91" customFormat="1" ht="15" customHeight="1" x14ac:dyDescent="0.35">
      <c r="A7543" t="s">
        <v>22405</v>
      </c>
      <c r="B7543" t="s">
        <v>22404</v>
      </c>
      <c r="C7543" t="s">
        <v>7638</v>
      </c>
      <c r="D7543" t="s">
        <v>22406</v>
      </c>
      <c r="E7543"/>
      <c r="F7543" t="s">
        <v>9</v>
      </c>
      <c r="G7543"/>
      <c r="H7543">
        <v>1.8</v>
      </c>
      <c r="I7543">
        <v>40</v>
      </c>
      <c r="J7543" t="s">
        <v>4536</v>
      </c>
      <c r="K7543">
        <v>35.430999999999997</v>
      </c>
      <c r="L7543">
        <v>-88.64</v>
      </c>
      <c r="M7543" s="100" t="s">
        <v>38381</v>
      </c>
      <c r="N7543" t="s">
        <v>26209</v>
      </c>
      <c r="O7543" t="s">
        <v>42425</v>
      </c>
      <c r="P7543">
        <v>1</v>
      </c>
      <c r="Q7543" t="s">
        <v>33914</v>
      </c>
      <c r="R7543" t="s">
        <v>25816</v>
      </c>
      <c r="S7543" t="s">
        <v>26197</v>
      </c>
      <c r="T7543"/>
      <c r="U7543" t="s">
        <v>26198</v>
      </c>
      <c r="V7543" t="s">
        <v>26199</v>
      </c>
      <c r="X7543" s="91" t="s">
        <v>31960</v>
      </c>
      <c r="Y7543" s="97"/>
      <c r="AA7543" s="91" t="str">
        <v>SUGAR001.8CS</v>
      </c>
    </row>
    <row r="7544" spans="1:27" s="91" customFormat="1" ht="15" customHeight="1" x14ac:dyDescent="0.35">
      <c r="A7544" t="s">
        <v>22408</v>
      </c>
      <c r="B7544" t="s">
        <v>22407</v>
      </c>
      <c r="C7544" t="s">
        <v>7638</v>
      </c>
      <c r="D7544" t="s">
        <v>7661</v>
      </c>
      <c r="E7544"/>
      <c r="F7544" t="s">
        <v>27</v>
      </c>
      <c r="G7544"/>
      <c r="H7544">
        <v>1.8</v>
      </c>
      <c r="I7544">
        <v>11.73</v>
      </c>
      <c r="J7544" t="s">
        <v>448</v>
      </c>
      <c r="K7544">
        <v>35.804699999999997</v>
      </c>
      <c r="L7544">
        <v>-88.890600000000006</v>
      </c>
      <c r="M7544" s="100" t="s">
        <v>38429</v>
      </c>
      <c r="N7544" t="s">
        <v>26286</v>
      </c>
      <c r="O7544" t="s">
        <v>42421</v>
      </c>
      <c r="P7544">
        <v>2</v>
      </c>
      <c r="Q7544" t="s">
        <v>28538</v>
      </c>
      <c r="R7544" t="s">
        <v>25816</v>
      </c>
      <c r="S7544" t="s">
        <v>26197</v>
      </c>
      <c r="T7544"/>
      <c r="U7544" t="s">
        <v>26198</v>
      </c>
      <c r="V7544" t="s">
        <v>26199</v>
      </c>
      <c r="X7544" s="91" t="s">
        <v>33915</v>
      </c>
      <c r="Y7544" s="97"/>
      <c r="AA7544" s="91" t="str">
        <v>SUGAR001.8GI</v>
      </c>
    </row>
    <row r="7545" spans="1:27" s="91" customFormat="1" ht="15" customHeight="1" x14ac:dyDescent="0.35">
      <c r="A7545" t="s">
        <v>22410</v>
      </c>
      <c r="B7545" t="s">
        <v>22409</v>
      </c>
      <c r="C7545" t="s">
        <v>22393</v>
      </c>
      <c r="D7545" t="s">
        <v>22411</v>
      </c>
      <c r="E7545"/>
      <c r="F7545" t="s">
        <v>33</v>
      </c>
      <c r="G7545"/>
      <c r="H7545">
        <v>1.8</v>
      </c>
      <c r="I7545">
        <v>38.04</v>
      </c>
      <c r="J7545" t="s">
        <v>34</v>
      </c>
      <c r="K7545">
        <v>35.561070000000001</v>
      </c>
      <c r="L7545">
        <v>-87.197929999999999</v>
      </c>
      <c r="M7545" s="100" t="s">
        <v>38382</v>
      </c>
      <c r="N7545" t="s">
        <v>26210</v>
      </c>
      <c r="O7545" t="s">
        <v>42409</v>
      </c>
      <c r="P7545">
        <v>3</v>
      </c>
      <c r="Q7545" t="s">
        <v>28541</v>
      </c>
      <c r="R7545" t="s">
        <v>25808</v>
      </c>
      <c r="S7545" t="s">
        <v>26197</v>
      </c>
      <c r="T7545"/>
      <c r="U7545" t="s">
        <v>26198</v>
      </c>
      <c r="V7545" t="s">
        <v>26199</v>
      </c>
      <c r="W7545" s="91" t="s">
        <v>22412</v>
      </c>
      <c r="X7545" s="91" t="s">
        <v>36094</v>
      </c>
      <c r="Y7545" s="97"/>
      <c r="AA7545" s="91" t="str">
        <v>SUGAR001.8MY</v>
      </c>
    </row>
    <row r="7546" spans="1:27" s="91" customFormat="1" ht="15" customHeight="1" x14ac:dyDescent="0.35">
      <c r="A7546" t="s">
        <v>22414</v>
      </c>
      <c r="B7546" t="s">
        <v>22413</v>
      </c>
      <c r="C7546" t="s">
        <v>22393</v>
      </c>
      <c r="D7546" t="s">
        <v>22415</v>
      </c>
      <c r="E7546"/>
      <c r="F7546" t="s">
        <v>33</v>
      </c>
      <c r="G7546"/>
      <c r="H7546">
        <v>1.9</v>
      </c>
      <c r="I7546">
        <v>38</v>
      </c>
      <c r="J7546" t="s">
        <v>34</v>
      </c>
      <c r="K7546">
        <v>35.558999999999997</v>
      </c>
      <c r="L7546">
        <v>-87.197000000000003</v>
      </c>
      <c r="M7546" s="100" t="s">
        <v>38382</v>
      </c>
      <c r="N7546" t="s">
        <v>26210</v>
      </c>
      <c r="O7546" t="s">
        <v>42409</v>
      </c>
      <c r="P7546">
        <v>3</v>
      </c>
      <c r="Q7546" t="s">
        <v>29388</v>
      </c>
      <c r="R7546" t="s">
        <v>25808</v>
      </c>
      <c r="S7546" t="s">
        <v>26197</v>
      </c>
      <c r="T7546"/>
      <c r="U7546" t="s">
        <v>26198</v>
      </c>
      <c r="V7546" t="s">
        <v>26199</v>
      </c>
      <c r="W7546" s="91" t="s">
        <v>22416</v>
      </c>
      <c r="X7546" s="91" t="s">
        <v>33916</v>
      </c>
      <c r="Y7546" s="97"/>
      <c r="AA7546" s="91" t="str">
        <v>SUGAR001.9MY</v>
      </c>
    </row>
    <row r="7547" spans="1:27" s="91" customFormat="1" ht="15" customHeight="1" x14ac:dyDescent="0.35">
      <c r="A7547" t="s">
        <v>22418</v>
      </c>
      <c r="B7547" t="s">
        <v>22417</v>
      </c>
      <c r="C7547" t="s">
        <v>7638</v>
      </c>
      <c r="D7547" t="s">
        <v>22419</v>
      </c>
      <c r="E7547"/>
      <c r="F7547" t="s">
        <v>33</v>
      </c>
      <c r="G7547"/>
      <c r="H7547">
        <v>2.1</v>
      </c>
      <c r="I7547">
        <v>9.91</v>
      </c>
      <c r="J7547" t="s">
        <v>34</v>
      </c>
      <c r="K7547">
        <v>35.525770000000001</v>
      </c>
      <c r="L7547">
        <v>-87.208029999999994</v>
      </c>
      <c r="M7547" s="100" t="s">
        <v>38382</v>
      </c>
      <c r="N7547" t="s">
        <v>26210</v>
      </c>
      <c r="O7547" t="s">
        <v>42409</v>
      </c>
      <c r="P7547">
        <v>3</v>
      </c>
      <c r="Q7547" t="s">
        <v>28542</v>
      </c>
      <c r="R7547" t="s">
        <v>25808</v>
      </c>
      <c r="S7547" t="s">
        <v>26197</v>
      </c>
      <c r="T7547"/>
      <c r="U7547" t="s">
        <v>26198</v>
      </c>
      <c r="V7547" t="s">
        <v>26199</v>
      </c>
      <c r="X7547" s="91" t="s">
        <v>33913</v>
      </c>
      <c r="Y7547" s="97"/>
      <c r="AA7547" s="91" t="str">
        <v>SUGAR002.1MY</v>
      </c>
    </row>
    <row r="7548" spans="1:27" s="91" customFormat="1" ht="15" customHeight="1" x14ac:dyDescent="0.35">
      <c r="A7548" t="s">
        <v>22421</v>
      </c>
      <c r="B7548" t="s">
        <v>22420</v>
      </c>
      <c r="C7548" t="s">
        <v>22393</v>
      </c>
      <c r="D7548" t="s">
        <v>22422</v>
      </c>
      <c r="E7548"/>
      <c r="F7548" t="s">
        <v>33</v>
      </c>
      <c r="G7548"/>
      <c r="H7548">
        <v>2.4</v>
      </c>
      <c r="I7548">
        <v>36.9</v>
      </c>
      <c r="J7548" t="s">
        <v>34</v>
      </c>
      <c r="K7548">
        <v>35.555</v>
      </c>
      <c r="L7548">
        <v>-87.197779999999995</v>
      </c>
      <c r="M7548" s="100" t="s">
        <v>38382</v>
      </c>
      <c r="N7548" t="s">
        <v>26210</v>
      </c>
      <c r="O7548" t="s">
        <v>42409</v>
      </c>
      <c r="P7548">
        <v>3</v>
      </c>
      <c r="Q7548" t="s">
        <v>29388</v>
      </c>
      <c r="R7548" t="s">
        <v>25808</v>
      </c>
      <c r="S7548" t="s">
        <v>26197</v>
      </c>
      <c r="T7548"/>
      <c r="U7548" t="s">
        <v>26198</v>
      </c>
      <c r="V7548" t="s">
        <v>26199</v>
      </c>
      <c r="W7548" s="91" t="s">
        <v>41814</v>
      </c>
      <c r="X7548" s="91" t="s">
        <v>36095</v>
      </c>
      <c r="Y7548" s="97"/>
      <c r="AA7548" s="91" t="str">
        <v>SUGAR002.4MY</v>
      </c>
    </row>
    <row r="7549" spans="1:27" s="91" customFormat="1" ht="15" customHeight="1" x14ac:dyDescent="0.35">
      <c r="A7549" t="s">
        <v>22424</v>
      </c>
      <c r="B7549" t="s">
        <v>22423</v>
      </c>
      <c r="C7549" t="s">
        <v>7638</v>
      </c>
      <c r="D7549" t="s">
        <v>11792</v>
      </c>
      <c r="E7549"/>
      <c r="F7549" t="s">
        <v>75</v>
      </c>
      <c r="G7549"/>
      <c r="H7549">
        <v>2.7</v>
      </c>
      <c r="I7549">
        <v>24.36</v>
      </c>
      <c r="J7549" t="s">
        <v>76</v>
      </c>
      <c r="K7549">
        <v>35.456470000000003</v>
      </c>
      <c r="L7549">
        <v>-86.508390000000006</v>
      </c>
      <c r="M7549" s="100" t="s">
        <v>38389</v>
      </c>
      <c r="N7549" t="s">
        <v>26217</v>
      </c>
      <c r="O7549" t="s">
        <v>42410</v>
      </c>
      <c r="P7549">
        <v>4</v>
      </c>
      <c r="Q7549" t="s">
        <v>33906</v>
      </c>
      <c r="R7549" t="s">
        <v>25808</v>
      </c>
      <c r="S7549" t="s">
        <v>26197</v>
      </c>
      <c r="T7549"/>
      <c r="U7549" t="s">
        <v>26198</v>
      </c>
      <c r="V7549" t="s">
        <v>26199</v>
      </c>
      <c r="Y7549" s="97"/>
      <c r="AA7549" s="91" t="str">
        <v>SUGAR002.7BE</v>
      </c>
    </row>
    <row r="7550" spans="1:27" s="91" customFormat="1" ht="15" customHeight="1" x14ac:dyDescent="0.35">
      <c r="A7550" t="s">
        <v>22426</v>
      </c>
      <c r="B7550" t="s">
        <v>22425</v>
      </c>
      <c r="C7550" t="s">
        <v>7638</v>
      </c>
      <c r="D7550" t="s">
        <v>22427</v>
      </c>
      <c r="E7550"/>
      <c r="F7550" t="s">
        <v>29083</v>
      </c>
      <c r="G7550"/>
      <c r="H7550">
        <v>3</v>
      </c>
      <c r="I7550">
        <v>25.68</v>
      </c>
      <c r="J7550" t="s">
        <v>203</v>
      </c>
      <c r="K7550">
        <v>35.888100000000001</v>
      </c>
      <c r="L7550">
        <v>-87.657899999999998</v>
      </c>
      <c r="M7550" s="100" t="s">
        <v>38382</v>
      </c>
      <c r="N7550" t="s">
        <v>26210</v>
      </c>
      <c r="O7550" t="s">
        <v>42411</v>
      </c>
      <c r="P7550">
        <v>3</v>
      </c>
      <c r="Q7550" t="s">
        <v>28539</v>
      </c>
      <c r="R7550" t="s">
        <v>25808</v>
      </c>
      <c r="S7550" t="s">
        <v>26197</v>
      </c>
      <c r="T7550"/>
      <c r="U7550" t="s">
        <v>26198</v>
      </c>
      <c r="V7550" t="s">
        <v>26199</v>
      </c>
      <c r="W7550" s="91" t="s">
        <v>36096</v>
      </c>
      <c r="Y7550" s="97"/>
      <c r="AA7550" s="91" t="str">
        <v>SUGAR003.0HI</v>
      </c>
    </row>
    <row r="7551" spans="1:27" s="91" customFormat="1" ht="15" customHeight="1" x14ac:dyDescent="0.35">
      <c r="A7551" s="310" t="s">
        <v>41815</v>
      </c>
      <c r="B7551" s="310" t="s">
        <v>41816</v>
      </c>
      <c r="C7551" s="310" t="s">
        <v>22364</v>
      </c>
      <c r="D7551" s="310" t="s">
        <v>41817</v>
      </c>
      <c r="E7551" s="310"/>
      <c r="F7551" s="310" t="s">
        <v>33</v>
      </c>
      <c r="G7551" s="310"/>
      <c r="H7551" s="314">
        <v>3.6</v>
      </c>
      <c r="I7551" s="314">
        <v>0.7</v>
      </c>
      <c r="J7551" s="310" t="s">
        <v>277</v>
      </c>
      <c r="K7551" s="314">
        <v>36.089289999999998</v>
      </c>
      <c r="L7551" s="314">
        <v>-86.819050000000004</v>
      </c>
      <c r="M7551" s="314" t="s">
        <v>38414</v>
      </c>
      <c r="N7551" s="310" t="s">
        <v>26254</v>
      </c>
      <c r="O7551" s="310" t="s">
        <v>40031</v>
      </c>
      <c r="P7551" s="314">
        <v>5</v>
      </c>
      <c r="Q7551" s="310" t="s">
        <v>28535</v>
      </c>
      <c r="R7551" s="310" t="s">
        <v>25829</v>
      </c>
      <c r="S7551" s="310" t="s">
        <v>26197</v>
      </c>
      <c r="T7551" s="310"/>
      <c r="U7551" s="310" t="s">
        <v>26198</v>
      </c>
      <c r="V7551" s="310" t="s">
        <v>26199</v>
      </c>
      <c r="W7551" s="91" t="s">
        <v>41818</v>
      </c>
      <c r="X7551" s="91" t="s">
        <v>41819</v>
      </c>
      <c r="Y7551" s="97"/>
      <c r="AA7551" s="91" t="str">
        <v>SUGAR003.6DA</v>
      </c>
    </row>
    <row r="7552" spans="1:27" s="91" customFormat="1" ht="15" customHeight="1" x14ac:dyDescent="0.35">
      <c r="A7552" t="s">
        <v>22429</v>
      </c>
      <c r="B7552" t="s">
        <v>22428</v>
      </c>
      <c r="C7552" t="s">
        <v>7638</v>
      </c>
      <c r="D7552" t="s">
        <v>22430</v>
      </c>
      <c r="E7552"/>
      <c r="F7552" t="s">
        <v>33</v>
      </c>
      <c r="G7552"/>
      <c r="H7552">
        <v>4.4000000000000004</v>
      </c>
      <c r="I7552">
        <v>5.72</v>
      </c>
      <c r="J7552" t="s">
        <v>34</v>
      </c>
      <c r="K7552">
        <v>35.503439999999998</v>
      </c>
      <c r="L7552">
        <v>-87.189639999999997</v>
      </c>
      <c r="M7552" s="100" t="s">
        <v>38382</v>
      </c>
      <c r="N7552" t="s">
        <v>26210</v>
      </c>
      <c r="O7552" t="s">
        <v>42409</v>
      </c>
      <c r="P7552">
        <v>3</v>
      </c>
      <c r="Q7552" t="s">
        <v>28542</v>
      </c>
      <c r="R7552" t="s">
        <v>25808</v>
      </c>
      <c r="S7552" t="s">
        <v>26197</v>
      </c>
      <c r="T7552"/>
      <c r="U7552" t="s">
        <v>26198</v>
      </c>
      <c r="V7552" t="s">
        <v>26199</v>
      </c>
      <c r="Y7552" s="97"/>
      <c r="AA7552" s="91" t="str">
        <v>SUGAR004.4MY</v>
      </c>
    </row>
    <row r="7553" spans="1:27" s="91" customFormat="1" ht="15" customHeight="1" x14ac:dyDescent="0.35">
      <c r="A7553" t="s">
        <v>37588</v>
      </c>
      <c r="B7553" t="s">
        <v>37589</v>
      </c>
      <c r="C7553" t="s">
        <v>7638</v>
      </c>
      <c r="D7553" t="s">
        <v>37590</v>
      </c>
      <c r="E7553"/>
      <c r="F7553" t="s">
        <v>33</v>
      </c>
      <c r="G7553"/>
      <c r="H7553">
        <v>4.5999999999999996</v>
      </c>
      <c r="I7553">
        <v>5.7</v>
      </c>
      <c r="J7553" t="s">
        <v>34</v>
      </c>
      <c r="K7553">
        <v>35.502220000000001</v>
      </c>
      <c r="L7553">
        <v>-87.188500000000005</v>
      </c>
      <c r="M7553" s="100" t="s">
        <v>38382</v>
      </c>
      <c r="N7553" t="s">
        <v>26210</v>
      </c>
      <c r="O7553" t="s">
        <v>42409</v>
      </c>
      <c r="P7553">
        <v>3</v>
      </c>
      <c r="Q7553" t="s">
        <v>28542</v>
      </c>
      <c r="R7553" t="s">
        <v>25808</v>
      </c>
      <c r="S7553" t="s">
        <v>26197</v>
      </c>
      <c r="T7553"/>
      <c r="U7553" t="s">
        <v>26198</v>
      </c>
      <c r="V7553" t="s">
        <v>26199</v>
      </c>
      <c r="Y7553" s="97"/>
      <c r="AA7553" s="91" t="str">
        <v>SUGAR004.5MY</v>
      </c>
    </row>
    <row r="7554" spans="1:27" s="91" customFormat="1" ht="15" customHeight="1" x14ac:dyDescent="0.35">
      <c r="A7554" t="s">
        <v>28544</v>
      </c>
      <c r="B7554" t="s">
        <v>28543</v>
      </c>
      <c r="C7554" t="s">
        <v>7638</v>
      </c>
      <c r="D7554" t="s">
        <v>28545</v>
      </c>
      <c r="E7554"/>
      <c r="F7554" t="s">
        <v>27</v>
      </c>
      <c r="G7554"/>
      <c r="H7554">
        <v>4.8</v>
      </c>
      <c r="I7554">
        <v>8.1300000000000008</v>
      </c>
      <c r="J7554" t="s">
        <v>936</v>
      </c>
      <c r="K7554">
        <v>35.562240000000003</v>
      </c>
      <c r="L7554">
        <v>-89.268720000000002</v>
      </c>
      <c r="M7554" s="100" t="s">
        <v>38450</v>
      </c>
      <c r="N7554" t="s">
        <v>26319</v>
      </c>
      <c r="O7554" t="s">
        <v>42423</v>
      </c>
      <c r="P7554">
        <v>4</v>
      </c>
      <c r="Q7554" t="s">
        <v>28540</v>
      </c>
      <c r="R7554" t="s">
        <v>25816</v>
      </c>
      <c r="S7554" t="s">
        <v>26197</v>
      </c>
      <c r="T7554"/>
      <c r="U7554" t="s">
        <v>26198</v>
      </c>
      <c r="V7554" t="s">
        <v>26199</v>
      </c>
      <c r="X7554" s="91" t="s">
        <v>33917</v>
      </c>
      <c r="Y7554" s="97"/>
      <c r="AA7554" s="91" t="str">
        <v>SUGAR004.8HY</v>
      </c>
    </row>
    <row r="7555" spans="1:27" s="91" customFormat="1" ht="15" customHeight="1" x14ac:dyDescent="0.35">
      <c r="A7555" t="s">
        <v>22432</v>
      </c>
      <c r="B7555" t="s">
        <v>22431</v>
      </c>
      <c r="C7555" t="s">
        <v>7638</v>
      </c>
      <c r="D7555" t="s">
        <v>22433</v>
      </c>
      <c r="E7555"/>
      <c r="F7555" t="s">
        <v>33</v>
      </c>
      <c r="G7555"/>
      <c r="H7555">
        <v>4.9000000000000004</v>
      </c>
      <c r="I7555">
        <v>5.19</v>
      </c>
      <c r="J7555" t="s">
        <v>34</v>
      </c>
      <c r="K7555">
        <v>35.497680000000003</v>
      </c>
      <c r="L7555">
        <v>-87.183809999999994</v>
      </c>
      <c r="M7555" s="100" t="s">
        <v>38382</v>
      </c>
      <c r="N7555" t="s">
        <v>26210</v>
      </c>
      <c r="O7555" t="s">
        <v>42409</v>
      </c>
      <c r="P7555">
        <v>3</v>
      </c>
      <c r="Q7555" t="s">
        <v>33918</v>
      </c>
      <c r="R7555" t="s">
        <v>25808</v>
      </c>
      <c r="S7555" t="s">
        <v>26197</v>
      </c>
      <c r="T7555" t="s">
        <v>28546</v>
      </c>
      <c r="U7555" t="s">
        <v>26207</v>
      </c>
      <c r="V7555" t="s">
        <v>26199</v>
      </c>
      <c r="Y7555" s="97"/>
      <c r="AA7555" s="91" t="str">
        <v>SUGAR004.9MY</v>
      </c>
    </row>
    <row r="7556" spans="1:27" s="91" customFormat="1" ht="15" customHeight="1" x14ac:dyDescent="0.35">
      <c r="A7556" t="s">
        <v>22437</v>
      </c>
      <c r="B7556" t="s">
        <v>36097</v>
      </c>
      <c r="C7556" t="s">
        <v>7638</v>
      </c>
      <c r="D7556" t="s">
        <v>36098</v>
      </c>
      <c r="E7556"/>
      <c r="F7556" t="s">
        <v>33</v>
      </c>
      <c r="G7556"/>
      <c r="H7556">
        <v>5.0999999999999996</v>
      </c>
      <c r="I7556">
        <v>4.5</v>
      </c>
      <c r="J7556" t="s">
        <v>34</v>
      </c>
      <c r="K7556">
        <v>35.492609999999999</v>
      </c>
      <c r="L7556">
        <v>-87.182310000000001</v>
      </c>
      <c r="M7556" s="100" t="s">
        <v>38382</v>
      </c>
      <c r="N7556" t="s">
        <v>26210</v>
      </c>
      <c r="O7556" t="s">
        <v>42409</v>
      </c>
      <c r="P7556">
        <v>3</v>
      </c>
      <c r="Q7556" t="s">
        <v>29389</v>
      </c>
      <c r="R7556" t="s">
        <v>25808</v>
      </c>
      <c r="S7556" t="s">
        <v>26197</v>
      </c>
      <c r="T7556"/>
      <c r="U7556" t="s">
        <v>26198</v>
      </c>
      <c r="V7556" t="s">
        <v>26199</v>
      </c>
      <c r="Y7556" s="97"/>
      <c r="AA7556" s="91" t="str">
        <v>SUGAR005.1MY</v>
      </c>
    </row>
    <row r="7557" spans="1:27" s="91" customFormat="1" ht="15" customHeight="1" x14ac:dyDescent="0.35">
      <c r="A7557" t="s">
        <v>22435</v>
      </c>
      <c r="B7557" t="s">
        <v>22434</v>
      </c>
      <c r="C7557" t="s">
        <v>7638</v>
      </c>
      <c r="D7557" t="s">
        <v>22436</v>
      </c>
      <c r="E7557"/>
      <c r="F7557" t="s">
        <v>33</v>
      </c>
      <c r="G7557"/>
      <c r="H7557">
        <v>5.3</v>
      </c>
      <c r="I7557">
        <v>4.09</v>
      </c>
      <c r="J7557" t="s">
        <v>34</v>
      </c>
      <c r="K7557">
        <v>35.485300000000002</v>
      </c>
      <c r="L7557">
        <v>-87.183300000000003</v>
      </c>
      <c r="M7557" s="100" t="s">
        <v>38382</v>
      </c>
      <c r="N7557" t="s">
        <v>26210</v>
      </c>
      <c r="O7557" t="s">
        <v>42409</v>
      </c>
      <c r="P7557">
        <v>3</v>
      </c>
      <c r="Q7557" t="s">
        <v>29389</v>
      </c>
      <c r="R7557" t="s">
        <v>25808</v>
      </c>
      <c r="S7557" t="s">
        <v>26197</v>
      </c>
      <c r="T7557"/>
      <c r="U7557" t="s">
        <v>26198</v>
      </c>
      <c r="V7557" t="s">
        <v>26199</v>
      </c>
      <c r="W7557" s="91" t="s">
        <v>22437</v>
      </c>
      <c r="Y7557" s="97"/>
      <c r="AA7557" s="91" t="str">
        <v>SUGAR005.3MY</v>
      </c>
    </row>
    <row r="7558" spans="1:27" s="91" customFormat="1" ht="15" customHeight="1" x14ac:dyDescent="0.35">
      <c r="A7558" t="s">
        <v>22439</v>
      </c>
      <c r="B7558" t="s">
        <v>22438</v>
      </c>
      <c r="C7558" t="s">
        <v>7638</v>
      </c>
      <c r="D7558" t="s">
        <v>22440</v>
      </c>
      <c r="E7558"/>
      <c r="F7558" t="s">
        <v>29083</v>
      </c>
      <c r="G7558"/>
      <c r="H7558">
        <v>6.5</v>
      </c>
      <c r="I7558">
        <v>11.23</v>
      </c>
      <c r="J7558" t="s">
        <v>203</v>
      </c>
      <c r="K7558">
        <v>35.908329999999999</v>
      </c>
      <c r="L7558">
        <v>-87.611389000000003</v>
      </c>
      <c r="M7558" s="100" t="s">
        <v>38382</v>
      </c>
      <c r="N7558" t="s">
        <v>26210</v>
      </c>
      <c r="O7558" t="s">
        <v>42411</v>
      </c>
      <c r="P7558">
        <v>3</v>
      </c>
      <c r="Q7558" t="s">
        <v>28539</v>
      </c>
      <c r="R7558" t="s">
        <v>25808</v>
      </c>
      <c r="S7558" t="s">
        <v>26197</v>
      </c>
      <c r="T7558"/>
      <c r="U7558" t="s">
        <v>26198</v>
      </c>
      <c r="V7558" t="s">
        <v>26199</v>
      </c>
      <c r="Y7558" s="97"/>
      <c r="AA7558" s="91" t="str">
        <v>SUGAR006.5HI</v>
      </c>
    </row>
    <row r="7559" spans="1:27" s="91" customFormat="1" ht="15" customHeight="1" x14ac:dyDescent="0.35">
      <c r="A7559" t="s">
        <v>22442</v>
      </c>
      <c r="B7559" t="s">
        <v>22441</v>
      </c>
      <c r="C7559" t="s">
        <v>7638</v>
      </c>
      <c r="D7559" t="s">
        <v>22443</v>
      </c>
      <c r="E7559"/>
      <c r="F7559" t="s">
        <v>33</v>
      </c>
      <c r="G7559"/>
      <c r="H7559">
        <v>6.6</v>
      </c>
      <c r="I7559">
        <v>2.58</v>
      </c>
      <c r="J7559" t="s">
        <v>34</v>
      </c>
      <c r="K7559">
        <v>35.47186</v>
      </c>
      <c r="L7559">
        <v>-87.179640000000006</v>
      </c>
      <c r="M7559" s="100" t="s">
        <v>38382</v>
      </c>
      <c r="N7559" t="s">
        <v>26210</v>
      </c>
      <c r="O7559" t="s">
        <v>42409</v>
      </c>
      <c r="P7559">
        <v>3</v>
      </c>
      <c r="Q7559" t="s">
        <v>29389</v>
      </c>
      <c r="R7559" t="s">
        <v>25808</v>
      </c>
      <c r="S7559" t="s">
        <v>26197</v>
      </c>
      <c r="T7559"/>
      <c r="U7559" t="s">
        <v>26198</v>
      </c>
      <c r="V7559" t="s">
        <v>26199</v>
      </c>
      <c r="X7559" s="91" t="s">
        <v>33919</v>
      </c>
      <c r="Y7559" s="97"/>
      <c r="AA7559" s="91" t="str">
        <v>SUGAR006.6MY</v>
      </c>
    </row>
    <row r="7560" spans="1:27" s="91" customFormat="1" ht="15" customHeight="1" x14ac:dyDescent="0.35">
      <c r="A7560" t="s">
        <v>22445</v>
      </c>
      <c r="B7560" t="s">
        <v>22444</v>
      </c>
      <c r="C7560" t="s">
        <v>7638</v>
      </c>
      <c r="D7560" t="s">
        <v>22446</v>
      </c>
      <c r="E7560"/>
      <c r="F7560" t="s">
        <v>44</v>
      </c>
      <c r="G7560"/>
      <c r="H7560">
        <v>8.1999999999999993</v>
      </c>
      <c r="I7560">
        <v>2.64</v>
      </c>
      <c r="J7560" t="s">
        <v>285</v>
      </c>
      <c r="K7560">
        <v>35.014740000000003</v>
      </c>
      <c r="L7560">
        <v>-84.819810000000004</v>
      </c>
      <c r="M7560" s="100" t="s">
        <v>38558</v>
      </c>
      <c r="N7560" t="s">
        <v>26436</v>
      </c>
      <c r="O7560" t="s">
        <v>42412</v>
      </c>
      <c r="P7560">
        <v>1</v>
      </c>
      <c r="Q7560" t="s">
        <v>28547</v>
      </c>
      <c r="R7560" t="s">
        <v>25802</v>
      </c>
      <c r="S7560" t="s">
        <v>26197</v>
      </c>
      <c r="T7560"/>
      <c r="U7560" t="s">
        <v>26198</v>
      </c>
      <c r="V7560" t="s">
        <v>26204</v>
      </c>
      <c r="X7560" s="91" t="s">
        <v>33920</v>
      </c>
      <c r="Y7560" s="97"/>
      <c r="AA7560" s="91" t="str">
        <v>SUGAR008.2BR</v>
      </c>
    </row>
    <row r="7561" spans="1:27" s="91" customFormat="1" ht="15" customHeight="1" x14ac:dyDescent="0.35">
      <c r="A7561" t="s">
        <v>22448</v>
      </c>
      <c r="B7561" t="s">
        <v>22447</v>
      </c>
      <c r="C7561" t="s">
        <v>7638</v>
      </c>
      <c r="D7561" t="s">
        <v>22449</v>
      </c>
      <c r="E7561"/>
      <c r="F7561" t="s">
        <v>33</v>
      </c>
      <c r="G7561" t="s">
        <v>29083</v>
      </c>
      <c r="H7561">
        <v>15.2</v>
      </c>
      <c r="I7561">
        <v>122.25</v>
      </c>
      <c r="J7561" t="s">
        <v>53</v>
      </c>
      <c r="K7561">
        <v>35.012700000000002</v>
      </c>
      <c r="L7561">
        <v>-87.194100000000006</v>
      </c>
      <c r="M7561" s="100" t="s">
        <v>38385</v>
      </c>
      <c r="N7561" t="s">
        <v>26213</v>
      </c>
      <c r="O7561" t="s">
        <v>42413</v>
      </c>
      <c r="P7561">
        <v>2</v>
      </c>
      <c r="Q7561" t="s">
        <v>28548</v>
      </c>
      <c r="R7561" t="s">
        <v>25808</v>
      </c>
      <c r="S7561" t="s">
        <v>26197</v>
      </c>
      <c r="T7561"/>
      <c r="U7561" t="s">
        <v>26198</v>
      </c>
      <c r="V7561" t="s">
        <v>26199</v>
      </c>
      <c r="X7561" s="91" t="s">
        <v>36099</v>
      </c>
      <c r="Y7561" s="97"/>
      <c r="AA7561" s="91" t="str">
        <v>SUGAR015.2GS</v>
      </c>
    </row>
    <row r="7562" spans="1:27" s="91" customFormat="1" ht="15" customHeight="1" x14ac:dyDescent="0.35">
      <c r="A7562" t="s">
        <v>22451</v>
      </c>
      <c r="B7562" t="s">
        <v>22450</v>
      </c>
      <c r="C7562" t="s">
        <v>22452</v>
      </c>
      <c r="D7562" t="s">
        <v>22453</v>
      </c>
      <c r="E7562"/>
      <c r="F7562" t="s">
        <v>33</v>
      </c>
      <c r="G7562"/>
      <c r="H7562">
        <v>0.1</v>
      </c>
      <c r="I7562">
        <v>0.11</v>
      </c>
      <c r="J7562" t="s">
        <v>34</v>
      </c>
      <c r="K7562">
        <v>35.527549999999998</v>
      </c>
      <c r="L7562">
        <v>-87.2072</v>
      </c>
      <c r="M7562" s="100" t="s">
        <v>38382</v>
      </c>
      <c r="N7562" t="s">
        <v>26210</v>
      </c>
      <c r="O7562" t="s">
        <v>42409</v>
      </c>
      <c r="P7562">
        <v>3</v>
      </c>
      <c r="Q7562" t="s">
        <v>28542</v>
      </c>
      <c r="R7562" t="s">
        <v>25808</v>
      </c>
      <c r="S7562" t="s">
        <v>26197</v>
      </c>
      <c r="T7562"/>
      <c r="U7562" t="s">
        <v>26198</v>
      </c>
      <c r="V7562" t="s">
        <v>26199</v>
      </c>
      <c r="Y7562" s="97"/>
      <c r="AA7562" s="91" t="str">
        <v>SUGAR2.0T0.1MY</v>
      </c>
    </row>
    <row r="7563" spans="1:27" s="91" customFormat="1" ht="15" customHeight="1" x14ac:dyDescent="0.35">
      <c r="A7563" t="s">
        <v>37591</v>
      </c>
      <c r="B7563" t="s">
        <v>37592</v>
      </c>
      <c r="C7563" t="s">
        <v>37593</v>
      </c>
      <c r="D7563" t="s">
        <v>37594</v>
      </c>
      <c r="E7563"/>
      <c r="F7563" t="s">
        <v>33</v>
      </c>
      <c r="G7563"/>
      <c r="H7563">
        <v>0.1</v>
      </c>
      <c r="I7563">
        <v>0.4</v>
      </c>
      <c r="J7563" t="s">
        <v>34</v>
      </c>
      <c r="K7563">
        <v>35.492049999999999</v>
      </c>
      <c r="L7563">
        <v>-87.182559999999995</v>
      </c>
      <c r="M7563" s="100" t="s">
        <v>38382</v>
      </c>
      <c r="N7563" t="s">
        <v>26210</v>
      </c>
      <c r="O7563" t="s">
        <v>42409</v>
      </c>
      <c r="P7563">
        <v>3</v>
      </c>
      <c r="Q7563" t="s">
        <v>33921</v>
      </c>
      <c r="R7563" t="s">
        <v>25808</v>
      </c>
      <c r="S7563" t="s">
        <v>26197</v>
      </c>
      <c r="T7563"/>
      <c r="U7563" t="s">
        <v>26198</v>
      </c>
      <c r="V7563" t="s">
        <v>26199</v>
      </c>
      <c r="X7563" s="91" t="s">
        <v>37595</v>
      </c>
      <c r="Y7563" s="97"/>
      <c r="AA7563" s="91" t="str">
        <v>SUGAR5.1T0.1MY</v>
      </c>
    </row>
    <row r="7564" spans="1:27" s="91" customFormat="1" ht="15" customHeight="1" x14ac:dyDescent="0.35">
      <c r="A7564" t="s">
        <v>22455</v>
      </c>
      <c r="B7564" t="s">
        <v>22454</v>
      </c>
      <c r="C7564" t="s">
        <v>22452</v>
      </c>
      <c r="D7564" t="s">
        <v>22456</v>
      </c>
      <c r="E7564"/>
      <c r="F7564" t="s">
        <v>33</v>
      </c>
      <c r="G7564"/>
      <c r="H7564">
        <v>0.2</v>
      </c>
      <c r="I7564">
        <v>0.1</v>
      </c>
      <c r="J7564" t="s">
        <v>34</v>
      </c>
      <c r="K7564">
        <v>35.492460000000001</v>
      </c>
      <c r="L7564">
        <v>-87.181020000000004</v>
      </c>
      <c r="M7564" s="100" t="s">
        <v>38382</v>
      </c>
      <c r="N7564" t="s">
        <v>26210</v>
      </c>
      <c r="O7564" t="s">
        <v>42409</v>
      </c>
      <c r="P7564">
        <v>3</v>
      </c>
      <c r="Q7564" t="s">
        <v>33921</v>
      </c>
      <c r="R7564" t="s">
        <v>25808</v>
      </c>
      <c r="S7564" t="s">
        <v>26197</v>
      </c>
      <c r="T7564"/>
      <c r="U7564" t="s">
        <v>26198</v>
      </c>
      <c r="V7564" t="s">
        <v>26199</v>
      </c>
      <c r="W7564" s="91" t="s">
        <v>22457</v>
      </c>
      <c r="X7564" s="91" t="s">
        <v>36100</v>
      </c>
      <c r="Y7564" s="97"/>
      <c r="AA7564" s="91" t="str">
        <v>SUGAR5.1T0.2MY</v>
      </c>
    </row>
    <row r="7565" spans="1:27" s="91" customFormat="1" ht="15" customHeight="1" x14ac:dyDescent="0.35">
      <c r="A7565" s="310" t="s">
        <v>41820</v>
      </c>
      <c r="B7565" s="310" t="s">
        <v>41821</v>
      </c>
      <c r="C7565" s="310" t="s">
        <v>22460</v>
      </c>
      <c r="D7565" s="310" t="s">
        <v>41822</v>
      </c>
      <c r="E7565" s="310"/>
      <c r="F7565" s="310" t="s">
        <v>75</v>
      </c>
      <c r="G7565" s="310"/>
      <c r="H7565" s="314">
        <v>3.3</v>
      </c>
      <c r="I7565" s="314">
        <v>34.1</v>
      </c>
      <c r="J7565" s="310" t="s">
        <v>277</v>
      </c>
      <c r="K7565" s="314">
        <v>36.126669999999997</v>
      </c>
      <c r="L7565" s="314">
        <v>-86.561670000000007</v>
      </c>
      <c r="M7565" s="314" t="s">
        <v>38401</v>
      </c>
      <c r="N7565" s="310" t="s">
        <v>26226</v>
      </c>
      <c r="O7565" s="310" t="s">
        <v>41823</v>
      </c>
      <c r="P7565" s="314">
        <v>2</v>
      </c>
      <c r="Q7565" s="310" t="s">
        <v>32021</v>
      </c>
      <c r="R7565" s="310" t="s">
        <v>25829</v>
      </c>
      <c r="S7565" s="310" t="s">
        <v>26197</v>
      </c>
      <c r="T7565" s="310" t="s">
        <v>27544</v>
      </c>
      <c r="U7565" s="310" t="s">
        <v>26207</v>
      </c>
      <c r="V7565" s="310" t="s">
        <v>26199</v>
      </c>
      <c r="W7565" s="91" t="s">
        <v>41824</v>
      </c>
      <c r="X7565" s="91" t="s">
        <v>41825</v>
      </c>
      <c r="Y7565" s="97"/>
      <c r="AA7565" s="91" t="str">
        <v>SUGGS003.3DA</v>
      </c>
    </row>
    <row r="7566" spans="1:27" s="91" customFormat="1" ht="15" customHeight="1" x14ac:dyDescent="0.35">
      <c r="A7566" t="s">
        <v>22459</v>
      </c>
      <c r="B7566" t="s">
        <v>22458</v>
      </c>
      <c r="C7566" t="s">
        <v>22460</v>
      </c>
      <c r="D7566" t="s">
        <v>22461</v>
      </c>
      <c r="E7566"/>
      <c r="F7566" t="s">
        <v>75</v>
      </c>
      <c r="G7566"/>
      <c r="H7566">
        <v>7.5</v>
      </c>
      <c r="I7566">
        <v>20.88</v>
      </c>
      <c r="J7566" t="s">
        <v>153</v>
      </c>
      <c r="K7566">
        <v>36.125920000000001</v>
      </c>
      <c r="L7566">
        <v>-86.520480000000006</v>
      </c>
      <c r="M7566" s="100" t="s">
        <v>38401</v>
      </c>
      <c r="N7566" t="s">
        <v>26226</v>
      </c>
      <c r="O7566" t="s">
        <v>42414</v>
      </c>
      <c r="P7566">
        <v>2</v>
      </c>
      <c r="Q7566" t="s">
        <v>26794</v>
      </c>
      <c r="R7566" t="s">
        <v>25829</v>
      </c>
      <c r="S7566" t="s">
        <v>26197</v>
      </c>
      <c r="T7566"/>
      <c r="U7566" t="s">
        <v>26198</v>
      </c>
      <c r="V7566" t="s">
        <v>26199</v>
      </c>
      <c r="W7566" s="91" t="s">
        <v>22462</v>
      </c>
      <c r="X7566" s="91" t="s">
        <v>36101</v>
      </c>
      <c r="Y7566" s="97"/>
      <c r="AA7566" s="91" t="str">
        <v>SUGGS007.5WS</v>
      </c>
    </row>
    <row r="7567" spans="1:27" s="91" customFormat="1" ht="15" customHeight="1" x14ac:dyDescent="0.35">
      <c r="A7567" t="s">
        <v>22464</v>
      </c>
      <c r="B7567" t="s">
        <v>22463</v>
      </c>
      <c r="C7567" t="s">
        <v>22460</v>
      </c>
      <c r="D7567" t="s">
        <v>22465</v>
      </c>
      <c r="E7567"/>
      <c r="F7567" t="s">
        <v>75</v>
      </c>
      <c r="G7567"/>
      <c r="H7567">
        <v>7.7</v>
      </c>
      <c r="I7567">
        <v>19.79</v>
      </c>
      <c r="J7567" t="s">
        <v>153</v>
      </c>
      <c r="K7567">
        <v>36.125259999999997</v>
      </c>
      <c r="L7567">
        <v>-86.51</v>
      </c>
      <c r="M7567" s="100" t="s">
        <v>38401</v>
      </c>
      <c r="N7567" t="s">
        <v>26226</v>
      </c>
      <c r="O7567" t="s">
        <v>42414</v>
      </c>
      <c r="P7567">
        <v>2</v>
      </c>
      <c r="Q7567" t="s">
        <v>26794</v>
      </c>
      <c r="R7567" t="s">
        <v>25829</v>
      </c>
      <c r="S7567" t="s">
        <v>26197</v>
      </c>
      <c r="T7567"/>
      <c r="U7567" t="s">
        <v>26198</v>
      </c>
      <c r="V7567" t="s">
        <v>26199</v>
      </c>
      <c r="W7567" s="91" t="s">
        <v>22466</v>
      </c>
      <c r="X7567" s="91" t="s">
        <v>36102</v>
      </c>
      <c r="Y7567" s="97"/>
      <c r="AA7567" s="91" t="str">
        <v>SUGGS007.7WS</v>
      </c>
    </row>
    <row r="7568" spans="1:27" s="91" customFormat="1" ht="15" customHeight="1" x14ac:dyDescent="0.35">
      <c r="A7568" t="s">
        <v>22468</v>
      </c>
      <c r="B7568" t="s">
        <v>22467</v>
      </c>
      <c r="C7568" t="s">
        <v>22469</v>
      </c>
      <c r="D7568" t="s">
        <v>22470</v>
      </c>
      <c r="E7568"/>
      <c r="F7568" t="s">
        <v>29086</v>
      </c>
      <c r="G7568"/>
      <c r="H7568">
        <v>0.7</v>
      </c>
      <c r="I7568">
        <v>0.3</v>
      </c>
      <c r="J7568" t="s">
        <v>690</v>
      </c>
      <c r="K7568">
        <v>36.103189999999998</v>
      </c>
      <c r="L7568">
        <v>-87.154039999999995</v>
      </c>
      <c r="M7568" s="100" t="s">
        <v>38379</v>
      </c>
      <c r="N7568" t="s">
        <v>26205</v>
      </c>
      <c r="O7568" t="s">
        <v>42415</v>
      </c>
      <c r="P7568">
        <v>1</v>
      </c>
      <c r="Q7568" t="s">
        <v>28549</v>
      </c>
      <c r="R7568" t="s">
        <v>25829</v>
      </c>
      <c r="S7568" t="s">
        <v>26197</v>
      </c>
      <c r="T7568"/>
      <c r="U7568" t="s">
        <v>26198</v>
      </c>
      <c r="V7568" t="s">
        <v>26199</v>
      </c>
      <c r="Y7568" s="97"/>
      <c r="AA7568" s="91" t="str">
        <v>SULLI0.4T0.7CH</v>
      </c>
    </row>
    <row r="7569" spans="1:27" s="91" customFormat="1" ht="15" customHeight="1" x14ac:dyDescent="0.35">
      <c r="A7569" t="s">
        <v>22472</v>
      </c>
      <c r="B7569" t="s">
        <v>22471</v>
      </c>
      <c r="C7569" t="s">
        <v>22469</v>
      </c>
      <c r="D7569" t="s">
        <v>22473</v>
      </c>
      <c r="E7569"/>
      <c r="F7569" t="s">
        <v>29086</v>
      </c>
      <c r="G7569"/>
      <c r="H7569">
        <v>0.8</v>
      </c>
      <c r="I7569">
        <v>0.3</v>
      </c>
      <c r="J7569" t="s">
        <v>690</v>
      </c>
      <c r="K7569">
        <v>36.104219999999998</v>
      </c>
      <c r="L7569">
        <v>-87.153109999999998</v>
      </c>
      <c r="M7569" s="100" t="s">
        <v>38379</v>
      </c>
      <c r="N7569" t="s">
        <v>26205</v>
      </c>
      <c r="O7569" t="s">
        <v>42415</v>
      </c>
      <c r="P7569">
        <v>1</v>
      </c>
      <c r="Q7569" t="s">
        <v>28549</v>
      </c>
      <c r="R7569" t="s">
        <v>25829</v>
      </c>
      <c r="S7569" t="s">
        <v>26197</v>
      </c>
      <c r="T7569"/>
      <c r="U7569" t="s">
        <v>26198</v>
      </c>
      <c r="V7569" t="s">
        <v>26199</v>
      </c>
      <c r="Y7569" s="97"/>
      <c r="AA7569" s="91" t="str">
        <v>SULLI0.4T0.8CH</v>
      </c>
    </row>
    <row r="7570" spans="1:27" s="91" customFormat="1" ht="15" customHeight="1" x14ac:dyDescent="0.35">
      <c r="A7570" t="s">
        <v>22475</v>
      </c>
      <c r="B7570" t="s">
        <v>22474</v>
      </c>
      <c r="C7570" t="s">
        <v>22476</v>
      </c>
      <c r="D7570" t="s">
        <v>22477</v>
      </c>
      <c r="E7570"/>
      <c r="F7570" t="s">
        <v>29083</v>
      </c>
      <c r="G7570"/>
      <c r="H7570">
        <v>0.1</v>
      </c>
      <c r="I7570">
        <v>3.13</v>
      </c>
      <c r="J7570" t="s">
        <v>690</v>
      </c>
      <c r="K7570">
        <v>36.09639</v>
      </c>
      <c r="L7570">
        <v>-87.140833000000001</v>
      </c>
      <c r="M7570" s="100" t="s">
        <v>38379</v>
      </c>
      <c r="N7570" t="s">
        <v>26205</v>
      </c>
      <c r="O7570" t="s">
        <v>42415</v>
      </c>
      <c r="P7570">
        <v>1</v>
      </c>
      <c r="Q7570" t="s">
        <v>28549</v>
      </c>
      <c r="R7570" t="s">
        <v>25829</v>
      </c>
      <c r="S7570" t="s">
        <v>26197</v>
      </c>
      <c r="T7570"/>
      <c r="U7570" t="s">
        <v>26198</v>
      </c>
      <c r="V7570" t="s">
        <v>26199</v>
      </c>
      <c r="Y7570" s="97"/>
      <c r="AA7570" s="91" t="str">
        <v>SULLI000.1CH</v>
      </c>
    </row>
    <row r="7571" spans="1:27" s="91" customFormat="1" ht="15" customHeight="1" x14ac:dyDescent="0.35">
      <c r="A7571" t="s">
        <v>22479</v>
      </c>
      <c r="B7571" t="s">
        <v>22478</v>
      </c>
      <c r="C7571" t="s">
        <v>22476</v>
      </c>
      <c r="D7571" t="s">
        <v>11635</v>
      </c>
      <c r="E7571"/>
      <c r="F7571" t="s">
        <v>29083</v>
      </c>
      <c r="G7571"/>
      <c r="H7571">
        <v>0.1</v>
      </c>
      <c r="I7571">
        <v>8.33</v>
      </c>
      <c r="J7571" t="s">
        <v>166</v>
      </c>
      <c r="K7571">
        <v>36.365870000000001</v>
      </c>
      <c r="L7571">
        <v>-87.500990000000002</v>
      </c>
      <c r="M7571" s="100" t="s">
        <v>38380</v>
      </c>
      <c r="N7571" t="s">
        <v>26208</v>
      </c>
      <c r="O7571" t="s">
        <v>42416</v>
      </c>
      <c r="P7571">
        <v>5</v>
      </c>
      <c r="Q7571" t="s">
        <v>28550</v>
      </c>
      <c r="R7571" t="s">
        <v>25829</v>
      </c>
      <c r="S7571" t="s">
        <v>26197</v>
      </c>
      <c r="T7571"/>
      <c r="U7571" t="s">
        <v>26198</v>
      </c>
      <c r="V7571" t="s">
        <v>26199</v>
      </c>
      <c r="Y7571" s="97"/>
      <c r="AA7571" s="91" t="str">
        <v>SULLI000.1MT</v>
      </c>
    </row>
    <row r="7572" spans="1:27" s="91" customFormat="1" ht="15" customHeight="1" x14ac:dyDescent="0.35">
      <c r="A7572" t="s">
        <v>22481</v>
      </c>
      <c r="B7572" t="s">
        <v>22480</v>
      </c>
      <c r="C7572" t="s">
        <v>22476</v>
      </c>
      <c r="D7572" t="s">
        <v>22482</v>
      </c>
      <c r="E7572"/>
      <c r="F7572" t="s">
        <v>75</v>
      </c>
      <c r="G7572"/>
      <c r="H7572">
        <v>0.1</v>
      </c>
      <c r="I7572">
        <v>2.35</v>
      </c>
      <c r="J7572" t="s">
        <v>153</v>
      </c>
      <c r="K7572">
        <v>36.193159999999999</v>
      </c>
      <c r="L7572">
        <v>-86.455280000000002</v>
      </c>
      <c r="M7572" s="100" t="s">
        <v>38431</v>
      </c>
      <c r="N7572" t="s">
        <v>26295</v>
      </c>
      <c r="O7572" t="s">
        <v>42232</v>
      </c>
      <c r="P7572">
        <v>4</v>
      </c>
      <c r="Q7572" t="s">
        <v>33922</v>
      </c>
      <c r="R7572" t="s">
        <v>25829</v>
      </c>
      <c r="S7572" t="s">
        <v>26197</v>
      </c>
      <c r="T7572"/>
      <c r="U7572" t="s">
        <v>26198</v>
      </c>
      <c r="V7572" t="s">
        <v>26199</v>
      </c>
      <c r="Y7572" s="97"/>
      <c r="AA7572" s="91" t="str">
        <v>SULLI000.1WS</v>
      </c>
    </row>
    <row r="7573" spans="1:27" s="91" customFormat="1" ht="15" customHeight="1" x14ac:dyDescent="0.35">
      <c r="A7573" s="310" t="s">
        <v>40272</v>
      </c>
      <c r="B7573" s="310" t="s">
        <v>40273</v>
      </c>
      <c r="C7573" s="310" t="s">
        <v>40274</v>
      </c>
      <c r="D7573" s="310" t="s">
        <v>40275</v>
      </c>
      <c r="E7573" s="310"/>
      <c r="F7573" s="310" t="s">
        <v>75</v>
      </c>
      <c r="G7573" s="310"/>
      <c r="H7573" s="314">
        <v>0.4</v>
      </c>
      <c r="I7573" s="314">
        <v>0.18</v>
      </c>
      <c r="J7573" s="310" t="s">
        <v>153</v>
      </c>
      <c r="K7573" s="314">
        <v>36.174399999999999</v>
      </c>
      <c r="L7573" s="314">
        <v>-86.457899999999995</v>
      </c>
      <c r="M7573" s="314" t="s">
        <v>38431</v>
      </c>
      <c r="N7573" s="310" t="s">
        <v>26295</v>
      </c>
      <c r="O7573" s="310" t="s">
        <v>38744</v>
      </c>
      <c r="P7573" s="314">
        <v>4</v>
      </c>
      <c r="Q7573" s="310" t="s">
        <v>33922</v>
      </c>
      <c r="R7573" s="310" t="s">
        <v>25829</v>
      </c>
      <c r="S7573" s="310" t="s">
        <v>26197</v>
      </c>
      <c r="T7573" s="310"/>
      <c r="U7573" s="310" t="s">
        <v>26198</v>
      </c>
      <c r="V7573" s="310" t="s">
        <v>26199</v>
      </c>
      <c r="Y7573" s="97"/>
      <c r="AA7573" s="91" t="str">
        <v>SULLI1.2T0.4WS</v>
      </c>
    </row>
    <row r="7574" spans="1:27" s="91" customFormat="1" ht="15" customHeight="1" x14ac:dyDescent="0.35">
      <c r="A7574" s="310" t="s">
        <v>40276</v>
      </c>
      <c r="B7574" s="310" t="s">
        <v>40277</v>
      </c>
      <c r="C7574" s="310" t="s">
        <v>40274</v>
      </c>
      <c r="D7574" s="310" t="s">
        <v>40278</v>
      </c>
      <c r="E7574" s="310"/>
      <c r="F7574" s="310" t="s">
        <v>75</v>
      </c>
      <c r="G7574" s="310"/>
      <c r="H7574" s="314">
        <v>0.5</v>
      </c>
      <c r="I7574" s="314">
        <v>0.18</v>
      </c>
      <c r="J7574" s="310" t="s">
        <v>153</v>
      </c>
      <c r="K7574" s="314">
        <v>36.174500000000002</v>
      </c>
      <c r="L7574" s="314">
        <v>-86.4589</v>
      </c>
      <c r="M7574" s="314" t="s">
        <v>38431</v>
      </c>
      <c r="N7574" s="310" t="s">
        <v>26295</v>
      </c>
      <c r="O7574" s="310" t="s">
        <v>38744</v>
      </c>
      <c r="P7574" s="314">
        <v>4</v>
      </c>
      <c r="Q7574" s="310" t="s">
        <v>33922</v>
      </c>
      <c r="R7574" s="310" t="s">
        <v>25829</v>
      </c>
      <c r="S7574" s="310" t="s">
        <v>26197</v>
      </c>
      <c r="T7574" s="310"/>
      <c r="U7574" s="310" t="s">
        <v>26198</v>
      </c>
      <c r="V7574" s="310" t="s">
        <v>26199</v>
      </c>
      <c r="Y7574" s="97"/>
      <c r="AA7574" s="91" t="str">
        <v>SULLI1.2T0.5WS</v>
      </c>
    </row>
    <row r="7575" spans="1:27" s="91" customFormat="1" ht="15" customHeight="1" x14ac:dyDescent="0.35">
      <c r="A7575" t="s">
        <v>22484</v>
      </c>
      <c r="B7575" t="s">
        <v>22483</v>
      </c>
      <c r="C7575" t="s">
        <v>22485</v>
      </c>
      <c r="D7575" t="s">
        <v>41826</v>
      </c>
      <c r="E7575"/>
      <c r="F7575" t="s">
        <v>929</v>
      </c>
      <c r="G7575"/>
      <c r="H7575"/>
      <c r="I7575">
        <v>0.56999999999999995</v>
      </c>
      <c r="J7575" t="s">
        <v>3295</v>
      </c>
      <c r="K7575">
        <v>35.629440000000002</v>
      </c>
      <c r="L7575">
        <v>-89.843050000000005</v>
      </c>
      <c r="M7575" s="100" t="s">
        <v>38450</v>
      </c>
      <c r="N7575" t="s">
        <v>26319</v>
      </c>
      <c r="O7575" t="s">
        <v>42417</v>
      </c>
      <c r="P7575">
        <v>4</v>
      </c>
      <c r="Q7575" t="s">
        <v>31719</v>
      </c>
      <c r="R7575" t="s">
        <v>25816</v>
      </c>
      <c r="S7575" t="s">
        <v>26197</v>
      </c>
      <c r="T7575" t="s">
        <v>28552</v>
      </c>
      <c r="U7575" t="s">
        <v>26207</v>
      </c>
      <c r="V7575" t="s">
        <v>26199</v>
      </c>
      <c r="W7575" s="91" t="s">
        <v>22484</v>
      </c>
      <c r="X7575" s="91" t="s">
        <v>33923</v>
      </c>
      <c r="Y7575" s="97"/>
      <c r="AA7575" s="91" t="str">
        <v>SULLIVANSPOND</v>
      </c>
    </row>
    <row r="7576" spans="1:27" s="91" customFormat="1" ht="15" customHeight="1" x14ac:dyDescent="0.35">
      <c r="A7576" t="s">
        <v>22488</v>
      </c>
      <c r="B7576" t="s">
        <v>22487</v>
      </c>
      <c r="C7576" t="s">
        <v>22489</v>
      </c>
      <c r="D7576" t="s">
        <v>22490</v>
      </c>
      <c r="E7576"/>
      <c r="F7576" t="s">
        <v>29083</v>
      </c>
      <c r="G7576"/>
      <c r="H7576">
        <v>0.1</v>
      </c>
      <c r="I7576">
        <v>3.55</v>
      </c>
      <c r="J7576" t="s">
        <v>277</v>
      </c>
      <c r="K7576">
        <v>36.367199999999997</v>
      </c>
      <c r="L7576">
        <v>-86.858069999999998</v>
      </c>
      <c r="M7576" s="100" t="s">
        <v>38414</v>
      </c>
      <c r="N7576" t="s">
        <v>26254</v>
      </c>
      <c r="O7576" t="s">
        <v>42418</v>
      </c>
      <c r="P7576">
        <v>5</v>
      </c>
      <c r="Q7576" t="s">
        <v>28402</v>
      </c>
      <c r="R7576" t="s">
        <v>25829</v>
      </c>
      <c r="S7576" t="s">
        <v>26197</v>
      </c>
      <c r="T7576"/>
      <c r="U7576" t="s">
        <v>26198</v>
      </c>
      <c r="V7576" t="s">
        <v>26199</v>
      </c>
      <c r="Y7576" s="97"/>
      <c r="AA7576" s="91" t="str">
        <v>SULPH000.1DA</v>
      </c>
    </row>
    <row r="7577" spans="1:27" s="91" customFormat="1" ht="15" customHeight="1" x14ac:dyDescent="0.35">
      <c r="A7577" t="s">
        <v>22492</v>
      </c>
      <c r="B7577" t="s">
        <v>22491</v>
      </c>
      <c r="C7577" t="s">
        <v>22493</v>
      </c>
      <c r="D7577" t="s">
        <v>15087</v>
      </c>
      <c r="E7577"/>
      <c r="F7577" t="s">
        <v>29089</v>
      </c>
      <c r="G7577"/>
      <c r="H7577">
        <v>0.1</v>
      </c>
      <c r="I7577">
        <v>0.95</v>
      </c>
      <c r="J7577" t="s">
        <v>583</v>
      </c>
      <c r="K7577">
        <v>35.126579999999997</v>
      </c>
      <c r="L7577">
        <v>-85.390159999999995</v>
      </c>
      <c r="M7577" s="100" t="s">
        <v>38386</v>
      </c>
      <c r="N7577" t="s">
        <v>29084</v>
      </c>
      <c r="O7577" t="s">
        <v>42396</v>
      </c>
      <c r="P7577">
        <v>4</v>
      </c>
      <c r="Q7577" t="s">
        <v>33924</v>
      </c>
      <c r="R7577" t="s">
        <v>25802</v>
      </c>
      <c r="S7577" t="s">
        <v>26197</v>
      </c>
      <c r="T7577"/>
      <c r="U7577" t="s">
        <v>26198</v>
      </c>
      <c r="V7577" t="s">
        <v>26199</v>
      </c>
      <c r="Y7577" s="97"/>
      <c r="AA7577" s="91" t="str">
        <v>SULPH000.1MI</v>
      </c>
    </row>
    <row r="7578" spans="1:27" s="91" customFormat="1" ht="15" customHeight="1" x14ac:dyDescent="0.35">
      <c r="A7578" t="s">
        <v>22495</v>
      </c>
      <c r="B7578" t="s">
        <v>22494</v>
      </c>
      <c r="C7578" t="s">
        <v>22486</v>
      </c>
      <c r="D7578" t="s">
        <v>22496</v>
      </c>
      <c r="E7578"/>
      <c r="F7578" t="s">
        <v>29088</v>
      </c>
      <c r="G7578"/>
      <c r="H7578">
        <v>0.1</v>
      </c>
      <c r="I7578">
        <v>216.28</v>
      </c>
      <c r="J7578" t="s">
        <v>793</v>
      </c>
      <c r="K7578">
        <v>36.554169999999999</v>
      </c>
      <c r="L7578">
        <v>-87.140280000000004</v>
      </c>
      <c r="M7578" s="100" t="s">
        <v>38413</v>
      </c>
      <c r="N7578" t="s">
        <v>26250</v>
      </c>
      <c r="O7578" t="s">
        <v>42397</v>
      </c>
      <c r="P7578">
        <v>4</v>
      </c>
      <c r="Q7578" t="s">
        <v>28553</v>
      </c>
      <c r="R7578" t="s">
        <v>25829</v>
      </c>
      <c r="S7578" t="s">
        <v>26197</v>
      </c>
      <c r="T7578"/>
      <c r="U7578" t="s">
        <v>26198</v>
      </c>
      <c r="V7578" t="s">
        <v>26199</v>
      </c>
      <c r="W7578" s="91" t="s">
        <v>22497</v>
      </c>
      <c r="X7578" s="91" t="s">
        <v>33925</v>
      </c>
      <c r="Y7578" s="97"/>
      <c r="AA7578" s="91" t="str">
        <v>SULPH000.1RN</v>
      </c>
    </row>
    <row r="7579" spans="1:27" s="91" customFormat="1" ht="15" customHeight="1" x14ac:dyDescent="0.35">
      <c r="A7579" t="s">
        <v>22499</v>
      </c>
      <c r="B7579" t="s">
        <v>22498</v>
      </c>
      <c r="C7579" t="s">
        <v>22486</v>
      </c>
      <c r="D7579" t="s">
        <v>22500</v>
      </c>
      <c r="E7579"/>
      <c r="F7579" t="s">
        <v>29088</v>
      </c>
      <c r="G7579"/>
      <c r="H7579">
        <v>0.2</v>
      </c>
      <c r="I7579">
        <v>214.09</v>
      </c>
      <c r="J7579" t="s">
        <v>793</v>
      </c>
      <c r="K7579">
        <v>36.552709999999998</v>
      </c>
      <c r="L7579">
        <v>-87.137060000000005</v>
      </c>
      <c r="M7579" s="100" t="s">
        <v>38413</v>
      </c>
      <c r="N7579" t="s">
        <v>26250</v>
      </c>
      <c r="O7579" t="s">
        <v>42397</v>
      </c>
      <c r="P7579">
        <v>4</v>
      </c>
      <c r="Q7579" t="s">
        <v>28553</v>
      </c>
      <c r="R7579" t="s">
        <v>25829</v>
      </c>
      <c r="S7579" t="s">
        <v>26197</v>
      </c>
      <c r="T7579"/>
      <c r="U7579" t="s">
        <v>26198</v>
      </c>
      <c r="V7579" t="s">
        <v>26199</v>
      </c>
      <c r="X7579" s="91" t="s">
        <v>34418</v>
      </c>
      <c r="Y7579" s="97"/>
      <c r="AA7579" s="91" t="str">
        <v>SULPH000.2RN</v>
      </c>
    </row>
    <row r="7580" spans="1:27" s="91" customFormat="1" ht="15" customHeight="1" x14ac:dyDescent="0.35">
      <c r="A7580" t="s">
        <v>22502</v>
      </c>
      <c r="B7580" t="s">
        <v>22501</v>
      </c>
      <c r="C7580" t="s">
        <v>22486</v>
      </c>
      <c r="D7580" t="s">
        <v>22503</v>
      </c>
      <c r="E7580"/>
      <c r="F7580" t="s">
        <v>29083</v>
      </c>
      <c r="G7580"/>
      <c r="H7580">
        <v>0.3</v>
      </c>
      <c r="I7580">
        <v>19.760000000000002</v>
      </c>
      <c r="J7580" t="s">
        <v>203</v>
      </c>
      <c r="K7580">
        <v>35.770833000000003</v>
      </c>
      <c r="L7580">
        <v>-87.615278000000004</v>
      </c>
      <c r="M7580" s="100" t="s">
        <v>38382</v>
      </c>
      <c r="N7580" t="s">
        <v>26210</v>
      </c>
      <c r="O7580" t="s">
        <v>42398</v>
      </c>
      <c r="P7580">
        <v>3</v>
      </c>
      <c r="Q7580" t="s">
        <v>33926</v>
      </c>
      <c r="R7580" t="s">
        <v>25808</v>
      </c>
      <c r="S7580" t="s">
        <v>26197</v>
      </c>
      <c r="T7580"/>
      <c r="U7580" t="s">
        <v>26198</v>
      </c>
      <c r="V7580" t="s">
        <v>26199</v>
      </c>
      <c r="X7580" s="91" t="s">
        <v>33927</v>
      </c>
      <c r="Y7580" s="97"/>
      <c r="AA7580" s="91" t="str">
        <v>SULPH000.3HI</v>
      </c>
    </row>
    <row r="7581" spans="1:27" s="91" customFormat="1" ht="15" customHeight="1" x14ac:dyDescent="0.35">
      <c r="A7581" t="s">
        <v>22505</v>
      </c>
      <c r="B7581" t="s">
        <v>22504</v>
      </c>
      <c r="C7581" t="s">
        <v>22506</v>
      </c>
      <c r="D7581" t="s">
        <v>2308</v>
      </c>
      <c r="E7581"/>
      <c r="F7581" t="s">
        <v>29083</v>
      </c>
      <c r="G7581"/>
      <c r="H7581">
        <v>1.6</v>
      </c>
      <c r="I7581">
        <v>13.56</v>
      </c>
      <c r="J7581" t="s">
        <v>121</v>
      </c>
      <c r="K7581">
        <v>36.185000000000002</v>
      </c>
      <c r="L7581">
        <v>-87.966499999999996</v>
      </c>
      <c r="M7581" s="100" t="s">
        <v>38392</v>
      </c>
      <c r="N7581" t="s">
        <v>26221</v>
      </c>
      <c r="O7581" t="s">
        <v>42399</v>
      </c>
      <c r="P7581">
        <v>3</v>
      </c>
      <c r="Q7581" t="s">
        <v>28585</v>
      </c>
      <c r="R7581" t="s">
        <v>25816</v>
      </c>
      <c r="S7581" t="s">
        <v>26197</v>
      </c>
      <c r="T7581" t="s">
        <v>26375</v>
      </c>
      <c r="U7581" t="s">
        <v>26207</v>
      </c>
      <c r="V7581" t="s">
        <v>26199</v>
      </c>
      <c r="W7581" s="91" t="s">
        <v>22507</v>
      </c>
      <c r="X7581" s="91" t="s">
        <v>36103</v>
      </c>
      <c r="Y7581" s="97"/>
      <c r="AA7581" s="91" t="str">
        <v>SULPH001.6BN</v>
      </c>
    </row>
    <row r="7582" spans="1:27" s="91" customFormat="1" ht="15" customHeight="1" x14ac:dyDescent="0.35">
      <c r="A7582" t="s">
        <v>22509</v>
      </c>
      <c r="B7582" t="s">
        <v>22508</v>
      </c>
      <c r="C7582" t="s">
        <v>22506</v>
      </c>
      <c r="D7582" t="s">
        <v>22510</v>
      </c>
      <c r="E7582"/>
      <c r="F7582" t="s">
        <v>33</v>
      </c>
      <c r="G7582"/>
      <c r="H7582">
        <v>1.6</v>
      </c>
      <c r="I7582">
        <v>4.08</v>
      </c>
      <c r="J7582" t="s">
        <v>277</v>
      </c>
      <c r="K7582">
        <v>36.209167000000001</v>
      </c>
      <c r="L7582">
        <v>-86.922499999999999</v>
      </c>
      <c r="M7582" s="100" t="s">
        <v>38414</v>
      </c>
      <c r="N7582" t="s">
        <v>26254</v>
      </c>
      <c r="O7582" t="s">
        <v>42400</v>
      </c>
      <c r="P7582">
        <v>5</v>
      </c>
      <c r="Q7582" t="s">
        <v>28554</v>
      </c>
      <c r="R7582" t="s">
        <v>25829</v>
      </c>
      <c r="S7582" t="s">
        <v>26197</v>
      </c>
      <c r="T7582"/>
      <c r="U7582" t="s">
        <v>26198</v>
      </c>
      <c r="V7582" t="s">
        <v>26199</v>
      </c>
      <c r="W7582" s="91" t="s">
        <v>36104</v>
      </c>
      <c r="X7582" s="91" t="s">
        <v>33928</v>
      </c>
      <c r="Y7582" s="97"/>
      <c r="AA7582" s="91" t="str">
        <v>SULPH001.6DA</v>
      </c>
    </row>
    <row r="7583" spans="1:27" s="91" customFormat="1" ht="15" customHeight="1" x14ac:dyDescent="0.35">
      <c r="A7583" t="s">
        <v>22512</v>
      </c>
      <c r="B7583" t="s">
        <v>22511</v>
      </c>
      <c r="C7583" t="s">
        <v>22506</v>
      </c>
      <c r="D7583" t="s">
        <v>22513</v>
      </c>
      <c r="E7583"/>
      <c r="F7583" t="s">
        <v>29083</v>
      </c>
      <c r="G7583"/>
      <c r="H7583">
        <v>2.4</v>
      </c>
      <c r="I7583">
        <v>11.1</v>
      </c>
      <c r="J7583" t="s">
        <v>121</v>
      </c>
      <c r="K7583">
        <v>36.183799999999998</v>
      </c>
      <c r="L7583">
        <v>-87.979600000000005</v>
      </c>
      <c r="M7583" s="100" t="s">
        <v>38392</v>
      </c>
      <c r="N7583" t="s">
        <v>26221</v>
      </c>
      <c r="O7583" t="s">
        <v>42399</v>
      </c>
      <c r="P7583">
        <v>3</v>
      </c>
      <c r="Q7583" t="s">
        <v>29390</v>
      </c>
      <c r="R7583" t="s">
        <v>25816</v>
      </c>
      <c r="S7583" t="s">
        <v>26197</v>
      </c>
      <c r="T7583"/>
      <c r="U7583" t="s">
        <v>26198</v>
      </c>
      <c r="V7583" t="s">
        <v>26199</v>
      </c>
      <c r="W7583" s="91" t="s">
        <v>36105</v>
      </c>
      <c r="X7583" s="91" t="s">
        <v>33929</v>
      </c>
      <c r="Y7583" s="97"/>
      <c r="AA7583" s="91" t="str">
        <v>SULPH002.4BN</v>
      </c>
    </row>
    <row r="7584" spans="1:27" s="91" customFormat="1" ht="15" customHeight="1" x14ac:dyDescent="0.35">
      <c r="A7584" t="s">
        <v>22515</v>
      </c>
      <c r="B7584" t="s">
        <v>22514</v>
      </c>
      <c r="C7584" t="s">
        <v>22506</v>
      </c>
      <c r="D7584" t="s">
        <v>22516</v>
      </c>
      <c r="E7584"/>
      <c r="F7584" t="s">
        <v>29083</v>
      </c>
      <c r="G7584"/>
      <c r="H7584">
        <v>2.4</v>
      </c>
      <c r="I7584">
        <v>2.02</v>
      </c>
      <c r="J7584" t="s">
        <v>690</v>
      </c>
      <c r="K7584">
        <v>36.188009999999998</v>
      </c>
      <c r="L7584">
        <v>-87.135679999999994</v>
      </c>
      <c r="M7584" s="100" t="s">
        <v>38379</v>
      </c>
      <c r="N7584" t="s">
        <v>26205</v>
      </c>
      <c r="O7584" t="s">
        <v>42524</v>
      </c>
      <c r="P7584">
        <v>1</v>
      </c>
      <c r="Q7584" t="s">
        <v>33930</v>
      </c>
      <c r="R7584" t="s">
        <v>25829</v>
      </c>
      <c r="S7584" t="s">
        <v>26197</v>
      </c>
      <c r="T7584"/>
      <c r="U7584" t="s">
        <v>26198</v>
      </c>
      <c r="V7584" t="s">
        <v>26199</v>
      </c>
      <c r="Y7584" s="97"/>
      <c r="AA7584" s="91" t="str">
        <v>SULPH002.4CH</v>
      </c>
    </row>
    <row r="7585" spans="1:27" s="91" customFormat="1" ht="15" customHeight="1" x14ac:dyDescent="0.35">
      <c r="A7585" t="s">
        <v>22518</v>
      </c>
      <c r="B7585" t="s">
        <v>22517</v>
      </c>
      <c r="C7585" t="s">
        <v>22506</v>
      </c>
      <c r="D7585" t="s">
        <v>22519</v>
      </c>
      <c r="E7585"/>
      <c r="F7585" t="s">
        <v>29083</v>
      </c>
      <c r="G7585"/>
      <c r="H7585">
        <v>4.3</v>
      </c>
      <c r="I7585">
        <v>1.37</v>
      </c>
      <c r="J7585" t="s">
        <v>121</v>
      </c>
      <c r="K7585">
        <v>36.1783</v>
      </c>
      <c r="L7585">
        <v>-88.009500000000003</v>
      </c>
      <c r="M7585" s="100" t="s">
        <v>38392</v>
      </c>
      <c r="N7585" t="s">
        <v>26221</v>
      </c>
      <c r="O7585" t="s">
        <v>42399</v>
      </c>
      <c r="P7585">
        <v>3</v>
      </c>
      <c r="Q7585" t="s">
        <v>29390</v>
      </c>
      <c r="R7585" t="s">
        <v>25816</v>
      </c>
      <c r="S7585" t="s">
        <v>26197</v>
      </c>
      <c r="T7585"/>
      <c r="U7585" t="s">
        <v>26198</v>
      </c>
      <c r="V7585" t="s">
        <v>26199</v>
      </c>
      <c r="W7585" s="91" t="s">
        <v>22520</v>
      </c>
      <c r="X7585" s="91" t="s">
        <v>33931</v>
      </c>
      <c r="Y7585" s="97"/>
      <c r="AA7585" s="91" t="str">
        <v>SULPH004.3BN</v>
      </c>
    </row>
    <row r="7586" spans="1:27" s="91" customFormat="1" ht="15" customHeight="1" x14ac:dyDescent="0.35">
      <c r="A7586" t="s">
        <v>22522</v>
      </c>
      <c r="B7586" t="s">
        <v>22521</v>
      </c>
      <c r="C7586" t="s">
        <v>22486</v>
      </c>
      <c r="D7586" t="s">
        <v>22523</v>
      </c>
      <c r="E7586"/>
      <c r="F7586" t="s">
        <v>29083</v>
      </c>
      <c r="G7586"/>
      <c r="H7586">
        <v>10.3</v>
      </c>
      <c r="I7586">
        <v>187.08</v>
      </c>
      <c r="J7586" t="s">
        <v>793</v>
      </c>
      <c r="K7586">
        <v>36.515278000000002</v>
      </c>
      <c r="L7586">
        <v>-87.059449000000001</v>
      </c>
      <c r="M7586" s="100" t="s">
        <v>38413</v>
      </c>
      <c r="N7586" t="s">
        <v>26250</v>
      </c>
      <c r="O7586" t="s">
        <v>42397</v>
      </c>
      <c r="P7586">
        <v>4</v>
      </c>
      <c r="Q7586" t="s">
        <v>28553</v>
      </c>
      <c r="R7586" t="s">
        <v>25829</v>
      </c>
      <c r="S7586" t="s">
        <v>26197</v>
      </c>
      <c r="T7586"/>
      <c r="U7586" t="s">
        <v>26198</v>
      </c>
      <c r="V7586" t="s">
        <v>26199</v>
      </c>
      <c r="W7586" s="91" t="s">
        <v>22524</v>
      </c>
      <c r="X7586" s="91" t="s">
        <v>33932</v>
      </c>
      <c r="Y7586" s="97"/>
      <c r="AA7586" s="91" t="str">
        <v>SULPH010.3RN</v>
      </c>
    </row>
    <row r="7587" spans="1:27" s="91" customFormat="1" ht="15" customHeight="1" x14ac:dyDescent="0.35">
      <c r="A7587" t="s">
        <v>22526</v>
      </c>
      <c r="B7587" t="s">
        <v>22525</v>
      </c>
      <c r="C7587" t="s">
        <v>22527</v>
      </c>
      <c r="D7587" t="s">
        <v>22528</v>
      </c>
      <c r="E7587" t="s">
        <v>26424</v>
      </c>
      <c r="F7587" t="s">
        <v>29088</v>
      </c>
      <c r="G7587"/>
      <c r="H7587">
        <v>0.1</v>
      </c>
      <c r="I7587">
        <v>0.86</v>
      </c>
      <c r="J7587" t="s">
        <v>793</v>
      </c>
      <c r="K7587">
        <v>36.514600000000002</v>
      </c>
      <c r="L7587">
        <v>-87.056950000000001</v>
      </c>
      <c r="M7587" s="100" t="s">
        <v>38413</v>
      </c>
      <c r="N7587" t="s">
        <v>26250</v>
      </c>
      <c r="O7587" t="s">
        <v>42397</v>
      </c>
      <c r="P7587">
        <v>4</v>
      </c>
      <c r="Q7587" t="s">
        <v>33933</v>
      </c>
      <c r="R7587" t="s">
        <v>25829</v>
      </c>
      <c r="S7587" t="s">
        <v>26197</v>
      </c>
      <c r="T7587"/>
      <c r="U7587" t="s">
        <v>26198</v>
      </c>
      <c r="V7587" t="s">
        <v>26199</v>
      </c>
      <c r="W7587" s="91" t="s">
        <v>22529</v>
      </c>
      <c r="X7587" s="91" t="s">
        <v>33934</v>
      </c>
      <c r="Y7587" s="97"/>
      <c r="AA7587" s="91" t="str">
        <v>SULPH013.2T0.1RN</v>
      </c>
    </row>
    <row r="7588" spans="1:27" s="91" customFormat="1" ht="15" customHeight="1" x14ac:dyDescent="0.35">
      <c r="A7588" t="s">
        <v>36769</v>
      </c>
      <c r="B7588" t="s">
        <v>36770</v>
      </c>
      <c r="C7588" t="s">
        <v>22486</v>
      </c>
      <c r="D7588" t="s">
        <v>36771</v>
      </c>
      <c r="E7588"/>
      <c r="F7588" t="s">
        <v>29088</v>
      </c>
      <c r="G7588"/>
      <c r="H7588">
        <v>17.100000000000001</v>
      </c>
      <c r="I7588">
        <v>130.6</v>
      </c>
      <c r="J7588" t="s">
        <v>793</v>
      </c>
      <c r="K7588">
        <v>36.513640000000002</v>
      </c>
      <c r="L7588">
        <v>-86.997659999999996</v>
      </c>
      <c r="M7588" s="100" t="s">
        <v>38413</v>
      </c>
      <c r="N7588" t="s">
        <v>26250</v>
      </c>
      <c r="O7588" t="s">
        <v>42941</v>
      </c>
      <c r="P7588">
        <v>4</v>
      </c>
      <c r="Q7588" t="s">
        <v>33935</v>
      </c>
      <c r="R7588" t="s">
        <v>25829</v>
      </c>
      <c r="S7588" t="s">
        <v>26197</v>
      </c>
      <c r="T7588"/>
      <c r="U7588" t="s">
        <v>26198</v>
      </c>
      <c r="V7588" t="s">
        <v>26199</v>
      </c>
      <c r="Y7588" s="97"/>
      <c r="AA7588" s="91" t="str">
        <v>SULPH017.1RN</v>
      </c>
    </row>
    <row r="7589" spans="1:27" s="91" customFormat="1" ht="15" customHeight="1" x14ac:dyDescent="0.35">
      <c r="A7589" t="s">
        <v>22531</v>
      </c>
      <c r="B7589" t="s">
        <v>22530</v>
      </c>
      <c r="C7589" t="s">
        <v>22486</v>
      </c>
      <c r="D7589" t="s">
        <v>22532</v>
      </c>
      <c r="E7589"/>
      <c r="F7589" t="s">
        <v>29088</v>
      </c>
      <c r="G7589"/>
      <c r="H7589">
        <v>21.2</v>
      </c>
      <c r="I7589">
        <v>127.76</v>
      </c>
      <c r="J7589" t="s">
        <v>793</v>
      </c>
      <c r="K7589">
        <v>36.50712</v>
      </c>
      <c r="L7589">
        <v>-86.958460000000002</v>
      </c>
      <c r="M7589" s="100" t="s">
        <v>38413</v>
      </c>
      <c r="N7589" t="s">
        <v>26250</v>
      </c>
      <c r="O7589" t="s">
        <v>42941</v>
      </c>
      <c r="P7589">
        <v>4</v>
      </c>
      <c r="Q7589" t="s">
        <v>33935</v>
      </c>
      <c r="R7589" t="s">
        <v>25829</v>
      </c>
      <c r="S7589" t="s">
        <v>26197</v>
      </c>
      <c r="T7589"/>
      <c r="U7589" t="s">
        <v>26198</v>
      </c>
      <c r="V7589" t="s">
        <v>26199</v>
      </c>
      <c r="W7589" s="91" t="s">
        <v>22533</v>
      </c>
      <c r="X7589" s="91" t="s">
        <v>36106</v>
      </c>
      <c r="Y7589" s="97"/>
      <c r="AA7589" s="91" t="str">
        <v>SULPH021.2RN</v>
      </c>
    </row>
    <row r="7590" spans="1:27" s="91" customFormat="1" ht="15" customHeight="1" x14ac:dyDescent="0.35">
      <c r="A7590" t="s">
        <v>22535</v>
      </c>
      <c r="B7590" t="s">
        <v>22534</v>
      </c>
      <c r="C7590" t="s">
        <v>22486</v>
      </c>
      <c r="D7590" t="s">
        <v>22536</v>
      </c>
      <c r="E7590"/>
      <c r="F7590" t="s">
        <v>29088</v>
      </c>
      <c r="G7590"/>
      <c r="H7590">
        <v>23.2</v>
      </c>
      <c r="I7590">
        <v>87.23</v>
      </c>
      <c r="J7590" t="s">
        <v>793</v>
      </c>
      <c r="K7590">
        <v>36.50629</v>
      </c>
      <c r="L7590">
        <v>-86.943749999999994</v>
      </c>
      <c r="M7590" s="100" t="s">
        <v>38413</v>
      </c>
      <c r="N7590" t="s">
        <v>26250</v>
      </c>
      <c r="O7590" t="s">
        <v>42371</v>
      </c>
      <c r="P7590">
        <v>4</v>
      </c>
      <c r="Q7590" t="s">
        <v>28555</v>
      </c>
      <c r="R7590" t="s">
        <v>25829</v>
      </c>
      <c r="S7590" t="s">
        <v>26197</v>
      </c>
      <c r="T7590"/>
      <c r="U7590" t="s">
        <v>26198</v>
      </c>
      <c r="V7590" t="s">
        <v>26199</v>
      </c>
      <c r="W7590" s="91" t="s">
        <v>22537</v>
      </c>
      <c r="X7590" s="91" t="s">
        <v>36107</v>
      </c>
      <c r="Y7590" s="97"/>
      <c r="AA7590" s="91" t="str">
        <v>SULPH023.2RN</v>
      </c>
    </row>
    <row r="7591" spans="1:27" s="91" customFormat="1" ht="15" customHeight="1" x14ac:dyDescent="0.35">
      <c r="A7591" t="s">
        <v>22539</v>
      </c>
      <c r="B7591" t="s">
        <v>22538</v>
      </c>
      <c r="C7591" t="s">
        <v>22486</v>
      </c>
      <c r="D7591" t="s">
        <v>22540</v>
      </c>
      <c r="E7591"/>
      <c r="F7591" t="s">
        <v>29088</v>
      </c>
      <c r="G7591"/>
      <c r="H7591">
        <v>23.3</v>
      </c>
      <c r="I7591">
        <v>87.17</v>
      </c>
      <c r="J7591" t="s">
        <v>793</v>
      </c>
      <c r="K7591">
        <v>36.508889000000003</v>
      </c>
      <c r="L7591">
        <v>-86.943330000000003</v>
      </c>
      <c r="M7591" s="100" t="s">
        <v>38413</v>
      </c>
      <c r="N7591" t="s">
        <v>26250</v>
      </c>
      <c r="O7591" t="s">
        <v>42371</v>
      </c>
      <c r="P7591">
        <v>4</v>
      </c>
      <c r="Q7591" t="s">
        <v>28556</v>
      </c>
      <c r="R7591" t="s">
        <v>25829</v>
      </c>
      <c r="S7591" t="s">
        <v>26197</v>
      </c>
      <c r="T7591"/>
      <c r="U7591" t="s">
        <v>26198</v>
      </c>
      <c r="V7591" t="s">
        <v>26199</v>
      </c>
      <c r="W7591" s="91" t="s">
        <v>22541</v>
      </c>
      <c r="X7591" s="91" t="s">
        <v>36108</v>
      </c>
      <c r="Y7591" s="97"/>
      <c r="AA7591" s="91" t="str">
        <v>SULPH023.3RN</v>
      </c>
    </row>
    <row r="7592" spans="1:27" s="91" customFormat="1" ht="15" customHeight="1" x14ac:dyDescent="0.35">
      <c r="A7592" t="s">
        <v>22543</v>
      </c>
      <c r="B7592" t="s">
        <v>22542</v>
      </c>
      <c r="C7592" t="s">
        <v>22486</v>
      </c>
      <c r="D7592" t="s">
        <v>22544</v>
      </c>
      <c r="E7592"/>
      <c r="F7592" t="s">
        <v>29088</v>
      </c>
      <c r="G7592"/>
      <c r="H7592">
        <v>31</v>
      </c>
      <c r="I7592">
        <v>64.89</v>
      </c>
      <c r="J7592" t="s">
        <v>793</v>
      </c>
      <c r="K7592">
        <v>36.51408</v>
      </c>
      <c r="L7592">
        <v>-86.861189999999993</v>
      </c>
      <c r="M7592" s="100" t="s">
        <v>38413</v>
      </c>
      <c r="N7592" t="s">
        <v>26250</v>
      </c>
      <c r="O7592" t="s">
        <v>42371</v>
      </c>
      <c r="P7592">
        <v>4</v>
      </c>
      <c r="Q7592" t="s">
        <v>28556</v>
      </c>
      <c r="R7592" t="s">
        <v>25829</v>
      </c>
      <c r="S7592" t="s">
        <v>26197</v>
      </c>
      <c r="T7592"/>
      <c r="U7592" t="s">
        <v>26198</v>
      </c>
      <c r="V7592" t="s">
        <v>26199</v>
      </c>
      <c r="Y7592" s="97"/>
      <c r="AA7592" s="91" t="str">
        <v>SULPH031.0RN</v>
      </c>
    </row>
    <row r="7593" spans="1:27" s="91" customFormat="1" ht="15" customHeight="1" x14ac:dyDescent="0.35">
      <c r="A7593" t="s">
        <v>22546</v>
      </c>
      <c r="B7593" t="s">
        <v>22545</v>
      </c>
      <c r="C7593" t="s">
        <v>22486</v>
      </c>
      <c r="D7593" t="s">
        <v>22547</v>
      </c>
      <c r="E7593"/>
      <c r="F7593" t="s">
        <v>29088</v>
      </c>
      <c r="G7593"/>
      <c r="H7593">
        <v>31.6</v>
      </c>
      <c r="I7593">
        <v>64.44</v>
      </c>
      <c r="J7593" t="s">
        <v>793</v>
      </c>
      <c r="K7593">
        <v>36.519444</v>
      </c>
      <c r="L7593">
        <v>-86.852778000000001</v>
      </c>
      <c r="M7593" s="100" t="s">
        <v>38413</v>
      </c>
      <c r="N7593" t="s">
        <v>26250</v>
      </c>
      <c r="O7593" t="s">
        <v>42371</v>
      </c>
      <c r="P7593">
        <v>4</v>
      </c>
      <c r="Q7593" t="s">
        <v>28556</v>
      </c>
      <c r="R7593" t="s">
        <v>25829</v>
      </c>
      <c r="S7593" t="s">
        <v>26197</v>
      </c>
      <c r="T7593"/>
      <c r="U7593" t="s">
        <v>26198</v>
      </c>
      <c r="V7593" t="s">
        <v>26199</v>
      </c>
      <c r="Y7593" s="97"/>
      <c r="AA7593" s="91" t="str">
        <v>SULPH031.6RN</v>
      </c>
    </row>
    <row r="7594" spans="1:27" s="91" customFormat="1" ht="15" customHeight="1" x14ac:dyDescent="0.35">
      <c r="A7594" t="s">
        <v>22549</v>
      </c>
      <c r="B7594" t="s">
        <v>22548</v>
      </c>
      <c r="C7594" t="s">
        <v>22486</v>
      </c>
      <c r="D7594" t="s">
        <v>22550</v>
      </c>
      <c r="E7594"/>
      <c r="F7594" t="s">
        <v>29088</v>
      </c>
      <c r="G7594"/>
      <c r="H7594">
        <v>32.200000000000003</v>
      </c>
      <c r="I7594">
        <v>49.27</v>
      </c>
      <c r="J7594" t="s">
        <v>793</v>
      </c>
      <c r="K7594">
        <v>36.523670000000003</v>
      </c>
      <c r="L7594">
        <v>-86.847549999999998</v>
      </c>
      <c r="M7594" s="100" t="s">
        <v>38413</v>
      </c>
      <c r="N7594" t="s">
        <v>26250</v>
      </c>
      <c r="O7594" t="s">
        <v>42322</v>
      </c>
      <c r="P7594">
        <v>4</v>
      </c>
      <c r="Q7594" t="s">
        <v>28557</v>
      </c>
      <c r="R7594" t="s">
        <v>25829</v>
      </c>
      <c r="S7594" t="s">
        <v>26197</v>
      </c>
      <c r="T7594"/>
      <c r="U7594" t="s">
        <v>26198</v>
      </c>
      <c r="V7594" t="s">
        <v>26199</v>
      </c>
      <c r="Y7594" s="97"/>
      <c r="AA7594" s="91" t="str">
        <v>SULPH032.2RN</v>
      </c>
    </row>
    <row r="7595" spans="1:27" s="91" customFormat="1" ht="15" customHeight="1" x14ac:dyDescent="0.35">
      <c r="A7595" t="s">
        <v>22552</v>
      </c>
      <c r="B7595" t="s">
        <v>22551</v>
      </c>
      <c r="C7595" t="s">
        <v>22486</v>
      </c>
      <c r="D7595" t="s">
        <v>41827</v>
      </c>
      <c r="E7595"/>
      <c r="F7595" t="s">
        <v>29088</v>
      </c>
      <c r="G7595"/>
      <c r="H7595">
        <v>36</v>
      </c>
      <c r="I7595">
        <v>45.54</v>
      </c>
      <c r="J7595" t="s">
        <v>793</v>
      </c>
      <c r="K7595">
        <v>36.506360000000001</v>
      </c>
      <c r="L7595">
        <v>-86.809290000000004</v>
      </c>
      <c r="M7595" s="100" t="s">
        <v>38413</v>
      </c>
      <c r="N7595" t="s">
        <v>26250</v>
      </c>
      <c r="O7595" t="s">
        <v>42322</v>
      </c>
      <c r="P7595">
        <v>4</v>
      </c>
      <c r="Q7595" t="s">
        <v>28557</v>
      </c>
      <c r="R7595" t="s">
        <v>25829</v>
      </c>
      <c r="S7595" t="s">
        <v>26197</v>
      </c>
      <c r="T7595"/>
      <c r="U7595" t="s">
        <v>26198</v>
      </c>
      <c r="V7595" t="s">
        <v>26199</v>
      </c>
      <c r="W7595" s="91" t="s">
        <v>36109</v>
      </c>
      <c r="X7595" s="91" t="s">
        <v>41828</v>
      </c>
      <c r="Y7595" s="97"/>
      <c r="AA7595" s="91" t="str">
        <v>SULPH036.0RN</v>
      </c>
    </row>
    <row r="7596" spans="1:27" s="91" customFormat="1" ht="15" customHeight="1" x14ac:dyDescent="0.35">
      <c r="A7596" t="s">
        <v>22554</v>
      </c>
      <c r="B7596" t="s">
        <v>22553</v>
      </c>
      <c r="C7596" t="s">
        <v>22486</v>
      </c>
      <c r="D7596" t="s">
        <v>22555</v>
      </c>
      <c r="E7596"/>
      <c r="F7596" t="s">
        <v>29088</v>
      </c>
      <c r="G7596"/>
      <c r="H7596">
        <v>39.299999999999997</v>
      </c>
      <c r="I7596">
        <v>19.260000000000002</v>
      </c>
      <c r="J7596" t="s">
        <v>793</v>
      </c>
      <c r="K7596">
        <v>36.466667000000001</v>
      </c>
      <c r="L7596">
        <v>-86.769443999999993</v>
      </c>
      <c r="M7596" s="100" t="s">
        <v>38413</v>
      </c>
      <c r="N7596" t="s">
        <v>26250</v>
      </c>
      <c r="O7596" t="s">
        <v>42322</v>
      </c>
      <c r="P7596">
        <v>4</v>
      </c>
      <c r="Q7596" t="s">
        <v>28558</v>
      </c>
      <c r="R7596" t="s">
        <v>25829</v>
      </c>
      <c r="S7596" t="s">
        <v>26197</v>
      </c>
      <c r="T7596"/>
      <c r="U7596" t="s">
        <v>26198</v>
      </c>
      <c r="V7596" t="s">
        <v>26199</v>
      </c>
      <c r="Y7596" s="97"/>
      <c r="AA7596" s="91" t="str">
        <v>SULPH039.3RN</v>
      </c>
    </row>
    <row r="7597" spans="1:27" s="91" customFormat="1" ht="15" customHeight="1" x14ac:dyDescent="0.35">
      <c r="A7597" t="s">
        <v>22557</v>
      </c>
      <c r="B7597" t="s">
        <v>22556</v>
      </c>
      <c r="C7597" t="s">
        <v>22486</v>
      </c>
      <c r="D7597" t="s">
        <v>22558</v>
      </c>
      <c r="E7597"/>
      <c r="F7597" t="s">
        <v>29088</v>
      </c>
      <c r="G7597"/>
      <c r="H7597">
        <v>42.6</v>
      </c>
      <c r="I7597">
        <v>4.57</v>
      </c>
      <c r="J7597" t="s">
        <v>793</v>
      </c>
      <c r="K7597">
        <v>36.4467</v>
      </c>
      <c r="L7597">
        <v>-86.736699999999999</v>
      </c>
      <c r="M7597" s="100" t="s">
        <v>38413</v>
      </c>
      <c r="N7597" t="s">
        <v>26250</v>
      </c>
      <c r="O7597" t="s">
        <v>42322</v>
      </c>
      <c r="P7597">
        <v>4</v>
      </c>
      <c r="Q7597" t="s">
        <v>28558</v>
      </c>
      <c r="R7597" t="s">
        <v>25829</v>
      </c>
      <c r="S7597" t="s">
        <v>26197</v>
      </c>
      <c r="T7597"/>
      <c r="U7597" t="s">
        <v>26198</v>
      </c>
      <c r="V7597" t="s">
        <v>26199</v>
      </c>
      <c r="W7597" s="91" t="s">
        <v>22559</v>
      </c>
      <c r="X7597" s="91" t="s">
        <v>36110</v>
      </c>
      <c r="Y7597" s="97"/>
      <c r="AA7597" s="91" t="str">
        <v>SULPH042.6RN</v>
      </c>
    </row>
    <row r="7598" spans="1:27" s="91" customFormat="1" ht="15" customHeight="1" x14ac:dyDescent="0.35">
      <c r="A7598" t="s">
        <v>22561</v>
      </c>
      <c r="B7598" t="s">
        <v>22560</v>
      </c>
      <c r="C7598" t="s">
        <v>22527</v>
      </c>
      <c r="D7598" t="s">
        <v>22562</v>
      </c>
      <c r="E7598"/>
      <c r="F7598" t="s">
        <v>29088</v>
      </c>
      <c r="G7598"/>
      <c r="H7598">
        <v>0.3</v>
      </c>
      <c r="I7598">
        <v>0.7</v>
      </c>
      <c r="J7598" t="s">
        <v>793</v>
      </c>
      <c r="K7598">
        <v>36.428333000000002</v>
      </c>
      <c r="L7598">
        <v>-86.721389000000002</v>
      </c>
      <c r="M7598" s="100" t="s">
        <v>38413</v>
      </c>
      <c r="N7598" t="s">
        <v>26250</v>
      </c>
      <c r="O7598" t="s">
        <v>42322</v>
      </c>
      <c r="P7598">
        <v>4</v>
      </c>
      <c r="Q7598" t="s">
        <v>33936</v>
      </c>
      <c r="R7598" t="s">
        <v>25829</v>
      </c>
      <c r="S7598" t="s">
        <v>26197</v>
      </c>
      <c r="T7598"/>
      <c r="U7598" t="s">
        <v>26198</v>
      </c>
      <c r="V7598" t="s">
        <v>26199</v>
      </c>
      <c r="W7598" s="91" t="s">
        <v>22563</v>
      </c>
      <c r="X7598" s="91" t="s">
        <v>31098</v>
      </c>
      <c r="Y7598" s="97"/>
      <c r="AA7598" s="91" t="str">
        <v>SULPH44.8T0.3RN</v>
      </c>
    </row>
    <row r="7599" spans="1:27" s="91" customFormat="1" ht="15" customHeight="1" x14ac:dyDescent="0.35">
      <c r="A7599" t="s">
        <v>22565</v>
      </c>
      <c r="B7599" t="s">
        <v>22564</v>
      </c>
      <c r="C7599" t="s">
        <v>22566</v>
      </c>
      <c r="D7599" t="s">
        <v>22567</v>
      </c>
      <c r="E7599"/>
      <c r="F7599" t="s">
        <v>58</v>
      </c>
      <c r="G7599"/>
      <c r="H7599">
        <v>0.7</v>
      </c>
      <c r="I7599">
        <v>0.95</v>
      </c>
      <c r="J7599" t="s">
        <v>775</v>
      </c>
      <c r="K7599">
        <v>36.084029999999998</v>
      </c>
      <c r="L7599">
        <v>-84.521730000000005</v>
      </c>
      <c r="M7599" s="100" t="s">
        <v>38416</v>
      </c>
      <c r="N7599" t="s">
        <v>26258</v>
      </c>
      <c r="O7599" t="s">
        <v>42469</v>
      </c>
      <c r="P7599">
        <v>1</v>
      </c>
      <c r="Q7599" t="s">
        <v>33937</v>
      </c>
      <c r="R7599" t="s">
        <v>25825</v>
      </c>
      <c r="S7599" t="s">
        <v>26197</v>
      </c>
      <c r="T7599"/>
      <c r="U7599" t="s">
        <v>26198</v>
      </c>
      <c r="V7599" t="s">
        <v>26204</v>
      </c>
      <c r="X7599" s="91" t="s">
        <v>40279</v>
      </c>
      <c r="Y7599" s="97"/>
      <c r="AA7599" s="91" t="str">
        <v>SUMME000.7MG</v>
      </c>
    </row>
    <row r="7600" spans="1:27" s="91" customFormat="1" ht="15" customHeight="1" x14ac:dyDescent="0.35">
      <c r="A7600" t="s">
        <v>22569</v>
      </c>
      <c r="B7600" t="s">
        <v>22568</v>
      </c>
      <c r="C7600" t="s">
        <v>22566</v>
      </c>
      <c r="D7600" t="s">
        <v>18599</v>
      </c>
      <c r="E7600"/>
      <c r="F7600" t="s">
        <v>29088</v>
      </c>
      <c r="G7600"/>
      <c r="H7600">
        <v>0.8</v>
      </c>
      <c r="I7600">
        <v>21.17</v>
      </c>
      <c r="J7600" t="s">
        <v>793</v>
      </c>
      <c r="K7600">
        <v>36.638339999999999</v>
      </c>
      <c r="L7600">
        <v>-86.651380000000003</v>
      </c>
      <c r="M7600" s="100" t="s">
        <v>38413</v>
      </c>
      <c r="N7600" t="s">
        <v>26250</v>
      </c>
      <c r="O7600" t="s">
        <v>42151</v>
      </c>
      <c r="P7600">
        <v>4</v>
      </c>
      <c r="Q7600" t="s">
        <v>28559</v>
      </c>
      <c r="R7600" t="s">
        <v>25829</v>
      </c>
      <c r="S7600" t="s">
        <v>26197</v>
      </c>
      <c r="T7600"/>
      <c r="U7600" t="s">
        <v>26198</v>
      </c>
      <c r="V7600" t="s">
        <v>26199</v>
      </c>
      <c r="X7600" s="91" t="s">
        <v>30341</v>
      </c>
      <c r="Y7600" s="97"/>
      <c r="AA7600" s="91" t="str">
        <v>SUMME000.8RN</v>
      </c>
    </row>
    <row r="7601" spans="1:27" s="91" customFormat="1" ht="15" customHeight="1" x14ac:dyDescent="0.35">
      <c r="A7601" t="s">
        <v>22571</v>
      </c>
      <c r="B7601" t="s">
        <v>22570</v>
      </c>
      <c r="C7601" t="s">
        <v>22572</v>
      </c>
      <c r="D7601" t="s">
        <v>22573</v>
      </c>
      <c r="E7601"/>
      <c r="F7601" t="s">
        <v>9</v>
      </c>
      <c r="G7601"/>
      <c r="H7601">
        <v>1.2</v>
      </c>
      <c r="I7601">
        <v>2.34</v>
      </c>
      <c r="J7601" t="s">
        <v>207</v>
      </c>
      <c r="K7601">
        <v>36.23724</v>
      </c>
      <c r="L7601">
        <v>-88.588070000000002</v>
      </c>
      <c r="M7601" s="100" t="s">
        <v>38404</v>
      </c>
      <c r="N7601" t="s">
        <v>26243</v>
      </c>
      <c r="O7601" t="s">
        <v>42532</v>
      </c>
      <c r="P7601">
        <v>5</v>
      </c>
      <c r="Q7601" t="s">
        <v>28560</v>
      </c>
      <c r="R7601" t="s">
        <v>25816</v>
      </c>
      <c r="S7601" t="s">
        <v>26197</v>
      </c>
      <c r="T7601"/>
      <c r="U7601" t="s">
        <v>26198</v>
      </c>
      <c r="V7601" t="s">
        <v>26199</v>
      </c>
      <c r="W7601" s="91" t="s">
        <v>22574</v>
      </c>
      <c r="X7601" s="91" t="s">
        <v>33938</v>
      </c>
      <c r="Y7601" s="97"/>
      <c r="AA7601" s="91" t="str">
        <v>SUMME001.2WY</v>
      </c>
    </row>
    <row r="7602" spans="1:27" s="91" customFormat="1" ht="15" customHeight="1" x14ac:dyDescent="0.35">
      <c r="A7602" t="s">
        <v>22576</v>
      </c>
      <c r="B7602" t="s">
        <v>22575</v>
      </c>
      <c r="C7602" t="s">
        <v>22566</v>
      </c>
      <c r="D7602" t="s">
        <v>22577</v>
      </c>
      <c r="E7602"/>
      <c r="F7602" t="s">
        <v>29088</v>
      </c>
      <c r="G7602"/>
      <c r="H7602">
        <v>6.7</v>
      </c>
      <c r="I7602">
        <v>7.46</v>
      </c>
      <c r="J7602" t="s">
        <v>253</v>
      </c>
      <c r="K7602">
        <v>36.6203</v>
      </c>
      <c r="L7602">
        <v>-86.570300000000003</v>
      </c>
      <c r="M7602" s="100" t="s">
        <v>38413</v>
      </c>
      <c r="N7602" t="s">
        <v>26250</v>
      </c>
      <c r="O7602" t="s">
        <v>42151</v>
      </c>
      <c r="P7602">
        <v>4</v>
      </c>
      <c r="Q7602" t="s">
        <v>28561</v>
      </c>
      <c r="R7602" t="s">
        <v>25829</v>
      </c>
      <c r="S7602" t="s">
        <v>26197</v>
      </c>
      <c r="T7602"/>
      <c r="U7602" t="s">
        <v>26198</v>
      </c>
      <c r="V7602" t="s">
        <v>26199</v>
      </c>
      <c r="W7602" s="91" t="s">
        <v>22578</v>
      </c>
      <c r="X7602" s="91" t="s">
        <v>36111</v>
      </c>
      <c r="Y7602" s="97"/>
      <c r="AA7602" s="91" t="str">
        <v>SUMME006.7SR</v>
      </c>
    </row>
    <row r="7603" spans="1:27" s="91" customFormat="1" ht="15" customHeight="1" x14ac:dyDescent="0.35">
      <c r="A7603" t="s">
        <v>22580</v>
      </c>
      <c r="B7603" t="s">
        <v>22579</v>
      </c>
      <c r="C7603" t="s">
        <v>22566</v>
      </c>
      <c r="D7603" t="s">
        <v>22581</v>
      </c>
      <c r="E7603"/>
      <c r="F7603" t="s">
        <v>29088</v>
      </c>
      <c r="G7603"/>
      <c r="H7603">
        <v>8.6</v>
      </c>
      <c r="I7603">
        <v>4.78</v>
      </c>
      <c r="J7603" t="s">
        <v>253</v>
      </c>
      <c r="K7603">
        <v>36.601500000000001</v>
      </c>
      <c r="L7603">
        <v>-86.55</v>
      </c>
      <c r="M7603" s="100" t="s">
        <v>38413</v>
      </c>
      <c r="N7603" t="s">
        <v>26250</v>
      </c>
      <c r="O7603" t="s">
        <v>42151</v>
      </c>
      <c r="P7603">
        <v>4</v>
      </c>
      <c r="Q7603" t="s">
        <v>28561</v>
      </c>
      <c r="R7603" t="s">
        <v>25829</v>
      </c>
      <c r="S7603" t="s">
        <v>26197</v>
      </c>
      <c r="T7603"/>
      <c r="U7603" t="s">
        <v>26198</v>
      </c>
      <c r="V7603" t="s">
        <v>26199</v>
      </c>
      <c r="W7603" s="91" t="s">
        <v>22582</v>
      </c>
      <c r="X7603" s="91" t="s">
        <v>33939</v>
      </c>
      <c r="Y7603" s="97"/>
      <c r="AA7603" s="91" t="str">
        <v>SUMME008.6SR</v>
      </c>
    </row>
    <row r="7604" spans="1:27" s="91" customFormat="1" ht="15" customHeight="1" x14ac:dyDescent="0.35">
      <c r="A7604" t="s">
        <v>22584</v>
      </c>
      <c r="B7604" t="s">
        <v>22583</v>
      </c>
      <c r="C7604" t="s">
        <v>22566</v>
      </c>
      <c r="D7604" t="s">
        <v>22585</v>
      </c>
      <c r="E7604"/>
      <c r="F7604" t="s">
        <v>29088</v>
      </c>
      <c r="G7604"/>
      <c r="H7604">
        <v>0.7</v>
      </c>
      <c r="I7604">
        <v>4.6399999999999997</v>
      </c>
      <c r="J7604" t="s">
        <v>253</v>
      </c>
      <c r="K7604">
        <v>36.599440000000001</v>
      </c>
      <c r="L7604">
        <v>-86.547219999999996</v>
      </c>
      <c r="M7604" s="100" t="s">
        <v>38413</v>
      </c>
      <c r="N7604" t="s">
        <v>26250</v>
      </c>
      <c r="O7604" t="s">
        <v>42151</v>
      </c>
      <c r="P7604">
        <v>4</v>
      </c>
      <c r="Q7604" t="s">
        <v>28561</v>
      </c>
      <c r="R7604" t="s">
        <v>25829</v>
      </c>
      <c r="S7604" t="s">
        <v>26197</v>
      </c>
      <c r="T7604"/>
      <c r="U7604" t="s">
        <v>26198</v>
      </c>
      <c r="V7604" t="s">
        <v>26199</v>
      </c>
      <c r="X7604" s="91" t="s">
        <v>36112</v>
      </c>
      <c r="Y7604" s="97"/>
      <c r="AA7604" s="91" t="str">
        <v>SUMME008.7SR</v>
      </c>
    </row>
    <row r="7605" spans="1:27" s="91" customFormat="1" ht="15" customHeight="1" x14ac:dyDescent="0.35">
      <c r="A7605" t="s">
        <v>22587</v>
      </c>
      <c r="B7605" t="s">
        <v>22586</v>
      </c>
      <c r="C7605" t="s">
        <v>22566</v>
      </c>
      <c r="D7605" t="s">
        <v>22588</v>
      </c>
      <c r="E7605"/>
      <c r="F7605" t="s">
        <v>29088</v>
      </c>
      <c r="G7605"/>
      <c r="H7605">
        <v>8.8000000000000007</v>
      </c>
      <c r="I7605">
        <v>3.27</v>
      </c>
      <c r="J7605" t="s">
        <v>253</v>
      </c>
      <c r="K7605">
        <v>36.596899999999998</v>
      </c>
      <c r="L7605">
        <v>-86.546400000000006</v>
      </c>
      <c r="M7605" s="100" t="s">
        <v>38413</v>
      </c>
      <c r="N7605" t="s">
        <v>26250</v>
      </c>
      <c r="O7605" t="s">
        <v>42151</v>
      </c>
      <c r="P7605">
        <v>4</v>
      </c>
      <c r="Q7605" t="s">
        <v>28561</v>
      </c>
      <c r="R7605" t="s">
        <v>25829</v>
      </c>
      <c r="S7605" t="s">
        <v>26197</v>
      </c>
      <c r="T7605"/>
      <c r="U7605" t="s">
        <v>26198</v>
      </c>
      <c r="V7605" t="s">
        <v>26199</v>
      </c>
      <c r="W7605" s="91" t="s">
        <v>22589</v>
      </c>
      <c r="X7605" s="91" t="s">
        <v>33940</v>
      </c>
      <c r="Y7605" s="97"/>
      <c r="AA7605" s="91" t="str">
        <v>SUMME008.8SR</v>
      </c>
    </row>
    <row r="7606" spans="1:27" s="91" customFormat="1" ht="15" customHeight="1" x14ac:dyDescent="0.35">
      <c r="A7606" t="s">
        <v>22591</v>
      </c>
      <c r="B7606" t="s">
        <v>22590</v>
      </c>
      <c r="C7606" t="s">
        <v>22566</v>
      </c>
      <c r="D7606" t="s">
        <v>40280</v>
      </c>
      <c r="E7606"/>
      <c r="F7606" t="s">
        <v>29088</v>
      </c>
      <c r="G7606"/>
      <c r="H7606">
        <v>9.8000000000000007</v>
      </c>
      <c r="I7606">
        <v>2.31</v>
      </c>
      <c r="J7606" t="s">
        <v>253</v>
      </c>
      <c r="K7606">
        <v>36.589399999999998</v>
      </c>
      <c r="L7606">
        <v>-86.551900000000003</v>
      </c>
      <c r="M7606" s="100" t="s">
        <v>38413</v>
      </c>
      <c r="N7606" t="s">
        <v>26250</v>
      </c>
      <c r="O7606" t="s">
        <v>42151</v>
      </c>
      <c r="P7606">
        <v>4</v>
      </c>
      <c r="Q7606" t="s">
        <v>28561</v>
      </c>
      <c r="R7606" t="s">
        <v>25829</v>
      </c>
      <c r="S7606" t="s">
        <v>26197</v>
      </c>
      <c r="T7606"/>
      <c r="U7606" t="s">
        <v>26198</v>
      </c>
      <c r="V7606" t="s">
        <v>26199</v>
      </c>
      <c r="W7606" s="91" t="s">
        <v>40281</v>
      </c>
      <c r="X7606" s="91" t="s">
        <v>40282</v>
      </c>
      <c r="Y7606" s="97"/>
      <c r="AA7606" s="91" t="str">
        <v>SUMME009.8SR</v>
      </c>
    </row>
    <row r="7607" spans="1:27" s="91" customFormat="1" ht="15" customHeight="1" x14ac:dyDescent="0.35">
      <c r="A7607" t="s">
        <v>40283</v>
      </c>
      <c r="B7607" t="s">
        <v>40284</v>
      </c>
      <c r="C7607" t="s">
        <v>22566</v>
      </c>
      <c r="D7607" t="s">
        <v>40285</v>
      </c>
      <c r="E7607"/>
      <c r="F7607" t="s">
        <v>29088</v>
      </c>
      <c r="G7607"/>
      <c r="H7607">
        <v>10.199999999999999</v>
      </c>
      <c r="I7607">
        <v>2.1</v>
      </c>
      <c r="J7607" t="s">
        <v>253</v>
      </c>
      <c r="K7607">
        <v>36.584119999999999</v>
      </c>
      <c r="L7607">
        <v>-86.551872000000003</v>
      </c>
      <c r="M7607" s="100" t="s">
        <v>38413</v>
      </c>
      <c r="N7607" t="s">
        <v>26250</v>
      </c>
      <c r="O7607" t="s">
        <v>38667</v>
      </c>
      <c r="P7607">
        <v>4</v>
      </c>
      <c r="Q7607" t="s">
        <v>28561</v>
      </c>
      <c r="R7607" t="s">
        <v>25829</v>
      </c>
      <c r="S7607" t="s">
        <v>26197</v>
      </c>
      <c r="T7607"/>
      <c r="U7607" t="s">
        <v>26198</v>
      </c>
      <c r="V7607" t="s">
        <v>26199</v>
      </c>
      <c r="W7607" s="91" t="s">
        <v>40286</v>
      </c>
      <c r="X7607" s="91" t="s">
        <v>40287</v>
      </c>
      <c r="Y7607" s="97"/>
      <c r="AA7607" s="91" t="str">
        <v>SUMME010.2SR</v>
      </c>
    </row>
    <row r="7608" spans="1:27" s="91" customFormat="1" ht="15" customHeight="1" x14ac:dyDescent="0.35">
      <c r="A7608" s="310" t="s">
        <v>40288</v>
      </c>
      <c r="B7608" s="310" t="s">
        <v>40289</v>
      </c>
      <c r="C7608" s="310" t="s">
        <v>22566</v>
      </c>
      <c r="D7608" s="310" t="s">
        <v>40290</v>
      </c>
      <c r="E7608" s="310"/>
      <c r="F7608" s="310" t="s">
        <v>29088</v>
      </c>
      <c r="G7608" s="310"/>
      <c r="H7608" s="314">
        <v>10.8</v>
      </c>
      <c r="I7608" s="314">
        <v>0.9</v>
      </c>
      <c r="J7608" s="310" t="s">
        <v>253</v>
      </c>
      <c r="K7608" s="314">
        <v>36.581119999999999</v>
      </c>
      <c r="L7608" s="314">
        <v>-86.547970000000007</v>
      </c>
      <c r="M7608" s="314" t="s">
        <v>38413</v>
      </c>
      <c r="N7608" s="310" t="s">
        <v>26250</v>
      </c>
      <c r="O7608" s="310" t="s">
        <v>38667</v>
      </c>
      <c r="P7608" s="314">
        <v>4</v>
      </c>
      <c r="Q7608" s="310" t="s">
        <v>28561</v>
      </c>
      <c r="R7608" s="310" t="s">
        <v>25829</v>
      </c>
      <c r="S7608" s="310" t="s">
        <v>26197</v>
      </c>
      <c r="T7608" s="310"/>
      <c r="U7608" s="310" t="s">
        <v>26198</v>
      </c>
      <c r="V7608" s="310" t="s">
        <v>26199</v>
      </c>
      <c r="W7608" s="91" t="s">
        <v>40291</v>
      </c>
      <c r="X7608" s="91" t="s">
        <v>40292</v>
      </c>
      <c r="Y7608" s="97"/>
      <c r="AA7608" s="91" t="str">
        <v>SUMME010.8SR</v>
      </c>
    </row>
    <row r="7609" spans="1:27" s="91" customFormat="1" ht="15" customHeight="1" x14ac:dyDescent="0.35">
      <c r="A7609" t="s">
        <v>22593</v>
      </c>
      <c r="B7609" t="s">
        <v>22592</v>
      </c>
      <c r="C7609" t="s">
        <v>22594</v>
      </c>
      <c r="D7609" t="s">
        <v>22595</v>
      </c>
      <c r="E7609"/>
      <c r="F7609" t="s">
        <v>29088</v>
      </c>
      <c r="G7609"/>
      <c r="H7609">
        <v>0.1</v>
      </c>
      <c r="I7609">
        <v>1.3</v>
      </c>
      <c r="J7609" t="s">
        <v>253</v>
      </c>
      <c r="K7609">
        <v>36.599200000000003</v>
      </c>
      <c r="L7609">
        <v>-86.544700000000006</v>
      </c>
      <c r="M7609" s="100" t="s">
        <v>38413</v>
      </c>
      <c r="N7609" t="s">
        <v>26250</v>
      </c>
      <c r="O7609" t="s">
        <v>42151</v>
      </c>
      <c r="P7609">
        <v>4</v>
      </c>
      <c r="Q7609" t="s">
        <v>28561</v>
      </c>
      <c r="R7609" t="s">
        <v>25829</v>
      </c>
      <c r="S7609" t="s">
        <v>26197</v>
      </c>
      <c r="T7609"/>
      <c r="U7609" t="s">
        <v>26198</v>
      </c>
      <c r="V7609" t="s">
        <v>26199</v>
      </c>
      <c r="W7609" s="91" t="s">
        <v>22596</v>
      </c>
      <c r="X7609" s="91" t="s">
        <v>36113</v>
      </c>
      <c r="Y7609" s="97"/>
      <c r="AA7609" s="91" t="str">
        <v>SUMME8.7T0.1SR</v>
      </c>
    </row>
    <row r="7610" spans="1:27" s="91" customFormat="1" ht="15" customHeight="1" x14ac:dyDescent="0.35">
      <c r="A7610" t="s">
        <v>22598</v>
      </c>
      <c r="B7610" t="s">
        <v>22597</v>
      </c>
      <c r="C7610" t="s">
        <v>22599</v>
      </c>
      <c r="D7610" t="s">
        <v>41829</v>
      </c>
      <c r="E7610"/>
      <c r="F7610" t="s">
        <v>27</v>
      </c>
      <c r="G7610"/>
      <c r="H7610">
        <v>1.7</v>
      </c>
      <c r="I7610">
        <v>28.57</v>
      </c>
      <c r="J7610" t="s">
        <v>3295</v>
      </c>
      <c r="K7610">
        <v>35.864196620000001</v>
      </c>
      <c r="L7610">
        <v>-89.374177290000006</v>
      </c>
      <c r="M7610" s="100" t="s">
        <v>38381</v>
      </c>
      <c r="N7610" t="s">
        <v>26209</v>
      </c>
      <c r="O7610" t="s">
        <v>42888</v>
      </c>
      <c r="P7610">
        <v>1</v>
      </c>
      <c r="Q7610" t="s">
        <v>27348</v>
      </c>
      <c r="R7610" t="s">
        <v>25816</v>
      </c>
      <c r="S7610" t="s">
        <v>26197</v>
      </c>
      <c r="T7610"/>
      <c r="U7610" t="s">
        <v>26198</v>
      </c>
      <c r="V7610" t="s">
        <v>26199</v>
      </c>
      <c r="W7610" s="91" t="s">
        <v>36114</v>
      </c>
      <c r="X7610" s="91" t="s">
        <v>36115</v>
      </c>
      <c r="Y7610" s="97"/>
      <c r="AA7610" s="91" t="str">
        <v>SUMRO000.2LE</v>
      </c>
    </row>
    <row r="7611" spans="1:27" s="91" customFormat="1" ht="15" customHeight="1" x14ac:dyDescent="0.35">
      <c r="A7611" t="s">
        <v>22601</v>
      </c>
      <c r="B7611" t="s">
        <v>22600</v>
      </c>
      <c r="C7611" t="s">
        <v>22599</v>
      </c>
      <c r="D7611" t="s">
        <v>22602</v>
      </c>
      <c r="E7611"/>
      <c r="F7611" t="s">
        <v>27</v>
      </c>
      <c r="G7611"/>
      <c r="H7611">
        <v>1.2</v>
      </c>
      <c r="I7611">
        <v>11.9</v>
      </c>
      <c r="J7611" t="s">
        <v>3295</v>
      </c>
      <c r="K7611">
        <v>35.866700000000002</v>
      </c>
      <c r="L7611">
        <v>-89.396699999999996</v>
      </c>
      <c r="M7611" s="100" t="s">
        <v>38381</v>
      </c>
      <c r="N7611" t="s">
        <v>26209</v>
      </c>
      <c r="O7611" t="s">
        <v>42888</v>
      </c>
      <c r="P7611">
        <v>1</v>
      </c>
      <c r="Q7611" t="s">
        <v>28562</v>
      </c>
      <c r="R7611" t="s">
        <v>25816</v>
      </c>
      <c r="S7611" t="s">
        <v>26197</v>
      </c>
      <c r="T7611"/>
      <c r="U7611" t="s">
        <v>26198</v>
      </c>
      <c r="V7611" t="s">
        <v>26199</v>
      </c>
      <c r="W7611" s="91" t="s">
        <v>22603</v>
      </c>
      <c r="X7611" s="91" t="s">
        <v>33941</v>
      </c>
      <c r="Y7611" s="97"/>
      <c r="AA7611" s="91" t="str">
        <v>SUMRO001.2LE</v>
      </c>
    </row>
    <row r="7612" spans="1:27" s="91" customFormat="1" ht="15" customHeight="1" x14ac:dyDescent="0.35">
      <c r="A7612" t="s">
        <v>22605</v>
      </c>
      <c r="B7612" t="s">
        <v>22604</v>
      </c>
      <c r="C7612" t="s">
        <v>22599</v>
      </c>
      <c r="D7612" t="s">
        <v>22606</v>
      </c>
      <c r="E7612"/>
      <c r="F7612" t="s">
        <v>27</v>
      </c>
      <c r="G7612"/>
      <c r="H7612">
        <v>2.2999999999999998</v>
      </c>
      <c r="I7612">
        <v>4.41</v>
      </c>
      <c r="J7612" t="s">
        <v>3295</v>
      </c>
      <c r="K7612">
        <v>35.866030000000002</v>
      </c>
      <c r="L7612">
        <v>-89.416520000000006</v>
      </c>
      <c r="M7612" s="100" t="s">
        <v>38381</v>
      </c>
      <c r="N7612" t="s">
        <v>26209</v>
      </c>
      <c r="O7612" t="s">
        <v>42888</v>
      </c>
      <c r="P7612">
        <v>1</v>
      </c>
      <c r="Q7612" t="s">
        <v>28562</v>
      </c>
      <c r="R7612" t="s">
        <v>25816</v>
      </c>
      <c r="S7612" t="s">
        <v>26197</v>
      </c>
      <c r="T7612"/>
      <c r="U7612" t="s">
        <v>26198</v>
      </c>
      <c r="V7612" t="s">
        <v>26199</v>
      </c>
      <c r="W7612" s="91" t="s">
        <v>22607</v>
      </c>
      <c r="X7612" s="91" t="s">
        <v>36116</v>
      </c>
      <c r="Y7612" s="97"/>
      <c r="AA7612" s="91" t="str">
        <v>SUMRO002.3LE</v>
      </c>
    </row>
    <row r="7613" spans="1:27" s="91" customFormat="1" ht="15" customHeight="1" x14ac:dyDescent="0.35">
      <c r="A7613" t="s">
        <v>22609</v>
      </c>
      <c r="B7613" t="s">
        <v>22608</v>
      </c>
      <c r="C7613" t="s">
        <v>22610</v>
      </c>
      <c r="D7613" t="s">
        <v>22611</v>
      </c>
      <c r="E7613"/>
      <c r="F7613" t="s">
        <v>28994</v>
      </c>
      <c r="G7613"/>
      <c r="H7613">
        <v>0.1</v>
      </c>
      <c r="I7613">
        <v>4.43</v>
      </c>
      <c r="J7613" t="s">
        <v>68</v>
      </c>
      <c r="K7613">
        <v>36.478439000000002</v>
      </c>
      <c r="L7613">
        <v>-82.851144000000005</v>
      </c>
      <c r="M7613" s="100" t="s">
        <v>38388</v>
      </c>
      <c r="N7613" t="s">
        <v>18813</v>
      </c>
      <c r="O7613" t="s">
        <v>42114</v>
      </c>
      <c r="P7613">
        <v>4</v>
      </c>
      <c r="Q7613" t="s">
        <v>28479</v>
      </c>
      <c r="R7613" t="s">
        <v>25821</v>
      </c>
      <c r="S7613" t="s">
        <v>26197</v>
      </c>
      <c r="T7613"/>
      <c r="U7613" t="s">
        <v>26198</v>
      </c>
      <c r="V7613" t="s">
        <v>26204</v>
      </c>
      <c r="X7613" s="91" t="s">
        <v>40293</v>
      </c>
      <c r="Y7613" s="97"/>
      <c r="AA7613" s="91" t="str">
        <v>SURGO000.1HS</v>
      </c>
    </row>
    <row r="7614" spans="1:27" s="91" customFormat="1" ht="15" customHeight="1" x14ac:dyDescent="0.35">
      <c r="A7614" t="s">
        <v>22613</v>
      </c>
      <c r="B7614" t="s">
        <v>22612</v>
      </c>
      <c r="C7614" t="s">
        <v>22614</v>
      </c>
      <c r="D7614" t="s">
        <v>22615</v>
      </c>
      <c r="E7614"/>
      <c r="F7614" t="s">
        <v>9</v>
      </c>
      <c r="G7614"/>
      <c r="H7614">
        <v>1</v>
      </c>
      <c r="I7614">
        <v>3.44</v>
      </c>
      <c r="J7614" t="s">
        <v>641</v>
      </c>
      <c r="K7614">
        <v>35.808729999999997</v>
      </c>
      <c r="L7614">
        <v>-88.559150000000002</v>
      </c>
      <c r="M7614" s="100" t="s">
        <v>38429</v>
      </c>
      <c r="N7614" t="s">
        <v>26286</v>
      </c>
      <c r="O7614" t="s">
        <v>42517</v>
      </c>
      <c r="P7614">
        <v>2</v>
      </c>
      <c r="Q7614" t="s">
        <v>33942</v>
      </c>
      <c r="R7614" t="s">
        <v>25816</v>
      </c>
      <c r="S7614" t="s">
        <v>26197</v>
      </c>
      <c r="T7614"/>
      <c r="U7614" t="s">
        <v>26198</v>
      </c>
      <c r="V7614" t="s">
        <v>26199</v>
      </c>
      <c r="X7614" s="91" t="s">
        <v>33943</v>
      </c>
      <c r="Y7614" s="97"/>
      <c r="AA7614" s="91" t="str">
        <v>SUSAN001.0HE</v>
      </c>
    </row>
    <row r="7615" spans="1:27" s="91" customFormat="1" ht="15" customHeight="1" x14ac:dyDescent="0.35">
      <c r="A7615" t="s">
        <v>22617</v>
      </c>
      <c r="B7615" t="s">
        <v>22616</v>
      </c>
      <c r="C7615" t="s">
        <v>8575</v>
      </c>
      <c r="D7615" t="s">
        <v>1422</v>
      </c>
      <c r="E7615"/>
      <c r="F7615" t="s">
        <v>33</v>
      </c>
      <c r="G7615"/>
      <c r="H7615">
        <v>0.1</v>
      </c>
      <c r="I7615">
        <v>1.97</v>
      </c>
      <c r="J7615" t="s">
        <v>545</v>
      </c>
      <c r="K7615">
        <v>35.647939999999998</v>
      </c>
      <c r="L7615">
        <v>-86.224990000000005</v>
      </c>
      <c r="M7615" s="100" t="s">
        <v>38389</v>
      </c>
      <c r="N7615" t="s">
        <v>26217</v>
      </c>
      <c r="O7615" t="s">
        <v>42104</v>
      </c>
      <c r="P7615">
        <v>4</v>
      </c>
      <c r="Q7615" t="s">
        <v>33944</v>
      </c>
      <c r="R7615" t="s">
        <v>25808</v>
      </c>
      <c r="S7615" t="s">
        <v>26197</v>
      </c>
      <c r="T7615"/>
      <c r="U7615" t="s">
        <v>26198</v>
      </c>
      <c r="V7615" t="s">
        <v>26199</v>
      </c>
      <c r="X7615" s="91" t="s">
        <v>29982</v>
      </c>
      <c r="Y7615" s="97"/>
      <c r="AA7615" s="91" t="str">
        <v>SUTTO000.1CE</v>
      </c>
    </row>
    <row r="7616" spans="1:27" s="91" customFormat="1" ht="15" customHeight="1" x14ac:dyDescent="0.35">
      <c r="A7616" t="s">
        <v>22619</v>
      </c>
      <c r="B7616" t="s">
        <v>22618</v>
      </c>
      <c r="C7616" t="s">
        <v>22620</v>
      </c>
      <c r="D7616" t="s">
        <v>22621</v>
      </c>
      <c r="E7616"/>
      <c r="F7616" t="s">
        <v>58</v>
      </c>
      <c r="G7616"/>
      <c r="H7616">
        <v>0.3</v>
      </c>
      <c r="I7616">
        <v>2.91</v>
      </c>
      <c r="J7616" t="s">
        <v>249</v>
      </c>
      <c r="K7616">
        <v>35.445999999999998</v>
      </c>
      <c r="L7616">
        <v>-85.212389999999999</v>
      </c>
      <c r="M7616" s="100" t="s">
        <v>38386</v>
      </c>
      <c r="N7616" t="s">
        <v>29084</v>
      </c>
      <c r="O7616" t="s">
        <v>42087</v>
      </c>
      <c r="P7616">
        <v>3</v>
      </c>
      <c r="Q7616" t="s">
        <v>33945</v>
      </c>
      <c r="R7616" t="s">
        <v>25802</v>
      </c>
      <c r="S7616" t="s">
        <v>26197</v>
      </c>
      <c r="T7616"/>
      <c r="U7616" t="s">
        <v>26198</v>
      </c>
      <c r="V7616" t="s">
        <v>26199</v>
      </c>
      <c r="X7616" s="91" t="s">
        <v>34418</v>
      </c>
      <c r="Y7616" s="97"/>
      <c r="AA7616" s="91" t="str">
        <v>SUZAN000.3BL</v>
      </c>
    </row>
    <row r="7617" spans="1:27" s="91" customFormat="1" ht="15" customHeight="1" x14ac:dyDescent="0.35">
      <c r="A7617" t="s">
        <v>22623</v>
      </c>
      <c r="B7617" t="s">
        <v>22622</v>
      </c>
      <c r="C7617" t="s">
        <v>22620</v>
      </c>
      <c r="D7617" t="s">
        <v>22624</v>
      </c>
      <c r="E7617"/>
      <c r="F7617" t="s">
        <v>58</v>
      </c>
      <c r="G7617"/>
      <c r="H7617">
        <v>0.8</v>
      </c>
      <c r="I7617">
        <v>2.7</v>
      </c>
      <c r="J7617" t="s">
        <v>249</v>
      </c>
      <c r="K7617">
        <v>35.441809999999997</v>
      </c>
      <c r="L7617">
        <v>-85.219750000000005</v>
      </c>
      <c r="M7617" s="100" t="s">
        <v>38386</v>
      </c>
      <c r="N7617" t="s">
        <v>29084</v>
      </c>
      <c r="O7617" t="s">
        <v>42087</v>
      </c>
      <c r="P7617">
        <v>3</v>
      </c>
      <c r="Q7617" t="s">
        <v>33945</v>
      </c>
      <c r="R7617" t="s">
        <v>25802</v>
      </c>
      <c r="S7617" t="s">
        <v>26197</v>
      </c>
      <c r="T7617"/>
      <c r="U7617" t="s">
        <v>26198</v>
      </c>
      <c r="V7617" t="s">
        <v>26199</v>
      </c>
      <c r="X7617" s="91" t="s">
        <v>36117</v>
      </c>
      <c r="Y7617" s="97"/>
      <c r="AA7617" s="91" t="str">
        <v>SUZAN000.8BL</v>
      </c>
    </row>
    <row r="7618" spans="1:27" s="91" customFormat="1" ht="15" customHeight="1" x14ac:dyDescent="0.35">
      <c r="A7618" t="s">
        <v>22626</v>
      </c>
      <c r="B7618" t="s">
        <v>22625</v>
      </c>
      <c r="C7618" t="s">
        <v>22627</v>
      </c>
      <c r="D7618" t="s">
        <v>22628</v>
      </c>
      <c r="E7618"/>
      <c r="F7618" t="s">
        <v>115</v>
      </c>
      <c r="G7618"/>
      <c r="H7618">
        <v>0.2</v>
      </c>
      <c r="I7618">
        <v>3.14</v>
      </c>
      <c r="J7618" t="s">
        <v>249</v>
      </c>
      <c r="K7618">
        <v>35.7271</v>
      </c>
      <c r="L7618">
        <v>-85.067400000000006</v>
      </c>
      <c r="M7618" s="100" t="s">
        <v>38393</v>
      </c>
      <c r="N7618" t="s">
        <v>59</v>
      </c>
      <c r="O7618" t="s">
        <v>42284</v>
      </c>
      <c r="P7618">
        <v>5</v>
      </c>
      <c r="Q7618" t="s">
        <v>28564</v>
      </c>
      <c r="R7618" t="s">
        <v>25802</v>
      </c>
      <c r="S7618" t="s">
        <v>26197</v>
      </c>
      <c r="T7618"/>
      <c r="U7618" t="s">
        <v>26198</v>
      </c>
      <c r="V7618" t="s">
        <v>26199</v>
      </c>
      <c r="X7618" s="91" t="s">
        <v>33946</v>
      </c>
      <c r="Y7618" s="97"/>
      <c r="AA7618" s="91" t="str">
        <v>SWAFF000.2BL</v>
      </c>
    </row>
    <row r="7619" spans="1:27" s="91" customFormat="1" ht="15" customHeight="1" x14ac:dyDescent="0.35">
      <c r="A7619" t="s">
        <v>22630</v>
      </c>
      <c r="B7619" t="s">
        <v>22629</v>
      </c>
      <c r="C7619" t="s">
        <v>22631</v>
      </c>
      <c r="D7619" t="s">
        <v>22632</v>
      </c>
      <c r="E7619"/>
      <c r="F7619" t="s">
        <v>9</v>
      </c>
      <c r="G7619"/>
      <c r="H7619">
        <v>0.5</v>
      </c>
      <c r="I7619">
        <v>4.96</v>
      </c>
      <c r="J7619" t="s">
        <v>10</v>
      </c>
      <c r="K7619">
        <v>35.2622</v>
      </c>
      <c r="L7619">
        <v>-88.6892</v>
      </c>
      <c r="M7619" s="100" t="s">
        <v>38377</v>
      </c>
      <c r="N7619" t="s">
        <v>26200</v>
      </c>
      <c r="O7619" t="s">
        <v>42484</v>
      </c>
      <c r="P7619">
        <v>4</v>
      </c>
      <c r="Q7619" t="s">
        <v>33947</v>
      </c>
      <c r="R7619" t="s">
        <v>25816</v>
      </c>
      <c r="S7619" t="s">
        <v>26197</v>
      </c>
      <c r="T7619"/>
      <c r="U7619" t="s">
        <v>26198</v>
      </c>
      <c r="V7619" t="s">
        <v>26199</v>
      </c>
      <c r="X7619" s="91" t="s">
        <v>33948</v>
      </c>
      <c r="Y7619" s="97"/>
      <c r="AA7619" s="91" t="str">
        <v>SWAIN000.5MC</v>
      </c>
    </row>
    <row r="7620" spans="1:27" s="91" customFormat="1" ht="15" customHeight="1" x14ac:dyDescent="0.35">
      <c r="A7620" t="s">
        <v>22634</v>
      </c>
      <c r="B7620" t="s">
        <v>22633</v>
      </c>
      <c r="C7620" t="s">
        <v>22635</v>
      </c>
      <c r="D7620" t="s">
        <v>22636</v>
      </c>
      <c r="E7620"/>
      <c r="F7620" t="s">
        <v>44</v>
      </c>
      <c r="G7620"/>
      <c r="H7620">
        <v>0.5</v>
      </c>
      <c r="I7620">
        <v>9.11</v>
      </c>
      <c r="J7620" t="s">
        <v>1612</v>
      </c>
      <c r="K7620">
        <v>36.477200000000003</v>
      </c>
      <c r="L7620">
        <v>-83.297200000000004</v>
      </c>
      <c r="M7620" s="100" t="s">
        <v>38424</v>
      </c>
      <c r="N7620" t="s">
        <v>26272</v>
      </c>
      <c r="O7620" t="s">
        <v>42392</v>
      </c>
      <c r="P7620">
        <v>4</v>
      </c>
      <c r="Q7620" t="s">
        <v>27335</v>
      </c>
      <c r="R7620" t="s">
        <v>25821</v>
      </c>
      <c r="S7620" t="s">
        <v>26197</v>
      </c>
      <c r="T7620"/>
      <c r="U7620" t="s">
        <v>26198</v>
      </c>
      <c r="V7620" t="s">
        <v>26204</v>
      </c>
      <c r="X7620" s="91" t="s">
        <v>33949</v>
      </c>
      <c r="Y7620" s="97"/>
      <c r="AA7620" s="91" t="str">
        <v>SWAN000.5HK</v>
      </c>
    </row>
    <row r="7621" spans="1:27" s="91" customFormat="1" ht="15" customHeight="1" x14ac:dyDescent="0.35">
      <c r="A7621" t="s">
        <v>22638</v>
      </c>
      <c r="B7621" t="s">
        <v>22637</v>
      </c>
      <c r="C7621" t="s">
        <v>22635</v>
      </c>
      <c r="D7621" t="s">
        <v>22639</v>
      </c>
      <c r="E7621"/>
      <c r="F7621" t="s">
        <v>33</v>
      </c>
      <c r="G7621"/>
      <c r="H7621">
        <v>0.8</v>
      </c>
      <c r="I7621">
        <v>49.75</v>
      </c>
      <c r="J7621" t="s">
        <v>1600</v>
      </c>
      <c r="K7621">
        <v>35.154200000000003</v>
      </c>
      <c r="L7621">
        <v>-86.718299999999999</v>
      </c>
      <c r="M7621" s="100" t="s">
        <v>38457</v>
      </c>
      <c r="N7621" t="s">
        <v>26336</v>
      </c>
      <c r="O7621" t="s">
        <v>42527</v>
      </c>
      <c r="P7621">
        <v>2</v>
      </c>
      <c r="Q7621" t="s">
        <v>28565</v>
      </c>
      <c r="R7621" t="s">
        <v>25808</v>
      </c>
      <c r="S7621" t="s">
        <v>26197</v>
      </c>
      <c r="T7621"/>
      <c r="U7621" t="s">
        <v>26198</v>
      </c>
      <c r="V7621" t="s">
        <v>26199</v>
      </c>
      <c r="W7621" s="91" t="s">
        <v>22640</v>
      </c>
      <c r="Y7621" s="97"/>
      <c r="AA7621" s="91" t="str">
        <v>SWAN000.8LI</v>
      </c>
    </row>
    <row r="7622" spans="1:27" s="91" customFormat="1" ht="15" customHeight="1" x14ac:dyDescent="0.35">
      <c r="A7622" t="s">
        <v>22642</v>
      </c>
      <c r="B7622" t="s">
        <v>22641</v>
      </c>
      <c r="C7622" t="s">
        <v>22635</v>
      </c>
      <c r="D7622" t="s">
        <v>1422</v>
      </c>
      <c r="E7622"/>
      <c r="F7622" t="s">
        <v>33</v>
      </c>
      <c r="G7622"/>
      <c r="H7622">
        <v>7.2</v>
      </c>
      <c r="I7622">
        <v>22.51</v>
      </c>
      <c r="J7622" t="s">
        <v>1600</v>
      </c>
      <c r="K7622">
        <v>35.209060000000001</v>
      </c>
      <c r="L7622">
        <v>-86.730670000000003</v>
      </c>
      <c r="M7622" s="100" t="s">
        <v>38457</v>
      </c>
      <c r="N7622" t="s">
        <v>26336</v>
      </c>
      <c r="O7622" t="s">
        <v>42527</v>
      </c>
      <c r="P7622">
        <v>2</v>
      </c>
      <c r="Q7622" t="s">
        <v>28566</v>
      </c>
      <c r="R7622" t="s">
        <v>25808</v>
      </c>
      <c r="S7622" t="s">
        <v>26197</v>
      </c>
      <c r="T7622"/>
      <c r="U7622" t="s">
        <v>26198</v>
      </c>
      <c r="V7622" t="s">
        <v>26199</v>
      </c>
      <c r="Y7622" s="97"/>
      <c r="AA7622" s="91" t="str">
        <v>SWAN007.2LI</v>
      </c>
    </row>
    <row r="7623" spans="1:27" s="91" customFormat="1" ht="15" customHeight="1" x14ac:dyDescent="0.35">
      <c r="A7623" t="s">
        <v>22644</v>
      </c>
      <c r="B7623" t="s">
        <v>22643</v>
      </c>
      <c r="C7623" t="s">
        <v>22635</v>
      </c>
      <c r="D7623" t="s">
        <v>22645</v>
      </c>
      <c r="E7623"/>
      <c r="F7623" t="s">
        <v>33</v>
      </c>
      <c r="G7623"/>
      <c r="H7623">
        <v>8.1999999999999993</v>
      </c>
      <c r="I7623">
        <v>21.22</v>
      </c>
      <c r="J7623" t="s">
        <v>1600</v>
      </c>
      <c r="K7623">
        <v>35.216110999999998</v>
      </c>
      <c r="L7623">
        <v>-86.718059999999994</v>
      </c>
      <c r="M7623" s="100" t="s">
        <v>38457</v>
      </c>
      <c r="N7623" t="s">
        <v>26336</v>
      </c>
      <c r="O7623" t="s">
        <v>42527</v>
      </c>
      <c r="P7623">
        <v>2</v>
      </c>
      <c r="Q7623" t="s">
        <v>28566</v>
      </c>
      <c r="R7623" t="s">
        <v>25808</v>
      </c>
      <c r="S7623" t="s">
        <v>26197</v>
      </c>
      <c r="T7623"/>
      <c r="U7623" t="s">
        <v>26198</v>
      </c>
      <c r="V7623" t="s">
        <v>26199</v>
      </c>
      <c r="W7623" s="91" t="s">
        <v>22646</v>
      </c>
      <c r="X7623" s="91" t="s">
        <v>33950</v>
      </c>
      <c r="Y7623" s="97"/>
      <c r="AA7623" s="91" t="str">
        <v>SWAN008.2LI</v>
      </c>
    </row>
    <row r="7624" spans="1:27" s="91" customFormat="1" ht="15" customHeight="1" x14ac:dyDescent="0.35">
      <c r="A7624" t="s">
        <v>42920</v>
      </c>
      <c r="B7624" t="s">
        <v>7559</v>
      </c>
      <c r="C7624" t="s">
        <v>7561</v>
      </c>
      <c r="D7624" t="s">
        <v>7562</v>
      </c>
      <c r="E7624" t="s">
        <v>42877</v>
      </c>
      <c r="F7624" t="s">
        <v>29083</v>
      </c>
      <c r="G7624"/>
      <c r="H7624">
        <v>0.48</v>
      </c>
      <c r="I7624">
        <v>4.8</v>
      </c>
      <c r="J7624" t="s">
        <v>942</v>
      </c>
      <c r="K7624">
        <v>35.069159999999997</v>
      </c>
      <c r="L7624">
        <v>-87.637500000000003</v>
      </c>
      <c r="M7624" s="100" t="s">
        <v>38376</v>
      </c>
      <c r="N7624" t="s">
        <v>26196</v>
      </c>
      <c r="O7624" t="s">
        <v>42629</v>
      </c>
      <c r="P7624">
        <v>1</v>
      </c>
      <c r="Q7624" t="s">
        <v>27077</v>
      </c>
      <c r="R7624" t="s">
        <v>25808</v>
      </c>
      <c r="S7624" t="s">
        <v>26197</v>
      </c>
      <c r="T7624"/>
      <c r="U7624" t="s">
        <v>26198</v>
      </c>
      <c r="V7624" t="s">
        <v>26199</v>
      </c>
      <c r="W7624" s="91" t="s">
        <v>7560</v>
      </c>
      <c r="X7624" s="91" t="s">
        <v>35003</v>
      </c>
      <c r="Y7624" s="97"/>
      <c r="AA7624" s="91" t="str">
        <v>SWANE000.5WE</v>
      </c>
    </row>
    <row r="7625" spans="1:27" s="91" customFormat="1" ht="15" customHeight="1" x14ac:dyDescent="0.35">
      <c r="A7625" t="s">
        <v>22648</v>
      </c>
      <c r="B7625" t="s">
        <v>22647</v>
      </c>
      <c r="C7625" t="s">
        <v>22649</v>
      </c>
      <c r="D7625" t="s">
        <v>22650</v>
      </c>
      <c r="E7625"/>
      <c r="F7625" t="s">
        <v>29083</v>
      </c>
      <c r="G7625"/>
      <c r="H7625"/>
      <c r="I7625">
        <v>0.1</v>
      </c>
      <c r="J7625" t="s">
        <v>166</v>
      </c>
      <c r="K7625">
        <v>36.550550000000001</v>
      </c>
      <c r="L7625">
        <v>-87.303330000000003</v>
      </c>
      <c r="M7625" s="100" t="s">
        <v>38413</v>
      </c>
      <c r="N7625" t="s">
        <v>26250</v>
      </c>
      <c r="O7625" t="s">
        <v>43058</v>
      </c>
      <c r="P7625">
        <v>4</v>
      </c>
      <c r="Q7625" t="s">
        <v>33951</v>
      </c>
      <c r="R7625" t="s">
        <v>25829</v>
      </c>
      <c r="S7625" t="s">
        <v>26197</v>
      </c>
      <c r="T7625" t="s">
        <v>28567</v>
      </c>
      <c r="U7625" t="s">
        <v>26207</v>
      </c>
      <c r="V7625" t="s">
        <v>26199</v>
      </c>
      <c r="W7625" s="91" t="s">
        <v>22648</v>
      </c>
      <c r="X7625" s="91" t="s">
        <v>30466</v>
      </c>
      <c r="Y7625" s="97"/>
      <c r="AA7625" s="91" t="str">
        <v>SWANLAKE</v>
      </c>
    </row>
    <row r="7626" spans="1:27" s="91" customFormat="1" ht="15" customHeight="1" x14ac:dyDescent="0.35">
      <c r="A7626" t="s">
        <v>22652</v>
      </c>
      <c r="B7626" t="s">
        <v>22651</v>
      </c>
      <c r="C7626" t="s">
        <v>22653</v>
      </c>
      <c r="D7626" t="s">
        <v>22654</v>
      </c>
      <c r="E7626"/>
      <c r="F7626" t="s">
        <v>28994</v>
      </c>
      <c r="G7626"/>
      <c r="H7626">
        <v>0.8</v>
      </c>
      <c r="I7626">
        <v>10.99</v>
      </c>
      <c r="J7626" t="s">
        <v>359</v>
      </c>
      <c r="K7626">
        <v>35.981200000000001</v>
      </c>
      <c r="L7626">
        <v>-83.833200000000005</v>
      </c>
      <c r="M7626" s="100" t="s">
        <v>38388</v>
      </c>
      <c r="N7626" t="s">
        <v>18813</v>
      </c>
      <c r="O7626" t="s">
        <v>42593</v>
      </c>
      <c r="P7626">
        <v>4</v>
      </c>
      <c r="Q7626" t="s">
        <v>28568</v>
      </c>
      <c r="R7626" t="s">
        <v>25825</v>
      </c>
      <c r="S7626" t="s">
        <v>26197</v>
      </c>
      <c r="T7626"/>
      <c r="U7626" t="s">
        <v>26198</v>
      </c>
      <c r="V7626" t="s">
        <v>26204</v>
      </c>
      <c r="W7626" s="91" t="s">
        <v>22655</v>
      </c>
      <c r="X7626" s="91" t="s">
        <v>33952</v>
      </c>
      <c r="Y7626" s="97"/>
      <c r="AA7626" s="91" t="str">
        <v>SWANP000.8KN</v>
      </c>
    </row>
    <row r="7627" spans="1:27" s="91" customFormat="1" ht="15" customHeight="1" x14ac:dyDescent="0.35">
      <c r="A7627" s="310" t="s">
        <v>43511</v>
      </c>
      <c r="B7627" s="310" t="s">
        <v>43512</v>
      </c>
      <c r="C7627" s="310" t="s">
        <v>22653</v>
      </c>
      <c r="D7627" s="310" t="s">
        <v>43513</v>
      </c>
      <c r="E7627" s="310"/>
      <c r="F7627" s="310" t="s">
        <v>44</v>
      </c>
      <c r="G7627" s="310" t="s">
        <v>28994</v>
      </c>
      <c r="H7627" s="314">
        <v>3</v>
      </c>
      <c r="I7627" s="314">
        <v>6.74</v>
      </c>
      <c r="J7627" s="310" t="s">
        <v>359</v>
      </c>
      <c r="K7627" s="314">
        <v>35.977699999999999</v>
      </c>
      <c r="L7627" s="314">
        <v>-83.80556</v>
      </c>
      <c r="M7627" s="314" t="s">
        <v>43514</v>
      </c>
      <c r="N7627" s="310" t="s">
        <v>18813</v>
      </c>
      <c r="O7627" s="310" t="s">
        <v>42593</v>
      </c>
      <c r="P7627" s="314">
        <v>4</v>
      </c>
      <c r="Q7627" s="310" t="s">
        <v>28568</v>
      </c>
      <c r="R7627" s="310" t="s">
        <v>25825</v>
      </c>
      <c r="S7627" s="310" t="s">
        <v>26197</v>
      </c>
      <c r="T7627" s="310"/>
      <c r="U7627" s="310" t="s">
        <v>26198</v>
      </c>
      <c r="V7627" s="310" t="s">
        <v>26204</v>
      </c>
      <c r="X7627" s="91" t="s">
        <v>43515</v>
      </c>
      <c r="Y7627" s="97"/>
      <c r="AA7627" s="91" t="str">
        <v>SWANP003.0KN</v>
      </c>
    </row>
    <row r="7628" spans="1:27" s="91" customFormat="1" ht="15" customHeight="1" x14ac:dyDescent="0.35">
      <c r="A7628" t="s">
        <v>22657</v>
      </c>
      <c r="B7628" t="s">
        <v>22656</v>
      </c>
      <c r="C7628" t="s">
        <v>22658</v>
      </c>
      <c r="D7628" t="s">
        <v>22659</v>
      </c>
      <c r="E7628"/>
      <c r="F7628" t="s">
        <v>115</v>
      </c>
      <c r="G7628"/>
      <c r="H7628">
        <v>1.8</v>
      </c>
      <c r="I7628">
        <v>29.54</v>
      </c>
      <c r="J7628" t="s">
        <v>583</v>
      </c>
      <c r="K7628">
        <v>35.0548</v>
      </c>
      <c r="L7628">
        <v>-85.744799999999998</v>
      </c>
      <c r="M7628" s="100" t="s">
        <v>38430</v>
      </c>
      <c r="N7628" t="s">
        <v>26288</v>
      </c>
      <c r="O7628" t="s">
        <v>42406</v>
      </c>
      <c r="P7628">
        <v>5</v>
      </c>
      <c r="Q7628" t="s">
        <v>28569</v>
      </c>
      <c r="R7628" t="s">
        <v>25802</v>
      </c>
      <c r="S7628" t="s">
        <v>26197</v>
      </c>
      <c r="T7628"/>
      <c r="U7628" t="s">
        <v>26198</v>
      </c>
      <c r="V7628" t="s">
        <v>26199</v>
      </c>
      <c r="W7628" s="91" t="s">
        <v>36118</v>
      </c>
      <c r="X7628" s="91" t="s">
        <v>33953</v>
      </c>
      <c r="Y7628" s="97"/>
      <c r="AA7628" s="91" t="str">
        <v>SWEDE001.8MI</v>
      </c>
    </row>
    <row r="7629" spans="1:27" s="91" customFormat="1" ht="15" customHeight="1" x14ac:dyDescent="0.35">
      <c r="A7629" t="s">
        <v>22661</v>
      </c>
      <c r="B7629" t="s">
        <v>22660</v>
      </c>
      <c r="C7629" t="s">
        <v>22662</v>
      </c>
      <c r="D7629" t="s">
        <v>22663</v>
      </c>
      <c r="E7629"/>
      <c r="F7629" t="s">
        <v>115</v>
      </c>
      <c r="G7629"/>
      <c r="H7629">
        <v>0.1</v>
      </c>
      <c r="I7629">
        <v>20.2</v>
      </c>
      <c r="J7629" t="s">
        <v>583</v>
      </c>
      <c r="K7629">
        <v>35.072839999999999</v>
      </c>
      <c r="L7629">
        <v>-85.794510000000002</v>
      </c>
      <c r="M7629" s="100" t="s">
        <v>38430</v>
      </c>
      <c r="N7629" t="s">
        <v>26288</v>
      </c>
      <c r="O7629" t="s">
        <v>42406</v>
      </c>
      <c r="P7629">
        <v>5</v>
      </c>
      <c r="Q7629" t="s">
        <v>28569</v>
      </c>
      <c r="R7629" t="s">
        <v>25802</v>
      </c>
      <c r="S7629" t="s">
        <v>26197</v>
      </c>
      <c r="T7629"/>
      <c r="U7629" t="s">
        <v>26198</v>
      </c>
      <c r="V7629" t="s">
        <v>26199</v>
      </c>
      <c r="W7629" s="91" t="s">
        <v>22664</v>
      </c>
      <c r="X7629" s="91" t="s">
        <v>36119</v>
      </c>
      <c r="Y7629" s="97"/>
      <c r="AA7629" s="91" t="str">
        <v>SWEDE6.2T0.1MI</v>
      </c>
    </row>
    <row r="7630" spans="1:27" s="91" customFormat="1" ht="15" customHeight="1" x14ac:dyDescent="0.35">
      <c r="A7630" t="s">
        <v>37596</v>
      </c>
      <c r="B7630" t="s">
        <v>37597</v>
      </c>
      <c r="C7630" t="s">
        <v>22672</v>
      </c>
      <c r="D7630" t="s">
        <v>37598</v>
      </c>
      <c r="E7630"/>
      <c r="F7630" t="s">
        <v>44</v>
      </c>
      <c r="G7630" t="s">
        <v>28981</v>
      </c>
      <c r="H7630">
        <v>0.3</v>
      </c>
      <c r="I7630">
        <v>5.0999999999999996</v>
      </c>
      <c r="J7630" t="s">
        <v>346</v>
      </c>
      <c r="K7630">
        <v>35.908563000000001</v>
      </c>
      <c r="L7630">
        <v>-83.168475999999998</v>
      </c>
      <c r="M7630" s="100" t="s">
        <v>38569</v>
      </c>
      <c r="N7630" t="s">
        <v>26799</v>
      </c>
      <c r="O7630" t="s">
        <v>42307</v>
      </c>
      <c r="P7630">
        <v>5</v>
      </c>
      <c r="Q7630" t="s">
        <v>38172</v>
      </c>
      <c r="R7630" t="s">
        <v>25825</v>
      </c>
      <c r="S7630" t="s">
        <v>26197</v>
      </c>
      <c r="T7630"/>
      <c r="U7630" t="s">
        <v>26198</v>
      </c>
      <c r="V7630" t="s">
        <v>26204</v>
      </c>
      <c r="X7630" s="91" t="s">
        <v>37599</v>
      </c>
      <c r="Y7630" s="97"/>
      <c r="AA7630" s="91" t="str">
        <v>SWEET000.3CO</v>
      </c>
    </row>
    <row r="7631" spans="1:27" s="91" customFormat="1" ht="15" customHeight="1" x14ac:dyDescent="0.35">
      <c r="A7631" s="310" t="s">
        <v>38173</v>
      </c>
      <c r="B7631" s="310" t="s">
        <v>38174</v>
      </c>
      <c r="C7631" s="310" t="s">
        <v>38175</v>
      </c>
      <c r="D7631" s="310" t="s">
        <v>37877</v>
      </c>
      <c r="E7631" s="310"/>
      <c r="F7631" s="310" t="s">
        <v>29083</v>
      </c>
      <c r="G7631" s="310"/>
      <c r="H7631" s="314">
        <v>0.5</v>
      </c>
      <c r="I7631" s="314">
        <v>5.0999999999999996</v>
      </c>
      <c r="J7631" s="310" t="s">
        <v>942</v>
      </c>
      <c r="K7631" s="314">
        <v>35.248309999999996</v>
      </c>
      <c r="L7631" s="314">
        <v>-87.640550000000005</v>
      </c>
      <c r="M7631" s="314" t="s">
        <v>38376</v>
      </c>
      <c r="N7631" s="310" t="s">
        <v>26196</v>
      </c>
      <c r="O7631" s="310" t="s">
        <v>40294</v>
      </c>
      <c r="P7631" s="314">
        <v>1</v>
      </c>
      <c r="Q7631" s="310" t="s">
        <v>38176</v>
      </c>
      <c r="R7631" s="310" t="s">
        <v>25808</v>
      </c>
      <c r="S7631" s="310" t="s">
        <v>26197</v>
      </c>
      <c r="T7631" s="310"/>
      <c r="U7631" s="310" t="s">
        <v>26198</v>
      </c>
      <c r="V7631" s="310" t="s">
        <v>26199</v>
      </c>
      <c r="Y7631" s="97"/>
      <c r="AA7631" s="91" t="str">
        <v>SWEET000.5WE</v>
      </c>
    </row>
    <row r="7632" spans="1:27" s="91" customFormat="1" ht="15" customHeight="1" x14ac:dyDescent="0.35">
      <c r="A7632" t="s">
        <v>22666</v>
      </c>
      <c r="B7632" t="s">
        <v>22665</v>
      </c>
      <c r="C7632" t="s">
        <v>22667</v>
      </c>
      <c r="D7632" t="s">
        <v>22668</v>
      </c>
      <c r="E7632"/>
      <c r="F7632" t="s">
        <v>44</v>
      </c>
      <c r="G7632"/>
      <c r="H7632">
        <v>1.1000000000000001</v>
      </c>
      <c r="I7632">
        <v>4.07</v>
      </c>
      <c r="J7632" t="s">
        <v>68</v>
      </c>
      <c r="K7632">
        <v>36.518099999999997</v>
      </c>
      <c r="L7632">
        <v>-83.103099999999998</v>
      </c>
      <c r="M7632" s="100" t="s">
        <v>38424</v>
      </c>
      <c r="N7632" t="s">
        <v>26272</v>
      </c>
      <c r="O7632" t="s">
        <v>42313</v>
      </c>
      <c r="P7632">
        <v>4</v>
      </c>
      <c r="Q7632" t="s">
        <v>33954</v>
      </c>
      <c r="R7632" t="s">
        <v>25821</v>
      </c>
      <c r="S7632" t="s">
        <v>26197</v>
      </c>
      <c r="T7632"/>
      <c r="U7632" t="s">
        <v>26198</v>
      </c>
      <c r="V7632" t="s">
        <v>26204</v>
      </c>
      <c r="W7632" s="91" t="s">
        <v>22669</v>
      </c>
      <c r="X7632" s="91" t="s">
        <v>33955</v>
      </c>
      <c r="Y7632" s="97"/>
      <c r="AA7632" s="91" t="str">
        <v>SWEET001.1HS</v>
      </c>
    </row>
    <row r="7633" spans="1:27" s="91" customFormat="1" ht="15" customHeight="1" x14ac:dyDescent="0.35">
      <c r="A7633" t="s">
        <v>22671</v>
      </c>
      <c r="B7633" t="s">
        <v>22670</v>
      </c>
      <c r="C7633" t="s">
        <v>22672</v>
      </c>
      <c r="D7633" t="s">
        <v>22673</v>
      </c>
      <c r="E7633"/>
      <c r="F7633" t="s">
        <v>44</v>
      </c>
      <c r="G7633"/>
      <c r="H7633">
        <v>1.4</v>
      </c>
      <c r="I7633">
        <v>61.79</v>
      </c>
      <c r="J7633" t="s">
        <v>290</v>
      </c>
      <c r="K7633">
        <v>35.738199999999999</v>
      </c>
      <c r="L7633">
        <v>-84.374099999999999</v>
      </c>
      <c r="M7633" s="100" t="s">
        <v>38415</v>
      </c>
      <c r="N7633" t="s">
        <v>26602</v>
      </c>
      <c r="O7633" t="s">
        <v>43300</v>
      </c>
      <c r="P7633">
        <v>1</v>
      </c>
      <c r="Q7633" t="s">
        <v>28570</v>
      </c>
      <c r="R7633" t="s">
        <v>25825</v>
      </c>
      <c r="S7633" t="s">
        <v>26197</v>
      </c>
      <c r="T7633"/>
      <c r="U7633" t="s">
        <v>26198</v>
      </c>
      <c r="V7633" t="s">
        <v>26204</v>
      </c>
      <c r="X7633" s="91" t="s">
        <v>36120</v>
      </c>
      <c r="Y7633" s="97"/>
      <c r="AA7633" s="91" t="str">
        <v>SWEET001.4LO</v>
      </c>
    </row>
    <row r="7634" spans="1:27" s="91" customFormat="1" ht="15" customHeight="1" x14ac:dyDescent="0.35">
      <c r="A7634" t="s">
        <v>22675</v>
      </c>
      <c r="B7634" t="s">
        <v>22674</v>
      </c>
      <c r="C7634" t="s">
        <v>22667</v>
      </c>
      <c r="D7634" t="s">
        <v>22676</v>
      </c>
      <c r="E7634"/>
      <c r="F7634" t="s">
        <v>44</v>
      </c>
      <c r="G7634"/>
      <c r="H7634">
        <v>1.9</v>
      </c>
      <c r="I7634">
        <v>2.25</v>
      </c>
      <c r="J7634" t="s">
        <v>1612</v>
      </c>
      <c r="K7634">
        <v>36.51388</v>
      </c>
      <c r="L7634">
        <v>-83.085277000000005</v>
      </c>
      <c r="M7634" s="100" t="s">
        <v>38424</v>
      </c>
      <c r="N7634" t="s">
        <v>26272</v>
      </c>
      <c r="O7634" t="s">
        <v>42313</v>
      </c>
      <c r="P7634">
        <v>4</v>
      </c>
      <c r="Q7634" t="s">
        <v>33954</v>
      </c>
      <c r="R7634" t="s">
        <v>25821</v>
      </c>
      <c r="S7634" t="s">
        <v>26197</v>
      </c>
      <c r="T7634"/>
      <c r="U7634" t="s">
        <v>26198</v>
      </c>
      <c r="V7634" t="s">
        <v>26204</v>
      </c>
      <c r="X7634" s="91" t="s">
        <v>36121</v>
      </c>
      <c r="Y7634" s="97"/>
      <c r="AA7634" s="91" t="str">
        <v>SWEET001.9HK</v>
      </c>
    </row>
    <row r="7635" spans="1:27" s="91" customFormat="1" ht="15" customHeight="1" x14ac:dyDescent="0.35">
      <c r="A7635" t="s">
        <v>22678</v>
      </c>
      <c r="B7635" t="s">
        <v>22677</v>
      </c>
      <c r="C7635" t="s">
        <v>22672</v>
      </c>
      <c r="D7635" t="s">
        <v>22679</v>
      </c>
      <c r="E7635"/>
      <c r="F7635" t="s">
        <v>44</v>
      </c>
      <c r="G7635"/>
      <c r="H7635">
        <v>3.1</v>
      </c>
      <c r="I7635">
        <v>54.73</v>
      </c>
      <c r="J7635" t="s">
        <v>290</v>
      </c>
      <c r="K7635">
        <v>35.723500000000001</v>
      </c>
      <c r="L7635">
        <v>-84.380700000000004</v>
      </c>
      <c r="M7635" s="100" t="s">
        <v>38415</v>
      </c>
      <c r="N7635" t="s">
        <v>26602</v>
      </c>
      <c r="O7635" t="s">
        <v>43300</v>
      </c>
      <c r="P7635">
        <v>1</v>
      </c>
      <c r="Q7635" t="s">
        <v>28570</v>
      </c>
      <c r="R7635" t="s">
        <v>25825</v>
      </c>
      <c r="S7635" t="s">
        <v>26197</v>
      </c>
      <c r="T7635"/>
      <c r="U7635" t="s">
        <v>26198</v>
      </c>
      <c r="V7635" t="s">
        <v>26204</v>
      </c>
      <c r="W7635" s="91" t="s">
        <v>36122</v>
      </c>
      <c r="X7635" s="91" t="s">
        <v>33956</v>
      </c>
      <c r="Y7635" s="97"/>
      <c r="AA7635" s="91" t="str">
        <v>SWEET003.1LO</v>
      </c>
    </row>
    <row r="7636" spans="1:27" s="91" customFormat="1" ht="15" customHeight="1" x14ac:dyDescent="0.35">
      <c r="A7636" t="s">
        <v>22681</v>
      </c>
      <c r="B7636" t="s">
        <v>22680</v>
      </c>
      <c r="C7636" t="s">
        <v>22672</v>
      </c>
      <c r="D7636" t="s">
        <v>22682</v>
      </c>
      <c r="E7636"/>
      <c r="F7636" t="s">
        <v>44</v>
      </c>
      <c r="G7636"/>
      <c r="H7636">
        <v>9.3000000000000007</v>
      </c>
      <c r="I7636">
        <v>45.66</v>
      </c>
      <c r="J7636" t="s">
        <v>290</v>
      </c>
      <c r="K7636">
        <v>35.683100000000003</v>
      </c>
      <c r="L7636">
        <v>-84.402199999999993</v>
      </c>
      <c r="M7636" s="100" t="s">
        <v>38415</v>
      </c>
      <c r="N7636" t="s">
        <v>26602</v>
      </c>
      <c r="O7636" t="s">
        <v>43300</v>
      </c>
      <c r="P7636">
        <v>1</v>
      </c>
      <c r="Q7636" t="s">
        <v>28571</v>
      </c>
      <c r="R7636" t="s">
        <v>25825</v>
      </c>
      <c r="S7636" t="s">
        <v>26197</v>
      </c>
      <c r="T7636"/>
      <c r="U7636" t="s">
        <v>26198</v>
      </c>
      <c r="V7636" t="s">
        <v>26204</v>
      </c>
      <c r="X7636" s="91" t="s">
        <v>36123</v>
      </c>
      <c r="Y7636" s="97"/>
      <c r="AA7636" s="91" t="str">
        <v>SWEET009.3LO</v>
      </c>
    </row>
    <row r="7637" spans="1:27" s="91" customFormat="1" ht="15" customHeight="1" x14ac:dyDescent="0.35">
      <c r="A7637" t="s">
        <v>22684</v>
      </c>
      <c r="B7637" t="s">
        <v>22683</v>
      </c>
      <c r="C7637" t="s">
        <v>22672</v>
      </c>
      <c r="D7637" t="s">
        <v>22685</v>
      </c>
      <c r="E7637"/>
      <c r="F7637" t="s">
        <v>44</v>
      </c>
      <c r="G7637"/>
      <c r="H7637">
        <v>10.4</v>
      </c>
      <c r="I7637">
        <v>37.94</v>
      </c>
      <c r="J7637" t="s">
        <v>290</v>
      </c>
      <c r="K7637">
        <v>35.672899999999998</v>
      </c>
      <c r="L7637">
        <v>-84.412000000000006</v>
      </c>
      <c r="M7637" s="100" t="s">
        <v>38415</v>
      </c>
      <c r="N7637" t="s">
        <v>26602</v>
      </c>
      <c r="O7637" t="s">
        <v>43300</v>
      </c>
      <c r="P7637">
        <v>1</v>
      </c>
      <c r="Q7637" t="s">
        <v>28571</v>
      </c>
      <c r="R7637" t="s">
        <v>25825</v>
      </c>
      <c r="S7637" t="s">
        <v>26197</v>
      </c>
      <c r="T7637"/>
      <c r="U7637" t="s">
        <v>26198</v>
      </c>
      <c r="V7637" t="s">
        <v>26204</v>
      </c>
      <c r="Y7637" s="97"/>
      <c r="AA7637" s="91" t="str">
        <v>SWEET010.4LO</v>
      </c>
    </row>
    <row r="7638" spans="1:27" s="91" customFormat="1" ht="15" customHeight="1" x14ac:dyDescent="0.35">
      <c r="A7638" t="s">
        <v>22687</v>
      </c>
      <c r="B7638" t="s">
        <v>22686</v>
      </c>
      <c r="C7638" t="s">
        <v>22672</v>
      </c>
      <c r="D7638" t="s">
        <v>22688</v>
      </c>
      <c r="E7638"/>
      <c r="F7638" t="s">
        <v>44</v>
      </c>
      <c r="G7638"/>
      <c r="H7638">
        <v>13.7</v>
      </c>
      <c r="I7638">
        <v>32.840000000000003</v>
      </c>
      <c r="J7638" t="s">
        <v>409</v>
      </c>
      <c r="K7638">
        <v>35.6494</v>
      </c>
      <c r="L7638">
        <v>-84.428399999999996</v>
      </c>
      <c r="M7638" s="100" t="s">
        <v>38415</v>
      </c>
      <c r="N7638" t="s">
        <v>26602</v>
      </c>
      <c r="O7638" t="s">
        <v>43300</v>
      </c>
      <c r="P7638">
        <v>1</v>
      </c>
      <c r="Q7638" t="s">
        <v>28571</v>
      </c>
      <c r="R7638" t="s">
        <v>25825</v>
      </c>
      <c r="S7638" t="s">
        <v>26197</v>
      </c>
      <c r="T7638"/>
      <c r="U7638" t="s">
        <v>26198</v>
      </c>
      <c r="V7638" t="s">
        <v>26204</v>
      </c>
      <c r="X7638" s="91" t="s">
        <v>36124</v>
      </c>
      <c r="Y7638" s="97"/>
      <c r="AA7638" s="91" t="str">
        <v>SWEET013.7MO</v>
      </c>
    </row>
    <row r="7639" spans="1:27" s="91" customFormat="1" ht="15" customHeight="1" x14ac:dyDescent="0.35">
      <c r="A7639" t="s">
        <v>22690</v>
      </c>
      <c r="B7639" t="s">
        <v>22689</v>
      </c>
      <c r="C7639" t="s">
        <v>22672</v>
      </c>
      <c r="D7639" t="s">
        <v>22691</v>
      </c>
      <c r="E7639"/>
      <c r="F7639" t="s">
        <v>44</v>
      </c>
      <c r="G7639"/>
      <c r="H7639">
        <v>17.3</v>
      </c>
      <c r="I7639">
        <v>26</v>
      </c>
      <c r="J7639" t="s">
        <v>409</v>
      </c>
      <c r="K7639">
        <v>35.625500000000002</v>
      </c>
      <c r="L7639">
        <v>-84.448700000000002</v>
      </c>
      <c r="M7639" s="100" t="s">
        <v>38415</v>
      </c>
      <c r="N7639" t="s">
        <v>26602</v>
      </c>
      <c r="O7639" t="s">
        <v>43300</v>
      </c>
      <c r="P7639">
        <v>1</v>
      </c>
      <c r="Q7639" t="s">
        <v>28571</v>
      </c>
      <c r="R7639" t="s">
        <v>25825</v>
      </c>
      <c r="S7639" t="s">
        <v>26197</v>
      </c>
      <c r="T7639"/>
      <c r="U7639" t="s">
        <v>26198</v>
      </c>
      <c r="V7639" t="s">
        <v>26204</v>
      </c>
      <c r="Y7639" s="97"/>
      <c r="AA7639" s="91" t="str">
        <v>SWEET017.3MO</v>
      </c>
    </row>
    <row r="7640" spans="1:27" s="91" customFormat="1" ht="15" customHeight="1" x14ac:dyDescent="0.35">
      <c r="A7640" t="s">
        <v>22693</v>
      </c>
      <c r="B7640" t="s">
        <v>22692</v>
      </c>
      <c r="C7640" t="s">
        <v>22672</v>
      </c>
      <c r="D7640" t="s">
        <v>22694</v>
      </c>
      <c r="E7640"/>
      <c r="F7640" t="s">
        <v>44</v>
      </c>
      <c r="G7640"/>
      <c r="H7640">
        <v>18.7</v>
      </c>
      <c r="I7640">
        <v>23.6</v>
      </c>
      <c r="J7640" t="s">
        <v>409</v>
      </c>
      <c r="K7640">
        <v>35.616599999999998</v>
      </c>
      <c r="L7640">
        <v>-84.455500000000001</v>
      </c>
      <c r="M7640" s="100" t="s">
        <v>38415</v>
      </c>
      <c r="N7640" t="s">
        <v>26602</v>
      </c>
      <c r="O7640" t="s">
        <v>43300</v>
      </c>
      <c r="P7640">
        <v>1</v>
      </c>
      <c r="Q7640" t="s">
        <v>28571</v>
      </c>
      <c r="R7640" t="s">
        <v>25825</v>
      </c>
      <c r="S7640" t="s">
        <v>26197</v>
      </c>
      <c r="T7640"/>
      <c r="U7640" t="s">
        <v>26198</v>
      </c>
      <c r="V7640" t="s">
        <v>26204</v>
      </c>
      <c r="W7640" s="91" t="s">
        <v>36125</v>
      </c>
      <c r="Y7640" s="97"/>
      <c r="AA7640" s="91" t="str">
        <v>SWEET018.7MO</v>
      </c>
    </row>
    <row r="7641" spans="1:27" s="91" customFormat="1" ht="15" customHeight="1" x14ac:dyDescent="0.35">
      <c r="A7641" t="s">
        <v>22696</v>
      </c>
      <c r="B7641" t="s">
        <v>22695</v>
      </c>
      <c r="C7641" t="s">
        <v>22672</v>
      </c>
      <c r="D7641" t="s">
        <v>22697</v>
      </c>
      <c r="E7641"/>
      <c r="F7641" t="s">
        <v>44</v>
      </c>
      <c r="G7641"/>
      <c r="H7641">
        <v>19.399999999999999</v>
      </c>
      <c r="I7641">
        <v>22.61</v>
      </c>
      <c r="J7641" t="s">
        <v>409</v>
      </c>
      <c r="K7641">
        <v>35.6096</v>
      </c>
      <c r="L7641">
        <v>-84.459800000000001</v>
      </c>
      <c r="M7641" s="100" t="s">
        <v>38415</v>
      </c>
      <c r="N7641" t="s">
        <v>26602</v>
      </c>
      <c r="O7641" t="s">
        <v>43300</v>
      </c>
      <c r="P7641">
        <v>1</v>
      </c>
      <c r="Q7641" t="s">
        <v>28572</v>
      </c>
      <c r="R7641" t="s">
        <v>25825</v>
      </c>
      <c r="S7641" t="s">
        <v>26197</v>
      </c>
      <c r="T7641"/>
      <c r="U7641" t="s">
        <v>26198</v>
      </c>
      <c r="V7641" t="s">
        <v>26204</v>
      </c>
      <c r="Y7641" s="97"/>
      <c r="AA7641" s="91" t="str">
        <v>SWEET019.4MO</v>
      </c>
    </row>
    <row r="7642" spans="1:27" s="91" customFormat="1" ht="15" customHeight="1" x14ac:dyDescent="0.35">
      <c r="A7642" t="s">
        <v>22699</v>
      </c>
      <c r="B7642" t="s">
        <v>22698</v>
      </c>
      <c r="C7642" t="s">
        <v>22672</v>
      </c>
      <c r="D7642" t="s">
        <v>22700</v>
      </c>
      <c r="E7642"/>
      <c r="F7642" t="s">
        <v>44</v>
      </c>
      <c r="G7642"/>
      <c r="H7642">
        <v>23.3</v>
      </c>
      <c r="I7642">
        <v>13.64</v>
      </c>
      <c r="J7642" t="s">
        <v>409</v>
      </c>
      <c r="K7642">
        <v>35.575400000000002</v>
      </c>
      <c r="L7642">
        <v>-84.487099999999998</v>
      </c>
      <c r="M7642" s="100" t="s">
        <v>38415</v>
      </c>
      <c r="N7642" t="s">
        <v>26602</v>
      </c>
      <c r="O7642" t="s">
        <v>43300</v>
      </c>
      <c r="P7642">
        <v>1</v>
      </c>
      <c r="Q7642" t="s">
        <v>28572</v>
      </c>
      <c r="R7642" t="s">
        <v>25825</v>
      </c>
      <c r="S7642" t="s">
        <v>26197</v>
      </c>
      <c r="T7642"/>
      <c r="U7642" t="s">
        <v>26198</v>
      </c>
      <c r="V7642" t="s">
        <v>26204</v>
      </c>
      <c r="X7642" s="91" t="s">
        <v>36126</v>
      </c>
      <c r="Y7642" s="97"/>
      <c r="AA7642" s="91" t="str">
        <v>SWEET023.3MO</v>
      </c>
    </row>
    <row r="7643" spans="1:27" s="91" customFormat="1" ht="15" customHeight="1" x14ac:dyDescent="0.35">
      <c r="A7643" t="s">
        <v>22702</v>
      </c>
      <c r="B7643" t="s">
        <v>22701</v>
      </c>
      <c r="C7643" t="s">
        <v>22703</v>
      </c>
      <c r="D7643" t="s">
        <v>22704</v>
      </c>
      <c r="E7643"/>
      <c r="F7643" t="s">
        <v>9</v>
      </c>
      <c r="G7643"/>
      <c r="H7643">
        <v>1.4</v>
      </c>
      <c r="I7643">
        <v>10.69</v>
      </c>
      <c r="J7643" t="s">
        <v>121</v>
      </c>
      <c r="K7643">
        <v>35.872199999999999</v>
      </c>
      <c r="L7643">
        <v>-88.136399999999995</v>
      </c>
      <c r="M7643" s="100" t="s">
        <v>38392</v>
      </c>
      <c r="N7643" t="s">
        <v>26221</v>
      </c>
      <c r="O7643" t="s">
        <v>43091</v>
      </c>
      <c r="P7643">
        <v>3</v>
      </c>
      <c r="Q7643" t="s">
        <v>33957</v>
      </c>
      <c r="R7643" t="s">
        <v>25816</v>
      </c>
      <c r="S7643" t="s">
        <v>26197</v>
      </c>
      <c r="T7643"/>
      <c r="U7643" t="s">
        <v>26198</v>
      </c>
      <c r="V7643" t="s">
        <v>26199</v>
      </c>
      <c r="Y7643" s="97"/>
      <c r="AA7643" s="91" t="str">
        <v>SYCAM001.4BN</v>
      </c>
    </row>
    <row r="7644" spans="1:27" s="91" customFormat="1" ht="15" customHeight="1" x14ac:dyDescent="0.35">
      <c r="A7644" s="310" t="s">
        <v>41830</v>
      </c>
      <c r="B7644" s="310" t="s">
        <v>41831</v>
      </c>
      <c r="C7644" s="310" t="s">
        <v>22703</v>
      </c>
      <c r="D7644" s="310" t="s">
        <v>41832</v>
      </c>
      <c r="E7644" s="310"/>
      <c r="F7644" s="310" t="s">
        <v>28985</v>
      </c>
      <c r="G7644" s="310" t="s">
        <v>37243</v>
      </c>
      <c r="H7644" s="314">
        <v>3</v>
      </c>
      <c r="I7644" s="314">
        <v>1.41</v>
      </c>
      <c r="J7644" s="310" t="s">
        <v>409</v>
      </c>
      <c r="K7644" s="314">
        <v>35.298009999999998</v>
      </c>
      <c r="L7644" s="314">
        <v>-84.045330000000007</v>
      </c>
      <c r="M7644" s="314" t="s">
        <v>38378</v>
      </c>
      <c r="N7644" s="310" t="s">
        <v>26202</v>
      </c>
      <c r="O7644" s="310" t="s">
        <v>41833</v>
      </c>
      <c r="P7644" s="314">
        <v>3</v>
      </c>
      <c r="Q7644" s="310" t="s">
        <v>41834</v>
      </c>
      <c r="R7644" s="310" t="s">
        <v>25825</v>
      </c>
      <c r="S7644" s="310" t="s">
        <v>26197</v>
      </c>
      <c r="T7644" s="310"/>
      <c r="U7644" s="310" t="s">
        <v>26198</v>
      </c>
      <c r="V7644" s="310" t="s">
        <v>26204</v>
      </c>
      <c r="W7644" s="91" t="s">
        <v>41835</v>
      </c>
      <c r="X7644" s="91" t="s">
        <v>40633</v>
      </c>
      <c r="Y7644" s="97"/>
      <c r="AA7644" s="91" t="str">
        <v>SYCAM003.0MO</v>
      </c>
    </row>
    <row r="7645" spans="1:27" s="91" customFormat="1" ht="15" customHeight="1" x14ac:dyDescent="0.35">
      <c r="A7645" t="s">
        <v>22706</v>
      </c>
      <c r="B7645" t="s">
        <v>22705</v>
      </c>
      <c r="C7645" t="s">
        <v>22703</v>
      </c>
      <c r="D7645" t="s">
        <v>22707</v>
      </c>
      <c r="E7645"/>
      <c r="F7645" t="s">
        <v>29083</v>
      </c>
      <c r="G7645"/>
      <c r="H7645">
        <v>4.7</v>
      </c>
      <c r="I7645">
        <v>73.81</v>
      </c>
      <c r="J7645" t="s">
        <v>690</v>
      </c>
      <c r="K7645">
        <v>36.324167000000003</v>
      </c>
      <c r="L7645">
        <v>-87.093059999999994</v>
      </c>
      <c r="M7645" s="100" t="s">
        <v>38414</v>
      </c>
      <c r="N7645" t="s">
        <v>26254</v>
      </c>
      <c r="O7645" t="s">
        <v>43277</v>
      </c>
      <c r="P7645">
        <v>5</v>
      </c>
      <c r="Q7645" t="s">
        <v>28573</v>
      </c>
      <c r="R7645" t="s">
        <v>25829</v>
      </c>
      <c r="S7645" t="s">
        <v>26197</v>
      </c>
      <c r="T7645"/>
      <c r="U7645" t="s">
        <v>26198</v>
      </c>
      <c r="V7645" t="s">
        <v>26199</v>
      </c>
      <c r="W7645" s="91" t="s">
        <v>22708</v>
      </c>
      <c r="X7645" s="91" t="s">
        <v>33958</v>
      </c>
      <c r="Y7645" s="97"/>
      <c r="AA7645" s="91" t="str">
        <v>SYCAM004.7CH</v>
      </c>
    </row>
    <row r="7646" spans="1:27" s="91" customFormat="1" ht="15" customHeight="1" x14ac:dyDescent="0.35">
      <c r="A7646" t="s">
        <v>22710</v>
      </c>
      <c r="B7646" t="s">
        <v>22709</v>
      </c>
      <c r="C7646" t="s">
        <v>22703</v>
      </c>
      <c r="D7646" t="s">
        <v>22711</v>
      </c>
      <c r="E7646"/>
      <c r="F7646" t="s">
        <v>29083</v>
      </c>
      <c r="G7646"/>
      <c r="H7646">
        <v>8.6</v>
      </c>
      <c r="I7646">
        <v>97.7</v>
      </c>
      <c r="J7646" t="s">
        <v>690</v>
      </c>
      <c r="K7646">
        <v>36.319200000000002</v>
      </c>
      <c r="L7646">
        <v>-87.050799999999995</v>
      </c>
      <c r="M7646" s="100" t="s">
        <v>38414</v>
      </c>
      <c r="N7646" t="s">
        <v>26254</v>
      </c>
      <c r="O7646" t="s">
        <v>40295</v>
      </c>
      <c r="P7646">
        <v>5</v>
      </c>
      <c r="Q7646" t="s">
        <v>28573</v>
      </c>
      <c r="R7646" t="s">
        <v>25829</v>
      </c>
      <c r="S7646" t="s">
        <v>26197</v>
      </c>
      <c r="T7646"/>
      <c r="U7646" t="s">
        <v>26198</v>
      </c>
      <c r="V7646" t="s">
        <v>26199</v>
      </c>
      <c r="W7646" s="91" t="s">
        <v>40296</v>
      </c>
      <c r="Y7646" s="97"/>
      <c r="AA7646" s="91" t="str">
        <v>SYCAM008.6CH</v>
      </c>
    </row>
    <row r="7647" spans="1:27" s="91" customFormat="1" ht="15" customHeight="1" x14ac:dyDescent="0.35">
      <c r="A7647" t="s">
        <v>22713</v>
      </c>
      <c r="B7647" t="s">
        <v>22712</v>
      </c>
      <c r="C7647" t="s">
        <v>22703</v>
      </c>
      <c r="D7647" t="s">
        <v>22714</v>
      </c>
      <c r="E7647"/>
      <c r="F7647" t="s">
        <v>29083</v>
      </c>
      <c r="G7647"/>
      <c r="H7647">
        <v>9</v>
      </c>
      <c r="I7647">
        <v>96.18</v>
      </c>
      <c r="J7647" t="s">
        <v>690</v>
      </c>
      <c r="K7647">
        <v>36.322200000000002</v>
      </c>
      <c r="L7647">
        <v>-87.050972200000004</v>
      </c>
      <c r="M7647" s="100" t="s">
        <v>38414</v>
      </c>
      <c r="N7647" t="s">
        <v>26254</v>
      </c>
      <c r="O7647" t="s">
        <v>43277</v>
      </c>
      <c r="P7647">
        <v>5</v>
      </c>
      <c r="Q7647" t="s">
        <v>28573</v>
      </c>
      <c r="R7647" t="s">
        <v>25829</v>
      </c>
      <c r="S7647" t="s">
        <v>26197</v>
      </c>
      <c r="T7647"/>
      <c r="U7647" t="s">
        <v>26198</v>
      </c>
      <c r="V7647" t="s">
        <v>26199</v>
      </c>
      <c r="Y7647" s="97"/>
      <c r="AA7647" s="91" t="str">
        <v>SYCAM009.0CH</v>
      </c>
    </row>
    <row r="7648" spans="1:27" s="91" customFormat="1" ht="15" customHeight="1" x14ac:dyDescent="0.35">
      <c r="A7648" t="s">
        <v>22716</v>
      </c>
      <c r="B7648" t="s">
        <v>22715</v>
      </c>
      <c r="C7648" t="s">
        <v>22703</v>
      </c>
      <c r="D7648" t="s">
        <v>22717</v>
      </c>
      <c r="E7648"/>
      <c r="F7648" t="s">
        <v>29083</v>
      </c>
      <c r="G7648"/>
      <c r="H7648">
        <v>13.1</v>
      </c>
      <c r="I7648">
        <v>84.94</v>
      </c>
      <c r="J7648" t="s">
        <v>690</v>
      </c>
      <c r="K7648">
        <v>36.345210000000002</v>
      </c>
      <c r="L7648">
        <v>-87.028790000000001</v>
      </c>
      <c r="M7648" s="100" t="s">
        <v>38414</v>
      </c>
      <c r="N7648" t="s">
        <v>26254</v>
      </c>
      <c r="O7648" t="s">
        <v>43277</v>
      </c>
      <c r="P7648">
        <v>5</v>
      </c>
      <c r="Q7648" t="s">
        <v>28573</v>
      </c>
      <c r="R7648" t="s">
        <v>25829</v>
      </c>
      <c r="S7648" t="s">
        <v>26197</v>
      </c>
      <c r="T7648"/>
      <c r="U7648" t="s">
        <v>26198</v>
      </c>
      <c r="V7648" t="s">
        <v>26199</v>
      </c>
      <c r="Y7648" s="97"/>
      <c r="AA7648" s="91" t="str">
        <v>SYCAM013.1CH</v>
      </c>
    </row>
    <row r="7649" spans="1:27" s="91" customFormat="1" ht="15" customHeight="1" x14ac:dyDescent="0.35">
      <c r="A7649" t="s">
        <v>22719</v>
      </c>
      <c r="B7649" t="s">
        <v>22718</v>
      </c>
      <c r="C7649" t="s">
        <v>22703</v>
      </c>
      <c r="D7649" t="s">
        <v>22720</v>
      </c>
      <c r="E7649"/>
      <c r="F7649" t="s">
        <v>29083</v>
      </c>
      <c r="G7649"/>
      <c r="H7649">
        <v>17.100000000000001</v>
      </c>
      <c r="I7649">
        <v>68.61</v>
      </c>
      <c r="J7649" t="s">
        <v>793</v>
      </c>
      <c r="K7649">
        <v>36.369219999999999</v>
      </c>
      <c r="L7649">
        <v>-86.986670000000004</v>
      </c>
      <c r="M7649" s="100" t="s">
        <v>38414</v>
      </c>
      <c r="N7649" t="s">
        <v>26254</v>
      </c>
      <c r="O7649" t="s">
        <v>42811</v>
      </c>
      <c r="P7649">
        <v>5</v>
      </c>
      <c r="Q7649" t="s">
        <v>28573</v>
      </c>
      <c r="R7649" t="s">
        <v>25829</v>
      </c>
      <c r="S7649" t="s">
        <v>26197</v>
      </c>
      <c r="T7649"/>
      <c r="U7649" t="s">
        <v>26198</v>
      </c>
      <c r="V7649" t="s">
        <v>26199</v>
      </c>
      <c r="W7649" s="91" t="s">
        <v>22721</v>
      </c>
      <c r="X7649" s="91" t="s">
        <v>33959</v>
      </c>
      <c r="Y7649" s="97"/>
      <c r="AA7649" s="91" t="str">
        <v>SYCAM017.1RN</v>
      </c>
    </row>
    <row r="7650" spans="1:27" s="91" customFormat="1" ht="15" customHeight="1" x14ac:dyDescent="0.35">
      <c r="A7650" t="s">
        <v>22723</v>
      </c>
      <c r="B7650" t="s">
        <v>22722</v>
      </c>
      <c r="C7650" t="s">
        <v>22703</v>
      </c>
      <c r="D7650" t="s">
        <v>22724</v>
      </c>
      <c r="E7650"/>
      <c r="F7650" t="s">
        <v>29083</v>
      </c>
      <c r="G7650"/>
      <c r="H7650">
        <v>17.3</v>
      </c>
      <c r="I7650">
        <v>60.98</v>
      </c>
      <c r="J7650" t="s">
        <v>793</v>
      </c>
      <c r="K7650">
        <v>36.371369999999999</v>
      </c>
      <c r="L7650">
        <v>-86.984009999999998</v>
      </c>
      <c r="M7650" s="100" t="s">
        <v>38414</v>
      </c>
      <c r="N7650" t="s">
        <v>26254</v>
      </c>
      <c r="O7650" t="s">
        <v>42811</v>
      </c>
      <c r="P7650">
        <v>5</v>
      </c>
      <c r="Q7650" t="s">
        <v>28573</v>
      </c>
      <c r="R7650" t="s">
        <v>25829</v>
      </c>
      <c r="S7650" t="s">
        <v>26197</v>
      </c>
      <c r="T7650"/>
      <c r="U7650" t="s">
        <v>26198</v>
      </c>
      <c r="V7650" t="s">
        <v>26199</v>
      </c>
      <c r="X7650" s="91" t="s">
        <v>33960</v>
      </c>
      <c r="Y7650" s="97"/>
      <c r="AA7650" s="91" t="str">
        <v>SYCAM017.3RN</v>
      </c>
    </row>
    <row r="7651" spans="1:27" s="91" customFormat="1" ht="15" customHeight="1" x14ac:dyDescent="0.35">
      <c r="A7651" t="s">
        <v>22726</v>
      </c>
      <c r="B7651" t="s">
        <v>22725</v>
      </c>
      <c r="C7651" t="s">
        <v>22727</v>
      </c>
      <c r="D7651" t="s">
        <v>22728</v>
      </c>
      <c r="E7651"/>
      <c r="F7651" t="s">
        <v>29083</v>
      </c>
      <c r="G7651"/>
      <c r="H7651">
        <v>0.6</v>
      </c>
      <c r="I7651">
        <v>1.22</v>
      </c>
      <c r="J7651" t="s">
        <v>690</v>
      </c>
      <c r="K7651">
        <v>36.369970000000002</v>
      </c>
      <c r="L7651">
        <v>-87.004710000000003</v>
      </c>
      <c r="M7651" s="100" t="s">
        <v>38414</v>
      </c>
      <c r="N7651" t="s">
        <v>26254</v>
      </c>
      <c r="O7651" t="s">
        <v>42811</v>
      </c>
      <c r="P7651">
        <v>5</v>
      </c>
      <c r="Q7651" t="s">
        <v>33961</v>
      </c>
      <c r="R7651" t="s">
        <v>25829</v>
      </c>
      <c r="S7651" t="s">
        <v>26197</v>
      </c>
      <c r="T7651"/>
      <c r="U7651" t="s">
        <v>26198</v>
      </c>
      <c r="V7651" t="s">
        <v>26199</v>
      </c>
      <c r="W7651" s="91" t="s">
        <v>22729</v>
      </c>
      <c r="X7651" s="91" t="s">
        <v>29606</v>
      </c>
      <c r="Y7651" s="97"/>
      <c r="AA7651" s="91" t="str">
        <v>SYCAM15.7T0.6CH</v>
      </c>
    </row>
    <row r="7652" spans="1:27" s="91" customFormat="1" ht="15" customHeight="1" x14ac:dyDescent="0.35">
      <c r="A7652" t="s">
        <v>22731</v>
      </c>
      <c r="B7652" t="s">
        <v>22730</v>
      </c>
      <c r="C7652" t="s">
        <v>22727</v>
      </c>
      <c r="D7652" t="s">
        <v>22732</v>
      </c>
      <c r="E7652"/>
      <c r="F7652" t="s">
        <v>29083</v>
      </c>
      <c r="G7652"/>
      <c r="H7652">
        <v>1</v>
      </c>
      <c r="I7652">
        <v>1.06</v>
      </c>
      <c r="J7652" t="s">
        <v>690</v>
      </c>
      <c r="K7652">
        <v>36.374870000000001</v>
      </c>
      <c r="L7652">
        <v>-87.007800000000003</v>
      </c>
      <c r="M7652" s="100" t="s">
        <v>38414</v>
      </c>
      <c r="N7652" t="s">
        <v>26254</v>
      </c>
      <c r="O7652" t="s">
        <v>42811</v>
      </c>
      <c r="P7652">
        <v>5</v>
      </c>
      <c r="Q7652" t="s">
        <v>33961</v>
      </c>
      <c r="R7652" t="s">
        <v>25829</v>
      </c>
      <c r="S7652" t="s">
        <v>26197</v>
      </c>
      <c r="T7652"/>
      <c r="U7652" t="s">
        <v>26198</v>
      </c>
      <c r="V7652" t="s">
        <v>26199</v>
      </c>
      <c r="W7652" s="91" t="s">
        <v>22733</v>
      </c>
      <c r="X7652" s="91" t="s">
        <v>29606</v>
      </c>
      <c r="Y7652" s="97"/>
      <c r="AA7652" s="91" t="str">
        <v>SYCAM15.7T1.0CH</v>
      </c>
    </row>
    <row r="7653" spans="1:27" s="91" customFormat="1" ht="15" customHeight="1" x14ac:dyDescent="0.35">
      <c r="A7653" t="s">
        <v>22735</v>
      </c>
      <c r="B7653" t="s">
        <v>22734</v>
      </c>
      <c r="C7653" t="s">
        <v>22727</v>
      </c>
      <c r="D7653" t="s">
        <v>22736</v>
      </c>
      <c r="E7653"/>
      <c r="F7653" t="s">
        <v>29083</v>
      </c>
      <c r="G7653"/>
      <c r="H7653">
        <v>1.2</v>
      </c>
      <c r="I7653">
        <v>0.24</v>
      </c>
      <c r="J7653" t="s">
        <v>690</v>
      </c>
      <c r="K7653">
        <v>36.377249999999997</v>
      </c>
      <c r="L7653">
        <v>-87.008669999999995</v>
      </c>
      <c r="M7653" s="100" t="s">
        <v>38414</v>
      </c>
      <c r="N7653" t="s">
        <v>26254</v>
      </c>
      <c r="O7653" t="s">
        <v>42811</v>
      </c>
      <c r="P7653">
        <v>5</v>
      </c>
      <c r="Q7653" t="s">
        <v>33961</v>
      </c>
      <c r="R7653" t="s">
        <v>25829</v>
      </c>
      <c r="S7653" t="s">
        <v>26197</v>
      </c>
      <c r="T7653"/>
      <c r="U7653" t="s">
        <v>26198</v>
      </c>
      <c r="V7653" t="s">
        <v>26199</v>
      </c>
      <c r="W7653" s="91" t="s">
        <v>22737</v>
      </c>
      <c r="X7653" s="91" t="s">
        <v>29606</v>
      </c>
      <c r="Y7653" s="97"/>
      <c r="AA7653" s="91" t="str">
        <v>SYCAM15.7T1.2CH</v>
      </c>
    </row>
    <row r="7654" spans="1:27" s="91" customFormat="1" ht="15" customHeight="1" x14ac:dyDescent="0.35">
      <c r="A7654" t="s">
        <v>22739</v>
      </c>
      <c r="B7654" t="s">
        <v>22738</v>
      </c>
      <c r="C7654" t="s">
        <v>22740</v>
      </c>
      <c r="D7654" t="s">
        <v>22741</v>
      </c>
      <c r="E7654"/>
      <c r="F7654" t="s">
        <v>28985</v>
      </c>
      <c r="G7654"/>
      <c r="H7654">
        <v>2.2999999999999998</v>
      </c>
      <c r="I7654">
        <v>8.31</v>
      </c>
      <c r="J7654" t="s">
        <v>301</v>
      </c>
      <c r="K7654">
        <v>35.078940000000003</v>
      </c>
      <c r="L7654">
        <v>-84.583060000000003</v>
      </c>
      <c r="M7654" s="100" t="s">
        <v>38423</v>
      </c>
      <c r="N7654" t="s">
        <v>26269</v>
      </c>
      <c r="O7654" t="s">
        <v>42147</v>
      </c>
      <c r="P7654">
        <v>1</v>
      </c>
      <c r="Q7654" t="s">
        <v>33719</v>
      </c>
      <c r="R7654" t="s">
        <v>25802</v>
      </c>
      <c r="S7654" t="s">
        <v>26197</v>
      </c>
      <c r="T7654"/>
      <c r="U7654" t="s">
        <v>26198</v>
      </c>
      <c r="V7654" t="s">
        <v>26204</v>
      </c>
      <c r="W7654" s="91" t="s">
        <v>36127</v>
      </c>
      <c r="X7654" s="91" t="s">
        <v>33962</v>
      </c>
      <c r="Y7654" s="97"/>
      <c r="AA7654" s="91" t="str">
        <v>SYLCO002.3PO</v>
      </c>
    </row>
    <row r="7655" spans="1:27" s="91" customFormat="1" ht="15" customHeight="1" x14ac:dyDescent="0.35">
      <c r="A7655" t="s">
        <v>22743</v>
      </c>
      <c r="B7655" t="s">
        <v>22742</v>
      </c>
      <c r="C7655" t="s">
        <v>22744</v>
      </c>
      <c r="D7655" t="s">
        <v>22745</v>
      </c>
      <c r="E7655"/>
      <c r="F7655" t="s">
        <v>29010</v>
      </c>
      <c r="G7655"/>
      <c r="H7655">
        <v>0.1</v>
      </c>
      <c r="I7655">
        <v>34.42</v>
      </c>
      <c r="J7655" t="s">
        <v>1237</v>
      </c>
      <c r="K7655">
        <v>36.543599999999998</v>
      </c>
      <c r="L7655">
        <v>-84.001099999999994</v>
      </c>
      <c r="M7655" s="100" t="s">
        <v>38417</v>
      </c>
      <c r="N7655" t="s">
        <v>26260</v>
      </c>
      <c r="O7655" t="s">
        <v>42275</v>
      </c>
      <c r="P7655">
        <v>4</v>
      </c>
      <c r="Q7655" t="s">
        <v>33963</v>
      </c>
      <c r="R7655" t="s">
        <v>25825</v>
      </c>
      <c r="S7655" t="s">
        <v>26197</v>
      </c>
      <c r="T7655"/>
      <c r="U7655" t="s">
        <v>26198</v>
      </c>
      <c r="V7655" t="s">
        <v>26204</v>
      </c>
      <c r="W7655" s="91" t="s">
        <v>22746</v>
      </c>
      <c r="X7655" s="91" t="s">
        <v>33964</v>
      </c>
      <c r="Y7655" s="97"/>
      <c r="AA7655" s="91" t="str">
        <v>TACKE000.1CA</v>
      </c>
    </row>
    <row r="7656" spans="1:27" s="91" customFormat="1" ht="15" customHeight="1" x14ac:dyDescent="0.35">
      <c r="A7656" t="s">
        <v>22748</v>
      </c>
      <c r="B7656" t="s">
        <v>22747</v>
      </c>
      <c r="C7656" t="s">
        <v>22749</v>
      </c>
      <c r="D7656" t="s">
        <v>22750</v>
      </c>
      <c r="E7656"/>
      <c r="F7656" t="s">
        <v>33</v>
      </c>
      <c r="G7656"/>
      <c r="H7656">
        <v>0.2</v>
      </c>
      <c r="I7656">
        <v>4.74</v>
      </c>
      <c r="J7656" t="s">
        <v>53</v>
      </c>
      <c r="K7656">
        <v>35.046199999999999</v>
      </c>
      <c r="L7656">
        <v>-87.085499999999996</v>
      </c>
      <c r="M7656" s="100" t="s">
        <v>38385</v>
      </c>
      <c r="N7656" t="s">
        <v>26213</v>
      </c>
      <c r="O7656" t="s">
        <v>43120</v>
      </c>
      <c r="P7656">
        <v>2</v>
      </c>
      <c r="Q7656" t="s">
        <v>33965</v>
      </c>
      <c r="R7656" t="s">
        <v>25808</v>
      </c>
      <c r="S7656" t="s">
        <v>26197</v>
      </c>
      <c r="T7656"/>
      <c r="U7656" t="s">
        <v>26198</v>
      </c>
      <c r="V7656" t="s">
        <v>26199</v>
      </c>
      <c r="Y7656" s="97"/>
      <c r="AA7656" s="91" t="str">
        <v>TACKE000.2GS</v>
      </c>
    </row>
    <row r="7657" spans="1:27" s="91" customFormat="1" ht="15" customHeight="1" x14ac:dyDescent="0.35">
      <c r="A7657" t="s">
        <v>22752</v>
      </c>
      <c r="B7657" t="s">
        <v>22751</v>
      </c>
      <c r="C7657" t="s">
        <v>22744</v>
      </c>
      <c r="D7657" t="s">
        <v>22753</v>
      </c>
      <c r="E7657"/>
      <c r="F7657" t="s">
        <v>29010</v>
      </c>
      <c r="G7657"/>
      <c r="H7657">
        <v>0.5</v>
      </c>
      <c r="I7657">
        <v>34.21</v>
      </c>
      <c r="J7657" t="s">
        <v>1237</v>
      </c>
      <c r="K7657">
        <v>36.539020000000001</v>
      </c>
      <c r="L7657">
        <v>-84.005679999999998</v>
      </c>
      <c r="M7657" s="100" t="s">
        <v>38417</v>
      </c>
      <c r="N7657" t="s">
        <v>26260</v>
      </c>
      <c r="O7657" t="s">
        <v>42275</v>
      </c>
      <c r="P7657">
        <v>4</v>
      </c>
      <c r="Q7657" t="s">
        <v>33963</v>
      </c>
      <c r="R7657" t="s">
        <v>25825</v>
      </c>
      <c r="S7657" t="s">
        <v>26197</v>
      </c>
      <c r="T7657"/>
      <c r="U7657" t="s">
        <v>26198</v>
      </c>
      <c r="V7657" t="s">
        <v>26204</v>
      </c>
      <c r="W7657" s="91" t="s">
        <v>36128</v>
      </c>
      <c r="X7657" s="91" t="s">
        <v>40297</v>
      </c>
      <c r="Y7657" s="97"/>
      <c r="AA7657" s="91" t="str">
        <v>TACKE000.5CA</v>
      </c>
    </row>
    <row r="7658" spans="1:27" s="91" customFormat="1" ht="15" customHeight="1" x14ac:dyDescent="0.35">
      <c r="A7658" t="s">
        <v>22755</v>
      </c>
      <c r="B7658" t="s">
        <v>22754</v>
      </c>
      <c r="C7658" t="s">
        <v>22744</v>
      </c>
      <c r="D7658" t="s">
        <v>22756</v>
      </c>
      <c r="E7658"/>
      <c r="F7658" t="s">
        <v>29010</v>
      </c>
      <c r="G7658"/>
      <c r="H7658">
        <v>4.3</v>
      </c>
      <c r="I7658">
        <v>27.9</v>
      </c>
      <c r="J7658" t="s">
        <v>1237</v>
      </c>
      <c r="K7658">
        <v>36.511088000000001</v>
      </c>
      <c r="L7658">
        <v>-83.963795000000005</v>
      </c>
      <c r="M7658" s="100" t="s">
        <v>38417</v>
      </c>
      <c r="N7658" t="s">
        <v>26260</v>
      </c>
      <c r="O7658" t="s">
        <v>42275</v>
      </c>
      <c r="P7658">
        <v>4</v>
      </c>
      <c r="Q7658" t="s">
        <v>33963</v>
      </c>
      <c r="R7658" t="s">
        <v>25825</v>
      </c>
      <c r="S7658" t="s">
        <v>26197</v>
      </c>
      <c r="T7658"/>
      <c r="U7658" t="s">
        <v>26198</v>
      </c>
      <c r="V7658" t="s">
        <v>26204</v>
      </c>
      <c r="W7658" s="91" t="s">
        <v>36129</v>
      </c>
      <c r="Y7658" s="97"/>
      <c r="AA7658" s="91" t="str">
        <v>TACKE004.3CA</v>
      </c>
    </row>
    <row r="7659" spans="1:27" s="91" customFormat="1" ht="15" customHeight="1" x14ac:dyDescent="0.35">
      <c r="A7659" t="s">
        <v>22758</v>
      </c>
      <c r="B7659" t="s">
        <v>22757</v>
      </c>
      <c r="C7659" t="s">
        <v>22744</v>
      </c>
      <c r="D7659" t="s">
        <v>22759</v>
      </c>
      <c r="E7659"/>
      <c r="F7659" t="s">
        <v>29010</v>
      </c>
      <c r="G7659"/>
      <c r="H7659">
        <v>4.4000000000000004</v>
      </c>
      <c r="I7659">
        <v>27.5</v>
      </c>
      <c r="J7659" t="s">
        <v>1237</v>
      </c>
      <c r="K7659">
        <v>36.510559999999998</v>
      </c>
      <c r="L7659">
        <v>-83.962950000000006</v>
      </c>
      <c r="M7659" s="100" t="s">
        <v>38417</v>
      </c>
      <c r="N7659" t="s">
        <v>26260</v>
      </c>
      <c r="O7659" t="s">
        <v>42275</v>
      </c>
      <c r="P7659">
        <v>4</v>
      </c>
      <c r="Q7659" t="s">
        <v>33963</v>
      </c>
      <c r="R7659" t="s">
        <v>25825</v>
      </c>
      <c r="S7659" t="s">
        <v>26197</v>
      </c>
      <c r="T7659"/>
      <c r="U7659" t="s">
        <v>26198</v>
      </c>
      <c r="V7659" t="s">
        <v>26204</v>
      </c>
      <c r="W7659" s="91" t="s">
        <v>22760</v>
      </c>
      <c r="X7659" s="91" t="s">
        <v>38422</v>
      </c>
      <c r="Y7659" s="97"/>
      <c r="AA7659" s="91" t="str">
        <v>TACKE004.4CA</v>
      </c>
    </row>
    <row r="7660" spans="1:27" s="91" customFormat="1" ht="15" customHeight="1" x14ac:dyDescent="0.35">
      <c r="A7660" t="s">
        <v>22762</v>
      </c>
      <c r="B7660" t="s">
        <v>22761</v>
      </c>
      <c r="C7660" t="s">
        <v>22744</v>
      </c>
      <c r="D7660" t="s">
        <v>22763</v>
      </c>
      <c r="E7660"/>
      <c r="F7660" t="s">
        <v>29010</v>
      </c>
      <c r="G7660"/>
      <c r="H7660">
        <v>5.2</v>
      </c>
      <c r="I7660">
        <v>27.3</v>
      </c>
      <c r="J7660" t="s">
        <v>1237</v>
      </c>
      <c r="K7660">
        <v>36.504779999999997</v>
      </c>
      <c r="L7660">
        <v>-83.954149999999998</v>
      </c>
      <c r="M7660" s="100" t="s">
        <v>38417</v>
      </c>
      <c r="N7660" t="s">
        <v>26260</v>
      </c>
      <c r="O7660" t="s">
        <v>42275</v>
      </c>
      <c r="P7660">
        <v>4</v>
      </c>
      <c r="Q7660" t="s">
        <v>33963</v>
      </c>
      <c r="R7660" t="s">
        <v>25825</v>
      </c>
      <c r="S7660" t="s">
        <v>26197</v>
      </c>
      <c r="T7660"/>
      <c r="U7660" t="s">
        <v>26198</v>
      </c>
      <c r="V7660" t="s">
        <v>26204</v>
      </c>
      <c r="W7660" s="91" t="s">
        <v>36130</v>
      </c>
      <c r="X7660" s="91" t="s">
        <v>39672</v>
      </c>
      <c r="Y7660" s="97"/>
      <c r="AA7660" s="91" t="str">
        <v>TACKE005.2CA</v>
      </c>
    </row>
    <row r="7661" spans="1:27" s="91" customFormat="1" ht="15" customHeight="1" x14ac:dyDescent="0.35">
      <c r="A7661" t="s">
        <v>22765</v>
      </c>
      <c r="B7661" t="s">
        <v>22764</v>
      </c>
      <c r="C7661" t="s">
        <v>22744</v>
      </c>
      <c r="D7661" t="s">
        <v>40298</v>
      </c>
      <c r="E7661"/>
      <c r="F7661" t="s">
        <v>29010</v>
      </c>
      <c r="G7661"/>
      <c r="H7661">
        <v>5.8</v>
      </c>
      <c r="I7661">
        <v>22.66</v>
      </c>
      <c r="J7661" t="s">
        <v>398</v>
      </c>
      <c r="K7661">
        <v>36.502989999999997</v>
      </c>
      <c r="L7661">
        <v>-83.938509999999994</v>
      </c>
      <c r="M7661" s="100" t="s">
        <v>38417</v>
      </c>
      <c r="N7661" t="s">
        <v>26260</v>
      </c>
      <c r="O7661" t="s">
        <v>42275</v>
      </c>
      <c r="P7661">
        <v>4</v>
      </c>
      <c r="Q7661" t="s">
        <v>28575</v>
      </c>
      <c r="R7661" t="s">
        <v>25825</v>
      </c>
      <c r="S7661" t="s">
        <v>26197</v>
      </c>
      <c r="T7661"/>
      <c r="U7661" t="s">
        <v>26198</v>
      </c>
      <c r="V7661" t="s">
        <v>26204</v>
      </c>
      <c r="W7661" s="91" t="s">
        <v>38177</v>
      </c>
      <c r="X7661" s="91" t="s">
        <v>40299</v>
      </c>
      <c r="Y7661" s="97"/>
      <c r="AA7661" s="91" t="str">
        <v>TACKE005.8CL</v>
      </c>
    </row>
    <row r="7662" spans="1:27" s="91" customFormat="1" ht="15" customHeight="1" x14ac:dyDescent="0.35">
      <c r="A7662" t="s">
        <v>22767</v>
      </c>
      <c r="B7662" t="s">
        <v>22766</v>
      </c>
      <c r="C7662" t="s">
        <v>22744</v>
      </c>
      <c r="D7662" t="s">
        <v>40300</v>
      </c>
      <c r="E7662"/>
      <c r="F7662" t="s">
        <v>29010</v>
      </c>
      <c r="G7662"/>
      <c r="H7662">
        <v>6.1</v>
      </c>
      <c r="I7662">
        <v>22.7</v>
      </c>
      <c r="J7662" t="s">
        <v>398</v>
      </c>
      <c r="K7662">
        <v>36.503070000000001</v>
      </c>
      <c r="L7662">
        <v>-83.938550000000006</v>
      </c>
      <c r="M7662" s="100" t="s">
        <v>38417</v>
      </c>
      <c r="N7662" t="s">
        <v>26260</v>
      </c>
      <c r="O7662" t="s">
        <v>42275</v>
      </c>
      <c r="P7662">
        <v>4</v>
      </c>
      <c r="Q7662" t="s">
        <v>28575</v>
      </c>
      <c r="R7662" t="s">
        <v>25825</v>
      </c>
      <c r="S7662" t="s">
        <v>26197</v>
      </c>
      <c r="T7662"/>
      <c r="U7662" t="s">
        <v>26198</v>
      </c>
      <c r="V7662" t="s">
        <v>26204</v>
      </c>
      <c r="W7662" s="91" t="s">
        <v>36131</v>
      </c>
      <c r="X7662" s="91" t="s">
        <v>38422</v>
      </c>
      <c r="Y7662" s="97"/>
      <c r="AA7662" s="91" t="str">
        <v>TACKE006.1CL</v>
      </c>
    </row>
    <row r="7663" spans="1:27" s="91" customFormat="1" ht="15" customHeight="1" x14ac:dyDescent="0.35">
      <c r="A7663" t="s">
        <v>22769</v>
      </c>
      <c r="B7663" t="s">
        <v>22768</v>
      </c>
      <c r="C7663" t="s">
        <v>22744</v>
      </c>
      <c r="D7663" t="s">
        <v>22770</v>
      </c>
      <c r="E7663"/>
      <c r="F7663" t="s">
        <v>29010</v>
      </c>
      <c r="G7663"/>
      <c r="H7663">
        <v>6.4</v>
      </c>
      <c r="I7663">
        <v>22</v>
      </c>
      <c r="J7663" t="s">
        <v>398</v>
      </c>
      <c r="K7663">
        <v>36.504069999999999</v>
      </c>
      <c r="L7663">
        <v>-83.935280000000006</v>
      </c>
      <c r="M7663" s="100" t="s">
        <v>38417</v>
      </c>
      <c r="N7663" t="s">
        <v>26260</v>
      </c>
      <c r="O7663" t="s">
        <v>42275</v>
      </c>
      <c r="P7663">
        <v>4</v>
      </c>
      <c r="Q7663" t="s">
        <v>28575</v>
      </c>
      <c r="R7663" t="s">
        <v>25825</v>
      </c>
      <c r="S7663" t="s">
        <v>26197</v>
      </c>
      <c r="T7663"/>
      <c r="U7663" t="s">
        <v>26198</v>
      </c>
      <c r="V7663" t="s">
        <v>26204</v>
      </c>
      <c r="W7663" s="91" t="s">
        <v>36132</v>
      </c>
      <c r="X7663" s="91" t="s">
        <v>38422</v>
      </c>
      <c r="Y7663" s="97"/>
      <c r="AA7663" s="91" t="str">
        <v>TACKE006.4CL</v>
      </c>
    </row>
    <row r="7664" spans="1:27" s="91" customFormat="1" ht="15" customHeight="1" x14ac:dyDescent="0.35">
      <c r="A7664" t="s">
        <v>22772</v>
      </c>
      <c r="B7664" t="s">
        <v>22771</v>
      </c>
      <c r="C7664" t="s">
        <v>22744</v>
      </c>
      <c r="D7664" t="s">
        <v>22773</v>
      </c>
      <c r="E7664"/>
      <c r="F7664" t="s">
        <v>29010</v>
      </c>
      <c r="G7664"/>
      <c r="H7664">
        <v>7.5</v>
      </c>
      <c r="I7664">
        <v>18.899999999999999</v>
      </c>
      <c r="J7664" t="s">
        <v>398</v>
      </c>
      <c r="K7664">
        <v>36.502420000000001</v>
      </c>
      <c r="L7664">
        <v>-83.92183</v>
      </c>
      <c r="M7664" s="100" t="s">
        <v>38417</v>
      </c>
      <c r="N7664" t="s">
        <v>26260</v>
      </c>
      <c r="O7664" t="s">
        <v>42275</v>
      </c>
      <c r="P7664">
        <v>4</v>
      </c>
      <c r="Q7664" t="s">
        <v>28575</v>
      </c>
      <c r="R7664" t="s">
        <v>25825</v>
      </c>
      <c r="S7664" t="s">
        <v>26197</v>
      </c>
      <c r="T7664"/>
      <c r="U7664" t="s">
        <v>26198</v>
      </c>
      <c r="V7664" t="s">
        <v>26204</v>
      </c>
      <c r="Y7664" s="97"/>
      <c r="AA7664" s="91" t="str">
        <v>TACKE007.5CL</v>
      </c>
    </row>
    <row r="7665" spans="1:27" s="91" customFormat="1" ht="15" customHeight="1" x14ac:dyDescent="0.35">
      <c r="A7665" t="s">
        <v>22775</v>
      </c>
      <c r="B7665" t="s">
        <v>22774</v>
      </c>
      <c r="C7665" t="s">
        <v>22744</v>
      </c>
      <c r="D7665" t="s">
        <v>22776</v>
      </c>
      <c r="E7665"/>
      <c r="F7665" t="s">
        <v>29010</v>
      </c>
      <c r="G7665"/>
      <c r="H7665">
        <v>7.6</v>
      </c>
      <c r="I7665">
        <v>18.600000000000001</v>
      </c>
      <c r="J7665" t="s">
        <v>398</v>
      </c>
      <c r="K7665">
        <v>36.500802999999998</v>
      </c>
      <c r="L7665">
        <v>-83.919524999999993</v>
      </c>
      <c r="M7665" s="100" t="s">
        <v>38417</v>
      </c>
      <c r="N7665" t="s">
        <v>26260</v>
      </c>
      <c r="O7665" t="s">
        <v>42275</v>
      </c>
      <c r="P7665">
        <v>4</v>
      </c>
      <c r="Q7665" t="s">
        <v>28575</v>
      </c>
      <c r="R7665" t="s">
        <v>25825</v>
      </c>
      <c r="S7665" t="s">
        <v>26197</v>
      </c>
      <c r="T7665"/>
      <c r="U7665" t="s">
        <v>26198</v>
      </c>
      <c r="V7665" t="s">
        <v>26204</v>
      </c>
      <c r="W7665" s="91" t="s">
        <v>36133</v>
      </c>
      <c r="Y7665" s="97"/>
      <c r="AA7665" s="91" t="str">
        <v>TACKE007.6CL</v>
      </c>
    </row>
    <row r="7666" spans="1:27" s="91" customFormat="1" ht="15" customHeight="1" x14ac:dyDescent="0.35">
      <c r="A7666" t="s">
        <v>22778</v>
      </c>
      <c r="B7666" t="s">
        <v>22777</v>
      </c>
      <c r="C7666" t="s">
        <v>22744</v>
      </c>
      <c r="D7666" t="s">
        <v>22779</v>
      </c>
      <c r="E7666"/>
      <c r="F7666" t="s">
        <v>29010</v>
      </c>
      <c r="G7666"/>
      <c r="H7666">
        <v>7.7</v>
      </c>
      <c r="I7666">
        <v>18.63</v>
      </c>
      <c r="J7666" t="s">
        <v>398</v>
      </c>
      <c r="K7666">
        <v>36.498089999999998</v>
      </c>
      <c r="L7666">
        <v>-83.916380000000004</v>
      </c>
      <c r="M7666" s="100" t="s">
        <v>38417</v>
      </c>
      <c r="N7666" t="s">
        <v>26260</v>
      </c>
      <c r="O7666" t="s">
        <v>42275</v>
      </c>
      <c r="P7666">
        <v>4</v>
      </c>
      <c r="Q7666" t="s">
        <v>28575</v>
      </c>
      <c r="R7666" t="s">
        <v>25825</v>
      </c>
      <c r="S7666" t="s">
        <v>26197</v>
      </c>
      <c r="T7666"/>
      <c r="U7666" t="s">
        <v>26198</v>
      </c>
      <c r="V7666" t="s">
        <v>26204</v>
      </c>
      <c r="X7666" s="91" t="s">
        <v>40299</v>
      </c>
      <c r="Y7666" s="97"/>
      <c r="AA7666" s="91" t="str">
        <v>TACKE007.7CL</v>
      </c>
    </row>
    <row r="7667" spans="1:27" s="91" customFormat="1" ht="15" customHeight="1" x14ac:dyDescent="0.35">
      <c r="A7667" t="s">
        <v>22781</v>
      </c>
      <c r="B7667" t="s">
        <v>22780</v>
      </c>
      <c r="C7667" t="s">
        <v>22744</v>
      </c>
      <c r="D7667" t="s">
        <v>22782</v>
      </c>
      <c r="E7667"/>
      <c r="F7667" t="s">
        <v>29010</v>
      </c>
      <c r="G7667"/>
      <c r="H7667">
        <v>8.1</v>
      </c>
      <c r="I7667">
        <v>16.8</v>
      </c>
      <c r="J7667" t="s">
        <v>398</v>
      </c>
      <c r="K7667">
        <v>36.497489999999999</v>
      </c>
      <c r="L7667">
        <v>-83.911429999999996</v>
      </c>
      <c r="M7667" s="100" t="s">
        <v>38417</v>
      </c>
      <c r="N7667" t="s">
        <v>26260</v>
      </c>
      <c r="O7667" t="s">
        <v>42275</v>
      </c>
      <c r="P7667">
        <v>4</v>
      </c>
      <c r="Q7667" t="s">
        <v>28575</v>
      </c>
      <c r="R7667" t="s">
        <v>25825</v>
      </c>
      <c r="S7667" t="s">
        <v>26197</v>
      </c>
      <c r="T7667"/>
      <c r="U7667" t="s">
        <v>26198</v>
      </c>
      <c r="V7667" t="s">
        <v>26204</v>
      </c>
      <c r="W7667" s="91" t="s">
        <v>36134</v>
      </c>
      <c r="X7667" s="91" t="s">
        <v>38422</v>
      </c>
      <c r="Y7667" s="97"/>
      <c r="AA7667" s="91" t="str">
        <v>TACKE008.1CL</v>
      </c>
    </row>
    <row r="7668" spans="1:27" s="91" customFormat="1" ht="15" customHeight="1" x14ac:dyDescent="0.35">
      <c r="A7668" s="310" t="s">
        <v>40301</v>
      </c>
      <c r="B7668" s="310" t="s">
        <v>40302</v>
      </c>
      <c r="C7668" s="310" t="s">
        <v>22744</v>
      </c>
      <c r="D7668" s="310" t="s">
        <v>22784</v>
      </c>
      <c r="E7668" s="310"/>
      <c r="F7668" s="310" t="s">
        <v>29010</v>
      </c>
      <c r="G7668" s="310"/>
      <c r="H7668" s="314">
        <v>8.6999999999999993</v>
      </c>
      <c r="I7668" s="314">
        <v>12.56</v>
      </c>
      <c r="J7668" s="310" t="s">
        <v>398</v>
      </c>
      <c r="K7668" s="314">
        <v>36.493969999999997</v>
      </c>
      <c r="L7668" s="314">
        <v>-83.885980000000004</v>
      </c>
      <c r="M7668" s="314" t="s">
        <v>38417</v>
      </c>
      <c r="N7668" s="310" t="s">
        <v>26260</v>
      </c>
      <c r="O7668" s="310" t="s">
        <v>40303</v>
      </c>
      <c r="P7668" s="314">
        <v>4</v>
      </c>
      <c r="Q7668" s="310" t="s">
        <v>28575</v>
      </c>
      <c r="R7668" s="310" t="s">
        <v>25825</v>
      </c>
      <c r="S7668" s="310" t="s">
        <v>26197</v>
      </c>
      <c r="T7668" s="310"/>
      <c r="U7668" s="310" t="s">
        <v>26198</v>
      </c>
      <c r="V7668" s="310" t="s">
        <v>26204</v>
      </c>
      <c r="W7668" s="91" t="s">
        <v>22783</v>
      </c>
      <c r="X7668" s="91" t="s">
        <v>38422</v>
      </c>
      <c r="Y7668" s="97"/>
      <c r="AA7668" s="91" t="str">
        <v>TACKE010.4CL</v>
      </c>
    </row>
    <row r="7669" spans="1:27" s="91" customFormat="1" ht="15" customHeight="1" x14ac:dyDescent="0.35">
      <c r="A7669" s="310" t="s">
        <v>40304</v>
      </c>
      <c r="B7669" s="310" t="s">
        <v>40305</v>
      </c>
      <c r="C7669" s="310" t="s">
        <v>22744</v>
      </c>
      <c r="D7669" s="310" t="s">
        <v>22785</v>
      </c>
      <c r="E7669" s="310"/>
      <c r="F7669" s="310" t="s">
        <v>29010</v>
      </c>
      <c r="G7669" s="310"/>
      <c r="H7669" s="314">
        <v>8.9</v>
      </c>
      <c r="I7669" s="314">
        <v>12.1</v>
      </c>
      <c r="J7669" s="310" t="s">
        <v>398</v>
      </c>
      <c r="K7669" s="314">
        <v>36.49532</v>
      </c>
      <c r="L7669" s="314">
        <v>-83.8827</v>
      </c>
      <c r="M7669" s="314" t="s">
        <v>38417</v>
      </c>
      <c r="N7669" s="310" t="s">
        <v>26260</v>
      </c>
      <c r="O7669" s="310" t="s">
        <v>40303</v>
      </c>
      <c r="P7669" s="314">
        <v>4</v>
      </c>
      <c r="Q7669" s="310" t="s">
        <v>33966</v>
      </c>
      <c r="R7669" s="310" t="s">
        <v>25825</v>
      </c>
      <c r="S7669" s="310" t="s">
        <v>26197</v>
      </c>
      <c r="T7669" s="310"/>
      <c r="U7669" s="310" t="s">
        <v>26198</v>
      </c>
      <c r="V7669" s="310" t="s">
        <v>26204</v>
      </c>
      <c r="W7669" s="91" t="s">
        <v>40306</v>
      </c>
      <c r="X7669" s="91" t="s">
        <v>40307</v>
      </c>
      <c r="Y7669" s="97"/>
      <c r="AA7669" s="91" t="str">
        <v>TACKE010.6CL</v>
      </c>
    </row>
    <row r="7670" spans="1:27" s="91" customFormat="1" ht="15" customHeight="1" x14ac:dyDescent="0.35">
      <c r="A7670" t="s">
        <v>22787</v>
      </c>
      <c r="B7670" t="s">
        <v>22786</v>
      </c>
      <c r="C7670" t="s">
        <v>22744</v>
      </c>
      <c r="D7670" t="s">
        <v>22788</v>
      </c>
      <c r="E7670"/>
      <c r="F7670" t="s">
        <v>29010</v>
      </c>
      <c r="G7670"/>
      <c r="H7670">
        <v>11.5</v>
      </c>
      <c r="I7670">
        <v>8.34</v>
      </c>
      <c r="J7670" t="s">
        <v>398</v>
      </c>
      <c r="K7670">
        <v>36.499400000000001</v>
      </c>
      <c r="L7670">
        <v>-83.874989999999997</v>
      </c>
      <c r="M7670" s="100" t="s">
        <v>38417</v>
      </c>
      <c r="N7670" t="s">
        <v>26260</v>
      </c>
      <c r="O7670" t="s">
        <v>42275</v>
      </c>
      <c r="P7670">
        <v>4</v>
      </c>
      <c r="Q7670" t="s">
        <v>33966</v>
      </c>
      <c r="R7670" t="s">
        <v>25825</v>
      </c>
      <c r="S7670" t="s">
        <v>26197</v>
      </c>
      <c r="T7670"/>
      <c r="U7670" t="s">
        <v>26198</v>
      </c>
      <c r="V7670" t="s">
        <v>26204</v>
      </c>
      <c r="X7670" s="91" t="s">
        <v>40299</v>
      </c>
      <c r="Y7670" s="97"/>
      <c r="AA7670" s="91" t="str">
        <v>TACKE011.5CL</v>
      </c>
    </row>
    <row r="7671" spans="1:27" s="91" customFormat="1" ht="15" customHeight="1" x14ac:dyDescent="0.35">
      <c r="A7671" t="s">
        <v>22790</v>
      </c>
      <c r="B7671" t="s">
        <v>22789</v>
      </c>
      <c r="C7671" t="s">
        <v>22744</v>
      </c>
      <c r="D7671" t="s">
        <v>22791</v>
      </c>
      <c r="E7671"/>
      <c r="F7671" t="s">
        <v>29010</v>
      </c>
      <c r="G7671"/>
      <c r="H7671">
        <v>12.6</v>
      </c>
      <c r="I7671">
        <v>17.8</v>
      </c>
      <c r="J7671" t="s">
        <v>398</v>
      </c>
      <c r="K7671">
        <v>36.50967</v>
      </c>
      <c r="L7671">
        <v>-83.855419999999995</v>
      </c>
      <c r="M7671" s="100" t="s">
        <v>38417</v>
      </c>
      <c r="N7671" t="s">
        <v>26260</v>
      </c>
      <c r="O7671" t="s">
        <v>42275</v>
      </c>
      <c r="P7671">
        <v>4</v>
      </c>
      <c r="Q7671" t="s">
        <v>33966</v>
      </c>
      <c r="R7671" t="s">
        <v>25825</v>
      </c>
      <c r="S7671" t="s">
        <v>26197</v>
      </c>
      <c r="T7671"/>
      <c r="U7671" t="s">
        <v>26198</v>
      </c>
      <c r="V7671" t="s">
        <v>26204</v>
      </c>
      <c r="W7671" s="91" t="s">
        <v>36135</v>
      </c>
      <c r="X7671" s="91" t="s">
        <v>40308</v>
      </c>
      <c r="Y7671" s="97"/>
      <c r="AA7671" s="91" t="str">
        <v>TACKE012.6CL</v>
      </c>
    </row>
    <row r="7672" spans="1:27" s="91" customFormat="1" ht="15" customHeight="1" x14ac:dyDescent="0.35">
      <c r="A7672" t="s">
        <v>22793</v>
      </c>
      <c r="B7672" t="s">
        <v>22792</v>
      </c>
      <c r="C7672" t="s">
        <v>22744</v>
      </c>
      <c r="D7672" t="s">
        <v>22794</v>
      </c>
      <c r="E7672"/>
      <c r="F7672" t="s">
        <v>29010</v>
      </c>
      <c r="G7672"/>
      <c r="H7672">
        <v>13.7</v>
      </c>
      <c r="I7672">
        <v>4.83</v>
      </c>
      <c r="J7672" t="s">
        <v>398</v>
      </c>
      <c r="K7672">
        <v>36.52364</v>
      </c>
      <c r="L7672">
        <v>-83.829920000000001</v>
      </c>
      <c r="M7672" s="100" t="s">
        <v>38417</v>
      </c>
      <c r="N7672" t="s">
        <v>26260</v>
      </c>
      <c r="O7672" t="s">
        <v>42275</v>
      </c>
      <c r="P7672">
        <v>4</v>
      </c>
      <c r="Q7672" t="s">
        <v>33966</v>
      </c>
      <c r="R7672" t="s">
        <v>25825</v>
      </c>
      <c r="S7672" t="s">
        <v>26197</v>
      </c>
      <c r="T7672"/>
      <c r="U7672" t="s">
        <v>26198</v>
      </c>
      <c r="V7672" t="s">
        <v>26204</v>
      </c>
      <c r="X7672" s="91" t="s">
        <v>40299</v>
      </c>
      <c r="Y7672" s="97"/>
      <c r="AA7672" s="91" t="str">
        <v>TACKE013.7CL</v>
      </c>
    </row>
    <row r="7673" spans="1:27" s="91" customFormat="1" ht="15" customHeight="1" x14ac:dyDescent="0.35">
      <c r="A7673" t="s">
        <v>22796</v>
      </c>
      <c r="B7673" t="s">
        <v>22795</v>
      </c>
      <c r="C7673" t="s">
        <v>22744</v>
      </c>
      <c r="D7673" t="s">
        <v>22797</v>
      </c>
      <c r="E7673"/>
      <c r="F7673" t="s">
        <v>29010</v>
      </c>
      <c r="G7673"/>
      <c r="H7673">
        <v>14.6</v>
      </c>
      <c r="I7673">
        <v>4.63</v>
      </c>
      <c r="J7673" t="s">
        <v>398</v>
      </c>
      <c r="K7673">
        <v>36.524299999999997</v>
      </c>
      <c r="L7673">
        <v>-83.829899999999995</v>
      </c>
      <c r="M7673" s="100" t="s">
        <v>38417</v>
      </c>
      <c r="N7673" t="s">
        <v>26260</v>
      </c>
      <c r="O7673" t="s">
        <v>42275</v>
      </c>
      <c r="P7673">
        <v>4</v>
      </c>
      <c r="Q7673" t="s">
        <v>33966</v>
      </c>
      <c r="R7673" t="s">
        <v>25825</v>
      </c>
      <c r="S7673" t="s">
        <v>26197</v>
      </c>
      <c r="T7673"/>
      <c r="U7673" t="s">
        <v>26198</v>
      </c>
      <c r="V7673" t="s">
        <v>26204</v>
      </c>
      <c r="W7673" s="91" t="s">
        <v>36136</v>
      </c>
      <c r="X7673" s="91" t="s">
        <v>29839</v>
      </c>
      <c r="Y7673" s="97"/>
      <c r="AA7673" s="91" t="str">
        <v>TACKE014.6CL</v>
      </c>
    </row>
    <row r="7674" spans="1:27" s="91" customFormat="1" ht="15" customHeight="1" x14ac:dyDescent="0.35">
      <c r="A7674" t="s">
        <v>22800</v>
      </c>
      <c r="B7674" t="s">
        <v>22799</v>
      </c>
      <c r="C7674" t="s">
        <v>22744</v>
      </c>
      <c r="D7674" t="s">
        <v>22801</v>
      </c>
      <c r="E7674"/>
      <c r="F7674" t="s">
        <v>29010</v>
      </c>
      <c r="G7674"/>
      <c r="H7674">
        <v>16.8</v>
      </c>
      <c r="I7674">
        <v>2.1</v>
      </c>
      <c r="J7674" t="s">
        <v>398</v>
      </c>
      <c r="K7674">
        <v>36.539790000000004</v>
      </c>
      <c r="L7674">
        <v>-83.811199999999999</v>
      </c>
      <c r="M7674" s="100" t="s">
        <v>38417</v>
      </c>
      <c r="N7674" t="s">
        <v>26260</v>
      </c>
      <c r="O7674" t="s">
        <v>42275</v>
      </c>
      <c r="P7674">
        <v>4</v>
      </c>
      <c r="Q7674" t="s">
        <v>33966</v>
      </c>
      <c r="R7674" t="s">
        <v>25825</v>
      </c>
      <c r="S7674" t="s">
        <v>26197</v>
      </c>
      <c r="T7674"/>
      <c r="U7674" t="s">
        <v>26198</v>
      </c>
      <c r="V7674" t="s">
        <v>26204</v>
      </c>
      <c r="X7674" s="91" t="s">
        <v>38422</v>
      </c>
      <c r="Y7674" s="97"/>
      <c r="AA7674" s="91" t="str">
        <v>TACKE016.8CL</v>
      </c>
    </row>
    <row r="7675" spans="1:27" s="91" customFormat="1" ht="15" customHeight="1" x14ac:dyDescent="0.35">
      <c r="A7675" s="310" t="s">
        <v>40309</v>
      </c>
      <c r="B7675" s="310" t="s">
        <v>40310</v>
      </c>
      <c r="C7675" s="310" t="s">
        <v>22744</v>
      </c>
      <c r="D7675" s="310" t="s">
        <v>22798</v>
      </c>
      <c r="E7675" s="310"/>
      <c r="F7675" s="310" t="s">
        <v>29010</v>
      </c>
      <c r="G7675" s="310"/>
      <c r="H7675" s="314">
        <v>15.5</v>
      </c>
      <c r="I7675" s="314">
        <v>1.65</v>
      </c>
      <c r="J7675" s="310" t="s">
        <v>398</v>
      </c>
      <c r="K7675" s="314">
        <v>36.542700000000004</v>
      </c>
      <c r="L7675" s="314">
        <v>-83.807699999999997</v>
      </c>
      <c r="M7675" s="314" t="s">
        <v>38417</v>
      </c>
      <c r="N7675" s="310" t="s">
        <v>26260</v>
      </c>
      <c r="O7675" s="310" t="s">
        <v>40303</v>
      </c>
      <c r="P7675" s="314">
        <v>4</v>
      </c>
      <c r="Q7675" s="310" t="s">
        <v>33966</v>
      </c>
      <c r="R7675" s="310" t="s">
        <v>25825</v>
      </c>
      <c r="S7675" s="310" t="s">
        <v>26197</v>
      </c>
      <c r="T7675" s="310"/>
      <c r="U7675" s="310" t="s">
        <v>26198</v>
      </c>
      <c r="V7675" s="310" t="s">
        <v>26204</v>
      </c>
      <c r="W7675" s="91" t="s">
        <v>40311</v>
      </c>
      <c r="X7675" s="91" t="s">
        <v>38516</v>
      </c>
      <c r="Y7675" s="97"/>
      <c r="AA7675" s="91" t="str">
        <v>TACKE017.1CL</v>
      </c>
    </row>
    <row r="7676" spans="1:27" s="91" customFormat="1" ht="15" customHeight="1" x14ac:dyDescent="0.35">
      <c r="A7676" t="s">
        <v>22803</v>
      </c>
      <c r="B7676" t="s">
        <v>22802</v>
      </c>
      <c r="C7676" t="s">
        <v>8680</v>
      </c>
      <c r="D7676" t="s">
        <v>22804</v>
      </c>
      <c r="E7676"/>
      <c r="F7676" t="s">
        <v>29010</v>
      </c>
      <c r="G7676"/>
      <c r="H7676">
        <v>0.03</v>
      </c>
      <c r="I7676">
        <v>0.42</v>
      </c>
      <c r="J7676" t="s">
        <v>398</v>
      </c>
      <c r="K7676">
        <v>36.532960000000003</v>
      </c>
      <c r="L7676">
        <v>-83.820549999999997</v>
      </c>
      <c r="M7676" s="100" t="s">
        <v>38417</v>
      </c>
      <c r="N7676" t="s">
        <v>26260</v>
      </c>
      <c r="O7676" t="s">
        <v>42275</v>
      </c>
      <c r="P7676">
        <v>4</v>
      </c>
      <c r="Q7676" t="s">
        <v>33966</v>
      </c>
      <c r="R7676" t="s">
        <v>25825</v>
      </c>
      <c r="S7676" t="s">
        <v>26197</v>
      </c>
      <c r="T7676"/>
      <c r="U7676" t="s">
        <v>26198</v>
      </c>
      <c r="V7676" t="s">
        <v>26204</v>
      </c>
      <c r="X7676" s="91" t="s">
        <v>38422</v>
      </c>
      <c r="Y7676" s="97"/>
      <c r="AA7676" s="91" t="str">
        <v>TACKE16.0T0.03CL</v>
      </c>
    </row>
    <row r="7677" spans="1:27" s="91" customFormat="1" ht="15" customHeight="1" x14ac:dyDescent="0.35">
      <c r="A7677" t="s">
        <v>22806</v>
      </c>
      <c r="B7677" t="s">
        <v>22805</v>
      </c>
      <c r="C7677" t="s">
        <v>22807</v>
      </c>
      <c r="D7677" t="s">
        <v>22808</v>
      </c>
      <c r="E7677"/>
      <c r="F7677" t="s">
        <v>29010</v>
      </c>
      <c r="G7677"/>
      <c r="H7677">
        <v>0.2</v>
      </c>
      <c r="I7677">
        <v>0.03</v>
      </c>
      <c r="J7677" t="s">
        <v>398</v>
      </c>
      <c r="K7677">
        <v>36.511940000000003</v>
      </c>
      <c r="L7677">
        <v>-83.954449999999994</v>
      </c>
      <c r="M7677" s="100" t="s">
        <v>38417</v>
      </c>
      <c r="N7677" t="s">
        <v>26260</v>
      </c>
      <c r="O7677" t="s">
        <v>42275</v>
      </c>
      <c r="P7677">
        <v>4</v>
      </c>
      <c r="Q7677" t="s">
        <v>33963</v>
      </c>
      <c r="R7677" t="s">
        <v>25825</v>
      </c>
      <c r="S7677" t="s">
        <v>26197</v>
      </c>
      <c r="T7677"/>
      <c r="U7677" t="s">
        <v>26198</v>
      </c>
      <c r="V7677" t="s">
        <v>26204</v>
      </c>
      <c r="W7677" s="91" t="s">
        <v>36137</v>
      </c>
      <c r="X7677" s="91" t="s">
        <v>40312</v>
      </c>
      <c r="Y7677" s="97"/>
      <c r="AA7677" s="91" t="str">
        <v>TACKE4.4T0.4T0.2CL</v>
      </c>
    </row>
    <row r="7678" spans="1:27" s="91" customFormat="1" ht="15" customHeight="1" x14ac:dyDescent="0.35">
      <c r="A7678" t="s">
        <v>22810</v>
      </c>
      <c r="B7678" t="s">
        <v>22809</v>
      </c>
      <c r="C7678" t="s">
        <v>8680</v>
      </c>
      <c r="D7678" t="s">
        <v>22811</v>
      </c>
      <c r="E7678"/>
      <c r="F7678" t="s">
        <v>29010</v>
      </c>
      <c r="G7678"/>
      <c r="H7678">
        <v>0.1</v>
      </c>
      <c r="I7678">
        <v>0.43</v>
      </c>
      <c r="J7678" t="s">
        <v>398</v>
      </c>
      <c r="K7678">
        <v>36.503219999999999</v>
      </c>
      <c r="L7678">
        <v>-83.938180000000003</v>
      </c>
      <c r="M7678" s="100" t="s">
        <v>38417</v>
      </c>
      <c r="N7678" t="s">
        <v>26260</v>
      </c>
      <c r="O7678" t="s">
        <v>42275</v>
      </c>
      <c r="P7678">
        <v>4</v>
      </c>
      <c r="Q7678" t="s">
        <v>33967</v>
      </c>
      <c r="R7678" t="s">
        <v>25825</v>
      </c>
      <c r="S7678" t="s">
        <v>26197</v>
      </c>
      <c r="T7678"/>
      <c r="U7678" t="s">
        <v>26198</v>
      </c>
      <c r="V7678" t="s">
        <v>26204</v>
      </c>
      <c r="X7678" s="91" t="s">
        <v>40299</v>
      </c>
      <c r="Y7678" s="97"/>
      <c r="AA7678" s="91" t="str">
        <v>TACKE5.8T0.1CL</v>
      </c>
    </row>
    <row r="7679" spans="1:27" s="91" customFormat="1" ht="15" customHeight="1" x14ac:dyDescent="0.35">
      <c r="A7679" t="s">
        <v>29391</v>
      </c>
      <c r="B7679" t="s">
        <v>8678</v>
      </c>
      <c r="C7679" t="s">
        <v>8680</v>
      </c>
      <c r="D7679" t="s">
        <v>8681</v>
      </c>
      <c r="E7679" t="s">
        <v>26424</v>
      </c>
      <c r="F7679" t="s">
        <v>29010</v>
      </c>
      <c r="G7679"/>
      <c r="H7679">
        <v>0.1</v>
      </c>
      <c r="I7679">
        <v>0.08</v>
      </c>
      <c r="J7679" t="s">
        <v>398</v>
      </c>
      <c r="K7679">
        <v>36.488500000000002</v>
      </c>
      <c r="L7679">
        <v>-83.895600000000002</v>
      </c>
      <c r="M7679" s="100" t="s">
        <v>38417</v>
      </c>
      <c r="N7679" t="s">
        <v>26260</v>
      </c>
      <c r="O7679" t="s">
        <v>42275</v>
      </c>
      <c r="P7679">
        <v>4</v>
      </c>
      <c r="Q7679" t="s">
        <v>29844</v>
      </c>
      <c r="R7679" t="s">
        <v>25825</v>
      </c>
      <c r="S7679" t="s">
        <v>26197</v>
      </c>
      <c r="T7679"/>
      <c r="U7679" t="s">
        <v>26198</v>
      </c>
      <c r="V7679" t="s">
        <v>26204</v>
      </c>
      <c r="W7679" s="91" t="s">
        <v>8679</v>
      </c>
      <c r="X7679" s="91" t="s">
        <v>40313</v>
      </c>
      <c r="Y7679" s="97"/>
      <c r="AA7679" s="91" t="str">
        <v>TACKE9.3T0.1CL</v>
      </c>
    </row>
    <row r="7680" spans="1:27" s="91" customFormat="1" ht="15" customHeight="1" x14ac:dyDescent="0.35">
      <c r="A7680" t="s">
        <v>22813</v>
      </c>
      <c r="B7680" t="s">
        <v>22812</v>
      </c>
      <c r="C7680" t="s">
        <v>22814</v>
      </c>
      <c r="D7680" t="s">
        <v>22815</v>
      </c>
      <c r="E7680"/>
      <c r="F7680" t="s">
        <v>44</v>
      </c>
      <c r="G7680"/>
      <c r="H7680">
        <v>1.3</v>
      </c>
      <c r="I7680">
        <v>0.22</v>
      </c>
      <c r="J7680" t="s">
        <v>2535</v>
      </c>
      <c r="K7680">
        <v>35.578609999999998</v>
      </c>
      <c r="L7680">
        <v>-84.851070000000007</v>
      </c>
      <c r="M7680" s="100" t="s">
        <v>38386</v>
      </c>
      <c r="N7680" t="s">
        <v>29084</v>
      </c>
      <c r="O7680" t="s">
        <v>43204</v>
      </c>
      <c r="P7680">
        <v>3</v>
      </c>
      <c r="Q7680" t="s">
        <v>28576</v>
      </c>
      <c r="R7680" t="s">
        <v>25802</v>
      </c>
      <c r="S7680" t="s">
        <v>26197</v>
      </c>
      <c r="T7680"/>
      <c r="U7680" t="s">
        <v>26198</v>
      </c>
      <c r="V7680" t="s">
        <v>26204</v>
      </c>
      <c r="Y7680" s="97"/>
      <c r="AA7680" s="91" t="str">
        <v>TADPO001.3RH</v>
      </c>
    </row>
    <row r="7681" spans="1:27" s="91" customFormat="1" ht="15" customHeight="1" x14ac:dyDescent="0.35">
      <c r="A7681" t="s">
        <v>22817</v>
      </c>
      <c r="B7681" t="s">
        <v>22816</v>
      </c>
      <c r="C7681" t="s">
        <v>22818</v>
      </c>
      <c r="D7681" t="s">
        <v>22819</v>
      </c>
      <c r="E7681"/>
      <c r="F7681" t="s">
        <v>58</v>
      </c>
      <c r="G7681"/>
      <c r="H7681">
        <v>0.1</v>
      </c>
      <c r="I7681">
        <v>0.28000000000000003</v>
      </c>
      <c r="J7681" t="s">
        <v>249</v>
      </c>
      <c r="K7681">
        <v>35.764249999999997</v>
      </c>
      <c r="L7681">
        <v>-85.24973</v>
      </c>
      <c r="M7681" s="100" t="s">
        <v>38383</v>
      </c>
      <c r="N7681" t="s">
        <v>3589</v>
      </c>
      <c r="O7681" t="s">
        <v>42631</v>
      </c>
      <c r="P7681">
        <v>2</v>
      </c>
      <c r="Q7681" t="s">
        <v>27288</v>
      </c>
      <c r="R7681" t="s">
        <v>25802</v>
      </c>
      <c r="S7681" t="s">
        <v>26197</v>
      </c>
      <c r="T7681"/>
      <c r="U7681" t="s">
        <v>26198</v>
      </c>
      <c r="V7681" t="s">
        <v>26199</v>
      </c>
      <c r="X7681" s="91" t="s">
        <v>33968</v>
      </c>
      <c r="Y7681" s="97"/>
      <c r="AA7681" s="91" t="str">
        <v>TAFT000.1BL</v>
      </c>
    </row>
    <row r="7682" spans="1:27" s="91" customFormat="1" ht="15" customHeight="1" x14ac:dyDescent="0.35">
      <c r="A7682" t="s">
        <v>22821</v>
      </c>
      <c r="B7682" t="s">
        <v>22820</v>
      </c>
      <c r="C7682" t="s">
        <v>22822</v>
      </c>
      <c r="D7682" t="s">
        <v>22823</v>
      </c>
      <c r="E7682"/>
      <c r="F7682" t="s">
        <v>58</v>
      </c>
      <c r="G7682"/>
      <c r="H7682">
        <v>0.2</v>
      </c>
      <c r="I7682">
        <v>0.28000000000000003</v>
      </c>
      <c r="J7682" t="s">
        <v>249</v>
      </c>
      <c r="K7682">
        <v>35.762475999999999</v>
      </c>
      <c r="L7682">
        <v>-85.249071999999998</v>
      </c>
      <c r="M7682" s="100" t="s">
        <v>38383</v>
      </c>
      <c r="N7682" t="s">
        <v>3589</v>
      </c>
      <c r="O7682" t="s">
        <v>42631</v>
      </c>
      <c r="P7682">
        <v>2</v>
      </c>
      <c r="Q7682" t="s">
        <v>27288</v>
      </c>
      <c r="R7682" t="s">
        <v>25802</v>
      </c>
      <c r="S7682" t="s">
        <v>26197</v>
      </c>
      <c r="T7682"/>
      <c r="U7682" t="s">
        <v>26198</v>
      </c>
      <c r="V7682" t="s">
        <v>26199</v>
      </c>
      <c r="X7682" s="91" t="s">
        <v>33969</v>
      </c>
      <c r="Y7682" s="97"/>
      <c r="AA7682" s="91" t="str">
        <v>TAFT000.2BL</v>
      </c>
    </row>
    <row r="7683" spans="1:27" s="91" customFormat="1" ht="15" customHeight="1" x14ac:dyDescent="0.35">
      <c r="A7683" t="s">
        <v>22825</v>
      </c>
      <c r="B7683" t="s">
        <v>22824</v>
      </c>
      <c r="C7683" t="s">
        <v>22826</v>
      </c>
      <c r="D7683" t="s">
        <v>8597</v>
      </c>
      <c r="E7683"/>
      <c r="F7683" t="s">
        <v>28996</v>
      </c>
      <c r="G7683"/>
      <c r="H7683">
        <v>2.2999999999999998</v>
      </c>
      <c r="I7683">
        <v>0.08</v>
      </c>
      <c r="J7683" t="s">
        <v>766</v>
      </c>
      <c r="K7683">
        <v>35.164149999999999</v>
      </c>
      <c r="L7683">
        <v>-85.011669999999995</v>
      </c>
      <c r="M7683" s="100" t="s">
        <v>38386</v>
      </c>
      <c r="N7683" t="s">
        <v>29084</v>
      </c>
      <c r="O7683" t="s">
        <v>42452</v>
      </c>
      <c r="P7683">
        <v>3</v>
      </c>
      <c r="Q7683" t="s">
        <v>28577</v>
      </c>
      <c r="R7683" t="s">
        <v>25802</v>
      </c>
      <c r="S7683" t="s">
        <v>26197</v>
      </c>
      <c r="T7683"/>
      <c r="U7683" t="s">
        <v>26198</v>
      </c>
      <c r="V7683" t="s">
        <v>26204</v>
      </c>
      <c r="W7683" s="91" t="s">
        <v>29392</v>
      </c>
      <c r="X7683" s="91" t="s">
        <v>36138</v>
      </c>
      <c r="Y7683" s="97"/>
      <c r="AA7683" s="91" t="str">
        <v>TALIA2.3T0.1HM</v>
      </c>
    </row>
    <row r="7684" spans="1:27" s="91" customFormat="1" ht="15" customHeight="1" x14ac:dyDescent="0.35">
      <c r="A7684" t="s">
        <v>22828</v>
      </c>
      <c r="B7684" t="s">
        <v>22827</v>
      </c>
      <c r="C7684" t="s">
        <v>22829</v>
      </c>
      <c r="D7684" t="s">
        <v>22830</v>
      </c>
      <c r="E7684"/>
      <c r="F7684" t="s">
        <v>28985</v>
      </c>
      <c r="G7684"/>
      <c r="H7684">
        <v>0.3</v>
      </c>
      <c r="I7684">
        <v>6.2</v>
      </c>
      <c r="J7684" t="s">
        <v>409</v>
      </c>
      <c r="K7684">
        <v>35.5002</v>
      </c>
      <c r="L7684">
        <v>-84.008799999999994</v>
      </c>
      <c r="M7684" s="100" t="s">
        <v>38378</v>
      </c>
      <c r="N7684" t="s">
        <v>26202</v>
      </c>
      <c r="O7684" t="s">
        <v>43254</v>
      </c>
      <c r="P7684">
        <v>3</v>
      </c>
      <c r="Q7684" t="s">
        <v>33970</v>
      </c>
      <c r="R7684" t="s">
        <v>25825</v>
      </c>
      <c r="S7684" t="s">
        <v>26197</v>
      </c>
      <c r="T7684"/>
      <c r="U7684" t="s">
        <v>26198</v>
      </c>
      <c r="V7684" t="s">
        <v>26204</v>
      </c>
      <c r="W7684" s="91" t="s">
        <v>36139</v>
      </c>
      <c r="Y7684" s="97"/>
      <c r="AA7684" s="91" t="str">
        <v>TALLA000.3MO</v>
      </c>
    </row>
    <row r="7685" spans="1:27" s="91" customFormat="1" ht="15" customHeight="1" x14ac:dyDescent="0.35">
      <c r="A7685" t="s">
        <v>22832</v>
      </c>
      <c r="B7685" t="s">
        <v>22831</v>
      </c>
      <c r="C7685" t="s">
        <v>22833</v>
      </c>
      <c r="D7685" t="s">
        <v>22834</v>
      </c>
      <c r="E7685"/>
      <c r="F7685" t="s">
        <v>29083</v>
      </c>
      <c r="G7685"/>
      <c r="H7685">
        <v>0.8</v>
      </c>
      <c r="I7685">
        <v>2.88</v>
      </c>
      <c r="J7685" t="s">
        <v>690</v>
      </c>
      <c r="K7685">
        <v>36.066670000000002</v>
      </c>
      <c r="L7685">
        <v>-87.157219999999995</v>
      </c>
      <c r="M7685" s="100" t="s">
        <v>38379</v>
      </c>
      <c r="N7685" t="s">
        <v>26205</v>
      </c>
      <c r="O7685" t="s">
        <v>42415</v>
      </c>
      <c r="P7685">
        <v>1</v>
      </c>
      <c r="Q7685" t="s">
        <v>33971</v>
      </c>
      <c r="R7685" t="s">
        <v>25829</v>
      </c>
      <c r="S7685" t="s">
        <v>26197</v>
      </c>
      <c r="T7685"/>
      <c r="U7685" t="s">
        <v>26198</v>
      </c>
      <c r="V7685" t="s">
        <v>26199</v>
      </c>
      <c r="Y7685" s="97"/>
      <c r="AA7685" s="91" t="str">
        <v>TALLE000.8CH</v>
      </c>
    </row>
    <row r="7686" spans="1:27" s="91" customFormat="1" ht="15" customHeight="1" x14ac:dyDescent="0.35">
      <c r="A7686" t="s">
        <v>22836</v>
      </c>
      <c r="B7686" t="s">
        <v>22835</v>
      </c>
      <c r="C7686" t="s">
        <v>22837</v>
      </c>
      <c r="D7686" t="s">
        <v>18870</v>
      </c>
      <c r="E7686"/>
      <c r="F7686" t="s">
        <v>28977</v>
      </c>
      <c r="G7686"/>
      <c r="H7686">
        <v>0.2</v>
      </c>
      <c r="I7686">
        <v>7.13</v>
      </c>
      <c r="J7686" t="s">
        <v>942</v>
      </c>
      <c r="K7686">
        <v>35.034199999999998</v>
      </c>
      <c r="L7686">
        <v>-87.944299999999998</v>
      </c>
      <c r="M7686" s="100" t="s">
        <v>38376</v>
      </c>
      <c r="N7686" t="s">
        <v>26196</v>
      </c>
      <c r="O7686" t="s">
        <v>42343</v>
      </c>
      <c r="P7686">
        <v>1</v>
      </c>
      <c r="Q7686" t="s">
        <v>33972</v>
      </c>
      <c r="R7686" t="s">
        <v>25808</v>
      </c>
      <c r="S7686" t="s">
        <v>26197</v>
      </c>
      <c r="T7686"/>
      <c r="U7686" t="s">
        <v>26198</v>
      </c>
      <c r="V7686" t="s">
        <v>26199</v>
      </c>
      <c r="X7686" s="91" t="s">
        <v>33973</v>
      </c>
      <c r="Y7686" s="97"/>
      <c r="AA7686" s="91" t="str">
        <v>TALLY000.2WE</v>
      </c>
    </row>
    <row r="7687" spans="1:27" s="91" customFormat="1" ht="15" customHeight="1" x14ac:dyDescent="0.35">
      <c r="A7687" t="s">
        <v>22839</v>
      </c>
      <c r="B7687" t="s">
        <v>22838</v>
      </c>
      <c r="C7687" t="s">
        <v>22840</v>
      </c>
      <c r="D7687" t="s">
        <v>22841</v>
      </c>
      <c r="E7687"/>
      <c r="F7687" t="s">
        <v>28994</v>
      </c>
      <c r="G7687"/>
      <c r="H7687">
        <v>0.8</v>
      </c>
      <c r="I7687">
        <v>0.87</v>
      </c>
      <c r="J7687" t="s">
        <v>766</v>
      </c>
      <c r="K7687">
        <v>35.065109999999997</v>
      </c>
      <c r="L7687">
        <v>-85.257440000000003</v>
      </c>
      <c r="M7687" s="100" t="s">
        <v>38386</v>
      </c>
      <c r="N7687" t="s">
        <v>29084</v>
      </c>
      <c r="O7687" t="s">
        <v>42429</v>
      </c>
      <c r="P7687">
        <v>4</v>
      </c>
      <c r="Q7687" t="s">
        <v>26725</v>
      </c>
      <c r="R7687" t="s">
        <v>25802</v>
      </c>
      <c r="S7687" t="s">
        <v>26197</v>
      </c>
      <c r="T7687"/>
      <c r="U7687" t="s">
        <v>26198</v>
      </c>
      <c r="V7687" t="s">
        <v>26204</v>
      </c>
      <c r="W7687" s="91" t="s">
        <v>22842</v>
      </c>
      <c r="X7687" s="91" t="s">
        <v>33689</v>
      </c>
      <c r="Y7687" s="97"/>
      <c r="AA7687" s="91" t="str">
        <v>TANNE000.8HM</v>
      </c>
    </row>
    <row r="7688" spans="1:27" s="91" customFormat="1" ht="15" customHeight="1" x14ac:dyDescent="0.35">
      <c r="A7688" t="s">
        <v>22844</v>
      </c>
      <c r="B7688" t="s">
        <v>22843</v>
      </c>
      <c r="C7688" t="s">
        <v>22845</v>
      </c>
      <c r="D7688" t="s">
        <v>22846</v>
      </c>
      <c r="E7688"/>
      <c r="F7688" t="s">
        <v>29083</v>
      </c>
      <c r="G7688"/>
      <c r="H7688">
        <v>0.1</v>
      </c>
      <c r="I7688">
        <v>6.78</v>
      </c>
      <c r="J7688" t="s">
        <v>423</v>
      </c>
      <c r="K7688">
        <v>35.960890999999997</v>
      </c>
      <c r="L7688">
        <v>-87.679389999999998</v>
      </c>
      <c r="M7688" s="100" t="s">
        <v>38382</v>
      </c>
      <c r="N7688" t="s">
        <v>26210</v>
      </c>
      <c r="O7688" t="s">
        <v>42366</v>
      </c>
      <c r="P7688">
        <v>3</v>
      </c>
      <c r="Q7688" t="s">
        <v>27187</v>
      </c>
      <c r="R7688" t="s">
        <v>25829</v>
      </c>
      <c r="S7688" t="s">
        <v>26197</v>
      </c>
      <c r="T7688"/>
      <c r="U7688" t="s">
        <v>26198</v>
      </c>
      <c r="V7688" t="s">
        <v>26199</v>
      </c>
      <c r="Y7688" s="97"/>
      <c r="AA7688" s="91" t="str">
        <v>TANYA000.1HU</v>
      </c>
    </row>
    <row r="7689" spans="1:27" s="91" customFormat="1" ht="15" customHeight="1" x14ac:dyDescent="0.35">
      <c r="A7689" t="s">
        <v>22848</v>
      </c>
      <c r="B7689" t="s">
        <v>22847</v>
      </c>
      <c r="C7689" t="s">
        <v>22845</v>
      </c>
      <c r="D7689" t="s">
        <v>22849</v>
      </c>
      <c r="E7689"/>
      <c r="F7689" t="s">
        <v>29083</v>
      </c>
      <c r="G7689"/>
      <c r="H7689">
        <v>1</v>
      </c>
      <c r="I7689">
        <v>6.15</v>
      </c>
      <c r="J7689" t="s">
        <v>423</v>
      </c>
      <c r="K7689">
        <v>35.953879999999998</v>
      </c>
      <c r="L7689">
        <v>-87.671110999999996</v>
      </c>
      <c r="M7689" s="100" t="s">
        <v>38382</v>
      </c>
      <c r="N7689" t="s">
        <v>26210</v>
      </c>
      <c r="O7689" t="s">
        <v>42366</v>
      </c>
      <c r="P7689">
        <v>3</v>
      </c>
      <c r="Q7689" t="s">
        <v>27187</v>
      </c>
      <c r="R7689" t="s">
        <v>25829</v>
      </c>
      <c r="S7689" t="s">
        <v>26197</v>
      </c>
      <c r="T7689"/>
      <c r="U7689" t="s">
        <v>26198</v>
      </c>
      <c r="V7689" t="s">
        <v>26199</v>
      </c>
      <c r="Y7689" s="97"/>
      <c r="AA7689" s="91" t="str">
        <v>TANYA001.0HU</v>
      </c>
    </row>
    <row r="7690" spans="1:27" s="91" customFormat="1" ht="15" customHeight="1" x14ac:dyDescent="0.35">
      <c r="A7690" t="s">
        <v>22851</v>
      </c>
      <c r="B7690" t="s">
        <v>22850</v>
      </c>
      <c r="C7690" t="s">
        <v>22852</v>
      </c>
      <c r="D7690" t="s">
        <v>22853</v>
      </c>
      <c r="E7690"/>
      <c r="F7690" t="s">
        <v>9</v>
      </c>
      <c r="G7690"/>
      <c r="H7690">
        <v>1.8</v>
      </c>
      <c r="I7690">
        <v>16.59</v>
      </c>
      <c r="J7690" t="s">
        <v>4536</v>
      </c>
      <c r="K7690">
        <v>35.400599999999997</v>
      </c>
      <c r="L7690">
        <v>-88.582599999999999</v>
      </c>
      <c r="M7690" s="100" t="s">
        <v>38381</v>
      </c>
      <c r="N7690" t="s">
        <v>26209</v>
      </c>
      <c r="O7690" t="s">
        <v>42855</v>
      </c>
      <c r="P7690">
        <v>1</v>
      </c>
      <c r="Q7690" t="s">
        <v>28578</v>
      </c>
      <c r="R7690" t="s">
        <v>25816</v>
      </c>
      <c r="S7690" t="s">
        <v>26197</v>
      </c>
      <c r="T7690"/>
      <c r="U7690" t="s">
        <v>26198</v>
      </c>
      <c r="V7690" t="s">
        <v>26199</v>
      </c>
      <c r="X7690" s="91" t="s">
        <v>34418</v>
      </c>
      <c r="Y7690" s="97"/>
      <c r="AA7690" s="91" t="str">
        <v>TAR001.8CS</v>
      </c>
    </row>
    <row r="7691" spans="1:27" s="91" customFormat="1" ht="15" customHeight="1" x14ac:dyDescent="0.35">
      <c r="A7691" t="s">
        <v>22855</v>
      </c>
      <c r="B7691" t="s">
        <v>22854</v>
      </c>
      <c r="C7691" t="s">
        <v>22852</v>
      </c>
      <c r="D7691" t="s">
        <v>22856</v>
      </c>
      <c r="E7691"/>
      <c r="F7691" t="s">
        <v>9</v>
      </c>
      <c r="G7691"/>
      <c r="H7691">
        <v>3</v>
      </c>
      <c r="I7691">
        <v>14.67</v>
      </c>
      <c r="J7691" t="s">
        <v>4536</v>
      </c>
      <c r="K7691">
        <v>35.384102779999999</v>
      </c>
      <c r="L7691">
        <v>-88.566176720000001</v>
      </c>
      <c r="M7691" s="100" t="s">
        <v>38381</v>
      </c>
      <c r="N7691" t="s">
        <v>26209</v>
      </c>
      <c r="O7691" t="s">
        <v>42855</v>
      </c>
      <c r="P7691">
        <v>1</v>
      </c>
      <c r="Q7691" t="s">
        <v>28578</v>
      </c>
      <c r="R7691" t="s">
        <v>25816</v>
      </c>
      <c r="S7691" t="s">
        <v>26197</v>
      </c>
      <c r="T7691"/>
      <c r="U7691" t="s">
        <v>26198</v>
      </c>
      <c r="V7691" t="s">
        <v>26199</v>
      </c>
      <c r="W7691" s="91" t="s">
        <v>36140</v>
      </c>
      <c r="Y7691" s="97"/>
      <c r="AA7691" s="91" t="str">
        <v>TAR003.0CS</v>
      </c>
    </row>
    <row r="7692" spans="1:27" s="91" customFormat="1" ht="15" customHeight="1" x14ac:dyDescent="0.35">
      <c r="A7692" t="s">
        <v>22858</v>
      </c>
      <c r="B7692" t="s">
        <v>22857</v>
      </c>
      <c r="C7692" t="s">
        <v>22859</v>
      </c>
      <c r="D7692" t="s">
        <v>22860</v>
      </c>
      <c r="E7692"/>
      <c r="F7692" t="s">
        <v>75</v>
      </c>
      <c r="G7692"/>
      <c r="H7692">
        <v>0.1</v>
      </c>
      <c r="I7692">
        <v>0.91</v>
      </c>
      <c r="J7692" t="s">
        <v>153</v>
      </c>
      <c r="K7692">
        <v>36.216200000000001</v>
      </c>
      <c r="L7692">
        <v>-86.299800000000005</v>
      </c>
      <c r="M7692" s="100" t="s">
        <v>38431</v>
      </c>
      <c r="N7692" t="s">
        <v>26295</v>
      </c>
      <c r="O7692" t="s">
        <v>42303</v>
      </c>
      <c r="P7692">
        <v>4</v>
      </c>
      <c r="Q7692" t="s">
        <v>28443</v>
      </c>
      <c r="R7692" t="s">
        <v>25829</v>
      </c>
      <c r="S7692" t="s">
        <v>26197</v>
      </c>
      <c r="T7692"/>
      <c r="U7692" t="s">
        <v>26198</v>
      </c>
      <c r="V7692" t="s">
        <v>26199</v>
      </c>
      <c r="Y7692" s="97"/>
      <c r="AA7692" s="91" t="str">
        <v>TARVE000.1WS</v>
      </c>
    </row>
    <row r="7693" spans="1:27" s="91" customFormat="1" ht="15" customHeight="1" x14ac:dyDescent="0.35">
      <c r="A7693" t="s">
        <v>22862</v>
      </c>
      <c r="B7693" t="s">
        <v>22861</v>
      </c>
      <c r="C7693" t="s">
        <v>22863</v>
      </c>
      <c r="D7693" t="s">
        <v>22864</v>
      </c>
      <c r="E7693"/>
      <c r="F7693" t="s">
        <v>28994</v>
      </c>
      <c r="G7693"/>
      <c r="H7693">
        <v>0.3</v>
      </c>
      <c r="I7693">
        <v>0.76</v>
      </c>
      <c r="J7693" t="s">
        <v>285</v>
      </c>
      <c r="K7693">
        <v>34.995510000000003</v>
      </c>
      <c r="L7693">
        <v>-84.875559999999993</v>
      </c>
      <c r="M7693" s="100" t="s">
        <v>38558</v>
      </c>
      <c r="N7693" t="s">
        <v>26436</v>
      </c>
      <c r="O7693" t="s">
        <v>42353</v>
      </c>
      <c r="P7693">
        <v>1</v>
      </c>
      <c r="Q7693" t="s">
        <v>33974</v>
      </c>
      <c r="R7693" t="s">
        <v>25802</v>
      </c>
      <c r="S7693" t="s">
        <v>26197</v>
      </c>
      <c r="T7693"/>
      <c r="U7693" t="s">
        <v>26198</v>
      </c>
      <c r="V7693" t="s">
        <v>26204</v>
      </c>
      <c r="Y7693" s="97"/>
      <c r="AA7693" s="91" t="str">
        <v>TATE000.3BR</v>
      </c>
    </row>
    <row r="7694" spans="1:27" s="91" customFormat="1" ht="15" customHeight="1" x14ac:dyDescent="0.35">
      <c r="A7694" t="s">
        <v>22866</v>
      </c>
      <c r="B7694" t="s">
        <v>22865</v>
      </c>
      <c r="C7694" t="s">
        <v>22867</v>
      </c>
      <c r="D7694" t="s">
        <v>22868</v>
      </c>
      <c r="E7694"/>
      <c r="F7694" t="s">
        <v>58</v>
      </c>
      <c r="G7694"/>
      <c r="H7694">
        <v>0.41</v>
      </c>
      <c r="I7694">
        <v>0.03</v>
      </c>
      <c r="J7694" t="s">
        <v>583</v>
      </c>
      <c r="K7694">
        <v>35.103389999999997</v>
      </c>
      <c r="L7694">
        <v>-85.781329999999997</v>
      </c>
      <c r="M7694" s="100" t="s">
        <v>38430</v>
      </c>
      <c r="N7694" t="s">
        <v>26288</v>
      </c>
      <c r="O7694" t="s">
        <v>42210</v>
      </c>
      <c r="P7694">
        <v>5</v>
      </c>
      <c r="Q7694" t="s">
        <v>26390</v>
      </c>
      <c r="R7694" t="s">
        <v>25802</v>
      </c>
      <c r="S7694" t="s">
        <v>26197</v>
      </c>
      <c r="T7694"/>
      <c r="U7694" t="s">
        <v>26198</v>
      </c>
      <c r="V7694" t="s">
        <v>26199</v>
      </c>
      <c r="W7694" s="91" t="s">
        <v>22869</v>
      </c>
      <c r="X7694" s="91" t="s">
        <v>30579</v>
      </c>
      <c r="Y7694" s="97"/>
      <c r="AA7694" s="91" t="str">
        <v>TATE1.4G0.5G0.41MI</v>
      </c>
    </row>
    <row r="7695" spans="1:27" s="91" customFormat="1" ht="15" customHeight="1" x14ac:dyDescent="0.35">
      <c r="A7695" t="s">
        <v>22871</v>
      </c>
      <c r="B7695" t="s">
        <v>22870</v>
      </c>
      <c r="C7695" t="s">
        <v>22872</v>
      </c>
      <c r="D7695" t="s">
        <v>22873</v>
      </c>
      <c r="E7695"/>
      <c r="F7695" t="s">
        <v>58</v>
      </c>
      <c r="G7695"/>
      <c r="H7695">
        <v>0.4</v>
      </c>
      <c r="I7695">
        <v>0.03</v>
      </c>
      <c r="J7695" t="s">
        <v>583</v>
      </c>
      <c r="K7695">
        <v>35.10371</v>
      </c>
      <c r="L7695">
        <v>-85.781739999999999</v>
      </c>
      <c r="M7695" s="100" t="s">
        <v>38430</v>
      </c>
      <c r="N7695" t="s">
        <v>26288</v>
      </c>
      <c r="O7695" t="s">
        <v>42210</v>
      </c>
      <c r="P7695">
        <v>5</v>
      </c>
      <c r="Q7695" t="s">
        <v>26390</v>
      </c>
      <c r="R7695" t="s">
        <v>25802</v>
      </c>
      <c r="S7695" t="s">
        <v>26197</v>
      </c>
      <c r="T7695"/>
      <c r="U7695" t="s">
        <v>26198</v>
      </c>
      <c r="V7695" t="s">
        <v>26199</v>
      </c>
      <c r="W7695" s="91" t="s">
        <v>22874</v>
      </c>
      <c r="X7695" s="91" t="s">
        <v>33975</v>
      </c>
      <c r="Y7695" s="97"/>
      <c r="AA7695" s="91" t="str">
        <v>TATE1.4G0.5G0.4MI</v>
      </c>
    </row>
    <row r="7696" spans="1:27" s="91" customFormat="1" ht="15" customHeight="1" x14ac:dyDescent="0.35">
      <c r="A7696" t="s">
        <v>22876</v>
      </c>
      <c r="B7696" t="s">
        <v>22875</v>
      </c>
      <c r="C7696" t="s">
        <v>22872</v>
      </c>
      <c r="D7696" t="s">
        <v>22877</v>
      </c>
      <c r="E7696"/>
      <c r="F7696" t="s">
        <v>29089</v>
      </c>
      <c r="G7696"/>
      <c r="H7696">
        <v>0.24</v>
      </c>
      <c r="I7696">
        <v>0.05</v>
      </c>
      <c r="J7696" t="s">
        <v>583</v>
      </c>
      <c r="K7696">
        <v>35.10378</v>
      </c>
      <c r="L7696">
        <v>-85.783299999999997</v>
      </c>
      <c r="M7696" s="100" t="s">
        <v>38430</v>
      </c>
      <c r="N7696" t="s">
        <v>26288</v>
      </c>
      <c r="O7696" t="s">
        <v>42210</v>
      </c>
      <c r="P7696">
        <v>5</v>
      </c>
      <c r="Q7696" t="s">
        <v>26390</v>
      </c>
      <c r="R7696" t="s">
        <v>25802</v>
      </c>
      <c r="S7696" t="s">
        <v>26197</v>
      </c>
      <c r="T7696"/>
      <c r="U7696" t="s">
        <v>26198</v>
      </c>
      <c r="V7696" t="s">
        <v>26199</v>
      </c>
      <c r="W7696" s="91" t="s">
        <v>22878</v>
      </c>
      <c r="X7696" s="91" t="s">
        <v>30579</v>
      </c>
      <c r="Y7696" s="97"/>
      <c r="AA7696" s="91" t="str">
        <v>TATE1.4G0.6G0.24MI</v>
      </c>
    </row>
    <row r="7697" spans="1:27" s="91" customFormat="1" ht="15" customHeight="1" x14ac:dyDescent="0.35">
      <c r="A7697" t="s">
        <v>22880</v>
      </c>
      <c r="B7697" t="s">
        <v>22879</v>
      </c>
      <c r="C7697" t="s">
        <v>22867</v>
      </c>
      <c r="D7697" t="s">
        <v>22881</v>
      </c>
      <c r="E7697"/>
      <c r="F7697" t="s">
        <v>29089</v>
      </c>
      <c r="G7697"/>
      <c r="H7697">
        <v>0.2</v>
      </c>
      <c r="I7697">
        <v>0.05</v>
      </c>
      <c r="J7697" t="s">
        <v>583</v>
      </c>
      <c r="K7697">
        <v>35.104259999999996</v>
      </c>
      <c r="L7697">
        <v>-85.783619999999999</v>
      </c>
      <c r="M7697" s="100" t="s">
        <v>38430</v>
      </c>
      <c r="N7697" t="s">
        <v>26288</v>
      </c>
      <c r="O7697" t="s">
        <v>42210</v>
      </c>
      <c r="P7697">
        <v>5</v>
      </c>
      <c r="Q7697" t="s">
        <v>26390</v>
      </c>
      <c r="R7697" t="s">
        <v>25802</v>
      </c>
      <c r="S7697" t="s">
        <v>26197</v>
      </c>
      <c r="T7697"/>
      <c r="U7697" t="s">
        <v>26198</v>
      </c>
      <c r="V7697" t="s">
        <v>26199</v>
      </c>
      <c r="W7697" s="91" t="s">
        <v>22882</v>
      </c>
      <c r="X7697" s="91" t="s">
        <v>30579</v>
      </c>
      <c r="Y7697" s="97"/>
      <c r="AA7697" s="91" t="str">
        <v>TATE1.4G0.6G0.2MI</v>
      </c>
    </row>
    <row r="7698" spans="1:27" s="91" customFormat="1" ht="15" customHeight="1" x14ac:dyDescent="0.35">
      <c r="A7698" t="s">
        <v>22884</v>
      </c>
      <c r="B7698" t="s">
        <v>22883</v>
      </c>
      <c r="C7698" t="s">
        <v>22885</v>
      </c>
      <c r="D7698" t="s">
        <v>22886</v>
      </c>
      <c r="E7698"/>
      <c r="F7698" t="s">
        <v>29089</v>
      </c>
      <c r="G7698"/>
      <c r="H7698">
        <v>0.3</v>
      </c>
      <c r="I7698">
        <v>0.04</v>
      </c>
      <c r="J7698" t="s">
        <v>583</v>
      </c>
      <c r="K7698">
        <v>35.103230000000003</v>
      </c>
      <c r="L7698">
        <v>-85.782929999999993</v>
      </c>
      <c r="M7698" s="100" t="s">
        <v>38430</v>
      </c>
      <c r="N7698" t="s">
        <v>26288</v>
      </c>
      <c r="O7698" t="s">
        <v>42210</v>
      </c>
      <c r="P7698">
        <v>5</v>
      </c>
      <c r="Q7698" t="s">
        <v>26390</v>
      </c>
      <c r="R7698" t="s">
        <v>25802</v>
      </c>
      <c r="S7698" t="s">
        <v>26197</v>
      </c>
      <c r="T7698"/>
      <c r="U7698" t="s">
        <v>26198</v>
      </c>
      <c r="V7698" t="s">
        <v>26199</v>
      </c>
      <c r="W7698" s="91" t="s">
        <v>22887</v>
      </c>
      <c r="X7698" s="91" t="s">
        <v>33976</v>
      </c>
      <c r="Y7698" s="97"/>
      <c r="AA7698" s="91" t="str">
        <v>TATE1.4G0.6G0.3MI</v>
      </c>
    </row>
    <row r="7699" spans="1:27" s="91" customFormat="1" ht="15" customHeight="1" x14ac:dyDescent="0.35">
      <c r="A7699" t="s">
        <v>22889</v>
      </c>
      <c r="B7699" t="s">
        <v>22888</v>
      </c>
      <c r="C7699" t="s">
        <v>22890</v>
      </c>
      <c r="D7699" t="s">
        <v>22891</v>
      </c>
      <c r="E7699"/>
      <c r="F7699" t="s">
        <v>29083</v>
      </c>
      <c r="G7699"/>
      <c r="H7699">
        <v>0.1</v>
      </c>
      <c r="I7699">
        <v>11.49</v>
      </c>
      <c r="J7699" t="s">
        <v>203</v>
      </c>
      <c r="K7699">
        <v>35.835610000000003</v>
      </c>
      <c r="L7699">
        <v>-87.282359999999997</v>
      </c>
      <c r="M7699" s="100" t="s">
        <v>38382</v>
      </c>
      <c r="N7699" t="s">
        <v>26210</v>
      </c>
      <c r="O7699" t="s">
        <v>42682</v>
      </c>
      <c r="P7699">
        <v>3</v>
      </c>
      <c r="Q7699" t="s">
        <v>33977</v>
      </c>
      <c r="R7699" t="s">
        <v>25808</v>
      </c>
      <c r="S7699" t="s">
        <v>26197</v>
      </c>
      <c r="T7699"/>
      <c r="U7699" t="s">
        <v>26198</v>
      </c>
      <c r="V7699" t="s">
        <v>26199</v>
      </c>
      <c r="X7699" s="91" t="s">
        <v>33978</v>
      </c>
      <c r="Y7699" s="97"/>
      <c r="AA7699" s="91" t="str">
        <v>TATUM000.1HI</v>
      </c>
    </row>
    <row r="7700" spans="1:27" s="91" customFormat="1" ht="15" customHeight="1" x14ac:dyDescent="0.35">
      <c r="A7700" t="s">
        <v>33979</v>
      </c>
      <c r="B7700" t="s">
        <v>33980</v>
      </c>
      <c r="C7700" t="s">
        <v>22894</v>
      </c>
      <c r="D7700" t="s">
        <v>33981</v>
      </c>
      <c r="E7700"/>
      <c r="F7700" t="s">
        <v>29086</v>
      </c>
      <c r="G7700"/>
      <c r="H7700">
        <v>0.1</v>
      </c>
      <c r="I7700">
        <v>7.8</v>
      </c>
      <c r="J7700" t="s">
        <v>454</v>
      </c>
      <c r="K7700">
        <v>35.062100000000001</v>
      </c>
      <c r="L7700">
        <v>-86.295000000000002</v>
      </c>
      <c r="M7700" s="100" t="s">
        <v>38457</v>
      </c>
      <c r="N7700" t="s">
        <v>26336</v>
      </c>
      <c r="O7700" t="s">
        <v>42170</v>
      </c>
      <c r="P7700">
        <v>2</v>
      </c>
      <c r="Q7700" t="s">
        <v>33982</v>
      </c>
      <c r="R7700" t="s">
        <v>25808</v>
      </c>
      <c r="S7700" t="s">
        <v>26197</v>
      </c>
      <c r="T7700"/>
      <c r="U7700" t="s">
        <v>26198</v>
      </c>
      <c r="V7700" t="s">
        <v>26199</v>
      </c>
      <c r="Y7700" s="97"/>
      <c r="AA7700" s="91" t="str">
        <v>TAYLO000.1FR</v>
      </c>
    </row>
    <row r="7701" spans="1:27" s="91" customFormat="1" ht="15" customHeight="1" x14ac:dyDescent="0.35">
      <c r="A7701" t="s">
        <v>22893</v>
      </c>
      <c r="B7701" t="s">
        <v>22892</v>
      </c>
      <c r="C7701" t="s">
        <v>22894</v>
      </c>
      <c r="D7701" t="s">
        <v>22895</v>
      </c>
      <c r="E7701"/>
      <c r="F7701" t="s">
        <v>29089</v>
      </c>
      <c r="G7701"/>
      <c r="H7701">
        <v>0.2</v>
      </c>
      <c r="I7701">
        <v>8.65</v>
      </c>
      <c r="J7701" t="s">
        <v>1480</v>
      </c>
      <c r="K7701">
        <v>35.508589999999998</v>
      </c>
      <c r="L7701">
        <v>-85.674610000000001</v>
      </c>
      <c r="M7701" s="100" t="s">
        <v>38403</v>
      </c>
      <c r="N7701" t="s">
        <v>26290</v>
      </c>
      <c r="O7701" t="s">
        <v>42338</v>
      </c>
      <c r="P7701">
        <v>3</v>
      </c>
      <c r="Q7701" t="s">
        <v>29393</v>
      </c>
      <c r="R7701" t="s">
        <v>25802</v>
      </c>
      <c r="S7701" t="s">
        <v>26197</v>
      </c>
      <c r="T7701"/>
      <c r="U7701" t="s">
        <v>26198</v>
      </c>
      <c r="V7701" t="s">
        <v>26199</v>
      </c>
      <c r="X7701" s="91" t="s">
        <v>40162</v>
      </c>
      <c r="Y7701" s="97"/>
      <c r="AA7701" s="91" t="str">
        <v>TAYLO000.2GY</v>
      </c>
    </row>
    <row r="7702" spans="1:27" s="91" customFormat="1" ht="15" customHeight="1" x14ac:dyDescent="0.35">
      <c r="A7702" t="s">
        <v>22897</v>
      </c>
      <c r="B7702" t="s">
        <v>22896</v>
      </c>
      <c r="C7702" t="s">
        <v>8583</v>
      </c>
      <c r="D7702" t="s">
        <v>13235</v>
      </c>
      <c r="E7702"/>
      <c r="F7702" t="s">
        <v>75</v>
      </c>
      <c r="G7702"/>
      <c r="H7702">
        <v>0.4</v>
      </c>
      <c r="I7702">
        <v>8.1300000000000008</v>
      </c>
      <c r="J7702" t="s">
        <v>76</v>
      </c>
      <c r="K7702">
        <v>35.644770000000001</v>
      </c>
      <c r="L7702">
        <v>-86.593549999999993</v>
      </c>
      <c r="M7702" s="100" t="s">
        <v>38389</v>
      </c>
      <c r="N7702" t="s">
        <v>26217</v>
      </c>
      <c r="O7702" t="s">
        <v>43206</v>
      </c>
      <c r="P7702">
        <v>4</v>
      </c>
      <c r="Q7702" t="s">
        <v>33983</v>
      </c>
      <c r="R7702" t="s">
        <v>25808</v>
      </c>
      <c r="S7702" t="s">
        <v>26197</v>
      </c>
      <c r="T7702"/>
      <c r="U7702" t="s">
        <v>26198</v>
      </c>
      <c r="V7702" t="s">
        <v>26199</v>
      </c>
      <c r="X7702" s="91" t="s">
        <v>29982</v>
      </c>
      <c r="Y7702" s="97"/>
      <c r="AA7702" s="91" t="str">
        <v>TAYLO000.4BE</v>
      </c>
    </row>
    <row r="7703" spans="1:27" s="91" customFormat="1" ht="15" customHeight="1" x14ac:dyDescent="0.35">
      <c r="A7703" t="s">
        <v>22899</v>
      </c>
      <c r="B7703" t="s">
        <v>22898</v>
      </c>
      <c r="C7703" t="s">
        <v>8583</v>
      </c>
      <c r="D7703" t="s">
        <v>22055</v>
      </c>
      <c r="E7703"/>
      <c r="F7703" t="s">
        <v>115</v>
      </c>
      <c r="G7703"/>
      <c r="H7703">
        <v>0.6</v>
      </c>
      <c r="I7703">
        <v>0.79</v>
      </c>
      <c r="J7703" t="s">
        <v>249</v>
      </c>
      <c r="K7703">
        <v>35.717199999999998</v>
      </c>
      <c r="L7703">
        <v>-85.081299999999999</v>
      </c>
      <c r="M7703" s="100" t="s">
        <v>38393</v>
      </c>
      <c r="N7703" t="s">
        <v>59</v>
      </c>
      <c r="O7703" t="s">
        <v>42284</v>
      </c>
      <c r="P7703">
        <v>5</v>
      </c>
      <c r="Q7703" t="s">
        <v>33984</v>
      </c>
      <c r="R7703" t="s">
        <v>25802</v>
      </c>
      <c r="S7703" t="s">
        <v>26197</v>
      </c>
      <c r="T7703"/>
      <c r="U7703" t="s">
        <v>26198</v>
      </c>
      <c r="V7703" t="s">
        <v>26199</v>
      </c>
      <c r="X7703" s="91" t="s">
        <v>33985</v>
      </c>
      <c r="Y7703" s="97"/>
      <c r="AA7703" s="91" t="str">
        <v>TAYLO000.6BL</v>
      </c>
    </row>
    <row r="7704" spans="1:27" s="91" customFormat="1" ht="15" customHeight="1" x14ac:dyDescent="0.35">
      <c r="A7704" t="s">
        <v>22901</v>
      </c>
      <c r="B7704" t="s">
        <v>22900</v>
      </c>
      <c r="C7704" t="s">
        <v>22894</v>
      </c>
      <c r="D7704" t="s">
        <v>22902</v>
      </c>
      <c r="E7704"/>
      <c r="F7704" t="s">
        <v>29083</v>
      </c>
      <c r="G7704"/>
      <c r="H7704">
        <v>0.6</v>
      </c>
      <c r="I7704">
        <v>5.31</v>
      </c>
      <c r="J7704" t="s">
        <v>203</v>
      </c>
      <c r="K7704">
        <v>35.831944</v>
      </c>
      <c r="L7704">
        <v>-87.581943999999993</v>
      </c>
      <c r="M7704" s="100" t="s">
        <v>38382</v>
      </c>
      <c r="N7704" t="s">
        <v>26210</v>
      </c>
      <c r="O7704" t="s">
        <v>42560</v>
      </c>
      <c r="P7704">
        <v>3</v>
      </c>
      <c r="Q7704" t="s">
        <v>33986</v>
      </c>
      <c r="R7704" t="s">
        <v>25808</v>
      </c>
      <c r="S7704" t="s">
        <v>26197</v>
      </c>
      <c r="T7704"/>
      <c r="U7704" t="s">
        <v>26198</v>
      </c>
      <c r="V7704" t="s">
        <v>26199</v>
      </c>
      <c r="X7704" s="91" t="s">
        <v>33987</v>
      </c>
      <c r="Y7704" s="97"/>
      <c r="AA7704" s="91" t="str">
        <v>TAYLO000.6HI</v>
      </c>
    </row>
    <row r="7705" spans="1:27" s="91" customFormat="1" ht="15" customHeight="1" x14ac:dyDescent="0.35">
      <c r="A7705" t="s">
        <v>22904</v>
      </c>
      <c r="B7705" t="s">
        <v>22903</v>
      </c>
      <c r="C7705" t="s">
        <v>8583</v>
      </c>
      <c r="D7705" t="s">
        <v>770</v>
      </c>
      <c r="E7705"/>
      <c r="F7705" t="s">
        <v>29086</v>
      </c>
      <c r="G7705"/>
      <c r="H7705">
        <v>0.7</v>
      </c>
      <c r="I7705">
        <v>8.48</v>
      </c>
      <c r="J7705" t="s">
        <v>545</v>
      </c>
      <c r="K7705">
        <v>35.498220000000003</v>
      </c>
      <c r="L7705">
        <v>-86.027240000000006</v>
      </c>
      <c r="M7705" s="100" t="s">
        <v>38389</v>
      </c>
      <c r="N7705" t="s">
        <v>26217</v>
      </c>
      <c r="O7705" t="s">
        <v>42602</v>
      </c>
      <c r="P7705">
        <v>4</v>
      </c>
      <c r="Q7705" t="s">
        <v>29703</v>
      </c>
      <c r="R7705" t="s">
        <v>25808</v>
      </c>
      <c r="S7705" t="s">
        <v>26197</v>
      </c>
      <c r="T7705"/>
      <c r="U7705" t="s">
        <v>26198</v>
      </c>
      <c r="V7705" t="s">
        <v>26199</v>
      </c>
      <c r="W7705" s="91" t="s">
        <v>22905</v>
      </c>
      <c r="X7705" s="91" t="s">
        <v>33988</v>
      </c>
      <c r="Y7705" s="97"/>
      <c r="AA7705" s="91" t="str">
        <v>TAYLO000.7CE</v>
      </c>
    </row>
    <row r="7706" spans="1:27" s="91" customFormat="1" ht="15" customHeight="1" x14ac:dyDescent="0.35">
      <c r="A7706" t="s">
        <v>22907</v>
      </c>
      <c r="B7706" t="s">
        <v>22906</v>
      </c>
      <c r="C7706" t="s">
        <v>22894</v>
      </c>
      <c r="D7706" t="s">
        <v>22908</v>
      </c>
      <c r="E7706"/>
      <c r="F7706" t="s">
        <v>929</v>
      </c>
      <c r="G7706"/>
      <c r="H7706">
        <v>0.7</v>
      </c>
      <c r="I7706">
        <v>3.91</v>
      </c>
      <c r="J7706" t="s">
        <v>619</v>
      </c>
      <c r="K7706">
        <v>36.467219999999998</v>
      </c>
      <c r="L7706">
        <v>-89.223600000000005</v>
      </c>
      <c r="M7706" s="100" t="s">
        <v>38448</v>
      </c>
      <c r="N7706" t="s">
        <v>619</v>
      </c>
      <c r="O7706" t="s">
        <v>42385</v>
      </c>
      <c r="P7706">
        <v>5</v>
      </c>
      <c r="Q7706" t="s">
        <v>28579</v>
      </c>
      <c r="R7706" t="s">
        <v>25816</v>
      </c>
      <c r="S7706" t="s">
        <v>26197</v>
      </c>
      <c r="T7706"/>
      <c r="U7706" t="s">
        <v>26198</v>
      </c>
      <c r="V7706" t="s">
        <v>26199</v>
      </c>
      <c r="X7706" s="91" t="s">
        <v>36141</v>
      </c>
      <c r="Y7706" s="97"/>
      <c r="AA7706" s="91" t="str">
        <v>TAYLO000.7OB</v>
      </c>
    </row>
    <row r="7707" spans="1:27" s="91" customFormat="1" ht="15" customHeight="1" x14ac:dyDescent="0.35">
      <c r="A7707" t="s">
        <v>29394</v>
      </c>
      <c r="B7707" t="s">
        <v>8581</v>
      </c>
      <c r="C7707" t="s">
        <v>8583</v>
      </c>
      <c r="D7707" t="s">
        <v>8584</v>
      </c>
      <c r="E7707" t="s">
        <v>26424</v>
      </c>
      <c r="F7707" t="s">
        <v>28994</v>
      </c>
      <c r="G7707"/>
      <c r="H7707">
        <v>1.2</v>
      </c>
      <c r="I7707">
        <v>1.43</v>
      </c>
      <c r="J7707" t="s">
        <v>285</v>
      </c>
      <c r="K7707">
        <v>35.031260000000003</v>
      </c>
      <c r="L7707">
        <v>-84.970969999999994</v>
      </c>
      <c r="M7707" s="100" t="s">
        <v>38384</v>
      </c>
      <c r="N7707" t="s">
        <v>26211</v>
      </c>
      <c r="O7707" t="s">
        <v>42115</v>
      </c>
      <c r="P7707">
        <v>2</v>
      </c>
      <c r="Q7707" t="s">
        <v>33989</v>
      </c>
      <c r="R7707" t="s">
        <v>25802</v>
      </c>
      <c r="S7707" t="s">
        <v>26197</v>
      </c>
      <c r="T7707"/>
      <c r="U7707" t="s">
        <v>26198</v>
      </c>
      <c r="V7707" t="s">
        <v>26204</v>
      </c>
      <c r="W7707" s="91" t="s">
        <v>8582</v>
      </c>
      <c r="X7707" s="91" t="s">
        <v>33990</v>
      </c>
      <c r="Y7707" s="97"/>
      <c r="AA7707" s="91" t="str">
        <v>TAYLO001.2BR</v>
      </c>
    </row>
    <row r="7708" spans="1:27" s="91" customFormat="1" ht="15" customHeight="1" x14ac:dyDescent="0.35">
      <c r="A7708" t="s">
        <v>22910</v>
      </c>
      <c r="B7708" t="s">
        <v>22909</v>
      </c>
      <c r="C7708" t="s">
        <v>22894</v>
      </c>
      <c r="D7708" t="s">
        <v>22911</v>
      </c>
      <c r="E7708"/>
      <c r="F7708" t="s">
        <v>29086</v>
      </c>
      <c r="G7708"/>
      <c r="H7708">
        <v>0.2</v>
      </c>
      <c r="I7708">
        <v>27.72</v>
      </c>
      <c r="J7708" t="s">
        <v>2322</v>
      </c>
      <c r="K7708">
        <v>35.997199999999999</v>
      </c>
      <c r="L7708">
        <v>-85.615799999999993</v>
      </c>
      <c r="M7708" s="100" t="s">
        <v>38383</v>
      </c>
      <c r="N7708" t="s">
        <v>3589</v>
      </c>
      <c r="O7708" t="s">
        <v>43431</v>
      </c>
      <c r="P7708">
        <v>2</v>
      </c>
      <c r="Q7708" t="s">
        <v>28580</v>
      </c>
      <c r="R7708" t="s">
        <v>25812</v>
      </c>
      <c r="S7708" t="s">
        <v>26197</v>
      </c>
      <c r="T7708"/>
      <c r="U7708" t="s">
        <v>26198</v>
      </c>
      <c r="V7708" t="s">
        <v>26199</v>
      </c>
      <c r="W7708" s="91" t="s">
        <v>22912</v>
      </c>
      <c r="X7708" s="91" t="s">
        <v>36142</v>
      </c>
      <c r="Y7708" s="97"/>
      <c r="AA7708" s="91" t="str">
        <v>TAYLO002.4WH</v>
      </c>
    </row>
    <row r="7709" spans="1:27" s="91" customFormat="1" ht="15" customHeight="1" x14ac:dyDescent="0.35">
      <c r="A7709" t="s">
        <v>22914</v>
      </c>
      <c r="B7709" t="s">
        <v>22913</v>
      </c>
      <c r="C7709" t="s">
        <v>22894</v>
      </c>
      <c r="D7709" t="s">
        <v>22915</v>
      </c>
      <c r="E7709"/>
      <c r="F7709" t="s">
        <v>29086</v>
      </c>
      <c r="G7709"/>
      <c r="H7709">
        <v>3.2</v>
      </c>
      <c r="I7709">
        <v>24.23</v>
      </c>
      <c r="J7709" t="s">
        <v>2322</v>
      </c>
      <c r="K7709">
        <v>35.995024999999998</v>
      </c>
      <c r="L7709">
        <v>-85.605945000000006</v>
      </c>
      <c r="M7709" s="100" t="s">
        <v>38383</v>
      </c>
      <c r="N7709" t="s">
        <v>3589</v>
      </c>
      <c r="O7709" t="s">
        <v>43431</v>
      </c>
      <c r="P7709">
        <v>2</v>
      </c>
      <c r="Q7709" t="s">
        <v>28580</v>
      </c>
      <c r="R7709" t="s">
        <v>25812</v>
      </c>
      <c r="S7709" t="s">
        <v>26197</v>
      </c>
      <c r="T7709"/>
      <c r="U7709" t="s">
        <v>26198</v>
      </c>
      <c r="V7709" t="s">
        <v>26199</v>
      </c>
      <c r="Y7709" s="97"/>
      <c r="AA7709" s="91" t="str">
        <v>TAYLO003.2WH</v>
      </c>
    </row>
    <row r="7710" spans="1:27" s="91" customFormat="1" ht="15" customHeight="1" x14ac:dyDescent="0.35">
      <c r="A7710" t="s">
        <v>22917</v>
      </c>
      <c r="B7710" t="s">
        <v>22916</v>
      </c>
      <c r="C7710" t="s">
        <v>22918</v>
      </c>
      <c r="D7710" t="s">
        <v>22919</v>
      </c>
      <c r="E7710"/>
      <c r="F7710" t="s">
        <v>115</v>
      </c>
      <c r="G7710"/>
      <c r="H7710">
        <v>0.1</v>
      </c>
      <c r="I7710">
        <v>0.04</v>
      </c>
      <c r="J7710" t="s">
        <v>583</v>
      </c>
      <c r="K7710">
        <v>35.176665</v>
      </c>
      <c r="L7710">
        <v>-85.806344999999993</v>
      </c>
      <c r="M7710" s="100" t="s">
        <v>38430</v>
      </c>
      <c r="N7710" t="s">
        <v>26288</v>
      </c>
      <c r="O7710" t="s">
        <v>42210</v>
      </c>
      <c r="P7710">
        <v>5</v>
      </c>
      <c r="Q7710" t="s">
        <v>33991</v>
      </c>
      <c r="R7710" t="s">
        <v>25802</v>
      </c>
      <c r="S7710" t="s">
        <v>26197</v>
      </c>
      <c r="T7710"/>
      <c r="U7710" t="s">
        <v>26198</v>
      </c>
      <c r="V7710" t="s">
        <v>26199</v>
      </c>
      <c r="Y7710" s="97"/>
      <c r="AA7710" s="91" t="str">
        <v>TCAVE000.1MI</v>
      </c>
    </row>
    <row r="7711" spans="1:27" s="91" customFormat="1" ht="15" customHeight="1" x14ac:dyDescent="0.35">
      <c r="A7711" t="s">
        <v>22921</v>
      </c>
      <c r="B7711" t="s">
        <v>22920</v>
      </c>
      <c r="C7711" t="s">
        <v>22918</v>
      </c>
      <c r="D7711" t="s">
        <v>22922</v>
      </c>
      <c r="E7711"/>
      <c r="F7711" t="s">
        <v>115</v>
      </c>
      <c r="G7711"/>
      <c r="H7711">
        <v>0.2</v>
      </c>
      <c r="I7711">
        <v>0.04</v>
      </c>
      <c r="J7711" t="s">
        <v>583</v>
      </c>
      <c r="K7711">
        <v>35.176685499999998</v>
      </c>
      <c r="L7711">
        <v>-85.808080000000004</v>
      </c>
      <c r="M7711" s="100" t="s">
        <v>38430</v>
      </c>
      <c r="N7711" t="s">
        <v>26288</v>
      </c>
      <c r="O7711" t="s">
        <v>42210</v>
      </c>
      <c r="P7711">
        <v>5</v>
      </c>
      <c r="Q7711" t="s">
        <v>33991</v>
      </c>
      <c r="R7711" t="s">
        <v>25802</v>
      </c>
      <c r="S7711" t="s">
        <v>26197</v>
      </c>
      <c r="T7711"/>
      <c r="U7711" t="s">
        <v>26198</v>
      </c>
      <c r="V7711" t="s">
        <v>26199</v>
      </c>
      <c r="Y7711" s="97"/>
      <c r="AA7711" s="91" t="str">
        <v>TCAVE000.2MI</v>
      </c>
    </row>
    <row r="7712" spans="1:27" s="91" customFormat="1" ht="15" customHeight="1" x14ac:dyDescent="0.35">
      <c r="A7712" t="s">
        <v>22924</v>
      </c>
      <c r="B7712" t="s">
        <v>22923</v>
      </c>
      <c r="C7712" t="s">
        <v>22918</v>
      </c>
      <c r="D7712" t="s">
        <v>22925</v>
      </c>
      <c r="E7712"/>
      <c r="F7712" t="s">
        <v>115</v>
      </c>
      <c r="G7712"/>
      <c r="H7712">
        <v>0.3</v>
      </c>
      <c r="I7712">
        <v>0.04</v>
      </c>
      <c r="J7712" t="s">
        <v>583</v>
      </c>
      <c r="K7712">
        <v>35.176879</v>
      </c>
      <c r="L7712">
        <v>-85.807188999999994</v>
      </c>
      <c r="M7712" s="100" t="s">
        <v>38430</v>
      </c>
      <c r="N7712" t="s">
        <v>26288</v>
      </c>
      <c r="O7712" t="s">
        <v>42210</v>
      </c>
      <c r="P7712">
        <v>5</v>
      </c>
      <c r="Q7712" t="s">
        <v>33991</v>
      </c>
      <c r="R7712" t="s">
        <v>25802</v>
      </c>
      <c r="S7712" t="s">
        <v>26197</v>
      </c>
      <c r="T7712"/>
      <c r="U7712" t="s">
        <v>26198</v>
      </c>
      <c r="V7712" t="s">
        <v>26199</v>
      </c>
      <c r="Y7712" s="97"/>
      <c r="AA7712" s="91" t="str">
        <v>TCAVE000.3MI</v>
      </c>
    </row>
    <row r="7713" spans="1:27" s="91" customFormat="1" ht="15" customHeight="1" x14ac:dyDescent="0.35">
      <c r="A7713" t="s">
        <v>22927</v>
      </c>
      <c r="B7713" t="s">
        <v>22926</v>
      </c>
      <c r="C7713" t="s">
        <v>22918</v>
      </c>
      <c r="D7713" t="s">
        <v>22928</v>
      </c>
      <c r="E7713"/>
      <c r="F7713" t="s">
        <v>115</v>
      </c>
      <c r="G7713"/>
      <c r="H7713">
        <v>0.4</v>
      </c>
      <c r="I7713">
        <v>0.04</v>
      </c>
      <c r="J7713" t="s">
        <v>583</v>
      </c>
      <c r="K7713">
        <v>35.176884000000001</v>
      </c>
      <c r="L7713">
        <v>-85.807270000000003</v>
      </c>
      <c r="M7713" s="100" t="s">
        <v>38430</v>
      </c>
      <c r="N7713" t="s">
        <v>26288</v>
      </c>
      <c r="O7713" t="s">
        <v>42210</v>
      </c>
      <c r="P7713">
        <v>5</v>
      </c>
      <c r="Q7713" t="s">
        <v>33991</v>
      </c>
      <c r="R7713" t="s">
        <v>25802</v>
      </c>
      <c r="S7713" t="s">
        <v>26197</v>
      </c>
      <c r="T7713"/>
      <c r="U7713" t="s">
        <v>26198</v>
      </c>
      <c r="V7713" t="s">
        <v>26199</v>
      </c>
      <c r="Y7713" s="97"/>
      <c r="AA7713" s="91" t="str">
        <v>TCAVE000.4MI</v>
      </c>
    </row>
    <row r="7714" spans="1:27" s="91" customFormat="1" ht="15" customHeight="1" x14ac:dyDescent="0.35">
      <c r="A7714" t="s">
        <v>22930</v>
      </c>
      <c r="B7714" t="s">
        <v>22929</v>
      </c>
      <c r="C7714" t="s">
        <v>22918</v>
      </c>
      <c r="D7714" t="s">
        <v>22931</v>
      </c>
      <c r="E7714"/>
      <c r="F7714" t="s">
        <v>115</v>
      </c>
      <c r="G7714"/>
      <c r="H7714">
        <v>0.5</v>
      </c>
      <c r="I7714">
        <v>0.04</v>
      </c>
      <c r="J7714" t="s">
        <v>583</v>
      </c>
      <c r="K7714">
        <v>35.176918999999998</v>
      </c>
      <c r="L7714">
        <v>-85.807460000000006</v>
      </c>
      <c r="M7714" s="100" t="s">
        <v>38430</v>
      </c>
      <c r="N7714" t="s">
        <v>26288</v>
      </c>
      <c r="O7714" t="s">
        <v>42210</v>
      </c>
      <c r="P7714">
        <v>5</v>
      </c>
      <c r="Q7714" t="s">
        <v>33991</v>
      </c>
      <c r="R7714" t="s">
        <v>25802</v>
      </c>
      <c r="S7714" t="s">
        <v>26197</v>
      </c>
      <c r="T7714"/>
      <c r="U7714" t="s">
        <v>26198</v>
      </c>
      <c r="V7714" t="s">
        <v>26199</v>
      </c>
      <c r="Y7714" s="97"/>
      <c r="AA7714" s="91" t="str">
        <v>TCAVE000.5MI</v>
      </c>
    </row>
    <row r="7715" spans="1:27" s="91" customFormat="1" ht="15" customHeight="1" x14ac:dyDescent="0.35">
      <c r="A7715" t="s">
        <v>22933</v>
      </c>
      <c r="B7715" t="s">
        <v>22932</v>
      </c>
      <c r="C7715" t="s">
        <v>22918</v>
      </c>
      <c r="D7715" t="s">
        <v>22934</v>
      </c>
      <c r="E7715"/>
      <c r="F7715" t="s">
        <v>115</v>
      </c>
      <c r="G7715"/>
      <c r="H7715">
        <v>0.6</v>
      </c>
      <c r="I7715">
        <v>0.04</v>
      </c>
      <c r="J7715" t="s">
        <v>583</v>
      </c>
      <c r="K7715">
        <v>35.176901999999998</v>
      </c>
      <c r="L7715">
        <v>-85.807339999999996</v>
      </c>
      <c r="M7715" s="100" t="s">
        <v>38430</v>
      </c>
      <c r="N7715" t="s">
        <v>26288</v>
      </c>
      <c r="O7715" t="s">
        <v>42210</v>
      </c>
      <c r="P7715">
        <v>5</v>
      </c>
      <c r="Q7715" t="s">
        <v>33991</v>
      </c>
      <c r="R7715" t="s">
        <v>25802</v>
      </c>
      <c r="S7715" t="s">
        <v>26197</v>
      </c>
      <c r="T7715"/>
      <c r="U7715" t="s">
        <v>26198</v>
      </c>
      <c r="V7715" t="s">
        <v>26199</v>
      </c>
      <c r="Y7715" s="97"/>
      <c r="AA7715" s="91" t="str">
        <v>TCAVE000.6MI</v>
      </c>
    </row>
    <row r="7716" spans="1:27" s="91" customFormat="1" ht="15" customHeight="1" x14ac:dyDescent="0.35">
      <c r="A7716" t="s">
        <v>22936</v>
      </c>
      <c r="B7716" t="s">
        <v>22935</v>
      </c>
      <c r="C7716" t="s">
        <v>22937</v>
      </c>
      <c r="D7716" t="s">
        <v>22938</v>
      </c>
      <c r="E7716"/>
      <c r="F7716" t="s">
        <v>27</v>
      </c>
      <c r="G7716"/>
      <c r="H7716">
        <v>1.4</v>
      </c>
      <c r="I7716">
        <v>6.5</v>
      </c>
      <c r="J7716" t="s">
        <v>80</v>
      </c>
      <c r="K7716">
        <v>35.046900000000001</v>
      </c>
      <c r="L7716">
        <v>-89.467799999999997</v>
      </c>
      <c r="M7716" s="100" t="s">
        <v>38390</v>
      </c>
      <c r="N7716" t="s">
        <v>26218</v>
      </c>
      <c r="O7716" t="s">
        <v>42426</v>
      </c>
      <c r="P7716">
        <v>3</v>
      </c>
      <c r="Q7716" t="s">
        <v>28581</v>
      </c>
      <c r="R7716" t="s">
        <v>25828</v>
      </c>
      <c r="S7716" t="s">
        <v>26197</v>
      </c>
      <c r="T7716"/>
      <c r="U7716" t="s">
        <v>26198</v>
      </c>
      <c r="V7716" t="s">
        <v>26199</v>
      </c>
      <c r="W7716" s="91" t="s">
        <v>22939</v>
      </c>
      <c r="X7716" s="91" t="s">
        <v>33992</v>
      </c>
      <c r="Y7716" s="97"/>
      <c r="AA7716" s="91" t="str">
        <v>TEAGU001.4FA</v>
      </c>
    </row>
    <row r="7717" spans="1:27" s="91" customFormat="1" ht="15" customHeight="1" x14ac:dyDescent="0.35">
      <c r="A7717" t="s">
        <v>33993</v>
      </c>
      <c r="B7717" t="s">
        <v>33994</v>
      </c>
      <c r="C7717" t="s">
        <v>22942</v>
      </c>
      <c r="D7717" t="s">
        <v>33995</v>
      </c>
      <c r="E7717"/>
      <c r="F7717" t="s">
        <v>44</v>
      </c>
      <c r="G7717"/>
      <c r="H7717">
        <v>5</v>
      </c>
      <c r="I7717">
        <v>200</v>
      </c>
      <c r="J7717" t="s">
        <v>409</v>
      </c>
      <c r="K7717">
        <v>35.556249000000001</v>
      </c>
      <c r="L7717">
        <v>-84.218528000000006</v>
      </c>
      <c r="M7717" s="100" t="s">
        <v>38378</v>
      </c>
      <c r="N7717" t="s">
        <v>26202</v>
      </c>
      <c r="O7717" t="s">
        <v>42539</v>
      </c>
      <c r="P7717">
        <v>3</v>
      </c>
      <c r="Q7717" t="s">
        <v>32414</v>
      </c>
      <c r="R7717" t="s">
        <v>25825</v>
      </c>
      <c r="S7717" t="s">
        <v>26197</v>
      </c>
      <c r="T7717" t="s">
        <v>27756</v>
      </c>
      <c r="U7717" t="s">
        <v>26207</v>
      </c>
      <c r="V7717" t="s">
        <v>26204</v>
      </c>
      <c r="X7717" s="91" t="s">
        <v>33996</v>
      </c>
      <c r="Y7717" s="97"/>
      <c r="AA7717" s="91" t="str">
        <v>TELLI005.0MO</v>
      </c>
    </row>
    <row r="7718" spans="1:27" s="91" customFormat="1" ht="15" customHeight="1" x14ac:dyDescent="0.35">
      <c r="A7718" t="s">
        <v>22941</v>
      </c>
      <c r="B7718" t="s">
        <v>22940</v>
      </c>
      <c r="C7718" t="s">
        <v>22942</v>
      </c>
      <c r="D7718" t="s">
        <v>22943</v>
      </c>
      <c r="E7718"/>
      <c r="F7718" t="s">
        <v>44</v>
      </c>
      <c r="G7718"/>
      <c r="H7718">
        <v>22</v>
      </c>
      <c r="I7718">
        <v>152.62</v>
      </c>
      <c r="J7718" t="s">
        <v>409</v>
      </c>
      <c r="K7718">
        <v>35.420270000000002</v>
      </c>
      <c r="L7718">
        <v>-84.258499999999998</v>
      </c>
      <c r="M7718" s="100" t="s">
        <v>38378</v>
      </c>
      <c r="N7718" t="s">
        <v>26202</v>
      </c>
      <c r="O7718" t="s">
        <v>42669</v>
      </c>
      <c r="P7718">
        <v>3</v>
      </c>
      <c r="Q7718" t="s">
        <v>28582</v>
      </c>
      <c r="R7718" t="s">
        <v>25825</v>
      </c>
      <c r="S7718" t="s">
        <v>26197</v>
      </c>
      <c r="T7718"/>
      <c r="U7718" t="s">
        <v>26198</v>
      </c>
      <c r="V7718" t="s">
        <v>26204</v>
      </c>
      <c r="Y7718" s="97"/>
      <c r="AA7718" s="91" t="str">
        <v>TELLI022.0MO</v>
      </c>
    </row>
    <row r="7719" spans="1:27" s="91" customFormat="1" ht="15" customHeight="1" x14ac:dyDescent="0.35">
      <c r="A7719" s="310" t="s">
        <v>41836</v>
      </c>
      <c r="B7719" s="310" t="s">
        <v>41837</v>
      </c>
      <c r="C7719" s="310" t="s">
        <v>22942</v>
      </c>
      <c r="D7719" s="310" t="s">
        <v>41838</v>
      </c>
      <c r="E7719" s="310"/>
      <c r="F7719" s="310" t="s">
        <v>44</v>
      </c>
      <c r="G7719" s="310"/>
      <c r="H7719" s="314">
        <v>24.7</v>
      </c>
      <c r="I7719" s="314">
        <v>135.30000000000001</v>
      </c>
      <c r="J7719" s="310" t="s">
        <v>409</v>
      </c>
      <c r="K7719" s="314">
        <v>35.396963939999999</v>
      </c>
      <c r="L7719" s="314">
        <v>-84.276559270000007</v>
      </c>
      <c r="M7719" s="314" t="s">
        <v>38378</v>
      </c>
      <c r="N7719" s="310" t="s">
        <v>26202</v>
      </c>
      <c r="O7719" s="310" t="s">
        <v>40314</v>
      </c>
      <c r="P7719" s="314">
        <v>3</v>
      </c>
      <c r="Q7719" s="310" t="s">
        <v>28582</v>
      </c>
      <c r="R7719" s="310" t="s">
        <v>25825</v>
      </c>
      <c r="S7719" s="310" t="s">
        <v>26197</v>
      </c>
      <c r="T7719" s="310"/>
      <c r="U7719" s="310" t="s">
        <v>26198</v>
      </c>
      <c r="V7719" s="310" t="s">
        <v>26204</v>
      </c>
      <c r="W7719" s="91" t="s">
        <v>41839</v>
      </c>
      <c r="X7719" s="91" t="s">
        <v>41840</v>
      </c>
      <c r="Y7719" s="97"/>
      <c r="AA7719" s="91" t="str">
        <v>TELLI024.7MO</v>
      </c>
    </row>
    <row r="7720" spans="1:27" s="91" customFormat="1" ht="15" customHeight="1" x14ac:dyDescent="0.35">
      <c r="A7720" t="s">
        <v>22945</v>
      </c>
      <c r="B7720" t="s">
        <v>22944</v>
      </c>
      <c r="C7720" t="s">
        <v>22942</v>
      </c>
      <c r="D7720" t="s">
        <v>22946</v>
      </c>
      <c r="E7720"/>
      <c r="F7720" t="s">
        <v>28985</v>
      </c>
      <c r="G7720"/>
      <c r="H7720">
        <v>28.5</v>
      </c>
      <c r="I7720">
        <v>118</v>
      </c>
      <c r="J7720" t="s">
        <v>409</v>
      </c>
      <c r="K7720">
        <v>35.362400000000001</v>
      </c>
      <c r="L7720">
        <v>-84.2791</v>
      </c>
      <c r="M7720" s="100" t="s">
        <v>38378</v>
      </c>
      <c r="N7720" t="s">
        <v>26202</v>
      </c>
      <c r="O7720" t="s">
        <v>40314</v>
      </c>
      <c r="P7720">
        <v>3</v>
      </c>
      <c r="Q7720" t="s">
        <v>28582</v>
      </c>
      <c r="R7720" t="s">
        <v>25825</v>
      </c>
      <c r="S7720" t="s">
        <v>26197</v>
      </c>
      <c r="T7720"/>
      <c r="U7720" t="s">
        <v>26198</v>
      </c>
      <c r="V7720" t="s">
        <v>26204</v>
      </c>
      <c r="W7720" s="91" t="s">
        <v>40315</v>
      </c>
      <c r="X7720" s="91" t="s">
        <v>33997</v>
      </c>
      <c r="Y7720" s="97"/>
      <c r="AA7720" s="91" t="str">
        <v>TELLI028.5MO</v>
      </c>
    </row>
    <row r="7721" spans="1:27" s="91" customFormat="1" ht="15" customHeight="1" x14ac:dyDescent="0.35">
      <c r="A7721" t="s">
        <v>22948</v>
      </c>
      <c r="B7721" t="s">
        <v>22947</v>
      </c>
      <c r="C7721" t="s">
        <v>22942</v>
      </c>
      <c r="D7721" t="s">
        <v>22949</v>
      </c>
      <c r="E7721"/>
      <c r="F7721" t="s">
        <v>28985</v>
      </c>
      <c r="G7721"/>
      <c r="H7721">
        <v>36.4</v>
      </c>
      <c r="I7721">
        <v>64.2</v>
      </c>
      <c r="J7721" t="s">
        <v>409</v>
      </c>
      <c r="K7721">
        <v>35.340299999999999</v>
      </c>
      <c r="L7721">
        <v>-84.191699999999997</v>
      </c>
      <c r="M7721" s="100" t="s">
        <v>38378</v>
      </c>
      <c r="N7721" t="s">
        <v>26202</v>
      </c>
      <c r="O7721" t="s">
        <v>42915</v>
      </c>
      <c r="P7721">
        <v>3</v>
      </c>
      <c r="Q7721" t="s">
        <v>28583</v>
      </c>
      <c r="R7721" t="s">
        <v>25825</v>
      </c>
      <c r="S7721" t="s">
        <v>26197</v>
      </c>
      <c r="T7721"/>
      <c r="U7721" t="s">
        <v>26198</v>
      </c>
      <c r="V7721" t="s">
        <v>26204</v>
      </c>
      <c r="W7721" s="91" t="s">
        <v>36143</v>
      </c>
      <c r="Y7721" s="97"/>
      <c r="AA7721" s="91" t="str">
        <v>TELLI036.4MO</v>
      </c>
    </row>
    <row r="7722" spans="1:27" s="91" customFormat="1" ht="15" customHeight="1" x14ac:dyDescent="0.35">
      <c r="A7722" t="s">
        <v>22951</v>
      </c>
      <c r="B7722" t="s">
        <v>22950</v>
      </c>
      <c r="C7722" t="s">
        <v>22942</v>
      </c>
      <c r="D7722" t="s">
        <v>41841</v>
      </c>
      <c r="E7722"/>
      <c r="F7722" t="s">
        <v>28985</v>
      </c>
      <c r="G7722"/>
      <c r="H7722">
        <v>40.5</v>
      </c>
      <c r="I7722">
        <v>49.19</v>
      </c>
      <c r="J7722" t="s">
        <v>409</v>
      </c>
      <c r="K7722">
        <v>35.328391029999999</v>
      </c>
      <c r="L7722">
        <v>-84.155916399999995</v>
      </c>
      <c r="M7722" s="100" t="s">
        <v>38378</v>
      </c>
      <c r="N7722" t="s">
        <v>26202</v>
      </c>
      <c r="O7722" t="s">
        <v>43422</v>
      </c>
      <c r="P7722">
        <v>3</v>
      </c>
      <c r="Q7722" t="s">
        <v>28583</v>
      </c>
      <c r="R7722" t="s">
        <v>25825</v>
      </c>
      <c r="S7722" t="s">
        <v>26197</v>
      </c>
      <c r="T7722"/>
      <c r="U7722" t="s">
        <v>26198</v>
      </c>
      <c r="V7722" t="s">
        <v>26204</v>
      </c>
      <c r="W7722" s="91" t="s">
        <v>36144</v>
      </c>
      <c r="X7722" s="91" t="s">
        <v>33998</v>
      </c>
      <c r="Y7722" s="97"/>
      <c r="AA7722" s="91" t="str">
        <v>TELLI040.5MO</v>
      </c>
    </row>
    <row r="7723" spans="1:27" s="91" customFormat="1" ht="15" customHeight="1" x14ac:dyDescent="0.35">
      <c r="A7723" t="s">
        <v>22953</v>
      </c>
      <c r="B7723" t="s">
        <v>22952</v>
      </c>
      <c r="C7723" t="s">
        <v>22942</v>
      </c>
      <c r="D7723" t="s">
        <v>22954</v>
      </c>
      <c r="E7723"/>
      <c r="F7723" t="s">
        <v>28985</v>
      </c>
      <c r="G7723"/>
      <c r="H7723">
        <v>49.6</v>
      </c>
      <c r="I7723">
        <v>12.95</v>
      </c>
      <c r="J7723" t="s">
        <v>409</v>
      </c>
      <c r="K7723">
        <v>35.260910000000003</v>
      </c>
      <c r="L7723">
        <v>-84.083929999999995</v>
      </c>
      <c r="M7723" s="100" t="s">
        <v>38378</v>
      </c>
      <c r="N7723" t="s">
        <v>26202</v>
      </c>
      <c r="O7723" t="s">
        <v>43422</v>
      </c>
      <c r="P7723">
        <v>3</v>
      </c>
      <c r="Q7723" t="s">
        <v>28583</v>
      </c>
      <c r="R7723" t="s">
        <v>25825</v>
      </c>
      <c r="S7723" t="s">
        <v>26197</v>
      </c>
      <c r="T7723"/>
      <c r="U7723" t="s">
        <v>26198</v>
      </c>
      <c r="V7723" t="s">
        <v>26204</v>
      </c>
      <c r="Y7723" s="97"/>
      <c r="AA7723" s="91" t="str">
        <v>TELLI049.6MO</v>
      </c>
    </row>
    <row r="7724" spans="1:27" s="91" customFormat="1" ht="15" customHeight="1" x14ac:dyDescent="0.35">
      <c r="A7724" t="s">
        <v>22956</v>
      </c>
      <c r="B7724" t="s">
        <v>22955</v>
      </c>
      <c r="C7724" t="s">
        <v>22957</v>
      </c>
      <c r="D7724" t="s">
        <v>22958</v>
      </c>
      <c r="E7724"/>
      <c r="F7724" t="s">
        <v>27</v>
      </c>
      <c r="G7724"/>
      <c r="H7724">
        <v>0.1</v>
      </c>
      <c r="I7724">
        <v>9.27</v>
      </c>
      <c r="J7724" t="s">
        <v>919</v>
      </c>
      <c r="K7724">
        <v>35.076700000000002</v>
      </c>
      <c r="L7724">
        <v>-89.941500000000005</v>
      </c>
      <c r="M7724" s="100" t="s">
        <v>38557</v>
      </c>
      <c r="N7724" t="s">
        <v>26435</v>
      </c>
      <c r="O7724" t="s">
        <v>42607</v>
      </c>
      <c r="P7724">
        <v>1</v>
      </c>
      <c r="Q7724" t="s">
        <v>28584</v>
      </c>
      <c r="R7724" t="s">
        <v>25828</v>
      </c>
      <c r="S7724" t="s">
        <v>26197</v>
      </c>
      <c r="T7724"/>
      <c r="U7724" t="s">
        <v>26198</v>
      </c>
      <c r="V7724" t="s">
        <v>26199</v>
      </c>
      <c r="W7724" s="91" t="s">
        <v>22959</v>
      </c>
      <c r="X7724" s="91" t="s">
        <v>33999</v>
      </c>
      <c r="Y7724" s="97"/>
      <c r="AA7724" s="91" t="str">
        <v>TENMI000.1SH</v>
      </c>
    </row>
    <row r="7725" spans="1:27" s="91" customFormat="1" ht="15" customHeight="1" x14ac:dyDescent="0.35">
      <c r="A7725" t="s">
        <v>37600</v>
      </c>
      <c r="B7725" t="s">
        <v>37601</v>
      </c>
      <c r="C7725" t="s">
        <v>22957</v>
      </c>
      <c r="D7725" t="s">
        <v>37602</v>
      </c>
      <c r="E7725"/>
      <c r="F7725" t="s">
        <v>27</v>
      </c>
      <c r="G7725"/>
      <c r="H7725">
        <v>1</v>
      </c>
      <c r="I7725">
        <v>8.3000000000000007</v>
      </c>
      <c r="J7725" t="s">
        <v>919</v>
      </c>
      <c r="K7725">
        <v>35.06512</v>
      </c>
      <c r="L7725">
        <v>-89.937389999999994</v>
      </c>
      <c r="M7725" s="100" t="s">
        <v>38557</v>
      </c>
      <c r="N7725" t="s">
        <v>26435</v>
      </c>
      <c r="O7725" t="s">
        <v>40316</v>
      </c>
      <c r="P7725">
        <v>1</v>
      </c>
      <c r="Q7725" t="s">
        <v>28584</v>
      </c>
      <c r="R7725" t="s">
        <v>25828</v>
      </c>
      <c r="S7725" t="s">
        <v>26197</v>
      </c>
      <c r="T7725"/>
      <c r="U7725" t="s">
        <v>26198</v>
      </c>
      <c r="V7725" t="s">
        <v>26199</v>
      </c>
      <c r="X7725" s="91" t="s">
        <v>37603</v>
      </c>
      <c r="Y7725" s="97"/>
      <c r="AA7725" s="91" t="str">
        <v>TENMI001.0SH</v>
      </c>
    </row>
    <row r="7726" spans="1:27" s="91" customFormat="1" ht="15" customHeight="1" x14ac:dyDescent="0.35">
      <c r="A7726" t="s">
        <v>22961</v>
      </c>
      <c r="B7726" t="s">
        <v>22960</v>
      </c>
      <c r="C7726" t="s">
        <v>22962</v>
      </c>
      <c r="D7726" t="s">
        <v>22963</v>
      </c>
      <c r="E7726"/>
      <c r="F7726" t="s">
        <v>29083</v>
      </c>
      <c r="G7726"/>
      <c r="H7726">
        <v>60</v>
      </c>
      <c r="I7726"/>
      <c r="J7726" t="s">
        <v>22</v>
      </c>
      <c r="K7726">
        <v>36.527769999999997</v>
      </c>
      <c r="L7726">
        <v>-88.034719999999993</v>
      </c>
      <c r="M7726" s="100" t="s">
        <v>38392</v>
      </c>
      <c r="N7726" t="s">
        <v>26221</v>
      </c>
      <c r="O7726" t="s">
        <v>42405</v>
      </c>
      <c r="P7726">
        <v>3</v>
      </c>
      <c r="Q7726" t="s">
        <v>28585</v>
      </c>
      <c r="R7726" t="s">
        <v>25829</v>
      </c>
      <c r="S7726" t="s">
        <v>26197</v>
      </c>
      <c r="T7726" t="s">
        <v>26375</v>
      </c>
      <c r="U7726" t="s">
        <v>26207</v>
      </c>
      <c r="V7726" t="s">
        <v>26199</v>
      </c>
      <c r="W7726" s="91" t="s">
        <v>22964</v>
      </c>
      <c r="X7726" s="91" t="s">
        <v>34418</v>
      </c>
      <c r="Y7726" s="97"/>
      <c r="AA7726" s="91" t="str">
        <v>TENNE060.0ST</v>
      </c>
    </row>
    <row r="7727" spans="1:27" s="91" customFormat="1" ht="15" customHeight="1" x14ac:dyDescent="0.35">
      <c r="A7727" t="s">
        <v>22966</v>
      </c>
      <c r="B7727" t="s">
        <v>22965</v>
      </c>
      <c r="C7727" t="s">
        <v>22962</v>
      </c>
      <c r="D7727" t="s">
        <v>22967</v>
      </c>
      <c r="E7727"/>
      <c r="F7727" t="s">
        <v>29083</v>
      </c>
      <c r="G7727"/>
      <c r="H7727">
        <v>66.3</v>
      </c>
      <c r="I7727"/>
      <c r="J7727" t="s">
        <v>896</v>
      </c>
      <c r="K7727">
        <v>36.441400000000002</v>
      </c>
      <c r="L7727">
        <v>-88.078299999999999</v>
      </c>
      <c r="M7727" s="100" t="s">
        <v>38392</v>
      </c>
      <c r="N7727" t="s">
        <v>26221</v>
      </c>
      <c r="O7727" t="s">
        <v>42589</v>
      </c>
      <c r="P7727">
        <v>3</v>
      </c>
      <c r="Q7727" t="s">
        <v>28585</v>
      </c>
      <c r="R7727" t="s">
        <v>25816</v>
      </c>
      <c r="S7727" t="s">
        <v>26197</v>
      </c>
      <c r="T7727" t="s">
        <v>26375</v>
      </c>
      <c r="U7727" t="s">
        <v>26207</v>
      </c>
      <c r="V7727" t="s">
        <v>26199</v>
      </c>
      <c r="W7727" s="91" t="s">
        <v>22968</v>
      </c>
      <c r="X7727" s="91" t="s">
        <v>36145</v>
      </c>
      <c r="Y7727" s="97"/>
      <c r="AA7727" s="91" t="str">
        <v>TENNE066.3HN</v>
      </c>
    </row>
    <row r="7728" spans="1:27" s="91" customFormat="1" ht="15" customHeight="1" x14ac:dyDescent="0.35">
      <c r="A7728" t="s">
        <v>22970</v>
      </c>
      <c r="B7728" t="s">
        <v>22969</v>
      </c>
      <c r="C7728" t="s">
        <v>22962</v>
      </c>
      <c r="D7728" t="s">
        <v>22971</v>
      </c>
      <c r="E7728"/>
      <c r="F7728" t="s">
        <v>29083</v>
      </c>
      <c r="G7728"/>
      <c r="H7728">
        <v>85</v>
      </c>
      <c r="I7728"/>
      <c r="J7728" t="s">
        <v>423</v>
      </c>
      <c r="K7728">
        <v>36.209200000000003</v>
      </c>
      <c r="L7728">
        <v>-87.941900000000004</v>
      </c>
      <c r="M7728" s="100" t="s">
        <v>38392</v>
      </c>
      <c r="N7728" t="s">
        <v>26221</v>
      </c>
      <c r="O7728" t="s">
        <v>42399</v>
      </c>
      <c r="P7728">
        <v>3</v>
      </c>
      <c r="Q7728" t="s">
        <v>28585</v>
      </c>
      <c r="R7728" t="s">
        <v>25829</v>
      </c>
      <c r="S7728" t="s">
        <v>26197</v>
      </c>
      <c r="T7728" t="s">
        <v>26375</v>
      </c>
      <c r="U7728" t="s">
        <v>26207</v>
      </c>
      <c r="V7728" t="s">
        <v>26199</v>
      </c>
      <c r="X7728" s="91" t="s">
        <v>36146</v>
      </c>
      <c r="Y7728" s="97"/>
      <c r="AA7728" s="91" t="str">
        <v>TENNE085.0HU</v>
      </c>
    </row>
    <row r="7729" spans="1:27" s="91" customFormat="1" ht="15" customHeight="1" x14ac:dyDescent="0.35">
      <c r="A7729" t="s">
        <v>22973</v>
      </c>
      <c r="B7729" t="s">
        <v>22972</v>
      </c>
      <c r="C7729" t="s">
        <v>22962</v>
      </c>
      <c r="D7729" t="s">
        <v>22974</v>
      </c>
      <c r="E7729" t="s">
        <v>26424</v>
      </c>
      <c r="F7729" t="s">
        <v>29083</v>
      </c>
      <c r="G7729"/>
      <c r="H7729">
        <v>89</v>
      </c>
      <c r="I7729"/>
      <c r="J7729" t="s">
        <v>423</v>
      </c>
      <c r="K7729">
        <v>36.125</v>
      </c>
      <c r="L7729">
        <v>-87.922219999999996</v>
      </c>
      <c r="M7729" s="100" t="s">
        <v>38392</v>
      </c>
      <c r="N7729" t="s">
        <v>26221</v>
      </c>
      <c r="O7729" t="s">
        <v>42202</v>
      </c>
      <c r="P7729">
        <v>3</v>
      </c>
      <c r="Q7729" t="s">
        <v>28585</v>
      </c>
      <c r="R7729" t="s">
        <v>25829</v>
      </c>
      <c r="S7729" t="s">
        <v>26197</v>
      </c>
      <c r="T7729" t="s">
        <v>26375</v>
      </c>
      <c r="U7729" t="s">
        <v>26207</v>
      </c>
      <c r="V7729" t="s">
        <v>26199</v>
      </c>
      <c r="W7729" s="91" t="s">
        <v>43423</v>
      </c>
      <c r="X7729" s="91" t="s">
        <v>36147</v>
      </c>
      <c r="Y7729" s="97"/>
      <c r="AA7729" s="91" t="str">
        <v>TENNE089.0HU</v>
      </c>
    </row>
    <row r="7730" spans="1:27" s="91" customFormat="1" ht="15" customHeight="1" x14ac:dyDescent="0.35">
      <c r="A7730" t="s">
        <v>22976</v>
      </c>
      <c r="B7730" t="s">
        <v>22975</v>
      </c>
      <c r="C7730" t="s">
        <v>22962</v>
      </c>
      <c r="D7730" t="s">
        <v>22977</v>
      </c>
      <c r="E7730"/>
      <c r="F7730" t="s">
        <v>29083</v>
      </c>
      <c r="G7730"/>
      <c r="H7730">
        <v>97</v>
      </c>
      <c r="I7730"/>
      <c r="J7730" t="s">
        <v>423</v>
      </c>
      <c r="K7730">
        <v>36.061660000000003</v>
      </c>
      <c r="L7730">
        <v>-87.976659999999995</v>
      </c>
      <c r="M7730" s="100" t="s">
        <v>38392</v>
      </c>
      <c r="N7730" t="s">
        <v>26221</v>
      </c>
      <c r="O7730" t="s">
        <v>42187</v>
      </c>
      <c r="P7730">
        <v>3</v>
      </c>
      <c r="Q7730" t="s">
        <v>28585</v>
      </c>
      <c r="R7730" t="s">
        <v>25829</v>
      </c>
      <c r="S7730" t="s">
        <v>26197</v>
      </c>
      <c r="T7730" t="s">
        <v>26375</v>
      </c>
      <c r="U7730" t="s">
        <v>26207</v>
      </c>
      <c r="V7730" t="s">
        <v>26199</v>
      </c>
      <c r="W7730" s="91" t="s">
        <v>43424</v>
      </c>
      <c r="X7730" s="91" t="s">
        <v>36148</v>
      </c>
      <c r="Y7730" s="97"/>
      <c r="AA7730" s="91" t="str">
        <v>TENNE097.0HU</v>
      </c>
    </row>
    <row r="7731" spans="1:27" s="91" customFormat="1" ht="15" customHeight="1" x14ac:dyDescent="0.35">
      <c r="A7731" t="s">
        <v>22979</v>
      </c>
      <c r="B7731" t="s">
        <v>22978</v>
      </c>
      <c r="C7731" t="s">
        <v>22962</v>
      </c>
      <c r="D7731" t="s">
        <v>22980</v>
      </c>
      <c r="E7731"/>
      <c r="F7731" t="s">
        <v>29083</v>
      </c>
      <c r="G7731"/>
      <c r="H7731">
        <v>100.4</v>
      </c>
      <c r="I7731"/>
      <c r="J7731" t="s">
        <v>423</v>
      </c>
      <c r="K7731">
        <v>36.017499999999998</v>
      </c>
      <c r="L7731">
        <v>-87.999440000000007</v>
      </c>
      <c r="M7731" s="100" t="s">
        <v>38392</v>
      </c>
      <c r="N7731" t="s">
        <v>26221</v>
      </c>
      <c r="O7731" t="s">
        <v>42862</v>
      </c>
      <c r="P7731">
        <v>3</v>
      </c>
      <c r="Q7731" t="s">
        <v>28585</v>
      </c>
      <c r="R7731" t="s">
        <v>25829</v>
      </c>
      <c r="S7731" t="s">
        <v>26197</v>
      </c>
      <c r="T7731" t="s">
        <v>26375</v>
      </c>
      <c r="U7731" t="s">
        <v>26207</v>
      </c>
      <c r="V7731" t="s">
        <v>26199</v>
      </c>
      <c r="W7731" s="91" t="s">
        <v>43425</v>
      </c>
      <c r="X7731" s="91" t="s">
        <v>36149</v>
      </c>
      <c r="Y7731" s="97"/>
      <c r="AA7731" s="91" t="str">
        <v>TENNE100.4HU</v>
      </c>
    </row>
    <row r="7732" spans="1:27" s="91" customFormat="1" ht="15" customHeight="1" x14ac:dyDescent="0.35">
      <c r="A7732" t="s">
        <v>22982</v>
      </c>
      <c r="B7732" t="s">
        <v>22981</v>
      </c>
      <c r="C7732" t="s">
        <v>22962</v>
      </c>
      <c r="D7732" t="s">
        <v>22983</v>
      </c>
      <c r="E7732"/>
      <c r="F7732" t="s">
        <v>29083</v>
      </c>
      <c r="G7732"/>
      <c r="H7732">
        <v>134.9</v>
      </c>
      <c r="I7732"/>
      <c r="J7732" t="s">
        <v>2522</v>
      </c>
      <c r="K7732">
        <v>35.627499999999998</v>
      </c>
      <c r="L7732">
        <v>-88.033600000000007</v>
      </c>
      <c r="M7732" s="100" t="s">
        <v>38402</v>
      </c>
      <c r="N7732" t="s">
        <v>26242</v>
      </c>
      <c r="O7732" t="s">
        <v>42700</v>
      </c>
      <c r="P7732">
        <v>3</v>
      </c>
      <c r="Q7732" t="s">
        <v>28586</v>
      </c>
      <c r="R7732" t="s">
        <v>25808</v>
      </c>
      <c r="S7732" t="s">
        <v>26197</v>
      </c>
      <c r="T7732" t="s">
        <v>26375</v>
      </c>
      <c r="U7732" t="s">
        <v>26207</v>
      </c>
      <c r="V7732" t="s">
        <v>26199</v>
      </c>
      <c r="W7732" s="91" t="s">
        <v>43426</v>
      </c>
      <c r="X7732" s="91" t="s">
        <v>36150</v>
      </c>
      <c r="Y7732" s="97"/>
      <c r="AA7732" s="91" t="str">
        <v>TENNE134.9PE</v>
      </c>
    </row>
    <row r="7733" spans="1:27" s="91" customFormat="1" ht="15" customHeight="1" x14ac:dyDescent="0.35">
      <c r="A7733" t="s">
        <v>22985</v>
      </c>
      <c r="B7733" t="s">
        <v>22984</v>
      </c>
      <c r="C7733" t="s">
        <v>22962</v>
      </c>
      <c r="D7733" t="s">
        <v>22986</v>
      </c>
      <c r="E7733"/>
      <c r="F7733" t="s">
        <v>29083</v>
      </c>
      <c r="G7733"/>
      <c r="H7733">
        <v>158</v>
      </c>
      <c r="I7733"/>
      <c r="J7733" t="s">
        <v>354</v>
      </c>
      <c r="K7733">
        <v>35.387500000000003</v>
      </c>
      <c r="L7733">
        <v>-87.995000000000005</v>
      </c>
      <c r="M7733" s="100" t="s">
        <v>38402</v>
      </c>
      <c r="N7733" t="s">
        <v>26242</v>
      </c>
      <c r="O7733" t="s">
        <v>43427</v>
      </c>
      <c r="P7733">
        <v>3</v>
      </c>
      <c r="Q7733" t="s">
        <v>28586</v>
      </c>
      <c r="R7733" t="s">
        <v>25816</v>
      </c>
      <c r="S7733" t="s">
        <v>26197</v>
      </c>
      <c r="T7733" t="s">
        <v>26375</v>
      </c>
      <c r="U7733" t="s">
        <v>26207</v>
      </c>
      <c r="V7733" t="s">
        <v>26199</v>
      </c>
      <c r="W7733" s="91" t="s">
        <v>43428</v>
      </c>
      <c r="Y7733" s="97"/>
      <c r="AA7733" s="91" t="str">
        <v>TENNE158.0HD</v>
      </c>
    </row>
    <row r="7734" spans="1:27" s="91" customFormat="1" ht="15" customHeight="1" x14ac:dyDescent="0.35">
      <c r="A7734" t="s">
        <v>22988</v>
      </c>
      <c r="B7734" t="s">
        <v>22987</v>
      </c>
      <c r="C7734" t="s">
        <v>22962</v>
      </c>
      <c r="D7734" t="s">
        <v>22989</v>
      </c>
      <c r="E7734"/>
      <c r="F7734" t="s">
        <v>9</v>
      </c>
      <c r="G7734"/>
      <c r="H7734">
        <v>173</v>
      </c>
      <c r="I7734"/>
      <c r="J7734" t="s">
        <v>354</v>
      </c>
      <c r="K7734">
        <v>35.363900000000001</v>
      </c>
      <c r="L7734">
        <v>-88.202100000000002</v>
      </c>
      <c r="M7734" s="100" t="s">
        <v>38402</v>
      </c>
      <c r="N7734" t="s">
        <v>26242</v>
      </c>
      <c r="O7734" t="s">
        <v>42246</v>
      </c>
      <c r="P7734">
        <v>3</v>
      </c>
      <c r="Q7734" t="s">
        <v>28586</v>
      </c>
      <c r="R7734" t="s">
        <v>25816</v>
      </c>
      <c r="S7734" t="s">
        <v>26197</v>
      </c>
      <c r="T7734" t="s">
        <v>26375</v>
      </c>
      <c r="U7734" t="s">
        <v>26207</v>
      </c>
      <c r="V7734" t="s">
        <v>26199</v>
      </c>
      <c r="X7734" s="91" t="s">
        <v>29721</v>
      </c>
      <c r="Y7734" s="97"/>
      <c r="AA7734" s="91" t="str">
        <v>TENNE173.0HD</v>
      </c>
    </row>
    <row r="7735" spans="1:27" s="91" customFormat="1" ht="15" customHeight="1" x14ac:dyDescent="0.35">
      <c r="A7735" t="s">
        <v>22991</v>
      </c>
      <c r="B7735" t="s">
        <v>22990</v>
      </c>
      <c r="C7735" t="s">
        <v>22962</v>
      </c>
      <c r="D7735" t="s">
        <v>22992</v>
      </c>
      <c r="E7735"/>
      <c r="F7735" t="s">
        <v>9</v>
      </c>
      <c r="G7735"/>
      <c r="H7735">
        <v>189.9</v>
      </c>
      <c r="I7735"/>
      <c r="J7735" t="s">
        <v>354</v>
      </c>
      <c r="K7735">
        <v>35.215600000000002</v>
      </c>
      <c r="L7735">
        <v>-88.286100000000005</v>
      </c>
      <c r="M7735" s="100" t="s">
        <v>38402</v>
      </c>
      <c r="N7735" t="s">
        <v>26242</v>
      </c>
      <c r="O7735" t="s">
        <v>42146</v>
      </c>
      <c r="P7735">
        <v>3</v>
      </c>
      <c r="Q7735" t="s">
        <v>32513</v>
      </c>
      <c r="R7735" t="s">
        <v>25816</v>
      </c>
      <c r="S7735" t="s">
        <v>26197</v>
      </c>
      <c r="T7735" t="s">
        <v>26375</v>
      </c>
      <c r="U7735" t="s">
        <v>26207</v>
      </c>
      <c r="V7735" t="s">
        <v>26199</v>
      </c>
      <c r="W7735" s="91" t="s">
        <v>22993</v>
      </c>
      <c r="X7735" s="91" t="s">
        <v>36151</v>
      </c>
      <c r="Y7735" s="97"/>
      <c r="AA7735" s="91" t="str">
        <v>TENNE189.9HD</v>
      </c>
    </row>
    <row r="7736" spans="1:27" s="91" customFormat="1" ht="15" customHeight="1" x14ac:dyDescent="0.35">
      <c r="A7736" t="s">
        <v>22995</v>
      </c>
      <c r="B7736" t="s">
        <v>22994</v>
      </c>
      <c r="C7736" t="s">
        <v>22962</v>
      </c>
      <c r="D7736" t="s">
        <v>22996</v>
      </c>
      <c r="E7736"/>
      <c r="F7736" t="s">
        <v>9</v>
      </c>
      <c r="G7736"/>
      <c r="H7736">
        <v>189.9</v>
      </c>
      <c r="I7736"/>
      <c r="J7736" t="s">
        <v>354</v>
      </c>
      <c r="K7736">
        <v>35.226700000000001</v>
      </c>
      <c r="L7736">
        <v>-88.258300000000006</v>
      </c>
      <c r="M7736" s="100" t="s">
        <v>38402</v>
      </c>
      <c r="N7736" t="s">
        <v>26242</v>
      </c>
      <c r="O7736" t="s">
        <v>42246</v>
      </c>
      <c r="P7736">
        <v>3</v>
      </c>
      <c r="Q7736" t="s">
        <v>28586</v>
      </c>
      <c r="R7736" t="s">
        <v>25816</v>
      </c>
      <c r="S7736" t="s">
        <v>26197</v>
      </c>
      <c r="T7736" t="s">
        <v>26375</v>
      </c>
      <c r="U7736" t="s">
        <v>26207</v>
      </c>
      <c r="V7736" t="s">
        <v>26199</v>
      </c>
      <c r="W7736" s="91" t="s">
        <v>43429</v>
      </c>
      <c r="X7736" s="91" t="s">
        <v>36152</v>
      </c>
      <c r="Y7736" s="97"/>
      <c r="AA7736" s="91" t="str">
        <v>TENNE190.0HD</v>
      </c>
    </row>
    <row r="7737" spans="1:27" s="91" customFormat="1" ht="15" customHeight="1" x14ac:dyDescent="0.35">
      <c r="A7737" t="s">
        <v>22998</v>
      </c>
      <c r="B7737" t="s">
        <v>22997</v>
      </c>
      <c r="C7737" t="s">
        <v>22962</v>
      </c>
      <c r="D7737" t="s">
        <v>22999</v>
      </c>
      <c r="E7737"/>
      <c r="F7737" t="s">
        <v>9</v>
      </c>
      <c r="G7737"/>
      <c r="H7737">
        <v>192.9</v>
      </c>
      <c r="I7737"/>
      <c r="J7737" t="s">
        <v>354</v>
      </c>
      <c r="K7737">
        <v>35.220829999999999</v>
      </c>
      <c r="L7737">
        <v>-88.304159999999996</v>
      </c>
      <c r="M7737" s="100" t="s">
        <v>38402</v>
      </c>
      <c r="N7737" t="s">
        <v>26242</v>
      </c>
      <c r="O7737" t="s">
        <v>42146</v>
      </c>
      <c r="P7737">
        <v>3</v>
      </c>
      <c r="Q7737" t="s">
        <v>32513</v>
      </c>
      <c r="R7737" t="s">
        <v>25816</v>
      </c>
      <c r="S7737" t="s">
        <v>26197</v>
      </c>
      <c r="T7737" t="s">
        <v>26375</v>
      </c>
      <c r="U7737" t="s">
        <v>26207</v>
      </c>
      <c r="V7737" t="s">
        <v>26199</v>
      </c>
      <c r="W7737" s="91" t="s">
        <v>23000</v>
      </c>
      <c r="X7737" s="91" t="s">
        <v>34000</v>
      </c>
      <c r="Y7737" s="97"/>
      <c r="AA7737" s="91" t="str">
        <v>TENNE192.9HD</v>
      </c>
    </row>
    <row r="7738" spans="1:27" s="91" customFormat="1" ht="15" customHeight="1" x14ac:dyDescent="0.35">
      <c r="A7738" t="s">
        <v>23002</v>
      </c>
      <c r="B7738" t="s">
        <v>23001</v>
      </c>
      <c r="C7738" t="s">
        <v>22962</v>
      </c>
      <c r="D7738" t="s">
        <v>23003</v>
      </c>
      <c r="E7738"/>
      <c r="F7738" t="s">
        <v>9</v>
      </c>
      <c r="G7738"/>
      <c r="H7738">
        <v>193.4</v>
      </c>
      <c r="I7738"/>
      <c r="J7738" t="s">
        <v>354</v>
      </c>
      <c r="K7738">
        <v>35.213050000000003</v>
      </c>
      <c r="L7738">
        <v>-88.309719999999999</v>
      </c>
      <c r="M7738" s="100" t="s">
        <v>38402</v>
      </c>
      <c r="N7738" t="s">
        <v>26242</v>
      </c>
      <c r="O7738" t="s">
        <v>42146</v>
      </c>
      <c r="P7738">
        <v>3</v>
      </c>
      <c r="Q7738" t="s">
        <v>32513</v>
      </c>
      <c r="R7738" t="s">
        <v>25816</v>
      </c>
      <c r="S7738" t="s">
        <v>26197</v>
      </c>
      <c r="T7738" t="s">
        <v>26375</v>
      </c>
      <c r="U7738" t="s">
        <v>26207</v>
      </c>
      <c r="V7738" t="s">
        <v>26199</v>
      </c>
      <c r="W7738" s="91" t="s">
        <v>43442</v>
      </c>
      <c r="X7738" s="91" t="s">
        <v>34418</v>
      </c>
      <c r="Y7738" s="97"/>
      <c r="AA7738" s="91" t="str">
        <v>TENNE193.4HD</v>
      </c>
    </row>
    <row r="7739" spans="1:27" s="91" customFormat="1" ht="15" customHeight="1" x14ac:dyDescent="0.35">
      <c r="A7739" t="s">
        <v>23005</v>
      </c>
      <c r="B7739" t="s">
        <v>23004</v>
      </c>
      <c r="C7739" t="s">
        <v>22962</v>
      </c>
      <c r="D7739" t="s">
        <v>23006</v>
      </c>
      <c r="E7739"/>
      <c r="F7739" t="s">
        <v>9</v>
      </c>
      <c r="G7739"/>
      <c r="H7739">
        <v>200</v>
      </c>
      <c r="I7739"/>
      <c r="J7739" t="s">
        <v>354</v>
      </c>
      <c r="K7739">
        <v>35.127499999999998</v>
      </c>
      <c r="L7739">
        <v>-88.303200000000004</v>
      </c>
      <c r="M7739" s="100" t="s">
        <v>38402</v>
      </c>
      <c r="N7739" t="s">
        <v>26242</v>
      </c>
      <c r="O7739" t="s">
        <v>42146</v>
      </c>
      <c r="P7739">
        <v>3</v>
      </c>
      <c r="Q7739" t="s">
        <v>32513</v>
      </c>
      <c r="R7739" t="s">
        <v>25816</v>
      </c>
      <c r="S7739" t="s">
        <v>26197</v>
      </c>
      <c r="T7739" t="s">
        <v>26375</v>
      </c>
      <c r="U7739" t="s">
        <v>26207</v>
      </c>
      <c r="V7739" t="s">
        <v>26199</v>
      </c>
      <c r="X7739" s="91" t="s">
        <v>29721</v>
      </c>
      <c r="Y7739" s="97"/>
      <c r="AA7739" s="91" t="str">
        <v>TENNE200.0HD</v>
      </c>
    </row>
    <row r="7740" spans="1:27" s="91" customFormat="1" ht="15" customHeight="1" x14ac:dyDescent="0.35">
      <c r="A7740" t="s">
        <v>23008</v>
      </c>
      <c r="B7740" t="s">
        <v>23007</v>
      </c>
      <c r="C7740" t="s">
        <v>22962</v>
      </c>
      <c r="D7740" t="s">
        <v>23009</v>
      </c>
      <c r="E7740"/>
      <c r="F7740" t="s">
        <v>9</v>
      </c>
      <c r="G7740"/>
      <c r="H7740">
        <v>203.8</v>
      </c>
      <c r="I7740"/>
      <c r="J7740" t="s">
        <v>354</v>
      </c>
      <c r="K7740">
        <v>35.074440000000003</v>
      </c>
      <c r="L7740">
        <v>-88.291659999999993</v>
      </c>
      <c r="M7740" s="100" t="s">
        <v>38402</v>
      </c>
      <c r="N7740" t="s">
        <v>26242</v>
      </c>
      <c r="O7740" t="s">
        <v>42146</v>
      </c>
      <c r="P7740">
        <v>3</v>
      </c>
      <c r="Q7740" t="s">
        <v>32513</v>
      </c>
      <c r="R7740" t="s">
        <v>25816</v>
      </c>
      <c r="S7740" t="s">
        <v>26197</v>
      </c>
      <c r="T7740" t="s">
        <v>26375</v>
      </c>
      <c r="U7740" t="s">
        <v>26207</v>
      </c>
      <c r="V7740" t="s">
        <v>26199</v>
      </c>
      <c r="W7740" s="91" t="s">
        <v>43443</v>
      </c>
      <c r="X7740" s="91" t="s">
        <v>34418</v>
      </c>
      <c r="Y7740" s="97"/>
      <c r="AA7740" s="91" t="str">
        <v>TENNE203.8HD</v>
      </c>
    </row>
    <row r="7741" spans="1:27" s="91" customFormat="1" ht="15" customHeight="1" x14ac:dyDescent="0.35">
      <c r="A7741" t="s">
        <v>23011</v>
      </c>
      <c r="B7741" t="s">
        <v>23010</v>
      </c>
      <c r="C7741" t="s">
        <v>22962</v>
      </c>
      <c r="D7741" t="s">
        <v>23012</v>
      </c>
      <c r="E7741"/>
      <c r="F7741" t="s">
        <v>9</v>
      </c>
      <c r="G7741"/>
      <c r="H7741">
        <v>206</v>
      </c>
      <c r="I7741"/>
      <c r="J7741" t="s">
        <v>354</v>
      </c>
      <c r="K7741">
        <v>35.063299999999998</v>
      </c>
      <c r="L7741">
        <v>-88.260800000000003</v>
      </c>
      <c r="M7741" s="100" t="s">
        <v>38402</v>
      </c>
      <c r="N7741" t="s">
        <v>26242</v>
      </c>
      <c r="O7741" t="s">
        <v>42146</v>
      </c>
      <c r="P7741">
        <v>3</v>
      </c>
      <c r="Q7741" t="s">
        <v>32513</v>
      </c>
      <c r="R7741" t="s">
        <v>25816</v>
      </c>
      <c r="S7741" t="s">
        <v>26197</v>
      </c>
      <c r="T7741" t="s">
        <v>26375</v>
      </c>
      <c r="U7741" t="s">
        <v>26207</v>
      </c>
      <c r="V7741" t="s">
        <v>26199</v>
      </c>
      <c r="Y7741" s="97"/>
      <c r="AA7741" s="91" t="str">
        <v>TENNE206.0HD</v>
      </c>
    </row>
    <row r="7742" spans="1:27" s="91" customFormat="1" ht="15" customHeight="1" x14ac:dyDescent="0.35">
      <c r="A7742" t="s">
        <v>40317</v>
      </c>
      <c r="B7742" t="s">
        <v>23013</v>
      </c>
      <c r="C7742" t="s">
        <v>22962</v>
      </c>
      <c r="D7742" t="s">
        <v>23014</v>
      </c>
      <c r="E7742"/>
      <c r="F7742" t="s">
        <v>28977</v>
      </c>
      <c r="G7742"/>
      <c r="H7742">
        <v>207.3</v>
      </c>
      <c r="I7742"/>
      <c r="J7742" t="s">
        <v>354</v>
      </c>
      <c r="K7742">
        <v>35.069245000000002</v>
      </c>
      <c r="L7742">
        <v>-88.236586000000003</v>
      </c>
      <c r="M7742" s="100" t="s">
        <v>38376</v>
      </c>
      <c r="N7742" t="s">
        <v>26196</v>
      </c>
      <c r="O7742" t="s">
        <v>43006</v>
      </c>
      <c r="P7742">
        <v>1</v>
      </c>
      <c r="Q7742" t="s">
        <v>31051</v>
      </c>
      <c r="R7742" t="s">
        <v>25816</v>
      </c>
      <c r="S7742" t="s">
        <v>26197</v>
      </c>
      <c r="T7742" t="s">
        <v>26969</v>
      </c>
      <c r="U7742" t="s">
        <v>26207</v>
      </c>
      <c r="V7742" t="s">
        <v>26199</v>
      </c>
      <c r="W7742" s="91" t="s">
        <v>23015</v>
      </c>
      <c r="X7742" s="91" t="s">
        <v>40318</v>
      </c>
      <c r="Y7742" s="97"/>
      <c r="AA7742" s="91" t="str">
        <v>TENNE207.3HD</v>
      </c>
    </row>
    <row r="7743" spans="1:27" s="91" customFormat="1" ht="15" customHeight="1" x14ac:dyDescent="0.35">
      <c r="A7743" s="310" t="s">
        <v>40319</v>
      </c>
      <c r="B7743" s="310" t="s">
        <v>40320</v>
      </c>
      <c r="C7743" s="310" t="s">
        <v>22962</v>
      </c>
      <c r="D7743" s="310" t="s">
        <v>40321</v>
      </c>
      <c r="E7743" s="310"/>
      <c r="F7743" s="310" t="s">
        <v>28977</v>
      </c>
      <c r="G7743" s="310"/>
      <c r="H7743" s="314">
        <v>214</v>
      </c>
      <c r="I7743" s="314"/>
      <c r="J7743" s="310" t="s">
        <v>354</v>
      </c>
      <c r="K7743" s="314">
        <v>35.010638999999998</v>
      </c>
      <c r="L7743" s="314">
        <v>-88.202805999999995</v>
      </c>
      <c r="M7743" s="314" t="s">
        <v>38376</v>
      </c>
      <c r="N7743" s="310" t="s">
        <v>26196</v>
      </c>
      <c r="O7743" s="310" t="s">
        <v>40322</v>
      </c>
      <c r="P7743" s="314">
        <v>1</v>
      </c>
      <c r="Q7743" s="310" t="s">
        <v>31051</v>
      </c>
      <c r="R7743" s="310" t="s">
        <v>25816</v>
      </c>
      <c r="S7743" s="310" t="s">
        <v>26197</v>
      </c>
      <c r="T7743" s="310" t="s">
        <v>26969</v>
      </c>
      <c r="U7743" s="310" t="s">
        <v>26207</v>
      </c>
      <c r="V7743" s="310" t="s">
        <v>26199</v>
      </c>
      <c r="W7743" s="91" t="s">
        <v>40323</v>
      </c>
      <c r="X7743" s="91" t="s">
        <v>40324</v>
      </c>
      <c r="Y7743" s="97"/>
      <c r="AA7743" s="91" t="str">
        <v>TENNE214.0HD</v>
      </c>
    </row>
    <row r="7744" spans="1:27" s="91" customFormat="1" ht="15" customHeight="1" x14ac:dyDescent="0.35">
      <c r="A7744" t="s">
        <v>23017</v>
      </c>
      <c r="B7744" t="s">
        <v>23016</v>
      </c>
      <c r="C7744" t="s">
        <v>22962</v>
      </c>
      <c r="D7744" t="s">
        <v>23018</v>
      </c>
      <c r="E7744"/>
      <c r="F7744" t="s">
        <v>29086</v>
      </c>
      <c r="G7744"/>
      <c r="H7744">
        <v>230</v>
      </c>
      <c r="I7744"/>
      <c r="J7744" t="s">
        <v>23019</v>
      </c>
      <c r="K7744">
        <v>34.896700000000003</v>
      </c>
      <c r="L7744">
        <v>-88.0154</v>
      </c>
      <c r="M7744" s="100" t="s">
        <v>38376</v>
      </c>
      <c r="N7744" t="s">
        <v>26196</v>
      </c>
      <c r="O7744" t="s">
        <v>43444</v>
      </c>
      <c r="P7744">
        <v>1</v>
      </c>
      <c r="Q7744" t="s">
        <v>31051</v>
      </c>
      <c r="R7744" t="s">
        <v>25808</v>
      </c>
      <c r="S7744" t="s">
        <v>27132</v>
      </c>
      <c r="T7744" t="s">
        <v>26969</v>
      </c>
      <c r="U7744" t="s">
        <v>26207</v>
      </c>
      <c r="V7744" t="s">
        <v>26199</v>
      </c>
      <c r="X7744" s="91" t="s">
        <v>36153</v>
      </c>
      <c r="Y7744" s="97"/>
      <c r="AA7744" s="91" t="str">
        <v>TENNE230.0_AL</v>
      </c>
    </row>
    <row r="7745" spans="1:27" s="91" customFormat="1" ht="15" customHeight="1" x14ac:dyDescent="0.35">
      <c r="A7745" t="s">
        <v>23021</v>
      </c>
      <c r="B7745" t="s">
        <v>23020</v>
      </c>
      <c r="C7745" t="s">
        <v>22962</v>
      </c>
      <c r="D7745" t="s">
        <v>23022</v>
      </c>
      <c r="E7745"/>
      <c r="F7745" t="s">
        <v>29086</v>
      </c>
      <c r="G7745"/>
      <c r="H7745">
        <v>234</v>
      </c>
      <c r="I7745"/>
      <c r="J7745" t="s">
        <v>23019</v>
      </c>
      <c r="K7745">
        <v>34.872700000000002</v>
      </c>
      <c r="L7745">
        <v>-87.952600000000004</v>
      </c>
      <c r="M7745" s="100" t="s">
        <v>38376</v>
      </c>
      <c r="N7745" t="s">
        <v>26196</v>
      </c>
      <c r="O7745" t="s">
        <v>43445</v>
      </c>
      <c r="P7745">
        <v>1</v>
      </c>
      <c r="Q7745" t="s">
        <v>31051</v>
      </c>
      <c r="R7745" t="s">
        <v>25808</v>
      </c>
      <c r="S7745" t="s">
        <v>27132</v>
      </c>
      <c r="T7745" t="s">
        <v>26969</v>
      </c>
      <c r="U7745" t="s">
        <v>26207</v>
      </c>
      <c r="V7745" t="s">
        <v>26199</v>
      </c>
      <c r="X7745" s="91" t="s">
        <v>31245</v>
      </c>
      <c r="Y7745" s="97"/>
      <c r="AA7745" s="91" t="str">
        <v>TENNE234.0_AL</v>
      </c>
    </row>
    <row r="7746" spans="1:27" s="91" customFormat="1" ht="15" customHeight="1" x14ac:dyDescent="0.35">
      <c r="A7746" s="310" t="s">
        <v>40325</v>
      </c>
      <c r="B7746" s="310" t="s">
        <v>40326</v>
      </c>
      <c r="C7746" s="310" t="s">
        <v>22962</v>
      </c>
      <c r="D7746" s="310" t="s">
        <v>40327</v>
      </c>
      <c r="E7746" s="310"/>
      <c r="F7746" s="310" t="s">
        <v>29086</v>
      </c>
      <c r="G7746" s="310"/>
      <c r="H7746" s="314">
        <v>250.1</v>
      </c>
      <c r="I7746" s="314"/>
      <c r="J7746" s="310" t="s">
        <v>3295</v>
      </c>
      <c r="K7746" s="314">
        <v>34.743056000000003</v>
      </c>
      <c r="L7746" s="314">
        <v>-87.746555999999998</v>
      </c>
      <c r="M7746" s="314" t="s">
        <v>38376</v>
      </c>
      <c r="N7746" s="310" t="s">
        <v>26196</v>
      </c>
      <c r="O7746" s="310" t="s">
        <v>40328</v>
      </c>
      <c r="P7746" s="314">
        <v>1</v>
      </c>
      <c r="Q7746" s="310" t="s">
        <v>31051</v>
      </c>
      <c r="R7746" s="310" t="s">
        <v>25816</v>
      </c>
      <c r="S7746" s="310" t="s">
        <v>27132</v>
      </c>
      <c r="T7746" s="310" t="s">
        <v>26969</v>
      </c>
      <c r="U7746" s="310" t="s">
        <v>26207</v>
      </c>
      <c r="V7746" s="310" t="s">
        <v>26199</v>
      </c>
      <c r="W7746" s="91" t="s">
        <v>40329</v>
      </c>
      <c r="X7746" s="91" t="s">
        <v>40330</v>
      </c>
      <c r="Y7746" s="97"/>
      <c r="AA7746" s="91" t="str">
        <v>TENNE251.0_AL</v>
      </c>
    </row>
    <row r="7747" spans="1:27" s="91" customFormat="1" ht="15" customHeight="1" x14ac:dyDescent="0.35">
      <c r="A7747" s="310" t="s">
        <v>40331</v>
      </c>
      <c r="B7747" s="310" t="s">
        <v>40332</v>
      </c>
      <c r="C7747" s="310" t="s">
        <v>22962</v>
      </c>
      <c r="D7747" s="310" t="s">
        <v>40333</v>
      </c>
      <c r="E7747" s="310"/>
      <c r="F7747" s="310" t="s">
        <v>29086</v>
      </c>
      <c r="G7747" s="310"/>
      <c r="H7747" s="314">
        <v>259</v>
      </c>
      <c r="I7747" s="314"/>
      <c r="J7747" s="310" t="s">
        <v>3295</v>
      </c>
      <c r="K7747" s="314">
        <v>34.794930000000001</v>
      </c>
      <c r="L7747" s="314">
        <v>-87.635239999999996</v>
      </c>
      <c r="M7747" s="314" t="s">
        <v>38376</v>
      </c>
      <c r="N7747" s="310" t="s">
        <v>26196</v>
      </c>
      <c r="O7747" s="310" t="s">
        <v>40328</v>
      </c>
      <c r="P7747" s="314">
        <v>1</v>
      </c>
      <c r="Q7747" s="310" t="s">
        <v>31051</v>
      </c>
      <c r="R7747" s="310" t="s">
        <v>25816</v>
      </c>
      <c r="S7747" s="310" t="s">
        <v>27132</v>
      </c>
      <c r="T7747" s="310" t="s">
        <v>26969</v>
      </c>
      <c r="U7747" s="310" t="s">
        <v>26207</v>
      </c>
      <c r="V7747" s="310" t="s">
        <v>26199</v>
      </c>
      <c r="W7747" s="91" t="s">
        <v>40334</v>
      </c>
      <c r="X7747" s="91" t="s">
        <v>40330</v>
      </c>
      <c r="Y7747" s="97"/>
      <c r="AA7747" s="91" t="str">
        <v>TENNE259.0_AL</v>
      </c>
    </row>
    <row r="7748" spans="1:27" s="91" customFormat="1" ht="15" customHeight="1" x14ac:dyDescent="0.35">
      <c r="A7748" t="s">
        <v>23024</v>
      </c>
      <c r="B7748" t="s">
        <v>23023</v>
      </c>
      <c r="C7748" t="s">
        <v>22962</v>
      </c>
      <c r="D7748" t="s">
        <v>23025</v>
      </c>
      <c r="E7748"/>
      <c r="F7748" t="s">
        <v>29083</v>
      </c>
      <c r="G7748"/>
      <c r="H7748">
        <v>277</v>
      </c>
      <c r="I7748"/>
      <c r="J7748" t="s">
        <v>4</v>
      </c>
      <c r="K7748">
        <v>34.8018</v>
      </c>
      <c r="L7748">
        <v>-87.35436</v>
      </c>
      <c r="M7748" s="100" t="s">
        <v>38525</v>
      </c>
      <c r="N7748" t="s">
        <v>26419</v>
      </c>
      <c r="O7748" t="s">
        <v>43446</v>
      </c>
      <c r="P7748">
        <v>1</v>
      </c>
      <c r="Q7748" t="s">
        <v>26418</v>
      </c>
      <c r="R7748" t="s">
        <v>25808</v>
      </c>
      <c r="S7748" t="s">
        <v>27132</v>
      </c>
      <c r="T7748" t="s">
        <v>28587</v>
      </c>
      <c r="U7748" t="s">
        <v>26207</v>
      </c>
      <c r="V7748" t="s">
        <v>26199</v>
      </c>
      <c r="Y7748" s="97"/>
      <c r="AA7748" s="91" t="str">
        <v>TENNE277.0_AL</v>
      </c>
    </row>
    <row r="7749" spans="1:27" s="91" customFormat="1" ht="15" customHeight="1" x14ac:dyDescent="0.35">
      <c r="A7749" t="s">
        <v>23027</v>
      </c>
      <c r="B7749" t="s">
        <v>23026</v>
      </c>
      <c r="C7749" t="s">
        <v>22962</v>
      </c>
      <c r="D7749" t="s">
        <v>23028</v>
      </c>
      <c r="E7749"/>
      <c r="F7749" t="s">
        <v>115</v>
      </c>
      <c r="G7749"/>
      <c r="H7749">
        <v>416.5</v>
      </c>
      <c r="I7749"/>
      <c r="J7749" t="s">
        <v>583</v>
      </c>
      <c r="K7749">
        <v>34.984720000000003</v>
      </c>
      <c r="L7749">
        <v>-85.695549999999997</v>
      </c>
      <c r="M7749" s="100" t="s">
        <v>38430</v>
      </c>
      <c r="N7749" t="s">
        <v>26288</v>
      </c>
      <c r="O7749" t="s">
        <v>42997</v>
      </c>
      <c r="P7749">
        <v>5</v>
      </c>
      <c r="Q7749" t="s">
        <v>34001</v>
      </c>
      <c r="R7749" t="s">
        <v>25802</v>
      </c>
      <c r="S7749" t="s">
        <v>26197</v>
      </c>
      <c r="T7749" t="s">
        <v>28588</v>
      </c>
      <c r="U7749" t="s">
        <v>26207</v>
      </c>
      <c r="V7749" t="s">
        <v>26199</v>
      </c>
      <c r="W7749" s="91" t="s">
        <v>43447</v>
      </c>
      <c r="X7749" s="91" t="s">
        <v>31701</v>
      </c>
      <c r="Y7749" s="97"/>
      <c r="AA7749" s="91" t="str">
        <v>TENNE416.5MI</v>
      </c>
    </row>
    <row r="7750" spans="1:27" s="91" customFormat="1" ht="15" customHeight="1" x14ac:dyDescent="0.35">
      <c r="A7750" t="s">
        <v>23030</v>
      </c>
      <c r="B7750" t="s">
        <v>23029</v>
      </c>
      <c r="C7750" t="s">
        <v>22962</v>
      </c>
      <c r="D7750" t="s">
        <v>23031</v>
      </c>
      <c r="E7750"/>
      <c r="F7750" t="s">
        <v>115</v>
      </c>
      <c r="G7750"/>
      <c r="H7750">
        <v>417.1</v>
      </c>
      <c r="I7750"/>
      <c r="J7750" t="s">
        <v>583</v>
      </c>
      <c r="K7750">
        <v>34.995829999999998</v>
      </c>
      <c r="L7750">
        <v>-85.696380000000005</v>
      </c>
      <c r="M7750" s="100" t="s">
        <v>38430</v>
      </c>
      <c r="N7750" t="s">
        <v>26288</v>
      </c>
      <c r="O7750" t="s">
        <v>42997</v>
      </c>
      <c r="P7750">
        <v>5</v>
      </c>
      <c r="Q7750" t="s">
        <v>34001</v>
      </c>
      <c r="R7750" t="s">
        <v>25802</v>
      </c>
      <c r="S7750" t="s">
        <v>26197</v>
      </c>
      <c r="T7750" t="s">
        <v>28588</v>
      </c>
      <c r="U7750" t="s">
        <v>26207</v>
      </c>
      <c r="V7750" t="s">
        <v>26199</v>
      </c>
      <c r="W7750" s="91" t="s">
        <v>43448</v>
      </c>
      <c r="Y7750" s="97"/>
      <c r="AA7750" s="91" t="str">
        <v>TENNE417.1MI</v>
      </c>
    </row>
    <row r="7751" spans="1:27" s="91" customFormat="1" ht="15" customHeight="1" x14ac:dyDescent="0.35">
      <c r="A7751" t="s">
        <v>23033</v>
      </c>
      <c r="B7751" t="s">
        <v>23032</v>
      </c>
      <c r="C7751" t="s">
        <v>22962</v>
      </c>
      <c r="D7751" t="s">
        <v>23034</v>
      </c>
      <c r="E7751"/>
      <c r="F7751" t="s">
        <v>115</v>
      </c>
      <c r="G7751"/>
      <c r="H7751">
        <v>424</v>
      </c>
      <c r="I7751"/>
      <c r="J7751" t="s">
        <v>583</v>
      </c>
      <c r="K7751">
        <v>35.008499999999998</v>
      </c>
      <c r="L7751">
        <v>-85.629000000000005</v>
      </c>
      <c r="M7751" s="100" t="s">
        <v>38386</v>
      </c>
      <c r="N7751" t="s">
        <v>29084</v>
      </c>
      <c r="O7751" t="s">
        <v>39298</v>
      </c>
      <c r="P7751">
        <v>4</v>
      </c>
      <c r="Q7751" t="s">
        <v>28590</v>
      </c>
      <c r="R7751" t="s">
        <v>25802</v>
      </c>
      <c r="S7751" t="s">
        <v>26197</v>
      </c>
      <c r="T7751" t="s">
        <v>28588</v>
      </c>
      <c r="U7751" t="s">
        <v>26207</v>
      </c>
      <c r="V7751" t="s">
        <v>26199</v>
      </c>
      <c r="W7751" s="91" t="s">
        <v>41842</v>
      </c>
      <c r="X7751" s="91" t="s">
        <v>41843</v>
      </c>
      <c r="Y7751" s="97"/>
      <c r="AA7751" s="91" t="str">
        <v>TENNE424.0MI</v>
      </c>
    </row>
    <row r="7752" spans="1:27" s="91" customFormat="1" ht="15" customHeight="1" x14ac:dyDescent="0.35">
      <c r="A7752" t="s">
        <v>23036</v>
      </c>
      <c r="B7752" t="s">
        <v>23035</v>
      </c>
      <c r="C7752" t="s">
        <v>22962</v>
      </c>
      <c r="D7752" t="s">
        <v>23037</v>
      </c>
      <c r="E7752"/>
      <c r="F7752" t="s">
        <v>115</v>
      </c>
      <c r="G7752"/>
      <c r="H7752">
        <v>425.5</v>
      </c>
      <c r="I7752"/>
      <c r="J7752" t="s">
        <v>583</v>
      </c>
      <c r="K7752">
        <v>35.000010000000003</v>
      </c>
      <c r="L7752">
        <v>-85.605099999999993</v>
      </c>
      <c r="M7752" s="100" t="s">
        <v>38386</v>
      </c>
      <c r="N7752" t="s">
        <v>29084</v>
      </c>
      <c r="O7752" t="s">
        <v>42448</v>
      </c>
      <c r="P7752">
        <v>4</v>
      </c>
      <c r="Q7752" t="s">
        <v>28590</v>
      </c>
      <c r="R7752" t="s">
        <v>25802</v>
      </c>
      <c r="S7752" t="s">
        <v>26197</v>
      </c>
      <c r="T7752" t="s">
        <v>28589</v>
      </c>
      <c r="U7752" t="s">
        <v>26207</v>
      </c>
      <c r="V7752" t="s">
        <v>26199</v>
      </c>
      <c r="X7752" s="91" t="s">
        <v>29721</v>
      </c>
      <c r="Y7752" s="97"/>
      <c r="AA7752" s="91" t="str">
        <v>TENNE425.5MI</v>
      </c>
    </row>
    <row r="7753" spans="1:27" s="91" customFormat="1" ht="15" customHeight="1" x14ac:dyDescent="0.35">
      <c r="A7753" t="s">
        <v>23039</v>
      </c>
      <c r="B7753" t="s">
        <v>23038</v>
      </c>
      <c r="C7753" t="s">
        <v>22962</v>
      </c>
      <c r="D7753" t="s">
        <v>23040</v>
      </c>
      <c r="E7753"/>
      <c r="F7753" t="s">
        <v>29089</v>
      </c>
      <c r="G7753"/>
      <c r="H7753">
        <v>432.8</v>
      </c>
      <c r="I7753"/>
      <c r="J7753" t="s">
        <v>583</v>
      </c>
      <c r="K7753">
        <v>35.073410000000003</v>
      </c>
      <c r="L7753">
        <v>-85.531319999999994</v>
      </c>
      <c r="M7753" s="100" t="s">
        <v>38386</v>
      </c>
      <c r="N7753" t="s">
        <v>29084</v>
      </c>
      <c r="O7753" t="s">
        <v>42448</v>
      </c>
      <c r="P7753">
        <v>4</v>
      </c>
      <c r="Q7753" t="s">
        <v>28590</v>
      </c>
      <c r="R7753" t="s">
        <v>25802</v>
      </c>
      <c r="S7753" t="s">
        <v>26197</v>
      </c>
      <c r="T7753" t="s">
        <v>28589</v>
      </c>
      <c r="U7753" t="s">
        <v>26207</v>
      </c>
      <c r="V7753" t="s">
        <v>26199</v>
      </c>
      <c r="X7753" s="91" t="s">
        <v>36154</v>
      </c>
      <c r="Y7753" s="97"/>
      <c r="AA7753" s="91" t="str">
        <v>TENNE432.8MI</v>
      </c>
    </row>
    <row r="7754" spans="1:27" s="91" customFormat="1" ht="15" customHeight="1" x14ac:dyDescent="0.35">
      <c r="A7754" t="s">
        <v>23042</v>
      </c>
      <c r="B7754" t="s">
        <v>23041</v>
      </c>
      <c r="C7754" t="s">
        <v>23043</v>
      </c>
      <c r="D7754" t="s">
        <v>23044</v>
      </c>
      <c r="E7754"/>
      <c r="F7754" t="s">
        <v>29089</v>
      </c>
      <c r="G7754"/>
      <c r="H7754">
        <v>0.1</v>
      </c>
      <c r="I7754">
        <v>0.39</v>
      </c>
      <c r="J7754" t="s">
        <v>583</v>
      </c>
      <c r="K7754">
        <v>35.022640000000003</v>
      </c>
      <c r="L7754">
        <v>-85.469700000000003</v>
      </c>
      <c r="M7754" s="100" t="s">
        <v>38386</v>
      </c>
      <c r="N7754" t="s">
        <v>29084</v>
      </c>
      <c r="O7754" t="s">
        <v>42291</v>
      </c>
      <c r="P7754">
        <v>4</v>
      </c>
      <c r="Q7754" t="s">
        <v>28590</v>
      </c>
      <c r="R7754" t="s">
        <v>25802</v>
      </c>
      <c r="S7754" t="s">
        <v>26197</v>
      </c>
      <c r="T7754"/>
      <c r="U7754" t="s">
        <v>26198</v>
      </c>
      <c r="V7754" t="s">
        <v>26199</v>
      </c>
      <c r="X7754" s="91" t="s">
        <v>36155</v>
      </c>
      <c r="Y7754" s="97"/>
      <c r="AA7754" s="91" t="str">
        <v>TENNE439.6T0.1MI</v>
      </c>
    </row>
    <row r="7755" spans="1:27" s="91" customFormat="1" ht="15" customHeight="1" x14ac:dyDescent="0.35">
      <c r="A7755" t="s">
        <v>23046</v>
      </c>
      <c r="B7755" t="s">
        <v>23045</v>
      </c>
      <c r="C7755" t="s">
        <v>23043</v>
      </c>
      <c r="D7755" t="s">
        <v>23044</v>
      </c>
      <c r="E7755"/>
      <c r="F7755" t="s">
        <v>29089</v>
      </c>
      <c r="G7755"/>
      <c r="H7755">
        <v>0.1</v>
      </c>
      <c r="I7755">
        <v>0.42</v>
      </c>
      <c r="J7755" t="s">
        <v>583</v>
      </c>
      <c r="K7755">
        <v>35.019840000000002</v>
      </c>
      <c r="L7755">
        <v>-85.461240000000004</v>
      </c>
      <c r="M7755" s="100" t="s">
        <v>38386</v>
      </c>
      <c r="N7755" t="s">
        <v>29084</v>
      </c>
      <c r="O7755" t="s">
        <v>42291</v>
      </c>
      <c r="P7755">
        <v>4</v>
      </c>
      <c r="Q7755" t="s">
        <v>28590</v>
      </c>
      <c r="R7755" t="s">
        <v>25802</v>
      </c>
      <c r="S7755" t="s">
        <v>26197</v>
      </c>
      <c r="T7755"/>
      <c r="U7755" t="s">
        <v>26198</v>
      </c>
      <c r="V7755" t="s">
        <v>26199</v>
      </c>
      <c r="X7755" s="91" t="s">
        <v>36155</v>
      </c>
      <c r="Y7755" s="97"/>
      <c r="AA7755" s="91" t="str">
        <v>TENNE439.9T0.1MI</v>
      </c>
    </row>
    <row r="7756" spans="1:27" s="91" customFormat="1" ht="15" customHeight="1" x14ac:dyDescent="0.35">
      <c r="A7756" t="s">
        <v>36156</v>
      </c>
      <c r="B7756" t="s">
        <v>36157</v>
      </c>
      <c r="C7756" t="s">
        <v>22962</v>
      </c>
      <c r="D7756" t="s">
        <v>41844</v>
      </c>
      <c r="E7756"/>
      <c r="F7756" t="s">
        <v>29089</v>
      </c>
      <c r="G7756" t="s">
        <v>44</v>
      </c>
      <c r="H7756">
        <v>440</v>
      </c>
      <c r="I7756">
        <v>21738</v>
      </c>
      <c r="J7756" t="s">
        <v>583</v>
      </c>
      <c r="K7756">
        <v>35.021929999999998</v>
      </c>
      <c r="L7756">
        <v>-85.459479999999999</v>
      </c>
      <c r="M7756" s="100" t="s">
        <v>38386</v>
      </c>
      <c r="N7756" t="s">
        <v>29084</v>
      </c>
      <c r="O7756" t="s">
        <v>42291</v>
      </c>
      <c r="P7756">
        <v>4</v>
      </c>
      <c r="Q7756" t="s">
        <v>28590</v>
      </c>
      <c r="R7756" t="s">
        <v>25802</v>
      </c>
      <c r="S7756" t="s">
        <v>26197</v>
      </c>
      <c r="T7756" t="s">
        <v>28589</v>
      </c>
      <c r="U7756" t="s">
        <v>26207</v>
      </c>
      <c r="V7756" t="s">
        <v>26204</v>
      </c>
      <c r="Y7756" s="97"/>
      <c r="AA7756" s="91" t="str">
        <v>TENNE440.0MI</v>
      </c>
    </row>
    <row r="7757" spans="1:27" s="91" customFormat="1" ht="15" customHeight="1" x14ac:dyDescent="0.35">
      <c r="A7757" t="s">
        <v>23048</v>
      </c>
      <c r="B7757" t="s">
        <v>23047</v>
      </c>
      <c r="C7757" t="s">
        <v>23043</v>
      </c>
      <c r="D7757" t="s">
        <v>23049</v>
      </c>
      <c r="E7757"/>
      <c r="F7757" t="s">
        <v>29089</v>
      </c>
      <c r="G7757"/>
      <c r="H7757">
        <v>0.1</v>
      </c>
      <c r="I7757">
        <v>0.06</v>
      </c>
      <c r="J7757" t="s">
        <v>583</v>
      </c>
      <c r="K7757">
        <v>35.020020000000002</v>
      </c>
      <c r="L7757">
        <v>-85.450168000000005</v>
      </c>
      <c r="M7757" s="100" t="s">
        <v>38386</v>
      </c>
      <c r="N7757" t="s">
        <v>29084</v>
      </c>
      <c r="O7757" t="s">
        <v>42291</v>
      </c>
      <c r="P7757">
        <v>4</v>
      </c>
      <c r="Q7757" t="s">
        <v>28590</v>
      </c>
      <c r="R7757" t="s">
        <v>25802</v>
      </c>
      <c r="S7757" t="s">
        <v>26197</v>
      </c>
      <c r="T7757"/>
      <c r="U7757" t="s">
        <v>26198</v>
      </c>
      <c r="V7757" t="s">
        <v>26199</v>
      </c>
      <c r="X7757" s="91" t="s">
        <v>34002</v>
      </c>
      <c r="Y7757" s="97"/>
      <c r="AA7757" s="91" t="str">
        <v>TENNE440.6T0.1MI</v>
      </c>
    </row>
    <row r="7758" spans="1:27" s="91" customFormat="1" ht="15" customHeight="1" x14ac:dyDescent="0.35">
      <c r="A7758" t="s">
        <v>23051</v>
      </c>
      <c r="B7758" t="s">
        <v>23050</v>
      </c>
      <c r="C7758" t="s">
        <v>22962</v>
      </c>
      <c r="D7758" t="s">
        <v>23052</v>
      </c>
      <c r="E7758"/>
      <c r="F7758" t="s">
        <v>29089</v>
      </c>
      <c r="G7758"/>
      <c r="H7758">
        <v>444</v>
      </c>
      <c r="I7758"/>
      <c r="J7758" t="s">
        <v>583</v>
      </c>
      <c r="K7758">
        <v>35.059399999999997</v>
      </c>
      <c r="L7758">
        <v>-85.420599999999993</v>
      </c>
      <c r="M7758" s="100" t="s">
        <v>38386</v>
      </c>
      <c r="N7758" t="s">
        <v>29084</v>
      </c>
      <c r="O7758" t="s">
        <v>42291</v>
      </c>
      <c r="P7758">
        <v>4</v>
      </c>
      <c r="Q7758" t="s">
        <v>28590</v>
      </c>
      <c r="R7758" t="s">
        <v>25802</v>
      </c>
      <c r="S7758" t="s">
        <v>26197</v>
      </c>
      <c r="T7758" t="s">
        <v>28589</v>
      </c>
      <c r="U7758" t="s">
        <v>26207</v>
      </c>
      <c r="V7758" t="s">
        <v>26199</v>
      </c>
      <c r="W7758" s="91" t="s">
        <v>43449</v>
      </c>
      <c r="X7758" s="91" t="s">
        <v>34003</v>
      </c>
      <c r="Y7758" s="97"/>
      <c r="AA7758" s="91" t="str">
        <v>TENNE444.0MI</v>
      </c>
    </row>
    <row r="7759" spans="1:27" s="91" customFormat="1" ht="15" customHeight="1" x14ac:dyDescent="0.35">
      <c r="A7759" t="s">
        <v>36158</v>
      </c>
      <c r="B7759" t="s">
        <v>36159</v>
      </c>
      <c r="C7759" t="s">
        <v>22962</v>
      </c>
      <c r="D7759" t="s">
        <v>41845</v>
      </c>
      <c r="E7759"/>
      <c r="F7759" t="s">
        <v>29089</v>
      </c>
      <c r="G7759" t="s">
        <v>44</v>
      </c>
      <c r="H7759">
        <v>445</v>
      </c>
      <c r="I7759">
        <v>21725</v>
      </c>
      <c r="J7759" t="s">
        <v>766</v>
      </c>
      <c r="K7759">
        <v>35.06485</v>
      </c>
      <c r="L7759">
        <v>-85.404640000000001</v>
      </c>
      <c r="M7759" s="100" t="s">
        <v>38386</v>
      </c>
      <c r="N7759" t="s">
        <v>29084</v>
      </c>
      <c r="O7759" t="s">
        <v>42291</v>
      </c>
      <c r="P7759">
        <v>4</v>
      </c>
      <c r="Q7759" t="s">
        <v>28590</v>
      </c>
      <c r="R7759" t="s">
        <v>25802</v>
      </c>
      <c r="S7759" t="s">
        <v>26197</v>
      </c>
      <c r="T7759" t="s">
        <v>28589</v>
      </c>
      <c r="U7759" t="s">
        <v>26207</v>
      </c>
      <c r="V7759" t="s">
        <v>26204</v>
      </c>
      <c r="Y7759" s="97"/>
      <c r="AA7759" s="91" t="str">
        <v>TENNE445.0HM</v>
      </c>
    </row>
    <row r="7760" spans="1:27" s="91" customFormat="1" ht="15" customHeight="1" x14ac:dyDescent="0.35">
      <c r="A7760" t="s">
        <v>23054</v>
      </c>
      <c r="B7760" t="s">
        <v>23053</v>
      </c>
      <c r="C7760" t="s">
        <v>22962</v>
      </c>
      <c r="D7760" t="s">
        <v>23055</v>
      </c>
      <c r="E7760"/>
      <c r="F7760" t="s">
        <v>29089</v>
      </c>
      <c r="G7760"/>
      <c r="H7760">
        <v>448</v>
      </c>
      <c r="I7760"/>
      <c r="J7760" t="s">
        <v>583</v>
      </c>
      <c r="K7760">
        <v>35.0914</v>
      </c>
      <c r="L7760">
        <v>-85.397499999999994</v>
      </c>
      <c r="M7760" s="100" t="s">
        <v>38386</v>
      </c>
      <c r="N7760" t="s">
        <v>29084</v>
      </c>
      <c r="O7760" t="s">
        <v>42291</v>
      </c>
      <c r="P7760">
        <v>4</v>
      </c>
      <c r="Q7760" t="s">
        <v>28590</v>
      </c>
      <c r="R7760" t="s">
        <v>25802</v>
      </c>
      <c r="S7760" t="s">
        <v>26197</v>
      </c>
      <c r="T7760" t="s">
        <v>28589</v>
      </c>
      <c r="U7760" t="s">
        <v>26207</v>
      </c>
      <c r="V7760" t="s">
        <v>26199</v>
      </c>
      <c r="X7760" s="91" t="s">
        <v>34877</v>
      </c>
      <c r="Y7760" s="97"/>
      <c r="AA7760" s="91" t="str">
        <v>TENNE448.0MI</v>
      </c>
    </row>
    <row r="7761" spans="1:27" s="91" customFormat="1" ht="15" customHeight="1" x14ac:dyDescent="0.35">
      <c r="A7761" t="s">
        <v>36160</v>
      </c>
      <c r="B7761" t="s">
        <v>36161</v>
      </c>
      <c r="C7761" t="s">
        <v>22962</v>
      </c>
      <c r="D7761" t="s">
        <v>41846</v>
      </c>
      <c r="E7761"/>
      <c r="F7761" t="s">
        <v>29089</v>
      </c>
      <c r="G7761" t="s">
        <v>44</v>
      </c>
      <c r="H7761">
        <v>453.4</v>
      </c>
      <c r="I7761">
        <v>21679</v>
      </c>
      <c r="J7761" t="s">
        <v>766</v>
      </c>
      <c r="K7761">
        <v>35.109090000000002</v>
      </c>
      <c r="L7761">
        <v>-85.365279999999998</v>
      </c>
      <c r="M7761" s="100" t="s">
        <v>38386</v>
      </c>
      <c r="N7761" t="s">
        <v>29084</v>
      </c>
      <c r="O7761" t="s">
        <v>42429</v>
      </c>
      <c r="P7761">
        <v>4</v>
      </c>
      <c r="Q7761" t="s">
        <v>28590</v>
      </c>
      <c r="R7761" t="s">
        <v>25802</v>
      </c>
      <c r="S7761" t="s">
        <v>26197</v>
      </c>
      <c r="T7761" t="s">
        <v>28589</v>
      </c>
      <c r="U7761" t="s">
        <v>26207</v>
      </c>
      <c r="V7761" t="s">
        <v>26204</v>
      </c>
      <c r="Y7761" s="97"/>
      <c r="AA7761" s="91" t="str">
        <v>TENNE453.4HM</v>
      </c>
    </row>
    <row r="7762" spans="1:27" s="91" customFormat="1" ht="15" customHeight="1" x14ac:dyDescent="0.35">
      <c r="A7762" t="s">
        <v>36162</v>
      </c>
      <c r="B7762" t="s">
        <v>36163</v>
      </c>
      <c r="C7762" t="s">
        <v>22962</v>
      </c>
      <c r="D7762" t="s">
        <v>41847</v>
      </c>
      <c r="E7762"/>
      <c r="F7762" t="s">
        <v>29089</v>
      </c>
      <c r="G7762" t="s">
        <v>44</v>
      </c>
      <c r="H7762">
        <v>454</v>
      </c>
      <c r="I7762">
        <v>21676</v>
      </c>
      <c r="J7762" t="s">
        <v>766</v>
      </c>
      <c r="K7762">
        <v>35.101979999999998</v>
      </c>
      <c r="L7762">
        <v>-85.357209999999995</v>
      </c>
      <c r="M7762" s="100" t="s">
        <v>38386</v>
      </c>
      <c r="N7762" t="s">
        <v>29084</v>
      </c>
      <c r="O7762" t="s">
        <v>42429</v>
      </c>
      <c r="P7762">
        <v>4</v>
      </c>
      <c r="Q7762" t="s">
        <v>28590</v>
      </c>
      <c r="R7762" t="s">
        <v>25802</v>
      </c>
      <c r="S7762" t="s">
        <v>26197</v>
      </c>
      <c r="T7762" t="s">
        <v>28589</v>
      </c>
      <c r="U7762" t="s">
        <v>26207</v>
      </c>
      <c r="V7762" t="s">
        <v>26204</v>
      </c>
      <c r="Y7762" s="97"/>
      <c r="AA7762" s="91" t="str">
        <v>TENNE454.0HM</v>
      </c>
    </row>
    <row r="7763" spans="1:27" s="91" customFormat="1" ht="15" customHeight="1" x14ac:dyDescent="0.35">
      <c r="A7763" t="s">
        <v>23057</v>
      </c>
      <c r="B7763" t="s">
        <v>23056</v>
      </c>
      <c r="C7763" t="s">
        <v>22962</v>
      </c>
      <c r="D7763" t="s">
        <v>23058</v>
      </c>
      <c r="E7763"/>
      <c r="F7763" t="s">
        <v>44</v>
      </c>
      <c r="G7763"/>
      <c r="H7763">
        <v>457.2</v>
      </c>
      <c r="I7763"/>
      <c r="J7763" t="s">
        <v>766</v>
      </c>
      <c r="K7763">
        <v>35.061109999999999</v>
      </c>
      <c r="L7763">
        <v>-85.33972</v>
      </c>
      <c r="M7763" s="100" t="s">
        <v>38386</v>
      </c>
      <c r="N7763" t="s">
        <v>29084</v>
      </c>
      <c r="O7763" t="s">
        <v>42429</v>
      </c>
      <c r="P7763">
        <v>4</v>
      </c>
      <c r="Q7763" t="s">
        <v>28590</v>
      </c>
      <c r="R7763" t="s">
        <v>25802</v>
      </c>
      <c r="S7763" t="s">
        <v>26197</v>
      </c>
      <c r="T7763" t="s">
        <v>28589</v>
      </c>
      <c r="U7763" t="s">
        <v>26207</v>
      </c>
      <c r="V7763" t="s">
        <v>26204</v>
      </c>
      <c r="W7763" s="91" t="s">
        <v>43450</v>
      </c>
      <c r="X7763" s="91" t="s">
        <v>34418</v>
      </c>
      <c r="Y7763" s="97"/>
      <c r="AA7763" s="91" t="str">
        <v>TENNE457.2HM</v>
      </c>
    </row>
    <row r="7764" spans="1:27" s="91" customFormat="1" ht="15" customHeight="1" x14ac:dyDescent="0.35">
      <c r="A7764" t="s">
        <v>36164</v>
      </c>
      <c r="B7764" t="s">
        <v>36165</v>
      </c>
      <c r="C7764" t="s">
        <v>22962</v>
      </c>
      <c r="D7764" t="s">
        <v>41848</v>
      </c>
      <c r="E7764"/>
      <c r="F7764" t="s">
        <v>44</v>
      </c>
      <c r="G7764"/>
      <c r="H7764">
        <v>459.7</v>
      </c>
      <c r="I7764">
        <v>21651</v>
      </c>
      <c r="J7764" t="s">
        <v>766</v>
      </c>
      <c r="K7764">
        <v>35.027679999999997</v>
      </c>
      <c r="L7764">
        <v>-85.34581</v>
      </c>
      <c r="M7764" s="100" t="s">
        <v>38386</v>
      </c>
      <c r="N7764" t="s">
        <v>29084</v>
      </c>
      <c r="O7764" t="s">
        <v>42429</v>
      </c>
      <c r="P7764">
        <v>4</v>
      </c>
      <c r="Q7764" t="s">
        <v>28590</v>
      </c>
      <c r="R7764" t="s">
        <v>25802</v>
      </c>
      <c r="S7764" t="s">
        <v>26197</v>
      </c>
      <c r="T7764" t="s">
        <v>28589</v>
      </c>
      <c r="U7764" t="s">
        <v>26207</v>
      </c>
      <c r="V7764" t="s">
        <v>26204</v>
      </c>
      <c r="Y7764" s="97"/>
      <c r="AA7764" s="91" t="str">
        <v>TENNE459.7HM</v>
      </c>
    </row>
    <row r="7765" spans="1:27" s="91" customFormat="1" ht="15" customHeight="1" x14ac:dyDescent="0.35">
      <c r="A7765" t="s">
        <v>23060</v>
      </c>
      <c r="B7765" t="s">
        <v>23059</v>
      </c>
      <c r="C7765" t="s">
        <v>22962</v>
      </c>
      <c r="D7765" t="s">
        <v>23061</v>
      </c>
      <c r="E7765"/>
      <c r="F7765" t="s">
        <v>44</v>
      </c>
      <c r="G7765"/>
      <c r="H7765">
        <v>460.6</v>
      </c>
      <c r="I7765"/>
      <c r="J7765" t="s">
        <v>766</v>
      </c>
      <c r="K7765">
        <v>35.019460000000002</v>
      </c>
      <c r="L7765">
        <v>-85.334339999999997</v>
      </c>
      <c r="M7765" s="100" t="s">
        <v>38386</v>
      </c>
      <c r="N7765" t="s">
        <v>29084</v>
      </c>
      <c r="O7765" t="s">
        <v>42429</v>
      </c>
      <c r="P7765">
        <v>4</v>
      </c>
      <c r="Q7765" t="s">
        <v>28590</v>
      </c>
      <c r="R7765" t="s">
        <v>25802</v>
      </c>
      <c r="S7765" t="s">
        <v>26197</v>
      </c>
      <c r="T7765" t="s">
        <v>28589</v>
      </c>
      <c r="U7765" t="s">
        <v>26207</v>
      </c>
      <c r="V7765" t="s">
        <v>26204</v>
      </c>
      <c r="X7765" s="91" t="s">
        <v>36166</v>
      </c>
      <c r="Y7765" s="97"/>
      <c r="AA7765" s="91" t="str">
        <v>TENNE460.6HM</v>
      </c>
    </row>
    <row r="7766" spans="1:27" s="91" customFormat="1" ht="15" customHeight="1" x14ac:dyDescent="0.35">
      <c r="A7766" t="s">
        <v>23063</v>
      </c>
      <c r="B7766" t="s">
        <v>23062</v>
      </c>
      <c r="C7766" t="s">
        <v>22962</v>
      </c>
      <c r="D7766" t="s">
        <v>23064</v>
      </c>
      <c r="E7766"/>
      <c r="F7766" t="s">
        <v>44</v>
      </c>
      <c r="G7766"/>
      <c r="H7766">
        <v>462.1</v>
      </c>
      <c r="I7766"/>
      <c r="J7766" t="s">
        <v>766</v>
      </c>
      <c r="K7766">
        <v>35.037889999999997</v>
      </c>
      <c r="L7766">
        <v>-85.328370000000007</v>
      </c>
      <c r="M7766" s="100" t="s">
        <v>38386</v>
      </c>
      <c r="N7766" t="s">
        <v>29084</v>
      </c>
      <c r="O7766" t="s">
        <v>42429</v>
      </c>
      <c r="P7766">
        <v>4</v>
      </c>
      <c r="Q7766" t="s">
        <v>28590</v>
      </c>
      <c r="R7766" t="s">
        <v>25802</v>
      </c>
      <c r="S7766" t="s">
        <v>26197</v>
      </c>
      <c r="T7766" t="s">
        <v>28589</v>
      </c>
      <c r="U7766" t="s">
        <v>26207</v>
      </c>
      <c r="V7766" t="s">
        <v>26204</v>
      </c>
      <c r="W7766" s="91" t="s">
        <v>36167</v>
      </c>
      <c r="X7766" s="91" t="s">
        <v>36168</v>
      </c>
      <c r="Y7766" s="97"/>
      <c r="AA7766" s="91" t="str">
        <v>TENNE462.1HM-LMC</v>
      </c>
    </row>
    <row r="7767" spans="1:27" s="91" customFormat="1" ht="15" customHeight="1" x14ac:dyDescent="0.35">
      <c r="A7767" t="s">
        <v>23066</v>
      </c>
      <c r="B7767" t="s">
        <v>23065</v>
      </c>
      <c r="C7767" t="s">
        <v>22962</v>
      </c>
      <c r="D7767" t="s">
        <v>23067</v>
      </c>
      <c r="E7767"/>
      <c r="F7767" t="s">
        <v>44</v>
      </c>
      <c r="G7767"/>
      <c r="H7767">
        <v>462.1</v>
      </c>
      <c r="I7767"/>
      <c r="J7767" t="s">
        <v>766</v>
      </c>
      <c r="K7767">
        <v>35.037939999999999</v>
      </c>
      <c r="L7767">
        <v>-85.329899999999995</v>
      </c>
      <c r="M7767" s="100" t="s">
        <v>38386</v>
      </c>
      <c r="N7767" t="s">
        <v>29084</v>
      </c>
      <c r="O7767" t="s">
        <v>42429</v>
      </c>
      <c r="P7767">
        <v>4</v>
      </c>
      <c r="Q7767" t="s">
        <v>28590</v>
      </c>
      <c r="R7767" t="s">
        <v>25802</v>
      </c>
      <c r="S7767" t="s">
        <v>26197</v>
      </c>
      <c r="T7767" t="s">
        <v>28589</v>
      </c>
      <c r="U7767" t="s">
        <v>26207</v>
      </c>
      <c r="V7767" t="s">
        <v>26204</v>
      </c>
      <c r="W7767" s="91" t="s">
        <v>36169</v>
      </c>
      <c r="X7767" s="91" t="s">
        <v>36170</v>
      </c>
      <c r="Y7767" s="97"/>
      <c r="AA7767" s="91" t="str">
        <v>TENNE462.1HM-RDB</v>
      </c>
    </row>
    <row r="7768" spans="1:27" s="91" customFormat="1" ht="15" customHeight="1" x14ac:dyDescent="0.35">
      <c r="A7768" t="s">
        <v>23069</v>
      </c>
      <c r="B7768" t="s">
        <v>23068</v>
      </c>
      <c r="C7768" t="s">
        <v>22962</v>
      </c>
      <c r="D7768" t="s">
        <v>23092</v>
      </c>
      <c r="E7768"/>
      <c r="F7768" t="s">
        <v>44</v>
      </c>
      <c r="G7768"/>
      <c r="H7768">
        <v>462.1</v>
      </c>
      <c r="I7768"/>
      <c r="J7768" t="s">
        <v>766</v>
      </c>
      <c r="K7768">
        <v>35.045423999999997</v>
      </c>
      <c r="L7768">
        <v>-85.326978999999994</v>
      </c>
      <c r="M7768" s="100" t="s">
        <v>38386</v>
      </c>
      <c r="N7768" t="s">
        <v>29084</v>
      </c>
      <c r="O7768" t="s">
        <v>42429</v>
      </c>
      <c r="P7768">
        <v>4</v>
      </c>
      <c r="Q7768" t="s">
        <v>28590</v>
      </c>
      <c r="R7768" t="s">
        <v>25802</v>
      </c>
      <c r="S7768" t="s">
        <v>26197</v>
      </c>
      <c r="T7768" t="s">
        <v>28589</v>
      </c>
      <c r="U7768" t="s">
        <v>26207</v>
      </c>
      <c r="V7768" t="s">
        <v>26204</v>
      </c>
      <c r="W7768" s="91" t="s">
        <v>36171</v>
      </c>
      <c r="X7768" s="91" t="s">
        <v>36170</v>
      </c>
      <c r="Y7768" s="97"/>
      <c r="AA7768" s="91" t="str">
        <v>TENNE462.6HM-LDB</v>
      </c>
    </row>
    <row r="7769" spans="1:27" s="91" customFormat="1" ht="15" customHeight="1" x14ac:dyDescent="0.35">
      <c r="A7769" t="s">
        <v>23072</v>
      </c>
      <c r="B7769" t="s">
        <v>23071</v>
      </c>
      <c r="C7769" t="s">
        <v>22962</v>
      </c>
      <c r="D7769" t="s">
        <v>23064</v>
      </c>
      <c r="E7769"/>
      <c r="F7769" t="s">
        <v>44</v>
      </c>
      <c r="G7769"/>
      <c r="H7769">
        <v>462.6</v>
      </c>
      <c r="I7769"/>
      <c r="J7769" t="s">
        <v>766</v>
      </c>
      <c r="K7769">
        <v>35.045433000000003</v>
      </c>
      <c r="L7769">
        <v>-85.327922999999998</v>
      </c>
      <c r="M7769" s="100" t="s">
        <v>38386</v>
      </c>
      <c r="N7769" t="s">
        <v>29084</v>
      </c>
      <c r="O7769" t="s">
        <v>42429</v>
      </c>
      <c r="P7769">
        <v>4</v>
      </c>
      <c r="Q7769" t="s">
        <v>28590</v>
      </c>
      <c r="R7769" t="s">
        <v>25802</v>
      </c>
      <c r="S7769" t="s">
        <v>26197</v>
      </c>
      <c r="T7769" t="s">
        <v>28589</v>
      </c>
      <c r="U7769" t="s">
        <v>26207</v>
      </c>
      <c r="V7769" t="s">
        <v>26204</v>
      </c>
      <c r="W7769" s="91" t="s">
        <v>36172</v>
      </c>
      <c r="X7769" s="91" t="s">
        <v>36168</v>
      </c>
      <c r="Y7769" s="97"/>
      <c r="AA7769" s="91" t="str">
        <v>TENNE462.6HM-LMC</v>
      </c>
    </row>
    <row r="7770" spans="1:27" s="91" customFormat="1" ht="15" customHeight="1" x14ac:dyDescent="0.35">
      <c r="A7770" t="s">
        <v>23074</v>
      </c>
      <c r="B7770" t="s">
        <v>23073</v>
      </c>
      <c r="C7770" t="s">
        <v>22962</v>
      </c>
      <c r="D7770" t="s">
        <v>23067</v>
      </c>
      <c r="E7770"/>
      <c r="F7770" t="s">
        <v>44</v>
      </c>
      <c r="G7770"/>
      <c r="H7770">
        <v>462.6</v>
      </c>
      <c r="I7770"/>
      <c r="J7770" t="s">
        <v>766</v>
      </c>
      <c r="K7770">
        <v>35.045929999999998</v>
      </c>
      <c r="L7770">
        <v>-85.330280000000002</v>
      </c>
      <c r="M7770" s="100" t="s">
        <v>38386</v>
      </c>
      <c r="N7770" t="s">
        <v>29084</v>
      </c>
      <c r="O7770" t="s">
        <v>42429</v>
      </c>
      <c r="P7770">
        <v>4</v>
      </c>
      <c r="Q7770" t="s">
        <v>28590</v>
      </c>
      <c r="R7770" t="s">
        <v>25802</v>
      </c>
      <c r="S7770" t="s">
        <v>26197</v>
      </c>
      <c r="T7770" t="s">
        <v>28589</v>
      </c>
      <c r="U7770" t="s">
        <v>26207</v>
      </c>
      <c r="V7770" t="s">
        <v>26204</v>
      </c>
      <c r="W7770" s="91" t="s">
        <v>36173</v>
      </c>
      <c r="X7770" s="91" t="s">
        <v>36170</v>
      </c>
      <c r="Y7770" s="97"/>
      <c r="AA7770" s="91" t="str">
        <v>TENNE462.6HM-RDB</v>
      </c>
    </row>
    <row r="7771" spans="1:27" s="91" customFormat="1" ht="15" customHeight="1" x14ac:dyDescent="0.35">
      <c r="A7771" t="s">
        <v>23076</v>
      </c>
      <c r="B7771" t="s">
        <v>23075</v>
      </c>
      <c r="C7771" t="s">
        <v>22962</v>
      </c>
      <c r="D7771" t="s">
        <v>23077</v>
      </c>
      <c r="E7771"/>
      <c r="F7771" t="s">
        <v>44</v>
      </c>
      <c r="G7771"/>
      <c r="H7771">
        <v>462.6</v>
      </c>
      <c r="I7771"/>
      <c r="J7771" t="s">
        <v>766</v>
      </c>
      <c r="K7771">
        <v>35.045909999999999</v>
      </c>
      <c r="L7771">
        <v>-85.329740000000001</v>
      </c>
      <c r="M7771" s="100" t="s">
        <v>38386</v>
      </c>
      <c r="N7771" t="s">
        <v>29084</v>
      </c>
      <c r="O7771" t="s">
        <v>42429</v>
      </c>
      <c r="P7771">
        <v>4</v>
      </c>
      <c r="Q7771" t="s">
        <v>28590</v>
      </c>
      <c r="R7771" t="s">
        <v>25802</v>
      </c>
      <c r="S7771" t="s">
        <v>26197</v>
      </c>
      <c r="T7771" t="s">
        <v>28589</v>
      </c>
      <c r="U7771" t="s">
        <v>26207</v>
      </c>
      <c r="V7771" t="s">
        <v>26204</v>
      </c>
      <c r="W7771" s="91" t="s">
        <v>36174</v>
      </c>
      <c r="X7771" s="91" t="s">
        <v>36168</v>
      </c>
      <c r="Y7771" s="97"/>
      <c r="AA7771" s="91" t="str">
        <v>TENNE462.6HM-RMC</v>
      </c>
    </row>
    <row r="7772" spans="1:27" s="91" customFormat="1" ht="15" customHeight="1" x14ac:dyDescent="0.35">
      <c r="A7772" t="s">
        <v>23079</v>
      </c>
      <c r="B7772" t="s">
        <v>23078</v>
      </c>
      <c r="C7772" t="s">
        <v>22962</v>
      </c>
      <c r="D7772" t="s">
        <v>23080</v>
      </c>
      <c r="E7772"/>
      <c r="F7772" t="s">
        <v>44</v>
      </c>
      <c r="G7772"/>
      <c r="H7772">
        <v>462.8</v>
      </c>
      <c r="I7772"/>
      <c r="J7772" t="s">
        <v>766</v>
      </c>
      <c r="K7772">
        <v>35.048690000000001</v>
      </c>
      <c r="L7772">
        <v>-85.327219999999997</v>
      </c>
      <c r="M7772" s="100" t="s">
        <v>38386</v>
      </c>
      <c r="N7772" t="s">
        <v>29084</v>
      </c>
      <c r="O7772" t="s">
        <v>42429</v>
      </c>
      <c r="P7772">
        <v>4</v>
      </c>
      <c r="Q7772" t="s">
        <v>28590</v>
      </c>
      <c r="R7772" t="s">
        <v>25802</v>
      </c>
      <c r="S7772" t="s">
        <v>26197</v>
      </c>
      <c r="T7772" t="s">
        <v>28589</v>
      </c>
      <c r="U7772" t="s">
        <v>26207</v>
      </c>
      <c r="V7772" t="s">
        <v>26204</v>
      </c>
      <c r="W7772" s="91" t="s">
        <v>36175</v>
      </c>
      <c r="X7772" s="91" t="s">
        <v>36170</v>
      </c>
      <c r="Y7772" s="97"/>
      <c r="AA7772" s="91" t="str">
        <v>TENNE462.8HM-LDB</v>
      </c>
    </row>
    <row r="7773" spans="1:27" s="91" customFormat="1" ht="15" customHeight="1" x14ac:dyDescent="0.35">
      <c r="A7773" t="s">
        <v>23082</v>
      </c>
      <c r="B7773" t="s">
        <v>23081</v>
      </c>
      <c r="C7773" t="s">
        <v>22962</v>
      </c>
      <c r="D7773" t="s">
        <v>23083</v>
      </c>
      <c r="E7773"/>
      <c r="F7773" t="s">
        <v>44</v>
      </c>
      <c r="G7773"/>
      <c r="H7773">
        <v>462.8</v>
      </c>
      <c r="I7773"/>
      <c r="J7773" t="s">
        <v>766</v>
      </c>
      <c r="K7773">
        <v>35.048859999999998</v>
      </c>
      <c r="L7773">
        <v>-85.328280000000007</v>
      </c>
      <c r="M7773" s="100" t="s">
        <v>38386</v>
      </c>
      <c r="N7773" t="s">
        <v>29084</v>
      </c>
      <c r="O7773" t="s">
        <v>42429</v>
      </c>
      <c r="P7773">
        <v>4</v>
      </c>
      <c r="Q7773" t="s">
        <v>28590</v>
      </c>
      <c r="R7773" t="s">
        <v>25802</v>
      </c>
      <c r="S7773" t="s">
        <v>26197</v>
      </c>
      <c r="T7773" t="s">
        <v>28589</v>
      </c>
      <c r="U7773" t="s">
        <v>26207</v>
      </c>
      <c r="V7773" t="s">
        <v>26204</v>
      </c>
      <c r="W7773" s="91" t="s">
        <v>36176</v>
      </c>
      <c r="X7773" s="91" t="s">
        <v>36170</v>
      </c>
      <c r="Y7773" s="97"/>
      <c r="AA7773" s="91" t="str">
        <v>TENNE462.8HM-LMC</v>
      </c>
    </row>
    <row r="7774" spans="1:27" s="91" customFormat="1" ht="15" customHeight="1" x14ac:dyDescent="0.35">
      <c r="A7774" t="s">
        <v>23085</v>
      </c>
      <c r="B7774" t="s">
        <v>23084</v>
      </c>
      <c r="C7774" t="s">
        <v>22962</v>
      </c>
      <c r="D7774" t="s">
        <v>23086</v>
      </c>
      <c r="E7774"/>
      <c r="F7774" t="s">
        <v>44</v>
      </c>
      <c r="G7774"/>
      <c r="H7774">
        <v>462.8</v>
      </c>
      <c r="I7774"/>
      <c r="J7774" t="s">
        <v>766</v>
      </c>
      <c r="K7774">
        <v>35.049579999999999</v>
      </c>
      <c r="L7774">
        <v>-85.329700000000003</v>
      </c>
      <c r="M7774" s="100" t="s">
        <v>38386</v>
      </c>
      <c r="N7774" t="s">
        <v>29084</v>
      </c>
      <c r="O7774" t="s">
        <v>42429</v>
      </c>
      <c r="P7774">
        <v>4</v>
      </c>
      <c r="Q7774" t="s">
        <v>28590</v>
      </c>
      <c r="R7774" t="s">
        <v>25802</v>
      </c>
      <c r="S7774" t="s">
        <v>26197</v>
      </c>
      <c r="T7774" t="s">
        <v>28589</v>
      </c>
      <c r="U7774" t="s">
        <v>26207</v>
      </c>
      <c r="V7774" t="s">
        <v>26204</v>
      </c>
      <c r="W7774" s="91" t="s">
        <v>36177</v>
      </c>
      <c r="X7774" s="91" t="s">
        <v>36170</v>
      </c>
      <c r="Y7774" s="97"/>
      <c r="AA7774" s="91" t="str">
        <v>TENNE462.8HM-RDB</v>
      </c>
    </row>
    <row r="7775" spans="1:27" s="91" customFormat="1" ht="15" customHeight="1" x14ac:dyDescent="0.35">
      <c r="A7775" t="s">
        <v>23088</v>
      </c>
      <c r="B7775" t="s">
        <v>23087</v>
      </c>
      <c r="C7775" t="s">
        <v>22962</v>
      </c>
      <c r="D7775" t="s">
        <v>23089</v>
      </c>
      <c r="E7775"/>
      <c r="F7775" t="s">
        <v>44</v>
      </c>
      <c r="G7775"/>
      <c r="H7775">
        <v>462.8</v>
      </c>
      <c r="I7775"/>
      <c r="J7775" t="s">
        <v>766</v>
      </c>
      <c r="K7775">
        <v>35.049320000000002</v>
      </c>
      <c r="L7775">
        <v>-85.328959999999995</v>
      </c>
      <c r="M7775" s="100" t="s">
        <v>38386</v>
      </c>
      <c r="N7775" t="s">
        <v>29084</v>
      </c>
      <c r="O7775" t="s">
        <v>42429</v>
      </c>
      <c r="P7775">
        <v>4</v>
      </c>
      <c r="Q7775" t="s">
        <v>28590</v>
      </c>
      <c r="R7775" t="s">
        <v>25802</v>
      </c>
      <c r="S7775" t="s">
        <v>26197</v>
      </c>
      <c r="T7775" t="s">
        <v>28589</v>
      </c>
      <c r="U7775" t="s">
        <v>26207</v>
      </c>
      <c r="V7775" t="s">
        <v>26204</v>
      </c>
      <c r="W7775" s="91" t="s">
        <v>36178</v>
      </c>
      <c r="X7775" s="91" t="s">
        <v>36170</v>
      </c>
      <c r="Y7775" s="97"/>
      <c r="AA7775" s="91" t="str">
        <v>TENNE462.8HM-RMC</v>
      </c>
    </row>
    <row r="7776" spans="1:27" s="91" customFormat="1" ht="15" customHeight="1" x14ac:dyDescent="0.35">
      <c r="A7776" t="s">
        <v>23091</v>
      </c>
      <c r="B7776" t="s">
        <v>23090</v>
      </c>
      <c r="C7776" t="s">
        <v>22962</v>
      </c>
      <c r="D7776" t="s">
        <v>23092</v>
      </c>
      <c r="E7776"/>
      <c r="F7776" t="s">
        <v>44</v>
      </c>
      <c r="G7776"/>
      <c r="H7776">
        <v>462.9</v>
      </c>
      <c r="I7776"/>
      <c r="J7776" t="s">
        <v>766</v>
      </c>
      <c r="K7776">
        <v>35.049340000000001</v>
      </c>
      <c r="L7776">
        <v>-85.326999999999998</v>
      </c>
      <c r="M7776" s="100" t="s">
        <v>38386</v>
      </c>
      <c r="N7776" t="s">
        <v>29084</v>
      </c>
      <c r="O7776" t="s">
        <v>42429</v>
      </c>
      <c r="P7776">
        <v>4</v>
      </c>
      <c r="Q7776" t="s">
        <v>28590</v>
      </c>
      <c r="R7776" t="s">
        <v>25802</v>
      </c>
      <c r="S7776" t="s">
        <v>26197</v>
      </c>
      <c r="T7776" t="s">
        <v>28589</v>
      </c>
      <c r="U7776" t="s">
        <v>26207</v>
      </c>
      <c r="V7776" t="s">
        <v>26204</v>
      </c>
      <c r="W7776" s="91" t="s">
        <v>36179</v>
      </c>
      <c r="X7776" s="91" t="s">
        <v>36170</v>
      </c>
      <c r="Y7776" s="97"/>
      <c r="AA7776" s="91" t="str">
        <v>TENNE462.9HM-LDB</v>
      </c>
    </row>
    <row r="7777" spans="1:27" s="91" customFormat="1" ht="15" customHeight="1" x14ac:dyDescent="0.35">
      <c r="A7777" t="s">
        <v>23094</v>
      </c>
      <c r="B7777" t="s">
        <v>23093</v>
      </c>
      <c r="C7777" t="s">
        <v>22962</v>
      </c>
      <c r="D7777" t="s">
        <v>23070</v>
      </c>
      <c r="E7777"/>
      <c r="F7777" t="s">
        <v>44</v>
      </c>
      <c r="G7777"/>
      <c r="H7777">
        <v>462.9</v>
      </c>
      <c r="I7777"/>
      <c r="J7777" t="s">
        <v>766</v>
      </c>
      <c r="K7777">
        <v>35.050330000000002</v>
      </c>
      <c r="L7777">
        <v>-85.328400000000002</v>
      </c>
      <c r="M7777" s="100" t="s">
        <v>38386</v>
      </c>
      <c r="N7777" t="s">
        <v>29084</v>
      </c>
      <c r="O7777" t="s">
        <v>42429</v>
      </c>
      <c r="P7777">
        <v>4</v>
      </c>
      <c r="Q7777" t="s">
        <v>28590</v>
      </c>
      <c r="R7777" t="s">
        <v>25802</v>
      </c>
      <c r="S7777" t="s">
        <v>26197</v>
      </c>
      <c r="T7777" t="s">
        <v>28589</v>
      </c>
      <c r="U7777" t="s">
        <v>26207</v>
      </c>
      <c r="V7777" t="s">
        <v>26204</v>
      </c>
      <c r="W7777" s="91" t="s">
        <v>36180</v>
      </c>
      <c r="X7777" s="91" t="s">
        <v>36170</v>
      </c>
      <c r="Y7777" s="97"/>
      <c r="AA7777" s="91" t="str">
        <v>TENNE462.9HM-LMC</v>
      </c>
    </row>
    <row r="7778" spans="1:27" s="91" customFormat="1" ht="15" customHeight="1" x14ac:dyDescent="0.35">
      <c r="A7778" t="s">
        <v>23096</v>
      </c>
      <c r="B7778" t="s">
        <v>23095</v>
      </c>
      <c r="C7778" t="s">
        <v>22962</v>
      </c>
      <c r="D7778" t="s">
        <v>23067</v>
      </c>
      <c r="E7778"/>
      <c r="F7778" t="s">
        <v>44</v>
      </c>
      <c r="G7778"/>
      <c r="H7778">
        <v>462.9</v>
      </c>
      <c r="I7778"/>
      <c r="J7778" t="s">
        <v>766</v>
      </c>
      <c r="K7778">
        <v>35.050739999999998</v>
      </c>
      <c r="L7778">
        <v>-85.329059999999998</v>
      </c>
      <c r="M7778" s="100" t="s">
        <v>38386</v>
      </c>
      <c r="N7778" t="s">
        <v>29084</v>
      </c>
      <c r="O7778" t="s">
        <v>42429</v>
      </c>
      <c r="P7778">
        <v>4</v>
      </c>
      <c r="Q7778" t="s">
        <v>28590</v>
      </c>
      <c r="R7778" t="s">
        <v>25802</v>
      </c>
      <c r="S7778" t="s">
        <v>26197</v>
      </c>
      <c r="T7778" t="s">
        <v>28589</v>
      </c>
      <c r="U7778" t="s">
        <v>26207</v>
      </c>
      <c r="V7778" t="s">
        <v>26204</v>
      </c>
      <c r="W7778" s="91" t="s">
        <v>36181</v>
      </c>
      <c r="X7778" s="91" t="s">
        <v>36170</v>
      </c>
      <c r="Y7778" s="97"/>
      <c r="AA7778" s="91" t="str">
        <v>TENNE462.9HM-RDB</v>
      </c>
    </row>
    <row r="7779" spans="1:27" s="91" customFormat="1" ht="15" customHeight="1" x14ac:dyDescent="0.35">
      <c r="A7779" t="s">
        <v>23098</v>
      </c>
      <c r="B7779" t="s">
        <v>23097</v>
      </c>
      <c r="C7779" t="s">
        <v>22962</v>
      </c>
      <c r="D7779" t="s">
        <v>23099</v>
      </c>
      <c r="E7779"/>
      <c r="F7779" t="s">
        <v>44</v>
      </c>
      <c r="G7779"/>
      <c r="H7779">
        <v>462.9</v>
      </c>
      <c r="I7779"/>
      <c r="J7779" t="s">
        <v>766</v>
      </c>
      <c r="K7779">
        <v>35.050719999999998</v>
      </c>
      <c r="L7779">
        <v>-85.328879999999998</v>
      </c>
      <c r="M7779" s="100" t="s">
        <v>38386</v>
      </c>
      <c r="N7779" t="s">
        <v>29084</v>
      </c>
      <c r="O7779" t="s">
        <v>42429</v>
      </c>
      <c r="P7779">
        <v>4</v>
      </c>
      <c r="Q7779" t="s">
        <v>28590</v>
      </c>
      <c r="R7779" t="s">
        <v>25802</v>
      </c>
      <c r="S7779" t="s">
        <v>26197</v>
      </c>
      <c r="T7779" t="s">
        <v>28589</v>
      </c>
      <c r="U7779" t="s">
        <v>26207</v>
      </c>
      <c r="V7779" t="s">
        <v>26204</v>
      </c>
      <c r="W7779" s="91" t="s">
        <v>36182</v>
      </c>
      <c r="X7779" s="91" t="s">
        <v>36170</v>
      </c>
      <c r="Y7779" s="97"/>
      <c r="AA7779" s="91" t="str">
        <v>TENNE462.9HM-RMC</v>
      </c>
    </row>
    <row r="7780" spans="1:27" s="91" customFormat="1" ht="15" customHeight="1" x14ac:dyDescent="0.35">
      <c r="A7780" s="310" t="s">
        <v>38178</v>
      </c>
      <c r="B7780" s="310" t="s">
        <v>38179</v>
      </c>
      <c r="C7780" s="310" t="s">
        <v>22962</v>
      </c>
      <c r="D7780" s="310" t="s">
        <v>38180</v>
      </c>
      <c r="E7780" s="310"/>
      <c r="F7780" s="310" t="s">
        <v>44</v>
      </c>
      <c r="G7780" s="310"/>
      <c r="H7780" s="314">
        <v>463.8</v>
      </c>
      <c r="I7780" s="314"/>
      <c r="J7780" s="310" t="s">
        <v>766</v>
      </c>
      <c r="K7780" s="314">
        <v>35.05791</v>
      </c>
      <c r="L7780" s="314">
        <v>-85.314760000000007</v>
      </c>
      <c r="M7780" s="314" t="s">
        <v>38386</v>
      </c>
      <c r="N7780" s="310" t="s">
        <v>29084</v>
      </c>
      <c r="O7780" s="310" t="s">
        <v>39791</v>
      </c>
      <c r="P7780" s="314">
        <v>4</v>
      </c>
      <c r="Q7780" s="310" t="s">
        <v>28590</v>
      </c>
      <c r="R7780" s="310" t="s">
        <v>25802</v>
      </c>
      <c r="S7780" s="310" t="s">
        <v>26197</v>
      </c>
      <c r="T7780" s="310" t="s">
        <v>28589</v>
      </c>
      <c r="U7780" s="310" t="s">
        <v>26207</v>
      </c>
      <c r="V7780" s="310" t="s">
        <v>26204</v>
      </c>
      <c r="Y7780" s="97"/>
      <c r="AA7780" s="91" t="str">
        <v>TENNE463.8HM</v>
      </c>
    </row>
    <row r="7781" spans="1:27" s="91" customFormat="1" ht="15" customHeight="1" x14ac:dyDescent="0.35">
      <c r="A7781" t="s">
        <v>23101</v>
      </c>
      <c r="B7781" t="s">
        <v>23100</v>
      </c>
      <c r="C7781" t="s">
        <v>22962</v>
      </c>
      <c r="D7781" t="s">
        <v>23102</v>
      </c>
      <c r="E7781"/>
      <c r="F7781" t="s">
        <v>44</v>
      </c>
      <c r="G7781"/>
      <c r="H7781">
        <v>464.1</v>
      </c>
      <c r="I7781"/>
      <c r="J7781" t="s">
        <v>766</v>
      </c>
      <c r="K7781">
        <v>35.057040000000001</v>
      </c>
      <c r="L7781">
        <v>-85.309950000000001</v>
      </c>
      <c r="M7781" s="100" t="s">
        <v>38386</v>
      </c>
      <c r="N7781" t="s">
        <v>29084</v>
      </c>
      <c r="O7781" t="s">
        <v>42429</v>
      </c>
      <c r="P7781">
        <v>4</v>
      </c>
      <c r="Q7781" t="s">
        <v>28590</v>
      </c>
      <c r="R7781" t="s">
        <v>25802</v>
      </c>
      <c r="S7781" t="s">
        <v>26197</v>
      </c>
      <c r="T7781" t="s">
        <v>28589</v>
      </c>
      <c r="U7781" t="s">
        <v>26207</v>
      </c>
      <c r="V7781" t="s">
        <v>26204</v>
      </c>
      <c r="X7781" s="91" t="s">
        <v>36183</v>
      </c>
      <c r="Y7781" s="97"/>
      <c r="AA7781" s="91" t="str">
        <v>TENNE464.1HM</v>
      </c>
    </row>
    <row r="7782" spans="1:27" s="91" customFormat="1" ht="15" customHeight="1" x14ac:dyDescent="0.35">
      <c r="A7782" t="s">
        <v>23104</v>
      </c>
      <c r="B7782" t="s">
        <v>23103</v>
      </c>
      <c r="C7782" t="s">
        <v>22962</v>
      </c>
      <c r="D7782" t="s">
        <v>23105</v>
      </c>
      <c r="E7782"/>
      <c r="F7782" t="s">
        <v>44</v>
      </c>
      <c r="G7782"/>
      <c r="H7782">
        <v>464.3</v>
      </c>
      <c r="I7782"/>
      <c r="J7782" t="s">
        <v>766</v>
      </c>
      <c r="K7782">
        <v>35.057209999999998</v>
      </c>
      <c r="L7782">
        <v>-85.305090000000007</v>
      </c>
      <c r="M7782" s="100" t="s">
        <v>38386</v>
      </c>
      <c r="N7782" t="s">
        <v>29084</v>
      </c>
      <c r="O7782" t="s">
        <v>42429</v>
      </c>
      <c r="P7782">
        <v>4</v>
      </c>
      <c r="Q7782" t="s">
        <v>28590</v>
      </c>
      <c r="R7782" t="s">
        <v>25802</v>
      </c>
      <c r="S7782" t="s">
        <v>26197</v>
      </c>
      <c r="T7782" t="s">
        <v>28589</v>
      </c>
      <c r="U7782" t="s">
        <v>26207</v>
      </c>
      <c r="V7782" t="s">
        <v>26204</v>
      </c>
      <c r="X7782" s="91" t="s">
        <v>36166</v>
      </c>
      <c r="Y7782" s="97"/>
      <c r="AA7782" s="91" t="str">
        <v>TENNE464.3HM</v>
      </c>
    </row>
    <row r="7783" spans="1:27" s="91" customFormat="1" ht="15" customHeight="1" x14ac:dyDescent="0.35">
      <c r="A7783" t="s">
        <v>23107</v>
      </c>
      <c r="B7783" t="s">
        <v>23106</v>
      </c>
      <c r="C7783" t="s">
        <v>22962</v>
      </c>
      <c r="D7783" t="s">
        <v>23108</v>
      </c>
      <c r="E7783"/>
      <c r="F7783" t="s">
        <v>44</v>
      </c>
      <c r="G7783"/>
      <c r="H7783">
        <v>465.3</v>
      </c>
      <c r="I7783"/>
      <c r="J7783" t="s">
        <v>766</v>
      </c>
      <c r="K7783">
        <v>35.053879999999999</v>
      </c>
      <c r="L7783">
        <v>-85.289590000000004</v>
      </c>
      <c r="M7783" s="100" t="s">
        <v>38386</v>
      </c>
      <c r="N7783" t="s">
        <v>29084</v>
      </c>
      <c r="O7783" t="s">
        <v>42429</v>
      </c>
      <c r="P7783">
        <v>4</v>
      </c>
      <c r="Q7783" t="s">
        <v>28590</v>
      </c>
      <c r="R7783" t="s">
        <v>25802</v>
      </c>
      <c r="S7783" t="s">
        <v>26197</v>
      </c>
      <c r="T7783" t="s">
        <v>28589</v>
      </c>
      <c r="U7783" t="s">
        <v>26207</v>
      </c>
      <c r="V7783" t="s">
        <v>26204</v>
      </c>
      <c r="X7783" s="91" t="s">
        <v>36184</v>
      </c>
      <c r="Y7783" s="97"/>
      <c r="AA7783" s="91" t="str">
        <v>TENNE465.3HM</v>
      </c>
    </row>
    <row r="7784" spans="1:27" s="91" customFormat="1" ht="15" customHeight="1" x14ac:dyDescent="0.35">
      <c r="A7784" t="s">
        <v>23110</v>
      </c>
      <c r="B7784" t="s">
        <v>23109</v>
      </c>
      <c r="C7784" t="s">
        <v>22962</v>
      </c>
      <c r="D7784" t="s">
        <v>23111</v>
      </c>
      <c r="E7784"/>
      <c r="F7784" t="s">
        <v>44</v>
      </c>
      <c r="G7784"/>
      <c r="H7784">
        <v>468</v>
      </c>
      <c r="I7784"/>
      <c r="J7784" t="s">
        <v>766</v>
      </c>
      <c r="K7784">
        <v>35.087919999999997</v>
      </c>
      <c r="L7784">
        <v>-85.271569999999997</v>
      </c>
      <c r="M7784" s="100" t="s">
        <v>38386</v>
      </c>
      <c r="N7784" t="s">
        <v>29084</v>
      </c>
      <c r="O7784" t="s">
        <v>42429</v>
      </c>
      <c r="P7784">
        <v>4</v>
      </c>
      <c r="Q7784" t="s">
        <v>28590</v>
      </c>
      <c r="R7784" t="s">
        <v>25802</v>
      </c>
      <c r="S7784" t="s">
        <v>26197</v>
      </c>
      <c r="T7784" t="s">
        <v>28589</v>
      </c>
      <c r="U7784" t="s">
        <v>26207</v>
      </c>
      <c r="V7784" t="s">
        <v>26204</v>
      </c>
      <c r="X7784" s="91" t="s">
        <v>36166</v>
      </c>
      <c r="Y7784" s="97"/>
      <c r="AA7784" s="91" t="str">
        <v>TENNE468.0HM</v>
      </c>
    </row>
    <row r="7785" spans="1:27" s="91" customFormat="1" ht="15" customHeight="1" x14ac:dyDescent="0.35">
      <c r="A7785" t="s">
        <v>23113</v>
      </c>
      <c r="B7785" t="s">
        <v>23112</v>
      </c>
      <c r="C7785" t="s">
        <v>22962</v>
      </c>
      <c r="D7785" t="s">
        <v>23114</v>
      </c>
      <c r="E7785"/>
      <c r="F7785" t="s">
        <v>44</v>
      </c>
      <c r="G7785"/>
      <c r="H7785">
        <v>469</v>
      </c>
      <c r="I7785"/>
      <c r="J7785" t="s">
        <v>766</v>
      </c>
      <c r="K7785">
        <v>35.096299999999999</v>
      </c>
      <c r="L7785">
        <v>-85.259399999999999</v>
      </c>
      <c r="M7785" s="100" t="s">
        <v>38386</v>
      </c>
      <c r="N7785" t="s">
        <v>29084</v>
      </c>
      <c r="O7785" t="s">
        <v>42429</v>
      </c>
      <c r="P7785">
        <v>4</v>
      </c>
      <c r="Q7785" t="s">
        <v>28590</v>
      </c>
      <c r="R7785" t="s">
        <v>25802</v>
      </c>
      <c r="S7785" t="s">
        <v>26197</v>
      </c>
      <c r="T7785" t="s">
        <v>28589</v>
      </c>
      <c r="U7785" t="s">
        <v>26207</v>
      </c>
      <c r="V7785" t="s">
        <v>26204</v>
      </c>
      <c r="W7785" s="91" t="s">
        <v>23115</v>
      </c>
      <c r="X7785" s="91" t="s">
        <v>34779</v>
      </c>
      <c r="Y7785" s="97"/>
      <c r="AA7785" s="91" t="str">
        <v>TENNE469.0HM</v>
      </c>
    </row>
    <row r="7786" spans="1:27" s="91" customFormat="1" ht="15" customHeight="1" x14ac:dyDescent="0.35">
      <c r="A7786" s="311" t="s">
        <v>23117</v>
      </c>
      <c r="B7786" s="311" t="s">
        <v>23116</v>
      </c>
      <c r="C7786" s="311" t="s">
        <v>22962</v>
      </c>
      <c r="D7786" s="311" t="s">
        <v>23118</v>
      </c>
      <c r="E7786" s="311"/>
      <c r="F7786" s="311" t="s">
        <v>44</v>
      </c>
      <c r="G7786" s="311"/>
      <c r="H7786" s="311">
        <v>470.6</v>
      </c>
      <c r="I7786" s="311">
        <v>209000</v>
      </c>
      <c r="J7786" s="311" t="s">
        <v>766</v>
      </c>
      <c r="K7786" s="311">
        <v>35.102600000000002</v>
      </c>
      <c r="L7786" s="311">
        <v>-85.233410000000006</v>
      </c>
      <c r="M7786" s="100" t="s">
        <v>38386</v>
      </c>
      <c r="N7786" s="311" t="s">
        <v>29084</v>
      </c>
      <c r="O7786" s="311" t="s">
        <v>42429</v>
      </c>
      <c r="P7786" s="311">
        <v>4</v>
      </c>
      <c r="Q7786" s="311" t="s">
        <v>28590</v>
      </c>
      <c r="R7786" s="311" t="s">
        <v>25802</v>
      </c>
      <c r="S7786" s="311" t="s">
        <v>26197</v>
      </c>
      <c r="T7786" s="311" t="s">
        <v>28589</v>
      </c>
      <c r="U7786" s="311" t="s">
        <v>26207</v>
      </c>
      <c r="V7786" s="311" t="s">
        <v>26204</v>
      </c>
      <c r="W7786" s="97"/>
      <c r="X7786" s="97" t="s">
        <v>36183</v>
      </c>
      <c r="Y7786" s="97"/>
      <c r="AA7786" s="91" t="str">
        <v>TENNE470.6HM</v>
      </c>
    </row>
    <row r="7787" spans="1:27" s="91" customFormat="1" ht="15" customHeight="1" x14ac:dyDescent="0.35">
      <c r="A7787" s="311" t="s">
        <v>23120</v>
      </c>
      <c r="B7787" s="311" t="s">
        <v>23119</v>
      </c>
      <c r="C7787" s="311" t="s">
        <v>22962</v>
      </c>
      <c r="D7787" s="311" t="s">
        <v>23121</v>
      </c>
      <c r="E7787" s="311"/>
      <c r="F7787" s="311" t="s">
        <v>44</v>
      </c>
      <c r="G7787" s="311"/>
      <c r="H7787" s="311">
        <v>472.3</v>
      </c>
      <c r="I7787" s="311"/>
      <c r="J7787" s="311" t="s">
        <v>766</v>
      </c>
      <c r="K7787" s="311">
        <v>35.107219999999998</v>
      </c>
      <c r="L7787" s="311">
        <v>-85.205550000000002</v>
      </c>
      <c r="M7787" s="100" t="s">
        <v>38386</v>
      </c>
      <c r="N7787" s="311" t="s">
        <v>29084</v>
      </c>
      <c r="O7787" s="311" t="s">
        <v>43398</v>
      </c>
      <c r="P7787" s="311">
        <v>3</v>
      </c>
      <c r="Q7787" s="311" t="s">
        <v>29366</v>
      </c>
      <c r="R7787" s="311" t="s">
        <v>25802</v>
      </c>
      <c r="S7787" s="311" t="s">
        <v>26197</v>
      </c>
      <c r="T7787" s="311" t="s">
        <v>26607</v>
      </c>
      <c r="U7787" s="311" t="s">
        <v>26207</v>
      </c>
      <c r="V7787" s="311" t="s">
        <v>26204</v>
      </c>
      <c r="W7787" s="97" t="s">
        <v>23122</v>
      </c>
      <c r="X7787" s="97" t="s">
        <v>34004</v>
      </c>
      <c r="Y7787" s="97"/>
      <c r="AA7787" s="91" t="str">
        <v>TENNE472.3HM</v>
      </c>
    </row>
    <row r="7788" spans="1:27" s="91" customFormat="1" ht="15" customHeight="1" x14ac:dyDescent="0.35">
      <c r="A7788" s="311" t="s">
        <v>23124</v>
      </c>
      <c r="B7788" s="311" t="s">
        <v>23123</v>
      </c>
      <c r="C7788" s="311" t="s">
        <v>22962</v>
      </c>
      <c r="D7788" s="311" t="s">
        <v>23125</v>
      </c>
      <c r="E7788" s="311"/>
      <c r="F7788" s="311" t="s">
        <v>44</v>
      </c>
      <c r="G7788" s="311"/>
      <c r="H7788" s="311">
        <v>477</v>
      </c>
      <c r="I7788" s="311"/>
      <c r="J7788" s="311" t="s">
        <v>766</v>
      </c>
      <c r="K7788" s="311">
        <v>35.151899999999998</v>
      </c>
      <c r="L7788" s="311">
        <v>-85.150800000000004</v>
      </c>
      <c r="M7788" s="100" t="s">
        <v>38386</v>
      </c>
      <c r="N7788" s="311" t="s">
        <v>29084</v>
      </c>
      <c r="O7788" s="311" t="s">
        <v>43398</v>
      </c>
      <c r="P7788" s="311">
        <v>3</v>
      </c>
      <c r="Q7788" s="311" t="s">
        <v>29366</v>
      </c>
      <c r="R7788" s="311" t="s">
        <v>25802</v>
      </c>
      <c r="S7788" s="311" t="s">
        <v>26197</v>
      </c>
      <c r="T7788" s="311" t="s">
        <v>26607</v>
      </c>
      <c r="U7788" s="311" t="s">
        <v>26207</v>
      </c>
      <c r="V7788" s="311" t="s">
        <v>26204</v>
      </c>
      <c r="W7788" s="97" t="s">
        <v>43440</v>
      </c>
      <c r="X7788" s="97" t="s">
        <v>37604</v>
      </c>
      <c r="Y7788" s="97"/>
      <c r="AA7788" s="91" t="str">
        <v>TENNE477.0HM</v>
      </c>
    </row>
    <row r="7789" spans="1:27" s="97" customFormat="1" ht="15" customHeight="1" x14ac:dyDescent="0.35">
      <c r="A7789" s="311" t="s">
        <v>23127</v>
      </c>
      <c r="B7789" s="311" t="s">
        <v>23126</v>
      </c>
      <c r="C7789" s="311" t="s">
        <v>23043</v>
      </c>
      <c r="D7789" s="311" t="s">
        <v>23128</v>
      </c>
      <c r="E7789" s="311"/>
      <c r="F7789" s="311" t="s">
        <v>44</v>
      </c>
      <c r="G7789" s="311"/>
      <c r="H7789" s="311">
        <v>2.2000000000000002</v>
      </c>
      <c r="I7789" s="311">
        <v>2.46</v>
      </c>
      <c r="J7789" s="311" t="s">
        <v>766</v>
      </c>
      <c r="K7789" s="311">
        <v>35.201070000000001</v>
      </c>
      <c r="L7789" s="311">
        <v>-85.157769999999999</v>
      </c>
      <c r="M7789" s="100" t="s">
        <v>38386</v>
      </c>
      <c r="N7789" s="311" t="s">
        <v>29084</v>
      </c>
      <c r="O7789" s="311" t="s">
        <v>43173</v>
      </c>
      <c r="P7789" s="311">
        <v>3</v>
      </c>
      <c r="Q7789" s="311" t="s">
        <v>29395</v>
      </c>
      <c r="R7789" s="311" t="s">
        <v>25802</v>
      </c>
      <c r="S7789" s="311" t="s">
        <v>26197</v>
      </c>
      <c r="T7789" s="311" t="s">
        <v>26607</v>
      </c>
      <c r="U7789" s="311" t="s">
        <v>26207</v>
      </c>
      <c r="V7789" s="311" t="s">
        <v>26204</v>
      </c>
      <c r="X7789" s="97" t="s">
        <v>34005</v>
      </c>
      <c r="AA7789" s="97" t="str">
        <v>TENNE480.5T2.2HM</v>
      </c>
    </row>
    <row r="7790" spans="1:27" s="97" customFormat="1" ht="15" customHeight="1" x14ac:dyDescent="0.35">
      <c r="A7790" s="311" t="s">
        <v>23130</v>
      </c>
      <c r="B7790" s="311" t="s">
        <v>23129</v>
      </c>
      <c r="C7790" s="311" t="s">
        <v>22962</v>
      </c>
      <c r="D7790" s="311" t="s">
        <v>23131</v>
      </c>
      <c r="E7790" s="311"/>
      <c r="F7790" s="311" t="s">
        <v>44</v>
      </c>
      <c r="G7790" s="311"/>
      <c r="H7790" s="311">
        <v>489.8</v>
      </c>
      <c r="I7790" s="311">
        <v>20516</v>
      </c>
      <c r="J7790" s="311" t="s">
        <v>766</v>
      </c>
      <c r="K7790" s="311">
        <v>35.293610000000001</v>
      </c>
      <c r="L7790" s="311">
        <v>-85.083609999999993</v>
      </c>
      <c r="M7790" s="100" t="s">
        <v>38386</v>
      </c>
      <c r="N7790" s="311" t="s">
        <v>29084</v>
      </c>
      <c r="O7790" s="311" t="s">
        <v>43437</v>
      </c>
      <c r="P7790" s="311">
        <v>3</v>
      </c>
      <c r="Q7790" s="311" t="s">
        <v>29366</v>
      </c>
      <c r="R7790" s="311" t="s">
        <v>25802</v>
      </c>
      <c r="S7790" s="311" t="s">
        <v>26197</v>
      </c>
      <c r="T7790" s="311" t="s">
        <v>26607</v>
      </c>
      <c r="U7790" s="311" t="s">
        <v>26207</v>
      </c>
      <c r="V7790" s="311" t="s">
        <v>26204</v>
      </c>
      <c r="W7790" s="97" t="s">
        <v>23132</v>
      </c>
      <c r="X7790" s="97" t="s">
        <v>36185</v>
      </c>
      <c r="AA7790" s="97" t="str">
        <v>TENNE489.8HM</v>
      </c>
    </row>
    <row r="7791" spans="1:27" s="97" customFormat="1" ht="15" customHeight="1" x14ac:dyDescent="0.35">
      <c r="A7791" s="311" t="s">
        <v>23134</v>
      </c>
      <c r="B7791" s="311" t="s">
        <v>23133</v>
      </c>
      <c r="C7791" s="311" t="s">
        <v>22962</v>
      </c>
      <c r="D7791" s="311" t="s">
        <v>23135</v>
      </c>
      <c r="E7791" s="311"/>
      <c r="F7791" s="311" t="s">
        <v>44</v>
      </c>
      <c r="G7791" s="311"/>
      <c r="H7791" s="311">
        <v>499</v>
      </c>
      <c r="I7791" s="311">
        <v>20355</v>
      </c>
      <c r="J7791" s="311" t="s">
        <v>45</v>
      </c>
      <c r="K7791" s="311">
        <v>35.409269999999999</v>
      </c>
      <c r="L7791" s="311">
        <v>-85.018900000000002</v>
      </c>
      <c r="M7791" s="100" t="s">
        <v>38386</v>
      </c>
      <c r="N7791" s="311" t="s">
        <v>29084</v>
      </c>
      <c r="O7791" s="311" t="s">
        <v>42369</v>
      </c>
      <c r="P7791" s="311">
        <v>3</v>
      </c>
      <c r="Q7791" s="311" t="s">
        <v>29366</v>
      </c>
      <c r="R7791" s="311" t="s">
        <v>25802</v>
      </c>
      <c r="S7791" s="311" t="s">
        <v>26197</v>
      </c>
      <c r="T7791" s="311" t="s">
        <v>26607</v>
      </c>
      <c r="U7791" s="311" t="s">
        <v>26207</v>
      </c>
      <c r="V7791" s="311" t="s">
        <v>26204</v>
      </c>
      <c r="X7791" s="97" t="s">
        <v>34418</v>
      </c>
      <c r="AA7791" s="97" t="str">
        <v>TENNE499.0ME</v>
      </c>
    </row>
    <row r="7792" spans="1:27" s="97" customFormat="1" ht="15" customHeight="1" x14ac:dyDescent="0.35">
      <c r="A7792" s="311" t="s">
        <v>23137</v>
      </c>
      <c r="B7792" s="311" t="s">
        <v>23136</v>
      </c>
      <c r="C7792" s="311" t="s">
        <v>22962</v>
      </c>
      <c r="D7792" s="311" t="s">
        <v>23138</v>
      </c>
      <c r="E7792" s="311"/>
      <c r="F7792" s="311" t="s">
        <v>44</v>
      </c>
      <c r="G7792" s="311"/>
      <c r="H7792" s="311">
        <v>501.9</v>
      </c>
      <c r="I7792" s="311">
        <v>17646</v>
      </c>
      <c r="J7792" s="311" t="s">
        <v>45</v>
      </c>
      <c r="K7792" s="311">
        <v>35.443049999999999</v>
      </c>
      <c r="L7792" s="311">
        <v>-84.980270000000004</v>
      </c>
      <c r="M7792" s="100" t="s">
        <v>38386</v>
      </c>
      <c r="N7792" s="311" t="s">
        <v>29084</v>
      </c>
      <c r="O7792" s="311" t="s">
        <v>42369</v>
      </c>
      <c r="P7792" s="311">
        <v>3</v>
      </c>
      <c r="Q7792" s="311" t="s">
        <v>29366</v>
      </c>
      <c r="R7792" s="311" t="s">
        <v>25802</v>
      </c>
      <c r="S7792" s="311" t="s">
        <v>26197</v>
      </c>
      <c r="T7792" s="311" t="s">
        <v>26607</v>
      </c>
      <c r="U7792" s="311" t="s">
        <v>26207</v>
      </c>
      <c r="V7792" s="311" t="s">
        <v>26204</v>
      </c>
      <c r="W7792" s="97" t="s">
        <v>43441</v>
      </c>
      <c r="X7792" s="97" t="s">
        <v>36186</v>
      </c>
      <c r="AA7792" s="97" t="str">
        <v>TENNE501.9ME</v>
      </c>
    </row>
    <row r="7793" spans="1:27" s="97" customFormat="1" ht="15" customHeight="1" x14ac:dyDescent="0.35">
      <c r="A7793" s="311" t="s">
        <v>23140</v>
      </c>
      <c r="B7793" s="311" t="s">
        <v>23139</v>
      </c>
      <c r="C7793" s="311" t="s">
        <v>22962</v>
      </c>
      <c r="D7793" s="311" t="s">
        <v>23141</v>
      </c>
      <c r="E7793" s="311"/>
      <c r="F7793" s="311" t="s">
        <v>44</v>
      </c>
      <c r="G7793" s="311"/>
      <c r="H7793" s="311">
        <v>503.3</v>
      </c>
      <c r="I7793" s="311">
        <v>17643</v>
      </c>
      <c r="J7793" s="311" t="s">
        <v>2535</v>
      </c>
      <c r="K7793" s="311">
        <v>35.46022</v>
      </c>
      <c r="L7793" s="311">
        <v>-84.986360000000005</v>
      </c>
      <c r="M7793" s="100" t="s">
        <v>38386</v>
      </c>
      <c r="N7793" s="311" t="s">
        <v>29084</v>
      </c>
      <c r="O7793" s="311" t="s">
        <v>42369</v>
      </c>
      <c r="P7793" s="311">
        <v>3</v>
      </c>
      <c r="Q7793" s="311" t="s">
        <v>29366</v>
      </c>
      <c r="R7793" s="311" t="s">
        <v>25802</v>
      </c>
      <c r="S7793" s="311" t="s">
        <v>26197</v>
      </c>
      <c r="T7793" s="311" t="s">
        <v>26607</v>
      </c>
      <c r="U7793" s="311" t="s">
        <v>26207</v>
      </c>
      <c r="V7793" s="311" t="s">
        <v>26204</v>
      </c>
      <c r="X7793" s="97" t="s">
        <v>36187</v>
      </c>
      <c r="AA7793" s="97" t="str">
        <v>TENNE503.3RH</v>
      </c>
    </row>
    <row r="7794" spans="1:27" s="97" customFormat="1" ht="15" customHeight="1" x14ac:dyDescent="0.35">
      <c r="A7794" s="311" t="s">
        <v>23143</v>
      </c>
      <c r="B7794" s="311" t="s">
        <v>23142</v>
      </c>
      <c r="C7794" s="311" t="s">
        <v>22962</v>
      </c>
      <c r="D7794" s="311" t="s">
        <v>23144</v>
      </c>
      <c r="E7794" s="311"/>
      <c r="F7794" s="311" t="s">
        <v>44</v>
      </c>
      <c r="G7794" s="311"/>
      <c r="H7794" s="311">
        <v>505</v>
      </c>
      <c r="I7794" s="311">
        <v>17549</v>
      </c>
      <c r="J7794" s="311" t="s">
        <v>45</v>
      </c>
      <c r="K7794" s="311">
        <v>35.447800000000001</v>
      </c>
      <c r="L7794" s="311">
        <v>-84.958100000000002</v>
      </c>
      <c r="M7794" s="100" t="s">
        <v>38386</v>
      </c>
      <c r="N7794" s="311" t="s">
        <v>29084</v>
      </c>
      <c r="O7794" s="311" t="s">
        <v>42845</v>
      </c>
      <c r="P7794" s="311">
        <v>3</v>
      </c>
      <c r="Q7794" s="311" t="s">
        <v>29366</v>
      </c>
      <c r="R7794" s="311" t="s">
        <v>25802</v>
      </c>
      <c r="S7794" s="311" t="s">
        <v>26197</v>
      </c>
      <c r="T7794" s="311" t="s">
        <v>26607</v>
      </c>
      <c r="U7794" s="311" t="s">
        <v>26207</v>
      </c>
      <c r="V7794" s="311" t="s">
        <v>26204</v>
      </c>
      <c r="W7794" s="97" t="s">
        <v>23145</v>
      </c>
      <c r="X7794" s="97" t="s">
        <v>36188</v>
      </c>
      <c r="AA7794" s="97" t="str">
        <v>TENNE505.0ME</v>
      </c>
    </row>
    <row r="7795" spans="1:27" s="97" customFormat="1" ht="15" customHeight="1" x14ac:dyDescent="0.35">
      <c r="A7795" s="311" t="s">
        <v>23147</v>
      </c>
      <c r="B7795" s="311" t="s">
        <v>23146</v>
      </c>
      <c r="C7795" s="311" t="s">
        <v>22962</v>
      </c>
      <c r="D7795" s="311" t="s">
        <v>23148</v>
      </c>
      <c r="E7795" s="311"/>
      <c r="F7795" s="311" t="s">
        <v>44</v>
      </c>
      <c r="G7795" s="311"/>
      <c r="H7795" s="311">
        <v>515</v>
      </c>
      <c r="I7795" s="311">
        <v>17497</v>
      </c>
      <c r="J7795" s="311" t="s">
        <v>45</v>
      </c>
      <c r="K7795" s="311">
        <v>35.503599999999999</v>
      </c>
      <c r="L7795" s="311">
        <v>-84.8583</v>
      </c>
      <c r="M7795" s="100" t="s">
        <v>38386</v>
      </c>
      <c r="N7795" s="311" t="s">
        <v>29084</v>
      </c>
      <c r="O7795" s="311" t="s">
        <v>42845</v>
      </c>
      <c r="P7795" s="311">
        <v>3</v>
      </c>
      <c r="Q7795" s="311" t="s">
        <v>29366</v>
      </c>
      <c r="R7795" s="311" t="s">
        <v>25802</v>
      </c>
      <c r="S7795" s="311" t="s">
        <v>26197</v>
      </c>
      <c r="T7795" s="311" t="s">
        <v>26607</v>
      </c>
      <c r="U7795" s="311" t="s">
        <v>26207</v>
      </c>
      <c r="V7795" s="311" t="s">
        <v>26204</v>
      </c>
      <c r="W7795" s="97" t="s">
        <v>23149</v>
      </c>
      <c r="X7795" s="97" t="s">
        <v>34006</v>
      </c>
      <c r="AA7795" s="97" t="str">
        <v>TENNE515.0ME</v>
      </c>
    </row>
    <row r="7796" spans="1:27" s="97" customFormat="1" ht="15" customHeight="1" x14ac:dyDescent="0.35">
      <c r="A7796" s="311" t="s">
        <v>23151</v>
      </c>
      <c r="B7796" s="311" t="s">
        <v>23150</v>
      </c>
      <c r="C7796" s="311" t="s">
        <v>22962</v>
      </c>
      <c r="D7796" s="311" t="s">
        <v>23152</v>
      </c>
      <c r="E7796" s="311"/>
      <c r="F7796" s="311" t="s">
        <v>44</v>
      </c>
      <c r="G7796" s="311"/>
      <c r="H7796" s="311">
        <v>518</v>
      </c>
      <c r="I7796" s="311"/>
      <c r="J7796" s="311" t="s">
        <v>45</v>
      </c>
      <c r="K7796" s="311">
        <v>35.537999999999997</v>
      </c>
      <c r="L7796" s="311">
        <v>-84.880799999999994</v>
      </c>
      <c r="M7796" s="100" t="s">
        <v>38386</v>
      </c>
      <c r="N7796" s="311" t="s">
        <v>29084</v>
      </c>
      <c r="O7796" s="311" t="s">
        <v>42845</v>
      </c>
      <c r="P7796" s="311">
        <v>3</v>
      </c>
      <c r="Q7796" s="311" t="s">
        <v>29366</v>
      </c>
      <c r="R7796" s="311" t="s">
        <v>25802</v>
      </c>
      <c r="S7796" s="311" t="s">
        <v>26197</v>
      </c>
      <c r="T7796" s="311" t="s">
        <v>26607</v>
      </c>
      <c r="U7796" s="311" t="s">
        <v>26207</v>
      </c>
      <c r="V7796" s="311" t="s">
        <v>26204</v>
      </c>
      <c r="X7796" s="97" t="s">
        <v>29721</v>
      </c>
      <c r="AA7796" s="97" t="str">
        <v>TENNE518.0ME</v>
      </c>
    </row>
    <row r="7797" spans="1:27" s="97" customFormat="1" ht="15" customHeight="1" x14ac:dyDescent="0.35">
      <c r="A7797" s="311" t="s">
        <v>23154</v>
      </c>
      <c r="B7797" s="311" t="s">
        <v>23153</v>
      </c>
      <c r="C7797" s="311" t="s">
        <v>23043</v>
      </c>
      <c r="D7797" s="311" t="s">
        <v>23155</v>
      </c>
      <c r="E7797" s="311"/>
      <c r="F7797" s="311" t="s">
        <v>44</v>
      </c>
      <c r="G7797" s="311"/>
      <c r="H7797" s="311">
        <v>1.3</v>
      </c>
      <c r="I7797" s="311">
        <v>3.17</v>
      </c>
      <c r="J7797" s="311" t="s">
        <v>2535</v>
      </c>
      <c r="K7797" s="311">
        <v>35.54504</v>
      </c>
      <c r="L7797" s="311">
        <v>-84.893919999999994</v>
      </c>
      <c r="M7797" s="100" t="s">
        <v>38386</v>
      </c>
      <c r="N7797" s="311" t="s">
        <v>29084</v>
      </c>
      <c r="O7797" s="311" t="s">
        <v>42845</v>
      </c>
      <c r="P7797" s="311">
        <v>3</v>
      </c>
      <c r="Q7797" s="311" t="s">
        <v>29192</v>
      </c>
      <c r="R7797" s="311" t="s">
        <v>25802</v>
      </c>
      <c r="S7797" s="311" t="s">
        <v>26197</v>
      </c>
      <c r="T7797" s="311"/>
      <c r="U7797" s="311" t="s">
        <v>26198</v>
      </c>
      <c r="V7797" s="311" t="s">
        <v>26204</v>
      </c>
      <c r="AA7797" s="97" t="str">
        <v>TENNE518T1.3RH</v>
      </c>
    </row>
    <row r="7798" spans="1:27" s="97" customFormat="1" ht="15" customHeight="1" x14ac:dyDescent="0.35">
      <c r="A7798" s="311" t="s">
        <v>23157</v>
      </c>
      <c r="B7798" s="311" t="s">
        <v>23156</v>
      </c>
      <c r="C7798" s="311" t="s">
        <v>22962</v>
      </c>
      <c r="D7798" s="311" t="s">
        <v>23158</v>
      </c>
      <c r="E7798" s="311"/>
      <c r="F7798" s="311" t="s">
        <v>44</v>
      </c>
      <c r="G7798" s="311"/>
      <c r="H7798" s="311">
        <v>526</v>
      </c>
      <c r="I7798" s="311"/>
      <c r="J7798" s="311" t="s">
        <v>2535</v>
      </c>
      <c r="K7798" s="311">
        <v>35.579799999999999</v>
      </c>
      <c r="L7798" s="311">
        <v>-84.811099999999996</v>
      </c>
      <c r="M7798" s="100" t="s">
        <v>38386</v>
      </c>
      <c r="N7798" s="311" t="s">
        <v>29084</v>
      </c>
      <c r="O7798" s="311" t="s">
        <v>43204</v>
      </c>
      <c r="P7798" s="311">
        <v>3</v>
      </c>
      <c r="Q7798" s="311" t="s">
        <v>29366</v>
      </c>
      <c r="R7798" s="311" t="s">
        <v>25802</v>
      </c>
      <c r="S7798" s="311" t="s">
        <v>26197</v>
      </c>
      <c r="T7798" s="311" t="s">
        <v>26607</v>
      </c>
      <c r="U7798" s="311" t="s">
        <v>26207</v>
      </c>
      <c r="V7798" s="311" t="s">
        <v>26204</v>
      </c>
      <c r="X7798" s="97" t="s">
        <v>29721</v>
      </c>
      <c r="AA7798" s="97" t="str">
        <v>TENNE526.0RH</v>
      </c>
    </row>
    <row r="7799" spans="1:27" s="97" customFormat="1" ht="15" customHeight="1" x14ac:dyDescent="0.35">
      <c r="A7799" s="311" t="s">
        <v>23160</v>
      </c>
      <c r="B7799" s="311" t="s">
        <v>23159</v>
      </c>
      <c r="C7799" s="311" t="s">
        <v>22962</v>
      </c>
      <c r="D7799" s="311" t="s">
        <v>23161</v>
      </c>
      <c r="E7799" s="311"/>
      <c r="F7799" s="311" t="s">
        <v>44</v>
      </c>
      <c r="G7799" s="311"/>
      <c r="H7799" s="311">
        <v>527.4</v>
      </c>
      <c r="I7799" s="311"/>
      <c r="J7799" s="311" t="s">
        <v>45</v>
      </c>
      <c r="K7799" s="311">
        <v>35.593249999999998</v>
      </c>
      <c r="L7799" s="311">
        <v>-84.785529999999994</v>
      </c>
      <c r="M7799" s="100" t="s">
        <v>38386</v>
      </c>
      <c r="N7799" s="311" t="s">
        <v>29084</v>
      </c>
      <c r="O7799" s="311" t="s">
        <v>43204</v>
      </c>
      <c r="P7799" s="311">
        <v>3</v>
      </c>
      <c r="Q7799" s="311" t="s">
        <v>29366</v>
      </c>
      <c r="R7799" s="311" t="s">
        <v>25802</v>
      </c>
      <c r="S7799" s="311" t="s">
        <v>26197</v>
      </c>
      <c r="T7799" s="311" t="s">
        <v>26607</v>
      </c>
      <c r="U7799" s="311" t="s">
        <v>26207</v>
      </c>
      <c r="V7799" s="311" t="s">
        <v>26204</v>
      </c>
      <c r="AA7799" s="97" t="str">
        <v>TENNE527.4ME</v>
      </c>
    </row>
    <row r="7800" spans="1:27" s="97" customFormat="1" ht="15" customHeight="1" x14ac:dyDescent="0.35">
      <c r="A7800" s="311" t="s">
        <v>23163</v>
      </c>
      <c r="B7800" s="311" t="s">
        <v>23162</v>
      </c>
      <c r="C7800" s="311" t="s">
        <v>22962</v>
      </c>
      <c r="D7800" s="311" t="s">
        <v>23164</v>
      </c>
      <c r="E7800" s="311"/>
      <c r="F7800" s="311" t="s">
        <v>44</v>
      </c>
      <c r="G7800" s="311"/>
      <c r="H7800" s="311">
        <v>528.79999999999995</v>
      </c>
      <c r="I7800" s="311"/>
      <c r="J7800" s="311" t="s">
        <v>45</v>
      </c>
      <c r="K7800" s="311">
        <v>35.605550000000001</v>
      </c>
      <c r="L7800" s="311">
        <v>-84.776380000000003</v>
      </c>
      <c r="M7800" s="100" t="s">
        <v>38386</v>
      </c>
      <c r="N7800" s="311" t="s">
        <v>29084</v>
      </c>
      <c r="O7800" s="311" t="s">
        <v>43204</v>
      </c>
      <c r="P7800" s="311">
        <v>3</v>
      </c>
      <c r="Q7800" s="311" t="s">
        <v>29366</v>
      </c>
      <c r="R7800" s="311" t="s">
        <v>25802</v>
      </c>
      <c r="S7800" s="311" t="s">
        <v>26197</v>
      </c>
      <c r="T7800" s="311" t="s">
        <v>26607</v>
      </c>
      <c r="U7800" s="311" t="s">
        <v>26207</v>
      </c>
      <c r="V7800" s="311" t="s">
        <v>26204</v>
      </c>
      <c r="W7800" s="97" t="s">
        <v>43438</v>
      </c>
      <c r="X7800" s="97" t="s">
        <v>34418</v>
      </c>
      <c r="AA7800" s="97" t="str">
        <v>TENNE528.8ME</v>
      </c>
    </row>
    <row r="7801" spans="1:27" s="97" customFormat="1" ht="15" customHeight="1" x14ac:dyDescent="0.35">
      <c r="A7801" s="311" t="s">
        <v>23166</v>
      </c>
      <c r="B7801" s="311" t="s">
        <v>23165</v>
      </c>
      <c r="C7801" s="311" t="s">
        <v>22962</v>
      </c>
      <c r="D7801" s="311" t="s">
        <v>23167</v>
      </c>
      <c r="E7801" s="311"/>
      <c r="F7801" s="311" t="s">
        <v>44</v>
      </c>
      <c r="G7801" s="311"/>
      <c r="H7801" s="311">
        <v>529.5</v>
      </c>
      <c r="I7801" s="311"/>
      <c r="J7801" s="311" t="s">
        <v>2535</v>
      </c>
      <c r="K7801" s="311">
        <v>35.620800000000003</v>
      </c>
      <c r="L7801" s="311">
        <v>-84.781899999999993</v>
      </c>
      <c r="M7801" s="100" t="s">
        <v>38386</v>
      </c>
      <c r="N7801" s="311" t="s">
        <v>29084</v>
      </c>
      <c r="O7801" s="311" t="s">
        <v>43204</v>
      </c>
      <c r="P7801" s="311">
        <v>3</v>
      </c>
      <c r="Q7801" s="311" t="s">
        <v>29366</v>
      </c>
      <c r="R7801" s="311" t="s">
        <v>25802</v>
      </c>
      <c r="S7801" s="311" t="s">
        <v>26197</v>
      </c>
      <c r="T7801" s="311" t="s">
        <v>26607</v>
      </c>
      <c r="U7801" s="311" t="s">
        <v>26207</v>
      </c>
      <c r="V7801" s="311" t="s">
        <v>26204</v>
      </c>
      <c r="W7801" s="97" t="s">
        <v>23168</v>
      </c>
      <c r="X7801" s="97" t="s">
        <v>36189</v>
      </c>
      <c r="AA7801" s="97" t="str">
        <v>TENNE529.5RH</v>
      </c>
    </row>
    <row r="7802" spans="1:27" s="97" customFormat="1" ht="15" customHeight="1" x14ac:dyDescent="0.35">
      <c r="A7802" s="311" t="s">
        <v>23170</v>
      </c>
      <c r="B7802" s="311" t="s">
        <v>23169</v>
      </c>
      <c r="C7802" s="311" t="s">
        <v>22962</v>
      </c>
      <c r="D7802" s="311" t="s">
        <v>23171</v>
      </c>
      <c r="E7802" s="311"/>
      <c r="F7802" s="311" t="s">
        <v>44</v>
      </c>
      <c r="G7802" s="311"/>
      <c r="H7802" s="311">
        <v>531</v>
      </c>
      <c r="I7802" s="311"/>
      <c r="J7802" s="311" t="s">
        <v>2535</v>
      </c>
      <c r="K7802" s="311">
        <v>35.636200000000002</v>
      </c>
      <c r="L7802" s="311">
        <v>-84.784760000000006</v>
      </c>
      <c r="M7802" s="100" t="s">
        <v>38415</v>
      </c>
      <c r="N7802" s="311" t="s">
        <v>26602</v>
      </c>
      <c r="O7802" s="311" t="s">
        <v>43439</v>
      </c>
      <c r="P7802" s="311">
        <v>1</v>
      </c>
      <c r="Q7802" s="311" t="s">
        <v>30006</v>
      </c>
      <c r="R7802" s="311" t="s">
        <v>25802</v>
      </c>
      <c r="S7802" s="311" t="s">
        <v>26197</v>
      </c>
      <c r="T7802" s="311" t="s">
        <v>26636</v>
      </c>
      <c r="U7802" s="311" t="s">
        <v>26207</v>
      </c>
      <c r="V7802" s="311" t="s">
        <v>26204</v>
      </c>
      <c r="W7802" s="97" t="s">
        <v>41849</v>
      </c>
      <c r="X7802" s="97" t="s">
        <v>36190</v>
      </c>
      <c r="AA7802" s="97" t="str">
        <v>TENNE531.0RH</v>
      </c>
    </row>
    <row r="7803" spans="1:27" s="97" customFormat="1" ht="15" customHeight="1" x14ac:dyDescent="0.35">
      <c r="A7803" s="311" t="s">
        <v>23173</v>
      </c>
      <c r="B7803" s="311" t="s">
        <v>23172</v>
      </c>
      <c r="C7803" s="311" t="s">
        <v>22962</v>
      </c>
      <c r="D7803" s="311" t="s">
        <v>23174</v>
      </c>
      <c r="E7803" s="311"/>
      <c r="F7803" s="311" t="s">
        <v>44</v>
      </c>
      <c r="G7803" s="311"/>
      <c r="H7803" s="311">
        <v>546</v>
      </c>
      <c r="I7803" s="311"/>
      <c r="J7803" s="311" t="s">
        <v>878</v>
      </c>
      <c r="K7803" s="311">
        <v>35.747700000000002</v>
      </c>
      <c r="L7803" s="311">
        <v>-84.706599999999995</v>
      </c>
      <c r="M7803" s="100" t="s">
        <v>38415</v>
      </c>
      <c r="N7803" s="311" t="s">
        <v>26602</v>
      </c>
      <c r="O7803" s="311" t="s">
        <v>43439</v>
      </c>
      <c r="P7803" s="311">
        <v>1</v>
      </c>
      <c r="Q7803" s="311" t="s">
        <v>30006</v>
      </c>
      <c r="R7803" s="311" t="s">
        <v>25825</v>
      </c>
      <c r="S7803" s="311" t="s">
        <v>26197</v>
      </c>
      <c r="T7803" s="311" t="s">
        <v>26636</v>
      </c>
      <c r="U7803" s="311" t="s">
        <v>26207</v>
      </c>
      <c r="V7803" s="311" t="s">
        <v>26204</v>
      </c>
      <c r="W7803" s="97" t="s">
        <v>36191</v>
      </c>
      <c r="X7803" s="97" t="s">
        <v>36192</v>
      </c>
      <c r="AA7803" s="97" t="str">
        <v>TENNE546.0RO</v>
      </c>
    </row>
    <row r="7804" spans="1:27" s="97" customFormat="1" ht="15" customHeight="1" x14ac:dyDescent="0.35">
      <c r="A7804" s="311" t="s">
        <v>23176</v>
      </c>
      <c r="B7804" s="311" t="s">
        <v>23175</v>
      </c>
      <c r="C7804" s="311" t="s">
        <v>22962</v>
      </c>
      <c r="D7804" s="311" t="s">
        <v>23177</v>
      </c>
      <c r="E7804" s="311"/>
      <c r="F7804" s="311" t="s">
        <v>44</v>
      </c>
      <c r="G7804" s="311"/>
      <c r="H7804" s="311">
        <v>548</v>
      </c>
      <c r="I7804" s="311"/>
      <c r="J7804" s="311" t="s">
        <v>878</v>
      </c>
      <c r="K7804" s="311">
        <v>35.755699999999997</v>
      </c>
      <c r="L7804" s="311">
        <v>-84.669300000000007</v>
      </c>
      <c r="M7804" s="100" t="s">
        <v>38415</v>
      </c>
      <c r="N7804" s="311" t="s">
        <v>26602</v>
      </c>
      <c r="O7804" s="311" t="s">
        <v>43359</v>
      </c>
      <c r="P7804" s="311">
        <v>1</v>
      </c>
      <c r="Q7804" s="311" t="s">
        <v>30006</v>
      </c>
      <c r="R7804" s="311" t="s">
        <v>25825</v>
      </c>
      <c r="S7804" s="311" t="s">
        <v>26197</v>
      </c>
      <c r="T7804" s="311" t="s">
        <v>26636</v>
      </c>
      <c r="U7804" s="311" t="s">
        <v>26207</v>
      </c>
      <c r="V7804" s="311" t="s">
        <v>26204</v>
      </c>
      <c r="W7804" s="97" t="s">
        <v>23178</v>
      </c>
      <c r="X7804" s="97" t="s">
        <v>34007</v>
      </c>
      <c r="AA7804" s="97" t="str">
        <v>TENNE548.0RO</v>
      </c>
    </row>
    <row r="7805" spans="1:27" s="97" customFormat="1" ht="15" customHeight="1" x14ac:dyDescent="0.35">
      <c r="A7805" s="311" t="s">
        <v>23180</v>
      </c>
      <c r="B7805" s="311" t="s">
        <v>23179</v>
      </c>
      <c r="C7805" s="311" t="s">
        <v>22962</v>
      </c>
      <c r="D7805" s="311" t="s">
        <v>23181</v>
      </c>
      <c r="E7805" s="311"/>
      <c r="F7805" s="311" t="s">
        <v>44</v>
      </c>
      <c r="G7805" s="311"/>
      <c r="H7805" s="311">
        <v>553.5</v>
      </c>
      <c r="I7805" s="311"/>
      <c r="J7805" s="311" t="s">
        <v>878</v>
      </c>
      <c r="K7805" s="311">
        <v>35.814500000000002</v>
      </c>
      <c r="L7805" s="311">
        <v>-84.667599999999993</v>
      </c>
      <c r="M7805" s="100" t="s">
        <v>38415</v>
      </c>
      <c r="N7805" s="311" t="s">
        <v>26602</v>
      </c>
      <c r="O7805" s="311" t="s">
        <v>43359</v>
      </c>
      <c r="P7805" s="311">
        <v>1</v>
      </c>
      <c r="Q7805" s="311" t="s">
        <v>30006</v>
      </c>
      <c r="R7805" s="311" t="s">
        <v>25825</v>
      </c>
      <c r="S7805" s="311" t="s">
        <v>26197</v>
      </c>
      <c r="T7805" s="311" t="s">
        <v>26636</v>
      </c>
      <c r="U7805" s="311" t="s">
        <v>26207</v>
      </c>
      <c r="V7805" s="311" t="s">
        <v>26204</v>
      </c>
      <c r="W7805" s="97" t="s">
        <v>36193</v>
      </c>
      <c r="AA7805" s="97" t="str">
        <v>TENNE553.5RO</v>
      </c>
    </row>
    <row r="7806" spans="1:27" s="97" customFormat="1" ht="15" customHeight="1" x14ac:dyDescent="0.35">
      <c r="A7806" s="311" t="s">
        <v>23183</v>
      </c>
      <c r="B7806" s="311" t="s">
        <v>23182</v>
      </c>
      <c r="C7806" s="311" t="s">
        <v>22962</v>
      </c>
      <c r="D7806" s="311" t="s">
        <v>23184</v>
      </c>
      <c r="E7806" s="311"/>
      <c r="F7806" s="311" t="s">
        <v>44</v>
      </c>
      <c r="G7806" s="311"/>
      <c r="H7806" s="311">
        <v>557</v>
      </c>
      <c r="I7806" s="311"/>
      <c r="J7806" s="311" t="s">
        <v>878</v>
      </c>
      <c r="K7806" s="311">
        <v>35.775100000000002</v>
      </c>
      <c r="L7806" s="311">
        <v>-84.639799999999994</v>
      </c>
      <c r="M7806" s="100" t="s">
        <v>38415</v>
      </c>
      <c r="N7806" s="311" t="s">
        <v>26602</v>
      </c>
      <c r="O7806" s="311" t="s">
        <v>43359</v>
      </c>
      <c r="P7806" s="311">
        <v>1</v>
      </c>
      <c r="Q7806" s="311" t="s">
        <v>30006</v>
      </c>
      <c r="R7806" s="311" t="s">
        <v>25825</v>
      </c>
      <c r="S7806" s="311" t="s">
        <v>26197</v>
      </c>
      <c r="T7806" s="311" t="s">
        <v>26636</v>
      </c>
      <c r="U7806" s="311" t="s">
        <v>26207</v>
      </c>
      <c r="V7806" s="311" t="s">
        <v>26204</v>
      </c>
      <c r="W7806" s="97" t="s">
        <v>36194</v>
      </c>
      <c r="X7806" s="97" t="s">
        <v>36195</v>
      </c>
      <c r="AA7806" s="97" t="str">
        <v>TENNE557.0RO</v>
      </c>
    </row>
    <row r="7807" spans="1:27" s="97" customFormat="1" ht="15" customHeight="1" x14ac:dyDescent="0.35">
      <c r="A7807" s="311" t="s">
        <v>23186</v>
      </c>
      <c r="B7807" s="311" t="s">
        <v>23185</v>
      </c>
      <c r="C7807" s="311" t="s">
        <v>22962</v>
      </c>
      <c r="D7807" s="311" t="s">
        <v>23187</v>
      </c>
      <c r="E7807" s="311"/>
      <c r="F7807" s="311" t="s">
        <v>44</v>
      </c>
      <c r="G7807" s="311"/>
      <c r="H7807" s="311">
        <v>558</v>
      </c>
      <c r="I7807" s="311"/>
      <c r="J7807" s="311" t="s">
        <v>878</v>
      </c>
      <c r="K7807" s="311">
        <v>35.791389000000002</v>
      </c>
      <c r="L7807" s="311">
        <v>-84.618055999999996</v>
      </c>
      <c r="M7807" s="100" t="s">
        <v>38415</v>
      </c>
      <c r="N7807" s="311" t="s">
        <v>26602</v>
      </c>
      <c r="O7807" s="311" t="s">
        <v>43359</v>
      </c>
      <c r="P7807" s="311">
        <v>1</v>
      </c>
      <c r="Q7807" s="311" t="s">
        <v>30006</v>
      </c>
      <c r="R7807" s="311" t="s">
        <v>25825</v>
      </c>
      <c r="S7807" s="311" t="s">
        <v>26197</v>
      </c>
      <c r="T7807" s="311" t="s">
        <v>26636</v>
      </c>
      <c r="U7807" s="311" t="s">
        <v>26207</v>
      </c>
      <c r="V7807" s="311" t="s">
        <v>26204</v>
      </c>
      <c r="W7807" s="97" t="s">
        <v>36196</v>
      </c>
      <c r="X7807" s="97" t="s">
        <v>36197</v>
      </c>
      <c r="AA7807" s="97" t="str">
        <v>TENNE558.0RO</v>
      </c>
    </row>
    <row r="7808" spans="1:27" s="97" customFormat="1" ht="15" customHeight="1" x14ac:dyDescent="0.35">
      <c r="A7808" s="311" t="s">
        <v>23189</v>
      </c>
      <c r="B7808" s="311" t="s">
        <v>23188</v>
      </c>
      <c r="C7808" s="311" t="s">
        <v>22962</v>
      </c>
      <c r="D7808" s="311" t="s">
        <v>23190</v>
      </c>
      <c r="E7808" s="311"/>
      <c r="F7808" s="311" t="s">
        <v>44</v>
      </c>
      <c r="G7808" s="311"/>
      <c r="H7808" s="311">
        <v>560</v>
      </c>
      <c r="I7808" s="311"/>
      <c r="J7808" s="311" t="s">
        <v>878</v>
      </c>
      <c r="K7808" s="311">
        <v>35.831299999999999</v>
      </c>
      <c r="L7808" s="311">
        <v>-84.609300000000005</v>
      </c>
      <c r="M7808" s="100" t="s">
        <v>38415</v>
      </c>
      <c r="N7808" s="311" t="s">
        <v>26602</v>
      </c>
      <c r="O7808" s="311" t="s">
        <v>43359</v>
      </c>
      <c r="P7808" s="311">
        <v>1</v>
      </c>
      <c r="Q7808" s="311" t="s">
        <v>30006</v>
      </c>
      <c r="R7808" s="311" t="s">
        <v>25825</v>
      </c>
      <c r="S7808" s="311" t="s">
        <v>26197</v>
      </c>
      <c r="T7808" s="311" t="s">
        <v>26636</v>
      </c>
      <c r="U7808" s="311" t="s">
        <v>26207</v>
      </c>
      <c r="V7808" s="311" t="s">
        <v>26204</v>
      </c>
      <c r="W7808" s="97" t="s">
        <v>41850</v>
      </c>
      <c r="AA7808" s="97" t="str">
        <v>TENNE560.8RO</v>
      </c>
    </row>
    <row r="7809" spans="1:27" s="97" customFormat="1" ht="15" customHeight="1" x14ac:dyDescent="0.35">
      <c r="A7809" s="311" t="s">
        <v>23192</v>
      </c>
      <c r="B7809" s="311" t="s">
        <v>23191</v>
      </c>
      <c r="C7809" s="311" t="s">
        <v>22962</v>
      </c>
      <c r="D7809" s="311" t="s">
        <v>23193</v>
      </c>
      <c r="E7809" s="311"/>
      <c r="F7809" s="311" t="s">
        <v>44</v>
      </c>
      <c r="G7809" s="311"/>
      <c r="H7809" s="311">
        <v>564</v>
      </c>
      <c r="I7809" s="311"/>
      <c r="J7809" s="311" t="s">
        <v>878</v>
      </c>
      <c r="K7809" s="311">
        <v>35.830800000000004</v>
      </c>
      <c r="L7809" s="311">
        <v>-84.571100000000001</v>
      </c>
      <c r="M7809" s="100" t="s">
        <v>38415</v>
      </c>
      <c r="N7809" s="311" t="s">
        <v>26602</v>
      </c>
      <c r="O7809" s="311" t="s">
        <v>43359</v>
      </c>
      <c r="P7809" s="311">
        <v>1</v>
      </c>
      <c r="Q7809" s="311" t="s">
        <v>30006</v>
      </c>
      <c r="R7809" s="311" t="s">
        <v>25825</v>
      </c>
      <c r="S7809" s="311" t="s">
        <v>26197</v>
      </c>
      <c r="T7809" s="311" t="s">
        <v>26636</v>
      </c>
      <c r="U7809" s="311" t="s">
        <v>26207</v>
      </c>
      <c r="V7809" s="311" t="s">
        <v>26204</v>
      </c>
      <c r="W7809" s="97" t="s">
        <v>36198</v>
      </c>
      <c r="X7809" s="97" t="s">
        <v>36199</v>
      </c>
      <c r="AA7809" s="97" t="str">
        <v>TENNE564.0RO</v>
      </c>
    </row>
    <row r="7810" spans="1:27" s="97" customFormat="1" ht="15" customHeight="1" x14ac:dyDescent="0.35">
      <c r="A7810" s="311" t="s">
        <v>23195</v>
      </c>
      <c r="B7810" s="311" t="s">
        <v>23194</v>
      </c>
      <c r="C7810" s="311" t="s">
        <v>22962</v>
      </c>
      <c r="D7810" s="311" t="s">
        <v>23196</v>
      </c>
      <c r="E7810" s="311"/>
      <c r="F7810" s="311" t="s">
        <v>44</v>
      </c>
      <c r="G7810" s="311"/>
      <c r="H7810" s="311">
        <v>568.20000000000005</v>
      </c>
      <c r="I7810" s="311"/>
      <c r="J7810" s="311" t="s">
        <v>878</v>
      </c>
      <c r="K7810" s="311">
        <v>35.856699999999996</v>
      </c>
      <c r="L7810" s="311">
        <v>-84.529799999999994</v>
      </c>
      <c r="M7810" s="100" t="s">
        <v>38415</v>
      </c>
      <c r="N7810" s="311" t="s">
        <v>26602</v>
      </c>
      <c r="O7810" s="311" t="s">
        <v>42261</v>
      </c>
      <c r="P7810" s="311">
        <v>1</v>
      </c>
      <c r="Q7810" s="311" t="s">
        <v>30006</v>
      </c>
      <c r="R7810" s="311" t="s">
        <v>25825</v>
      </c>
      <c r="S7810" s="311" t="s">
        <v>26197</v>
      </c>
      <c r="T7810" s="311" t="s">
        <v>26636</v>
      </c>
      <c r="U7810" s="311" t="s">
        <v>26207</v>
      </c>
      <c r="V7810" s="311" t="s">
        <v>26204</v>
      </c>
      <c r="AA7810" s="97" t="str">
        <v>TENNE568.2RO</v>
      </c>
    </row>
    <row r="7811" spans="1:27" s="97" customFormat="1" ht="15" customHeight="1" x14ac:dyDescent="0.35">
      <c r="A7811" s="311" t="s">
        <v>23198</v>
      </c>
      <c r="B7811" s="311" t="s">
        <v>23197</v>
      </c>
      <c r="C7811" s="311" t="s">
        <v>22962</v>
      </c>
      <c r="D7811" s="311" t="s">
        <v>23199</v>
      </c>
      <c r="E7811" s="311"/>
      <c r="F7811" s="311" t="s">
        <v>44</v>
      </c>
      <c r="G7811" s="311"/>
      <c r="H7811" s="311">
        <v>569.4</v>
      </c>
      <c r="I7811" s="311"/>
      <c r="J7811" s="311" t="s">
        <v>878</v>
      </c>
      <c r="K7811" s="311">
        <v>35.843299999999999</v>
      </c>
      <c r="L7811" s="311">
        <v>-84.531700000000001</v>
      </c>
      <c r="M7811" s="100" t="s">
        <v>38415</v>
      </c>
      <c r="N7811" s="311" t="s">
        <v>26602</v>
      </c>
      <c r="O7811" s="311" t="s">
        <v>42261</v>
      </c>
      <c r="P7811" s="311">
        <v>1</v>
      </c>
      <c r="Q7811" s="311" t="s">
        <v>30006</v>
      </c>
      <c r="R7811" s="311" t="s">
        <v>25825</v>
      </c>
      <c r="S7811" s="311" t="s">
        <v>26197</v>
      </c>
      <c r="T7811" s="311" t="s">
        <v>26636</v>
      </c>
      <c r="U7811" s="311" t="s">
        <v>26207</v>
      </c>
      <c r="V7811" s="311" t="s">
        <v>26204</v>
      </c>
      <c r="W7811" s="97" t="s">
        <v>36200</v>
      </c>
      <c r="X7811" s="97" t="s">
        <v>34008</v>
      </c>
      <c r="AA7811" s="97" t="str">
        <v>TENNE569.4RO</v>
      </c>
    </row>
    <row r="7812" spans="1:27" s="97" customFormat="1" ht="15" customHeight="1" x14ac:dyDescent="0.35">
      <c r="A7812" s="311" t="s">
        <v>23201</v>
      </c>
      <c r="B7812" s="311" t="s">
        <v>23200</v>
      </c>
      <c r="C7812" s="311" t="s">
        <v>22962</v>
      </c>
      <c r="D7812" s="311" t="s">
        <v>23202</v>
      </c>
      <c r="E7812" s="311"/>
      <c r="F7812" s="311" t="s">
        <v>44</v>
      </c>
      <c r="G7812" s="311"/>
      <c r="H7812" s="311">
        <v>572</v>
      </c>
      <c r="I7812" s="311"/>
      <c r="J7812" s="311" t="s">
        <v>878</v>
      </c>
      <c r="K7812" s="311">
        <v>35.822200000000002</v>
      </c>
      <c r="L7812" s="311">
        <v>-84.493049999999997</v>
      </c>
      <c r="M7812" s="100" t="s">
        <v>38415</v>
      </c>
      <c r="N7812" s="311" t="s">
        <v>26602</v>
      </c>
      <c r="O7812" s="311" t="s">
        <v>42261</v>
      </c>
      <c r="P7812" s="311">
        <v>1</v>
      </c>
      <c r="Q7812" s="311" t="s">
        <v>30006</v>
      </c>
      <c r="R7812" s="311" t="s">
        <v>25825</v>
      </c>
      <c r="S7812" s="311" t="s">
        <v>26197</v>
      </c>
      <c r="T7812" s="311" t="s">
        <v>26636</v>
      </c>
      <c r="U7812" s="311" t="s">
        <v>26207</v>
      </c>
      <c r="V7812" s="311" t="s">
        <v>26204</v>
      </c>
      <c r="X7812" s="97" t="s">
        <v>29721</v>
      </c>
      <c r="AA7812" s="97" t="str">
        <v>TENNE572.0RO</v>
      </c>
    </row>
    <row r="7813" spans="1:27" s="97" customFormat="1" ht="15" customHeight="1" x14ac:dyDescent="0.35">
      <c r="A7813" s="97" t="s">
        <v>41851</v>
      </c>
      <c r="B7813" s="97" t="s">
        <v>41852</v>
      </c>
      <c r="C7813" s="97" t="s">
        <v>22962</v>
      </c>
      <c r="D7813" s="97" t="s">
        <v>41853</v>
      </c>
      <c r="F7813" s="97" t="s">
        <v>44</v>
      </c>
      <c r="H7813" s="98">
        <v>592.5</v>
      </c>
      <c r="I7813" s="98">
        <v>12212</v>
      </c>
      <c r="J7813" s="97" t="s">
        <v>290</v>
      </c>
      <c r="K7813" s="98">
        <v>35.730838249999998</v>
      </c>
      <c r="L7813" s="98">
        <v>-84.325731559999994</v>
      </c>
      <c r="M7813" s="314" t="s">
        <v>38415</v>
      </c>
      <c r="N7813" s="97" t="s">
        <v>26602</v>
      </c>
      <c r="O7813" s="97" t="s">
        <v>41854</v>
      </c>
      <c r="P7813" s="98">
        <v>1</v>
      </c>
      <c r="Q7813" s="97" t="s">
        <v>34009</v>
      </c>
      <c r="R7813" s="97" t="s">
        <v>25825</v>
      </c>
      <c r="S7813" s="97" t="s">
        <v>26197</v>
      </c>
      <c r="T7813" s="97" t="s">
        <v>26636</v>
      </c>
      <c r="U7813" s="97" t="s">
        <v>26207</v>
      </c>
      <c r="V7813" s="97" t="s">
        <v>26204</v>
      </c>
      <c r="W7813" s="97" t="s">
        <v>41855</v>
      </c>
      <c r="X7813" s="97" t="s">
        <v>41856</v>
      </c>
      <c r="AA7813" s="97" t="str">
        <v>TENNE592.5LO</v>
      </c>
    </row>
    <row r="7814" spans="1:27" s="97" customFormat="1" ht="15" customHeight="1" x14ac:dyDescent="0.35">
      <c r="A7814" s="311" t="s">
        <v>23204</v>
      </c>
      <c r="B7814" s="311" t="s">
        <v>23203</v>
      </c>
      <c r="C7814" s="311" t="s">
        <v>22962</v>
      </c>
      <c r="D7814" s="311" t="s">
        <v>23205</v>
      </c>
      <c r="E7814" s="311"/>
      <c r="F7814" s="311" t="s">
        <v>44</v>
      </c>
      <c r="G7814" s="311"/>
      <c r="H7814" s="311">
        <v>600</v>
      </c>
      <c r="I7814" s="311"/>
      <c r="J7814" s="311" t="s">
        <v>290</v>
      </c>
      <c r="K7814" s="311">
        <v>35.779299999999999</v>
      </c>
      <c r="L7814" s="311">
        <v>-84.270399999999995</v>
      </c>
      <c r="M7814" s="100" t="s">
        <v>38415</v>
      </c>
      <c r="N7814" s="311" t="s">
        <v>26602</v>
      </c>
      <c r="O7814" s="311" t="s">
        <v>42460</v>
      </c>
      <c r="P7814" s="311">
        <v>1</v>
      </c>
      <c r="Q7814" s="311" t="s">
        <v>34009</v>
      </c>
      <c r="R7814" s="311" t="s">
        <v>25825</v>
      </c>
      <c r="S7814" s="311" t="s">
        <v>26197</v>
      </c>
      <c r="T7814" s="311" t="s">
        <v>26636</v>
      </c>
      <c r="U7814" s="311" t="s">
        <v>26207</v>
      </c>
      <c r="V7814" s="311" t="s">
        <v>26204</v>
      </c>
      <c r="W7814" s="97" t="s">
        <v>41857</v>
      </c>
      <c r="X7814" s="97" t="s">
        <v>36201</v>
      </c>
      <c r="AA7814" s="97" t="str">
        <v>TENNE600.0LO</v>
      </c>
    </row>
    <row r="7815" spans="1:27" s="97" customFormat="1" ht="15" customHeight="1" x14ac:dyDescent="0.35">
      <c r="A7815" s="311" t="s">
        <v>23207</v>
      </c>
      <c r="B7815" s="311" t="s">
        <v>23206</v>
      </c>
      <c r="C7815" s="311" t="s">
        <v>22962</v>
      </c>
      <c r="D7815" s="311" t="s">
        <v>23208</v>
      </c>
      <c r="E7815" s="311"/>
      <c r="F7815" s="311" t="s">
        <v>44</v>
      </c>
      <c r="G7815" s="311"/>
      <c r="H7815" s="311">
        <v>602</v>
      </c>
      <c r="I7815" s="311"/>
      <c r="J7815" s="311" t="s">
        <v>290</v>
      </c>
      <c r="K7815" s="311">
        <v>35.791499999999999</v>
      </c>
      <c r="L7815" s="311">
        <v>-84.245400000000004</v>
      </c>
      <c r="M7815" s="100" t="s">
        <v>38415</v>
      </c>
      <c r="N7815" s="311" t="s">
        <v>26602</v>
      </c>
      <c r="O7815" s="311" t="s">
        <v>42460</v>
      </c>
      <c r="P7815" s="311">
        <v>1</v>
      </c>
      <c r="Q7815" s="311" t="s">
        <v>34009</v>
      </c>
      <c r="R7815" s="311" t="s">
        <v>25825</v>
      </c>
      <c r="S7815" s="311" t="s">
        <v>26197</v>
      </c>
      <c r="T7815" s="311" t="s">
        <v>26636</v>
      </c>
      <c r="U7815" s="311" t="s">
        <v>26207</v>
      </c>
      <c r="V7815" s="311" t="s">
        <v>26204</v>
      </c>
      <c r="AA7815" s="97" t="str">
        <v>TENNE602.0LO</v>
      </c>
    </row>
    <row r="7816" spans="1:27" s="97" customFormat="1" ht="15" customHeight="1" x14ac:dyDescent="0.35">
      <c r="A7816" s="311" t="s">
        <v>23210</v>
      </c>
      <c r="B7816" s="311" t="s">
        <v>23209</v>
      </c>
      <c r="C7816" s="311" t="s">
        <v>22962</v>
      </c>
      <c r="D7816" s="311" t="s">
        <v>23211</v>
      </c>
      <c r="E7816" s="311"/>
      <c r="F7816" s="311" t="s">
        <v>44</v>
      </c>
      <c r="G7816" s="311"/>
      <c r="H7816" s="311">
        <v>604</v>
      </c>
      <c r="I7816" s="311">
        <v>9544</v>
      </c>
      <c r="J7816" s="311" t="s">
        <v>290</v>
      </c>
      <c r="K7816" s="311">
        <v>35.77861</v>
      </c>
      <c r="L7816" s="311">
        <v>-84.219160000000002</v>
      </c>
      <c r="M7816" s="100" t="s">
        <v>38415</v>
      </c>
      <c r="N7816" s="311" t="s">
        <v>26602</v>
      </c>
      <c r="O7816" s="311" t="s">
        <v>43118</v>
      </c>
      <c r="P7816" s="311">
        <v>2</v>
      </c>
      <c r="Q7816" s="311" t="s">
        <v>32063</v>
      </c>
      <c r="R7816" s="311" t="s">
        <v>25825</v>
      </c>
      <c r="S7816" s="311" t="s">
        <v>26197</v>
      </c>
      <c r="T7816" s="311" t="s">
        <v>27670</v>
      </c>
      <c r="U7816" s="311" t="s">
        <v>26207</v>
      </c>
      <c r="V7816" s="311" t="s">
        <v>26204</v>
      </c>
      <c r="W7816" s="97" t="s">
        <v>36202</v>
      </c>
      <c r="X7816" s="97" t="s">
        <v>43434</v>
      </c>
      <c r="AA7816" s="97" t="str">
        <v>TENNE604.0LO</v>
      </c>
    </row>
    <row r="7817" spans="1:27" s="97" customFormat="1" ht="15" customHeight="1" x14ac:dyDescent="0.35">
      <c r="A7817" s="311" t="s">
        <v>23213</v>
      </c>
      <c r="B7817" s="311" t="s">
        <v>23212</v>
      </c>
      <c r="C7817" s="311" t="s">
        <v>22962</v>
      </c>
      <c r="D7817" s="311" t="s">
        <v>23214</v>
      </c>
      <c r="E7817" s="311"/>
      <c r="F7817" s="311" t="s">
        <v>44</v>
      </c>
      <c r="G7817" s="311"/>
      <c r="H7817" s="311">
        <v>616</v>
      </c>
      <c r="I7817" s="311">
        <v>9484</v>
      </c>
      <c r="J7817" s="311" t="s">
        <v>359</v>
      </c>
      <c r="K7817" s="311">
        <v>35.845829999999999</v>
      </c>
      <c r="L7817" s="311">
        <v>-84.148330000000001</v>
      </c>
      <c r="M7817" s="100" t="s">
        <v>38415</v>
      </c>
      <c r="N7817" s="311" t="s">
        <v>26602</v>
      </c>
      <c r="O7817" s="311" t="s">
        <v>42306</v>
      </c>
      <c r="P7817" s="311">
        <v>2</v>
      </c>
      <c r="Q7817" s="311" t="s">
        <v>32063</v>
      </c>
      <c r="R7817" s="311" t="s">
        <v>25825</v>
      </c>
      <c r="S7817" s="311" t="s">
        <v>26197</v>
      </c>
      <c r="T7817" s="311" t="s">
        <v>27670</v>
      </c>
      <c r="U7817" s="311" t="s">
        <v>26207</v>
      </c>
      <c r="V7817" s="311" t="s">
        <v>26204</v>
      </c>
      <c r="W7817" s="97" t="s">
        <v>23215</v>
      </c>
      <c r="AA7817" s="97" t="str">
        <v>TENNE616.0KN</v>
      </c>
    </row>
    <row r="7818" spans="1:27" s="97" customFormat="1" ht="15" customHeight="1" x14ac:dyDescent="0.35">
      <c r="A7818" s="311" t="s">
        <v>23217</v>
      </c>
      <c r="B7818" s="311" t="s">
        <v>23216</v>
      </c>
      <c r="C7818" s="311" t="s">
        <v>22962</v>
      </c>
      <c r="D7818" s="311" t="s">
        <v>23218</v>
      </c>
      <c r="E7818" s="311"/>
      <c r="F7818" s="311" t="s">
        <v>44</v>
      </c>
      <c r="G7818" s="311"/>
      <c r="H7818" s="311">
        <v>624.6</v>
      </c>
      <c r="I7818" s="311">
        <v>9416</v>
      </c>
      <c r="J7818" s="311" t="s">
        <v>359</v>
      </c>
      <c r="K7818" s="311">
        <v>35.8309</v>
      </c>
      <c r="L7818" s="311">
        <v>-84.064400000000006</v>
      </c>
      <c r="M7818" s="100" t="s">
        <v>38415</v>
      </c>
      <c r="N7818" s="311" t="s">
        <v>26602</v>
      </c>
      <c r="O7818" s="311" t="s">
        <v>42306</v>
      </c>
      <c r="P7818" s="311">
        <v>2</v>
      </c>
      <c r="Q7818" s="311" t="s">
        <v>32063</v>
      </c>
      <c r="R7818" s="311" t="s">
        <v>25825</v>
      </c>
      <c r="S7818" s="311" t="s">
        <v>26197</v>
      </c>
      <c r="T7818" s="311" t="s">
        <v>27670</v>
      </c>
      <c r="U7818" s="311" t="s">
        <v>26207</v>
      </c>
      <c r="V7818" s="311" t="s">
        <v>26204</v>
      </c>
      <c r="X7818" s="97" t="s">
        <v>29721</v>
      </c>
      <c r="AA7818" s="97" t="str">
        <v>TENNE624.6KN</v>
      </c>
    </row>
    <row r="7819" spans="1:27" s="97" customFormat="1" ht="15" customHeight="1" x14ac:dyDescent="0.35">
      <c r="A7819" s="311" t="s">
        <v>23220</v>
      </c>
      <c r="B7819" s="311" t="s">
        <v>23219</v>
      </c>
      <c r="C7819" s="311" t="s">
        <v>22962</v>
      </c>
      <c r="D7819" s="311" t="s">
        <v>23221</v>
      </c>
      <c r="E7819" s="311"/>
      <c r="F7819" s="311" t="s">
        <v>44</v>
      </c>
      <c r="G7819" s="311"/>
      <c r="H7819" s="311">
        <v>628</v>
      </c>
      <c r="I7819" s="311">
        <v>9385</v>
      </c>
      <c r="J7819" s="311" t="s">
        <v>359</v>
      </c>
      <c r="K7819" s="311">
        <v>35.852220000000003</v>
      </c>
      <c r="L7819" s="311">
        <v>-84.031379999999999</v>
      </c>
      <c r="M7819" s="100" t="s">
        <v>38415</v>
      </c>
      <c r="N7819" s="311" t="s">
        <v>26602</v>
      </c>
      <c r="O7819" s="311" t="s">
        <v>42327</v>
      </c>
      <c r="P7819" s="311">
        <v>2</v>
      </c>
      <c r="Q7819" s="311" t="s">
        <v>32063</v>
      </c>
      <c r="R7819" s="311" t="s">
        <v>25825</v>
      </c>
      <c r="S7819" s="311" t="s">
        <v>26197</v>
      </c>
      <c r="T7819" s="311" t="s">
        <v>27670</v>
      </c>
      <c r="U7819" s="311" t="s">
        <v>26207</v>
      </c>
      <c r="V7819" s="311" t="s">
        <v>26204</v>
      </c>
      <c r="W7819" s="97" t="s">
        <v>23222</v>
      </c>
      <c r="X7819" s="97" t="s">
        <v>43435</v>
      </c>
      <c r="AA7819" s="97" t="str">
        <v>TENNE628.0KN</v>
      </c>
    </row>
    <row r="7820" spans="1:27" s="97" customFormat="1" ht="15" customHeight="1" x14ac:dyDescent="0.35">
      <c r="A7820" s="311" t="s">
        <v>23224</v>
      </c>
      <c r="B7820" s="311" t="s">
        <v>23223</v>
      </c>
      <c r="C7820" s="311" t="s">
        <v>22962</v>
      </c>
      <c r="D7820" s="311" t="s">
        <v>41858</v>
      </c>
      <c r="E7820" s="311"/>
      <c r="F7820" s="311" t="s">
        <v>44</v>
      </c>
      <c r="G7820" s="311"/>
      <c r="H7820" s="311">
        <v>629.70000000000005</v>
      </c>
      <c r="I7820" s="311">
        <v>9380</v>
      </c>
      <c r="J7820" s="311" t="s">
        <v>359</v>
      </c>
      <c r="K7820" s="311">
        <v>35.844999999999999</v>
      </c>
      <c r="L7820" s="311">
        <v>-84.011110000000002</v>
      </c>
      <c r="M7820" s="100" t="s">
        <v>38415</v>
      </c>
      <c r="N7820" s="311" t="s">
        <v>26602</v>
      </c>
      <c r="O7820" s="311" t="s">
        <v>42327</v>
      </c>
      <c r="P7820" s="311">
        <v>2</v>
      </c>
      <c r="Q7820" s="311" t="s">
        <v>32063</v>
      </c>
      <c r="R7820" s="311" t="s">
        <v>25825</v>
      </c>
      <c r="S7820" s="311" t="s">
        <v>26197</v>
      </c>
      <c r="T7820" s="311" t="s">
        <v>27670</v>
      </c>
      <c r="U7820" s="311" t="s">
        <v>26207</v>
      </c>
      <c r="V7820" s="311" t="s">
        <v>26204</v>
      </c>
      <c r="W7820" s="97" t="s">
        <v>23225</v>
      </c>
      <c r="X7820" s="97" t="s">
        <v>41859</v>
      </c>
      <c r="AA7820" s="97" t="str">
        <v>TENNE629.7KN</v>
      </c>
    </row>
    <row r="7821" spans="1:27" s="97" customFormat="1" ht="15" customHeight="1" x14ac:dyDescent="0.35">
      <c r="A7821" s="311" t="s">
        <v>23227</v>
      </c>
      <c r="B7821" s="311" t="s">
        <v>23226</v>
      </c>
      <c r="C7821" s="311" t="s">
        <v>22962</v>
      </c>
      <c r="D7821" s="311" t="s">
        <v>23228</v>
      </c>
      <c r="E7821" s="311"/>
      <c r="F7821" s="311" t="s">
        <v>44</v>
      </c>
      <c r="G7821" s="311"/>
      <c r="H7821" s="311">
        <v>643.29999999999995</v>
      </c>
      <c r="I7821" s="311">
        <v>8965</v>
      </c>
      <c r="J7821" s="311" t="s">
        <v>359</v>
      </c>
      <c r="K7821" s="311">
        <v>35.931939999999997</v>
      </c>
      <c r="L7821" s="311">
        <v>-83.954160000000002</v>
      </c>
      <c r="M7821" s="100" t="s">
        <v>38415</v>
      </c>
      <c r="N7821" s="311" t="s">
        <v>26602</v>
      </c>
      <c r="O7821" s="311" t="s">
        <v>43019</v>
      </c>
      <c r="P7821" s="311">
        <v>2</v>
      </c>
      <c r="Q7821" s="311" t="s">
        <v>32063</v>
      </c>
      <c r="R7821" s="311" t="s">
        <v>25825</v>
      </c>
      <c r="S7821" s="311" t="s">
        <v>26197</v>
      </c>
      <c r="T7821" s="311" t="s">
        <v>27670</v>
      </c>
      <c r="U7821" s="311" t="s">
        <v>26207</v>
      </c>
      <c r="V7821" s="311" t="s">
        <v>26204</v>
      </c>
      <c r="W7821" s="97" t="s">
        <v>43436</v>
      </c>
      <c r="X7821" s="97" t="s">
        <v>30822</v>
      </c>
      <c r="AA7821" s="97" t="str">
        <v>TENNE643.3KN</v>
      </c>
    </row>
    <row r="7822" spans="1:27" s="97" customFormat="1" ht="15" customHeight="1" x14ac:dyDescent="0.35">
      <c r="A7822" s="311" t="s">
        <v>28592</v>
      </c>
      <c r="B7822" s="311" t="s">
        <v>28591</v>
      </c>
      <c r="C7822" s="311" t="s">
        <v>23043</v>
      </c>
      <c r="D7822" s="311" t="s">
        <v>28593</v>
      </c>
      <c r="E7822" s="311"/>
      <c r="F7822" s="311" t="s">
        <v>28994</v>
      </c>
      <c r="G7822" s="311"/>
      <c r="H7822" s="311">
        <v>0.3</v>
      </c>
      <c r="I7822" s="311">
        <v>0.05</v>
      </c>
      <c r="J7822" s="311" t="s">
        <v>359</v>
      </c>
      <c r="K7822" s="311">
        <v>35.956553</v>
      </c>
      <c r="L7822" s="311">
        <v>-83.868684999999999</v>
      </c>
      <c r="M7822" s="100" t="s">
        <v>38415</v>
      </c>
      <c r="N7822" s="311" t="s">
        <v>26602</v>
      </c>
      <c r="O7822" s="311" t="s">
        <v>43019</v>
      </c>
      <c r="P7822" s="311">
        <v>2</v>
      </c>
      <c r="Q7822" s="311" t="s">
        <v>34010</v>
      </c>
      <c r="R7822" s="311" t="s">
        <v>25825</v>
      </c>
      <c r="S7822" s="311" t="s">
        <v>26197</v>
      </c>
      <c r="T7822" s="311"/>
      <c r="U7822" s="311" t="s">
        <v>26198</v>
      </c>
      <c r="V7822" s="311" t="s">
        <v>26204</v>
      </c>
      <c r="W7822" s="97" t="s">
        <v>43315</v>
      </c>
      <c r="X7822" s="97" t="s">
        <v>29611</v>
      </c>
      <c r="AA7822" s="97" t="str">
        <v>TENNE651.0T0.3KN</v>
      </c>
    </row>
    <row r="7823" spans="1:27" s="97" customFormat="1" ht="15" customHeight="1" x14ac:dyDescent="0.35">
      <c r="A7823" s="311" t="s">
        <v>28597</v>
      </c>
      <c r="B7823" s="311" t="s">
        <v>28596</v>
      </c>
      <c r="C7823" s="311" t="s">
        <v>36203</v>
      </c>
      <c r="D7823" s="311" t="s">
        <v>28598</v>
      </c>
      <c r="E7823" s="311"/>
      <c r="F7823" s="311" t="s">
        <v>44</v>
      </c>
      <c r="G7823" s="311"/>
      <c r="H7823" s="311">
        <v>0.5</v>
      </c>
      <c r="I7823" s="311">
        <v>0.28999999999999998</v>
      </c>
      <c r="J7823" s="311" t="s">
        <v>359</v>
      </c>
      <c r="K7823" s="311">
        <v>35.949691000000001</v>
      </c>
      <c r="L7823" s="311">
        <v>-83.853727000000006</v>
      </c>
      <c r="M7823" s="100" t="s">
        <v>38415</v>
      </c>
      <c r="N7823" s="311" t="s">
        <v>26602</v>
      </c>
      <c r="O7823" s="311" t="s">
        <v>43019</v>
      </c>
      <c r="P7823" s="311">
        <v>2</v>
      </c>
      <c r="Q7823" s="311" t="s">
        <v>34010</v>
      </c>
      <c r="R7823" s="311" t="s">
        <v>25825</v>
      </c>
      <c r="S7823" s="311" t="s">
        <v>26197</v>
      </c>
      <c r="T7823" s="311"/>
      <c r="U7823" s="311" t="s">
        <v>26198</v>
      </c>
      <c r="V7823" s="311" t="s">
        <v>26204</v>
      </c>
      <c r="W7823" s="97" t="s">
        <v>43326</v>
      </c>
      <c r="X7823" s="97" t="s">
        <v>29611</v>
      </c>
      <c r="AA7823" s="97" t="str">
        <v>TENNE651.6T0.5KN</v>
      </c>
    </row>
    <row r="7824" spans="1:27" s="97" customFormat="1" ht="15" customHeight="1" x14ac:dyDescent="0.35">
      <c r="A7824" s="311" t="s">
        <v>23230</v>
      </c>
      <c r="B7824" s="311" t="s">
        <v>23229</v>
      </c>
      <c r="C7824" s="311" t="s">
        <v>22962</v>
      </c>
      <c r="D7824" s="311" t="s">
        <v>40335</v>
      </c>
      <c r="E7824" s="311"/>
      <c r="F7824" s="311" t="s">
        <v>44</v>
      </c>
      <c r="G7824" s="311"/>
      <c r="H7824" s="311">
        <v>652</v>
      </c>
      <c r="I7824" s="311">
        <v>5125</v>
      </c>
      <c r="J7824" s="311" t="s">
        <v>359</v>
      </c>
      <c r="K7824" s="311">
        <v>35.9587</v>
      </c>
      <c r="L7824" s="311">
        <v>-83.850700000000003</v>
      </c>
      <c r="M7824" s="100" t="s">
        <v>38415</v>
      </c>
      <c r="N7824" s="311" t="s">
        <v>26602</v>
      </c>
      <c r="O7824" s="311" t="s">
        <v>43019</v>
      </c>
      <c r="P7824" s="311">
        <v>2</v>
      </c>
      <c r="Q7824" s="311" t="s">
        <v>34010</v>
      </c>
      <c r="R7824" s="311" t="s">
        <v>25825</v>
      </c>
      <c r="S7824" s="311" t="s">
        <v>26197</v>
      </c>
      <c r="T7824" s="311" t="s">
        <v>27670</v>
      </c>
      <c r="U7824" s="311" t="s">
        <v>26207</v>
      </c>
      <c r="V7824" s="311" t="s">
        <v>26204</v>
      </c>
      <c r="W7824" s="97" t="s">
        <v>23231</v>
      </c>
      <c r="X7824" s="97" t="s">
        <v>29721</v>
      </c>
      <c r="AA7824" s="97" t="str">
        <v>TENNE652.0KN</v>
      </c>
    </row>
    <row r="7825" spans="1:27" s="97" customFormat="1" ht="15" customHeight="1" x14ac:dyDescent="0.35">
      <c r="A7825" s="311" t="s">
        <v>28600</v>
      </c>
      <c r="B7825" s="311" t="s">
        <v>28599</v>
      </c>
      <c r="C7825" s="311" t="s">
        <v>28601</v>
      </c>
      <c r="D7825" s="311" t="s">
        <v>28598</v>
      </c>
      <c r="E7825" s="311"/>
      <c r="F7825" s="311" t="s">
        <v>44</v>
      </c>
      <c r="G7825" s="311"/>
      <c r="H7825" s="311">
        <v>0.6</v>
      </c>
      <c r="I7825" s="311">
        <v>1.84</v>
      </c>
      <c r="J7825" s="311" t="s">
        <v>359</v>
      </c>
      <c r="K7825" s="311">
        <v>35.937081999999997</v>
      </c>
      <c r="L7825" s="311">
        <v>-83.848371999999998</v>
      </c>
      <c r="M7825" s="100" t="s">
        <v>38394</v>
      </c>
      <c r="N7825" s="311" t="s">
        <v>26308</v>
      </c>
      <c r="O7825" s="311" t="s">
        <v>43038</v>
      </c>
      <c r="P7825" s="311">
        <v>5</v>
      </c>
      <c r="Q7825" s="311" t="s">
        <v>34011</v>
      </c>
      <c r="R7825" s="311" t="s">
        <v>25825</v>
      </c>
      <c r="S7825" s="311" t="s">
        <v>26197</v>
      </c>
      <c r="T7825" s="311"/>
      <c r="U7825" s="311" t="s">
        <v>26198</v>
      </c>
      <c r="V7825" s="311" t="s">
        <v>26204</v>
      </c>
      <c r="W7825" s="97" t="s">
        <v>43322</v>
      </c>
      <c r="X7825" s="97" t="s">
        <v>29611</v>
      </c>
      <c r="AA7825" s="97" t="str">
        <v>TENNE653.5T0.6KN</v>
      </c>
    </row>
    <row r="7826" spans="1:27" s="97" customFormat="1" ht="15" customHeight="1" x14ac:dyDescent="0.35">
      <c r="A7826" s="311" t="s">
        <v>23233</v>
      </c>
      <c r="B7826" s="311" t="s">
        <v>23232</v>
      </c>
      <c r="C7826" s="311" t="s">
        <v>23234</v>
      </c>
      <c r="D7826" s="311" t="s">
        <v>23235</v>
      </c>
      <c r="E7826" s="311"/>
      <c r="F7826" s="311" t="s">
        <v>29083</v>
      </c>
      <c r="G7826" s="311"/>
      <c r="H7826" s="311">
        <v>0.1</v>
      </c>
      <c r="I7826" s="311">
        <v>9.0399999999999991</v>
      </c>
      <c r="J7826" s="311" t="s">
        <v>22</v>
      </c>
      <c r="K7826" s="311">
        <v>36.41093</v>
      </c>
      <c r="L7826" s="311">
        <v>-87.928330000000003</v>
      </c>
      <c r="M7826" s="100" t="s">
        <v>38392</v>
      </c>
      <c r="N7826" s="311" t="s">
        <v>26221</v>
      </c>
      <c r="O7826" s="311" t="s">
        <v>42355</v>
      </c>
      <c r="P7826" s="311">
        <v>3</v>
      </c>
      <c r="Q7826" s="311" t="s">
        <v>34012</v>
      </c>
      <c r="R7826" s="311" t="s">
        <v>25829</v>
      </c>
      <c r="S7826" s="311" t="s">
        <v>26197</v>
      </c>
      <c r="T7826" s="311"/>
      <c r="U7826" s="311" t="s">
        <v>26198</v>
      </c>
      <c r="V7826" s="311" t="s">
        <v>26199</v>
      </c>
      <c r="X7826" s="97" t="s">
        <v>29723</v>
      </c>
      <c r="AA7826" s="97" t="str">
        <v>TERRA000.1ST</v>
      </c>
    </row>
    <row r="7827" spans="1:27" s="97" customFormat="1" ht="15" customHeight="1" x14ac:dyDescent="0.35">
      <c r="A7827" s="311" t="s">
        <v>23237</v>
      </c>
      <c r="B7827" s="311" t="s">
        <v>23236</v>
      </c>
      <c r="C7827" s="311" t="s">
        <v>7646</v>
      </c>
      <c r="D7827" s="311" t="s">
        <v>23238</v>
      </c>
      <c r="E7827" s="311"/>
      <c r="F7827" s="311" t="s">
        <v>29083</v>
      </c>
      <c r="G7827" s="311"/>
      <c r="H7827" s="311">
        <v>0.4</v>
      </c>
      <c r="I7827" s="311">
        <v>3.68</v>
      </c>
      <c r="J7827" s="311" t="s">
        <v>2522</v>
      </c>
      <c r="K7827" s="311">
        <v>35.809722000000001</v>
      </c>
      <c r="L7827" s="311">
        <v>-87.805555999999996</v>
      </c>
      <c r="M7827" s="100" t="s">
        <v>38391</v>
      </c>
      <c r="N7827" s="311" t="s">
        <v>26220</v>
      </c>
      <c r="O7827" s="311" t="s">
        <v>42618</v>
      </c>
      <c r="P7827" s="311">
        <v>5</v>
      </c>
      <c r="Q7827" s="311" t="s">
        <v>34013</v>
      </c>
      <c r="R7827" s="311" t="s">
        <v>25808</v>
      </c>
      <c r="S7827" s="311" t="s">
        <v>26197</v>
      </c>
      <c r="T7827" s="311"/>
      <c r="U7827" s="311" t="s">
        <v>26198</v>
      </c>
      <c r="V7827" s="311" t="s">
        <v>26199</v>
      </c>
      <c r="X7827" s="97" t="s">
        <v>36204</v>
      </c>
      <c r="AA7827" s="97" t="str">
        <v>TERRA000.4PE</v>
      </c>
    </row>
    <row r="7828" spans="1:27" s="97" customFormat="1" ht="15" customHeight="1" x14ac:dyDescent="0.35">
      <c r="A7828" s="311" t="s">
        <v>29396</v>
      </c>
      <c r="B7828" s="311" t="s">
        <v>7644</v>
      </c>
      <c r="C7828" s="311" t="s">
        <v>7646</v>
      </c>
      <c r="D7828" s="311" t="s">
        <v>7647</v>
      </c>
      <c r="E7828" s="311" t="s">
        <v>27066</v>
      </c>
      <c r="F7828" s="311" t="s">
        <v>27</v>
      </c>
      <c r="G7828" s="311"/>
      <c r="H7828" s="311">
        <v>1.65</v>
      </c>
      <c r="I7828" s="311">
        <v>47.1</v>
      </c>
      <c r="J7828" s="311" t="s">
        <v>896</v>
      </c>
      <c r="K7828" s="311">
        <v>36.486660000000001</v>
      </c>
      <c r="L7828" s="311">
        <v>-88.485830000000007</v>
      </c>
      <c r="M7828" s="100" t="s">
        <v>38448</v>
      </c>
      <c r="N7828" s="311" t="s">
        <v>619</v>
      </c>
      <c r="O7828" s="311" t="s">
        <v>42879</v>
      </c>
      <c r="P7828" s="311">
        <v>5</v>
      </c>
      <c r="Q7828" s="311" t="s">
        <v>27093</v>
      </c>
      <c r="R7828" s="311" t="s">
        <v>25816</v>
      </c>
      <c r="S7828" s="311" t="s">
        <v>26197</v>
      </c>
      <c r="T7828" s="311"/>
      <c r="U7828" s="311" t="s">
        <v>26198</v>
      </c>
      <c r="V7828" s="311" t="s">
        <v>26199</v>
      </c>
      <c r="W7828" s="97" t="s">
        <v>7645</v>
      </c>
      <c r="X7828" s="97" t="s">
        <v>36205</v>
      </c>
      <c r="AA7828" s="97" t="str">
        <v>TERRA001.6HN</v>
      </c>
    </row>
    <row r="7829" spans="1:27" s="97" customFormat="1" ht="15" customHeight="1" x14ac:dyDescent="0.35">
      <c r="A7829" s="311" t="s">
        <v>23240</v>
      </c>
      <c r="B7829" s="311" t="s">
        <v>23239</v>
      </c>
      <c r="C7829" s="311" t="s">
        <v>23241</v>
      </c>
      <c r="D7829" s="311" t="s">
        <v>23242</v>
      </c>
      <c r="E7829" s="311"/>
      <c r="F7829" s="311" t="s">
        <v>27</v>
      </c>
      <c r="G7829" s="311"/>
      <c r="H7829" s="311">
        <v>0.6</v>
      </c>
      <c r="I7829" s="311">
        <v>2.88</v>
      </c>
      <c r="J7829" s="311" t="s">
        <v>207</v>
      </c>
      <c r="K7829" s="311">
        <v>36.236379999999997</v>
      </c>
      <c r="L7829" s="311">
        <v>-88.737859999999998</v>
      </c>
      <c r="M7829" s="100" t="s">
        <v>38404</v>
      </c>
      <c r="N7829" s="311" t="s">
        <v>26243</v>
      </c>
      <c r="O7829" s="311" t="s">
        <v>42686</v>
      </c>
      <c r="P7829" s="311">
        <v>5</v>
      </c>
      <c r="Q7829" s="311" t="s">
        <v>28602</v>
      </c>
      <c r="R7829" s="311" t="s">
        <v>25816</v>
      </c>
      <c r="S7829" s="311" t="s">
        <v>26197</v>
      </c>
      <c r="T7829" s="311"/>
      <c r="U7829" s="311" t="s">
        <v>26198</v>
      </c>
      <c r="V7829" s="311" t="s">
        <v>26199</v>
      </c>
      <c r="AA7829" s="97" t="str">
        <v>TERRE000.6WY</v>
      </c>
    </row>
    <row r="7830" spans="1:27" s="97" customFormat="1" ht="15" customHeight="1" x14ac:dyDescent="0.35">
      <c r="A7830" s="311" t="s">
        <v>23244</v>
      </c>
      <c r="B7830" s="311" t="s">
        <v>23243</v>
      </c>
      <c r="C7830" s="311" t="s">
        <v>23241</v>
      </c>
      <c r="D7830" s="311" t="s">
        <v>23245</v>
      </c>
      <c r="E7830" s="311"/>
      <c r="F7830" s="311" t="s">
        <v>33</v>
      </c>
      <c r="G7830" s="311"/>
      <c r="H7830" s="311">
        <v>3.6</v>
      </c>
      <c r="I7830" s="311">
        <v>0.6</v>
      </c>
      <c r="J7830" s="311" t="s">
        <v>34</v>
      </c>
      <c r="K7830" s="311">
        <v>35.755200000000002</v>
      </c>
      <c r="L7830" s="311">
        <v>-87.026600000000002</v>
      </c>
      <c r="M7830" s="100" t="s">
        <v>38382</v>
      </c>
      <c r="N7830" s="311" t="s">
        <v>26210</v>
      </c>
      <c r="O7830" s="311" t="s">
        <v>42766</v>
      </c>
      <c r="P7830" s="311">
        <v>3</v>
      </c>
      <c r="Q7830" s="311" t="s">
        <v>34014</v>
      </c>
      <c r="R7830" s="311" t="s">
        <v>25808</v>
      </c>
      <c r="S7830" s="311" t="s">
        <v>26197</v>
      </c>
      <c r="T7830" s="311"/>
      <c r="U7830" s="311" t="s">
        <v>26198</v>
      </c>
      <c r="V7830" s="311" t="s">
        <v>26199</v>
      </c>
      <c r="AA7830" s="97" t="str">
        <v>TERRE003.6MY</v>
      </c>
    </row>
    <row r="7831" spans="1:27" s="97" customFormat="1" ht="15" customHeight="1" x14ac:dyDescent="0.35">
      <c r="A7831" s="311" t="s">
        <v>23247</v>
      </c>
      <c r="B7831" s="311" t="s">
        <v>23246</v>
      </c>
      <c r="C7831" s="311" t="s">
        <v>23248</v>
      </c>
      <c r="D7831" s="311" t="s">
        <v>23249</v>
      </c>
      <c r="E7831" s="311"/>
      <c r="F7831" s="311" t="s">
        <v>28994</v>
      </c>
      <c r="G7831" s="311"/>
      <c r="H7831" s="311">
        <v>0.8</v>
      </c>
      <c r="I7831" s="311">
        <v>4.9800000000000004</v>
      </c>
      <c r="J7831" s="311" t="s">
        <v>68</v>
      </c>
      <c r="K7831" s="311">
        <v>36.4617</v>
      </c>
      <c r="L7831" s="311">
        <v>-82.830600000000004</v>
      </c>
      <c r="M7831" s="100" t="s">
        <v>38388</v>
      </c>
      <c r="N7831" s="311" t="s">
        <v>18813</v>
      </c>
      <c r="O7831" s="311" t="s">
        <v>42114</v>
      </c>
      <c r="P7831" s="311">
        <v>4</v>
      </c>
      <c r="Q7831" s="311" t="s">
        <v>34015</v>
      </c>
      <c r="R7831" s="311" t="s">
        <v>25821</v>
      </c>
      <c r="S7831" s="311" t="s">
        <v>26197</v>
      </c>
      <c r="T7831" s="311"/>
      <c r="U7831" s="311" t="s">
        <v>26198</v>
      </c>
      <c r="V7831" s="311" t="s">
        <v>26204</v>
      </c>
      <c r="W7831" s="97" t="s">
        <v>23247</v>
      </c>
      <c r="X7831" s="97" t="s">
        <v>30526</v>
      </c>
      <c r="AA7831" s="97" t="str">
        <v>TERRI000.8HS</v>
      </c>
    </row>
    <row r="7832" spans="1:27" s="97" customFormat="1" ht="15" customHeight="1" x14ac:dyDescent="0.35">
      <c r="A7832" s="311" t="s">
        <v>23251</v>
      </c>
      <c r="B7832" s="311" t="s">
        <v>23250</v>
      </c>
      <c r="C7832" s="311" t="s">
        <v>38181</v>
      </c>
      <c r="D7832" s="311" t="s">
        <v>23252</v>
      </c>
      <c r="E7832" s="311"/>
      <c r="F7832" s="311" t="s">
        <v>28985</v>
      </c>
      <c r="G7832" s="311"/>
      <c r="H7832" s="311">
        <v>0.6</v>
      </c>
      <c r="I7832" s="311">
        <v>32.5</v>
      </c>
      <c r="J7832" s="311" t="s">
        <v>346</v>
      </c>
      <c r="K7832" s="311">
        <v>35.907200000000003</v>
      </c>
      <c r="L7832" s="311">
        <v>-83.0244</v>
      </c>
      <c r="M7832" s="100" t="s">
        <v>38421</v>
      </c>
      <c r="N7832" s="311" t="s">
        <v>26264</v>
      </c>
      <c r="O7832" s="311" t="s">
        <v>43126</v>
      </c>
      <c r="P7832" s="311">
        <v>5</v>
      </c>
      <c r="Q7832" s="311" t="s">
        <v>28603</v>
      </c>
      <c r="R7832" s="311" t="s">
        <v>25825</v>
      </c>
      <c r="S7832" s="311" t="s">
        <v>26197</v>
      </c>
      <c r="T7832" s="311"/>
      <c r="U7832" s="311" t="s">
        <v>26198</v>
      </c>
      <c r="V7832" s="311" t="s">
        <v>26204</v>
      </c>
      <c r="W7832" s="97" t="s">
        <v>36206</v>
      </c>
      <c r="X7832" s="97" t="s">
        <v>36207</v>
      </c>
      <c r="AA7832" s="97" t="str">
        <v>TFBIG000.6CO</v>
      </c>
    </row>
    <row r="7833" spans="1:27" s="97" customFormat="1" ht="15" customHeight="1" x14ac:dyDescent="0.35">
      <c r="A7833" s="97" t="s">
        <v>41860</v>
      </c>
      <c r="B7833" s="97" t="s">
        <v>41861</v>
      </c>
      <c r="C7833" s="97" t="s">
        <v>38181</v>
      </c>
      <c r="D7833" s="97" t="s">
        <v>41862</v>
      </c>
      <c r="F7833" s="97" t="s">
        <v>28985</v>
      </c>
      <c r="H7833" s="98">
        <v>8.6999999999999993</v>
      </c>
      <c r="I7833" s="98">
        <v>2.0299999999999998</v>
      </c>
      <c r="J7833" s="97" t="s">
        <v>346</v>
      </c>
      <c r="K7833" s="98">
        <v>35.828605000000003</v>
      </c>
      <c r="L7833" s="98">
        <v>-82.964624999999998</v>
      </c>
      <c r="M7833" s="314" t="s">
        <v>38421</v>
      </c>
      <c r="N7833" s="97" t="s">
        <v>26264</v>
      </c>
      <c r="O7833" s="97" t="s">
        <v>41863</v>
      </c>
      <c r="P7833" s="98">
        <v>5</v>
      </c>
      <c r="Q7833" s="97" t="s">
        <v>41864</v>
      </c>
      <c r="R7833" s="97" t="s">
        <v>25825</v>
      </c>
      <c r="S7833" s="97" t="s">
        <v>26197</v>
      </c>
      <c r="U7833" s="97" t="s">
        <v>26198</v>
      </c>
      <c r="V7833" s="97" t="s">
        <v>26204</v>
      </c>
      <c r="W7833" s="97" t="s">
        <v>41865</v>
      </c>
      <c r="X7833" s="97" t="s">
        <v>40633</v>
      </c>
      <c r="AA7833" s="97" t="str">
        <v>TFBIG008.7CO</v>
      </c>
    </row>
    <row r="7834" spans="1:27" s="97" customFormat="1" ht="15" customHeight="1" x14ac:dyDescent="0.35">
      <c r="A7834" s="311" t="s">
        <v>23254</v>
      </c>
      <c r="B7834" s="311" t="s">
        <v>23253</v>
      </c>
      <c r="C7834" s="311" t="s">
        <v>23255</v>
      </c>
      <c r="D7834" s="311" t="s">
        <v>23256</v>
      </c>
      <c r="E7834" s="311"/>
      <c r="F7834" s="311" t="s">
        <v>28994</v>
      </c>
      <c r="G7834" s="311"/>
      <c r="H7834" s="311">
        <v>1.8</v>
      </c>
      <c r="I7834" s="311">
        <v>4.2300000000000004</v>
      </c>
      <c r="J7834" s="311" t="s">
        <v>1514</v>
      </c>
      <c r="K7834" s="311">
        <v>35.361710000000002</v>
      </c>
      <c r="L7834" s="311">
        <v>-84.553100000000001</v>
      </c>
      <c r="M7834" s="100" t="s">
        <v>38384</v>
      </c>
      <c r="N7834" s="311" t="s">
        <v>26211</v>
      </c>
      <c r="O7834" s="311" t="s">
        <v>43112</v>
      </c>
      <c r="P7834" s="311">
        <v>2</v>
      </c>
      <c r="Q7834" s="311" t="s">
        <v>28604</v>
      </c>
      <c r="R7834" s="311" t="s">
        <v>25802</v>
      </c>
      <c r="S7834" s="311" t="s">
        <v>26197</v>
      </c>
      <c r="T7834" s="311"/>
      <c r="U7834" s="311" t="s">
        <v>26198</v>
      </c>
      <c r="V7834" s="311" t="s">
        <v>26204</v>
      </c>
      <c r="AA7834" s="97" t="str">
        <v>TFOEM001.8MM</v>
      </c>
    </row>
    <row r="7835" spans="1:27" s="97" customFormat="1" ht="15" customHeight="1" x14ac:dyDescent="0.35">
      <c r="A7835" s="311" t="s">
        <v>23258</v>
      </c>
      <c r="B7835" s="311" t="s">
        <v>23257</v>
      </c>
      <c r="C7835" s="311" t="s">
        <v>23259</v>
      </c>
      <c r="D7835" s="311" t="s">
        <v>23260</v>
      </c>
      <c r="E7835" s="311"/>
      <c r="F7835" s="311" t="s">
        <v>44</v>
      </c>
      <c r="G7835" s="311"/>
      <c r="H7835" s="311">
        <v>0.1</v>
      </c>
      <c r="I7835" s="311">
        <v>1.1399999999999999</v>
      </c>
      <c r="J7835" s="311" t="s">
        <v>68</v>
      </c>
      <c r="K7835" s="311">
        <v>36.348100000000002</v>
      </c>
      <c r="L7835" s="311">
        <v>-83.011899999999997</v>
      </c>
      <c r="M7835" s="100" t="s">
        <v>38388</v>
      </c>
      <c r="N7835" s="311" t="s">
        <v>18813</v>
      </c>
      <c r="O7835" s="311" t="s">
        <v>42591</v>
      </c>
      <c r="P7835" s="311">
        <v>4</v>
      </c>
      <c r="Q7835" s="311" t="s">
        <v>28605</v>
      </c>
      <c r="R7835" s="311" t="s">
        <v>25821</v>
      </c>
      <c r="S7835" s="311" t="s">
        <v>26197</v>
      </c>
      <c r="T7835" s="311"/>
      <c r="U7835" s="311" t="s">
        <v>26198</v>
      </c>
      <c r="V7835" s="311" t="s">
        <v>26204</v>
      </c>
      <c r="AA7835" s="97" t="str">
        <v>TFORK000.1HS</v>
      </c>
    </row>
    <row r="7836" spans="1:27" s="97" customFormat="1" ht="15" customHeight="1" x14ac:dyDescent="0.35">
      <c r="A7836" s="311" t="s">
        <v>23262</v>
      </c>
      <c r="B7836" s="311" t="s">
        <v>23261</v>
      </c>
      <c r="C7836" s="311" t="s">
        <v>23263</v>
      </c>
      <c r="D7836" s="311" t="s">
        <v>23264</v>
      </c>
      <c r="E7836" s="311"/>
      <c r="F7836" s="311" t="s">
        <v>44</v>
      </c>
      <c r="G7836" s="311"/>
      <c r="H7836" s="311">
        <v>0.1</v>
      </c>
      <c r="I7836" s="311">
        <v>3.27</v>
      </c>
      <c r="J7836" s="311" t="s">
        <v>766</v>
      </c>
      <c r="K7836" s="311">
        <v>35.292659999999998</v>
      </c>
      <c r="L7836" s="311">
        <v>-85.059950000000001</v>
      </c>
      <c r="M7836" s="100" t="s">
        <v>38386</v>
      </c>
      <c r="N7836" s="311" t="s">
        <v>29084</v>
      </c>
      <c r="O7836" s="311" t="s">
        <v>43437</v>
      </c>
      <c r="P7836" s="311">
        <v>3</v>
      </c>
      <c r="Q7836" s="311" t="s">
        <v>34016</v>
      </c>
      <c r="R7836" s="311" t="s">
        <v>25802</v>
      </c>
      <c r="S7836" s="311" t="s">
        <v>26197</v>
      </c>
      <c r="T7836" s="311"/>
      <c r="U7836" s="311" t="s">
        <v>26198</v>
      </c>
      <c r="V7836" s="311" t="s">
        <v>26204</v>
      </c>
      <c r="AA7836" s="97" t="str">
        <v>THATC000.1HM</v>
      </c>
    </row>
    <row r="7837" spans="1:27" s="97" customFormat="1" ht="15" customHeight="1" x14ac:dyDescent="0.35">
      <c r="A7837" s="311" t="s">
        <v>23266</v>
      </c>
      <c r="B7837" s="311" t="s">
        <v>23265</v>
      </c>
      <c r="C7837" s="311" t="s">
        <v>23267</v>
      </c>
      <c r="D7837" s="311" t="s">
        <v>23268</v>
      </c>
      <c r="E7837" s="311"/>
      <c r="F7837" s="311" t="s">
        <v>115</v>
      </c>
      <c r="G7837" s="311"/>
      <c r="H7837" s="311">
        <v>0.1</v>
      </c>
      <c r="I7837" s="311">
        <v>0.11</v>
      </c>
      <c r="J7837" s="311" t="s">
        <v>583</v>
      </c>
      <c r="K7837" s="311">
        <v>35.11983</v>
      </c>
      <c r="L7837" s="311">
        <v>-85.592399999999998</v>
      </c>
      <c r="M7837" s="100" t="s">
        <v>38393</v>
      </c>
      <c r="N7837" s="311" t="s">
        <v>59</v>
      </c>
      <c r="O7837" s="311" t="s">
        <v>42453</v>
      </c>
      <c r="P7837" s="311">
        <v>5</v>
      </c>
      <c r="Q7837" s="311" t="s">
        <v>40336</v>
      </c>
      <c r="R7837" s="311" t="s">
        <v>25802</v>
      </c>
      <c r="S7837" s="311" t="s">
        <v>26197</v>
      </c>
      <c r="T7837" s="311"/>
      <c r="U7837" s="311" t="s">
        <v>26198</v>
      </c>
      <c r="V7837" s="311" t="s">
        <v>26199</v>
      </c>
      <c r="X7837" s="97" t="s">
        <v>36208</v>
      </c>
      <c r="AA7837" s="97" t="str">
        <v>THE000.1MI</v>
      </c>
    </row>
    <row r="7838" spans="1:27" s="97" customFormat="1" ht="15" customHeight="1" x14ac:dyDescent="0.35">
      <c r="A7838" s="311" t="s">
        <v>23270</v>
      </c>
      <c r="B7838" s="311" t="s">
        <v>23269</v>
      </c>
      <c r="C7838" s="311" t="s">
        <v>23271</v>
      </c>
      <c r="D7838" s="311" t="s">
        <v>23272</v>
      </c>
      <c r="E7838" s="311"/>
      <c r="F7838" s="311" t="s">
        <v>28983</v>
      </c>
      <c r="G7838" s="311"/>
      <c r="H7838" s="311">
        <v>0.1</v>
      </c>
      <c r="I7838" s="311">
        <v>0.21</v>
      </c>
      <c r="J7838" s="311" t="s">
        <v>15</v>
      </c>
      <c r="K7838" s="311">
        <v>35.678629999999998</v>
      </c>
      <c r="L7838" s="311">
        <v>-83.727140000000006</v>
      </c>
      <c r="M7838" s="100" t="s">
        <v>38415</v>
      </c>
      <c r="N7838" s="311" t="s">
        <v>26602</v>
      </c>
      <c r="O7838" s="311" t="s">
        <v>42744</v>
      </c>
      <c r="P7838" s="311">
        <v>2</v>
      </c>
      <c r="Q7838" s="311" t="s">
        <v>32286</v>
      </c>
      <c r="R7838" s="311" t="s">
        <v>25825</v>
      </c>
      <c r="S7838" s="311" t="s">
        <v>26197</v>
      </c>
      <c r="T7838" s="311"/>
      <c r="U7838" s="311" t="s">
        <v>26198</v>
      </c>
      <c r="V7838" s="311" t="s">
        <v>26204</v>
      </c>
      <c r="AA7838" s="97" t="str">
        <v>THENR000.1BT</v>
      </c>
    </row>
    <row r="7839" spans="1:27" s="97" customFormat="1" ht="15" customHeight="1" x14ac:dyDescent="0.35">
      <c r="A7839" s="311" t="s">
        <v>23274</v>
      </c>
      <c r="B7839" s="311" t="s">
        <v>23273</v>
      </c>
      <c r="C7839" s="311" t="s">
        <v>23275</v>
      </c>
      <c r="D7839" s="311" t="s">
        <v>23276</v>
      </c>
      <c r="E7839" s="311"/>
      <c r="F7839" s="311" t="s">
        <v>75</v>
      </c>
      <c r="G7839" s="311"/>
      <c r="H7839" s="311">
        <v>2</v>
      </c>
      <c r="I7839" s="311">
        <v>3.91</v>
      </c>
      <c r="J7839" s="311" t="s">
        <v>1391</v>
      </c>
      <c r="K7839" s="311">
        <v>35.658940000000001</v>
      </c>
      <c r="L7839" s="311">
        <v>-86.738079999999997</v>
      </c>
      <c r="M7839" s="100" t="s">
        <v>38389</v>
      </c>
      <c r="N7839" s="311" t="s">
        <v>26217</v>
      </c>
      <c r="O7839" s="311" t="s">
        <v>42956</v>
      </c>
      <c r="P7839" s="311">
        <v>4</v>
      </c>
      <c r="Q7839" s="311" t="s">
        <v>28607</v>
      </c>
      <c r="R7839" s="311" t="s">
        <v>25808</v>
      </c>
      <c r="S7839" s="311" t="s">
        <v>26197</v>
      </c>
      <c r="T7839" s="311"/>
      <c r="U7839" s="311" t="s">
        <v>26198</v>
      </c>
      <c r="V7839" s="311" t="s">
        <v>26199</v>
      </c>
      <c r="X7839" s="97" t="s">
        <v>36209</v>
      </c>
      <c r="AA7839" s="97" t="str">
        <v>THICK002.0ML</v>
      </c>
    </row>
    <row r="7840" spans="1:27" s="97" customFormat="1" ht="15" customHeight="1" x14ac:dyDescent="0.35">
      <c r="A7840" s="97" t="s">
        <v>38182</v>
      </c>
      <c r="B7840" s="97" t="s">
        <v>38183</v>
      </c>
      <c r="C7840" s="97" t="s">
        <v>38184</v>
      </c>
      <c r="D7840" s="97" t="s">
        <v>38185</v>
      </c>
      <c r="F7840" s="97" t="s">
        <v>44</v>
      </c>
      <c r="H7840" s="98">
        <v>0.7</v>
      </c>
      <c r="I7840" s="98">
        <v>0.11</v>
      </c>
      <c r="J7840" s="97" t="s">
        <v>359</v>
      </c>
      <c r="K7840" s="98">
        <v>35.994390000000003</v>
      </c>
      <c r="L7840" s="98">
        <v>-84.012540000000001</v>
      </c>
      <c r="M7840" s="314" t="s">
        <v>38415</v>
      </c>
      <c r="N7840" s="97" t="s">
        <v>26602</v>
      </c>
      <c r="O7840" s="97" t="s">
        <v>42892</v>
      </c>
      <c r="P7840" s="98">
        <v>2</v>
      </c>
      <c r="Q7840" s="97" t="s">
        <v>28608</v>
      </c>
      <c r="R7840" s="97" t="s">
        <v>25825</v>
      </c>
      <c r="S7840" s="97" t="s">
        <v>26197</v>
      </c>
      <c r="U7840" s="97" t="s">
        <v>26198</v>
      </c>
      <c r="V7840" s="97" t="s">
        <v>26204</v>
      </c>
      <c r="AA7840" s="97" t="str">
        <v>THIRD0.7T7.3KN</v>
      </c>
    </row>
    <row r="7841" spans="1:27" s="97" customFormat="1" ht="15" customHeight="1" x14ac:dyDescent="0.35">
      <c r="A7841" s="97" t="s">
        <v>40337</v>
      </c>
      <c r="B7841" s="97" t="s">
        <v>40338</v>
      </c>
      <c r="C7841" s="97" t="s">
        <v>40339</v>
      </c>
      <c r="D7841" s="97" t="s">
        <v>40340</v>
      </c>
      <c r="F7841" s="97" t="s">
        <v>44</v>
      </c>
      <c r="H7841" s="98">
        <v>0.8</v>
      </c>
      <c r="I7841" s="98">
        <v>16.899999999999999</v>
      </c>
      <c r="J7841" s="97" t="s">
        <v>359</v>
      </c>
      <c r="K7841" s="98">
        <v>35.951498999999998</v>
      </c>
      <c r="L7841" s="98">
        <v>-83.941057000000001</v>
      </c>
      <c r="M7841" s="314" t="s">
        <v>38415</v>
      </c>
      <c r="N7841" s="97" t="s">
        <v>26602</v>
      </c>
      <c r="O7841" s="97" t="s">
        <v>40341</v>
      </c>
      <c r="P7841" s="98">
        <v>2</v>
      </c>
      <c r="Q7841" s="97" t="s">
        <v>28608</v>
      </c>
      <c r="R7841" s="97" t="s">
        <v>25825</v>
      </c>
      <c r="S7841" s="97" t="s">
        <v>26197</v>
      </c>
      <c r="U7841" s="97" t="s">
        <v>26198</v>
      </c>
      <c r="V7841" s="97" t="s">
        <v>26204</v>
      </c>
      <c r="X7841" s="97" t="s">
        <v>40168</v>
      </c>
      <c r="AA7841" s="97" t="str">
        <v>THIRD000.8KN</v>
      </c>
    </row>
    <row r="7842" spans="1:27" s="97" customFormat="1" ht="15" customHeight="1" x14ac:dyDescent="0.35">
      <c r="A7842" s="311" t="s">
        <v>23278</v>
      </c>
      <c r="B7842" s="311" t="s">
        <v>23277</v>
      </c>
      <c r="C7842" s="311" t="s">
        <v>23279</v>
      </c>
      <c r="D7842" s="311" t="s">
        <v>23280</v>
      </c>
      <c r="E7842" s="311"/>
      <c r="F7842" s="311" t="s">
        <v>44</v>
      </c>
      <c r="G7842" s="311"/>
      <c r="H7842" s="311">
        <v>1</v>
      </c>
      <c r="I7842" s="311">
        <v>16.71</v>
      </c>
      <c r="J7842" s="311" t="s">
        <v>359</v>
      </c>
      <c r="K7842" s="311">
        <v>35.953400000000002</v>
      </c>
      <c r="L7842" s="311">
        <v>-83.941800000000001</v>
      </c>
      <c r="M7842" s="100" t="s">
        <v>38415</v>
      </c>
      <c r="N7842" s="311" t="s">
        <v>26602</v>
      </c>
      <c r="O7842" s="311" t="s">
        <v>42892</v>
      </c>
      <c r="P7842" s="311">
        <v>2</v>
      </c>
      <c r="Q7842" s="311" t="s">
        <v>28608</v>
      </c>
      <c r="R7842" s="311" t="s">
        <v>25825</v>
      </c>
      <c r="S7842" s="311" t="s">
        <v>26197</v>
      </c>
      <c r="T7842" s="311"/>
      <c r="U7842" s="311" t="s">
        <v>26198</v>
      </c>
      <c r="V7842" s="311" t="s">
        <v>26204</v>
      </c>
      <c r="X7842" s="97" t="s">
        <v>29657</v>
      </c>
      <c r="AA7842" s="97" t="str">
        <v>THIRD001.0KN</v>
      </c>
    </row>
    <row r="7843" spans="1:27" s="97" customFormat="1" ht="15" customHeight="1" x14ac:dyDescent="0.35">
      <c r="A7843" s="311" t="s">
        <v>23282</v>
      </c>
      <c r="B7843" s="311" t="s">
        <v>23281</v>
      </c>
      <c r="C7843" s="311" t="s">
        <v>23279</v>
      </c>
      <c r="D7843" s="311" t="s">
        <v>23283</v>
      </c>
      <c r="E7843" s="311"/>
      <c r="F7843" s="311" t="s">
        <v>44</v>
      </c>
      <c r="G7843" s="311"/>
      <c r="H7843" s="311">
        <v>1.5</v>
      </c>
      <c r="I7843" s="311">
        <v>12.95</v>
      </c>
      <c r="J7843" s="311" t="s">
        <v>359</v>
      </c>
      <c r="K7843" s="311">
        <v>35.955100000000002</v>
      </c>
      <c r="L7843" s="311">
        <v>-83.948499999999996</v>
      </c>
      <c r="M7843" s="100" t="s">
        <v>38415</v>
      </c>
      <c r="N7843" s="311" t="s">
        <v>26602</v>
      </c>
      <c r="O7843" s="311" t="s">
        <v>42892</v>
      </c>
      <c r="P7843" s="311">
        <v>2</v>
      </c>
      <c r="Q7843" s="311" t="s">
        <v>28608</v>
      </c>
      <c r="R7843" s="311" t="s">
        <v>25825</v>
      </c>
      <c r="S7843" s="311" t="s">
        <v>26197</v>
      </c>
      <c r="T7843" s="311"/>
      <c r="U7843" s="311" t="s">
        <v>26198</v>
      </c>
      <c r="V7843" s="311" t="s">
        <v>26204</v>
      </c>
      <c r="X7843" s="97" t="s">
        <v>29657</v>
      </c>
      <c r="AA7843" s="97" t="str">
        <v>THIRD001.5KN</v>
      </c>
    </row>
    <row r="7844" spans="1:27" s="97" customFormat="1" ht="15" customHeight="1" x14ac:dyDescent="0.35">
      <c r="A7844" s="311" t="s">
        <v>23285</v>
      </c>
      <c r="B7844" s="311" t="s">
        <v>23284</v>
      </c>
      <c r="C7844" s="311" t="s">
        <v>23279</v>
      </c>
      <c r="D7844" s="311" t="s">
        <v>23286</v>
      </c>
      <c r="E7844" s="311"/>
      <c r="F7844" s="311" t="s">
        <v>44</v>
      </c>
      <c r="G7844" s="311"/>
      <c r="H7844" s="311">
        <v>2.7</v>
      </c>
      <c r="I7844" s="311">
        <v>11.6</v>
      </c>
      <c r="J7844" s="311" t="s">
        <v>359</v>
      </c>
      <c r="K7844" s="311">
        <v>35.948700000000002</v>
      </c>
      <c r="L7844" s="311">
        <v>-83.966300000000004</v>
      </c>
      <c r="M7844" s="100" t="s">
        <v>38415</v>
      </c>
      <c r="N7844" s="311" t="s">
        <v>26602</v>
      </c>
      <c r="O7844" s="311" t="s">
        <v>42892</v>
      </c>
      <c r="P7844" s="311">
        <v>2</v>
      </c>
      <c r="Q7844" s="311" t="s">
        <v>28608</v>
      </c>
      <c r="R7844" s="311" t="s">
        <v>25825</v>
      </c>
      <c r="S7844" s="311" t="s">
        <v>26197</v>
      </c>
      <c r="T7844" s="311"/>
      <c r="U7844" s="311" t="s">
        <v>26198</v>
      </c>
      <c r="V7844" s="311" t="s">
        <v>26204</v>
      </c>
      <c r="W7844" s="97" t="s">
        <v>36210</v>
      </c>
      <c r="X7844" s="97" t="s">
        <v>34017</v>
      </c>
      <c r="AA7844" s="97" t="str">
        <v>THIRD002.7KN</v>
      </c>
    </row>
    <row r="7845" spans="1:27" s="97" customFormat="1" ht="15" customHeight="1" x14ac:dyDescent="0.35">
      <c r="A7845" s="311" t="s">
        <v>34018</v>
      </c>
      <c r="B7845" s="311" t="s">
        <v>34019</v>
      </c>
      <c r="C7845" s="311" t="s">
        <v>34020</v>
      </c>
      <c r="D7845" s="311" t="s">
        <v>34021</v>
      </c>
      <c r="E7845" s="311"/>
      <c r="F7845" s="311" t="s">
        <v>44</v>
      </c>
      <c r="G7845" s="311"/>
      <c r="H7845" s="311">
        <v>0.2</v>
      </c>
      <c r="I7845" s="311">
        <v>3.03</v>
      </c>
      <c r="J7845" s="311" t="s">
        <v>359</v>
      </c>
      <c r="K7845" s="311">
        <v>35.975700000000003</v>
      </c>
      <c r="L7845" s="311">
        <v>-84.005700000000004</v>
      </c>
      <c r="M7845" s="100" t="s">
        <v>38415</v>
      </c>
      <c r="N7845" s="311" t="s">
        <v>26602</v>
      </c>
      <c r="O7845" s="311" t="s">
        <v>42892</v>
      </c>
      <c r="P7845" s="311">
        <v>2</v>
      </c>
      <c r="Q7845" s="311" t="s">
        <v>28608</v>
      </c>
      <c r="R7845" s="311" t="s">
        <v>25825</v>
      </c>
      <c r="S7845" s="311" t="s">
        <v>26197</v>
      </c>
      <c r="T7845" s="311"/>
      <c r="U7845" s="311" t="s">
        <v>26198</v>
      </c>
      <c r="V7845" s="311" t="s">
        <v>26204</v>
      </c>
      <c r="X7845" s="97" t="s">
        <v>34022</v>
      </c>
      <c r="AA7845" s="97" t="str">
        <v>THIRD6.2T0.2KN</v>
      </c>
    </row>
    <row r="7846" spans="1:27" s="97" customFormat="1" ht="15" customHeight="1" x14ac:dyDescent="0.35">
      <c r="A7846" s="311" t="s">
        <v>34023</v>
      </c>
      <c r="B7846" s="311" t="s">
        <v>34024</v>
      </c>
      <c r="C7846" s="311" t="s">
        <v>34025</v>
      </c>
      <c r="D7846" s="311" t="s">
        <v>34026</v>
      </c>
      <c r="E7846" s="311"/>
      <c r="F7846" s="311" t="s">
        <v>44</v>
      </c>
      <c r="G7846" s="311"/>
      <c r="H7846" s="311">
        <v>1.2</v>
      </c>
      <c r="I7846" s="311">
        <v>0.14000000000000001</v>
      </c>
      <c r="J7846" s="311" t="s">
        <v>359</v>
      </c>
      <c r="K7846" s="311">
        <v>35.984699999999997</v>
      </c>
      <c r="L7846" s="311">
        <v>-84.028999999999996</v>
      </c>
      <c r="M7846" s="100" t="s">
        <v>38415</v>
      </c>
      <c r="N7846" s="311" t="s">
        <v>26602</v>
      </c>
      <c r="O7846" s="311" t="s">
        <v>42892</v>
      </c>
      <c r="P7846" s="311">
        <v>2</v>
      </c>
      <c r="Q7846" s="311" t="s">
        <v>28608</v>
      </c>
      <c r="R7846" s="311" t="s">
        <v>25825</v>
      </c>
      <c r="S7846" s="311" t="s">
        <v>26197</v>
      </c>
      <c r="T7846" s="311"/>
      <c r="U7846" s="311" t="s">
        <v>26198</v>
      </c>
      <c r="V7846" s="311" t="s">
        <v>26204</v>
      </c>
      <c r="X7846" s="97" t="s">
        <v>34027</v>
      </c>
      <c r="AA7846" s="97" t="str">
        <v>THIRD6.2T0.6T1.2KN</v>
      </c>
    </row>
    <row r="7847" spans="1:27" s="97" customFormat="1" ht="15" customHeight="1" x14ac:dyDescent="0.35">
      <c r="A7847" s="311" t="s">
        <v>23288</v>
      </c>
      <c r="B7847" s="311" t="s">
        <v>23287</v>
      </c>
      <c r="C7847" s="311" t="s">
        <v>23289</v>
      </c>
      <c r="D7847" s="311" t="s">
        <v>23290</v>
      </c>
      <c r="E7847" s="311"/>
      <c r="F7847" s="311" t="s">
        <v>44</v>
      </c>
      <c r="G7847" s="311"/>
      <c r="H7847" s="311">
        <v>0.1</v>
      </c>
      <c r="I7847" s="311">
        <v>10.67</v>
      </c>
      <c r="J7847" s="311" t="s">
        <v>270</v>
      </c>
      <c r="K7847" s="311">
        <v>36.53</v>
      </c>
      <c r="L7847" s="311">
        <v>-82.114400000000003</v>
      </c>
      <c r="M7847" s="100" t="s">
        <v>38412</v>
      </c>
      <c r="N7847" s="311" t="s">
        <v>29031</v>
      </c>
      <c r="O7847" s="311" t="s">
        <v>42375</v>
      </c>
      <c r="P7847" s="311">
        <v>2</v>
      </c>
      <c r="Q7847" s="311" t="s">
        <v>28609</v>
      </c>
      <c r="R7847" s="311" t="s">
        <v>25821</v>
      </c>
      <c r="S7847" s="311" t="s">
        <v>26197</v>
      </c>
      <c r="T7847" s="311"/>
      <c r="U7847" s="311" t="s">
        <v>26198</v>
      </c>
      <c r="V7847" s="311" t="s">
        <v>26204</v>
      </c>
      <c r="AA7847" s="97" t="str">
        <v>THOMA000.1SU</v>
      </c>
    </row>
    <row r="7848" spans="1:27" s="97" customFormat="1" ht="15" customHeight="1" x14ac:dyDescent="0.35">
      <c r="A7848" s="311" t="s">
        <v>23292</v>
      </c>
      <c r="B7848" s="311" t="s">
        <v>23291</v>
      </c>
      <c r="C7848" s="311" t="s">
        <v>23289</v>
      </c>
      <c r="D7848" s="311" t="s">
        <v>23293</v>
      </c>
      <c r="E7848" s="311"/>
      <c r="F7848" s="311" t="s">
        <v>44</v>
      </c>
      <c r="G7848" s="311"/>
      <c r="H7848" s="311">
        <v>2.6</v>
      </c>
      <c r="I7848" s="311">
        <v>5.95</v>
      </c>
      <c r="J7848" s="311" t="s">
        <v>270</v>
      </c>
      <c r="K7848" s="311">
        <v>36.5383</v>
      </c>
      <c r="L7848" s="311">
        <v>-82.083500000000001</v>
      </c>
      <c r="M7848" s="100" t="s">
        <v>38412</v>
      </c>
      <c r="N7848" s="311" t="s">
        <v>29031</v>
      </c>
      <c r="O7848" s="311" t="s">
        <v>42375</v>
      </c>
      <c r="P7848" s="311">
        <v>2</v>
      </c>
      <c r="Q7848" s="311" t="s">
        <v>28609</v>
      </c>
      <c r="R7848" s="311" t="s">
        <v>25821</v>
      </c>
      <c r="S7848" s="311" t="s">
        <v>26197</v>
      </c>
      <c r="T7848" s="311"/>
      <c r="U7848" s="311" t="s">
        <v>26198</v>
      </c>
      <c r="V7848" s="311" t="s">
        <v>26204</v>
      </c>
      <c r="AA7848" s="97" t="str">
        <v>THOMA002.6SU</v>
      </c>
    </row>
    <row r="7849" spans="1:27" s="97" customFormat="1" ht="15" customHeight="1" x14ac:dyDescent="0.35">
      <c r="A7849" s="311" t="s">
        <v>36211</v>
      </c>
      <c r="B7849" s="311" t="s">
        <v>36212</v>
      </c>
      <c r="C7849" s="311" t="s">
        <v>23289</v>
      </c>
      <c r="D7849" s="311" t="s">
        <v>36213</v>
      </c>
      <c r="E7849" s="311"/>
      <c r="F7849" s="311" t="s">
        <v>44</v>
      </c>
      <c r="G7849" s="311"/>
      <c r="H7849" s="311">
        <v>5.3</v>
      </c>
      <c r="I7849" s="311">
        <v>2.7</v>
      </c>
      <c r="J7849" s="311" t="s">
        <v>270</v>
      </c>
      <c r="K7849" s="311">
        <v>36.568100000000001</v>
      </c>
      <c r="L7849" s="311">
        <v>-82.061999999999998</v>
      </c>
      <c r="M7849" s="100" t="s">
        <v>38412</v>
      </c>
      <c r="N7849" s="311" t="s">
        <v>29031</v>
      </c>
      <c r="O7849" s="311" t="s">
        <v>42375</v>
      </c>
      <c r="P7849" s="311">
        <v>2</v>
      </c>
      <c r="Q7849" s="311" t="s">
        <v>28609</v>
      </c>
      <c r="R7849" s="311" t="s">
        <v>25821</v>
      </c>
      <c r="S7849" s="311" t="s">
        <v>26197</v>
      </c>
      <c r="T7849" s="311"/>
      <c r="U7849" s="311" t="s">
        <v>26198</v>
      </c>
      <c r="V7849" s="311" t="s">
        <v>26204</v>
      </c>
      <c r="AA7849" s="97" t="str">
        <v>THOMA005.3SU</v>
      </c>
    </row>
    <row r="7850" spans="1:27" s="97" customFormat="1" ht="15" customHeight="1" x14ac:dyDescent="0.35">
      <c r="A7850" s="311" t="s">
        <v>36214</v>
      </c>
      <c r="B7850" s="311" t="s">
        <v>36215</v>
      </c>
      <c r="C7850" s="311" t="s">
        <v>23289</v>
      </c>
      <c r="D7850" s="311" t="s">
        <v>36216</v>
      </c>
      <c r="E7850" s="311"/>
      <c r="F7850" s="311" t="s">
        <v>44</v>
      </c>
      <c r="G7850" s="311"/>
      <c r="H7850" s="311">
        <v>5.6</v>
      </c>
      <c r="I7850" s="311">
        <v>2.2000000000000002</v>
      </c>
      <c r="J7850" s="311" t="s">
        <v>270</v>
      </c>
      <c r="K7850" s="311">
        <v>36.570900000000002</v>
      </c>
      <c r="L7850" s="311">
        <v>-82.061670000000007</v>
      </c>
      <c r="M7850" s="100" t="s">
        <v>38412</v>
      </c>
      <c r="N7850" s="311" t="s">
        <v>29031</v>
      </c>
      <c r="O7850" s="311" t="s">
        <v>42375</v>
      </c>
      <c r="P7850" s="311">
        <v>2</v>
      </c>
      <c r="Q7850" s="311" t="s">
        <v>28609</v>
      </c>
      <c r="R7850" s="311" t="s">
        <v>25821</v>
      </c>
      <c r="S7850" s="311" t="s">
        <v>26197</v>
      </c>
      <c r="T7850" s="311"/>
      <c r="U7850" s="311" t="s">
        <v>26198</v>
      </c>
      <c r="V7850" s="311" t="s">
        <v>26204</v>
      </c>
      <c r="AA7850" s="97" t="str">
        <v>THOMA005.6SU</v>
      </c>
    </row>
    <row r="7851" spans="1:27" s="97" customFormat="1" ht="15" customHeight="1" x14ac:dyDescent="0.35">
      <c r="A7851" s="97" t="s">
        <v>40342</v>
      </c>
      <c r="B7851" s="97" t="s">
        <v>40343</v>
      </c>
      <c r="C7851" s="97" t="s">
        <v>23289</v>
      </c>
      <c r="D7851" s="97" t="s">
        <v>40344</v>
      </c>
      <c r="F7851" s="97" t="s">
        <v>44</v>
      </c>
      <c r="G7851" s="97" t="s">
        <v>28998</v>
      </c>
      <c r="H7851" s="98">
        <v>6.2</v>
      </c>
      <c r="I7851" s="98">
        <v>1.66</v>
      </c>
      <c r="J7851" s="97" t="s">
        <v>270</v>
      </c>
      <c r="K7851" s="98">
        <v>36.575789999999998</v>
      </c>
      <c r="L7851" s="98">
        <v>-82.070030000000003</v>
      </c>
      <c r="M7851" s="314" t="s">
        <v>38412</v>
      </c>
      <c r="N7851" s="97" t="s">
        <v>29031</v>
      </c>
      <c r="O7851" s="97" t="s">
        <v>40345</v>
      </c>
      <c r="P7851" s="98">
        <v>2</v>
      </c>
      <c r="Q7851" s="97" t="s">
        <v>28609</v>
      </c>
      <c r="R7851" s="97" t="s">
        <v>25821</v>
      </c>
      <c r="S7851" s="97" t="s">
        <v>26197</v>
      </c>
      <c r="U7851" s="97" t="s">
        <v>26198</v>
      </c>
      <c r="V7851" s="97" t="s">
        <v>26204</v>
      </c>
      <c r="AA7851" s="97" t="str">
        <v>THOMA006.2SU</v>
      </c>
    </row>
    <row r="7852" spans="1:27" s="97" customFormat="1" ht="15" customHeight="1" x14ac:dyDescent="0.35">
      <c r="A7852" s="311" t="s">
        <v>23295</v>
      </c>
      <c r="B7852" s="311" t="s">
        <v>23294</v>
      </c>
      <c r="C7852" s="311" t="s">
        <v>23296</v>
      </c>
      <c r="D7852" s="311" t="s">
        <v>23297</v>
      </c>
      <c r="E7852" s="311"/>
      <c r="F7852" s="311" t="s">
        <v>9</v>
      </c>
      <c r="G7852" s="311"/>
      <c r="H7852" s="311">
        <v>0.1</v>
      </c>
      <c r="I7852" s="311">
        <v>28.5</v>
      </c>
      <c r="J7852" s="311" t="s">
        <v>207</v>
      </c>
      <c r="K7852" s="311">
        <v>36.267710000000001</v>
      </c>
      <c r="L7852" s="311">
        <v>-88.607010000000002</v>
      </c>
      <c r="M7852" s="100" t="s">
        <v>38404</v>
      </c>
      <c r="N7852" s="311" t="s">
        <v>26243</v>
      </c>
      <c r="O7852" s="311" t="s">
        <v>42686</v>
      </c>
      <c r="P7852" s="311">
        <v>5</v>
      </c>
      <c r="Q7852" s="311" t="s">
        <v>28610</v>
      </c>
      <c r="R7852" s="311" t="s">
        <v>25816</v>
      </c>
      <c r="S7852" s="311" t="s">
        <v>26197</v>
      </c>
      <c r="T7852" s="311"/>
      <c r="U7852" s="311" t="s">
        <v>26198</v>
      </c>
      <c r="V7852" s="311" t="s">
        <v>26199</v>
      </c>
      <c r="AA7852" s="97" t="str">
        <v>THOMP000.1WY</v>
      </c>
    </row>
    <row r="7853" spans="1:27" s="97" customFormat="1" ht="15" customHeight="1" x14ac:dyDescent="0.35">
      <c r="A7853" s="311" t="s">
        <v>23299</v>
      </c>
      <c r="B7853" s="311" t="s">
        <v>23298</v>
      </c>
      <c r="C7853" s="311" t="s">
        <v>23296</v>
      </c>
      <c r="D7853" s="311" t="s">
        <v>41866</v>
      </c>
      <c r="E7853" s="311"/>
      <c r="F7853" s="311" t="s">
        <v>9</v>
      </c>
      <c r="G7853" s="311"/>
      <c r="H7853" s="311">
        <v>0.2</v>
      </c>
      <c r="I7853" s="311">
        <v>29.53</v>
      </c>
      <c r="J7853" s="311" t="s">
        <v>207</v>
      </c>
      <c r="K7853" s="311">
        <v>36.263489999999997</v>
      </c>
      <c r="L7853" s="311">
        <v>-88.614270000000005</v>
      </c>
      <c r="M7853" s="100" t="s">
        <v>38404</v>
      </c>
      <c r="N7853" s="311" t="s">
        <v>26243</v>
      </c>
      <c r="O7853" s="311" t="s">
        <v>42686</v>
      </c>
      <c r="P7853" s="311">
        <v>5</v>
      </c>
      <c r="Q7853" s="311" t="s">
        <v>28610</v>
      </c>
      <c r="R7853" s="311" t="s">
        <v>25816</v>
      </c>
      <c r="S7853" s="311" t="s">
        <v>26197</v>
      </c>
      <c r="T7853" s="311"/>
      <c r="U7853" s="311" t="s">
        <v>26198</v>
      </c>
      <c r="V7853" s="311" t="s">
        <v>26199</v>
      </c>
      <c r="W7853" s="97" t="s">
        <v>36217</v>
      </c>
      <c r="X7853" s="97" t="s">
        <v>43433</v>
      </c>
      <c r="AA7853" s="97" t="str">
        <v>THOMP000.2WY</v>
      </c>
    </row>
    <row r="7854" spans="1:27" s="97" customFormat="1" ht="15" customHeight="1" x14ac:dyDescent="0.35">
      <c r="A7854" s="311" t="s">
        <v>23301</v>
      </c>
      <c r="B7854" s="311" t="s">
        <v>23300</v>
      </c>
      <c r="C7854" s="311" t="s">
        <v>23302</v>
      </c>
      <c r="D7854" s="311" t="s">
        <v>23303</v>
      </c>
      <c r="E7854" s="311" t="s">
        <v>26424</v>
      </c>
      <c r="F7854" s="311" t="s">
        <v>28998</v>
      </c>
      <c r="G7854" s="311"/>
      <c r="H7854" s="311">
        <v>0.6</v>
      </c>
      <c r="I7854" s="311">
        <v>1.68</v>
      </c>
      <c r="J7854" s="311" t="s">
        <v>1514</v>
      </c>
      <c r="K7854" s="311">
        <v>35.364699999999999</v>
      </c>
      <c r="L7854" s="311">
        <v>-84.450299999999999</v>
      </c>
      <c r="M7854" s="100" t="s">
        <v>38384</v>
      </c>
      <c r="N7854" s="311" t="s">
        <v>26211</v>
      </c>
      <c r="O7854" s="311" t="s">
        <v>43124</v>
      </c>
      <c r="P7854" s="311">
        <v>2</v>
      </c>
      <c r="Q7854" s="311" t="s">
        <v>34028</v>
      </c>
      <c r="R7854" s="311" t="s">
        <v>25802</v>
      </c>
      <c r="S7854" s="311" t="s">
        <v>26197</v>
      </c>
      <c r="T7854" s="311"/>
      <c r="U7854" s="311" t="s">
        <v>26198</v>
      </c>
      <c r="V7854" s="311" t="s">
        <v>26204</v>
      </c>
      <c r="W7854" s="97" t="s">
        <v>23304</v>
      </c>
      <c r="X7854" s="97" t="s">
        <v>34029</v>
      </c>
      <c r="AA7854" s="97" t="str">
        <v>THOMP000.6MM</v>
      </c>
    </row>
    <row r="7855" spans="1:27" s="97" customFormat="1" ht="15" customHeight="1" x14ac:dyDescent="0.35">
      <c r="A7855" s="311" t="s">
        <v>23306</v>
      </c>
      <c r="B7855" s="311" t="s">
        <v>23305</v>
      </c>
      <c r="C7855" s="311" t="s">
        <v>23296</v>
      </c>
      <c r="D7855" s="311" t="s">
        <v>23307</v>
      </c>
      <c r="E7855" s="311"/>
      <c r="F7855" s="311" t="s">
        <v>29010</v>
      </c>
      <c r="G7855" s="311"/>
      <c r="H7855" s="311">
        <v>1</v>
      </c>
      <c r="I7855" s="311">
        <v>2.76</v>
      </c>
      <c r="J7855" s="311" t="s">
        <v>1237</v>
      </c>
      <c r="K7855" s="311">
        <v>36.358559999999997</v>
      </c>
      <c r="L7855" s="311">
        <v>-84.202169999999995</v>
      </c>
      <c r="M7855" s="100" t="s">
        <v>38424</v>
      </c>
      <c r="N7855" s="311" t="s">
        <v>26272</v>
      </c>
      <c r="O7855" s="311" t="s">
        <v>42826</v>
      </c>
      <c r="P7855" s="311">
        <v>4</v>
      </c>
      <c r="Q7855" s="311" t="s">
        <v>28612</v>
      </c>
      <c r="R7855" s="311" t="s">
        <v>25825</v>
      </c>
      <c r="S7855" s="311" t="s">
        <v>26197</v>
      </c>
      <c r="T7855" s="311"/>
      <c r="U7855" s="311" t="s">
        <v>26198</v>
      </c>
      <c r="V7855" s="311" t="s">
        <v>26204</v>
      </c>
      <c r="AA7855" s="97" t="str">
        <v>THOMP001.0CA</v>
      </c>
    </row>
    <row r="7856" spans="1:27" s="97" customFormat="1" ht="15" customHeight="1" x14ac:dyDescent="0.35">
      <c r="A7856" s="311" t="s">
        <v>34030</v>
      </c>
      <c r="B7856" s="311" t="s">
        <v>23319</v>
      </c>
      <c r="C7856" s="311" t="s">
        <v>23296</v>
      </c>
      <c r="D7856" s="311" t="s">
        <v>6300</v>
      </c>
      <c r="E7856" s="311"/>
      <c r="F7856" s="311" t="s">
        <v>9</v>
      </c>
      <c r="G7856" s="311"/>
      <c r="H7856" s="311">
        <v>1</v>
      </c>
      <c r="I7856" s="311">
        <v>11.77</v>
      </c>
      <c r="J7856" s="311" t="s">
        <v>104</v>
      </c>
      <c r="K7856" s="311">
        <v>36.048349999999999</v>
      </c>
      <c r="L7856" s="311">
        <v>-88.692170000000004</v>
      </c>
      <c r="M7856" s="100" t="s">
        <v>38404</v>
      </c>
      <c r="N7856" s="311" t="s">
        <v>26243</v>
      </c>
      <c r="O7856" s="311" t="s">
        <v>43154</v>
      </c>
      <c r="P7856" s="311">
        <v>5</v>
      </c>
      <c r="Q7856" s="311" t="s">
        <v>34031</v>
      </c>
      <c r="R7856" s="311" t="s">
        <v>25816</v>
      </c>
      <c r="S7856" s="311" t="s">
        <v>26197</v>
      </c>
      <c r="T7856" s="311"/>
      <c r="U7856" s="311" t="s">
        <v>26198</v>
      </c>
      <c r="V7856" s="311" t="s">
        <v>26199</v>
      </c>
      <c r="W7856" s="97" t="s">
        <v>23320</v>
      </c>
      <c r="X7856" s="97" t="s">
        <v>36218</v>
      </c>
      <c r="AA7856" s="97" t="str">
        <v>THOMP001.0CR</v>
      </c>
    </row>
    <row r="7857" spans="1:27" s="97" customFormat="1" ht="15" customHeight="1" x14ac:dyDescent="0.35">
      <c r="A7857" s="311" t="s">
        <v>23309</v>
      </c>
      <c r="B7857" s="311" t="s">
        <v>23308</v>
      </c>
      <c r="C7857" s="311" t="s">
        <v>23296</v>
      </c>
      <c r="D7857" s="311" t="s">
        <v>23310</v>
      </c>
      <c r="E7857" s="311"/>
      <c r="F7857" s="311" t="s">
        <v>9</v>
      </c>
      <c r="G7857" s="311"/>
      <c r="H7857" s="311">
        <v>1</v>
      </c>
      <c r="I7857" s="311">
        <v>4.17</v>
      </c>
      <c r="J7857" s="311" t="s">
        <v>3832</v>
      </c>
      <c r="K7857" s="311">
        <v>35.047150000000002</v>
      </c>
      <c r="L7857" s="311">
        <v>-88.957530000000006</v>
      </c>
      <c r="M7857" s="100" t="s">
        <v>38450</v>
      </c>
      <c r="N7857" s="311" t="s">
        <v>26319</v>
      </c>
      <c r="O7857" s="311" t="s">
        <v>42102</v>
      </c>
      <c r="P7857" s="311">
        <v>4</v>
      </c>
      <c r="Q7857" s="311" t="s">
        <v>28611</v>
      </c>
      <c r="R7857" s="311" t="s">
        <v>25828</v>
      </c>
      <c r="S7857" s="311" t="s">
        <v>26197</v>
      </c>
      <c r="T7857" s="311"/>
      <c r="U7857" s="311" t="s">
        <v>26198</v>
      </c>
      <c r="V7857" s="311" t="s">
        <v>26199</v>
      </c>
      <c r="AA7857" s="97" t="str">
        <v>THOMP001.0HR</v>
      </c>
    </row>
    <row r="7858" spans="1:27" s="97" customFormat="1" ht="15" customHeight="1" x14ac:dyDescent="0.35">
      <c r="A7858" s="311" t="s">
        <v>23312</v>
      </c>
      <c r="B7858" s="311" t="s">
        <v>23311</v>
      </c>
      <c r="C7858" s="311" t="s">
        <v>23302</v>
      </c>
      <c r="D7858" s="311" t="s">
        <v>23313</v>
      </c>
      <c r="E7858" s="311"/>
      <c r="F7858" s="311" t="s">
        <v>27</v>
      </c>
      <c r="G7858" s="311"/>
      <c r="H7858" s="311">
        <v>1</v>
      </c>
      <c r="I7858" s="311">
        <v>1.37</v>
      </c>
      <c r="J7858" s="311" t="s">
        <v>207</v>
      </c>
      <c r="K7858" s="311">
        <v>36.421529999999997</v>
      </c>
      <c r="L7858" s="311">
        <v>-88.615039999999993</v>
      </c>
      <c r="M7858" s="100" t="s">
        <v>38448</v>
      </c>
      <c r="N7858" s="311" t="s">
        <v>619</v>
      </c>
      <c r="O7858" s="311" t="s">
        <v>42706</v>
      </c>
      <c r="P7858" s="311">
        <v>5</v>
      </c>
      <c r="Q7858" s="311" t="s">
        <v>34032</v>
      </c>
      <c r="R7858" s="311" t="s">
        <v>25816</v>
      </c>
      <c r="S7858" s="311" t="s">
        <v>26197</v>
      </c>
      <c r="T7858" s="311"/>
      <c r="U7858" s="311" t="s">
        <v>26198</v>
      </c>
      <c r="V7858" s="311" t="s">
        <v>26199</v>
      </c>
      <c r="AA7858" s="97" t="str">
        <v>THOMP001.0WY</v>
      </c>
    </row>
    <row r="7859" spans="1:27" s="97" customFormat="1" ht="15" customHeight="1" x14ac:dyDescent="0.35">
      <c r="A7859" s="311" t="s">
        <v>23315</v>
      </c>
      <c r="B7859" s="311" t="s">
        <v>23314</v>
      </c>
      <c r="C7859" s="311" t="s">
        <v>23296</v>
      </c>
      <c r="D7859" s="311" t="s">
        <v>20914</v>
      </c>
      <c r="E7859" s="311"/>
      <c r="F7859" s="311" t="s">
        <v>33</v>
      </c>
      <c r="G7859" s="311"/>
      <c r="H7859" s="311">
        <v>1.4</v>
      </c>
      <c r="I7859" s="311">
        <v>17.440000000000001</v>
      </c>
      <c r="J7859" s="311" t="s">
        <v>76</v>
      </c>
      <c r="K7859" s="311">
        <v>35.453560000000003</v>
      </c>
      <c r="L7859" s="311">
        <v>-86.3322</v>
      </c>
      <c r="M7859" s="100" t="s">
        <v>38389</v>
      </c>
      <c r="N7859" s="311" t="s">
        <v>26217</v>
      </c>
      <c r="O7859" s="311" t="s">
        <v>43280</v>
      </c>
      <c r="P7859" s="311">
        <v>4</v>
      </c>
      <c r="Q7859" s="311" t="s">
        <v>34033</v>
      </c>
      <c r="R7859" s="311" t="s">
        <v>25808</v>
      </c>
      <c r="S7859" s="311" t="s">
        <v>26197</v>
      </c>
      <c r="T7859" s="311"/>
      <c r="U7859" s="311" t="s">
        <v>26198</v>
      </c>
      <c r="V7859" s="311" t="s">
        <v>26199</v>
      </c>
      <c r="X7859" s="97" t="s">
        <v>29837</v>
      </c>
      <c r="AA7859" s="97" t="str">
        <v>THOMP001.4BE</v>
      </c>
    </row>
    <row r="7860" spans="1:27" s="97" customFormat="1" ht="15" customHeight="1" x14ac:dyDescent="0.35">
      <c r="A7860" s="311" t="s">
        <v>23317</v>
      </c>
      <c r="B7860" s="311" t="s">
        <v>23316</v>
      </c>
      <c r="C7860" s="311" t="s">
        <v>23296</v>
      </c>
      <c r="D7860" s="311" t="s">
        <v>23318</v>
      </c>
      <c r="E7860" s="311"/>
      <c r="F7860" s="311" t="s">
        <v>29010</v>
      </c>
      <c r="G7860" s="311"/>
      <c r="H7860" s="311">
        <v>1.5</v>
      </c>
      <c r="I7860" s="311">
        <v>0.32</v>
      </c>
      <c r="J7860" s="311" t="s">
        <v>1237</v>
      </c>
      <c r="K7860" s="311">
        <v>36.359810000000003</v>
      </c>
      <c r="L7860" s="311">
        <v>-84.219059999999999</v>
      </c>
      <c r="M7860" s="100" t="s">
        <v>38424</v>
      </c>
      <c r="N7860" s="311" t="s">
        <v>26272</v>
      </c>
      <c r="O7860" s="311" t="s">
        <v>42826</v>
      </c>
      <c r="P7860" s="311">
        <v>4</v>
      </c>
      <c r="Q7860" s="311" t="s">
        <v>28612</v>
      </c>
      <c r="R7860" s="311" t="s">
        <v>25825</v>
      </c>
      <c r="S7860" s="311" t="s">
        <v>26197</v>
      </c>
      <c r="T7860" s="311"/>
      <c r="U7860" s="311" t="s">
        <v>26198</v>
      </c>
      <c r="V7860" s="311" t="s">
        <v>26204</v>
      </c>
      <c r="AA7860" s="97" t="str">
        <v>THOMP001.5CA</v>
      </c>
    </row>
    <row r="7861" spans="1:27" s="97" customFormat="1" ht="15" customHeight="1" x14ac:dyDescent="0.35">
      <c r="A7861" s="311" t="s">
        <v>23322</v>
      </c>
      <c r="B7861" s="311" t="s">
        <v>23321</v>
      </c>
      <c r="C7861" s="311" t="s">
        <v>23296</v>
      </c>
      <c r="D7861" s="311" t="s">
        <v>14990</v>
      </c>
      <c r="E7861" s="311"/>
      <c r="F7861" s="311" t="s">
        <v>9</v>
      </c>
      <c r="G7861" s="311"/>
      <c r="H7861" s="311">
        <v>3</v>
      </c>
      <c r="I7861" s="311">
        <v>18</v>
      </c>
      <c r="J7861" s="311" t="s">
        <v>207</v>
      </c>
      <c r="K7861" s="311">
        <v>36.295299999999997</v>
      </c>
      <c r="L7861" s="311">
        <v>-88.571200000000005</v>
      </c>
      <c r="M7861" s="100" t="s">
        <v>38404</v>
      </c>
      <c r="N7861" s="311" t="s">
        <v>26243</v>
      </c>
      <c r="O7861" s="311" t="s">
        <v>43180</v>
      </c>
      <c r="P7861" s="311">
        <v>5</v>
      </c>
      <c r="Q7861" s="311" t="s">
        <v>28610</v>
      </c>
      <c r="R7861" s="311" t="s">
        <v>25816</v>
      </c>
      <c r="S7861" s="311" t="s">
        <v>26197</v>
      </c>
      <c r="T7861" s="311"/>
      <c r="U7861" s="311" t="s">
        <v>26198</v>
      </c>
      <c r="V7861" s="311" t="s">
        <v>26199</v>
      </c>
      <c r="X7861" s="97" t="s">
        <v>29737</v>
      </c>
      <c r="AA7861" s="97" t="str">
        <v>THOMP003.0WY</v>
      </c>
    </row>
    <row r="7862" spans="1:27" s="97" customFormat="1" ht="15" customHeight="1" x14ac:dyDescent="0.35">
      <c r="A7862" s="311" t="s">
        <v>23324</v>
      </c>
      <c r="B7862" s="311" t="s">
        <v>23323</v>
      </c>
      <c r="C7862" s="311" t="s">
        <v>23296</v>
      </c>
      <c r="D7862" s="311" t="s">
        <v>23325</v>
      </c>
      <c r="E7862" s="311"/>
      <c r="F7862" s="311" t="s">
        <v>58</v>
      </c>
      <c r="G7862" s="311"/>
      <c r="H7862" s="311">
        <v>4.8</v>
      </c>
      <c r="I7862" s="311">
        <v>2.87</v>
      </c>
      <c r="J7862" s="311" t="s">
        <v>13303</v>
      </c>
      <c r="K7862" s="311">
        <v>36.555549999999997</v>
      </c>
      <c r="L7862" s="311">
        <v>-84.795277999999996</v>
      </c>
      <c r="M7862" s="100" t="s">
        <v>38426</v>
      </c>
      <c r="N7862" s="311" t="s">
        <v>26325</v>
      </c>
      <c r="O7862" s="311" t="s">
        <v>42089</v>
      </c>
      <c r="P7862" s="311">
        <v>4</v>
      </c>
      <c r="Q7862" s="311" t="s">
        <v>28614</v>
      </c>
      <c r="R7862" s="311" t="s">
        <v>25812</v>
      </c>
      <c r="S7862" s="311" t="s">
        <v>26197</v>
      </c>
      <c r="T7862" s="311"/>
      <c r="U7862" s="311" t="s">
        <v>26198</v>
      </c>
      <c r="V7862" s="311" t="s">
        <v>26199</v>
      </c>
      <c r="AA7862" s="97" t="str">
        <v>THOMP004.8PI</v>
      </c>
    </row>
    <row r="7863" spans="1:27" s="97" customFormat="1" ht="15" customHeight="1" x14ac:dyDescent="0.35">
      <c r="A7863" s="311" t="s">
        <v>23327</v>
      </c>
      <c r="B7863" s="311" t="s">
        <v>23326</v>
      </c>
      <c r="C7863" s="311" t="s">
        <v>23296</v>
      </c>
      <c r="D7863" s="311" t="s">
        <v>23328</v>
      </c>
      <c r="E7863" s="311"/>
      <c r="F7863" s="311" t="s">
        <v>33</v>
      </c>
      <c r="G7863" s="311"/>
      <c r="H7863" s="311">
        <v>5.6</v>
      </c>
      <c r="I7863" s="311">
        <v>8.7100000000000009</v>
      </c>
      <c r="J7863" s="311" t="s">
        <v>76</v>
      </c>
      <c r="K7863" s="311">
        <v>35.404200000000003</v>
      </c>
      <c r="L7863" s="311">
        <v>-86.331900000000005</v>
      </c>
      <c r="M7863" s="100" t="s">
        <v>38389</v>
      </c>
      <c r="N7863" s="311" t="s">
        <v>26217</v>
      </c>
      <c r="O7863" s="311" t="s">
        <v>43280</v>
      </c>
      <c r="P7863" s="311">
        <v>4</v>
      </c>
      <c r="Q7863" s="311" t="s">
        <v>34033</v>
      </c>
      <c r="R7863" s="311" t="s">
        <v>25808</v>
      </c>
      <c r="S7863" s="311" t="s">
        <v>26197</v>
      </c>
      <c r="T7863" s="311"/>
      <c r="U7863" s="311" t="s">
        <v>26198</v>
      </c>
      <c r="V7863" s="311" t="s">
        <v>26199</v>
      </c>
      <c r="AA7863" s="97" t="str">
        <v>THOMP005.6BE</v>
      </c>
    </row>
    <row r="7864" spans="1:27" s="97" customFormat="1" ht="15" customHeight="1" x14ac:dyDescent="0.35">
      <c r="A7864" s="311" t="s">
        <v>23330</v>
      </c>
      <c r="B7864" s="311" t="s">
        <v>23329</v>
      </c>
      <c r="C7864" s="311" t="s">
        <v>23296</v>
      </c>
      <c r="D7864" s="311" t="s">
        <v>23331</v>
      </c>
      <c r="E7864" s="311"/>
      <c r="F7864" s="311" t="s">
        <v>9</v>
      </c>
      <c r="G7864" s="311"/>
      <c r="H7864" s="311">
        <v>5.9</v>
      </c>
      <c r="I7864" s="311">
        <v>3.22</v>
      </c>
      <c r="J7864" s="311" t="s">
        <v>207</v>
      </c>
      <c r="K7864" s="311">
        <v>36.3249</v>
      </c>
      <c r="L7864" s="311">
        <v>-88.555899999999994</v>
      </c>
      <c r="M7864" s="100" t="s">
        <v>38404</v>
      </c>
      <c r="N7864" s="311" t="s">
        <v>26243</v>
      </c>
      <c r="O7864" s="311" t="s">
        <v>43180</v>
      </c>
      <c r="P7864" s="311">
        <v>5</v>
      </c>
      <c r="Q7864" s="311" t="s">
        <v>28610</v>
      </c>
      <c r="R7864" s="311" t="s">
        <v>25816</v>
      </c>
      <c r="S7864" s="311" t="s">
        <v>26197</v>
      </c>
      <c r="T7864" s="311"/>
      <c r="U7864" s="311" t="s">
        <v>26198</v>
      </c>
      <c r="V7864" s="311" t="s">
        <v>26199</v>
      </c>
      <c r="X7864" s="97" t="s">
        <v>34034</v>
      </c>
      <c r="AA7864" s="97" t="str">
        <v>THOMP005.9WY</v>
      </c>
    </row>
    <row r="7865" spans="1:27" s="97" customFormat="1" ht="15" customHeight="1" x14ac:dyDescent="0.35">
      <c r="A7865" s="311" t="s">
        <v>40346</v>
      </c>
      <c r="B7865" s="311" t="s">
        <v>17573</v>
      </c>
      <c r="C7865" s="311" t="s">
        <v>17575</v>
      </c>
      <c r="D7865" s="311" t="s">
        <v>40347</v>
      </c>
      <c r="E7865" s="311"/>
      <c r="F7865" s="311" t="s">
        <v>58</v>
      </c>
      <c r="G7865" s="311"/>
      <c r="H7865" s="311">
        <v>6</v>
      </c>
      <c r="I7865" s="311">
        <v>2.13</v>
      </c>
      <c r="J7865" s="311" t="s">
        <v>13303</v>
      </c>
      <c r="K7865" s="311">
        <v>36.552219999999998</v>
      </c>
      <c r="L7865" s="311">
        <v>-84.801379999999995</v>
      </c>
      <c r="M7865" s="100" t="s">
        <v>38426</v>
      </c>
      <c r="N7865" s="311" t="s">
        <v>26325</v>
      </c>
      <c r="O7865" s="311" t="s">
        <v>42089</v>
      </c>
      <c r="P7865" s="311">
        <v>4</v>
      </c>
      <c r="Q7865" s="311" t="s">
        <v>33020</v>
      </c>
      <c r="R7865" s="311" t="s">
        <v>25812</v>
      </c>
      <c r="S7865" s="311" t="s">
        <v>26197</v>
      </c>
      <c r="T7865" s="311" t="s">
        <v>13303</v>
      </c>
      <c r="U7865" s="311" t="s">
        <v>26207</v>
      </c>
      <c r="V7865" s="311" t="s">
        <v>26199</v>
      </c>
      <c r="W7865" s="97" t="s">
        <v>17574</v>
      </c>
      <c r="X7865" s="97" t="s">
        <v>40348</v>
      </c>
      <c r="AA7865" s="97" t="str">
        <v>THOMP006.0PI</v>
      </c>
    </row>
    <row r="7866" spans="1:27" s="97" customFormat="1" ht="15" customHeight="1" x14ac:dyDescent="0.35">
      <c r="A7866" s="97" t="s">
        <v>41867</v>
      </c>
      <c r="B7866" s="97" t="s">
        <v>41868</v>
      </c>
      <c r="C7866" s="97" t="s">
        <v>41869</v>
      </c>
      <c r="D7866" s="97" t="s">
        <v>41870</v>
      </c>
      <c r="F7866" s="97" t="s">
        <v>9</v>
      </c>
      <c r="H7866" s="98">
        <v>6.4</v>
      </c>
      <c r="I7866" s="98">
        <v>3.22</v>
      </c>
      <c r="J7866" s="97" t="s">
        <v>207</v>
      </c>
      <c r="K7866" s="98">
        <v>36.330629999999999</v>
      </c>
      <c r="L7866" s="98">
        <v>-88.552300000000002</v>
      </c>
      <c r="M7866" s="314" t="s">
        <v>38404</v>
      </c>
      <c r="N7866" s="97" t="s">
        <v>26243</v>
      </c>
      <c r="O7866" s="97" t="s">
        <v>41871</v>
      </c>
      <c r="P7866" s="98">
        <v>5</v>
      </c>
      <c r="Q7866" s="97" t="s">
        <v>28610</v>
      </c>
      <c r="R7866" s="97" t="s">
        <v>25816</v>
      </c>
      <c r="S7866" s="97" t="s">
        <v>26197</v>
      </c>
      <c r="T7866" s="97" t="s">
        <v>41872</v>
      </c>
      <c r="U7866" s="97" t="s">
        <v>26207</v>
      </c>
      <c r="V7866" s="97" t="s">
        <v>26199</v>
      </c>
      <c r="X7866" s="97" t="s">
        <v>40781</v>
      </c>
      <c r="AA7866" s="97" t="str">
        <v>THOMP006.4WY</v>
      </c>
    </row>
    <row r="7867" spans="1:27" s="97" customFormat="1" ht="15" customHeight="1" x14ac:dyDescent="0.35">
      <c r="A7867" s="311" t="s">
        <v>23333</v>
      </c>
      <c r="B7867" s="311" t="s">
        <v>23332</v>
      </c>
      <c r="C7867" s="311" t="s">
        <v>23296</v>
      </c>
      <c r="D7867" s="311" t="s">
        <v>23334</v>
      </c>
      <c r="E7867" s="311"/>
      <c r="F7867" s="311" t="s">
        <v>33</v>
      </c>
      <c r="G7867" s="311"/>
      <c r="H7867" s="311">
        <v>6.5</v>
      </c>
      <c r="I7867" s="311">
        <v>5.3</v>
      </c>
      <c r="J7867" s="311" t="s">
        <v>76</v>
      </c>
      <c r="K7867" s="311">
        <v>35.392200000000003</v>
      </c>
      <c r="L7867" s="311">
        <v>-86.330659999999995</v>
      </c>
      <c r="M7867" s="100" t="s">
        <v>38389</v>
      </c>
      <c r="N7867" s="311" t="s">
        <v>26217</v>
      </c>
      <c r="O7867" s="311" t="s">
        <v>43280</v>
      </c>
      <c r="P7867" s="311">
        <v>4</v>
      </c>
      <c r="Q7867" s="311" t="s">
        <v>34033</v>
      </c>
      <c r="R7867" s="311" t="s">
        <v>25808</v>
      </c>
      <c r="S7867" s="311" t="s">
        <v>26197</v>
      </c>
      <c r="T7867" s="311"/>
      <c r="U7867" s="311" t="s">
        <v>26198</v>
      </c>
      <c r="V7867" s="311" t="s">
        <v>26199</v>
      </c>
      <c r="X7867" s="97" t="s">
        <v>34035</v>
      </c>
      <c r="AA7867" s="97" t="str">
        <v>THOMP006.5BE</v>
      </c>
    </row>
    <row r="7868" spans="1:27" s="97" customFormat="1" ht="15" customHeight="1" x14ac:dyDescent="0.35">
      <c r="A7868" s="311" t="s">
        <v>36772</v>
      </c>
      <c r="B7868" s="311" t="s">
        <v>36773</v>
      </c>
      <c r="C7868" s="311" t="s">
        <v>23296</v>
      </c>
      <c r="D7868" s="311" t="s">
        <v>36774</v>
      </c>
      <c r="E7868" s="311"/>
      <c r="F7868" s="311" t="s">
        <v>9</v>
      </c>
      <c r="G7868" s="311"/>
      <c r="H7868" s="311">
        <v>7.6</v>
      </c>
      <c r="I7868" s="311">
        <v>1.2</v>
      </c>
      <c r="J7868" s="311" t="s">
        <v>207</v>
      </c>
      <c r="K7868" s="311">
        <v>36.340919999999997</v>
      </c>
      <c r="L7868" s="311">
        <v>-88.539510000000007</v>
      </c>
      <c r="M7868" s="100" t="s">
        <v>38404</v>
      </c>
      <c r="N7868" s="311" t="s">
        <v>26243</v>
      </c>
      <c r="O7868" s="311" t="s">
        <v>43180</v>
      </c>
      <c r="P7868" s="311">
        <v>5</v>
      </c>
      <c r="Q7868" s="311" t="s">
        <v>36775</v>
      </c>
      <c r="R7868" s="311" t="s">
        <v>25816</v>
      </c>
      <c r="S7868" s="311" t="s">
        <v>26197</v>
      </c>
      <c r="T7868" s="311"/>
      <c r="U7868" s="311" t="s">
        <v>26198</v>
      </c>
      <c r="V7868" s="311" t="s">
        <v>26199</v>
      </c>
      <c r="AA7868" s="97" t="str">
        <v>THOMP007.6WY</v>
      </c>
    </row>
    <row r="7869" spans="1:27" s="97" customFormat="1" ht="15" customHeight="1" x14ac:dyDescent="0.35">
      <c r="A7869" s="311" t="s">
        <v>23336</v>
      </c>
      <c r="B7869" s="311" t="s">
        <v>23335</v>
      </c>
      <c r="C7869" s="311" t="s">
        <v>23337</v>
      </c>
      <c r="D7869" s="311" t="s">
        <v>23338</v>
      </c>
      <c r="E7869" s="311"/>
      <c r="F7869" s="311" t="s">
        <v>9</v>
      </c>
      <c r="G7869" s="311"/>
      <c r="H7869" s="311">
        <v>0.4</v>
      </c>
      <c r="I7869" s="311">
        <v>0.18</v>
      </c>
      <c r="J7869" s="311" t="s">
        <v>3832</v>
      </c>
      <c r="K7869" s="311">
        <v>35.047910000000002</v>
      </c>
      <c r="L7869" s="311">
        <v>-88.970119999999994</v>
      </c>
      <c r="M7869" s="100" t="s">
        <v>38450</v>
      </c>
      <c r="N7869" s="311" t="s">
        <v>26319</v>
      </c>
      <c r="O7869" s="311" t="s">
        <v>42102</v>
      </c>
      <c r="P7869" s="311">
        <v>4</v>
      </c>
      <c r="Q7869" s="311" t="s">
        <v>28611</v>
      </c>
      <c r="R7869" s="311" t="s">
        <v>25828</v>
      </c>
      <c r="S7869" s="311" t="s">
        <v>26197</v>
      </c>
      <c r="T7869" s="311"/>
      <c r="U7869" s="311" t="s">
        <v>26198</v>
      </c>
      <c r="V7869" s="311" t="s">
        <v>26199</v>
      </c>
      <c r="W7869" s="97" t="s">
        <v>23339</v>
      </c>
      <c r="X7869" s="97" t="s">
        <v>34036</v>
      </c>
      <c r="AA7869" s="97" t="str">
        <v>THOMP1.7T0.4HR</v>
      </c>
    </row>
    <row r="7870" spans="1:27" s="97" customFormat="1" ht="15" customHeight="1" x14ac:dyDescent="0.35">
      <c r="A7870" s="311" t="s">
        <v>23341</v>
      </c>
      <c r="B7870" s="311" t="s">
        <v>23340</v>
      </c>
      <c r="C7870" s="311" t="s">
        <v>23342</v>
      </c>
      <c r="D7870" s="311" t="s">
        <v>23343</v>
      </c>
      <c r="E7870" s="311"/>
      <c r="F7870" s="311" t="s">
        <v>9</v>
      </c>
      <c r="G7870" s="311"/>
      <c r="H7870" s="311">
        <v>0.1</v>
      </c>
      <c r="I7870" s="311">
        <v>3.36</v>
      </c>
      <c r="J7870" s="311" t="s">
        <v>896</v>
      </c>
      <c r="K7870" s="311">
        <v>36.338239999999999</v>
      </c>
      <c r="L7870" s="311">
        <v>-88.304199999999994</v>
      </c>
      <c r="M7870" s="100" t="s">
        <v>38392</v>
      </c>
      <c r="N7870" s="311" t="s">
        <v>26221</v>
      </c>
      <c r="O7870" s="311" t="s">
        <v>43271</v>
      </c>
      <c r="P7870" s="311">
        <v>3</v>
      </c>
      <c r="Q7870" s="311" t="s">
        <v>34037</v>
      </c>
      <c r="R7870" s="311" t="s">
        <v>25816</v>
      </c>
      <c r="S7870" s="311" t="s">
        <v>26197</v>
      </c>
      <c r="T7870" s="311"/>
      <c r="U7870" s="311" t="s">
        <v>26198</v>
      </c>
      <c r="V7870" s="311" t="s">
        <v>26199</v>
      </c>
      <c r="W7870" s="97" t="s">
        <v>23344</v>
      </c>
      <c r="X7870" s="97" t="s">
        <v>34038</v>
      </c>
      <c r="AA7870" s="97" t="str">
        <v>THREE000.1HN</v>
      </c>
    </row>
    <row r="7871" spans="1:27" s="97" customFormat="1" ht="15" customHeight="1" x14ac:dyDescent="0.35">
      <c r="A7871" s="311" t="s">
        <v>23346</v>
      </c>
      <c r="B7871" s="311" t="s">
        <v>23345</v>
      </c>
      <c r="C7871" s="311" t="s">
        <v>23347</v>
      </c>
      <c r="D7871" s="311" t="s">
        <v>17096</v>
      </c>
      <c r="E7871" s="311"/>
      <c r="F7871" s="311" t="s">
        <v>58</v>
      </c>
      <c r="G7871" s="311"/>
      <c r="H7871" s="311">
        <v>0.4</v>
      </c>
      <c r="I7871" s="311">
        <v>3.46</v>
      </c>
      <c r="J7871" s="311" t="s">
        <v>313</v>
      </c>
      <c r="K7871" s="311">
        <v>35.916969999999999</v>
      </c>
      <c r="L7871" s="311">
        <v>-84.995090000000005</v>
      </c>
      <c r="M7871" s="100" t="s">
        <v>38416</v>
      </c>
      <c r="N7871" s="311" t="s">
        <v>26258</v>
      </c>
      <c r="O7871" s="311" t="s">
        <v>42828</v>
      </c>
      <c r="P7871" s="311">
        <v>1</v>
      </c>
      <c r="Q7871" s="311" t="s">
        <v>34039</v>
      </c>
      <c r="R7871" s="311" t="s">
        <v>25812</v>
      </c>
      <c r="S7871" s="311" t="s">
        <v>26197</v>
      </c>
      <c r="T7871" s="311"/>
      <c r="U7871" s="311" t="s">
        <v>26198</v>
      </c>
      <c r="V7871" s="311" t="s">
        <v>26199</v>
      </c>
      <c r="AA7871" s="97" t="str">
        <v>THREE000.4CU</v>
      </c>
    </row>
    <row r="7872" spans="1:27" s="97" customFormat="1" ht="15" customHeight="1" x14ac:dyDescent="0.35">
      <c r="A7872" s="311" t="s">
        <v>23349</v>
      </c>
      <c r="B7872" s="311" t="s">
        <v>23348</v>
      </c>
      <c r="C7872" s="311" t="s">
        <v>23350</v>
      </c>
      <c r="D7872" s="311" t="s">
        <v>23351</v>
      </c>
      <c r="E7872" s="311"/>
      <c r="F7872" s="311" t="s">
        <v>9</v>
      </c>
      <c r="G7872" s="311"/>
      <c r="H7872" s="311">
        <v>0.2</v>
      </c>
      <c r="I7872" s="311">
        <v>0.28000000000000003</v>
      </c>
      <c r="J7872" s="311" t="s">
        <v>896</v>
      </c>
      <c r="K7872" s="311">
        <v>36.344999999999999</v>
      </c>
      <c r="L7872" s="311">
        <v>-88.33</v>
      </c>
      <c r="M7872" s="100" t="s">
        <v>38392</v>
      </c>
      <c r="N7872" s="311" t="s">
        <v>26221</v>
      </c>
      <c r="O7872" s="311" t="s">
        <v>43271</v>
      </c>
      <c r="P7872" s="311">
        <v>3</v>
      </c>
      <c r="Q7872" s="311" t="s">
        <v>34037</v>
      </c>
      <c r="R7872" s="311" t="s">
        <v>25816</v>
      </c>
      <c r="S7872" s="311" t="s">
        <v>26197</v>
      </c>
      <c r="T7872" s="311"/>
      <c r="U7872" s="311" t="s">
        <v>26198</v>
      </c>
      <c r="V7872" s="311" t="s">
        <v>26199</v>
      </c>
      <c r="W7872" s="97" t="s">
        <v>23352</v>
      </c>
      <c r="X7872" s="97" t="s">
        <v>34040</v>
      </c>
      <c r="AA7872" s="97" t="str">
        <v>THREE1.5T0.2HN</v>
      </c>
    </row>
    <row r="7873" spans="1:27" s="97" customFormat="1" ht="15" customHeight="1" x14ac:dyDescent="0.35">
      <c r="A7873" s="311" t="s">
        <v>23354</v>
      </c>
      <c r="B7873" s="311" t="s">
        <v>23353</v>
      </c>
      <c r="C7873" s="311" t="s">
        <v>23355</v>
      </c>
      <c r="D7873" s="311" t="s">
        <v>23356</v>
      </c>
      <c r="E7873" s="311"/>
      <c r="F7873" s="311" t="s">
        <v>115</v>
      </c>
      <c r="G7873" s="311"/>
      <c r="H7873" s="311">
        <v>0.3</v>
      </c>
      <c r="I7873" s="311">
        <v>1.53</v>
      </c>
      <c r="J7873" s="311" t="s">
        <v>59</v>
      </c>
      <c r="K7873" s="311">
        <v>35.311100000000003</v>
      </c>
      <c r="L7873" s="311">
        <v>-85.427999999999997</v>
      </c>
      <c r="M7873" s="100" t="s">
        <v>38393</v>
      </c>
      <c r="N7873" s="311" t="s">
        <v>59</v>
      </c>
      <c r="O7873" s="311" t="s">
        <v>42301</v>
      </c>
      <c r="P7873" s="311">
        <v>5</v>
      </c>
      <c r="Q7873" s="311" t="s">
        <v>34041</v>
      </c>
      <c r="R7873" s="311" t="s">
        <v>25802</v>
      </c>
      <c r="S7873" s="311" t="s">
        <v>26197</v>
      </c>
      <c r="T7873" s="311"/>
      <c r="U7873" s="311" t="s">
        <v>26198</v>
      </c>
      <c r="V7873" s="311" t="s">
        <v>26199</v>
      </c>
      <c r="X7873" s="97" t="s">
        <v>34042</v>
      </c>
      <c r="AA7873" s="97" t="str">
        <v>THURM000.3SE</v>
      </c>
    </row>
    <row r="7874" spans="1:27" s="97" customFormat="1" ht="15" customHeight="1" x14ac:dyDescent="0.35">
      <c r="A7874" s="311" t="s">
        <v>23358</v>
      </c>
      <c r="B7874" s="311" t="s">
        <v>23357</v>
      </c>
      <c r="C7874" s="311" t="s">
        <v>23359</v>
      </c>
      <c r="D7874" s="311" t="s">
        <v>23360</v>
      </c>
      <c r="E7874" s="311"/>
      <c r="F7874" s="311" t="s">
        <v>29083</v>
      </c>
      <c r="G7874" s="311"/>
      <c r="H7874" s="311">
        <v>0.1</v>
      </c>
      <c r="I7874" s="311">
        <v>2.97</v>
      </c>
      <c r="J7874" s="311" t="s">
        <v>95</v>
      </c>
      <c r="K7874" s="311">
        <v>35.936889000000001</v>
      </c>
      <c r="L7874" s="311">
        <v>-87.182777999999999</v>
      </c>
      <c r="M7874" s="100" t="s">
        <v>38379</v>
      </c>
      <c r="N7874" s="311" t="s">
        <v>26205</v>
      </c>
      <c r="O7874" s="311" t="s">
        <v>42354</v>
      </c>
      <c r="P7874" s="311">
        <v>1</v>
      </c>
      <c r="Q7874" s="311" t="s">
        <v>34043</v>
      </c>
      <c r="R7874" s="311" t="s">
        <v>25829</v>
      </c>
      <c r="S7874" s="311" t="s">
        <v>26197</v>
      </c>
      <c r="T7874" s="311"/>
      <c r="U7874" s="311" t="s">
        <v>26198</v>
      </c>
      <c r="V7874" s="311" t="s">
        <v>26199</v>
      </c>
      <c r="AA7874" s="97" t="str">
        <v>TIDWE000.1WI</v>
      </c>
    </row>
    <row r="7875" spans="1:27" s="97" customFormat="1" ht="15" customHeight="1" x14ac:dyDescent="0.35">
      <c r="A7875" s="311" t="s">
        <v>23362</v>
      </c>
      <c r="B7875" s="311" t="s">
        <v>23361</v>
      </c>
      <c r="C7875" s="311" t="s">
        <v>23363</v>
      </c>
      <c r="D7875" s="311" t="s">
        <v>23364</v>
      </c>
      <c r="E7875" s="311"/>
      <c r="F7875" s="311" t="s">
        <v>29090</v>
      </c>
      <c r="G7875" s="311"/>
      <c r="H7875" s="311">
        <v>0.1</v>
      </c>
      <c r="I7875" s="311">
        <v>12.22</v>
      </c>
      <c r="J7875" s="311" t="s">
        <v>442</v>
      </c>
      <c r="K7875" s="311">
        <v>36.228400000000001</v>
      </c>
      <c r="L7875" s="311">
        <v>-82.188299999999998</v>
      </c>
      <c r="M7875" s="100" t="s">
        <v>38455</v>
      </c>
      <c r="N7875" s="311" t="s">
        <v>26332</v>
      </c>
      <c r="O7875" s="311" t="s">
        <v>42337</v>
      </c>
      <c r="P7875" s="311">
        <v>1</v>
      </c>
      <c r="Q7875" s="311" t="s">
        <v>28615</v>
      </c>
      <c r="R7875" s="311" t="s">
        <v>25821</v>
      </c>
      <c r="S7875" s="311" t="s">
        <v>26197</v>
      </c>
      <c r="T7875" s="311"/>
      <c r="U7875" s="311" t="s">
        <v>26198</v>
      </c>
      <c r="V7875" s="311" t="s">
        <v>26204</v>
      </c>
      <c r="X7875" s="97" t="s">
        <v>34044</v>
      </c>
      <c r="AA7875" s="97" t="str">
        <v>TIGER000.1CT</v>
      </c>
    </row>
    <row r="7876" spans="1:27" s="97" customFormat="1" ht="15" customHeight="1" x14ac:dyDescent="0.35">
      <c r="A7876" s="311" t="s">
        <v>23366</v>
      </c>
      <c r="B7876" s="311" t="s">
        <v>23365</v>
      </c>
      <c r="C7876" s="311" t="s">
        <v>23367</v>
      </c>
      <c r="D7876" s="311" t="s">
        <v>23368</v>
      </c>
      <c r="E7876" s="311"/>
      <c r="F7876" s="311" t="s">
        <v>58</v>
      </c>
      <c r="G7876" s="311"/>
      <c r="H7876" s="311">
        <v>4.7</v>
      </c>
      <c r="I7876" s="311">
        <v>3.41</v>
      </c>
      <c r="J7876" s="311" t="s">
        <v>2535</v>
      </c>
      <c r="K7876" s="311">
        <v>35.556080000000001</v>
      </c>
      <c r="L7876" s="311">
        <v>-85.094480000000004</v>
      </c>
      <c r="M7876" s="100" t="s">
        <v>38386</v>
      </c>
      <c r="N7876" s="311" t="s">
        <v>29084</v>
      </c>
      <c r="O7876" s="311" t="s">
        <v>42183</v>
      </c>
      <c r="P7876" s="311">
        <v>3</v>
      </c>
      <c r="Q7876" s="311" t="s">
        <v>28616</v>
      </c>
      <c r="R7876" s="311" t="s">
        <v>25802</v>
      </c>
      <c r="S7876" s="311" t="s">
        <v>26197</v>
      </c>
      <c r="T7876" s="311"/>
      <c r="U7876" s="311" t="s">
        <v>26198</v>
      </c>
      <c r="V7876" s="311" t="s">
        <v>26204</v>
      </c>
      <c r="W7876" s="97" t="s">
        <v>23369</v>
      </c>
      <c r="X7876" s="97" t="s">
        <v>33689</v>
      </c>
      <c r="AA7876" s="97" t="str">
        <v>TIGUE004.7RH</v>
      </c>
    </row>
    <row r="7877" spans="1:27" s="97" customFormat="1" ht="15" customHeight="1" x14ac:dyDescent="0.35">
      <c r="A7877" s="311" t="s">
        <v>23371</v>
      </c>
      <c r="B7877" s="311" t="s">
        <v>23370</v>
      </c>
      <c r="C7877" s="311" t="s">
        <v>23372</v>
      </c>
      <c r="D7877" s="311" t="s">
        <v>23373</v>
      </c>
      <c r="E7877" s="311"/>
      <c r="F7877" s="311" t="s">
        <v>44</v>
      </c>
      <c r="G7877" s="311"/>
      <c r="H7877" s="311">
        <v>0.1</v>
      </c>
      <c r="I7877" s="311">
        <v>0.27</v>
      </c>
      <c r="J7877" s="311" t="s">
        <v>625</v>
      </c>
      <c r="K7877" s="311">
        <v>36.105629999999998</v>
      </c>
      <c r="L7877" s="311">
        <v>-82.455770000000001</v>
      </c>
      <c r="M7877" s="100" t="s">
        <v>38387</v>
      </c>
      <c r="N7877" s="311" t="s">
        <v>26214</v>
      </c>
      <c r="O7877" s="311" t="s">
        <v>42117</v>
      </c>
      <c r="P7877" s="311">
        <v>5</v>
      </c>
      <c r="Q7877" s="311" t="s">
        <v>34045</v>
      </c>
      <c r="R7877" s="311" t="s">
        <v>25821</v>
      </c>
      <c r="S7877" s="311" t="s">
        <v>26197</v>
      </c>
      <c r="T7877" s="311"/>
      <c r="U7877" s="311" t="s">
        <v>26198</v>
      </c>
      <c r="V7877" s="311" t="s">
        <v>26204</v>
      </c>
      <c r="AA7877" s="97" t="str">
        <v>TILLI000.1UC</v>
      </c>
    </row>
    <row r="7878" spans="1:27" s="97" customFormat="1" ht="15" customHeight="1" x14ac:dyDescent="0.35">
      <c r="A7878" t="s">
        <v>23375</v>
      </c>
      <c r="B7878" t="s">
        <v>23374</v>
      </c>
      <c r="C7878" t="s">
        <v>23376</v>
      </c>
      <c r="D7878" t="s">
        <v>23377</v>
      </c>
      <c r="E7878"/>
      <c r="F7878" t="s">
        <v>28994</v>
      </c>
      <c r="G7878"/>
      <c r="H7878">
        <v>0.1</v>
      </c>
      <c r="I7878">
        <v>4.4400000000000004</v>
      </c>
      <c r="J7878" t="s">
        <v>270</v>
      </c>
      <c r="K7878">
        <v>36.573639999999997</v>
      </c>
      <c r="L7878">
        <v>-82.427880000000002</v>
      </c>
      <c r="M7878" s="100" t="s">
        <v>38412</v>
      </c>
      <c r="N7878" t="s">
        <v>29031</v>
      </c>
      <c r="O7878" t="s">
        <v>42456</v>
      </c>
      <c r="P7878">
        <v>3</v>
      </c>
      <c r="Q7878" t="s">
        <v>28617</v>
      </c>
      <c r="R7878" t="s">
        <v>25821</v>
      </c>
      <c r="S7878" t="s">
        <v>26197</v>
      </c>
      <c r="T7878"/>
      <c r="U7878" t="s">
        <v>26198</v>
      </c>
      <c r="V7878" t="s">
        <v>26204</v>
      </c>
      <c r="W7878" s="91"/>
      <c r="X7878" s="91"/>
      <c r="AA7878" s="97" t="str">
        <v>TIMBE000.1SU</v>
      </c>
    </row>
    <row r="7879" spans="1:27" s="97" customFormat="1" ht="15" customHeight="1" x14ac:dyDescent="0.35">
      <c r="A7879" t="s">
        <v>23379</v>
      </c>
      <c r="B7879" t="s">
        <v>23378</v>
      </c>
      <c r="C7879" t="s">
        <v>23376</v>
      </c>
      <c r="D7879" t="s">
        <v>23380</v>
      </c>
      <c r="E7879"/>
      <c r="F7879" t="s">
        <v>28994</v>
      </c>
      <c r="G7879"/>
      <c r="H7879">
        <v>0.3</v>
      </c>
      <c r="I7879">
        <v>4.09</v>
      </c>
      <c r="J7879" t="s">
        <v>270</v>
      </c>
      <c r="K7879">
        <v>36.576830000000001</v>
      </c>
      <c r="L7879">
        <v>-82.427999999999997</v>
      </c>
      <c r="M7879" s="100" t="s">
        <v>38412</v>
      </c>
      <c r="N7879" t="s">
        <v>29031</v>
      </c>
      <c r="O7879" t="s">
        <v>42456</v>
      </c>
      <c r="P7879">
        <v>3</v>
      </c>
      <c r="Q7879" t="s">
        <v>28617</v>
      </c>
      <c r="R7879" t="s">
        <v>25821</v>
      </c>
      <c r="S7879" t="s">
        <v>26197</v>
      </c>
      <c r="T7879"/>
      <c r="U7879" t="s">
        <v>26198</v>
      </c>
      <c r="V7879" t="s">
        <v>26204</v>
      </c>
      <c r="W7879" s="91"/>
      <c r="X7879" s="91"/>
      <c r="AA7879" s="97" t="str">
        <v>TIMBE000.3SU</v>
      </c>
    </row>
    <row r="7880" spans="1:27" s="97" customFormat="1" ht="15" customHeight="1" x14ac:dyDescent="0.35">
      <c r="A7880" t="s">
        <v>23382</v>
      </c>
      <c r="B7880" t="s">
        <v>23381</v>
      </c>
      <c r="C7880" t="s">
        <v>23383</v>
      </c>
      <c r="D7880" t="s">
        <v>23384</v>
      </c>
      <c r="E7880"/>
      <c r="F7880" t="s">
        <v>28983</v>
      </c>
      <c r="G7880"/>
      <c r="H7880">
        <v>0.1</v>
      </c>
      <c r="I7880">
        <v>2.09</v>
      </c>
      <c r="J7880" t="s">
        <v>244</v>
      </c>
      <c r="K7880">
        <v>36.4206</v>
      </c>
      <c r="L7880">
        <v>-81.951899999999995</v>
      </c>
      <c r="M7880" s="100" t="s">
        <v>38455</v>
      </c>
      <c r="N7880" t="s">
        <v>26332</v>
      </c>
      <c r="O7880" t="s">
        <v>42295</v>
      </c>
      <c r="P7880">
        <v>1</v>
      </c>
      <c r="Q7880" t="s">
        <v>28618</v>
      </c>
      <c r="R7880" t="s">
        <v>25821</v>
      </c>
      <c r="S7880" t="s">
        <v>26197</v>
      </c>
      <c r="T7880"/>
      <c r="U7880" t="s">
        <v>26198</v>
      </c>
      <c r="V7880" t="s">
        <v>26204</v>
      </c>
      <c r="W7880" s="91" t="s">
        <v>23385</v>
      </c>
      <c r="X7880" s="91"/>
      <c r="AA7880" s="97" t="str">
        <v>TIMOT000.1JO</v>
      </c>
    </row>
    <row r="7881" spans="1:27" s="91" customFormat="1" ht="15" customHeight="1" x14ac:dyDescent="0.35">
      <c r="A7881" t="s">
        <v>23387</v>
      </c>
      <c r="B7881" t="s">
        <v>23386</v>
      </c>
      <c r="C7881" t="s">
        <v>23388</v>
      </c>
      <c r="D7881" t="s">
        <v>23389</v>
      </c>
      <c r="E7881"/>
      <c r="F7881" t="s">
        <v>28985</v>
      </c>
      <c r="G7881"/>
      <c r="H7881">
        <v>0.3</v>
      </c>
      <c r="I7881">
        <v>0.74</v>
      </c>
      <c r="J7881" t="s">
        <v>15</v>
      </c>
      <c r="K7881">
        <v>35.665660000000003</v>
      </c>
      <c r="L7881">
        <v>-83.798590000000004</v>
      </c>
      <c r="M7881" s="100" t="s">
        <v>38415</v>
      </c>
      <c r="N7881" t="s">
        <v>26602</v>
      </c>
      <c r="O7881" t="s">
        <v>42729</v>
      </c>
      <c r="P7881">
        <v>2</v>
      </c>
      <c r="Q7881" t="s">
        <v>28619</v>
      </c>
      <c r="R7881" t="s">
        <v>25825</v>
      </c>
      <c r="S7881" t="s">
        <v>26197</v>
      </c>
      <c r="T7881"/>
      <c r="U7881" t="s">
        <v>26198</v>
      </c>
      <c r="V7881" t="s">
        <v>26204</v>
      </c>
      <c r="W7881" s="91" t="s">
        <v>23390</v>
      </c>
      <c r="X7881" s="91" t="s">
        <v>34046</v>
      </c>
      <c r="Y7881" s="97"/>
      <c r="AA7881" s="91" t="str">
        <v>TIPTO0.5T0.3BT</v>
      </c>
    </row>
    <row r="7882" spans="1:27" s="91" customFormat="1" ht="15" customHeight="1" x14ac:dyDescent="0.35">
      <c r="A7882" t="s">
        <v>23392</v>
      </c>
      <c r="B7882" t="s">
        <v>23391</v>
      </c>
      <c r="C7882" t="s">
        <v>23388</v>
      </c>
      <c r="D7882" t="s">
        <v>23393</v>
      </c>
      <c r="E7882"/>
      <c r="F7882" t="s">
        <v>28985</v>
      </c>
      <c r="G7882"/>
      <c r="H7882">
        <v>0.1</v>
      </c>
      <c r="I7882">
        <v>0.75</v>
      </c>
      <c r="J7882" t="s">
        <v>15</v>
      </c>
      <c r="K7882">
        <v>35.671039999999998</v>
      </c>
      <c r="L7882">
        <v>-83.802819999999997</v>
      </c>
      <c r="M7882" s="100" t="s">
        <v>38415</v>
      </c>
      <c r="N7882" t="s">
        <v>26602</v>
      </c>
      <c r="O7882" t="s">
        <v>42729</v>
      </c>
      <c r="P7882">
        <v>2</v>
      </c>
      <c r="Q7882" t="s">
        <v>32222</v>
      </c>
      <c r="R7882" t="s">
        <v>25825</v>
      </c>
      <c r="S7882" t="s">
        <v>26197</v>
      </c>
      <c r="T7882"/>
      <c r="U7882" t="s">
        <v>26198</v>
      </c>
      <c r="V7882" t="s">
        <v>26204</v>
      </c>
      <c r="W7882" s="91" t="s">
        <v>23394</v>
      </c>
      <c r="X7882" s="91" t="s">
        <v>34046</v>
      </c>
      <c r="Y7882" s="97"/>
      <c r="AA7882" s="91" t="str">
        <v>TIPTO0.8T0.1BT</v>
      </c>
    </row>
    <row r="7883" spans="1:27" s="91" customFormat="1" ht="15" customHeight="1" x14ac:dyDescent="0.35">
      <c r="A7883" t="s">
        <v>23396</v>
      </c>
      <c r="B7883" t="s">
        <v>23395</v>
      </c>
      <c r="C7883" t="s">
        <v>23397</v>
      </c>
      <c r="D7883" t="s">
        <v>40349</v>
      </c>
      <c r="E7883"/>
      <c r="F7883" t="s">
        <v>28983</v>
      </c>
      <c r="G7883"/>
      <c r="H7883">
        <v>0.1</v>
      </c>
      <c r="I7883">
        <v>2.41</v>
      </c>
      <c r="J7883" t="s">
        <v>15</v>
      </c>
      <c r="K7883">
        <v>35.676099999999998</v>
      </c>
      <c r="L7883">
        <v>-83.790800000000004</v>
      </c>
      <c r="M7883" s="100" t="s">
        <v>38415</v>
      </c>
      <c r="N7883" t="s">
        <v>26602</v>
      </c>
      <c r="O7883" t="s">
        <v>42729</v>
      </c>
      <c r="P7883">
        <v>2</v>
      </c>
      <c r="Q7883" t="s">
        <v>28619</v>
      </c>
      <c r="R7883" t="s">
        <v>25825</v>
      </c>
      <c r="S7883" t="s">
        <v>26197</v>
      </c>
      <c r="T7883"/>
      <c r="U7883" t="s">
        <v>26198</v>
      </c>
      <c r="V7883" t="s">
        <v>26204</v>
      </c>
      <c r="X7883" s="91" t="s">
        <v>40350</v>
      </c>
      <c r="Y7883" s="97"/>
      <c r="AA7883" s="91" t="str">
        <v>TIPTO000.1BT</v>
      </c>
    </row>
    <row r="7884" spans="1:27" s="91" customFormat="1" ht="15" customHeight="1" x14ac:dyDescent="0.35">
      <c r="A7884" t="s">
        <v>23399</v>
      </c>
      <c r="B7884" t="s">
        <v>23398</v>
      </c>
      <c r="C7884" t="s">
        <v>23400</v>
      </c>
      <c r="D7884" t="s">
        <v>23401</v>
      </c>
      <c r="E7884"/>
      <c r="F7884" t="s">
        <v>44</v>
      </c>
      <c r="G7884"/>
      <c r="H7884">
        <v>0.1</v>
      </c>
      <c r="I7884">
        <v>1.05</v>
      </c>
      <c r="J7884" t="s">
        <v>64</v>
      </c>
      <c r="K7884">
        <v>36.146619999999999</v>
      </c>
      <c r="L7884">
        <v>-82.820849999999993</v>
      </c>
      <c r="M7884" s="100" t="s">
        <v>38387</v>
      </c>
      <c r="N7884" t="s">
        <v>26214</v>
      </c>
      <c r="O7884" t="s">
        <v>42105</v>
      </c>
      <c r="P7884">
        <v>5</v>
      </c>
      <c r="Q7884" t="s">
        <v>28620</v>
      </c>
      <c r="R7884" t="s">
        <v>25821</v>
      </c>
      <c r="S7884" t="s">
        <v>26197</v>
      </c>
      <c r="T7884"/>
      <c r="U7884" t="s">
        <v>26198</v>
      </c>
      <c r="V7884" t="s">
        <v>26204</v>
      </c>
      <c r="Y7884" s="97"/>
      <c r="AA7884" s="91" t="str">
        <v>TIPTO000.1GE</v>
      </c>
    </row>
    <row r="7885" spans="1:27" s="91" customFormat="1" ht="15" customHeight="1" x14ac:dyDescent="0.35">
      <c r="A7885" t="s">
        <v>23403</v>
      </c>
      <c r="B7885" t="s">
        <v>23402</v>
      </c>
      <c r="C7885" t="s">
        <v>23397</v>
      </c>
      <c r="D7885" t="s">
        <v>23404</v>
      </c>
      <c r="E7885"/>
      <c r="F7885" t="s">
        <v>28985</v>
      </c>
      <c r="G7885"/>
      <c r="H7885">
        <v>0.4</v>
      </c>
      <c r="I7885">
        <v>2.25</v>
      </c>
      <c r="J7885" t="s">
        <v>15</v>
      </c>
      <c r="K7885">
        <v>35.673520000000003</v>
      </c>
      <c r="L7885">
        <v>-83.792969999999997</v>
      </c>
      <c r="M7885" s="100" t="s">
        <v>38415</v>
      </c>
      <c r="N7885" t="s">
        <v>26602</v>
      </c>
      <c r="O7885" t="s">
        <v>42729</v>
      </c>
      <c r="P7885">
        <v>2</v>
      </c>
      <c r="Q7885" t="s">
        <v>28619</v>
      </c>
      <c r="R7885" t="s">
        <v>25825</v>
      </c>
      <c r="S7885" t="s">
        <v>26197</v>
      </c>
      <c r="T7885"/>
      <c r="U7885" t="s">
        <v>26198</v>
      </c>
      <c r="V7885" t="s">
        <v>26204</v>
      </c>
      <c r="X7885" s="91" t="s">
        <v>40351</v>
      </c>
      <c r="Y7885" s="97"/>
      <c r="AA7885" s="91" t="str">
        <v>TIPTO000.4BT</v>
      </c>
    </row>
    <row r="7886" spans="1:27" s="91" customFormat="1" ht="15" customHeight="1" x14ac:dyDescent="0.35">
      <c r="A7886" s="311" t="s">
        <v>28621</v>
      </c>
      <c r="B7886" s="311" t="s">
        <v>23405</v>
      </c>
      <c r="C7886" s="311" t="s">
        <v>23406</v>
      </c>
      <c r="D7886" s="311" t="s">
        <v>23407</v>
      </c>
      <c r="E7886" s="311"/>
      <c r="F7886" s="311" t="s">
        <v>929</v>
      </c>
      <c r="G7886" s="311"/>
      <c r="H7886" s="311">
        <v>1</v>
      </c>
      <c r="I7886" s="311">
        <v>2.31</v>
      </c>
      <c r="J7886" s="311" t="s">
        <v>3295</v>
      </c>
      <c r="K7886" s="311">
        <v>35.817410000000002</v>
      </c>
      <c r="L7886" s="311">
        <v>-89.449039999999997</v>
      </c>
      <c r="M7886" s="100" t="s">
        <v>38381</v>
      </c>
      <c r="N7886" s="311" t="s">
        <v>26209</v>
      </c>
      <c r="O7886" s="311" t="s">
        <v>42888</v>
      </c>
      <c r="P7886" s="311">
        <v>1</v>
      </c>
      <c r="Q7886" s="311" t="s">
        <v>28622</v>
      </c>
      <c r="R7886" s="311" t="s">
        <v>25816</v>
      </c>
      <c r="S7886" s="311" t="s">
        <v>26197</v>
      </c>
      <c r="T7886" s="311"/>
      <c r="U7886" s="311" t="s">
        <v>26198</v>
      </c>
      <c r="V7886" s="311" t="s">
        <v>26199</v>
      </c>
      <c r="W7886" s="97" t="s">
        <v>28623</v>
      </c>
      <c r="X7886" s="97" t="s">
        <v>36219</v>
      </c>
      <c r="Y7886" s="97"/>
      <c r="AA7886" s="91" t="str">
        <v>TISDA001.0LE</v>
      </c>
    </row>
    <row r="7887" spans="1:27" s="91" customFormat="1" ht="15" customHeight="1" x14ac:dyDescent="0.35">
      <c r="A7887" s="311" t="s">
        <v>23412</v>
      </c>
      <c r="B7887" s="311" t="s">
        <v>23411</v>
      </c>
      <c r="C7887" s="311" t="s">
        <v>23413</v>
      </c>
      <c r="D7887" s="311" t="s">
        <v>23414</v>
      </c>
      <c r="E7887" s="311"/>
      <c r="F7887" s="311" t="s">
        <v>29010</v>
      </c>
      <c r="G7887" s="311"/>
      <c r="H7887" s="311">
        <v>0.1</v>
      </c>
      <c r="I7887" s="311">
        <v>8.1300000000000008</v>
      </c>
      <c r="J7887" s="311" t="s">
        <v>1237</v>
      </c>
      <c r="K7887" s="311">
        <v>36.392510000000001</v>
      </c>
      <c r="L7887" s="311">
        <v>-84.278319999999994</v>
      </c>
      <c r="M7887" s="100" t="s">
        <v>38424</v>
      </c>
      <c r="N7887" s="311" t="s">
        <v>26272</v>
      </c>
      <c r="O7887" s="311" t="s">
        <v>42979</v>
      </c>
      <c r="P7887" s="311">
        <v>4</v>
      </c>
      <c r="Q7887" s="311" t="s">
        <v>34047</v>
      </c>
      <c r="R7887" s="311" t="s">
        <v>25825</v>
      </c>
      <c r="S7887" s="311" t="s">
        <v>26197</v>
      </c>
      <c r="T7887" s="311"/>
      <c r="U7887" s="311" t="s">
        <v>26198</v>
      </c>
      <c r="V7887" s="311" t="s">
        <v>26204</v>
      </c>
      <c r="W7887" s="97"/>
      <c r="X7887" s="97" t="s">
        <v>34048</v>
      </c>
      <c r="Y7887" s="97"/>
      <c r="AA7887" s="91" t="str">
        <v>TITUS000.1CA</v>
      </c>
    </row>
    <row r="7888" spans="1:27" s="91" customFormat="1" ht="15" customHeight="1" x14ac:dyDescent="0.35">
      <c r="A7888" s="311" t="s">
        <v>23416</v>
      </c>
      <c r="B7888" s="311" t="s">
        <v>23415</v>
      </c>
      <c r="C7888" s="311" t="s">
        <v>8673</v>
      </c>
      <c r="D7888" s="311" t="s">
        <v>23417</v>
      </c>
      <c r="E7888" s="311"/>
      <c r="F7888" s="311" t="s">
        <v>29010</v>
      </c>
      <c r="G7888" s="311"/>
      <c r="H7888" s="311">
        <v>0.1</v>
      </c>
      <c r="I7888" s="311">
        <v>0.81</v>
      </c>
      <c r="J7888" s="311" t="s">
        <v>1237</v>
      </c>
      <c r="K7888" s="311">
        <v>36.375500000000002</v>
      </c>
      <c r="L7888" s="311">
        <v>-84.25564</v>
      </c>
      <c r="M7888" s="100" t="s">
        <v>38424</v>
      </c>
      <c r="N7888" s="311" t="s">
        <v>26272</v>
      </c>
      <c r="O7888" s="311" t="s">
        <v>42979</v>
      </c>
      <c r="P7888" s="311">
        <v>4</v>
      </c>
      <c r="Q7888" s="311" t="s">
        <v>34049</v>
      </c>
      <c r="R7888" s="311" t="s">
        <v>25825</v>
      </c>
      <c r="S7888" s="311" t="s">
        <v>26197</v>
      </c>
      <c r="T7888" s="311"/>
      <c r="U7888" s="311" t="s">
        <v>26198</v>
      </c>
      <c r="V7888" s="311" t="s">
        <v>26204</v>
      </c>
      <c r="W7888" s="97" t="s">
        <v>36220</v>
      </c>
      <c r="X7888" s="97" t="s">
        <v>43432</v>
      </c>
      <c r="Y7888" s="97"/>
      <c r="AA7888" s="91" t="str">
        <v>TITUS1T0.1CA</v>
      </c>
    </row>
    <row r="7889" spans="1:27" s="97" customFormat="1" ht="15" customHeight="1" x14ac:dyDescent="0.35">
      <c r="A7889" s="97" t="s">
        <v>40352</v>
      </c>
      <c r="B7889" s="97" t="s">
        <v>40353</v>
      </c>
      <c r="C7889" s="97" t="s">
        <v>40354</v>
      </c>
      <c r="D7889" s="97" t="s">
        <v>40355</v>
      </c>
      <c r="F7889" s="97" t="s">
        <v>9</v>
      </c>
      <c r="H7889" s="98">
        <v>2.4</v>
      </c>
      <c r="I7889" s="98">
        <v>4.8</v>
      </c>
      <c r="J7889" s="97" t="s">
        <v>448</v>
      </c>
      <c r="K7889" s="98">
        <v>35.989826000000001</v>
      </c>
      <c r="L7889" s="98">
        <v>-88.877302999999998</v>
      </c>
      <c r="M7889" s="314" t="s">
        <v>38429</v>
      </c>
      <c r="N7889" s="97" t="s">
        <v>26286</v>
      </c>
      <c r="O7889" s="97" t="s">
        <v>40356</v>
      </c>
      <c r="P7889" s="98">
        <v>2</v>
      </c>
      <c r="Q7889" s="97" t="s">
        <v>41873</v>
      </c>
      <c r="R7889" s="97" t="s">
        <v>25816</v>
      </c>
      <c r="S7889" s="97" t="s">
        <v>26197</v>
      </c>
      <c r="T7889" s="97" t="s">
        <v>41874</v>
      </c>
      <c r="U7889" s="97" t="s">
        <v>26207</v>
      </c>
      <c r="V7889" s="97" t="s">
        <v>26199</v>
      </c>
      <c r="X7889" s="97" t="s">
        <v>40357</v>
      </c>
      <c r="AA7889" s="97" t="str">
        <v>TLEVE002.4GI</v>
      </c>
    </row>
    <row r="7890" spans="1:27" s="97" customFormat="1" ht="15" customHeight="1" x14ac:dyDescent="0.35">
      <c r="A7890" s="311" t="s">
        <v>23419</v>
      </c>
      <c r="B7890" s="311" t="s">
        <v>23418</v>
      </c>
      <c r="C7890" s="311" t="s">
        <v>23420</v>
      </c>
      <c r="D7890" s="311" t="s">
        <v>23421</v>
      </c>
      <c r="E7890" s="311"/>
      <c r="F7890" s="311" t="s">
        <v>58</v>
      </c>
      <c r="G7890" s="311"/>
      <c r="H7890" s="311">
        <v>0.2</v>
      </c>
      <c r="I7890" s="311">
        <v>0.14000000000000001</v>
      </c>
      <c r="J7890" s="311" t="s">
        <v>454</v>
      </c>
      <c r="K7890" s="311">
        <v>35.168999999999997</v>
      </c>
      <c r="L7890" s="311">
        <v>-85.894999999999996</v>
      </c>
      <c r="M7890" s="100" t="s">
        <v>38430</v>
      </c>
      <c r="N7890" s="311" t="s">
        <v>26288</v>
      </c>
      <c r="O7890" s="311" t="s">
        <v>42834</v>
      </c>
      <c r="P7890" s="311">
        <v>5</v>
      </c>
      <c r="Q7890" s="311" t="s">
        <v>28624</v>
      </c>
      <c r="R7890" s="311" t="s">
        <v>25808</v>
      </c>
      <c r="S7890" s="311" t="s">
        <v>26197</v>
      </c>
      <c r="T7890" s="311"/>
      <c r="U7890" s="311" t="s">
        <v>26198</v>
      </c>
      <c r="V7890" s="311" t="s">
        <v>26199</v>
      </c>
      <c r="W7890" s="97" t="s">
        <v>23422</v>
      </c>
      <c r="X7890" s="97" t="s">
        <v>34050</v>
      </c>
      <c r="AA7890" s="97" t="str">
        <v>TMILE0.5T0.2FR</v>
      </c>
    </row>
    <row r="7891" spans="1:27" s="97" customFormat="1" ht="15" customHeight="1" x14ac:dyDescent="0.35">
      <c r="A7891" s="311" t="s">
        <v>34051</v>
      </c>
      <c r="B7891" s="311" t="s">
        <v>34052</v>
      </c>
      <c r="C7891" s="311" t="s">
        <v>23425</v>
      </c>
      <c r="D7891" s="311" t="s">
        <v>34053</v>
      </c>
      <c r="E7891" s="311"/>
      <c r="F7891" s="311" t="s">
        <v>44</v>
      </c>
      <c r="G7891" s="311"/>
      <c r="H7891" s="311">
        <v>0</v>
      </c>
      <c r="I7891" s="311">
        <v>16.7</v>
      </c>
      <c r="J7891" s="311" t="s">
        <v>359</v>
      </c>
      <c r="K7891" s="311">
        <v>35.897419999999997</v>
      </c>
      <c r="L7891" s="311">
        <v>-84.077879999999993</v>
      </c>
      <c r="M7891" s="100" t="s">
        <v>38415</v>
      </c>
      <c r="N7891" s="311" t="s">
        <v>26602</v>
      </c>
      <c r="O7891" s="311" t="s">
        <v>42384</v>
      </c>
      <c r="P7891" s="311">
        <v>2</v>
      </c>
      <c r="Q7891" s="311" t="s">
        <v>28625</v>
      </c>
      <c r="R7891" s="311" t="s">
        <v>25825</v>
      </c>
      <c r="S7891" s="311" t="s">
        <v>26197</v>
      </c>
      <c r="T7891" s="311"/>
      <c r="U7891" s="311" t="s">
        <v>26198</v>
      </c>
      <c r="V7891" s="311" t="s">
        <v>26204</v>
      </c>
      <c r="X7891" s="97" t="s">
        <v>34054</v>
      </c>
      <c r="AA7891" s="97" t="str">
        <v>TMILE000.0KN</v>
      </c>
    </row>
    <row r="7892" spans="1:27" s="97" customFormat="1" ht="15" customHeight="1" x14ac:dyDescent="0.35">
      <c r="A7892" s="311" t="s">
        <v>23424</v>
      </c>
      <c r="B7892" s="311" t="s">
        <v>23423</v>
      </c>
      <c r="C7892" s="311" t="s">
        <v>23425</v>
      </c>
      <c r="D7892" s="311" t="s">
        <v>23426</v>
      </c>
      <c r="E7892" s="311"/>
      <c r="F7892" s="311" t="s">
        <v>44</v>
      </c>
      <c r="G7892" s="311"/>
      <c r="H7892" s="311">
        <v>0.1</v>
      </c>
      <c r="I7892" s="311">
        <v>25.8</v>
      </c>
      <c r="J7892" s="311" t="s">
        <v>45</v>
      </c>
      <c r="K7892" s="311">
        <v>35.618000000000002</v>
      </c>
      <c r="L7892" s="311">
        <v>-84.691789999999997</v>
      </c>
      <c r="M7892" s="100" t="s">
        <v>38386</v>
      </c>
      <c r="N7892" s="311" t="s">
        <v>29084</v>
      </c>
      <c r="O7892" s="311" t="s">
        <v>42884</v>
      </c>
      <c r="P7892" s="311">
        <v>3</v>
      </c>
      <c r="Q7892" s="311" t="s">
        <v>28626</v>
      </c>
      <c r="R7892" s="311" t="s">
        <v>25802</v>
      </c>
      <c r="S7892" s="311" t="s">
        <v>26197</v>
      </c>
      <c r="T7892" s="311"/>
      <c r="U7892" s="311" t="s">
        <v>26198</v>
      </c>
      <c r="V7892" s="311" t="s">
        <v>26204</v>
      </c>
      <c r="AA7892" s="97" t="str">
        <v>TMILE000.1ME</v>
      </c>
    </row>
    <row r="7893" spans="1:27" s="97" customFormat="1" ht="15" customHeight="1" x14ac:dyDescent="0.35">
      <c r="A7893" s="311" t="s">
        <v>23428</v>
      </c>
      <c r="B7893" s="311" t="s">
        <v>23427</v>
      </c>
      <c r="C7893" s="311" t="s">
        <v>23425</v>
      </c>
      <c r="D7893" s="311" t="s">
        <v>23429</v>
      </c>
      <c r="E7893" s="311"/>
      <c r="F7893" s="311" t="s">
        <v>44</v>
      </c>
      <c r="G7893" s="311"/>
      <c r="H7893" s="311">
        <v>0.3</v>
      </c>
      <c r="I7893" s="311">
        <v>16.37</v>
      </c>
      <c r="J7893" s="311" t="s">
        <v>359</v>
      </c>
      <c r="K7893" s="311">
        <v>35.900399999999998</v>
      </c>
      <c r="L7893" s="311">
        <v>-84.073599999999999</v>
      </c>
      <c r="M7893" s="100" t="s">
        <v>38415</v>
      </c>
      <c r="N7893" s="311" t="s">
        <v>26602</v>
      </c>
      <c r="O7893" s="311" t="s">
        <v>42384</v>
      </c>
      <c r="P7893" s="311">
        <v>2</v>
      </c>
      <c r="Q7893" s="311" t="s">
        <v>28625</v>
      </c>
      <c r="R7893" s="311" t="s">
        <v>25825</v>
      </c>
      <c r="S7893" s="311" t="s">
        <v>26197</v>
      </c>
      <c r="T7893" s="311"/>
      <c r="U7893" s="311" t="s">
        <v>26198</v>
      </c>
      <c r="V7893" s="311" t="s">
        <v>26204</v>
      </c>
      <c r="W7893" s="97" t="s">
        <v>23430</v>
      </c>
      <c r="X7893" s="97" t="s">
        <v>36221</v>
      </c>
      <c r="AA7893" s="97" t="str">
        <v>TMILE000.3KN</v>
      </c>
    </row>
    <row r="7894" spans="1:27" s="97" customFormat="1" ht="15" customHeight="1" x14ac:dyDescent="0.35">
      <c r="A7894" s="311" t="s">
        <v>36776</v>
      </c>
      <c r="B7894" s="311" t="s">
        <v>36777</v>
      </c>
      <c r="C7894" s="311" t="s">
        <v>23425</v>
      </c>
      <c r="D7894" s="311" t="s">
        <v>36778</v>
      </c>
      <c r="E7894" s="311"/>
      <c r="F7894" s="311" t="s">
        <v>44</v>
      </c>
      <c r="G7894" s="311"/>
      <c r="H7894" s="311">
        <v>0.8</v>
      </c>
      <c r="I7894" s="311">
        <v>14.5</v>
      </c>
      <c r="J7894" s="311" t="s">
        <v>359</v>
      </c>
      <c r="K7894" s="311">
        <v>35.905700000000003</v>
      </c>
      <c r="L7894" s="311">
        <v>-84.074600000000004</v>
      </c>
      <c r="M7894" s="100" t="s">
        <v>38415</v>
      </c>
      <c r="N7894" s="311" t="s">
        <v>26602</v>
      </c>
      <c r="O7894" s="311" t="s">
        <v>42384</v>
      </c>
      <c r="P7894" s="311">
        <v>2</v>
      </c>
      <c r="Q7894" s="311" t="s">
        <v>28625</v>
      </c>
      <c r="R7894" s="311" t="s">
        <v>25825</v>
      </c>
      <c r="S7894" s="311" t="s">
        <v>26197</v>
      </c>
      <c r="T7894" s="311"/>
      <c r="U7894" s="311" t="s">
        <v>26198</v>
      </c>
      <c r="V7894" s="311" t="s">
        <v>26204</v>
      </c>
      <c r="AA7894" s="97" t="str">
        <v>TMILE000.8KN</v>
      </c>
    </row>
    <row r="7895" spans="1:27" s="97" customFormat="1" ht="15" customHeight="1" x14ac:dyDescent="0.35">
      <c r="A7895" s="311" t="s">
        <v>23432</v>
      </c>
      <c r="B7895" s="311" t="s">
        <v>23431</v>
      </c>
      <c r="C7895" s="311" t="s">
        <v>23425</v>
      </c>
      <c r="D7895" s="311" t="s">
        <v>23433</v>
      </c>
      <c r="E7895" s="311"/>
      <c r="F7895" s="311" t="s">
        <v>44</v>
      </c>
      <c r="G7895" s="311"/>
      <c r="H7895" s="311">
        <v>1.3</v>
      </c>
      <c r="I7895" s="311">
        <v>12.27</v>
      </c>
      <c r="J7895" s="311" t="s">
        <v>359</v>
      </c>
      <c r="K7895" s="311">
        <v>35.912399999999998</v>
      </c>
      <c r="L7895" s="311">
        <v>-84.079599999999999</v>
      </c>
      <c r="M7895" s="100" t="s">
        <v>38415</v>
      </c>
      <c r="N7895" s="311" t="s">
        <v>26602</v>
      </c>
      <c r="O7895" s="311" t="s">
        <v>42384</v>
      </c>
      <c r="P7895" s="311">
        <v>2</v>
      </c>
      <c r="Q7895" s="311" t="s">
        <v>28625</v>
      </c>
      <c r="R7895" s="311" t="s">
        <v>25825</v>
      </c>
      <c r="S7895" s="311" t="s">
        <v>26197</v>
      </c>
      <c r="T7895" s="311"/>
      <c r="U7895" s="311" t="s">
        <v>26198</v>
      </c>
      <c r="V7895" s="311" t="s">
        <v>26204</v>
      </c>
      <c r="W7895" s="97" t="s">
        <v>23434</v>
      </c>
      <c r="X7895" s="97" t="s">
        <v>36221</v>
      </c>
      <c r="AA7895" s="97" t="str">
        <v>TMILE001.3KN</v>
      </c>
    </row>
    <row r="7896" spans="1:27" s="97" customFormat="1" ht="15" customHeight="1" x14ac:dyDescent="0.35">
      <c r="A7896" s="311" t="s">
        <v>23436</v>
      </c>
      <c r="B7896" s="311" t="s">
        <v>23435</v>
      </c>
      <c r="C7896" s="311" t="s">
        <v>23425</v>
      </c>
      <c r="D7896" s="311" t="s">
        <v>23437</v>
      </c>
      <c r="E7896" s="311"/>
      <c r="F7896" s="311" t="s">
        <v>44</v>
      </c>
      <c r="G7896" s="311"/>
      <c r="H7896" s="311">
        <v>2.5</v>
      </c>
      <c r="I7896" s="311">
        <v>6.6</v>
      </c>
      <c r="J7896" s="311" t="s">
        <v>359</v>
      </c>
      <c r="K7896" s="311">
        <v>35.925350000000002</v>
      </c>
      <c r="L7896" s="311">
        <v>-84.072265999999999</v>
      </c>
      <c r="M7896" s="100" t="s">
        <v>38415</v>
      </c>
      <c r="N7896" s="311" t="s">
        <v>26602</v>
      </c>
      <c r="O7896" s="311" t="s">
        <v>42384</v>
      </c>
      <c r="P7896" s="311">
        <v>2</v>
      </c>
      <c r="Q7896" s="311" t="s">
        <v>28625</v>
      </c>
      <c r="R7896" s="311" t="s">
        <v>25825</v>
      </c>
      <c r="S7896" s="311" t="s">
        <v>26197</v>
      </c>
      <c r="T7896" s="311"/>
      <c r="U7896" s="311" t="s">
        <v>26198</v>
      </c>
      <c r="V7896" s="311" t="s">
        <v>26204</v>
      </c>
      <c r="X7896" s="97" t="s">
        <v>34055</v>
      </c>
      <c r="AA7896" s="97" t="str">
        <v>TMILE002.5KN</v>
      </c>
    </row>
    <row r="7897" spans="1:27" s="97" customFormat="1" ht="15" customHeight="1" x14ac:dyDescent="0.35">
      <c r="A7897" s="311" t="s">
        <v>23439</v>
      </c>
      <c r="B7897" s="311" t="s">
        <v>23438</v>
      </c>
      <c r="C7897" s="311" t="s">
        <v>23425</v>
      </c>
      <c r="D7897" s="311" t="s">
        <v>23440</v>
      </c>
      <c r="E7897" s="311"/>
      <c r="F7897" s="311" t="s">
        <v>44</v>
      </c>
      <c r="G7897" s="311"/>
      <c r="H7897" s="311">
        <v>2.6</v>
      </c>
      <c r="I7897" s="311">
        <v>15</v>
      </c>
      <c r="J7897" s="311" t="s">
        <v>45</v>
      </c>
      <c r="K7897" s="311">
        <v>35.643340000000002</v>
      </c>
      <c r="L7897" s="311">
        <v>-84.687219999999996</v>
      </c>
      <c r="M7897" s="100" t="s">
        <v>38386</v>
      </c>
      <c r="N7897" s="311" t="s">
        <v>29084</v>
      </c>
      <c r="O7897" s="311" t="s">
        <v>42884</v>
      </c>
      <c r="P7897" s="311">
        <v>3</v>
      </c>
      <c r="Q7897" s="311" t="s">
        <v>28626</v>
      </c>
      <c r="R7897" s="311" t="s">
        <v>25802</v>
      </c>
      <c r="S7897" s="311" t="s">
        <v>26197</v>
      </c>
      <c r="T7897" s="311"/>
      <c r="U7897" s="311" t="s">
        <v>26198</v>
      </c>
      <c r="V7897" s="311" t="s">
        <v>26204</v>
      </c>
      <c r="AA7897" s="97" t="str">
        <v>TMILE002.6ME</v>
      </c>
    </row>
    <row r="7898" spans="1:27" s="97" customFormat="1" ht="15" customHeight="1" x14ac:dyDescent="0.35">
      <c r="A7898" s="311" t="s">
        <v>23442</v>
      </c>
      <c r="B7898" s="311" t="s">
        <v>23441</v>
      </c>
      <c r="C7898" s="311" t="s">
        <v>23425</v>
      </c>
      <c r="D7898" s="311" t="s">
        <v>23443</v>
      </c>
      <c r="E7898" s="311"/>
      <c r="F7898" s="311" t="s">
        <v>44</v>
      </c>
      <c r="G7898" s="311"/>
      <c r="H7898" s="311">
        <v>2.8</v>
      </c>
      <c r="I7898" s="311">
        <v>6.03</v>
      </c>
      <c r="J7898" s="311" t="s">
        <v>359</v>
      </c>
      <c r="K7898" s="311">
        <v>35.9285</v>
      </c>
      <c r="L7898" s="311">
        <v>-84.067999999999998</v>
      </c>
      <c r="M7898" s="100" t="s">
        <v>38415</v>
      </c>
      <c r="N7898" s="311" t="s">
        <v>26602</v>
      </c>
      <c r="O7898" s="311" t="s">
        <v>42384</v>
      </c>
      <c r="P7898" s="311">
        <v>2</v>
      </c>
      <c r="Q7898" s="311" t="s">
        <v>28625</v>
      </c>
      <c r="R7898" s="311" t="s">
        <v>25825</v>
      </c>
      <c r="S7898" s="311" t="s">
        <v>26197</v>
      </c>
      <c r="T7898" s="311"/>
      <c r="U7898" s="311" t="s">
        <v>26198</v>
      </c>
      <c r="V7898" s="311" t="s">
        <v>26204</v>
      </c>
      <c r="W7898" s="97" t="s">
        <v>23444</v>
      </c>
      <c r="X7898" s="97" t="s">
        <v>36222</v>
      </c>
      <c r="AA7898" s="97" t="str">
        <v>TMILE002.8KN</v>
      </c>
    </row>
    <row r="7899" spans="1:27" s="97" customFormat="1" ht="15" customHeight="1" x14ac:dyDescent="0.35">
      <c r="A7899" s="311" t="s">
        <v>23446</v>
      </c>
      <c r="B7899" s="311" t="s">
        <v>23445</v>
      </c>
      <c r="C7899" s="311" t="s">
        <v>23425</v>
      </c>
      <c r="D7899" s="311" t="s">
        <v>23447</v>
      </c>
      <c r="E7899" s="311"/>
      <c r="F7899" s="311" t="s">
        <v>44</v>
      </c>
      <c r="G7899" s="311"/>
      <c r="H7899" s="311">
        <v>3.3</v>
      </c>
      <c r="I7899" s="311">
        <v>4.4800000000000004</v>
      </c>
      <c r="J7899" s="311" t="s">
        <v>359</v>
      </c>
      <c r="K7899" s="311">
        <v>35.932000000000002</v>
      </c>
      <c r="L7899" s="311">
        <v>-84.0642</v>
      </c>
      <c r="M7899" s="100" t="s">
        <v>38415</v>
      </c>
      <c r="N7899" s="311" t="s">
        <v>26602</v>
      </c>
      <c r="O7899" s="311" t="s">
        <v>42384</v>
      </c>
      <c r="P7899" s="311">
        <v>2</v>
      </c>
      <c r="Q7899" s="311" t="s">
        <v>28625</v>
      </c>
      <c r="R7899" s="311" t="s">
        <v>25825</v>
      </c>
      <c r="S7899" s="311" t="s">
        <v>26197</v>
      </c>
      <c r="T7899" s="311"/>
      <c r="U7899" s="311" t="s">
        <v>26198</v>
      </c>
      <c r="V7899" s="311" t="s">
        <v>26204</v>
      </c>
      <c r="W7899" s="97" t="s">
        <v>23448</v>
      </c>
      <c r="X7899" s="97" t="s">
        <v>36223</v>
      </c>
      <c r="AA7899" s="97" t="str">
        <v>TMILE003.3KN</v>
      </c>
    </row>
    <row r="7900" spans="1:27" s="97" customFormat="1" ht="15" customHeight="1" x14ac:dyDescent="0.35">
      <c r="A7900" s="311" t="s">
        <v>37605</v>
      </c>
      <c r="B7900" s="311" t="s">
        <v>37606</v>
      </c>
      <c r="C7900" s="311" t="s">
        <v>23425</v>
      </c>
      <c r="D7900" s="311" t="s">
        <v>37607</v>
      </c>
      <c r="E7900" s="311"/>
      <c r="F7900" s="311" t="s">
        <v>44</v>
      </c>
      <c r="G7900" s="311"/>
      <c r="H7900" s="311">
        <v>7.5</v>
      </c>
      <c r="I7900" s="311">
        <v>7.4</v>
      </c>
      <c r="J7900" s="311" t="s">
        <v>45</v>
      </c>
      <c r="K7900" s="311">
        <v>35.681640000000002</v>
      </c>
      <c r="L7900" s="311">
        <v>-84.662000000000006</v>
      </c>
      <c r="M7900" s="100" t="s">
        <v>38386</v>
      </c>
      <c r="N7900" s="311" t="s">
        <v>29084</v>
      </c>
      <c r="O7900" s="311" t="s">
        <v>42884</v>
      </c>
      <c r="P7900" s="311">
        <v>3</v>
      </c>
      <c r="Q7900" s="311" t="s">
        <v>28626</v>
      </c>
      <c r="R7900" s="311" t="s">
        <v>25802</v>
      </c>
      <c r="S7900" s="311" t="s">
        <v>26197</v>
      </c>
      <c r="T7900" s="311"/>
      <c r="U7900" s="311" t="s">
        <v>26198</v>
      </c>
      <c r="V7900" s="311" t="s">
        <v>26204</v>
      </c>
      <c r="X7900" s="97" t="s">
        <v>37608</v>
      </c>
      <c r="AA7900" s="97" t="str">
        <v>TMILE007.5ME</v>
      </c>
    </row>
    <row r="7901" spans="1:27" s="97" customFormat="1" ht="15" customHeight="1" x14ac:dyDescent="0.35">
      <c r="A7901" s="311" t="s">
        <v>37609</v>
      </c>
      <c r="B7901" s="311" t="s">
        <v>37610</v>
      </c>
      <c r="C7901" s="311" t="s">
        <v>23425</v>
      </c>
      <c r="D7901" s="311" t="s">
        <v>37611</v>
      </c>
      <c r="E7901" s="311"/>
      <c r="F7901" s="311" t="s">
        <v>44</v>
      </c>
      <c r="G7901" s="311"/>
      <c r="H7901" s="311">
        <v>7.7</v>
      </c>
      <c r="I7901" s="311">
        <v>7.2</v>
      </c>
      <c r="J7901" s="311" t="s">
        <v>45</v>
      </c>
      <c r="K7901" s="311">
        <v>35.683399999999999</v>
      </c>
      <c r="L7901" s="311">
        <v>-84.661199999999994</v>
      </c>
      <c r="M7901" s="100" t="s">
        <v>38386</v>
      </c>
      <c r="N7901" s="311" t="s">
        <v>29084</v>
      </c>
      <c r="O7901" s="311" t="s">
        <v>42884</v>
      </c>
      <c r="P7901" s="311">
        <v>3</v>
      </c>
      <c r="Q7901" s="311" t="s">
        <v>28626</v>
      </c>
      <c r="R7901" s="311" t="s">
        <v>25802</v>
      </c>
      <c r="S7901" s="311" t="s">
        <v>26197</v>
      </c>
      <c r="T7901" s="311"/>
      <c r="U7901" s="311" t="s">
        <v>26198</v>
      </c>
      <c r="V7901" s="311" t="s">
        <v>26204</v>
      </c>
      <c r="X7901" s="97" t="s">
        <v>37608</v>
      </c>
      <c r="AA7901" s="97" t="str">
        <v>TMILE007.7ME</v>
      </c>
    </row>
    <row r="7902" spans="1:27" s="97" customFormat="1" ht="15" customHeight="1" x14ac:dyDescent="0.35">
      <c r="A7902" s="97" t="s">
        <v>41875</v>
      </c>
      <c r="B7902" s="97" t="s">
        <v>41876</v>
      </c>
      <c r="C7902" s="97" t="s">
        <v>23425</v>
      </c>
      <c r="D7902" s="97" t="s">
        <v>41877</v>
      </c>
      <c r="F7902" s="97" t="s">
        <v>44</v>
      </c>
      <c r="H7902" s="98">
        <v>7.8</v>
      </c>
      <c r="I7902" s="98">
        <v>7</v>
      </c>
      <c r="J7902" s="97" t="s">
        <v>45</v>
      </c>
      <c r="K7902" s="98">
        <v>35.684829999999998</v>
      </c>
      <c r="L7902" s="98">
        <v>-84.65992</v>
      </c>
      <c r="M7902" s="314" t="s">
        <v>38386</v>
      </c>
      <c r="N7902" s="97" t="s">
        <v>29084</v>
      </c>
      <c r="O7902" s="97" t="s">
        <v>40361</v>
      </c>
      <c r="P7902" s="98">
        <v>3</v>
      </c>
      <c r="Q7902" s="97" t="s">
        <v>28626</v>
      </c>
      <c r="R7902" s="97" t="s">
        <v>25802</v>
      </c>
      <c r="S7902" s="97" t="s">
        <v>26197</v>
      </c>
      <c r="U7902" s="97" t="s">
        <v>26198</v>
      </c>
      <c r="V7902" s="97" t="s">
        <v>26204</v>
      </c>
      <c r="X7902" s="97" t="s">
        <v>41878</v>
      </c>
      <c r="AA7902" s="97" t="str">
        <v>TMILE007.8ME</v>
      </c>
    </row>
    <row r="7903" spans="1:27" s="97" customFormat="1" ht="15" customHeight="1" x14ac:dyDescent="0.35">
      <c r="A7903" s="311" t="s">
        <v>37612</v>
      </c>
      <c r="B7903" s="311" t="s">
        <v>37613</v>
      </c>
      <c r="C7903" s="311" t="s">
        <v>23425</v>
      </c>
      <c r="D7903" s="311" t="s">
        <v>37614</v>
      </c>
      <c r="E7903" s="311"/>
      <c r="F7903" s="311" t="s">
        <v>44</v>
      </c>
      <c r="G7903" s="311"/>
      <c r="H7903" s="311">
        <v>8</v>
      </c>
      <c r="I7903" s="311">
        <v>6.9</v>
      </c>
      <c r="J7903" s="311" t="s">
        <v>45</v>
      </c>
      <c r="K7903" s="311">
        <v>35.688000000000002</v>
      </c>
      <c r="L7903" s="311">
        <v>-84.657600000000002</v>
      </c>
      <c r="M7903" s="100" t="s">
        <v>38386</v>
      </c>
      <c r="N7903" s="311" t="s">
        <v>29084</v>
      </c>
      <c r="O7903" s="311" t="s">
        <v>42884</v>
      </c>
      <c r="P7903" s="311">
        <v>3</v>
      </c>
      <c r="Q7903" s="311" t="s">
        <v>28626</v>
      </c>
      <c r="R7903" s="311" t="s">
        <v>25802</v>
      </c>
      <c r="S7903" s="311" t="s">
        <v>26197</v>
      </c>
      <c r="T7903" s="311"/>
      <c r="U7903" s="311" t="s">
        <v>26198</v>
      </c>
      <c r="V7903" s="311" t="s">
        <v>26204</v>
      </c>
      <c r="X7903" s="97" t="s">
        <v>37608</v>
      </c>
      <c r="AA7903" s="97" t="str">
        <v>TMILE008.0ME</v>
      </c>
    </row>
    <row r="7904" spans="1:27" s="97" customFormat="1" ht="15" customHeight="1" x14ac:dyDescent="0.35">
      <c r="A7904" s="311" t="s">
        <v>23450</v>
      </c>
      <c r="B7904" s="311" t="s">
        <v>23449</v>
      </c>
      <c r="C7904" s="311" t="s">
        <v>23425</v>
      </c>
      <c r="D7904" s="311" t="s">
        <v>23451</v>
      </c>
      <c r="E7904" s="311"/>
      <c r="F7904" s="311" t="s">
        <v>44</v>
      </c>
      <c r="G7904" s="311"/>
      <c r="H7904" s="311">
        <v>10</v>
      </c>
      <c r="I7904" s="311">
        <v>4.2</v>
      </c>
      <c r="J7904" s="311" t="s">
        <v>45</v>
      </c>
      <c r="K7904" s="311">
        <v>35.704909999999998</v>
      </c>
      <c r="L7904" s="311">
        <v>-84.64358</v>
      </c>
      <c r="M7904" s="100" t="s">
        <v>38386</v>
      </c>
      <c r="N7904" s="311" t="s">
        <v>29084</v>
      </c>
      <c r="O7904" s="311" t="s">
        <v>42884</v>
      </c>
      <c r="P7904" s="311">
        <v>3</v>
      </c>
      <c r="Q7904" s="311" t="s">
        <v>28626</v>
      </c>
      <c r="R7904" s="311" t="s">
        <v>25802</v>
      </c>
      <c r="S7904" s="311" t="s">
        <v>26197</v>
      </c>
      <c r="T7904" s="311"/>
      <c r="U7904" s="311" t="s">
        <v>26198</v>
      </c>
      <c r="V7904" s="311" t="s">
        <v>26204</v>
      </c>
      <c r="AA7904" s="97" t="str">
        <v>TMILE010.0ME</v>
      </c>
    </row>
    <row r="7905" spans="1:27" s="97" customFormat="1" ht="15" customHeight="1" x14ac:dyDescent="0.35">
      <c r="A7905" s="97" t="s">
        <v>43706</v>
      </c>
      <c r="B7905" s="97" t="s">
        <v>43707</v>
      </c>
      <c r="C7905" s="97" t="s">
        <v>23425</v>
      </c>
      <c r="D7905" s="97" t="s">
        <v>43708</v>
      </c>
      <c r="F7905" s="97" t="s">
        <v>44</v>
      </c>
      <c r="H7905" s="98">
        <v>10.9</v>
      </c>
      <c r="I7905" s="98">
        <v>1.8</v>
      </c>
      <c r="J7905" s="97" t="s">
        <v>878</v>
      </c>
      <c r="K7905" s="98">
        <v>35.724711999999997</v>
      </c>
      <c r="L7905" s="98">
        <v>-84.628024999999994</v>
      </c>
      <c r="M7905" s="314" t="s">
        <v>38386</v>
      </c>
      <c r="N7905" s="97" t="s">
        <v>29084</v>
      </c>
      <c r="O7905" s="97" t="s">
        <v>40361</v>
      </c>
      <c r="P7905" s="98">
        <v>3</v>
      </c>
      <c r="Q7905" s="97" t="s">
        <v>28626</v>
      </c>
      <c r="R7905" s="97" t="s">
        <v>25825</v>
      </c>
      <c r="S7905" s="97" t="s">
        <v>26197</v>
      </c>
      <c r="U7905" s="97" t="s">
        <v>26198</v>
      </c>
      <c r="V7905" s="97" t="s">
        <v>26204</v>
      </c>
      <c r="AA7905" s="97" t="str">
        <v>TMILE010.9RO</v>
      </c>
    </row>
    <row r="7906" spans="1:27" s="97" customFormat="1" ht="15" customHeight="1" x14ac:dyDescent="0.35">
      <c r="A7906" s="97" t="s">
        <v>43629</v>
      </c>
      <c r="B7906" s="97" t="s">
        <v>43630</v>
      </c>
      <c r="C7906" s="97" t="s">
        <v>37617</v>
      </c>
      <c r="D7906" s="97" t="s">
        <v>43631</v>
      </c>
      <c r="F7906" s="97" t="s">
        <v>44</v>
      </c>
      <c r="H7906" s="98">
        <v>0.1</v>
      </c>
      <c r="I7906" s="98">
        <v>0.33</v>
      </c>
      <c r="J7906" s="97" t="s">
        <v>878</v>
      </c>
      <c r="K7906" s="98">
        <v>35.726011</v>
      </c>
      <c r="L7906" s="98">
        <v>-84.626666999999998</v>
      </c>
      <c r="M7906" s="314" t="s">
        <v>38386</v>
      </c>
      <c r="N7906" s="97" t="s">
        <v>29084</v>
      </c>
      <c r="O7906" s="97" t="s">
        <v>40361</v>
      </c>
      <c r="P7906" s="98">
        <v>3</v>
      </c>
      <c r="Q7906" s="97" t="s">
        <v>28626</v>
      </c>
      <c r="R7906" s="97" t="s">
        <v>25825</v>
      </c>
      <c r="S7906" s="97" t="s">
        <v>26197</v>
      </c>
      <c r="U7906" s="97" t="s">
        <v>26198</v>
      </c>
      <c r="V7906" s="97" t="s">
        <v>26204</v>
      </c>
      <c r="AA7906" s="97" t="str">
        <v>TMILE011.0T0.1RO</v>
      </c>
    </row>
    <row r="7907" spans="1:27" s="97" customFormat="1" ht="15" customHeight="1" x14ac:dyDescent="0.35">
      <c r="A7907" s="97" t="s">
        <v>43626</v>
      </c>
      <c r="B7907" s="97" t="s">
        <v>43627</v>
      </c>
      <c r="C7907" s="97" t="s">
        <v>37617</v>
      </c>
      <c r="D7907" s="97" t="s">
        <v>43628</v>
      </c>
      <c r="F7907" s="97" t="s">
        <v>44</v>
      </c>
      <c r="H7907" s="98">
        <v>0.6</v>
      </c>
      <c r="I7907" s="98">
        <v>0.15</v>
      </c>
      <c r="J7907" s="97" t="s">
        <v>878</v>
      </c>
      <c r="K7907" s="98">
        <v>35.730767</v>
      </c>
      <c r="L7907" s="98">
        <v>-84.621178999999998</v>
      </c>
      <c r="M7907" s="314" t="s">
        <v>38386</v>
      </c>
      <c r="N7907" s="97" t="s">
        <v>29084</v>
      </c>
      <c r="O7907" s="97" t="s">
        <v>40361</v>
      </c>
      <c r="P7907" s="98">
        <v>3</v>
      </c>
      <c r="Q7907" s="97" t="s">
        <v>28626</v>
      </c>
      <c r="R7907" s="97" t="s">
        <v>25825</v>
      </c>
      <c r="S7907" s="97" t="s">
        <v>26197</v>
      </c>
      <c r="U7907" s="97" t="s">
        <v>26198</v>
      </c>
      <c r="V7907" s="97" t="s">
        <v>26204</v>
      </c>
      <c r="AA7907" s="97" t="str">
        <v>TMILE011.0T0.6RO</v>
      </c>
    </row>
    <row r="7908" spans="1:27" s="97" customFormat="1" ht="15" customHeight="1" x14ac:dyDescent="0.35">
      <c r="A7908" s="97" t="s">
        <v>43632</v>
      </c>
      <c r="B7908" s="97" t="s">
        <v>43633</v>
      </c>
      <c r="C7908" s="97" t="s">
        <v>23425</v>
      </c>
      <c r="D7908" s="97" t="s">
        <v>43634</v>
      </c>
      <c r="F7908" s="97" t="s">
        <v>44</v>
      </c>
      <c r="H7908" s="98">
        <v>11.1</v>
      </c>
      <c r="I7908" s="98">
        <v>0.45</v>
      </c>
      <c r="J7908" s="97" t="s">
        <v>878</v>
      </c>
      <c r="K7908" s="98">
        <v>35.725720000000003</v>
      </c>
      <c r="L7908" s="98">
        <v>-84.625360999999998</v>
      </c>
      <c r="M7908" s="314" t="s">
        <v>38386</v>
      </c>
      <c r="N7908" s="97" t="s">
        <v>29084</v>
      </c>
      <c r="O7908" s="97" t="s">
        <v>40361</v>
      </c>
      <c r="P7908" s="98">
        <v>3</v>
      </c>
      <c r="Q7908" s="97" t="s">
        <v>28626</v>
      </c>
      <c r="R7908" s="97" t="s">
        <v>25825</v>
      </c>
      <c r="S7908" s="97" t="s">
        <v>26197</v>
      </c>
      <c r="U7908" s="97" t="s">
        <v>26198</v>
      </c>
      <c r="V7908" s="97" t="s">
        <v>26204</v>
      </c>
      <c r="AA7908" s="97" t="str">
        <v>TMILE011.1RO</v>
      </c>
    </row>
    <row r="7909" spans="1:27" s="97" customFormat="1" ht="15" customHeight="1" x14ac:dyDescent="0.35">
      <c r="A7909" s="311" t="s">
        <v>37615</v>
      </c>
      <c r="B7909" s="311" t="s">
        <v>37616</v>
      </c>
      <c r="C7909" s="311" t="s">
        <v>37617</v>
      </c>
      <c r="D7909" s="311" t="s">
        <v>37618</v>
      </c>
      <c r="E7909" s="311"/>
      <c r="F7909" s="311" t="s">
        <v>44</v>
      </c>
      <c r="G7909" s="311"/>
      <c r="H7909" s="311">
        <v>0.1</v>
      </c>
      <c r="I7909" s="311">
        <v>0.2</v>
      </c>
      <c r="J7909" s="311" t="s">
        <v>45</v>
      </c>
      <c r="K7909" s="311">
        <v>35.683</v>
      </c>
      <c r="L7909" s="311">
        <v>-84.661100000000005</v>
      </c>
      <c r="M7909" s="100" t="s">
        <v>38386</v>
      </c>
      <c r="N7909" s="311" t="s">
        <v>29084</v>
      </c>
      <c r="O7909" s="311" t="s">
        <v>42884</v>
      </c>
      <c r="P7909" s="311">
        <v>3</v>
      </c>
      <c r="Q7909" s="311" t="s">
        <v>28626</v>
      </c>
      <c r="R7909" s="311" t="s">
        <v>25802</v>
      </c>
      <c r="S7909" s="311" t="s">
        <v>26197</v>
      </c>
      <c r="T7909" s="311"/>
      <c r="U7909" s="311" t="s">
        <v>26198</v>
      </c>
      <c r="V7909" s="311" t="s">
        <v>26204</v>
      </c>
      <c r="X7909" s="97" t="s">
        <v>37608</v>
      </c>
      <c r="AA7909" s="97" t="str">
        <v>TMILE7.7T0.1ME</v>
      </c>
    </row>
    <row r="7910" spans="1:27" s="97" customFormat="1" ht="15" customHeight="1" x14ac:dyDescent="0.35">
      <c r="A7910" s="97" t="s">
        <v>40358</v>
      </c>
      <c r="B7910" s="97" t="s">
        <v>40359</v>
      </c>
      <c r="C7910" s="97" t="s">
        <v>37617</v>
      </c>
      <c r="D7910" s="97" t="s">
        <v>40360</v>
      </c>
      <c r="F7910" s="97" t="s">
        <v>44</v>
      </c>
      <c r="H7910" s="98">
        <v>0.1</v>
      </c>
      <c r="I7910" s="98">
        <v>0.1</v>
      </c>
      <c r="J7910" s="97" t="s">
        <v>45</v>
      </c>
      <c r="K7910" s="98">
        <v>35.686929999999997</v>
      </c>
      <c r="L7910" s="98">
        <v>-84.657759999999996</v>
      </c>
      <c r="M7910" s="314" t="s">
        <v>38386</v>
      </c>
      <c r="N7910" s="97" t="s">
        <v>29084</v>
      </c>
      <c r="O7910" s="97" t="s">
        <v>40361</v>
      </c>
      <c r="P7910" s="98">
        <v>3</v>
      </c>
      <c r="Q7910" s="97" t="s">
        <v>28626</v>
      </c>
      <c r="R7910" s="97" t="s">
        <v>25802</v>
      </c>
      <c r="S7910" s="97" t="s">
        <v>26197</v>
      </c>
      <c r="U7910" s="97" t="s">
        <v>26198</v>
      </c>
      <c r="V7910" s="97" t="s">
        <v>26204</v>
      </c>
      <c r="AA7910" s="97" t="str">
        <v>TMILE7.9T0.1ME</v>
      </c>
    </row>
    <row r="7911" spans="1:27" s="97" customFormat="1" ht="15" customHeight="1" x14ac:dyDescent="0.35">
      <c r="A7911" s="311" t="s">
        <v>37619</v>
      </c>
      <c r="B7911" s="311" t="s">
        <v>37620</v>
      </c>
      <c r="C7911" s="311" t="s">
        <v>37621</v>
      </c>
      <c r="D7911" s="311" t="s">
        <v>37622</v>
      </c>
      <c r="E7911" s="311"/>
      <c r="F7911" s="311" t="s">
        <v>44</v>
      </c>
      <c r="G7911" s="311"/>
      <c r="H7911" s="311">
        <v>0.1</v>
      </c>
      <c r="I7911" s="311">
        <v>0.3</v>
      </c>
      <c r="J7911" s="311" t="s">
        <v>45</v>
      </c>
      <c r="K7911" s="311">
        <v>35.690260000000002</v>
      </c>
      <c r="L7911" s="311">
        <v>-84.655889999999999</v>
      </c>
      <c r="M7911" s="100" t="s">
        <v>38386</v>
      </c>
      <c r="N7911" s="311" t="s">
        <v>29084</v>
      </c>
      <c r="O7911" s="311" t="s">
        <v>42884</v>
      </c>
      <c r="P7911" s="311">
        <v>3</v>
      </c>
      <c r="Q7911" s="311" t="s">
        <v>28626</v>
      </c>
      <c r="R7911" s="311" t="s">
        <v>25802</v>
      </c>
      <c r="S7911" s="311" t="s">
        <v>26197</v>
      </c>
      <c r="T7911" s="311"/>
      <c r="U7911" s="311" t="s">
        <v>26198</v>
      </c>
      <c r="V7911" s="311" t="s">
        <v>26204</v>
      </c>
      <c r="X7911" s="97" t="s">
        <v>37608</v>
      </c>
      <c r="AA7911" s="97" t="str">
        <v>TMILE8.2T0.1ME</v>
      </c>
    </row>
    <row r="7912" spans="1:27" s="97" customFormat="1" ht="15" customHeight="1" x14ac:dyDescent="0.35">
      <c r="A7912" s="311" t="s">
        <v>23453</v>
      </c>
      <c r="B7912" s="311" t="s">
        <v>23452</v>
      </c>
      <c r="C7912" s="311" t="s">
        <v>23454</v>
      </c>
      <c r="D7912" s="311" t="s">
        <v>23455</v>
      </c>
      <c r="E7912" s="311"/>
      <c r="F7912" s="311" t="s">
        <v>27</v>
      </c>
      <c r="G7912" s="311"/>
      <c r="H7912" s="311">
        <v>0.7</v>
      </c>
      <c r="I7912" s="311">
        <v>1.1599999999999999</v>
      </c>
      <c r="J7912" s="311" t="s">
        <v>207</v>
      </c>
      <c r="K7912" s="311">
        <v>36.164230000000003</v>
      </c>
      <c r="L7912" s="311">
        <v>-88.715599999999995</v>
      </c>
      <c r="M7912" s="100" t="s">
        <v>38404</v>
      </c>
      <c r="N7912" s="311" t="s">
        <v>26243</v>
      </c>
      <c r="O7912" s="311" t="s">
        <v>42367</v>
      </c>
      <c r="P7912" s="311">
        <v>5</v>
      </c>
      <c r="Q7912" s="311" t="s">
        <v>28138</v>
      </c>
      <c r="R7912" s="311" t="s">
        <v>25816</v>
      </c>
      <c r="S7912" s="311" t="s">
        <v>26197</v>
      </c>
      <c r="T7912" s="311"/>
      <c r="U7912" s="311" t="s">
        <v>26198</v>
      </c>
      <c r="V7912" s="311" t="s">
        <v>26199</v>
      </c>
      <c r="AA7912" s="97" t="str">
        <v>TODD000.7WY</v>
      </c>
    </row>
    <row r="7913" spans="1:27" s="97" customFormat="1" ht="15" customHeight="1" x14ac:dyDescent="0.35">
      <c r="A7913" s="311" t="s">
        <v>23457</v>
      </c>
      <c r="B7913" s="311" t="s">
        <v>23456</v>
      </c>
      <c r="C7913" s="311" t="s">
        <v>23458</v>
      </c>
      <c r="D7913" s="311" t="s">
        <v>23459</v>
      </c>
      <c r="E7913" s="311"/>
      <c r="F7913" s="311" t="s">
        <v>27</v>
      </c>
      <c r="G7913" s="311"/>
      <c r="H7913" s="311">
        <v>1.6</v>
      </c>
      <c r="I7913" s="311">
        <v>4.2300000000000004</v>
      </c>
      <c r="J7913" s="311" t="s">
        <v>919</v>
      </c>
      <c r="K7913" s="311">
        <v>35.234529999999999</v>
      </c>
      <c r="L7913" s="311">
        <v>-90.021600000000007</v>
      </c>
      <c r="M7913" s="100" t="s">
        <v>38427</v>
      </c>
      <c r="N7913" s="311" t="s">
        <v>26281</v>
      </c>
      <c r="O7913" s="311" t="s">
        <v>42617</v>
      </c>
      <c r="P7913" s="311">
        <v>2</v>
      </c>
      <c r="Q7913" s="311" t="s">
        <v>28627</v>
      </c>
      <c r="R7913" s="311" t="s">
        <v>25828</v>
      </c>
      <c r="S7913" s="311" t="s">
        <v>26197</v>
      </c>
      <c r="T7913" s="311"/>
      <c r="U7913" s="311" t="s">
        <v>26198</v>
      </c>
      <c r="V7913" s="311" t="s">
        <v>26199</v>
      </c>
      <c r="W7913" s="97" t="s">
        <v>43389</v>
      </c>
      <c r="X7913" s="97" t="s">
        <v>34056</v>
      </c>
      <c r="AA7913" s="97" t="str">
        <v>TODD001.6SH</v>
      </c>
    </row>
    <row r="7914" spans="1:27" s="97" customFormat="1" ht="15" customHeight="1" x14ac:dyDescent="0.35">
      <c r="A7914" s="311" t="s">
        <v>23461</v>
      </c>
      <c r="B7914" s="311" t="s">
        <v>23460</v>
      </c>
      <c r="C7914" s="311" t="s">
        <v>23458</v>
      </c>
      <c r="D7914" s="311" t="s">
        <v>23462</v>
      </c>
      <c r="E7914" s="311"/>
      <c r="F7914" s="311" t="s">
        <v>9</v>
      </c>
      <c r="G7914" s="311"/>
      <c r="H7914" s="311">
        <v>2.2000000000000002</v>
      </c>
      <c r="I7914" s="311">
        <v>1.92</v>
      </c>
      <c r="J7914" s="311" t="s">
        <v>104</v>
      </c>
      <c r="K7914" s="311">
        <v>36.102879999999999</v>
      </c>
      <c r="L7914" s="311">
        <v>-88.594480000000004</v>
      </c>
      <c r="M7914" s="100" t="s">
        <v>38404</v>
      </c>
      <c r="N7914" s="311" t="s">
        <v>26243</v>
      </c>
      <c r="O7914" s="311" t="s">
        <v>43096</v>
      </c>
      <c r="P7914" s="311">
        <v>5</v>
      </c>
      <c r="Q7914" s="311" t="s">
        <v>28628</v>
      </c>
      <c r="R7914" s="311" t="s">
        <v>25816</v>
      </c>
      <c r="S7914" s="311" t="s">
        <v>26197</v>
      </c>
      <c r="T7914" s="311"/>
      <c r="U7914" s="311" t="s">
        <v>26198</v>
      </c>
      <c r="V7914" s="311" t="s">
        <v>26199</v>
      </c>
      <c r="X7914" s="97" t="s">
        <v>34057</v>
      </c>
      <c r="AA7914" s="97" t="str">
        <v>TODD002.2CR</v>
      </c>
    </row>
    <row r="7915" spans="1:27" s="97" customFormat="1" ht="15" customHeight="1" x14ac:dyDescent="0.35">
      <c r="A7915" s="311" t="s">
        <v>23464</v>
      </c>
      <c r="B7915" s="311" t="s">
        <v>23463</v>
      </c>
      <c r="C7915" s="311" t="s">
        <v>23465</v>
      </c>
      <c r="D7915" s="311" t="s">
        <v>23466</v>
      </c>
      <c r="E7915" s="311"/>
      <c r="F7915" s="311" t="s">
        <v>44</v>
      </c>
      <c r="G7915" s="311"/>
      <c r="H7915" s="311">
        <v>2.6</v>
      </c>
      <c r="I7915" s="311">
        <v>1.17</v>
      </c>
      <c r="J7915" s="311" t="s">
        <v>2535</v>
      </c>
      <c r="K7915" s="311">
        <v>35.69914</v>
      </c>
      <c r="L7915" s="311">
        <v>-84.783670000000001</v>
      </c>
      <c r="M7915" s="100" t="s">
        <v>38415</v>
      </c>
      <c r="N7915" s="311" t="s">
        <v>26602</v>
      </c>
      <c r="O7915" s="311" t="s">
        <v>42267</v>
      </c>
      <c r="P7915" s="311">
        <v>1</v>
      </c>
      <c r="Q7915" s="311" t="s">
        <v>34058</v>
      </c>
      <c r="R7915" s="311" t="s">
        <v>25802</v>
      </c>
      <c r="S7915" s="311" t="s">
        <v>26197</v>
      </c>
      <c r="T7915" s="311"/>
      <c r="U7915" s="311" t="s">
        <v>26198</v>
      </c>
      <c r="V7915" s="311" t="s">
        <v>26204</v>
      </c>
      <c r="X7915" s="97" t="s">
        <v>34059</v>
      </c>
      <c r="AA7915" s="97" t="str">
        <v>TOEST002.6RH</v>
      </c>
    </row>
    <row r="7916" spans="1:27" s="97" customFormat="1" ht="15" customHeight="1" x14ac:dyDescent="0.35">
      <c r="A7916" s="311" t="s">
        <v>23468</v>
      </c>
      <c r="B7916" s="311" t="s">
        <v>23467</v>
      </c>
      <c r="C7916" s="311" t="s">
        <v>23469</v>
      </c>
      <c r="D7916" s="311" t="s">
        <v>23470</v>
      </c>
      <c r="E7916" s="311"/>
      <c r="F7916" s="311" t="s">
        <v>33</v>
      </c>
      <c r="G7916" s="311"/>
      <c r="H7916" s="311">
        <v>0.1</v>
      </c>
      <c r="I7916" s="311">
        <v>2.62</v>
      </c>
      <c r="J7916" s="311" t="s">
        <v>39</v>
      </c>
      <c r="K7916" s="311">
        <v>36.363399999999999</v>
      </c>
      <c r="L7916" s="311">
        <v>-85.955330000000004</v>
      </c>
      <c r="M7916" s="100" t="s">
        <v>38431</v>
      </c>
      <c r="N7916" s="311" t="s">
        <v>26295</v>
      </c>
      <c r="O7916" s="311" t="s">
        <v>42323</v>
      </c>
      <c r="P7916" s="311">
        <v>4</v>
      </c>
      <c r="Q7916" s="311" t="s">
        <v>34060</v>
      </c>
      <c r="R7916" s="311" t="s">
        <v>25812</v>
      </c>
      <c r="S7916" s="311" t="s">
        <v>26197</v>
      </c>
      <c r="T7916" s="311"/>
      <c r="U7916" s="311" t="s">
        <v>26198</v>
      </c>
      <c r="V7916" s="311" t="s">
        <v>26199</v>
      </c>
      <c r="AA7916" s="97" t="str">
        <v>TOETO000.1SM</v>
      </c>
    </row>
    <row r="7917" spans="1:27" s="97" customFormat="1" ht="15" customHeight="1" x14ac:dyDescent="0.35">
      <c r="A7917" s="311" t="s">
        <v>23472</v>
      </c>
      <c r="B7917" s="311" t="s">
        <v>23471</v>
      </c>
      <c r="C7917" s="311" t="s">
        <v>23473</v>
      </c>
      <c r="D7917" s="311" t="s">
        <v>23474</v>
      </c>
      <c r="E7917" s="311"/>
      <c r="F7917" s="311" t="s">
        <v>44</v>
      </c>
      <c r="G7917" s="311"/>
      <c r="H7917" s="311">
        <v>0.3</v>
      </c>
      <c r="I7917" s="311">
        <v>4.08</v>
      </c>
      <c r="J7917" s="311" t="s">
        <v>442</v>
      </c>
      <c r="K7917" s="311">
        <v>36.310299999999998</v>
      </c>
      <c r="L7917" s="311">
        <v>-82.285499999999999</v>
      </c>
      <c r="M7917" s="100" t="s">
        <v>38455</v>
      </c>
      <c r="N7917" s="311" t="s">
        <v>26332</v>
      </c>
      <c r="O7917" s="311" t="s">
        <v>43111</v>
      </c>
      <c r="P7917" s="311">
        <v>1</v>
      </c>
      <c r="Q7917" s="311" t="s">
        <v>28629</v>
      </c>
      <c r="R7917" s="311" t="s">
        <v>25821</v>
      </c>
      <c r="S7917" s="311" t="s">
        <v>26197</v>
      </c>
      <c r="T7917" s="311"/>
      <c r="U7917" s="311" t="s">
        <v>26198</v>
      </c>
      <c r="V7917" s="311" t="s">
        <v>26204</v>
      </c>
      <c r="X7917" s="97" t="s">
        <v>34061</v>
      </c>
      <c r="AA7917" s="97" t="str">
        <v>TOLL000.3CT</v>
      </c>
    </row>
    <row r="7918" spans="1:27" s="97" customFormat="1" ht="15" customHeight="1" x14ac:dyDescent="0.35">
      <c r="A7918" s="311" t="s">
        <v>37623</v>
      </c>
      <c r="B7918" s="311" t="s">
        <v>28594</v>
      </c>
      <c r="C7918" s="311" t="s">
        <v>37624</v>
      </c>
      <c r="D7918" s="311" t="s">
        <v>28595</v>
      </c>
      <c r="E7918" s="311"/>
      <c r="F7918" s="311" t="s">
        <v>44</v>
      </c>
      <c r="G7918" s="311"/>
      <c r="H7918" s="311">
        <v>0.3</v>
      </c>
      <c r="I7918" s="311">
        <v>1.71</v>
      </c>
      <c r="J7918" s="311" t="s">
        <v>359</v>
      </c>
      <c r="K7918" s="311">
        <v>35.952160999999997</v>
      </c>
      <c r="L7918" s="311">
        <v>-83.864655999999997</v>
      </c>
      <c r="M7918" s="100" t="s">
        <v>38415</v>
      </c>
      <c r="N7918" s="311" t="s">
        <v>26602</v>
      </c>
      <c r="O7918" s="311" t="s">
        <v>43019</v>
      </c>
      <c r="P7918" s="311">
        <v>2</v>
      </c>
      <c r="Q7918" s="311" t="s">
        <v>37625</v>
      </c>
      <c r="R7918" s="311" t="s">
        <v>25825</v>
      </c>
      <c r="S7918" s="311" t="s">
        <v>26197</v>
      </c>
      <c r="T7918" s="311"/>
      <c r="U7918" s="311" t="s">
        <v>26198</v>
      </c>
      <c r="V7918" s="311" t="s">
        <v>26204</v>
      </c>
      <c r="W7918" s="97" t="s">
        <v>37626</v>
      </c>
      <c r="X7918" s="97" t="s">
        <v>29611</v>
      </c>
      <c r="AA7918" s="97" t="str">
        <v>TOLL000.3KN</v>
      </c>
    </row>
    <row r="7919" spans="1:27" s="97" customFormat="1" ht="15" customHeight="1" x14ac:dyDescent="0.35">
      <c r="A7919" s="311" t="s">
        <v>23476</v>
      </c>
      <c r="B7919" s="311" t="s">
        <v>23475</v>
      </c>
      <c r="C7919" s="311" t="s">
        <v>23473</v>
      </c>
      <c r="D7919" s="311" t="s">
        <v>23477</v>
      </c>
      <c r="E7919" s="311"/>
      <c r="F7919" s="311" t="s">
        <v>44</v>
      </c>
      <c r="G7919" s="311"/>
      <c r="H7919" s="311">
        <v>1.5</v>
      </c>
      <c r="I7919" s="311">
        <v>1.78</v>
      </c>
      <c r="J7919" s="311" t="s">
        <v>442</v>
      </c>
      <c r="K7919" s="311">
        <v>36.293700000000001</v>
      </c>
      <c r="L7919" s="311">
        <v>-82.284599999999998</v>
      </c>
      <c r="M7919" s="100" t="s">
        <v>38455</v>
      </c>
      <c r="N7919" s="311" t="s">
        <v>26332</v>
      </c>
      <c r="O7919" s="311" t="s">
        <v>43111</v>
      </c>
      <c r="P7919" s="311">
        <v>1</v>
      </c>
      <c r="Q7919" s="311" t="s">
        <v>28629</v>
      </c>
      <c r="R7919" s="311" t="s">
        <v>25821</v>
      </c>
      <c r="S7919" s="311" t="s">
        <v>26197</v>
      </c>
      <c r="T7919" s="311"/>
      <c r="U7919" s="311" t="s">
        <v>26198</v>
      </c>
      <c r="V7919" s="311" t="s">
        <v>26199</v>
      </c>
      <c r="AA7919" s="97" t="str">
        <v>TOLL001.5CT</v>
      </c>
    </row>
    <row r="7920" spans="1:27" s="97" customFormat="1" ht="15" customHeight="1" x14ac:dyDescent="0.35">
      <c r="A7920" s="311" t="s">
        <v>23479</v>
      </c>
      <c r="B7920" s="311" t="s">
        <v>23478</v>
      </c>
      <c r="C7920" s="311" t="s">
        <v>23473</v>
      </c>
      <c r="D7920" s="311" t="s">
        <v>23480</v>
      </c>
      <c r="E7920" s="311"/>
      <c r="F7920" s="311" t="s">
        <v>44</v>
      </c>
      <c r="G7920" s="311"/>
      <c r="H7920" s="311">
        <v>2.5</v>
      </c>
      <c r="I7920" s="311">
        <v>1.33</v>
      </c>
      <c r="J7920" s="311" t="s">
        <v>442</v>
      </c>
      <c r="K7920" s="311">
        <v>36.281500000000001</v>
      </c>
      <c r="L7920" s="311">
        <v>-82.279799999999994</v>
      </c>
      <c r="M7920" s="100" t="s">
        <v>38455</v>
      </c>
      <c r="N7920" s="311" t="s">
        <v>26332</v>
      </c>
      <c r="O7920" s="311" t="s">
        <v>43111</v>
      </c>
      <c r="P7920" s="311">
        <v>1</v>
      </c>
      <c r="Q7920" s="311" t="s">
        <v>28629</v>
      </c>
      <c r="R7920" s="311" t="s">
        <v>25821</v>
      </c>
      <c r="S7920" s="311" t="s">
        <v>26197</v>
      </c>
      <c r="T7920" s="311"/>
      <c r="U7920" s="311" t="s">
        <v>26198</v>
      </c>
      <c r="V7920" s="311" t="s">
        <v>26204</v>
      </c>
      <c r="AA7920" s="97" t="str">
        <v>TOLL002.5CT</v>
      </c>
    </row>
    <row r="7921" spans="1:27" s="97" customFormat="1" ht="15" customHeight="1" x14ac:dyDescent="0.35">
      <c r="A7921" s="311" t="s">
        <v>23482</v>
      </c>
      <c r="B7921" s="311" t="s">
        <v>23481</v>
      </c>
      <c r="C7921" s="311" t="s">
        <v>23483</v>
      </c>
      <c r="D7921" s="311" t="s">
        <v>23484</v>
      </c>
      <c r="E7921" s="311"/>
      <c r="F7921" s="311" t="s">
        <v>28985</v>
      </c>
      <c r="G7921" s="311"/>
      <c r="H7921" s="311">
        <v>0.1</v>
      </c>
      <c r="I7921" s="311">
        <v>0.23</v>
      </c>
      <c r="J7921" s="311" t="s">
        <v>301</v>
      </c>
      <c r="K7921" s="311">
        <v>35.099449999999997</v>
      </c>
      <c r="L7921" s="311">
        <v>-84.60857</v>
      </c>
      <c r="M7921" s="100" t="s">
        <v>38423</v>
      </c>
      <c r="N7921" s="311" t="s">
        <v>26269</v>
      </c>
      <c r="O7921" s="311" t="s">
        <v>42147</v>
      </c>
      <c r="P7921" s="311">
        <v>1</v>
      </c>
      <c r="Q7921" s="311" t="s">
        <v>34062</v>
      </c>
      <c r="R7921" s="311" t="s">
        <v>25802</v>
      </c>
      <c r="S7921" s="311" t="s">
        <v>26197</v>
      </c>
      <c r="T7921" s="311"/>
      <c r="U7921" s="311" t="s">
        <v>26198</v>
      </c>
      <c r="V7921" s="311" t="s">
        <v>26204</v>
      </c>
      <c r="X7921" s="97" t="s">
        <v>34063</v>
      </c>
      <c r="AA7921" s="97" t="str">
        <v>TOLLG000.1PO</v>
      </c>
    </row>
    <row r="7922" spans="1:27" s="97" customFormat="1" ht="15" customHeight="1" x14ac:dyDescent="0.35">
      <c r="A7922" s="311" t="s">
        <v>23486</v>
      </c>
      <c r="B7922" s="311" t="s">
        <v>23485</v>
      </c>
      <c r="C7922" s="311" t="s">
        <v>23487</v>
      </c>
      <c r="D7922" s="311" t="s">
        <v>41879</v>
      </c>
      <c r="E7922" s="311"/>
      <c r="F7922" s="311" t="s">
        <v>27</v>
      </c>
      <c r="G7922" s="311"/>
      <c r="H7922" s="311">
        <v>1.8</v>
      </c>
      <c r="I7922" s="311">
        <v>2.1</v>
      </c>
      <c r="J7922" s="311" t="s">
        <v>207</v>
      </c>
      <c r="K7922" s="311">
        <v>36.42259</v>
      </c>
      <c r="L7922" s="311">
        <v>-88.790289999999999</v>
      </c>
      <c r="M7922" s="100" t="s">
        <v>38448</v>
      </c>
      <c r="N7922" s="311" t="s">
        <v>619</v>
      </c>
      <c r="O7922" s="311" t="s">
        <v>42447</v>
      </c>
      <c r="P7922" s="311">
        <v>5</v>
      </c>
      <c r="Q7922" s="311" t="s">
        <v>28630</v>
      </c>
      <c r="R7922" s="311" t="s">
        <v>25816</v>
      </c>
      <c r="S7922" s="311" t="s">
        <v>26197</v>
      </c>
      <c r="T7922" s="311"/>
      <c r="U7922" s="311" t="s">
        <v>26198</v>
      </c>
      <c r="V7922" s="311" t="s">
        <v>26199</v>
      </c>
      <c r="W7922" s="97" t="s">
        <v>23488</v>
      </c>
      <c r="X7922" s="97" t="s">
        <v>34644</v>
      </c>
      <c r="AA7922" s="97" t="str">
        <v>TOMMY002.0WY</v>
      </c>
    </row>
    <row r="7923" spans="1:27" s="97" customFormat="1" ht="15" customHeight="1" x14ac:dyDescent="0.35">
      <c r="A7923" s="311" t="s">
        <v>23490</v>
      </c>
      <c r="B7923" s="311" t="s">
        <v>23489</v>
      </c>
      <c r="C7923" s="311" t="s">
        <v>23491</v>
      </c>
      <c r="D7923" s="311" t="s">
        <v>23492</v>
      </c>
      <c r="E7923" s="311"/>
      <c r="F7923" s="311" t="s">
        <v>9</v>
      </c>
      <c r="G7923" s="311"/>
      <c r="H7923" s="311">
        <v>1.1000000000000001</v>
      </c>
      <c r="I7923" s="311">
        <v>2.6</v>
      </c>
      <c r="J7923" s="311" t="s">
        <v>448</v>
      </c>
      <c r="K7923" s="311">
        <v>36.04119</v>
      </c>
      <c r="L7923" s="311">
        <v>-88.836100000000002</v>
      </c>
      <c r="M7923" s="100" t="s">
        <v>38404</v>
      </c>
      <c r="N7923" s="311" t="s">
        <v>26243</v>
      </c>
      <c r="O7923" s="311" t="s">
        <v>42819</v>
      </c>
      <c r="P7923" s="311">
        <v>5</v>
      </c>
      <c r="Q7923" s="311" t="s">
        <v>26346</v>
      </c>
      <c r="R7923" s="311" t="s">
        <v>25816</v>
      </c>
      <c r="S7923" s="311" t="s">
        <v>26197</v>
      </c>
      <c r="T7923" s="311"/>
      <c r="U7923" s="311" t="s">
        <v>26198</v>
      </c>
      <c r="V7923" s="311" t="s">
        <v>26199</v>
      </c>
      <c r="AA7923" s="97" t="str">
        <v>TOMS001.1GI</v>
      </c>
    </row>
    <row r="7924" spans="1:27" s="97" customFormat="1" ht="15" customHeight="1" x14ac:dyDescent="0.35">
      <c r="A7924" s="311" t="s">
        <v>23494</v>
      </c>
      <c r="B7924" s="311" t="s">
        <v>23493</v>
      </c>
      <c r="C7924" s="311" t="s">
        <v>23495</v>
      </c>
      <c r="D7924" s="311" t="s">
        <v>23496</v>
      </c>
      <c r="E7924" s="311"/>
      <c r="F7924" s="311" t="s">
        <v>29083</v>
      </c>
      <c r="G7924" s="311"/>
      <c r="H7924" s="311">
        <v>2.2999999999999998</v>
      </c>
      <c r="I7924" s="311">
        <v>25.79</v>
      </c>
      <c r="J7924" s="311" t="s">
        <v>2522</v>
      </c>
      <c r="K7924" s="311">
        <v>35.74268</v>
      </c>
      <c r="L7924" s="311">
        <v>-87.96266</v>
      </c>
      <c r="M7924" s="100" t="s">
        <v>38402</v>
      </c>
      <c r="N7924" s="311" t="s">
        <v>26242</v>
      </c>
      <c r="O7924" s="311" t="s">
        <v>42257</v>
      </c>
      <c r="P7924" s="311">
        <v>3</v>
      </c>
      <c r="Q7924" s="311" t="s">
        <v>28631</v>
      </c>
      <c r="R7924" s="311" t="s">
        <v>25808</v>
      </c>
      <c r="S7924" s="311" t="s">
        <v>26197</v>
      </c>
      <c r="T7924" s="311"/>
      <c r="U7924" s="311" t="s">
        <v>26198</v>
      </c>
      <c r="V7924" s="311" t="s">
        <v>26199</v>
      </c>
      <c r="W7924" s="97" t="s">
        <v>36224</v>
      </c>
      <c r="X7924" s="97" t="s">
        <v>34064</v>
      </c>
      <c r="AA7924" s="97" t="str">
        <v>TOMS002.3PE</v>
      </c>
    </row>
    <row r="7925" spans="1:27" s="97" customFormat="1" ht="15" customHeight="1" x14ac:dyDescent="0.35">
      <c r="A7925" s="311" t="s">
        <v>23498</v>
      </c>
      <c r="B7925" s="311" t="s">
        <v>23497</v>
      </c>
      <c r="C7925" s="311" t="s">
        <v>23499</v>
      </c>
      <c r="D7925" s="311" t="s">
        <v>23500</v>
      </c>
      <c r="E7925" s="311"/>
      <c r="F7925" s="311" t="s">
        <v>29086</v>
      </c>
      <c r="G7925" s="311"/>
      <c r="H7925" s="311">
        <v>0.9</v>
      </c>
      <c r="I7925" s="311">
        <v>4.05</v>
      </c>
      <c r="J7925" s="311" t="s">
        <v>2764</v>
      </c>
      <c r="K7925" s="311">
        <v>36.575555000000001</v>
      </c>
      <c r="L7925" s="311">
        <v>-86.197220000000002</v>
      </c>
      <c r="M7925" s="100" t="s">
        <v>38456</v>
      </c>
      <c r="N7925" s="311" t="s">
        <v>26335</v>
      </c>
      <c r="O7925" s="311" t="s">
        <v>42436</v>
      </c>
      <c r="P7925" s="311">
        <v>4</v>
      </c>
      <c r="Q7925" s="311" t="s">
        <v>34065</v>
      </c>
      <c r="R7925" s="311" t="s">
        <v>25812</v>
      </c>
      <c r="S7925" s="311" t="s">
        <v>26197</v>
      </c>
      <c r="T7925" s="311"/>
      <c r="U7925" s="311" t="s">
        <v>26198</v>
      </c>
      <c r="V7925" s="311" t="s">
        <v>26199</v>
      </c>
      <c r="AA7925" s="97" t="str">
        <v>TOOLE000.9MA</v>
      </c>
    </row>
    <row r="7926" spans="1:27" s="97" customFormat="1" ht="15" customHeight="1" x14ac:dyDescent="0.35">
      <c r="A7926" s="311" t="s">
        <v>23502</v>
      </c>
      <c r="B7926" s="311" t="s">
        <v>23501</v>
      </c>
      <c r="C7926" s="311" t="s">
        <v>23503</v>
      </c>
      <c r="D7926" s="311" t="s">
        <v>23504</v>
      </c>
      <c r="E7926" s="311"/>
      <c r="F7926" s="311" t="s">
        <v>75</v>
      </c>
      <c r="G7926" s="311"/>
      <c r="H7926" s="311">
        <v>0.4</v>
      </c>
      <c r="I7926" s="311">
        <v>3.42</v>
      </c>
      <c r="J7926" s="311" t="s">
        <v>95</v>
      </c>
      <c r="K7926" s="311">
        <v>35.869722000000003</v>
      </c>
      <c r="L7926" s="311">
        <v>-86.784999999999997</v>
      </c>
      <c r="M7926" s="100" t="s">
        <v>38379</v>
      </c>
      <c r="N7926" s="311" t="s">
        <v>26205</v>
      </c>
      <c r="O7926" s="311" t="s">
        <v>42791</v>
      </c>
      <c r="P7926" s="311">
        <v>1</v>
      </c>
      <c r="Q7926" s="311" t="s">
        <v>27208</v>
      </c>
      <c r="R7926" s="311" t="s">
        <v>25829</v>
      </c>
      <c r="S7926" s="311" t="s">
        <v>26197</v>
      </c>
      <c r="T7926" s="311"/>
      <c r="U7926" s="311" t="s">
        <v>26198</v>
      </c>
      <c r="V7926" s="311" t="s">
        <v>26199</v>
      </c>
      <c r="AA7926" s="97" t="str">
        <v>TOON000.4WI</v>
      </c>
    </row>
    <row r="7927" spans="1:27" s="97" customFormat="1" ht="15" customHeight="1" x14ac:dyDescent="0.35">
      <c r="A7927" s="311" t="s">
        <v>23506</v>
      </c>
      <c r="B7927" s="311" t="s">
        <v>23505</v>
      </c>
      <c r="C7927" s="311" t="s">
        <v>23507</v>
      </c>
      <c r="D7927" s="311" t="s">
        <v>19057</v>
      </c>
      <c r="E7927" s="311"/>
      <c r="F7927" s="311" t="s">
        <v>33</v>
      </c>
      <c r="G7927" s="311"/>
      <c r="H7927" s="311">
        <v>0.5</v>
      </c>
      <c r="I7927" s="311">
        <v>8.66</v>
      </c>
      <c r="J7927" s="311" t="s">
        <v>1391</v>
      </c>
      <c r="K7927" s="311">
        <v>35.323399999999999</v>
      </c>
      <c r="L7927" s="311">
        <v>-86.803100000000001</v>
      </c>
      <c r="M7927" s="100" t="s">
        <v>38385</v>
      </c>
      <c r="N7927" s="311" t="s">
        <v>26213</v>
      </c>
      <c r="O7927" s="311" t="s">
        <v>42254</v>
      </c>
      <c r="P7927" s="311">
        <v>2</v>
      </c>
      <c r="Q7927" s="311" t="s">
        <v>34066</v>
      </c>
      <c r="R7927" s="311" t="s">
        <v>25808</v>
      </c>
      <c r="S7927" s="311" t="s">
        <v>26197</v>
      </c>
      <c r="T7927" s="311"/>
      <c r="U7927" s="311" t="s">
        <v>26198</v>
      </c>
      <c r="V7927" s="311" t="s">
        <v>26199</v>
      </c>
      <c r="AA7927" s="97" t="str">
        <v>TORYF000.5ML</v>
      </c>
    </row>
    <row r="7928" spans="1:27" s="97" customFormat="1" ht="15" customHeight="1" x14ac:dyDescent="0.35">
      <c r="A7928" s="311" t="s">
        <v>23509</v>
      </c>
      <c r="B7928" s="311" t="s">
        <v>23508</v>
      </c>
      <c r="C7928" s="311" t="s">
        <v>23510</v>
      </c>
      <c r="D7928" s="311" t="s">
        <v>23511</v>
      </c>
      <c r="E7928" s="311"/>
      <c r="F7928" s="311" t="s">
        <v>28985</v>
      </c>
      <c r="G7928" s="311"/>
      <c r="H7928" s="311">
        <v>5.9</v>
      </c>
      <c r="I7928" s="311">
        <v>8.25</v>
      </c>
      <c r="J7928" s="311" t="s">
        <v>301</v>
      </c>
      <c r="K7928" s="311">
        <v>35.219717000000003</v>
      </c>
      <c r="L7928" s="311">
        <v>-84.427914999999999</v>
      </c>
      <c r="M7928" s="100" t="s">
        <v>38384</v>
      </c>
      <c r="N7928" s="311" t="s">
        <v>26211</v>
      </c>
      <c r="O7928" s="311" t="s">
        <v>42223</v>
      </c>
      <c r="P7928" s="311">
        <v>2</v>
      </c>
      <c r="Q7928" s="311" t="s">
        <v>28632</v>
      </c>
      <c r="R7928" s="311" t="s">
        <v>25802</v>
      </c>
      <c r="S7928" s="311" t="s">
        <v>26197</v>
      </c>
      <c r="T7928" s="311"/>
      <c r="U7928" s="311" t="s">
        <v>26198</v>
      </c>
      <c r="V7928" s="311" t="s">
        <v>26204</v>
      </c>
      <c r="W7928" s="97" t="s">
        <v>36225</v>
      </c>
      <c r="X7928" s="97" t="s">
        <v>43405</v>
      </c>
      <c r="AA7928" s="97" t="str">
        <v>TOWEE005.9PO</v>
      </c>
    </row>
    <row r="7929" spans="1:27" s="97" customFormat="1" ht="15" customHeight="1" x14ac:dyDescent="0.35">
      <c r="A7929" s="311" t="s">
        <v>23513</v>
      </c>
      <c r="B7929" s="311" t="s">
        <v>23512</v>
      </c>
      <c r="C7929" s="311" t="s">
        <v>23514</v>
      </c>
      <c r="D7929" s="311" t="s">
        <v>23515</v>
      </c>
      <c r="E7929" s="311"/>
      <c r="F7929" s="311" t="s">
        <v>9</v>
      </c>
      <c r="G7929" s="311"/>
      <c r="H7929" s="311">
        <v>0.5</v>
      </c>
      <c r="I7929" s="311">
        <v>1.86</v>
      </c>
      <c r="J7929" s="311" t="s">
        <v>3832</v>
      </c>
      <c r="K7929" s="311">
        <v>35.198749999999997</v>
      </c>
      <c r="L7929" s="311">
        <v>-88.90025</v>
      </c>
      <c r="M7929" s="100" t="s">
        <v>38450</v>
      </c>
      <c r="N7929" s="311" t="s">
        <v>26319</v>
      </c>
      <c r="O7929" s="311" t="s">
        <v>42101</v>
      </c>
      <c r="P7929" s="311">
        <v>4</v>
      </c>
      <c r="Q7929" s="311" t="s">
        <v>34067</v>
      </c>
      <c r="R7929" s="311" t="s">
        <v>25828</v>
      </c>
      <c r="S7929" s="311" t="s">
        <v>26197</v>
      </c>
      <c r="T7929" s="311"/>
      <c r="U7929" s="311" t="s">
        <v>26198</v>
      </c>
      <c r="V7929" s="311" t="s">
        <v>26199</v>
      </c>
      <c r="X7929" s="97" t="s">
        <v>36226</v>
      </c>
      <c r="AA7929" s="97" t="str">
        <v>TOWHE000.5HR</v>
      </c>
    </row>
    <row r="7930" spans="1:27" s="97" customFormat="1" ht="15" customHeight="1" x14ac:dyDescent="0.35">
      <c r="A7930" s="311" t="s">
        <v>23517</v>
      </c>
      <c r="B7930" s="311" t="s">
        <v>23516</v>
      </c>
      <c r="C7930" s="311" t="s">
        <v>8726</v>
      </c>
      <c r="D7930" s="311" t="s">
        <v>23518</v>
      </c>
      <c r="E7930" s="311"/>
      <c r="F7930" s="311" t="s">
        <v>28983</v>
      </c>
      <c r="G7930" s="311"/>
      <c r="H7930" s="311">
        <v>0.3</v>
      </c>
      <c r="I7930" s="311">
        <v>0.89</v>
      </c>
      <c r="J7930" s="311" t="s">
        <v>244</v>
      </c>
      <c r="K7930" s="311">
        <v>36.433300000000003</v>
      </c>
      <c r="L7930" s="311">
        <v>-81.810599999999994</v>
      </c>
      <c r="M7930" s="100" t="s">
        <v>38455</v>
      </c>
      <c r="N7930" s="311" t="s">
        <v>26332</v>
      </c>
      <c r="O7930" s="311" t="s">
        <v>43017</v>
      </c>
      <c r="P7930" s="311">
        <v>1</v>
      </c>
      <c r="Q7930" s="311" t="s">
        <v>34068</v>
      </c>
      <c r="R7930" s="311" t="s">
        <v>25821</v>
      </c>
      <c r="S7930" s="311" t="s">
        <v>26197</v>
      </c>
      <c r="T7930" s="311"/>
      <c r="U7930" s="311" t="s">
        <v>26198</v>
      </c>
      <c r="V7930" s="311" t="s">
        <v>26204</v>
      </c>
      <c r="W7930" s="97" t="s">
        <v>23519</v>
      </c>
      <c r="X7930" s="97" t="s">
        <v>29542</v>
      </c>
      <c r="AA7930" s="97" t="str">
        <v>TOWN0.2T0.3JO</v>
      </c>
    </row>
    <row r="7931" spans="1:27" s="97" customFormat="1" ht="15" customHeight="1" x14ac:dyDescent="0.35">
      <c r="A7931" s="311" t="s">
        <v>23521</v>
      </c>
      <c r="B7931" s="311" t="s">
        <v>23520</v>
      </c>
      <c r="C7931" s="311" t="s">
        <v>8726</v>
      </c>
      <c r="D7931" s="311" t="s">
        <v>23522</v>
      </c>
      <c r="E7931" s="311"/>
      <c r="F7931" s="311" t="s">
        <v>9</v>
      </c>
      <c r="G7931" s="311"/>
      <c r="H7931" s="311">
        <v>0.8</v>
      </c>
      <c r="I7931" s="311">
        <v>0.06</v>
      </c>
      <c r="J7931" s="311" t="s">
        <v>896</v>
      </c>
      <c r="K7931" s="311">
        <v>36.31015</v>
      </c>
      <c r="L7931" s="311">
        <v>-88.308570000000003</v>
      </c>
      <c r="M7931" s="100" t="s">
        <v>38392</v>
      </c>
      <c r="N7931" s="311" t="s">
        <v>26221</v>
      </c>
      <c r="O7931" s="311" t="s">
        <v>43271</v>
      </c>
      <c r="P7931" s="311">
        <v>3</v>
      </c>
      <c r="Q7931" s="311" t="s">
        <v>34069</v>
      </c>
      <c r="R7931" s="311" t="s">
        <v>25816</v>
      </c>
      <c r="S7931" s="311" t="s">
        <v>26197</v>
      </c>
      <c r="T7931" s="311"/>
      <c r="U7931" s="311" t="s">
        <v>26198</v>
      </c>
      <c r="V7931" s="311" t="s">
        <v>26199</v>
      </c>
      <c r="W7931" s="97" t="s">
        <v>40362</v>
      </c>
      <c r="X7931" s="97" t="s">
        <v>34070</v>
      </c>
      <c r="AA7931" s="97" t="str">
        <v>TOWN0.5T0.8HN</v>
      </c>
    </row>
    <row r="7932" spans="1:27" s="97" customFormat="1" ht="15" customHeight="1" x14ac:dyDescent="0.35">
      <c r="A7932" s="311" t="s">
        <v>28634</v>
      </c>
      <c r="B7932" s="311" t="s">
        <v>28633</v>
      </c>
      <c r="C7932" s="311" t="s">
        <v>28635</v>
      </c>
      <c r="D7932" s="311" t="s">
        <v>28636</v>
      </c>
      <c r="E7932" s="311"/>
      <c r="F7932" s="311" t="s">
        <v>29086</v>
      </c>
      <c r="G7932" s="311"/>
      <c r="H7932" s="311">
        <v>0.2</v>
      </c>
      <c r="I7932" s="311">
        <v>0.25</v>
      </c>
      <c r="J7932" s="311" t="s">
        <v>13303</v>
      </c>
      <c r="K7932" s="311">
        <v>36.582149999999999</v>
      </c>
      <c r="L7932" s="311">
        <v>-85.123220000000003</v>
      </c>
      <c r="M7932" s="100" t="s">
        <v>38411</v>
      </c>
      <c r="N7932" s="311" t="s">
        <v>26248</v>
      </c>
      <c r="O7932" s="311" t="s">
        <v>42842</v>
      </c>
      <c r="P7932" s="311">
        <v>4</v>
      </c>
      <c r="Q7932" s="311" t="s">
        <v>28640</v>
      </c>
      <c r="R7932" s="311" t="s">
        <v>25812</v>
      </c>
      <c r="S7932" s="311" t="s">
        <v>26197</v>
      </c>
      <c r="T7932" s="311"/>
      <c r="U7932" s="311" t="s">
        <v>26198</v>
      </c>
      <c r="V7932" s="311" t="s">
        <v>26199</v>
      </c>
      <c r="AA7932" s="97" t="str">
        <v>TOWN00.1T0.2PI</v>
      </c>
    </row>
    <row r="7933" spans="1:27" s="97" customFormat="1" ht="15" customHeight="1" x14ac:dyDescent="0.35">
      <c r="A7933" s="311" t="s">
        <v>28638</v>
      </c>
      <c r="B7933" s="311" t="s">
        <v>28637</v>
      </c>
      <c r="C7933" s="311" t="s">
        <v>28635</v>
      </c>
      <c r="D7933" s="311" t="s">
        <v>28639</v>
      </c>
      <c r="E7933" s="311"/>
      <c r="F7933" s="311" t="s">
        <v>29086</v>
      </c>
      <c r="G7933" s="311"/>
      <c r="H7933" s="311">
        <v>0.3</v>
      </c>
      <c r="I7933" s="311">
        <v>0.25</v>
      </c>
      <c r="J7933" s="311" t="s">
        <v>13303</v>
      </c>
      <c r="K7933" s="311">
        <v>36.581499999999998</v>
      </c>
      <c r="L7933" s="311">
        <v>-85.124319999999997</v>
      </c>
      <c r="M7933" s="100" t="s">
        <v>38411</v>
      </c>
      <c r="N7933" s="311" t="s">
        <v>26248</v>
      </c>
      <c r="O7933" s="311" t="s">
        <v>42842</v>
      </c>
      <c r="P7933" s="311">
        <v>4</v>
      </c>
      <c r="Q7933" s="311" t="s">
        <v>28640</v>
      </c>
      <c r="R7933" s="311" t="s">
        <v>25812</v>
      </c>
      <c r="S7933" s="311" t="s">
        <v>26197</v>
      </c>
      <c r="T7933" s="311"/>
      <c r="U7933" s="311" t="s">
        <v>26198</v>
      </c>
      <c r="V7933" s="311" t="s">
        <v>26199</v>
      </c>
      <c r="AA7933" s="97" t="str">
        <v>TOWN00.1T0.3PI</v>
      </c>
    </row>
    <row r="7934" spans="1:27" s="97" customFormat="1" ht="15" customHeight="1" x14ac:dyDescent="0.35">
      <c r="A7934" s="311" t="s">
        <v>23524</v>
      </c>
      <c r="B7934" s="311" t="s">
        <v>23523</v>
      </c>
      <c r="C7934" s="311" t="s">
        <v>23525</v>
      </c>
      <c r="D7934" s="311" t="s">
        <v>40363</v>
      </c>
      <c r="E7934" s="311"/>
      <c r="F7934" s="311" t="s">
        <v>29086</v>
      </c>
      <c r="G7934" s="311"/>
      <c r="H7934" s="311">
        <v>0.1</v>
      </c>
      <c r="I7934" s="311">
        <v>3.63</v>
      </c>
      <c r="J7934" s="311" t="s">
        <v>13303</v>
      </c>
      <c r="K7934" s="311">
        <v>36.582777999999998</v>
      </c>
      <c r="L7934" s="311">
        <v>-85.118611000000001</v>
      </c>
      <c r="M7934" s="100" t="s">
        <v>38411</v>
      </c>
      <c r="N7934" s="311" t="s">
        <v>26248</v>
      </c>
      <c r="O7934" s="311" t="s">
        <v>42842</v>
      </c>
      <c r="P7934" s="311">
        <v>4</v>
      </c>
      <c r="Q7934" s="311" t="s">
        <v>28640</v>
      </c>
      <c r="R7934" s="311" t="s">
        <v>25812</v>
      </c>
      <c r="S7934" s="311" t="s">
        <v>26197</v>
      </c>
      <c r="T7934" s="311"/>
      <c r="U7934" s="311" t="s">
        <v>26198</v>
      </c>
      <c r="V7934" s="311" t="s">
        <v>26199</v>
      </c>
      <c r="X7934" s="97" t="s">
        <v>34071</v>
      </c>
      <c r="AA7934" s="97" t="str">
        <v>TOWN000.1PI</v>
      </c>
    </row>
    <row r="7935" spans="1:27" s="97" customFormat="1" ht="15" customHeight="1" x14ac:dyDescent="0.35">
      <c r="A7935" s="311" t="s">
        <v>23527</v>
      </c>
      <c r="B7935" s="311" t="s">
        <v>23526</v>
      </c>
      <c r="C7935" s="311" t="s">
        <v>23528</v>
      </c>
      <c r="D7935" s="311" t="s">
        <v>23529</v>
      </c>
      <c r="E7935" s="311"/>
      <c r="F7935" s="311" t="s">
        <v>75</v>
      </c>
      <c r="G7935" s="311"/>
      <c r="H7935" s="311">
        <v>0.1</v>
      </c>
      <c r="I7935" s="311">
        <v>6.61</v>
      </c>
      <c r="J7935" s="311" t="s">
        <v>148</v>
      </c>
      <c r="K7935" s="311">
        <v>35.844299999999997</v>
      </c>
      <c r="L7935" s="311">
        <v>-86.396209999999996</v>
      </c>
      <c r="M7935" s="100" t="s">
        <v>38401</v>
      </c>
      <c r="N7935" s="311" t="s">
        <v>26226</v>
      </c>
      <c r="O7935" s="311" t="s">
        <v>42466</v>
      </c>
      <c r="P7935" s="311">
        <v>2</v>
      </c>
      <c r="Q7935" s="311" t="s">
        <v>28641</v>
      </c>
      <c r="R7935" s="311" t="s">
        <v>25829</v>
      </c>
      <c r="S7935" s="311" t="s">
        <v>26197</v>
      </c>
      <c r="T7935" s="311"/>
      <c r="U7935" s="311" t="s">
        <v>26198</v>
      </c>
      <c r="V7935" s="311" t="s">
        <v>26199</v>
      </c>
      <c r="W7935" s="97" t="s">
        <v>23530</v>
      </c>
      <c r="X7935" s="97" t="s">
        <v>36227</v>
      </c>
      <c r="AA7935" s="97" t="str">
        <v>TOWN000.1RU</v>
      </c>
    </row>
    <row r="7936" spans="1:27" s="97" customFormat="1" ht="15" customHeight="1" x14ac:dyDescent="0.35">
      <c r="A7936" s="311" t="s">
        <v>23532</v>
      </c>
      <c r="B7936" s="311" t="s">
        <v>23531</v>
      </c>
      <c r="C7936" s="311" t="s">
        <v>23528</v>
      </c>
      <c r="D7936" s="311" t="s">
        <v>23533</v>
      </c>
      <c r="E7936" s="311"/>
      <c r="F7936" s="311" t="s">
        <v>27</v>
      </c>
      <c r="G7936" s="311"/>
      <c r="H7936" s="311">
        <v>0.1</v>
      </c>
      <c r="I7936" s="311">
        <v>21.68</v>
      </c>
      <c r="J7936" s="311" t="s">
        <v>404</v>
      </c>
      <c r="K7936" s="311">
        <v>35.639099999999999</v>
      </c>
      <c r="L7936" s="311">
        <v>-89.705669999999998</v>
      </c>
      <c r="M7936" s="100" t="s">
        <v>38450</v>
      </c>
      <c r="N7936" s="311" t="s">
        <v>26319</v>
      </c>
      <c r="O7936" s="311" t="s">
        <v>43403</v>
      </c>
      <c r="P7936" s="311">
        <v>4</v>
      </c>
      <c r="Q7936" s="311" t="s">
        <v>28649</v>
      </c>
      <c r="R7936" s="311" t="s">
        <v>25828</v>
      </c>
      <c r="S7936" s="311" t="s">
        <v>26197</v>
      </c>
      <c r="T7936" s="311"/>
      <c r="U7936" s="311" t="s">
        <v>26198</v>
      </c>
      <c r="V7936" s="311" t="s">
        <v>26199</v>
      </c>
      <c r="X7936" s="97" t="s">
        <v>34072</v>
      </c>
      <c r="AA7936" s="97" t="str">
        <v>TOWN000.1TI</v>
      </c>
    </row>
    <row r="7937" spans="1:27" s="97" customFormat="1" ht="15" customHeight="1" x14ac:dyDescent="0.35">
      <c r="A7937" s="311" t="s">
        <v>23535</v>
      </c>
      <c r="B7937" s="311" t="s">
        <v>23534</v>
      </c>
      <c r="C7937" s="311" t="s">
        <v>23525</v>
      </c>
      <c r="D7937" s="311" t="s">
        <v>23536</v>
      </c>
      <c r="E7937" s="311"/>
      <c r="F7937" s="311" t="s">
        <v>58</v>
      </c>
      <c r="G7937" s="311"/>
      <c r="H7937" s="311">
        <v>0.2</v>
      </c>
      <c r="I7937" s="311">
        <v>0.67</v>
      </c>
      <c r="J7937" s="311" t="s">
        <v>313</v>
      </c>
      <c r="K7937" s="311">
        <v>35.952300000000001</v>
      </c>
      <c r="L7937" s="311">
        <v>-85.04589</v>
      </c>
      <c r="M7937" s="100" t="s">
        <v>38416</v>
      </c>
      <c r="N7937" s="311" t="s">
        <v>26258</v>
      </c>
      <c r="O7937" s="311" t="s">
        <v>42112</v>
      </c>
      <c r="P7937" s="311">
        <v>1</v>
      </c>
      <c r="Q7937" s="311" t="s">
        <v>34073</v>
      </c>
      <c r="R7937" s="311" t="s">
        <v>25812</v>
      </c>
      <c r="S7937" s="311" t="s">
        <v>26197</v>
      </c>
      <c r="T7937" s="311"/>
      <c r="U7937" s="311" t="s">
        <v>26198</v>
      </c>
      <c r="V7937" s="311" t="s">
        <v>26199</v>
      </c>
      <c r="AA7937" s="97" t="str">
        <v>TOWN000.2CU</v>
      </c>
    </row>
    <row r="7938" spans="1:27" s="97" customFormat="1" ht="15" customHeight="1" x14ac:dyDescent="0.35">
      <c r="A7938" s="311" t="s">
        <v>34074</v>
      </c>
      <c r="B7938" s="311" t="s">
        <v>34075</v>
      </c>
      <c r="C7938" s="311" t="s">
        <v>23525</v>
      </c>
      <c r="D7938" s="311" t="s">
        <v>34076</v>
      </c>
      <c r="E7938" s="311"/>
      <c r="F7938" s="311" t="s">
        <v>9</v>
      </c>
      <c r="G7938" s="311"/>
      <c r="H7938" s="311">
        <v>0.2</v>
      </c>
      <c r="I7938" s="311">
        <v>1.2</v>
      </c>
      <c r="J7938" s="311" t="s">
        <v>641</v>
      </c>
      <c r="K7938" s="311">
        <v>35.63026</v>
      </c>
      <c r="L7938" s="311">
        <v>-88.380380000000002</v>
      </c>
      <c r="M7938" s="100" t="s">
        <v>38402</v>
      </c>
      <c r="N7938" s="311" t="s">
        <v>26242</v>
      </c>
      <c r="O7938" s="311" t="s">
        <v>42820</v>
      </c>
      <c r="P7938" s="311">
        <v>3</v>
      </c>
      <c r="Q7938" s="311" t="s">
        <v>34077</v>
      </c>
      <c r="R7938" s="311" t="s">
        <v>25816</v>
      </c>
      <c r="S7938" s="311" t="s">
        <v>26197</v>
      </c>
      <c r="T7938" s="311"/>
      <c r="U7938" s="311" t="s">
        <v>26198</v>
      </c>
      <c r="V7938" s="311" t="s">
        <v>26199</v>
      </c>
      <c r="AA7938" s="97" t="str">
        <v>TOWN000.2HE</v>
      </c>
    </row>
    <row r="7939" spans="1:27" s="97" customFormat="1" ht="15" customHeight="1" x14ac:dyDescent="0.35">
      <c r="A7939" s="311" t="s">
        <v>23538</v>
      </c>
      <c r="B7939" s="311" t="s">
        <v>23537</v>
      </c>
      <c r="C7939" s="311" t="s">
        <v>23528</v>
      </c>
      <c r="D7939" s="311" t="s">
        <v>23539</v>
      </c>
      <c r="E7939" s="311"/>
      <c r="F7939" s="311" t="s">
        <v>9</v>
      </c>
      <c r="G7939" s="311"/>
      <c r="H7939" s="311">
        <v>0.2</v>
      </c>
      <c r="I7939" s="311">
        <v>15.12</v>
      </c>
      <c r="J7939" s="311" t="s">
        <v>896</v>
      </c>
      <c r="K7939" s="311">
        <v>36.308399999999999</v>
      </c>
      <c r="L7939" s="311">
        <v>-88.274000000000001</v>
      </c>
      <c r="M7939" s="100" t="s">
        <v>38392</v>
      </c>
      <c r="N7939" s="311" t="s">
        <v>26221</v>
      </c>
      <c r="O7939" s="311" t="s">
        <v>43271</v>
      </c>
      <c r="P7939" s="311">
        <v>3</v>
      </c>
      <c r="Q7939" s="311" t="s">
        <v>37627</v>
      </c>
      <c r="R7939" s="311" t="s">
        <v>25816</v>
      </c>
      <c r="S7939" s="311" t="s">
        <v>26197</v>
      </c>
      <c r="T7939" s="311"/>
      <c r="U7939" s="311" t="s">
        <v>26198</v>
      </c>
      <c r="V7939" s="311" t="s">
        <v>26199</v>
      </c>
      <c r="AA7939" s="97" t="str">
        <v>TOWN000.2HN</v>
      </c>
    </row>
    <row r="7940" spans="1:27" s="97" customFormat="1" ht="15" customHeight="1" x14ac:dyDescent="0.35">
      <c r="A7940" s="311" t="s">
        <v>23541</v>
      </c>
      <c r="B7940" s="311" t="s">
        <v>23540</v>
      </c>
      <c r="C7940" s="311" t="s">
        <v>23528</v>
      </c>
      <c r="D7940" s="311" t="s">
        <v>14227</v>
      </c>
      <c r="E7940" s="311"/>
      <c r="F7940" s="311" t="s">
        <v>115</v>
      </c>
      <c r="G7940" s="311"/>
      <c r="H7940" s="311">
        <v>0.2</v>
      </c>
      <c r="I7940" s="311">
        <v>18.45</v>
      </c>
      <c r="J7940" s="311" t="s">
        <v>583</v>
      </c>
      <c r="K7940" s="311">
        <v>35.058900000000001</v>
      </c>
      <c r="L7940" s="311">
        <v>-85.623599999999996</v>
      </c>
      <c r="M7940" s="100" t="s">
        <v>38393</v>
      </c>
      <c r="N7940" s="311" t="s">
        <v>59</v>
      </c>
      <c r="O7940" s="311" t="s">
        <v>42360</v>
      </c>
      <c r="P7940" s="311">
        <v>5</v>
      </c>
      <c r="Q7940" s="311" t="s">
        <v>28642</v>
      </c>
      <c r="R7940" s="311" t="s">
        <v>25802</v>
      </c>
      <c r="S7940" s="311" t="s">
        <v>26197</v>
      </c>
      <c r="T7940" s="311"/>
      <c r="U7940" s="311" t="s">
        <v>26198</v>
      </c>
      <c r="V7940" s="311" t="s">
        <v>26199</v>
      </c>
      <c r="W7940" s="97" t="s">
        <v>36228</v>
      </c>
      <c r="X7940" s="97" t="s">
        <v>34078</v>
      </c>
      <c r="AA7940" s="97" t="str">
        <v>TOWN000.2MI</v>
      </c>
    </row>
    <row r="7941" spans="1:27" s="97" customFormat="1" ht="15" customHeight="1" x14ac:dyDescent="0.35">
      <c r="A7941" s="311" t="s">
        <v>23543</v>
      </c>
      <c r="B7941" s="311" t="s">
        <v>23542</v>
      </c>
      <c r="C7941" s="311" t="s">
        <v>23528</v>
      </c>
      <c r="D7941" s="311" t="s">
        <v>23544</v>
      </c>
      <c r="E7941" s="311"/>
      <c r="F7941" s="311" t="s">
        <v>28983</v>
      </c>
      <c r="G7941" s="311"/>
      <c r="H7941" s="311">
        <v>0.3</v>
      </c>
      <c r="I7941" s="311">
        <v>28.4</v>
      </c>
      <c r="J7941" s="311" t="s">
        <v>244</v>
      </c>
      <c r="K7941" s="311">
        <v>36.4328</v>
      </c>
      <c r="L7941" s="311">
        <v>-81.8065</v>
      </c>
      <c r="M7941" s="100" t="s">
        <v>38455</v>
      </c>
      <c r="N7941" s="311" t="s">
        <v>26332</v>
      </c>
      <c r="O7941" s="311" t="s">
        <v>43017</v>
      </c>
      <c r="P7941" s="311">
        <v>1</v>
      </c>
      <c r="Q7941" s="311" t="s">
        <v>28643</v>
      </c>
      <c r="R7941" s="311" t="s">
        <v>25821</v>
      </c>
      <c r="S7941" s="311" t="s">
        <v>26197</v>
      </c>
      <c r="T7941" s="311"/>
      <c r="U7941" s="311" t="s">
        <v>26198</v>
      </c>
      <c r="V7941" s="311" t="s">
        <v>26204</v>
      </c>
      <c r="AA7941" s="97" t="str">
        <v>TOWN000.3JO</v>
      </c>
    </row>
    <row r="7942" spans="1:27" s="97" customFormat="1" ht="15" customHeight="1" x14ac:dyDescent="0.35">
      <c r="A7942" s="311" t="s">
        <v>23546</v>
      </c>
      <c r="B7942" s="311" t="s">
        <v>23545</v>
      </c>
      <c r="C7942" s="311" t="s">
        <v>23528</v>
      </c>
      <c r="D7942" s="311" t="s">
        <v>23547</v>
      </c>
      <c r="E7942" s="311"/>
      <c r="F7942" s="311" t="s">
        <v>33</v>
      </c>
      <c r="G7942" s="311"/>
      <c r="H7942" s="311">
        <v>0.3</v>
      </c>
      <c r="I7942" s="311">
        <v>9.23</v>
      </c>
      <c r="J7942" s="311" t="s">
        <v>253</v>
      </c>
      <c r="K7942" s="311">
        <v>36.362499999999997</v>
      </c>
      <c r="L7942" s="311">
        <v>-86.467200000000005</v>
      </c>
      <c r="M7942" s="100" t="s">
        <v>38431</v>
      </c>
      <c r="N7942" s="311" t="s">
        <v>26295</v>
      </c>
      <c r="O7942" s="311" t="s">
        <v>42852</v>
      </c>
      <c r="P7942" s="311">
        <v>4</v>
      </c>
      <c r="Q7942" s="311" t="s">
        <v>28644</v>
      </c>
      <c r="R7942" s="311" t="s">
        <v>25829</v>
      </c>
      <c r="S7942" s="311" t="s">
        <v>26197</v>
      </c>
      <c r="T7942" s="311"/>
      <c r="U7942" s="311" t="s">
        <v>26198</v>
      </c>
      <c r="V7942" s="311" t="s">
        <v>26199</v>
      </c>
      <c r="W7942" s="97" t="s">
        <v>23548</v>
      </c>
      <c r="X7942" s="97" t="s">
        <v>36229</v>
      </c>
      <c r="AA7942" s="97" t="str">
        <v>TOWN000.3SR</v>
      </c>
    </row>
    <row r="7943" spans="1:27" s="97" customFormat="1" ht="15" customHeight="1" x14ac:dyDescent="0.35">
      <c r="A7943" s="311" t="s">
        <v>23550</v>
      </c>
      <c r="B7943" s="311" t="s">
        <v>23549</v>
      </c>
      <c r="C7943" s="311" t="s">
        <v>23528</v>
      </c>
      <c r="D7943" s="311" t="s">
        <v>23551</v>
      </c>
      <c r="E7943" s="311"/>
      <c r="F7943" s="311" t="s">
        <v>44</v>
      </c>
      <c r="G7943" s="311"/>
      <c r="H7943" s="311">
        <v>0.5</v>
      </c>
      <c r="I7943" s="311">
        <v>9.6</v>
      </c>
      <c r="J7943" s="311" t="s">
        <v>290</v>
      </c>
      <c r="K7943" s="311">
        <v>35.790500000000002</v>
      </c>
      <c r="L7943" s="311">
        <v>-84.262900000000002</v>
      </c>
      <c r="M7943" s="100" t="s">
        <v>38415</v>
      </c>
      <c r="N7943" s="311" t="s">
        <v>26602</v>
      </c>
      <c r="O7943" s="311" t="s">
        <v>42460</v>
      </c>
      <c r="P7943" s="311">
        <v>1</v>
      </c>
      <c r="Q7943" s="311" t="s">
        <v>34079</v>
      </c>
      <c r="R7943" s="311" t="s">
        <v>25825</v>
      </c>
      <c r="S7943" s="311" t="s">
        <v>26197</v>
      </c>
      <c r="T7943" s="311"/>
      <c r="U7943" s="311" t="s">
        <v>26198</v>
      </c>
      <c r="V7943" s="311" t="s">
        <v>26204</v>
      </c>
      <c r="X7943" s="97" t="s">
        <v>34080</v>
      </c>
      <c r="AA7943" s="97" t="str">
        <v>TOWN000.5LO</v>
      </c>
    </row>
    <row r="7944" spans="1:27" s="97" customFormat="1" ht="15" customHeight="1" x14ac:dyDescent="0.35">
      <c r="A7944" s="311" t="s">
        <v>23553</v>
      </c>
      <c r="B7944" s="311" t="s">
        <v>23552</v>
      </c>
      <c r="C7944" s="311" t="s">
        <v>23528</v>
      </c>
      <c r="D7944" s="311" t="s">
        <v>23554</v>
      </c>
      <c r="E7944" s="311"/>
      <c r="F7944" s="311" t="s">
        <v>44</v>
      </c>
      <c r="G7944" s="311"/>
      <c r="H7944" s="311">
        <v>0.5</v>
      </c>
      <c r="I7944" s="311">
        <v>6.55</v>
      </c>
      <c r="J7944" s="311" t="s">
        <v>2535</v>
      </c>
      <c r="K7944" s="311">
        <v>35.689520000000002</v>
      </c>
      <c r="L7944" s="311">
        <v>-84.857280000000003</v>
      </c>
      <c r="M7944" s="100" t="s">
        <v>38415</v>
      </c>
      <c r="N7944" s="311" t="s">
        <v>26602</v>
      </c>
      <c r="O7944" s="311" t="s">
        <v>42267</v>
      </c>
      <c r="P7944" s="311">
        <v>1</v>
      </c>
      <c r="Q7944" s="311" t="s">
        <v>34081</v>
      </c>
      <c r="R7944" s="311" t="s">
        <v>25802</v>
      </c>
      <c r="S7944" s="311" t="s">
        <v>26197</v>
      </c>
      <c r="T7944" s="311"/>
      <c r="U7944" s="311" t="s">
        <v>26198</v>
      </c>
      <c r="V7944" s="311" t="s">
        <v>26204</v>
      </c>
      <c r="AA7944" s="97" t="str">
        <v>TOWN000.5RH</v>
      </c>
    </row>
    <row r="7945" spans="1:27" s="97" customFormat="1" ht="15" customHeight="1" x14ac:dyDescent="0.35">
      <c r="A7945" s="311" t="s">
        <v>23556</v>
      </c>
      <c r="B7945" s="311" t="s">
        <v>23555</v>
      </c>
      <c r="C7945" s="311" t="s">
        <v>23528</v>
      </c>
      <c r="D7945" s="311" t="s">
        <v>34082</v>
      </c>
      <c r="E7945" s="311"/>
      <c r="F7945" s="311" t="s">
        <v>29086</v>
      </c>
      <c r="G7945" s="311"/>
      <c r="H7945" s="311">
        <v>0.7</v>
      </c>
      <c r="I7945" s="311">
        <v>15.31</v>
      </c>
      <c r="J7945" s="311" t="s">
        <v>826</v>
      </c>
      <c r="K7945" s="311">
        <v>36.356389999999998</v>
      </c>
      <c r="L7945" s="311">
        <v>-85.344170000000005</v>
      </c>
      <c r="M7945" s="100" t="s">
        <v>38458</v>
      </c>
      <c r="N7945" s="311" t="s">
        <v>26340</v>
      </c>
      <c r="O7945" s="311" t="s">
        <v>42176</v>
      </c>
      <c r="P7945" s="311">
        <v>5</v>
      </c>
      <c r="Q7945" s="311" t="s">
        <v>28645</v>
      </c>
      <c r="R7945" s="311" t="s">
        <v>25812</v>
      </c>
      <c r="S7945" s="311" t="s">
        <v>26197</v>
      </c>
      <c r="T7945" s="311"/>
      <c r="U7945" s="311" t="s">
        <v>26198</v>
      </c>
      <c r="V7945" s="311" t="s">
        <v>26199</v>
      </c>
      <c r="W7945" s="97" t="s">
        <v>23557</v>
      </c>
      <c r="X7945" s="97" t="s">
        <v>36230</v>
      </c>
      <c r="AA7945" s="97" t="str">
        <v>TOWN000.7OV</v>
      </c>
    </row>
    <row r="7946" spans="1:27" s="97" customFormat="1" ht="15" customHeight="1" x14ac:dyDescent="0.35">
      <c r="A7946" t="s">
        <v>38186</v>
      </c>
      <c r="B7946" t="s">
        <v>38187</v>
      </c>
      <c r="C7946" t="s">
        <v>23528</v>
      </c>
      <c r="D7946" t="s">
        <v>38188</v>
      </c>
      <c r="E7946"/>
      <c r="F7946" t="s">
        <v>33</v>
      </c>
      <c r="G7946"/>
      <c r="H7946">
        <v>0.7</v>
      </c>
      <c r="I7946">
        <v>8</v>
      </c>
      <c r="J7946" t="s">
        <v>253</v>
      </c>
      <c r="K7946">
        <v>36.366950000000003</v>
      </c>
      <c r="L7946">
        <v>-86.463279999999997</v>
      </c>
      <c r="M7946" s="100" t="s">
        <v>38431</v>
      </c>
      <c r="N7946" t="s">
        <v>26295</v>
      </c>
      <c r="O7946" t="s">
        <v>42852</v>
      </c>
      <c r="P7946">
        <v>4</v>
      </c>
      <c r="Q7946" t="s">
        <v>28644</v>
      </c>
      <c r="R7946" t="s">
        <v>25829</v>
      </c>
      <c r="S7946" t="s">
        <v>26197</v>
      </c>
      <c r="T7946"/>
      <c r="U7946" t="s">
        <v>26198</v>
      </c>
      <c r="V7946" t="s">
        <v>26199</v>
      </c>
      <c r="W7946" s="91"/>
      <c r="X7946" s="91" t="s">
        <v>37900</v>
      </c>
      <c r="AA7946" s="97" t="str">
        <v>TOWN000.7SR</v>
      </c>
    </row>
    <row r="7947" spans="1:27" s="97" customFormat="1" ht="15" customHeight="1" x14ac:dyDescent="0.35">
      <c r="A7947" s="311" t="s">
        <v>23559</v>
      </c>
      <c r="B7947" s="311" t="s">
        <v>23558</v>
      </c>
      <c r="C7947" s="311" t="s">
        <v>23528</v>
      </c>
      <c r="D7947" s="311" t="s">
        <v>23560</v>
      </c>
      <c r="E7947" s="311"/>
      <c r="F7947" s="311" t="s">
        <v>33</v>
      </c>
      <c r="G7947" s="311"/>
      <c r="H7947" s="311">
        <v>0.8</v>
      </c>
      <c r="I7947" s="311">
        <v>3.75</v>
      </c>
      <c r="J7947" s="311" t="s">
        <v>1391</v>
      </c>
      <c r="K7947" s="311">
        <v>35.331069999999997</v>
      </c>
      <c r="L7947" s="311">
        <v>-86.841409999999996</v>
      </c>
      <c r="M7947" s="318" t="s">
        <v>38385</v>
      </c>
      <c r="N7947" s="311" t="s">
        <v>26213</v>
      </c>
      <c r="O7947" s="311" t="s">
        <v>42254</v>
      </c>
      <c r="P7947" s="311">
        <v>2</v>
      </c>
      <c r="Q7947" s="311" t="s">
        <v>28646</v>
      </c>
      <c r="R7947" s="311" t="s">
        <v>25808</v>
      </c>
      <c r="S7947" s="311" t="s">
        <v>26197</v>
      </c>
      <c r="T7947" s="311"/>
      <c r="U7947" s="311" t="s">
        <v>26198</v>
      </c>
      <c r="V7947" s="311" t="s">
        <v>26199</v>
      </c>
      <c r="W7947" s="97" t="s">
        <v>23561</v>
      </c>
      <c r="X7947" s="97" t="s">
        <v>34083</v>
      </c>
      <c r="AA7947" s="97" t="str">
        <v>TOWN000.8ML</v>
      </c>
    </row>
    <row r="7948" spans="1:27" s="97" customFormat="1" ht="15" customHeight="1" x14ac:dyDescent="0.35">
      <c r="A7948" s="311" t="s">
        <v>23563</v>
      </c>
      <c r="B7948" s="311" t="s">
        <v>23562</v>
      </c>
      <c r="C7948" s="311" t="s">
        <v>23525</v>
      </c>
      <c r="D7948" s="311" t="s">
        <v>40364</v>
      </c>
      <c r="E7948" s="311"/>
      <c r="F7948" s="311" t="s">
        <v>29086</v>
      </c>
      <c r="G7948" s="311"/>
      <c r="H7948" s="311">
        <v>0.8</v>
      </c>
      <c r="I7948" s="311">
        <v>2.97</v>
      </c>
      <c r="J7948" s="311" t="s">
        <v>13303</v>
      </c>
      <c r="K7948" s="311">
        <v>36.575699999999998</v>
      </c>
      <c r="L7948" s="311">
        <v>-85.116699999999994</v>
      </c>
      <c r="M7948" s="318" t="s">
        <v>38411</v>
      </c>
      <c r="N7948" s="311" t="s">
        <v>26248</v>
      </c>
      <c r="O7948" s="311" t="s">
        <v>42842</v>
      </c>
      <c r="P7948" s="311">
        <v>4</v>
      </c>
      <c r="Q7948" s="311" t="s">
        <v>28640</v>
      </c>
      <c r="R7948" s="311" t="s">
        <v>25812</v>
      </c>
      <c r="S7948" s="311" t="s">
        <v>26197</v>
      </c>
      <c r="T7948" s="311"/>
      <c r="U7948" s="311" t="s">
        <v>26198</v>
      </c>
      <c r="V7948" s="311" t="s">
        <v>26199</v>
      </c>
      <c r="AA7948" s="97" t="str">
        <v>TOWN000.8PI</v>
      </c>
    </row>
    <row r="7949" spans="1:27" s="91" customFormat="1" ht="15" customHeight="1" x14ac:dyDescent="0.35">
      <c r="A7949" s="311" t="s">
        <v>23565</v>
      </c>
      <c r="B7949" s="311" t="s">
        <v>23564</v>
      </c>
      <c r="C7949" s="311" t="s">
        <v>23528</v>
      </c>
      <c r="D7949" s="311" t="s">
        <v>23566</v>
      </c>
      <c r="E7949" s="311"/>
      <c r="F7949" s="311" t="s">
        <v>28983</v>
      </c>
      <c r="G7949" s="311"/>
      <c r="H7949" s="311">
        <v>0.9</v>
      </c>
      <c r="I7949" s="311">
        <v>28.04</v>
      </c>
      <c r="J7949" s="311" t="s">
        <v>244</v>
      </c>
      <c r="K7949" s="311">
        <v>36.438899999999997</v>
      </c>
      <c r="L7949" s="311">
        <v>-81.801100000000005</v>
      </c>
      <c r="M7949" s="318" t="s">
        <v>38455</v>
      </c>
      <c r="N7949" s="311" t="s">
        <v>26332</v>
      </c>
      <c r="O7949" s="311" t="s">
        <v>43017</v>
      </c>
      <c r="P7949" s="311">
        <v>1</v>
      </c>
      <c r="Q7949" s="311" t="s">
        <v>28643</v>
      </c>
      <c r="R7949" s="311" t="s">
        <v>25821</v>
      </c>
      <c r="S7949" s="311" t="s">
        <v>26197</v>
      </c>
      <c r="T7949" s="311"/>
      <c r="U7949" s="311" t="s">
        <v>26198</v>
      </c>
      <c r="V7949" s="311" t="s">
        <v>26204</v>
      </c>
      <c r="W7949" s="97" t="s">
        <v>23567</v>
      </c>
      <c r="X7949" s="97"/>
      <c r="Y7949" s="97"/>
      <c r="AA7949" s="91" t="str">
        <v>TOWN000.9JO</v>
      </c>
    </row>
    <row r="7950" spans="1:27" s="97" customFormat="1" ht="15" customHeight="1" x14ac:dyDescent="0.35">
      <c r="A7950" s="311" t="s">
        <v>23569</v>
      </c>
      <c r="B7950" s="311" t="s">
        <v>23568</v>
      </c>
      <c r="C7950" s="311" t="s">
        <v>23528</v>
      </c>
      <c r="D7950" s="311" t="s">
        <v>23570</v>
      </c>
      <c r="E7950" s="311"/>
      <c r="F7950" s="311" t="s">
        <v>29086</v>
      </c>
      <c r="G7950" s="311"/>
      <c r="H7950" s="311">
        <v>1.1000000000000001</v>
      </c>
      <c r="I7950" s="311">
        <v>1.57</v>
      </c>
      <c r="J7950" s="311" t="s">
        <v>2764</v>
      </c>
      <c r="K7950" s="311">
        <v>36.526389000000002</v>
      </c>
      <c r="L7950" s="311">
        <v>-86.003332999999998</v>
      </c>
      <c r="M7950" s="318" t="s">
        <v>38456</v>
      </c>
      <c r="N7950" s="311" t="s">
        <v>26335</v>
      </c>
      <c r="O7950" s="311" t="s">
        <v>42667</v>
      </c>
      <c r="P7950" s="311">
        <v>4</v>
      </c>
      <c r="Q7950" s="311" t="s">
        <v>28647</v>
      </c>
      <c r="R7950" s="311" t="s">
        <v>25812</v>
      </c>
      <c r="S7950" s="311" t="s">
        <v>26197</v>
      </c>
      <c r="T7950" s="311"/>
      <c r="U7950" s="311" t="s">
        <v>26198</v>
      </c>
      <c r="V7950" s="311" t="s">
        <v>26199</v>
      </c>
      <c r="W7950" s="97" t="s">
        <v>23571</v>
      </c>
      <c r="X7950" s="97" t="s">
        <v>34084</v>
      </c>
      <c r="AA7950" s="97" t="str">
        <v>TOWN001.1MA</v>
      </c>
    </row>
    <row r="7951" spans="1:27" s="97" customFormat="1" ht="15" customHeight="1" x14ac:dyDescent="0.35">
      <c r="A7951" s="311" t="s">
        <v>23573</v>
      </c>
      <c r="B7951" s="311" t="s">
        <v>23572</v>
      </c>
      <c r="C7951" s="311" t="s">
        <v>23528</v>
      </c>
      <c r="D7951" s="311" t="s">
        <v>23574</v>
      </c>
      <c r="E7951" s="311"/>
      <c r="F7951" s="311" t="s">
        <v>28983</v>
      </c>
      <c r="G7951" s="311"/>
      <c r="H7951" s="311">
        <v>1.2</v>
      </c>
      <c r="I7951" s="311">
        <v>28.7</v>
      </c>
      <c r="J7951" s="311" t="s">
        <v>244</v>
      </c>
      <c r="K7951" s="311">
        <v>36.441899999999997</v>
      </c>
      <c r="L7951" s="311">
        <v>-81.801100000000005</v>
      </c>
      <c r="M7951" s="318" t="s">
        <v>38455</v>
      </c>
      <c r="N7951" s="311" t="s">
        <v>26332</v>
      </c>
      <c r="O7951" s="311" t="s">
        <v>43017</v>
      </c>
      <c r="P7951" s="311">
        <v>1</v>
      </c>
      <c r="Q7951" s="311" t="s">
        <v>28643</v>
      </c>
      <c r="R7951" s="311" t="s">
        <v>25821</v>
      </c>
      <c r="S7951" s="311" t="s">
        <v>26197</v>
      </c>
      <c r="T7951" s="311"/>
      <c r="U7951" s="311" t="s">
        <v>26198</v>
      </c>
      <c r="V7951" s="311" t="s">
        <v>26204</v>
      </c>
      <c r="W7951" s="97" t="s">
        <v>36231</v>
      </c>
      <c r="X7951" s="97" t="s">
        <v>34085</v>
      </c>
      <c r="AA7951" s="97" t="str">
        <v>TOWN001.2JO</v>
      </c>
    </row>
    <row r="7952" spans="1:27" s="97" customFormat="1" ht="15" customHeight="1" x14ac:dyDescent="0.35">
      <c r="A7952" s="311" t="s">
        <v>23576</v>
      </c>
      <c r="B7952" s="311" t="s">
        <v>23575</v>
      </c>
      <c r="C7952" s="311" t="s">
        <v>23528</v>
      </c>
      <c r="D7952" s="311" t="s">
        <v>23577</v>
      </c>
      <c r="E7952" s="311"/>
      <c r="F7952" s="311" t="s">
        <v>44</v>
      </c>
      <c r="G7952" s="311"/>
      <c r="H7952" s="311">
        <v>1.2</v>
      </c>
      <c r="I7952" s="311">
        <v>4</v>
      </c>
      <c r="J7952" s="311" t="s">
        <v>290</v>
      </c>
      <c r="K7952" s="311">
        <v>35.796999999999997</v>
      </c>
      <c r="L7952" s="311">
        <v>-84.266800000000003</v>
      </c>
      <c r="M7952" s="318" t="s">
        <v>38415</v>
      </c>
      <c r="N7952" s="311" t="s">
        <v>26602</v>
      </c>
      <c r="O7952" s="311" t="s">
        <v>42460</v>
      </c>
      <c r="P7952" s="311">
        <v>1</v>
      </c>
      <c r="Q7952" s="311" t="s">
        <v>34079</v>
      </c>
      <c r="R7952" s="311" t="s">
        <v>25825</v>
      </c>
      <c r="S7952" s="311" t="s">
        <v>26197</v>
      </c>
      <c r="T7952" s="311"/>
      <c r="U7952" s="311" t="s">
        <v>26198</v>
      </c>
      <c r="V7952" s="311" t="s">
        <v>26204</v>
      </c>
      <c r="W7952" s="97" t="s">
        <v>36232</v>
      </c>
      <c r="X7952" s="97" t="s">
        <v>30526</v>
      </c>
      <c r="AA7952" s="97" t="str">
        <v>TOWN001.2LO</v>
      </c>
    </row>
    <row r="7953" spans="1:27" s="97" customFormat="1" ht="15" customHeight="1" x14ac:dyDescent="0.35">
      <c r="A7953" s="311" t="s">
        <v>23579</v>
      </c>
      <c r="B7953" s="311" t="s">
        <v>23578</v>
      </c>
      <c r="C7953" s="311" t="s">
        <v>23528</v>
      </c>
      <c r="D7953" s="311" t="s">
        <v>23580</v>
      </c>
      <c r="E7953" s="311"/>
      <c r="F7953" s="311" t="s">
        <v>29086</v>
      </c>
      <c r="G7953" s="311"/>
      <c r="H7953" s="311">
        <v>1.2</v>
      </c>
      <c r="I7953" s="311">
        <v>1.55</v>
      </c>
      <c r="J7953" s="311" t="s">
        <v>2764</v>
      </c>
      <c r="K7953" s="311">
        <v>36.524160000000002</v>
      </c>
      <c r="L7953" s="311">
        <v>-86.007639999999995</v>
      </c>
      <c r="M7953" s="318" t="s">
        <v>38456</v>
      </c>
      <c r="N7953" s="311" t="s">
        <v>26335</v>
      </c>
      <c r="O7953" s="311" t="s">
        <v>42667</v>
      </c>
      <c r="P7953" s="311">
        <v>4</v>
      </c>
      <c r="Q7953" s="311" t="s">
        <v>28647</v>
      </c>
      <c r="R7953" s="311" t="s">
        <v>25812</v>
      </c>
      <c r="S7953" s="311" t="s">
        <v>26197</v>
      </c>
      <c r="T7953" s="311"/>
      <c r="U7953" s="311" t="s">
        <v>26198</v>
      </c>
      <c r="V7953" s="311" t="s">
        <v>26199</v>
      </c>
      <c r="W7953" s="97" t="s">
        <v>23581</v>
      </c>
      <c r="X7953" s="97" t="s">
        <v>34918</v>
      </c>
      <c r="AA7953" s="97" t="str">
        <v>TOWN001.2MA</v>
      </c>
    </row>
    <row r="7954" spans="1:27" s="97" customFormat="1" ht="15" customHeight="1" x14ac:dyDescent="0.35">
      <c r="A7954" s="311" t="s">
        <v>23583</v>
      </c>
      <c r="B7954" s="311" t="s">
        <v>23582</v>
      </c>
      <c r="C7954" s="311" t="s">
        <v>23528</v>
      </c>
      <c r="D7954" s="311" t="s">
        <v>23584</v>
      </c>
      <c r="E7954" s="311"/>
      <c r="F7954" s="311" t="s">
        <v>29086</v>
      </c>
      <c r="G7954" s="311"/>
      <c r="H7954" s="311">
        <v>1.2</v>
      </c>
      <c r="I7954" s="311">
        <v>15.01</v>
      </c>
      <c r="J7954" s="311" t="s">
        <v>826</v>
      </c>
      <c r="K7954" s="311">
        <v>36.361756</v>
      </c>
      <c r="L7954" s="311">
        <v>-85.341205000000002</v>
      </c>
      <c r="M7954" s="318" t="s">
        <v>38458</v>
      </c>
      <c r="N7954" s="311" t="s">
        <v>26340</v>
      </c>
      <c r="O7954" s="311" t="s">
        <v>42176</v>
      </c>
      <c r="P7954" s="311">
        <v>5</v>
      </c>
      <c r="Q7954" s="311" t="s">
        <v>28645</v>
      </c>
      <c r="R7954" s="311" t="s">
        <v>25812</v>
      </c>
      <c r="S7954" s="311" t="s">
        <v>26197</v>
      </c>
      <c r="T7954" s="311"/>
      <c r="U7954" s="311" t="s">
        <v>26198</v>
      </c>
      <c r="V7954" s="311" t="s">
        <v>26199</v>
      </c>
      <c r="W7954" s="97" t="s">
        <v>23585</v>
      </c>
      <c r="X7954" s="97" t="s">
        <v>36233</v>
      </c>
      <c r="AA7954" s="97" t="str">
        <v>TOWN001.2OV</v>
      </c>
    </row>
    <row r="7955" spans="1:27" s="97" customFormat="1" ht="15" customHeight="1" x14ac:dyDescent="0.35">
      <c r="A7955" s="311" t="s">
        <v>23581</v>
      </c>
      <c r="B7955" s="311" t="s">
        <v>23586</v>
      </c>
      <c r="C7955" s="311" t="s">
        <v>23528</v>
      </c>
      <c r="D7955" s="311" t="s">
        <v>23587</v>
      </c>
      <c r="E7955" s="311"/>
      <c r="F7955" s="311" t="s">
        <v>29086</v>
      </c>
      <c r="G7955" s="311"/>
      <c r="H7955" s="311">
        <v>1.2</v>
      </c>
      <c r="I7955" s="311">
        <v>1.3</v>
      </c>
      <c r="J7955" s="311" t="s">
        <v>2764</v>
      </c>
      <c r="K7955" s="311">
        <v>36.5242</v>
      </c>
      <c r="L7955" s="311">
        <v>-86.008330000000001</v>
      </c>
      <c r="M7955" s="318" t="s">
        <v>38456</v>
      </c>
      <c r="N7955" s="311" t="s">
        <v>26335</v>
      </c>
      <c r="O7955" s="311" t="s">
        <v>42667</v>
      </c>
      <c r="P7955" s="311">
        <v>4</v>
      </c>
      <c r="Q7955" s="311" t="s">
        <v>28647</v>
      </c>
      <c r="R7955" s="311" t="s">
        <v>25812</v>
      </c>
      <c r="S7955" s="311" t="s">
        <v>26197</v>
      </c>
      <c r="T7955" s="311"/>
      <c r="U7955" s="311" t="s">
        <v>26198</v>
      </c>
      <c r="V7955" s="311" t="s">
        <v>26199</v>
      </c>
      <c r="W7955" s="97" t="s">
        <v>23581</v>
      </c>
      <c r="X7955" s="97" t="s">
        <v>36234</v>
      </c>
      <c r="AA7955" s="97" t="str">
        <v>TOWN001.3MA</v>
      </c>
    </row>
    <row r="7956" spans="1:27" s="97" customFormat="1" ht="15" customHeight="1" x14ac:dyDescent="0.35">
      <c r="A7956" s="311" t="s">
        <v>23589</v>
      </c>
      <c r="B7956" s="311" t="s">
        <v>23588</v>
      </c>
      <c r="C7956" s="311" t="s">
        <v>23528</v>
      </c>
      <c r="D7956" s="311" t="s">
        <v>23590</v>
      </c>
      <c r="E7956" s="311"/>
      <c r="F7956" s="311" t="s">
        <v>33</v>
      </c>
      <c r="G7956" s="311"/>
      <c r="H7956" s="311">
        <v>1.4</v>
      </c>
      <c r="I7956" s="311">
        <v>8.01</v>
      </c>
      <c r="J7956" s="311" t="s">
        <v>253</v>
      </c>
      <c r="K7956" s="311">
        <v>36.379722000000001</v>
      </c>
      <c r="L7956" s="311">
        <v>-86.454722000000004</v>
      </c>
      <c r="M7956" s="318" t="s">
        <v>38431</v>
      </c>
      <c r="N7956" s="311" t="s">
        <v>26295</v>
      </c>
      <c r="O7956" s="311" t="s">
        <v>42852</v>
      </c>
      <c r="P7956" s="311">
        <v>4</v>
      </c>
      <c r="Q7956" s="311" t="s">
        <v>28644</v>
      </c>
      <c r="R7956" s="311" t="s">
        <v>25829</v>
      </c>
      <c r="S7956" s="311" t="s">
        <v>26197</v>
      </c>
      <c r="T7956" s="311"/>
      <c r="U7956" s="311" t="s">
        <v>26198</v>
      </c>
      <c r="V7956" s="311" t="s">
        <v>26199</v>
      </c>
      <c r="AA7956" s="97" t="str">
        <v>TOWN001.4SR</v>
      </c>
    </row>
    <row r="7957" spans="1:27" s="97" customFormat="1" ht="15" customHeight="1" x14ac:dyDescent="0.35">
      <c r="A7957" s="311" t="s">
        <v>23592</v>
      </c>
      <c r="B7957" s="311" t="s">
        <v>23591</v>
      </c>
      <c r="C7957" s="311" t="s">
        <v>23525</v>
      </c>
      <c r="D7957" s="311" t="s">
        <v>23593</v>
      </c>
      <c r="E7957" s="311"/>
      <c r="F7957" s="311" t="s">
        <v>29083</v>
      </c>
      <c r="G7957" s="311"/>
      <c r="H7957" s="311">
        <v>1.7</v>
      </c>
      <c r="I7957" s="311">
        <v>4.32</v>
      </c>
      <c r="J7957" s="311" t="s">
        <v>19</v>
      </c>
      <c r="K7957" s="311">
        <v>36.178610999999997</v>
      </c>
      <c r="L7957" s="311">
        <v>-87.305555999999996</v>
      </c>
      <c r="M7957" s="318" t="s">
        <v>38379</v>
      </c>
      <c r="N7957" s="311" t="s">
        <v>26205</v>
      </c>
      <c r="O7957" s="311" t="s">
        <v>42364</v>
      </c>
      <c r="P7957" s="311">
        <v>1</v>
      </c>
      <c r="Q7957" s="311" t="s">
        <v>28648</v>
      </c>
      <c r="R7957" s="311" t="s">
        <v>25829</v>
      </c>
      <c r="S7957" s="311" t="s">
        <v>26197</v>
      </c>
      <c r="T7957" s="311"/>
      <c r="U7957" s="311" t="s">
        <v>26198</v>
      </c>
      <c r="V7957" s="311" t="s">
        <v>26199</v>
      </c>
      <c r="W7957" s="97" t="s">
        <v>23594</v>
      </c>
      <c r="X7957" s="97" t="s">
        <v>34086</v>
      </c>
      <c r="AA7957" s="97" t="str">
        <v>TOWN001.7DI</v>
      </c>
    </row>
    <row r="7958" spans="1:27" s="97" customFormat="1" ht="15" customHeight="1" x14ac:dyDescent="0.35">
      <c r="A7958" s="311" t="s">
        <v>23596</v>
      </c>
      <c r="B7958" s="311" t="s">
        <v>23595</v>
      </c>
      <c r="C7958" s="311" t="s">
        <v>23528</v>
      </c>
      <c r="D7958" s="311" t="s">
        <v>23597</v>
      </c>
      <c r="E7958" s="311"/>
      <c r="F7958" s="311" t="s">
        <v>115</v>
      </c>
      <c r="G7958" s="311"/>
      <c r="H7958" s="311">
        <v>1.8</v>
      </c>
      <c r="I7958" s="311">
        <v>2.21</v>
      </c>
      <c r="J7958" s="311" t="s">
        <v>583</v>
      </c>
      <c r="K7958" s="311">
        <v>35.070999999999998</v>
      </c>
      <c r="L7958" s="311">
        <v>-85.624099999999999</v>
      </c>
      <c r="M7958" s="318" t="s">
        <v>38393</v>
      </c>
      <c r="N7958" s="311" t="s">
        <v>59</v>
      </c>
      <c r="O7958" s="311" t="s">
        <v>42360</v>
      </c>
      <c r="P7958" s="311">
        <v>5</v>
      </c>
      <c r="Q7958" s="311" t="s">
        <v>28642</v>
      </c>
      <c r="R7958" s="311" t="s">
        <v>25802</v>
      </c>
      <c r="S7958" s="311" t="s">
        <v>26197</v>
      </c>
      <c r="T7958" s="311"/>
      <c r="U7958" s="311" t="s">
        <v>26198</v>
      </c>
      <c r="V7958" s="311" t="s">
        <v>26199</v>
      </c>
      <c r="X7958" s="97" t="s">
        <v>34087</v>
      </c>
      <c r="AA7958" s="97" t="str">
        <v>TOWN001.8MI</v>
      </c>
    </row>
    <row r="7959" spans="1:27" s="97" customFormat="1" ht="15" customHeight="1" x14ac:dyDescent="0.35">
      <c r="A7959" s="311" t="s">
        <v>23599</v>
      </c>
      <c r="B7959" s="311" t="s">
        <v>23598</v>
      </c>
      <c r="C7959" s="311" t="s">
        <v>23528</v>
      </c>
      <c r="D7959" s="311" t="s">
        <v>23600</v>
      </c>
      <c r="E7959" s="311"/>
      <c r="F7959" s="311" t="s">
        <v>115</v>
      </c>
      <c r="G7959" s="311"/>
      <c r="H7959" s="311">
        <v>2</v>
      </c>
      <c r="I7959" s="311">
        <v>2.21</v>
      </c>
      <c r="J7959" s="311" t="s">
        <v>583</v>
      </c>
      <c r="K7959" s="311">
        <v>35.071199999999997</v>
      </c>
      <c r="L7959" s="311">
        <v>-85.626099999999994</v>
      </c>
      <c r="M7959" s="318" t="s">
        <v>38393</v>
      </c>
      <c r="N7959" s="311" t="s">
        <v>59</v>
      </c>
      <c r="O7959" s="311" t="s">
        <v>42360</v>
      </c>
      <c r="P7959" s="311">
        <v>5</v>
      </c>
      <c r="Q7959" s="311" t="s">
        <v>28642</v>
      </c>
      <c r="R7959" s="311" t="s">
        <v>25802</v>
      </c>
      <c r="S7959" s="311" t="s">
        <v>26197</v>
      </c>
      <c r="T7959" s="311"/>
      <c r="U7959" s="311" t="s">
        <v>26198</v>
      </c>
      <c r="V7959" s="311" t="s">
        <v>26199</v>
      </c>
      <c r="AA7959" s="97" t="str">
        <v>TOWN002.0MI</v>
      </c>
    </row>
    <row r="7960" spans="1:27" s="97" customFormat="1" ht="15" customHeight="1" x14ac:dyDescent="0.35">
      <c r="A7960" s="311" t="s">
        <v>23602</v>
      </c>
      <c r="B7960" s="311" t="s">
        <v>23601</v>
      </c>
      <c r="C7960" s="311" t="s">
        <v>23528</v>
      </c>
      <c r="D7960" s="311" t="s">
        <v>23603</v>
      </c>
      <c r="E7960" s="311"/>
      <c r="F7960" s="311" t="s">
        <v>44</v>
      </c>
      <c r="G7960" s="311"/>
      <c r="H7960" s="311">
        <v>2.1</v>
      </c>
      <c r="I7960" s="311">
        <v>8.2799999999999994</v>
      </c>
      <c r="J7960" s="311" t="s">
        <v>290</v>
      </c>
      <c r="K7960" s="311">
        <v>35.805599999999998</v>
      </c>
      <c r="L7960" s="311">
        <v>-84.275499999999994</v>
      </c>
      <c r="M7960" s="318" t="s">
        <v>38415</v>
      </c>
      <c r="N7960" s="311" t="s">
        <v>26602</v>
      </c>
      <c r="O7960" s="311" t="s">
        <v>42460</v>
      </c>
      <c r="P7960" s="311">
        <v>1</v>
      </c>
      <c r="Q7960" s="311" t="s">
        <v>34079</v>
      </c>
      <c r="R7960" s="311" t="s">
        <v>25825</v>
      </c>
      <c r="S7960" s="311" t="s">
        <v>26197</v>
      </c>
      <c r="T7960" s="311"/>
      <c r="U7960" s="311" t="s">
        <v>26198</v>
      </c>
      <c r="V7960" s="311" t="s">
        <v>26204</v>
      </c>
      <c r="AA7960" s="97" t="str">
        <v>TOWN002.1LO</v>
      </c>
    </row>
    <row r="7961" spans="1:27" s="97" customFormat="1" ht="15" customHeight="1" x14ac:dyDescent="0.35">
      <c r="A7961" s="311" t="s">
        <v>23605</v>
      </c>
      <c r="B7961" s="311" t="s">
        <v>23604</v>
      </c>
      <c r="C7961" s="311" t="s">
        <v>23528</v>
      </c>
      <c r="D7961" s="311" t="s">
        <v>23606</v>
      </c>
      <c r="E7961" s="311"/>
      <c r="F7961" s="311" t="s">
        <v>33</v>
      </c>
      <c r="G7961" s="311"/>
      <c r="H7961" s="311">
        <v>2.2000000000000002</v>
      </c>
      <c r="I7961" s="311">
        <v>4.96</v>
      </c>
      <c r="J7961" s="311" t="s">
        <v>253</v>
      </c>
      <c r="K7961" s="311">
        <v>36.383336999999997</v>
      </c>
      <c r="L7961" s="311">
        <v>-86.453469999999996</v>
      </c>
      <c r="M7961" s="318" t="s">
        <v>38431</v>
      </c>
      <c r="N7961" s="311" t="s">
        <v>26295</v>
      </c>
      <c r="O7961" s="311" t="s">
        <v>42852</v>
      </c>
      <c r="P7961" s="311">
        <v>4</v>
      </c>
      <c r="Q7961" s="311" t="s">
        <v>28644</v>
      </c>
      <c r="R7961" s="311" t="s">
        <v>25829</v>
      </c>
      <c r="S7961" s="311" t="s">
        <v>26197</v>
      </c>
      <c r="T7961" s="311"/>
      <c r="U7961" s="311" t="s">
        <v>26198</v>
      </c>
      <c r="V7961" s="311" t="s">
        <v>26199</v>
      </c>
      <c r="AA7961" s="97" t="str">
        <v>TOWN002.2SR</v>
      </c>
    </row>
    <row r="7962" spans="1:27" s="97" customFormat="1" ht="15" customHeight="1" x14ac:dyDescent="0.35">
      <c r="A7962" s="311" t="s">
        <v>23608</v>
      </c>
      <c r="B7962" s="311" t="s">
        <v>23607</v>
      </c>
      <c r="C7962" s="311" t="s">
        <v>23528</v>
      </c>
      <c r="D7962" s="311" t="s">
        <v>29397</v>
      </c>
      <c r="E7962" s="311"/>
      <c r="F7962" s="311" t="s">
        <v>27</v>
      </c>
      <c r="G7962" s="311"/>
      <c r="H7962" s="311">
        <v>2.2999999999999998</v>
      </c>
      <c r="I7962" s="311">
        <v>19.64</v>
      </c>
      <c r="J7962" s="311" t="s">
        <v>404</v>
      </c>
      <c r="K7962" s="311">
        <v>35.616700000000002</v>
      </c>
      <c r="L7962" s="311">
        <v>-89.701189999999997</v>
      </c>
      <c r="M7962" s="318" t="s">
        <v>38450</v>
      </c>
      <c r="N7962" s="311" t="s">
        <v>26319</v>
      </c>
      <c r="O7962" s="311" t="s">
        <v>43403</v>
      </c>
      <c r="P7962" s="311">
        <v>4</v>
      </c>
      <c r="Q7962" s="311" t="s">
        <v>28649</v>
      </c>
      <c r="R7962" s="311" t="s">
        <v>25828</v>
      </c>
      <c r="S7962" s="311" t="s">
        <v>26197</v>
      </c>
      <c r="T7962" s="311"/>
      <c r="U7962" s="311" t="s">
        <v>26198</v>
      </c>
      <c r="V7962" s="311" t="s">
        <v>26199</v>
      </c>
      <c r="AA7962" s="97" t="str">
        <v>TOWN002.3TI</v>
      </c>
    </row>
    <row r="7963" spans="1:27" s="97" customFormat="1" ht="15" customHeight="1" x14ac:dyDescent="0.35">
      <c r="A7963" s="311" t="s">
        <v>23610</v>
      </c>
      <c r="B7963" s="311" t="s">
        <v>23609</v>
      </c>
      <c r="C7963" s="311" t="s">
        <v>23528</v>
      </c>
      <c r="D7963" s="311" t="s">
        <v>23611</v>
      </c>
      <c r="E7963" s="311"/>
      <c r="F7963" s="311" t="s">
        <v>115</v>
      </c>
      <c r="G7963" s="311"/>
      <c r="H7963" s="311">
        <v>2.6</v>
      </c>
      <c r="I7963" s="311">
        <v>0.22</v>
      </c>
      <c r="J7963" s="311" t="s">
        <v>583</v>
      </c>
      <c r="K7963" s="311">
        <v>35.079459999999997</v>
      </c>
      <c r="L7963" s="311">
        <v>-85.634990000000002</v>
      </c>
      <c r="M7963" s="318" t="s">
        <v>38393</v>
      </c>
      <c r="N7963" s="311" t="s">
        <v>59</v>
      </c>
      <c r="O7963" s="311" t="s">
        <v>42360</v>
      </c>
      <c r="P7963" s="311">
        <v>5</v>
      </c>
      <c r="Q7963" s="311" t="s">
        <v>29959</v>
      </c>
      <c r="R7963" s="311" t="s">
        <v>25802</v>
      </c>
      <c r="S7963" s="311" t="s">
        <v>26197</v>
      </c>
      <c r="T7963" s="311"/>
      <c r="U7963" s="311" t="s">
        <v>26198</v>
      </c>
      <c r="V7963" s="311" t="s">
        <v>26199</v>
      </c>
      <c r="X7963" s="97" t="s">
        <v>34088</v>
      </c>
      <c r="AA7963" s="97" t="str">
        <v>TOWN002.6MI</v>
      </c>
    </row>
    <row r="7964" spans="1:27" s="97" customFormat="1" ht="15" customHeight="1" x14ac:dyDescent="0.35">
      <c r="A7964" s="311" t="s">
        <v>23613</v>
      </c>
      <c r="B7964" s="311" t="s">
        <v>23612</v>
      </c>
      <c r="C7964" s="311" t="s">
        <v>23528</v>
      </c>
      <c r="D7964" s="311" t="s">
        <v>23614</v>
      </c>
      <c r="E7964" s="311"/>
      <c r="F7964" s="311" t="s">
        <v>33</v>
      </c>
      <c r="G7964" s="311"/>
      <c r="H7964" s="311">
        <v>2.9</v>
      </c>
      <c r="I7964" s="311">
        <v>4.96</v>
      </c>
      <c r="J7964" s="311" t="s">
        <v>253</v>
      </c>
      <c r="K7964" s="311">
        <v>36.385649999999998</v>
      </c>
      <c r="L7964" s="311">
        <v>-86.452539999999999</v>
      </c>
      <c r="M7964" s="318" t="s">
        <v>38431</v>
      </c>
      <c r="N7964" s="311" t="s">
        <v>26295</v>
      </c>
      <c r="O7964" s="311" t="s">
        <v>42852</v>
      </c>
      <c r="P7964" s="311">
        <v>4</v>
      </c>
      <c r="Q7964" s="311" t="s">
        <v>28644</v>
      </c>
      <c r="R7964" s="311" t="s">
        <v>25829</v>
      </c>
      <c r="S7964" s="311" t="s">
        <v>26197</v>
      </c>
      <c r="T7964" s="311"/>
      <c r="U7964" s="311" t="s">
        <v>26198</v>
      </c>
      <c r="V7964" s="311" t="s">
        <v>26199</v>
      </c>
      <c r="AA7964" s="97" t="str">
        <v>TOWN002.9SR</v>
      </c>
    </row>
    <row r="7965" spans="1:27" s="97" customFormat="1" ht="15" customHeight="1" x14ac:dyDescent="0.35">
      <c r="A7965" s="311" t="s">
        <v>23616</v>
      </c>
      <c r="B7965" s="311" t="s">
        <v>23615</v>
      </c>
      <c r="C7965" s="311" t="s">
        <v>23528</v>
      </c>
      <c r="D7965" s="311" t="s">
        <v>23617</v>
      </c>
      <c r="E7965" s="311"/>
      <c r="F7965" s="311" t="s">
        <v>27</v>
      </c>
      <c r="G7965" s="311"/>
      <c r="H7965" s="311">
        <v>5.6</v>
      </c>
      <c r="I7965" s="311">
        <v>14.98</v>
      </c>
      <c r="J7965" s="311" t="s">
        <v>404</v>
      </c>
      <c r="K7965" s="311">
        <v>35.599200000000003</v>
      </c>
      <c r="L7965" s="311">
        <v>-89.667500000000004</v>
      </c>
      <c r="M7965" s="318" t="s">
        <v>38450</v>
      </c>
      <c r="N7965" s="311" t="s">
        <v>26319</v>
      </c>
      <c r="O7965" s="311" t="s">
        <v>43403</v>
      </c>
      <c r="P7965" s="311">
        <v>4</v>
      </c>
      <c r="Q7965" s="311" t="s">
        <v>28649</v>
      </c>
      <c r="R7965" s="311" t="s">
        <v>25828</v>
      </c>
      <c r="S7965" s="311" t="s">
        <v>26197</v>
      </c>
      <c r="T7965" s="311"/>
      <c r="U7965" s="311" t="s">
        <v>26198</v>
      </c>
      <c r="V7965" s="311" t="s">
        <v>26199</v>
      </c>
      <c r="W7965" s="97" t="s">
        <v>29398</v>
      </c>
      <c r="X7965" s="97" t="s">
        <v>36235</v>
      </c>
      <c r="AA7965" s="97" t="str">
        <v>TOWN005.6TI</v>
      </c>
    </row>
    <row r="7966" spans="1:27" s="97" customFormat="1" ht="15" customHeight="1" x14ac:dyDescent="0.35">
      <c r="A7966" s="311" t="s">
        <v>23619</v>
      </c>
      <c r="B7966" s="311" t="s">
        <v>23618</v>
      </c>
      <c r="C7966" s="311" t="s">
        <v>23528</v>
      </c>
      <c r="D7966" s="311" t="s">
        <v>23620</v>
      </c>
      <c r="E7966" s="311"/>
      <c r="F7966" s="311" t="s">
        <v>44</v>
      </c>
      <c r="G7966" s="311"/>
      <c r="H7966" s="311">
        <v>6</v>
      </c>
      <c r="I7966" s="311">
        <v>4.04</v>
      </c>
      <c r="J7966" s="311" t="s">
        <v>290</v>
      </c>
      <c r="K7966" s="311">
        <v>35.8279</v>
      </c>
      <c r="L7966" s="311">
        <v>-84.2761</v>
      </c>
      <c r="M7966" s="318" t="s">
        <v>38415</v>
      </c>
      <c r="N7966" s="311" t="s">
        <v>26602</v>
      </c>
      <c r="O7966" s="311" t="s">
        <v>42460</v>
      </c>
      <c r="P7966" s="311">
        <v>1</v>
      </c>
      <c r="Q7966" s="311" t="s">
        <v>34079</v>
      </c>
      <c r="R7966" s="311" t="s">
        <v>25825</v>
      </c>
      <c r="S7966" s="311" t="s">
        <v>26197</v>
      </c>
      <c r="T7966" s="311"/>
      <c r="U7966" s="311" t="s">
        <v>26198</v>
      </c>
      <c r="V7966" s="311" t="s">
        <v>26204</v>
      </c>
      <c r="W7966" s="97" t="s">
        <v>23621</v>
      </c>
      <c r="X7966" s="97" t="s">
        <v>36236</v>
      </c>
      <c r="AA7966" s="97" t="str">
        <v>TOWN006.0LO</v>
      </c>
    </row>
    <row r="7967" spans="1:27" s="97" customFormat="1" ht="15" customHeight="1" x14ac:dyDescent="0.35">
      <c r="A7967" s="311" t="s">
        <v>29399</v>
      </c>
      <c r="B7967" s="311" t="s">
        <v>8724</v>
      </c>
      <c r="C7967" s="311" t="s">
        <v>8726</v>
      </c>
      <c r="D7967" s="311" t="s">
        <v>8727</v>
      </c>
      <c r="E7967" s="311" t="s">
        <v>26424</v>
      </c>
      <c r="F7967" s="311" t="s">
        <v>29086</v>
      </c>
      <c r="G7967" s="311"/>
      <c r="H7967" s="311">
        <v>0.5</v>
      </c>
      <c r="I7967" s="311">
        <v>1.28</v>
      </c>
      <c r="J7967" s="311" t="s">
        <v>614</v>
      </c>
      <c r="K7967" s="311">
        <v>36.085500000000003</v>
      </c>
      <c r="L7967" s="311">
        <v>-85.565860000000001</v>
      </c>
      <c r="M7967" s="318" t="s">
        <v>38383</v>
      </c>
      <c r="N7967" s="311" t="s">
        <v>3589</v>
      </c>
      <c r="O7967" s="311" t="s">
        <v>42953</v>
      </c>
      <c r="P7967" s="311">
        <v>2</v>
      </c>
      <c r="Q7967" s="311" t="s">
        <v>34089</v>
      </c>
      <c r="R7967" s="311" t="s">
        <v>25812</v>
      </c>
      <c r="S7967" s="311" t="s">
        <v>26197</v>
      </c>
      <c r="T7967" s="311"/>
      <c r="U7967" s="311" t="s">
        <v>26198</v>
      </c>
      <c r="V7967" s="311" t="s">
        <v>26199</v>
      </c>
      <c r="W7967" s="97" t="s">
        <v>8725</v>
      </c>
      <c r="X7967" s="97" t="s">
        <v>34090</v>
      </c>
      <c r="AA7967" s="97" t="str">
        <v>TOWN1.1T0.5PU</v>
      </c>
    </row>
    <row r="7968" spans="1:27" s="97" customFormat="1" ht="15" customHeight="1" x14ac:dyDescent="0.35">
      <c r="A7968" s="311" t="s">
        <v>23623</v>
      </c>
      <c r="B7968" s="311" t="s">
        <v>23622</v>
      </c>
      <c r="C7968" s="311" t="s">
        <v>8726</v>
      </c>
      <c r="D7968" s="311" t="s">
        <v>23624</v>
      </c>
      <c r="E7968" s="311"/>
      <c r="F7968" s="311" t="s">
        <v>27</v>
      </c>
      <c r="G7968" s="311"/>
      <c r="H7968" s="311">
        <v>0.4</v>
      </c>
      <c r="I7968" s="311">
        <v>0.34</v>
      </c>
      <c r="J7968" s="311" t="s">
        <v>404</v>
      </c>
      <c r="K7968" s="311">
        <v>35.537410000000001</v>
      </c>
      <c r="L7968" s="311">
        <v>-89.63597</v>
      </c>
      <c r="M7968" s="318" t="s">
        <v>38450</v>
      </c>
      <c r="N7968" s="311" t="s">
        <v>26319</v>
      </c>
      <c r="O7968" s="311" t="s">
        <v>43403</v>
      </c>
      <c r="P7968" s="311">
        <v>4</v>
      </c>
      <c r="Q7968" s="311" t="s">
        <v>34091</v>
      </c>
      <c r="R7968" s="311" t="s">
        <v>25828</v>
      </c>
      <c r="S7968" s="311" t="s">
        <v>26197</v>
      </c>
      <c r="T7968" s="311"/>
      <c r="U7968" s="311" t="s">
        <v>26198</v>
      </c>
      <c r="V7968" s="311" t="s">
        <v>26199</v>
      </c>
      <c r="W7968" s="97" t="s">
        <v>23625</v>
      </c>
      <c r="X7968" s="97" t="s">
        <v>36237</v>
      </c>
      <c r="AA7968" s="97" t="str">
        <v>TOWN11.4T0.4TI</v>
      </c>
    </row>
    <row r="7969" spans="1:27" s="97" customFormat="1" ht="15" customHeight="1" x14ac:dyDescent="0.35">
      <c r="A7969" s="311" t="s">
        <v>23627</v>
      </c>
      <c r="B7969" s="311" t="s">
        <v>23626</v>
      </c>
      <c r="C7969" s="311" t="s">
        <v>23628</v>
      </c>
      <c r="D7969" s="311" t="s">
        <v>23629</v>
      </c>
      <c r="E7969" s="311"/>
      <c r="F7969" s="311" t="s">
        <v>27</v>
      </c>
      <c r="G7969" s="311"/>
      <c r="H7969" s="311">
        <v>0.1</v>
      </c>
      <c r="I7969" s="311">
        <v>1</v>
      </c>
      <c r="J7969" s="311" t="s">
        <v>404</v>
      </c>
      <c r="K7969" s="311">
        <v>35.552280000000003</v>
      </c>
      <c r="L7969" s="311">
        <v>-89.641990000000007</v>
      </c>
      <c r="M7969" s="318" t="s">
        <v>38450</v>
      </c>
      <c r="N7969" s="311" t="s">
        <v>26319</v>
      </c>
      <c r="O7969" s="324" t="s">
        <v>43403</v>
      </c>
      <c r="P7969" s="311">
        <v>4</v>
      </c>
      <c r="Q7969" s="311" t="s">
        <v>34091</v>
      </c>
      <c r="R7969" s="311" t="s">
        <v>25828</v>
      </c>
      <c r="S7969" s="311" t="s">
        <v>26197</v>
      </c>
      <c r="T7969" s="311"/>
      <c r="U7969" s="311" t="s">
        <v>26198</v>
      </c>
      <c r="V7969" s="311" t="s">
        <v>26199</v>
      </c>
      <c r="W7969" s="97" t="s">
        <v>23630</v>
      </c>
      <c r="X7969" s="97" t="s">
        <v>36238</v>
      </c>
      <c r="AA7969" s="97" t="str">
        <v>TOWN9.0T0.3T0.1TI</v>
      </c>
    </row>
    <row r="7970" spans="1:27" s="97" customFormat="1" ht="15" customHeight="1" x14ac:dyDescent="0.35">
      <c r="A7970" s="311" t="s">
        <v>23632</v>
      </c>
      <c r="B7970" s="311" t="s">
        <v>23631</v>
      </c>
      <c r="C7970" s="311" t="s">
        <v>8726</v>
      </c>
      <c r="D7970" s="311" t="s">
        <v>23633</v>
      </c>
      <c r="E7970" s="311"/>
      <c r="F7970" s="311" t="s">
        <v>27</v>
      </c>
      <c r="G7970" s="311"/>
      <c r="H7970" s="311">
        <v>0.3</v>
      </c>
      <c r="I7970" s="311">
        <v>1.02</v>
      </c>
      <c r="J7970" s="311" t="s">
        <v>404</v>
      </c>
      <c r="K7970" s="311">
        <v>35.552500000000002</v>
      </c>
      <c r="L7970" s="311">
        <v>-89.641599999999997</v>
      </c>
      <c r="M7970" s="318" t="s">
        <v>38450</v>
      </c>
      <c r="N7970" s="311" t="s">
        <v>26319</v>
      </c>
      <c r="O7970" s="311" t="s">
        <v>43403</v>
      </c>
      <c r="P7970" s="311">
        <v>4</v>
      </c>
      <c r="Q7970" s="311" t="s">
        <v>34091</v>
      </c>
      <c r="R7970" s="311" t="s">
        <v>25828</v>
      </c>
      <c r="S7970" s="311" t="s">
        <v>26197</v>
      </c>
      <c r="T7970" s="311"/>
      <c r="U7970" s="311" t="s">
        <v>26198</v>
      </c>
      <c r="V7970" s="311" t="s">
        <v>26199</v>
      </c>
      <c r="W7970" s="97" t="s">
        <v>23634</v>
      </c>
      <c r="X7970" s="97" t="s">
        <v>36238</v>
      </c>
      <c r="AA7970" s="97" t="str">
        <v>TOWN9.0T0.3TI</v>
      </c>
    </row>
    <row r="7971" spans="1:27" s="97" customFormat="1" ht="15" customHeight="1" x14ac:dyDescent="0.35">
      <c r="A7971" s="311" t="s">
        <v>23636</v>
      </c>
      <c r="B7971" s="311" t="s">
        <v>23635</v>
      </c>
      <c r="C7971" s="311" t="s">
        <v>8726</v>
      </c>
      <c r="D7971" s="311" t="s">
        <v>23637</v>
      </c>
      <c r="E7971" s="311"/>
      <c r="F7971" s="311" t="s">
        <v>27</v>
      </c>
      <c r="G7971" s="311"/>
      <c r="H7971" s="311">
        <v>0.4</v>
      </c>
      <c r="I7971" s="311">
        <v>0.95</v>
      </c>
      <c r="J7971" s="311" t="s">
        <v>404</v>
      </c>
      <c r="K7971" s="311">
        <v>35.552509999999998</v>
      </c>
      <c r="L7971" s="311">
        <v>-89.642060000000001</v>
      </c>
      <c r="M7971" s="318" t="s">
        <v>38450</v>
      </c>
      <c r="N7971" s="311" t="s">
        <v>26319</v>
      </c>
      <c r="O7971" s="311" t="s">
        <v>43403</v>
      </c>
      <c r="P7971" s="311">
        <v>4</v>
      </c>
      <c r="Q7971" s="311" t="s">
        <v>34091</v>
      </c>
      <c r="R7971" s="311" t="s">
        <v>25828</v>
      </c>
      <c r="S7971" s="311" t="s">
        <v>26197</v>
      </c>
      <c r="T7971" s="311"/>
      <c r="U7971" s="311" t="s">
        <v>26198</v>
      </c>
      <c r="V7971" s="311" t="s">
        <v>26199</v>
      </c>
      <c r="W7971" s="97" t="s">
        <v>23638</v>
      </c>
      <c r="X7971" s="97" t="s">
        <v>36238</v>
      </c>
      <c r="AA7971" s="97" t="str">
        <v>TOWN9.0T0.4TI</v>
      </c>
    </row>
    <row r="7972" spans="1:27" s="97" customFormat="1" ht="15" customHeight="1" x14ac:dyDescent="0.35">
      <c r="A7972" s="311" t="s">
        <v>23640</v>
      </c>
      <c r="B7972" s="311" t="s">
        <v>23639</v>
      </c>
      <c r="C7972" s="311" t="s">
        <v>8726</v>
      </c>
      <c r="D7972" s="311" t="s">
        <v>23641</v>
      </c>
      <c r="E7972" s="311"/>
      <c r="F7972" s="311" t="s">
        <v>27</v>
      </c>
      <c r="G7972" s="311"/>
      <c r="H7972" s="311">
        <v>0.5</v>
      </c>
      <c r="I7972" s="311">
        <v>0.93</v>
      </c>
      <c r="J7972" s="311" t="s">
        <v>404</v>
      </c>
      <c r="K7972" s="311">
        <v>35.552689999999998</v>
      </c>
      <c r="L7972" s="311">
        <v>-89.643540000000002</v>
      </c>
      <c r="M7972" s="318" t="s">
        <v>38450</v>
      </c>
      <c r="N7972" s="311" t="s">
        <v>26319</v>
      </c>
      <c r="O7972" s="311" t="s">
        <v>43403</v>
      </c>
      <c r="P7972" s="311">
        <v>4</v>
      </c>
      <c r="Q7972" s="311" t="s">
        <v>34091</v>
      </c>
      <c r="R7972" s="311" t="s">
        <v>25828</v>
      </c>
      <c r="S7972" s="311" t="s">
        <v>26197</v>
      </c>
      <c r="T7972" s="311"/>
      <c r="U7972" s="311" t="s">
        <v>26198</v>
      </c>
      <c r="V7972" s="311" t="s">
        <v>26199</v>
      </c>
      <c r="W7972" s="97" t="s">
        <v>23642</v>
      </c>
      <c r="X7972" s="97" t="s">
        <v>36239</v>
      </c>
      <c r="AA7972" s="97" t="str">
        <v>TOWN9.0T0.5TI</v>
      </c>
    </row>
    <row r="7973" spans="1:27" s="97" customFormat="1" ht="15" customHeight="1" x14ac:dyDescent="0.35">
      <c r="A7973" s="311" t="s">
        <v>23644</v>
      </c>
      <c r="B7973" s="311" t="s">
        <v>23643</v>
      </c>
      <c r="C7973" s="311" t="s">
        <v>7346</v>
      </c>
      <c r="D7973" s="311" t="s">
        <v>23645</v>
      </c>
      <c r="E7973" s="311"/>
      <c r="F7973" s="311" t="s">
        <v>29083</v>
      </c>
      <c r="G7973" s="311"/>
      <c r="H7973" s="311">
        <v>0.2</v>
      </c>
      <c r="I7973" s="311">
        <v>24.66</v>
      </c>
      <c r="J7973" s="311" t="s">
        <v>100</v>
      </c>
      <c r="K7973" s="311">
        <v>35.454721999999997</v>
      </c>
      <c r="L7973" s="311">
        <v>-87.618888999999996</v>
      </c>
      <c r="M7973" s="318" t="s">
        <v>38391</v>
      </c>
      <c r="N7973" s="311" t="s">
        <v>26220</v>
      </c>
      <c r="O7973" s="311" t="s">
        <v>42168</v>
      </c>
      <c r="P7973" s="311">
        <v>5</v>
      </c>
      <c r="Q7973" s="311" t="s">
        <v>34092</v>
      </c>
      <c r="R7973" s="311" t="s">
        <v>25808</v>
      </c>
      <c r="S7973" s="311" t="s">
        <v>26197</v>
      </c>
      <c r="T7973" s="311"/>
      <c r="U7973" s="311" t="s">
        <v>26198</v>
      </c>
      <c r="V7973" s="311" t="s">
        <v>26199</v>
      </c>
      <c r="W7973" s="97" t="s">
        <v>36240</v>
      </c>
      <c r="AA7973" s="97" t="str">
        <v>TRACE000.2LS</v>
      </c>
    </row>
    <row r="7974" spans="1:27" s="97" customFormat="1" ht="15" customHeight="1" x14ac:dyDescent="0.35">
      <c r="A7974" s="311" t="s">
        <v>23647</v>
      </c>
      <c r="B7974" s="311" t="s">
        <v>23646</v>
      </c>
      <c r="C7974" s="311" t="s">
        <v>7346</v>
      </c>
      <c r="D7974" s="311" t="s">
        <v>23648</v>
      </c>
      <c r="E7974" s="311"/>
      <c r="F7974" s="311" t="s">
        <v>29083</v>
      </c>
      <c r="G7974" s="311"/>
      <c r="H7974" s="311">
        <v>0.3</v>
      </c>
      <c r="I7974" s="311">
        <v>2.35</v>
      </c>
      <c r="J7974" s="311" t="s">
        <v>203</v>
      </c>
      <c r="K7974" s="311">
        <v>35.802219999999998</v>
      </c>
      <c r="L7974" s="311">
        <v>-87.551389</v>
      </c>
      <c r="M7974" s="318" t="s">
        <v>38382</v>
      </c>
      <c r="N7974" s="311" t="s">
        <v>26210</v>
      </c>
      <c r="O7974" s="311" t="s">
        <v>42559</v>
      </c>
      <c r="P7974" s="311">
        <v>3</v>
      </c>
      <c r="Q7974" s="311" t="s">
        <v>34093</v>
      </c>
      <c r="R7974" s="311" t="s">
        <v>25808</v>
      </c>
      <c r="S7974" s="311" t="s">
        <v>26197</v>
      </c>
      <c r="T7974" s="311"/>
      <c r="U7974" s="311" t="s">
        <v>26198</v>
      </c>
      <c r="V7974" s="311" t="s">
        <v>26199</v>
      </c>
      <c r="AA7974" s="97" t="str">
        <v>TRACE000.3HI</v>
      </c>
    </row>
    <row r="7975" spans="1:27" s="97" customFormat="1" ht="15" customHeight="1" x14ac:dyDescent="0.35">
      <c r="A7975" s="311" t="s">
        <v>36241</v>
      </c>
      <c r="B7975" s="311" t="s">
        <v>23649</v>
      </c>
      <c r="C7975" s="311" t="s">
        <v>7346</v>
      </c>
      <c r="D7975" s="311" t="s">
        <v>23650</v>
      </c>
      <c r="E7975" s="311"/>
      <c r="F7975" s="311" t="s">
        <v>33</v>
      </c>
      <c r="G7975" s="311"/>
      <c r="H7975" s="311">
        <v>0.4</v>
      </c>
      <c r="I7975" s="311">
        <v>6.55</v>
      </c>
      <c r="J7975" s="311" t="s">
        <v>277</v>
      </c>
      <c r="K7975" s="311">
        <v>36.044539999999998</v>
      </c>
      <c r="L7975" s="311">
        <v>-86.950220000000002</v>
      </c>
      <c r="M7975" s="318" t="s">
        <v>38379</v>
      </c>
      <c r="N7975" s="311" t="s">
        <v>26205</v>
      </c>
      <c r="O7975" s="311" t="s">
        <v>42758</v>
      </c>
      <c r="P7975" s="311">
        <v>1</v>
      </c>
      <c r="Q7975" s="311" t="s">
        <v>28650</v>
      </c>
      <c r="R7975" s="311" t="s">
        <v>25829</v>
      </c>
      <c r="S7975" s="311" t="s">
        <v>26197</v>
      </c>
      <c r="T7975" s="311"/>
      <c r="U7975" s="311" t="s">
        <v>26198</v>
      </c>
      <c r="V7975" s="311" t="s">
        <v>26199</v>
      </c>
      <c r="W7975" s="97" t="s">
        <v>36779</v>
      </c>
      <c r="X7975" s="97" t="s">
        <v>36242</v>
      </c>
      <c r="AA7975" s="97" t="str">
        <v>TRACE000.4DA</v>
      </c>
    </row>
    <row r="7976" spans="1:27" s="97" customFormat="1" ht="15" customHeight="1" x14ac:dyDescent="0.35">
      <c r="A7976" s="311" t="s">
        <v>23652</v>
      </c>
      <c r="B7976" s="311" t="s">
        <v>23651</v>
      </c>
      <c r="C7976" s="311" t="s">
        <v>7346</v>
      </c>
      <c r="D7976" s="311" t="s">
        <v>23653</v>
      </c>
      <c r="E7976" s="311"/>
      <c r="F7976" s="311" t="s">
        <v>33</v>
      </c>
      <c r="G7976" s="311"/>
      <c r="H7976" s="311">
        <v>1.1000000000000001</v>
      </c>
      <c r="I7976" s="311">
        <v>4.05</v>
      </c>
      <c r="J7976" s="311" t="s">
        <v>95</v>
      </c>
      <c r="K7976" s="311">
        <v>36.036110999999998</v>
      </c>
      <c r="L7976" s="311">
        <v>-86.953610999999995</v>
      </c>
      <c r="M7976" s="318" t="s">
        <v>38379</v>
      </c>
      <c r="N7976" s="311" t="s">
        <v>26205</v>
      </c>
      <c r="O7976" s="311" t="s">
        <v>42758</v>
      </c>
      <c r="P7976" s="311">
        <v>1</v>
      </c>
      <c r="Q7976" s="311" t="s">
        <v>28650</v>
      </c>
      <c r="R7976" s="311" t="s">
        <v>25829</v>
      </c>
      <c r="S7976" s="311" t="s">
        <v>26197</v>
      </c>
      <c r="T7976" s="311"/>
      <c r="U7976" s="311" t="s">
        <v>26198</v>
      </c>
      <c r="V7976" s="311" t="s">
        <v>26199</v>
      </c>
      <c r="AA7976" s="97" t="str">
        <v>TRACE001.1WI</v>
      </c>
    </row>
    <row r="7977" spans="1:27" s="97" customFormat="1" ht="15" customHeight="1" x14ac:dyDescent="0.35">
      <c r="A7977" s="311" t="s">
        <v>7348</v>
      </c>
      <c r="B7977" s="311" t="s">
        <v>7345</v>
      </c>
      <c r="C7977" s="311" t="s">
        <v>7346</v>
      </c>
      <c r="D7977" s="311" t="s">
        <v>7347</v>
      </c>
      <c r="E7977" s="311" t="s">
        <v>26424</v>
      </c>
      <c r="F7977" s="311" t="s">
        <v>9</v>
      </c>
      <c r="G7977" s="311"/>
      <c r="H7977" s="311">
        <v>1.3</v>
      </c>
      <c r="I7977" s="311">
        <v>5.56</v>
      </c>
      <c r="J7977" s="311" t="s">
        <v>28</v>
      </c>
      <c r="K7977" s="311">
        <v>35.663269999999997</v>
      </c>
      <c r="L7977" s="311">
        <v>-88.667339999999996</v>
      </c>
      <c r="M7977" s="318" t="s">
        <v>38381</v>
      </c>
      <c r="N7977" s="311" t="s">
        <v>26209</v>
      </c>
      <c r="O7977" s="311" t="s">
        <v>42734</v>
      </c>
      <c r="P7977" s="311">
        <v>1</v>
      </c>
      <c r="Q7977" s="311" t="s">
        <v>31155</v>
      </c>
      <c r="R7977" s="311" t="s">
        <v>25816</v>
      </c>
      <c r="S7977" s="311" t="s">
        <v>26197</v>
      </c>
      <c r="T7977" s="311"/>
      <c r="U7977" s="311" t="s">
        <v>26198</v>
      </c>
      <c r="V7977" s="311" t="s">
        <v>26199</v>
      </c>
      <c r="W7977" s="97" t="s">
        <v>43004</v>
      </c>
      <c r="X7977" s="97" t="s">
        <v>43005</v>
      </c>
      <c r="AA7977" s="97" t="str">
        <v>TRACE001.3MN</v>
      </c>
    </row>
    <row r="7978" spans="1:27" s="97" customFormat="1" ht="15" customHeight="1" x14ac:dyDescent="0.35">
      <c r="A7978" s="311" t="s">
        <v>23655</v>
      </c>
      <c r="B7978" s="311" t="s">
        <v>23654</v>
      </c>
      <c r="C7978" s="311" t="s">
        <v>23656</v>
      </c>
      <c r="D7978" s="311" t="s">
        <v>23657</v>
      </c>
      <c r="E7978" s="311"/>
      <c r="F7978" s="311" t="s">
        <v>29083</v>
      </c>
      <c r="G7978" s="311"/>
      <c r="H7978" s="311">
        <v>2</v>
      </c>
      <c r="I7978" s="311">
        <v>35.03</v>
      </c>
      <c r="J7978" s="311" t="s">
        <v>423</v>
      </c>
      <c r="K7978" s="311">
        <v>36.056179999999998</v>
      </c>
      <c r="L7978" s="311">
        <v>-87.935689999999994</v>
      </c>
      <c r="M7978" s="318" t="s">
        <v>38392</v>
      </c>
      <c r="N7978" s="311" t="s">
        <v>26221</v>
      </c>
      <c r="O7978" s="311" t="s">
        <v>43286</v>
      </c>
      <c r="P7978" s="311">
        <v>3</v>
      </c>
      <c r="Q7978" s="311" t="s">
        <v>28585</v>
      </c>
      <c r="R7978" s="311" t="s">
        <v>25829</v>
      </c>
      <c r="S7978" s="311" t="s">
        <v>26197</v>
      </c>
      <c r="T7978" s="311" t="s">
        <v>26375</v>
      </c>
      <c r="U7978" s="311" t="s">
        <v>26207</v>
      </c>
      <c r="V7978" s="311" t="s">
        <v>26199</v>
      </c>
      <c r="AA7978" s="97" t="str">
        <v>TRACE002.0HU</v>
      </c>
    </row>
    <row r="7979" spans="1:27" s="97" customFormat="1" ht="15" customHeight="1" x14ac:dyDescent="0.35">
      <c r="A7979" s="311" t="s">
        <v>23659</v>
      </c>
      <c r="B7979" s="311" t="s">
        <v>23658</v>
      </c>
      <c r="C7979" s="311" t="s">
        <v>7346</v>
      </c>
      <c r="D7979" s="311" t="s">
        <v>23660</v>
      </c>
      <c r="E7979" s="311"/>
      <c r="F7979" s="311" t="s">
        <v>29086</v>
      </c>
      <c r="G7979" s="311"/>
      <c r="H7979" s="311">
        <v>2.2999999999999998</v>
      </c>
      <c r="I7979" s="311">
        <v>14.15</v>
      </c>
      <c r="J7979" s="311" t="s">
        <v>235</v>
      </c>
      <c r="K7979" s="311">
        <v>36.580550000000002</v>
      </c>
      <c r="L7979" s="311">
        <v>-85.781109999999998</v>
      </c>
      <c r="M7979" s="318" t="s">
        <v>38456</v>
      </c>
      <c r="N7979" s="311" t="s">
        <v>26335</v>
      </c>
      <c r="O7979" s="311" t="s">
        <v>42787</v>
      </c>
      <c r="P7979" s="311">
        <v>4</v>
      </c>
      <c r="Q7979" s="311" t="s">
        <v>28651</v>
      </c>
      <c r="R7979" s="311" t="s">
        <v>25812</v>
      </c>
      <c r="S7979" s="311" t="s">
        <v>26197</v>
      </c>
      <c r="T7979" s="311"/>
      <c r="U7979" s="311" t="s">
        <v>26198</v>
      </c>
      <c r="V7979" s="311" t="s">
        <v>26199</v>
      </c>
      <c r="AA7979" s="97" t="str">
        <v>TRACE002.3CY</v>
      </c>
    </row>
    <row r="7980" spans="1:27" s="97" customFormat="1" ht="15" customHeight="1" x14ac:dyDescent="0.35">
      <c r="A7980" s="311" t="s">
        <v>23662</v>
      </c>
      <c r="B7980" s="311" t="s">
        <v>23661</v>
      </c>
      <c r="C7980" s="311" t="s">
        <v>7346</v>
      </c>
      <c r="D7980" s="311" t="s">
        <v>41880</v>
      </c>
      <c r="E7980" s="311"/>
      <c r="F7980" s="311" t="s">
        <v>29086</v>
      </c>
      <c r="G7980" s="311"/>
      <c r="H7980" s="311">
        <v>3.5</v>
      </c>
      <c r="I7980" s="311">
        <v>12.11</v>
      </c>
      <c r="J7980" s="311" t="s">
        <v>235</v>
      </c>
      <c r="K7980" s="311">
        <v>36.566950300000002</v>
      </c>
      <c r="L7980" s="311">
        <v>-85.782865999999999</v>
      </c>
      <c r="M7980" s="318" t="s">
        <v>38456</v>
      </c>
      <c r="N7980" s="311" t="s">
        <v>26335</v>
      </c>
      <c r="O7980" s="311" t="s">
        <v>42787</v>
      </c>
      <c r="P7980" s="311">
        <v>4</v>
      </c>
      <c r="Q7980" s="311" t="s">
        <v>28651</v>
      </c>
      <c r="R7980" s="311" t="s">
        <v>25812</v>
      </c>
      <c r="S7980" s="311" t="s">
        <v>26197</v>
      </c>
      <c r="T7980" s="311"/>
      <c r="U7980" s="311" t="s">
        <v>26198</v>
      </c>
      <c r="V7980" s="311" t="s">
        <v>26199</v>
      </c>
      <c r="W7980" s="97" t="s">
        <v>36243</v>
      </c>
      <c r="X7980" s="97" t="s">
        <v>34094</v>
      </c>
      <c r="AA7980" s="97" t="str">
        <v>TRACE003.5CY</v>
      </c>
    </row>
    <row r="7981" spans="1:27" s="97" customFormat="1" ht="15" customHeight="1" x14ac:dyDescent="0.35">
      <c r="A7981" s="311" t="s">
        <v>23664</v>
      </c>
      <c r="B7981" s="311" t="s">
        <v>23663</v>
      </c>
      <c r="C7981" s="311" t="s">
        <v>7346</v>
      </c>
      <c r="D7981" s="311" t="s">
        <v>23665</v>
      </c>
      <c r="E7981" s="311"/>
      <c r="F7981" s="311" t="s">
        <v>29083</v>
      </c>
      <c r="G7981" s="311"/>
      <c r="H7981" s="311">
        <v>3.5</v>
      </c>
      <c r="I7981" s="311">
        <v>1.75</v>
      </c>
      <c r="J7981" s="311" t="s">
        <v>19</v>
      </c>
      <c r="K7981" s="311">
        <v>36.119109999999999</v>
      </c>
      <c r="L7981" s="311">
        <v>-87.198939999999993</v>
      </c>
      <c r="M7981" s="318" t="s">
        <v>38379</v>
      </c>
      <c r="N7981" s="311" t="s">
        <v>26205</v>
      </c>
      <c r="O7981" s="311" t="s">
        <v>39324</v>
      </c>
      <c r="P7981" s="311">
        <v>1</v>
      </c>
      <c r="Q7981" s="311" t="s">
        <v>34095</v>
      </c>
      <c r="R7981" s="311" t="s">
        <v>25829</v>
      </c>
      <c r="S7981" s="311" t="s">
        <v>26197</v>
      </c>
      <c r="T7981" s="311"/>
      <c r="U7981" s="311" t="s">
        <v>26198</v>
      </c>
      <c r="V7981" s="311" t="s">
        <v>26199</v>
      </c>
      <c r="W7981" s="97" t="s">
        <v>23666</v>
      </c>
      <c r="X7981" s="97" t="s">
        <v>36244</v>
      </c>
      <c r="AA7981" s="97" t="str">
        <v>TRACE003.5DI</v>
      </c>
    </row>
    <row r="7982" spans="1:27" s="97" customFormat="1" ht="15" customHeight="1" x14ac:dyDescent="0.35">
      <c r="A7982" s="311" t="s">
        <v>40365</v>
      </c>
      <c r="B7982" s="311" t="s">
        <v>23667</v>
      </c>
      <c r="C7982" s="311" t="s">
        <v>7346</v>
      </c>
      <c r="D7982" s="311" t="s">
        <v>23668</v>
      </c>
      <c r="E7982" s="311"/>
      <c r="F7982" s="311" t="s">
        <v>29086</v>
      </c>
      <c r="G7982" s="311"/>
      <c r="H7982" s="311">
        <v>3.8</v>
      </c>
      <c r="I7982" s="311">
        <v>11.86</v>
      </c>
      <c r="J7982" s="311" t="s">
        <v>235</v>
      </c>
      <c r="K7982" s="311">
        <v>36.560130000000001</v>
      </c>
      <c r="L7982" s="311">
        <v>-85.77946</v>
      </c>
      <c r="M7982" s="318" t="s">
        <v>38456</v>
      </c>
      <c r="N7982" s="311" t="s">
        <v>26335</v>
      </c>
      <c r="O7982" s="311" t="s">
        <v>42787</v>
      </c>
      <c r="P7982" s="311">
        <v>4</v>
      </c>
      <c r="Q7982" s="311" t="s">
        <v>28651</v>
      </c>
      <c r="R7982" s="311" t="s">
        <v>25812</v>
      </c>
      <c r="S7982" s="311" t="s">
        <v>26197</v>
      </c>
      <c r="T7982" s="311"/>
      <c r="U7982" s="311" t="s">
        <v>26198</v>
      </c>
      <c r="V7982" s="311" t="s">
        <v>26199</v>
      </c>
      <c r="W7982" s="97" t="s">
        <v>40366</v>
      </c>
      <c r="X7982" s="97" t="s">
        <v>40367</v>
      </c>
      <c r="AA7982" s="97" t="str">
        <v>TRACE003.8CY</v>
      </c>
    </row>
    <row r="7983" spans="1:27" s="97" customFormat="1" ht="15" customHeight="1" x14ac:dyDescent="0.35">
      <c r="A7983" s="311" t="s">
        <v>23670</v>
      </c>
      <c r="B7983" s="311" t="s">
        <v>23669</v>
      </c>
      <c r="C7983" s="311" t="s">
        <v>7346</v>
      </c>
      <c r="D7983" s="311" t="s">
        <v>23671</v>
      </c>
      <c r="E7983" s="311"/>
      <c r="F7983" s="311" t="s">
        <v>29083</v>
      </c>
      <c r="G7983" s="311"/>
      <c r="H7983" s="311">
        <v>4.4000000000000004</v>
      </c>
      <c r="I7983" s="311">
        <v>31</v>
      </c>
      <c r="J7983" s="311" t="s">
        <v>423</v>
      </c>
      <c r="K7983" s="311">
        <v>36.051389</v>
      </c>
      <c r="L7983" s="311">
        <v>-87.906110999999996</v>
      </c>
      <c r="M7983" s="318" t="s">
        <v>38392</v>
      </c>
      <c r="N7983" s="311" t="s">
        <v>26221</v>
      </c>
      <c r="O7983" s="311" t="s">
        <v>43286</v>
      </c>
      <c r="P7983" s="311">
        <v>3</v>
      </c>
      <c r="Q7983" s="311" t="s">
        <v>29400</v>
      </c>
      <c r="R7983" s="311" t="s">
        <v>25829</v>
      </c>
      <c r="S7983" s="311" t="s">
        <v>26197</v>
      </c>
      <c r="T7983" s="311"/>
      <c r="U7983" s="311" t="s">
        <v>26198</v>
      </c>
      <c r="V7983" s="311" t="s">
        <v>26199</v>
      </c>
      <c r="W7983" s="97" t="s">
        <v>36245</v>
      </c>
      <c r="X7983" s="97" t="s">
        <v>34418</v>
      </c>
      <c r="AA7983" s="97" t="str">
        <v>TRACE004.4HU</v>
      </c>
    </row>
    <row r="7984" spans="1:27" s="97" customFormat="1" ht="15" customHeight="1" x14ac:dyDescent="0.35">
      <c r="A7984" s="97" t="s">
        <v>40368</v>
      </c>
      <c r="B7984" s="97" t="s">
        <v>40369</v>
      </c>
      <c r="C7984" s="97" t="s">
        <v>7346</v>
      </c>
      <c r="D7984" s="97" t="s">
        <v>40370</v>
      </c>
      <c r="F7984" s="97" t="s">
        <v>29083</v>
      </c>
      <c r="H7984" s="98">
        <v>4.7</v>
      </c>
      <c r="I7984" s="98">
        <v>0.41</v>
      </c>
      <c r="J7984" s="97" t="s">
        <v>19</v>
      </c>
      <c r="K7984" s="98">
        <v>36.114800000000002</v>
      </c>
      <c r="L7984" s="98">
        <v>-87.2166</v>
      </c>
      <c r="M7984" s="98" t="s">
        <v>38379</v>
      </c>
      <c r="N7984" s="97" t="s">
        <v>26205</v>
      </c>
      <c r="O7984" s="97" t="s">
        <v>39324</v>
      </c>
      <c r="P7984" s="98">
        <v>1</v>
      </c>
      <c r="Q7984" s="97" t="s">
        <v>34095</v>
      </c>
      <c r="R7984" s="97" t="s">
        <v>25829</v>
      </c>
      <c r="S7984" s="97" t="s">
        <v>26197</v>
      </c>
      <c r="U7984" s="97" t="s">
        <v>26198</v>
      </c>
      <c r="V7984" s="97" t="s">
        <v>26199</v>
      </c>
      <c r="W7984" s="97" t="s">
        <v>40371</v>
      </c>
      <c r="AA7984" s="97" t="str">
        <v>TRACE004.7DI</v>
      </c>
    </row>
    <row r="7985" spans="1:27" s="97" customFormat="1" ht="15" customHeight="1" x14ac:dyDescent="0.35">
      <c r="A7985" s="97" t="s">
        <v>40372</v>
      </c>
      <c r="B7985" s="97" t="s">
        <v>40373</v>
      </c>
      <c r="C7985" s="97" t="s">
        <v>7346</v>
      </c>
      <c r="D7985" s="97" t="s">
        <v>40374</v>
      </c>
      <c r="F7985" s="97" t="s">
        <v>29083</v>
      </c>
      <c r="H7985" s="98">
        <v>4.8</v>
      </c>
      <c r="I7985" s="98">
        <v>0.39</v>
      </c>
      <c r="J7985" s="97" t="s">
        <v>19</v>
      </c>
      <c r="K7985" s="98">
        <v>36.11468</v>
      </c>
      <c r="L7985" s="98">
        <v>-87.216790000000003</v>
      </c>
      <c r="M7985" s="98" t="s">
        <v>38379</v>
      </c>
      <c r="N7985" s="97" t="s">
        <v>26205</v>
      </c>
      <c r="O7985" s="97" t="s">
        <v>39324</v>
      </c>
      <c r="P7985" s="98">
        <v>1</v>
      </c>
      <c r="Q7985" s="97" t="s">
        <v>34095</v>
      </c>
      <c r="R7985" s="97" t="s">
        <v>25829</v>
      </c>
      <c r="S7985" s="97" t="s">
        <v>26197</v>
      </c>
      <c r="U7985" s="97" t="s">
        <v>26198</v>
      </c>
      <c r="V7985" s="97" t="s">
        <v>26199</v>
      </c>
      <c r="W7985" s="97" t="s">
        <v>40375</v>
      </c>
      <c r="AA7985" s="97" t="str">
        <v>TRACE004.8DI</v>
      </c>
    </row>
    <row r="7986" spans="1:27" s="97" customFormat="1" ht="15" customHeight="1" x14ac:dyDescent="0.35">
      <c r="A7986" s="311" t="s">
        <v>23673</v>
      </c>
      <c r="B7986" s="311" t="s">
        <v>23672</v>
      </c>
      <c r="C7986" s="311" t="s">
        <v>7346</v>
      </c>
      <c r="D7986" s="311" t="s">
        <v>23674</v>
      </c>
      <c r="E7986" s="311"/>
      <c r="F7986" s="311" t="s">
        <v>29083</v>
      </c>
      <c r="G7986" s="311"/>
      <c r="H7986" s="311">
        <v>5.0999999999999996</v>
      </c>
      <c r="I7986" s="311">
        <v>30.8</v>
      </c>
      <c r="J7986" s="311" t="s">
        <v>423</v>
      </c>
      <c r="K7986" s="311">
        <v>36.056559999999998</v>
      </c>
      <c r="L7986" s="311">
        <v>-87.898240000000001</v>
      </c>
      <c r="M7986" s="318" t="s">
        <v>38392</v>
      </c>
      <c r="N7986" s="311" t="s">
        <v>26221</v>
      </c>
      <c r="O7986" s="311" t="s">
        <v>43286</v>
      </c>
      <c r="P7986" s="311">
        <v>3</v>
      </c>
      <c r="Q7986" s="311" t="s">
        <v>29400</v>
      </c>
      <c r="R7986" s="311" t="s">
        <v>25829</v>
      </c>
      <c r="S7986" s="311" t="s">
        <v>26197</v>
      </c>
      <c r="T7986" s="311"/>
      <c r="U7986" s="311" t="s">
        <v>26198</v>
      </c>
      <c r="V7986" s="311" t="s">
        <v>26199</v>
      </c>
      <c r="AA7986" s="97" t="str">
        <v>TRACE005.1HU</v>
      </c>
    </row>
    <row r="7987" spans="1:27" s="97" customFormat="1" ht="15" customHeight="1" x14ac:dyDescent="0.35">
      <c r="A7987" s="311" t="s">
        <v>40376</v>
      </c>
      <c r="B7987" s="311" t="s">
        <v>29402</v>
      </c>
      <c r="C7987" s="311" t="s">
        <v>7346</v>
      </c>
      <c r="D7987" s="311" t="s">
        <v>29403</v>
      </c>
      <c r="E7987" s="311"/>
      <c r="F7987" s="311" t="s">
        <v>29086</v>
      </c>
      <c r="G7987" s="311"/>
      <c r="H7987" s="311">
        <v>5.2</v>
      </c>
      <c r="I7987" s="311">
        <v>3.2</v>
      </c>
      <c r="J7987" s="311" t="s">
        <v>235</v>
      </c>
      <c r="K7987" s="311">
        <v>36.541237000000002</v>
      </c>
      <c r="L7987" s="311">
        <v>-85.783384999999996</v>
      </c>
      <c r="M7987" s="318" t="s">
        <v>38456</v>
      </c>
      <c r="N7987" s="311" t="s">
        <v>26335</v>
      </c>
      <c r="O7987" s="311" t="s">
        <v>42787</v>
      </c>
      <c r="P7987" s="311">
        <v>4</v>
      </c>
      <c r="Q7987" s="311" t="s">
        <v>28651</v>
      </c>
      <c r="R7987" s="311" t="s">
        <v>25812</v>
      </c>
      <c r="S7987" s="311" t="s">
        <v>26197</v>
      </c>
      <c r="T7987" s="311"/>
      <c r="U7987" s="311" t="s">
        <v>26198</v>
      </c>
      <c r="V7987" s="311" t="s">
        <v>26199</v>
      </c>
      <c r="W7987" s="97" t="s">
        <v>29401</v>
      </c>
      <c r="X7987" s="97" t="s">
        <v>40377</v>
      </c>
      <c r="AA7987" s="97" t="str">
        <v>TRACE005.2CY</v>
      </c>
    </row>
    <row r="7988" spans="1:27" s="97" customFormat="1" ht="15" customHeight="1" x14ac:dyDescent="0.35">
      <c r="A7988" s="311" t="s">
        <v>23676</v>
      </c>
      <c r="B7988" s="311" t="s">
        <v>23675</v>
      </c>
      <c r="C7988" s="311" t="s">
        <v>7346</v>
      </c>
      <c r="D7988" s="311" t="s">
        <v>23677</v>
      </c>
      <c r="E7988" s="311"/>
      <c r="F7988" s="311" t="s">
        <v>29083</v>
      </c>
      <c r="G7988" s="311"/>
      <c r="H7988" s="311">
        <v>5.4</v>
      </c>
      <c r="I7988" s="311">
        <v>13.45</v>
      </c>
      <c r="J7988" s="311" t="s">
        <v>100</v>
      </c>
      <c r="K7988" s="311">
        <v>35.501199999999997</v>
      </c>
      <c r="L7988" s="311">
        <v>-87.630899999999997</v>
      </c>
      <c r="M7988" s="318" t="s">
        <v>38391</v>
      </c>
      <c r="N7988" s="311" t="s">
        <v>26220</v>
      </c>
      <c r="O7988" s="311" t="s">
        <v>42168</v>
      </c>
      <c r="P7988" s="311">
        <v>5</v>
      </c>
      <c r="Q7988" s="311" t="s">
        <v>34092</v>
      </c>
      <c r="R7988" s="311" t="s">
        <v>25808</v>
      </c>
      <c r="S7988" s="311" t="s">
        <v>26197</v>
      </c>
      <c r="T7988" s="311"/>
      <c r="U7988" s="311" t="s">
        <v>26198</v>
      </c>
      <c r="V7988" s="311" t="s">
        <v>26199</v>
      </c>
      <c r="AA7988" s="97" t="str">
        <v>TRACE005.4LS</v>
      </c>
    </row>
    <row r="7989" spans="1:27" s="97" customFormat="1" ht="15" customHeight="1" x14ac:dyDescent="0.35">
      <c r="A7989" s="311" t="s">
        <v>40378</v>
      </c>
      <c r="B7989" s="311" t="s">
        <v>29405</v>
      </c>
      <c r="C7989" s="311" t="s">
        <v>7346</v>
      </c>
      <c r="D7989" s="311" t="s">
        <v>29406</v>
      </c>
      <c r="E7989" s="311"/>
      <c r="F7989" s="311" t="s">
        <v>29086</v>
      </c>
      <c r="G7989" s="311"/>
      <c r="H7989" s="311">
        <v>5.5</v>
      </c>
      <c r="I7989" s="311">
        <v>3.04</v>
      </c>
      <c r="J7989" s="311" t="s">
        <v>235</v>
      </c>
      <c r="K7989" s="311">
        <v>36.537399999999998</v>
      </c>
      <c r="L7989" s="311">
        <v>-85.782892000000004</v>
      </c>
      <c r="M7989" s="318" t="s">
        <v>38456</v>
      </c>
      <c r="N7989" s="311" t="s">
        <v>26335</v>
      </c>
      <c r="O7989" s="311" t="s">
        <v>42787</v>
      </c>
      <c r="P7989" s="311">
        <v>4</v>
      </c>
      <c r="Q7989" s="311" t="s">
        <v>28651</v>
      </c>
      <c r="R7989" s="311" t="s">
        <v>25812</v>
      </c>
      <c r="S7989" s="311" t="s">
        <v>26197</v>
      </c>
      <c r="T7989" s="311"/>
      <c r="U7989" s="311" t="s">
        <v>26198</v>
      </c>
      <c r="V7989" s="311" t="s">
        <v>26199</v>
      </c>
      <c r="W7989" s="97" t="s">
        <v>29404</v>
      </c>
      <c r="X7989" s="97" t="s">
        <v>40377</v>
      </c>
      <c r="AA7989" s="97" t="str">
        <v>TRACE005.5CY</v>
      </c>
    </row>
    <row r="7990" spans="1:27" s="97" customFormat="1" ht="15" customHeight="1" x14ac:dyDescent="0.35">
      <c r="A7990" s="97" t="s">
        <v>40379</v>
      </c>
      <c r="B7990" s="97" t="s">
        <v>40380</v>
      </c>
      <c r="C7990" s="97" t="s">
        <v>7346</v>
      </c>
      <c r="D7990" s="97" t="s">
        <v>40381</v>
      </c>
      <c r="F7990" s="97" t="s">
        <v>29086</v>
      </c>
      <c r="H7990" s="98">
        <v>5.6</v>
      </c>
      <c r="I7990" s="98">
        <v>2.77</v>
      </c>
      <c r="J7990" s="97" t="s">
        <v>235</v>
      </c>
      <c r="K7990" s="98">
        <v>36.536028000000002</v>
      </c>
      <c r="L7990" s="98">
        <v>-85.783906999999999</v>
      </c>
      <c r="M7990" s="98" t="s">
        <v>38456</v>
      </c>
      <c r="N7990" s="97" t="s">
        <v>26335</v>
      </c>
      <c r="O7990" s="97" t="s">
        <v>40382</v>
      </c>
      <c r="P7990" s="98">
        <v>4</v>
      </c>
      <c r="Q7990" s="97" t="s">
        <v>28651</v>
      </c>
      <c r="R7990" s="97" t="s">
        <v>25812</v>
      </c>
      <c r="S7990" s="97" t="s">
        <v>26197</v>
      </c>
      <c r="U7990" s="97" t="s">
        <v>26198</v>
      </c>
      <c r="V7990" s="97" t="s">
        <v>26199</v>
      </c>
      <c r="X7990" s="97" t="s">
        <v>40383</v>
      </c>
      <c r="AA7990" s="97" t="str">
        <v>TRACE005.6CY</v>
      </c>
    </row>
    <row r="7991" spans="1:27" s="97" customFormat="1" ht="15" customHeight="1" x14ac:dyDescent="0.35">
      <c r="A7991" s="311" t="s">
        <v>29401</v>
      </c>
      <c r="B7991" s="311" t="s">
        <v>29408</v>
      </c>
      <c r="C7991" s="311" t="s">
        <v>7346</v>
      </c>
      <c r="D7991" s="311" t="s">
        <v>40384</v>
      </c>
      <c r="E7991" s="311"/>
      <c r="F7991" s="311" t="s">
        <v>29086</v>
      </c>
      <c r="G7991" s="311"/>
      <c r="H7991" s="311">
        <v>5.7</v>
      </c>
      <c r="I7991" s="311">
        <v>2.44</v>
      </c>
      <c r="J7991" s="311" t="s">
        <v>235</v>
      </c>
      <c r="K7991" s="311">
        <v>36.535632</v>
      </c>
      <c r="L7991" s="311">
        <v>-85.784414999999996</v>
      </c>
      <c r="M7991" s="318" t="s">
        <v>38456</v>
      </c>
      <c r="N7991" s="311" t="s">
        <v>26335</v>
      </c>
      <c r="O7991" s="311" t="s">
        <v>42787</v>
      </c>
      <c r="P7991" s="311">
        <v>4</v>
      </c>
      <c r="Q7991" s="311" t="s">
        <v>28651</v>
      </c>
      <c r="R7991" s="311" t="s">
        <v>25812</v>
      </c>
      <c r="S7991" s="311" t="s">
        <v>26197</v>
      </c>
      <c r="T7991" s="311"/>
      <c r="U7991" s="311" t="s">
        <v>26198</v>
      </c>
      <c r="V7991" s="311" t="s">
        <v>26199</v>
      </c>
      <c r="W7991" s="97" t="s">
        <v>29407</v>
      </c>
      <c r="X7991" s="97" t="s">
        <v>40377</v>
      </c>
      <c r="AA7991" s="97" t="str">
        <v>TRACE005.7CY</v>
      </c>
    </row>
    <row r="7992" spans="1:27" s="97" customFormat="1" ht="15" customHeight="1" x14ac:dyDescent="0.35">
      <c r="A7992" s="311" t="s">
        <v>23679</v>
      </c>
      <c r="B7992" s="311" t="s">
        <v>23678</v>
      </c>
      <c r="C7992" s="311" t="s">
        <v>7346</v>
      </c>
      <c r="D7992" s="311" t="s">
        <v>23680</v>
      </c>
      <c r="E7992" s="311"/>
      <c r="F7992" s="311" t="s">
        <v>29083</v>
      </c>
      <c r="G7992" s="311"/>
      <c r="H7992" s="311">
        <v>5.9</v>
      </c>
      <c r="I7992" s="311">
        <v>10.4</v>
      </c>
      <c r="J7992" s="311" t="s">
        <v>100</v>
      </c>
      <c r="K7992" s="311">
        <v>35.511800000000001</v>
      </c>
      <c r="L7992" s="311">
        <v>-87.633888999999996</v>
      </c>
      <c r="M7992" s="318" t="s">
        <v>38391</v>
      </c>
      <c r="N7992" s="311" t="s">
        <v>26220</v>
      </c>
      <c r="O7992" s="311" t="s">
        <v>42168</v>
      </c>
      <c r="P7992" s="311">
        <v>5</v>
      </c>
      <c r="Q7992" s="311" t="s">
        <v>34092</v>
      </c>
      <c r="R7992" s="311" t="s">
        <v>25808</v>
      </c>
      <c r="S7992" s="311" t="s">
        <v>26197</v>
      </c>
      <c r="T7992" s="311"/>
      <c r="U7992" s="311" t="s">
        <v>26198</v>
      </c>
      <c r="V7992" s="311" t="s">
        <v>26199</v>
      </c>
      <c r="X7992" s="97" t="s">
        <v>34096</v>
      </c>
      <c r="AA7992" s="97" t="str">
        <v>TRACE005.9LS</v>
      </c>
    </row>
    <row r="7993" spans="1:27" s="97" customFormat="1" ht="15" customHeight="1" x14ac:dyDescent="0.35">
      <c r="A7993" s="311" t="s">
        <v>23682</v>
      </c>
      <c r="B7993" s="311" t="s">
        <v>23681</v>
      </c>
      <c r="C7993" s="311" t="s">
        <v>7346</v>
      </c>
      <c r="D7993" s="311" t="s">
        <v>23683</v>
      </c>
      <c r="E7993" s="311"/>
      <c r="F7993" s="311" t="s">
        <v>29083</v>
      </c>
      <c r="G7993" s="311"/>
      <c r="H7993" s="311">
        <v>7.6</v>
      </c>
      <c r="I7993" s="311">
        <v>27.25</v>
      </c>
      <c r="J7993" s="311" t="s">
        <v>423</v>
      </c>
      <c r="K7993" s="311">
        <v>36.078611000000002</v>
      </c>
      <c r="L7993" s="311">
        <v>-87.869439999999997</v>
      </c>
      <c r="M7993" s="318" t="s">
        <v>38392</v>
      </c>
      <c r="N7993" s="311" t="s">
        <v>26221</v>
      </c>
      <c r="O7993" s="311" t="s">
        <v>43286</v>
      </c>
      <c r="P7993" s="311">
        <v>3</v>
      </c>
      <c r="Q7993" s="311" t="s">
        <v>29400</v>
      </c>
      <c r="R7993" s="311" t="s">
        <v>25829</v>
      </c>
      <c r="S7993" s="311" t="s">
        <v>26197</v>
      </c>
      <c r="T7993" s="311"/>
      <c r="U7993" s="311" t="s">
        <v>26198</v>
      </c>
      <c r="V7993" s="311" t="s">
        <v>26199</v>
      </c>
      <c r="W7993" s="97" t="s">
        <v>23684</v>
      </c>
      <c r="X7993" s="97" t="s">
        <v>34097</v>
      </c>
      <c r="AA7993" s="97" t="str">
        <v>TRACE007.6HU</v>
      </c>
    </row>
    <row r="7994" spans="1:27" s="97" customFormat="1" ht="15" customHeight="1" x14ac:dyDescent="0.35">
      <c r="A7994" s="311" t="s">
        <v>23686</v>
      </c>
      <c r="B7994" s="311" t="s">
        <v>23685</v>
      </c>
      <c r="C7994" s="311" t="s">
        <v>7346</v>
      </c>
      <c r="D7994" s="311" t="s">
        <v>23687</v>
      </c>
      <c r="E7994" s="311"/>
      <c r="F7994" s="311" t="s">
        <v>29083</v>
      </c>
      <c r="G7994" s="311"/>
      <c r="H7994" s="311">
        <v>8.1999999999999993</v>
      </c>
      <c r="I7994" s="311">
        <v>26.52</v>
      </c>
      <c r="J7994" s="311" t="s">
        <v>423</v>
      </c>
      <c r="K7994" s="311">
        <v>36.081899999999997</v>
      </c>
      <c r="L7994" s="311">
        <v>-87.859700000000004</v>
      </c>
      <c r="M7994" s="318" t="s">
        <v>38392</v>
      </c>
      <c r="N7994" s="311" t="s">
        <v>26221</v>
      </c>
      <c r="O7994" s="311" t="s">
        <v>43286</v>
      </c>
      <c r="P7994" s="311">
        <v>3</v>
      </c>
      <c r="Q7994" s="311" t="s">
        <v>28653</v>
      </c>
      <c r="R7994" s="311" t="s">
        <v>25829</v>
      </c>
      <c r="S7994" s="311" t="s">
        <v>26197</v>
      </c>
      <c r="T7994" s="311"/>
      <c r="U7994" s="311" t="s">
        <v>26198</v>
      </c>
      <c r="V7994" s="311" t="s">
        <v>26199</v>
      </c>
      <c r="W7994" s="97" t="s">
        <v>23688</v>
      </c>
      <c r="X7994" s="97" t="s">
        <v>34098</v>
      </c>
      <c r="AA7994" s="97" t="str">
        <v>TRACE008.2HU</v>
      </c>
    </row>
    <row r="7995" spans="1:27" s="97" customFormat="1" ht="15" customHeight="1" x14ac:dyDescent="0.35">
      <c r="A7995" s="311" t="s">
        <v>23690</v>
      </c>
      <c r="B7995" s="311" t="s">
        <v>23689</v>
      </c>
      <c r="C7995" s="311" t="s">
        <v>7346</v>
      </c>
      <c r="D7995" s="311" t="s">
        <v>23691</v>
      </c>
      <c r="E7995" s="311"/>
      <c r="F7995" s="311" t="s">
        <v>29083</v>
      </c>
      <c r="G7995" s="311"/>
      <c r="H7995" s="311">
        <v>12</v>
      </c>
      <c r="I7995" s="311">
        <v>20.329999999999998</v>
      </c>
      <c r="J7995" s="311" t="s">
        <v>423</v>
      </c>
      <c r="K7995" s="311">
        <v>36.086880000000001</v>
      </c>
      <c r="L7995" s="311">
        <v>-87.799660000000003</v>
      </c>
      <c r="M7995" s="318" t="s">
        <v>38392</v>
      </c>
      <c r="N7995" s="311" t="s">
        <v>26221</v>
      </c>
      <c r="O7995" s="311" t="s">
        <v>43286</v>
      </c>
      <c r="P7995" s="311">
        <v>3</v>
      </c>
      <c r="Q7995" s="311" t="s">
        <v>28653</v>
      </c>
      <c r="R7995" s="311" t="s">
        <v>25829</v>
      </c>
      <c r="S7995" s="311" t="s">
        <v>26197</v>
      </c>
      <c r="T7995" s="311"/>
      <c r="U7995" s="311" t="s">
        <v>26198</v>
      </c>
      <c r="V7995" s="311" t="s">
        <v>26199</v>
      </c>
      <c r="AA7995" s="97" t="str">
        <v>TRACE012.0HU</v>
      </c>
    </row>
    <row r="7996" spans="1:27" s="97" customFormat="1" ht="15" customHeight="1" x14ac:dyDescent="0.35">
      <c r="A7996" s="311" t="s">
        <v>23693</v>
      </c>
      <c r="B7996" s="311" t="s">
        <v>23692</v>
      </c>
      <c r="C7996" s="311" t="s">
        <v>7346</v>
      </c>
      <c r="D7996" s="311" t="s">
        <v>23694</v>
      </c>
      <c r="E7996" s="311"/>
      <c r="F7996" s="311" t="s">
        <v>29083</v>
      </c>
      <c r="G7996" s="311"/>
      <c r="H7996" s="311">
        <v>16</v>
      </c>
      <c r="I7996" s="311">
        <v>13.7</v>
      </c>
      <c r="J7996" s="311" t="s">
        <v>423</v>
      </c>
      <c r="K7996" s="311">
        <v>36.088709999999999</v>
      </c>
      <c r="L7996" s="311">
        <v>-87.7393</v>
      </c>
      <c r="M7996" s="318" t="s">
        <v>38392</v>
      </c>
      <c r="N7996" s="311" t="s">
        <v>26221</v>
      </c>
      <c r="O7996" s="311" t="s">
        <v>43286</v>
      </c>
      <c r="P7996" s="311">
        <v>3</v>
      </c>
      <c r="Q7996" s="311" t="s">
        <v>28654</v>
      </c>
      <c r="R7996" s="311" t="s">
        <v>25829</v>
      </c>
      <c r="S7996" s="311" t="s">
        <v>26197</v>
      </c>
      <c r="T7996" s="311"/>
      <c r="U7996" s="311" t="s">
        <v>26198</v>
      </c>
      <c r="V7996" s="311" t="s">
        <v>26199</v>
      </c>
      <c r="W7996" s="97" t="s">
        <v>23695</v>
      </c>
      <c r="X7996" s="97" t="s">
        <v>36246</v>
      </c>
      <c r="AA7996" s="97" t="str">
        <v>TRACE016.0HU</v>
      </c>
    </row>
    <row r="7997" spans="1:27" s="97" customFormat="1" ht="15" customHeight="1" x14ac:dyDescent="0.35">
      <c r="A7997" s="311" t="s">
        <v>23697</v>
      </c>
      <c r="B7997" s="311" t="s">
        <v>23696</v>
      </c>
      <c r="C7997" s="311" t="s">
        <v>7346</v>
      </c>
      <c r="D7997" s="311" t="s">
        <v>23698</v>
      </c>
      <c r="E7997" s="311"/>
      <c r="F7997" s="311" t="s">
        <v>29086</v>
      </c>
      <c r="G7997" s="311"/>
      <c r="H7997" s="311">
        <v>2.65</v>
      </c>
      <c r="I7997" s="311">
        <v>13.69</v>
      </c>
      <c r="J7997" s="311" t="s">
        <v>235</v>
      </c>
      <c r="K7997" s="311">
        <v>36.576099999999997</v>
      </c>
      <c r="L7997" s="311">
        <v>-85.780559999999994</v>
      </c>
      <c r="M7997" s="318" t="s">
        <v>38456</v>
      </c>
      <c r="N7997" s="311" t="s">
        <v>26335</v>
      </c>
      <c r="O7997" s="311" t="s">
        <v>42787</v>
      </c>
      <c r="P7997" s="311">
        <v>4</v>
      </c>
      <c r="Q7997" s="311" t="s">
        <v>28651</v>
      </c>
      <c r="R7997" s="311" t="s">
        <v>25812</v>
      </c>
      <c r="S7997" s="311" t="s">
        <v>26197</v>
      </c>
      <c r="T7997" s="311"/>
      <c r="U7997" s="311" t="s">
        <v>26198</v>
      </c>
      <c r="V7997" s="311" t="s">
        <v>26199</v>
      </c>
      <c r="AA7997" s="97" t="str">
        <v>TRACE02.65CY</v>
      </c>
    </row>
    <row r="7998" spans="1:27" s="97" customFormat="1" ht="15" customHeight="1" x14ac:dyDescent="0.35">
      <c r="A7998" s="97" t="s">
        <v>40385</v>
      </c>
      <c r="B7998" s="97" t="s">
        <v>40386</v>
      </c>
      <c r="C7998" s="97" t="s">
        <v>40387</v>
      </c>
      <c r="D7998" s="97" t="s">
        <v>40388</v>
      </c>
      <c r="F7998" s="97" t="s">
        <v>29086</v>
      </c>
      <c r="H7998" s="98">
        <v>0.1</v>
      </c>
      <c r="I7998" s="98">
        <v>0.3</v>
      </c>
      <c r="J7998" s="97" t="s">
        <v>235</v>
      </c>
      <c r="K7998" s="98">
        <v>36.535820000000001</v>
      </c>
      <c r="L7998" s="98">
        <v>-85.784790000000001</v>
      </c>
      <c r="M7998" s="98" t="s">
        <v>38456</v>
      </c>
      <c r="N7998" s="97" t="s">
        <v>26335</v>
      </c>
      <c r="O7998" s="97" t="s">
        <v>40382</v>
      </c>
      <c r="P7998" s="98">
        <v>4</v>
      </c>
      <c r="Q7998" s="97" t="s">
        <v>28651</v>
      </c>
      <c r="R7998" s="97" t="s">
        <v>25812</v>
      </c>
      <c r="S7998" s="97" t="s">
        <v>26197</v>
      </c>
      <c r="U7998" s="97" t="s">
        <v>26198</v>
      </c>
      <c r="V7998" s="97" t="s">
        <v>26199</v>
      </c>
      <c r="X7998" s="97" t="s">
        <v>40389</v>
      </c>
      <c r="AA7998" s="97" t="str">
        <v>TRACE5.6T0.1CY</v>
      </c>
    </row>
    <row r="7999" spans="1:27" s="97" customFormat="1" ht="15" customHeight="1" x14ac:dyDescent="0.35">
      <c r="A7999" s="97" t="s">
        <v>40390</v>
      </c>
      <c r="B7999" s="97" t="s">
        <v>40391</v>
      </c>
      <c r="C7999" s="97" t="s">
        <v>40387</v>
      </c>
      <c r="D7999" s="97" t="s">
        <v>40392</v>
      </c>
      <c r="F7999" s="97" t="s">
        <v>29086</v>
      </c>
      <c r="H7999" s="98">
        <v>0.4</v>
      </c>
      <c r="I7999" s="98">
        <v>0.2</v>
      </c>
      <c r="J7999" s="97" t="s">
        <v>235</v>
      </c>
      <c r="K7999" s="98">
        <v>36.534230000000001</v>
      </c>
      <c r="L7999" s="98">
        <v>-85.790199999999999</v>
      </c>
      <c r="M7999" s="98" t="s">
        <v>38456</v>
      </c>
      <c r="N7999" s="97" t="s">
        <v>26335</v>
      </c>
      <c r="O7999" s="97" t="s">
        <v>40382</v>
      </c>
      <c r="P7999" s="98">
        <v>4</v>
      </c>
      <c r="Q7999" s="97" t="s">
        <v>28651</v>
      </c>
      <c r="R7999" s="97" t="s">
        <v>25812</v>
      </c>
      <c r="S7999" s="97" t="s">
        <v>26197</v>
      </c>
      <c r="U7999" s="97" t="s">
        <v>26198</v>
      </c>
      <c r="V7999" s="97" t="s">
        <v>26199</v>
      </c>
      <c r="X7999" s="97" t="s">
        <v>40393</v>
      </c>
      <c r="AA7999" s="97" t="str">
        <v>TRACE5.6T0.4CY</v>
      </c>
    </row>
    <row r="8000" spans="1:27" s="97" customFormat="1" ht="15" customHeight="1" x14ac:dyDescent="0.35">
      <c r="A8000" s="311" t="s">
        <v>23700</v>
      </c>
      <c r="B8000" s="311" t="s">
        <v>23699</v>
      </c>
      <c r="C8000" s="311" t="s">
        <v>23701</v>
      </c>
      <c r="D8000" s="311" t="s">
        <v>2894</v>
      </c>
      <c r="E8000" s="311"/>
      <c r="F8000" s="311" t="s">
        <v>324</v>
      </c>
      <c r="G8000" s="311"/>
      <c r="H8000" s="311">
        <v>0.2</v>
      </c>
      <c r="I8000" s="311">
        <v>1.89</v>
      </c>
      <c r="J8000" s="311" t="s">
        <v>398</v>
      </c>
      <c r="K8000" s="311">
        <v>36.570390000000003</v>
      </c>
      <c r="L8000" s="311">
        <v>-83.924490000000006</v>
      </c>
      <c r="M8000" s="318" t="s">
        <v>38417</v>
      </c>
      <c r="N8000" s="311" t="s">
        <v>26260</v>
      </c>
      <c r="O8000" s="311" t="s">
        <v>42090</v>
      </c>
      <c r="P8000" s="311">
        <v>4</v>
      </c>
      <c r="Q8000" s="311" t="s">
        <v>28683</v>
      </c>
      <c r="R8000" s="311" t="s">
        <v>25825</v>
      </c>
      <c r="S8000" s="311" t="s">
        <v>26197</v>
      </c>
      <c r="T8000" s="311"/>
      <c r="U8000" s="311" t="s">
        <v>26198</v>
      </c>
      <c r="V8000" s="311" t="s">
        <v>26204</v>
      </c>
      <c r="W8000" s="97" t="s">
        <v>23702</v>
      </c>
      <c r="X8000" s="97" t="s">
        <v>40394</v>
      </c>
      <c r="AA8000" s="97" t="str">
        <v>TRACY000.2CL</v>
      </c>
    </row>
    <row r="8001" spans="1:27" s="97" customFormat="1" ht="15" customHeight="1" x14ac:dyDescent="0.35">
      <c r="A8001" s="311" t="s">
        <v>23704</v>
      </c>
      <c r="B8001" s="311" t="s">
        <v>23703</v>
      </c>
      <c r="C8001" s="311" t="s">
        <v>23705</v>
      </c>
      <c r="D8001" s="311" t="s">
        <v>23706</v>
      </c>
      <c r="E8001" s="311"/>
      <c r="F8001" s="311" t="s">
        <v>58</v>
      </c>
      <c r="G8001" s="311"/>
      <c r="H8001" s="311">
        <v>0.4</v>
      </c>
      <c r="I8001" s="311">
        <v>0.35</v>
      </c>
      <c r="J8001" s="311" t="s">
        <v>313</v>
      </c>
      <c r="K8001" s="311">
        <v>35.987000000000002</v>
      </c>
      <c r="L8001" s="311">
        <v>-84.884</v>
      </c>
      <c r="M8001" s="318" t="s">
        <v>38416</v>
      </c>
      <c r="N8001" s="311" t="s">
        <v>26258</v>
      </c>
      <c r="O8001" s="311" t="s">
        <v>42157</v>
      </c>
      <c r="P8001" s="311">
        <v>1</v>
      </c>
      <c r="Q8001" s="311" t="s">
        <v>34099</v>
      </c>
      <c r="R8001" s="311" t="s">
        <v>25812</v>
      </c>
      <c r="S8001" s="311" t="s">
        <v>26197</v>
      </c>
      <c r="T8001" s="311"/>
      <c r="U8001" s="311" t="s">
        <v>26198</v>
      </c>
      <c r="V8001" s="311" t="s">
        <v>26199</v>
      </c>
      <c r="W8001" s="97" t="s">
        <v>23707</v>
      </c>
      <c r="X8001" s="97" t="s">
        <v>34100</v>
      </c>
      <c r="AA8001" s="97" t="str">
        <v>TRAIL1.9T0.4CU</v>
      </c>
    </row>
    <row r="8002" spans="1:27" s="97" customFormat="1" ht="15" customHeight="1" x14ac:dyDescent="0.35">
      <c r="A8002" s="311" t="s">
        <v>23709</v>
      </c>
      <c r="B8002" s="311" t="s">
        <v>23708</v>
      </c>
      <c r="C8002" s="311" t="s">
        <v>23710</v>
      </c>
      <c r="D8002" s="311" t="s">
        <v>23711</v>
      </c>
      <c r="E8002" s="311"/>
      <c r="F8002" s="311" t="s">
        <v>9</v>
      </c>
      <c r="G8002" s="311"/>
      <c r="H8002" s="311">
        <v>0.4</v>
      </c>
      <c r="I8002" s="311">
        <v>12.76</v>
      </c>
      <c r="J8002" s="311" t="s">
        <v>896</v>
      </c>
      <c r="K8002" s="311">
        <v>36.273400000000002</v>
      </c>
      <c r="L8002" s="311">
        <v>-88.419960000000003</v>
      </c>
      <c r="M8002" s="318" t="s">
        <v>38404</v>
      </c>
      <c r="N8002" s="311" t="s">
        <v>26243</v>
      </c>
      <c r="O8002" s="311" t="s">
        <v>42651</v>
      </c>
      <c r="P8002" s="311">
        <v>5</v>
      </c>
      <c r="Q8002" s="311" t="s">
        <v>26245</v>
      </c>
      <c r="R8002" s="311" t="s">
        <v>25816</v>
      </c>
      <c r="S8002" s="311" t="s">
        <v>26197</v>
      </c>
      <c r="T8002" s="311"/>
      <c r="U8002" s="311" t="s">
        <v>26198</v>
      </c>
      <c r="V8002" s="311" t="s">
        <v>26199</v>
      </c>
      <c r="W8002" s="97" t="s">
        <v>23712</v>
      </c>
      <c r="X8002" s="97" t="s">
        <v>36247</v>
      </c>
      <c r="AA8002" s="97" t="str">
        <v>TRAIN000.4HN</v>
      </c>
    </row>
    <row r="8003" spans="1:27" s="97" customFormat="1" ht="15" customHeight="1" x14ac:dyDescent="0.35">
      <c r="A8003" s="311" t="s">
        <v>23714</v>
      </c>
      <c r="B8003" s="311" t="s">
        <v>23713</v>
      </c>
      <c r="C8003" s="311" t="s">
        <v>23715</v>
      </c>
      <c r="D8003" s="311" t="s">
        <v>23716</v>
      </c>
      <c r="E8003" s="311"/>
      <c r="F8003" s="311" t="s">
        <v>44</v>
      </c>
      <c r="G8003" s="311"/>
      <c r="H8003" s="311">
        <v>0.4</v>
      </c>
      <c r="I8003" s="311">
        <v>0.6</v>
      </c>
      <c r="J8003" s="311" t="s">
        <v>270</v>
      </c>
      <c r="K8003" s="311">
        <v>36.561300000000003</v>
      </c>
      <c r="L8003" s="311">
        <v>-82.5685</v>
      </c>
      <c r="M8003" s="318" t="s">
        <v>38412</v>
      </c>
      <c r="N8003" s="311" t="s">
        <v>29031</v>
      </c>
      <c r="O8003" s="311" t="s">
        <v>42456</v>
      </c>
      <c r="P8003" s="311">
        <v>3</v>
      </c>
      <c r="Q8003" s="311" t="s">
        <v>28656</v>
      </c>
      <c r="R8003" s="311" t="s">
        <v>25821</v>
      </c>
      <c r="S8003" s="311" t="s">
        <v>26197</v>
      </c>
      <c r="T8003" s="311"/>
      <c r="U8003" s="311" t="s">
        <v>26198</v>
      </c>
      <c r="V8003" s="311" t="s">
        <v>26204</v>
      </c>
      <c r="W8003" s="97" t="s">
        <v>23717</v>
      </c>
      <c r="X8003" s="97" t="s">
        <v>34101</v>
      </c>
      <c r="AA8003" s="97" t="str">
        <v>TRANB000.4SU</v>
      </c>
    </row>
    <row r="8004" spans="1:27" s="97" customFormat="1" ht="15" customHeight="1" x14ac:dyDescent="0.35">
      <c r="A8004" s="311" t="s">
        <v>23719</v>
      </c>
      <c r="B8004" s="311" t="s">
        <v>23718</v>
      </c>
      <c r="C8004" s="311" t="s">
        <v>23720</v>
      </c>
      <c r="D8004" s="311" t="s">
        <v>23721</v>
      </c>
      <c r="E8004" s="311"/>
      <c r="F8004" s="311" t="s">
        <v>33</v>
      </c>
      <c r="G8004" s="311"/>
      <c r="H8004" s="311">
        <v>0.5</v>
      </c>
      <c r="I8004" s="311">
        <v>1.22</v>
      </c>
      <c r="J8004" s="311" t="s">
        <v>277</v>
      </c>
      <c r="K8004" s="311">
        <v>36.271050000000002</v>
      </c>
      <c r="L8004" s="311">
        <v>-86.822749999999999</v>
      </c>
      <c r="M8004" s="318" t="s">
        <v>38414</v>
      </c>
      <c r="N8004" s="311" t="s">
        <v>26254</v>
      </c>
      <c r="O8004" s="311" t="s">
        <v>42733</v>
      </c>
      <c r="P8004" s="311">
        <v>5</v>
      </c>
      <c r="Q8004" s="311" t="s">
        <v>28657</v>
      </c>
      <c r="R8004" s="311" t="s">
        <v>25829</v>
      </c>
      <c r="S8004" s="311" t="s">
        <v>26197</v>
      </c>
      <c r="T8004" s="311"/>
      <c r="U8004" s="311" t="s">
        <v>26198</v>
      </c>
      <c r="V8004" s="311" t="s">
        <v>26199</v>
      </c>
      <c r="X8004" s="97" t="s">
        <v>34102</v>
      </c>
      <c r="AA8004" s="97" t="str">
        <v>TRANT000.5DA</v>
      </c>
    </row>
    <row r="8005" spans="1:27" s="97" customFormat="1" ht="15" customHeight="1" x14ac:dyDescent="0.35">
      <c r="A8005" s="311" t="s">
        <v>23723</v>
      </c>
      <c r="B8005" s="311" t="s">
        <v>23722</v>
      </c>
      <c r="C8005" s="311" t="s">
        <v>23724</v>
      </c>
      <c r="D8005" s="311" t="s">
        <v>29211</v>
      </c>
      <c r="E8005" s="311"/>
      <c r="F8005" s="311" t="s">
        <v>44</v>
      </c>
      <c r="G8005" s="311"/>
      <c r="H8005" s="311"/>
      <c r="I8005" s="311"/>
      <c r="J8005" s="311" t="s">
        <v>766</v>
      </c>
      <c r="K8005" s="311">
        <v>35.046171000000001</v>
      </c>
      <c r="L8005" s="311">
        <v>-85.303650000000005</v>
      </c>
      <c r="M8005" s="318" t="s">
        <v>38386</v>
      </c>
      <c r="N8005" s="311" t="s">
        <v>29084</v>
      </c>
      <c r="O8005" s="311" t="s">
        <v>42429</v>
      </c>
      <c r="P8005" s="311">
        <v>3</v>
      </c>
      <c r="Q8005" s="311" t="s">
        <v>26418</v>
      </c>
      <c r="R8005" s="311" t="s">
        <v>25802</v>
      </c>
      <c r="S8005" s="311" t="s">
        <v>26197</v>
      </c>
      <c r="T8005" s="311"/>
      <c r="U8005" s="311" t="s">
        <v>40769</v>
      </c>
      <c r="V8005" s="311" t="s">
        <v>26204</v>
      </c>
      <c r="AA8005" s="97" t="str">
        <v>TRIPBLANKCHEFO</v>
      </c>
    </row>
    <row r="8006" spans="1:27" s="97" customFormat="1" ht="15" customHeight="1" x14ac:dyDescent="0.35">
      <c r="A8006" s="311" t="s">
        <v>23726</v>
      </c>
      <c r="B8006" s="311" t="s">
        <v>23725</v>
      </c>
      <c r="C8006" s="311" t="s">
        <v>23727</v>
      </c>
      <c r="D8006" s="311" t="s">
        <v>8209</v>
      </c>
      <c r="E8006" s="311"/>
      <c r="F8006" s="311" t="s">
        <v>29086</v>
      </c>
      <c r="G8006" s="311"/>
      <c r="H8006" s="311"/>
      <c r="I8006" s="311"/>
      <c r="J8006" s="311" t="s">
        <v>614</v>
      </c>
      <c r="K8006" s="311">
        <v>36.130590099999999</v>
      </c>
      <c r="L8006" s="311">
        <v>-85.533249999999995</v>
      </c>
      <c r="M8006" s="318" t="s">
        <v>38383</v>
      </c>
      <c r="N8006" s="311" t="s">
        <v>3589</v>
      </c>
      <c r="O8006" s="311" t="s">
        <v>42179</v>
      </c>
      <c r="P8006" s="311">
        <v>2</v>
      </c>
      <c r="Q8006" s="311" t="s">
        <v>26418</v>
      </c>
      <c r="R8006" s="311" t="s">
        <v>25812</v>
      </c>
      <c r="S8006" s="311" t="s">
        <v>26197</v>
      </c>
      <c r="T8006" s="311"/>
      <c r="U8006" s="311" t="s">
        <v>40769</v>
      </c>
      <c r="V8006" s="311" t="s">
        <v>26199</v>
      </c>
      <c r="AA8006" s="97" t="str">
        <v>TRIPBLANKCKEFO</v>
      </c>
    </row>
    <row r="8007" spans="1:27" s="97" customFormat="1" ht="15" customHeight="1" x14ac:dyDescent="0.35">
      <c r="A8007" s="311" t="s">
        <v>23729</v>
      </c>
      <c r="B8007" s="311" t="s">
        <v>23728</v>
      </c>
      <c r="C8007" s="311" t="s">
        <v>23730</v>
      </c>
      <c r="D8007" s="311" t="s">
        <v>8213</v>
      </c>
      <c r="E8007" s="311"/>
      <c r="F8007" s="311" t="s">
        <v>33</v>
      </c>
      <c r="G8007" s="311"/>
      <c r="H8007" s="311"/>
      <c r="I8007" s="311"/>
      <c r="J8007" s="311" t="s">
        <v>34</v>
      </c>
      <c r="K8007" s="311">
        <v>35.618490100000002</v>
      </c>
      <c r="L8007" s="311">
        <v>-87.086290000000005</v>
      </c>
      <c r="M8007" s="318" t="s">
        <v>38382</v>
      </c>
      <c r="N8007" s="311" t="s">
        <v>26210</v>
      </c>
      <c r="O8007" s="311" t="s">
        <v>42643</v>
      </c>
      <c r="P8007" s="311">
        <v>3</v>
      </c>
      <c r="Q8007" s="311" t="s">
        <v>26418</v>
      </c>
      <c r="R8007" s="311" t="s">
        <v>25808</v>
      </c>
      <c r="S8007" s="311" t="s">
        <v>26197</v>
      </c>
      <c r="T8007" s="311"/>
      <c r="U8007" s="311" t="s">
        <v>40769</v>
      </c>
      <c r="V8007" s="311" t="s">
        <v>26199</v>
      </c>
      <c r="AA8007" s="97" t="str">
        <v>TRIPBLANKCLEFO</v>
      </c>
    </row>
    <row r="8008" spans="1:27" s="97" customFormat="1" ht="15" customHeight="1" x14ac:dyDescent="0.35">
      <c r="A8008" s="311" t="s">
        <v>37628</v>
      </c>
      <c r="B8008" s="311" t="s">
        <v>37629</v>
      </c>
      <c r="C8008" s="311" t="s">
        <v>37630</v>
      </c>
      <c r="D8008" s="311" t="s">
        <v>37631</v>
      </c>
      <c r="E8008" s="311"/>
      <c r="F8008" s="311" t="s">
        <v>33</v>
      </c>
      <c r="G8008" s="311"/>
      <c r="H8008" s="311"/>
      <c r="I8008" s="311"/>
      <c r="J8008" s="311" t="s">
        <v>277</v>
      </c>
      <c r="K8008" s="311">
        <v>36.164440120000002</v>
      </c>
      <c r="L8008" s="311">
        <v>-86.784495000000007</v>
      </c>
      <c r="M8008" s="318" t="s">
        <v>38414</v>
      </c>
      <c r="N8008" s="311" t="s">
        <v>26254</v>
      </c>
      <c r="O8008" s="311" t="s">
        <v>42709</v>
      </c>
      <c r="P8008" s="311">
        <v>5</v>
      </c>
      <c r="Q8008" s="311"/>
      <c r="R8008" s="311" t="s">
        <v>25829</v>
      </c>
      <c r="S8008" s="311" t="s">
        <v>26197</v>
      </c>
      <c r="T8008" s="311"/>
      <c r="U8008" s="311" t="s">
        <v>40769</v>
      </c>
      <c r="V8008" s="311" t="s">
        <v>26199</v>
      </c>
      <c r="X8008" s="97" t="s">
        <v>37632</v>
      </c>
      <c r="AA8008" s="97" t="str">
        <v>TRIPBLANKCONSULTANT</v>
      </c>
    </row>
    <row r="8009" spans="1:27" s="97" customFormat="1" ht="15" customHeight="1" x14ac:dyDescent="0.35">
      <c r="A8009" s="311" t="s">
        <v>23732</v>
      </c>
      <c r="B8009" s="311" t="s">
        <v>23731</v>
      </c>
      <c r="C8009" s="311" t="s">
        <v>23733</v>
      </c>
      <c r="D8009" s="311" t="s">
        <v>8850</v>
      </c>
      <c r="E8009" s="311"/>
      <c r="F8009" s="311" t="s">
        <v>28998</v>
      </c>
      <c r="G8009" s="311"/>
      <c r="H8009" s="311"/>
      <c r="I8009" s="311"/>
      <c r="J8009" s="311" t="s">
        <v>950</v>
      </c>
      <c r="K8009" s="311">
        <v>36.017520099999999</v>
      </c>
      <c r="L8009" s="311">
        <v>-84.238439999999997</v>
      </c>
      <c r="M8009" s="318" t="s">
        <v>38426</v>
      </c>
      <c r="N8009" s="311" t="s">
        <v>26325</v>
      </c>
      <c r="O8009" s="311" t="s">
        <v>42601</v>
      </c>
      <c r="P8009" s="311">
        <v>4</v>
      </c>
      <c r="Q8009" s="311" t="s">
        <v>26418</v>
      </c>
      <c r="R8009" s="311" t="s">
        <v>25848</v>
      </c>
      <c r="S8009" s="311" t="s">
        <v>26197</v>
      </c>
      <c r="T8009" s="311"/>
      <c r="U8009" s="311" t="s">
        <v>40769</v>
      </c>
      <c r="V8009" s="311" t="s">
        <v>26204</v>
      </c>
      <c r="AA8009" s="97" t="str">
        <v>TRIPBLANKDOEO</v>
      </c>
    </row>
    <row r="8010" spans="1:27" s="97" customFormat="1" ht="15" customHeight="1" x14ac:dyDescent="0.35">
      <c r="A8010" s="311" t="s">
        <v>23735</v>
      </c>
      <c r="B8010" s="311" t="s">
        <v>23734</v>
      </c>
      <c r="C8010" s="311" t="s">
        <v>23736</v>
      </c>
      <c r="D8010" s="311" t="s">
        <v>8205</v>
      </c>
      <c r="E8010" s="311"/>
      <c r="F8010" s="311" t="s">
        <v>44</v>
      </c>
      <c r="G8010" s="311"/>
      <c r="H8010" s="311"/>
      <c r="I8010" s="311"/>
      <c r="J8010" s="311" t="s">
        <v>766</v>
      </c>
      <c r="K8010" s="311">
        <v>36.046170099999998</v>
      </c>
      <c r="L8010" s="311">
        <v>-87.303650000000005</v>
      </c>
      <c r="M8010" s="318" t="s">
        <v>38386</v>
      </c>
      <c r="N8010" s="311" t="s">
        <v>29084</v>
      </c>
      <c r="O8010" s="311" t="s">
        <v>42781</v>
      </c>
      <c r="P8010" s="311">
        <v>4</v>
      </c>
      <c r="Q8010" s="311" t="s">
        <v>26418</v>
      </c>
      <c r="R8010" s="311" t="s">
        <v>25802</v>
      </c>
      <c r="S8010" s="311" t="s">
        <v>26197</v>
      </c>
      <c r="T8010" s="311"/>
      <c r="U8010" s="311" t="s">
        <v>40769</v>
      </c>
      <c r="V8010" s="311" t="s">
        <v>26204</v>
      </c>
      <c r="X8010" s="97" t="s">
        <v>29477</v>
      </c>
      <c r="AA8010" s="97" t="str">
        <v>TRIPBLANKHCWQ</v>
      </c>
    </row>
    <row r="8011" spans="1:27" s="97" customFormat="1" ht="15" customHeight="1" x14ac:dyDescent="0.35">
      <c r="A8011" s="311" t="s">
        <v>23738</v>
      </c>
      <c r="B8011" s="311" t="s">
        <v>23737</v>
      </c>
      <c r="C8011" s="311" t="s">
        <v>23739</v>
      </c>
      <c r="D8011" s="311" t="s">
        <v>8220</v>
      </c>
      <c r="E8011" s="311"/>
      <c r="F8011" s="311" t="s">
        <v>28981</v>
      </c>
      <c r="G8011" s="311"/>
      <c r="H8011" s="311"/>
      <c r="I8011" s="311"/>
      <c r="J8011" s="311" t="s">
        <v>230</v>
      </c>
      <c r="K8011" s="311">
        <v>36.35198012</v>
      </c>
      <c r="L8011" s="311">
        <v>-82.365729999999999</v>
      </c>
      <c r="M8011" s="318" t="s">
        <v>38412</v>
      </c>
      <c r="N8011" s="311" t="s">
        <v>29031</v>
      </c>
      <c r="O8011" s="311" t="s">
        <v>42721</v>
      </c>
      <c r="P8011" s="311">
        <v>3</v>
      </c>
      <c r="Q8011" s="311" t="s">
        <v>26418</v>
      </c>
      <c r="R8011" s="311" t="s">
        <v>25821</v>
      </c>
      <c r="S8011" s="311" t="s">
        <v>26197</v>
      </c>
      <c r="T8011" s="311"/>
      <c r="U8011" s="311" t="s">
        <v>40769</v>
      </c>
      <c r="V8011" s="311" t="s">
        <v>26204</v>
      </c>
      <c r="AA8011" s="97" t="str">
        <v>TRIPBLANKJCEFO</v>
      </c>
    </row>
    <row r="8012" spans="1:27" s="97" customFormat="1" ht="15" customHeight="1" x14ac:dyDescent="0.35">
      <c r="A8012" t="s">
        <v>23741</v>
      </c>
      <c r="B8012" t="s">
        <v>23740</v>
      </c>
      <c r="C8012" t="s">
        <v>23742</v>
      </c>
      <c r="D8012" t="s">
        <v>8224</v>
      </c>
      <c r="E8012"/>
      <c r="F8012" t="s">
        <v>9</v>
      </c>
      <c r="G8012"/>
      <c r="H8012"/>
      <c r="I8012"/>
      <c r="J8012" t="s">
        <v>28</v>
      </c>
      <c r="K8012">
        <v>35.640340100000003</v>
      </c>
      <c r="L8012">
        <v>-88.854200000000006</v>
      </c>
      <c r="M8012" s="100" t="s">
        <v>38381</v>
      </c>
      <c r="N8012" t="s">
        <v>26209</v>
      </c>
      <c r="O8012" t="s">
        <v>42198</v>
      </c>
      <c r="P8012">
        <v>1</v>
      </c>
      <c r="Q8012" t="s">
        <v>26418</v>
      </c>
      <c r="R8012" t="s">
        <v>25816</v>
      </c>
      <c r="S8012" t="s">
        <v>26197</v>
      </c>
      <c r="T8012"/>
      <c r="U8012" t="s">
        <v>40769</v>
      </c>
      <c r="V8012" t="s">
        <v>26199</v>
      </c>
      <c r="W8012" s="91"/>
      <c r="X8012" s="91"/>
      <c r="AA8012" s="97" t="str">
        <v>TRIPBLANKJEFO</v>
      </c>
    </row>
    <row r="8013" spans="1:27" s="97" customFormat="1" ht="15" customHeight="1" x14ac:dyDescent="0.35">
      <c r="A8013" t="s">
        <v>23744</v>
      </c>
      <c r="B8013" t="s">
        <v>23743</v>
      </c>
      <c r="C8013" t="s">
        <v>23745</v>
      </c>
      <c r="D8013" t="s">
        <v>8228</v>
      </c>
      <c r="E8013"/>
      <c r="F8013" t="s">
        <v>44</v>
      </c>
      <c r="G8013"/>
      <c r="H8013"/>
      <c r="I8013"/>
      <c r="J8013" t="s">
        <v>359</v>
      </c>
      <c r="K8013">
        <v>35.964250149999998</v>
      </c>
      <c r="L8013">
        <v>-83.971199999999996</v>
      </c>
      <c r="M8013" s="100" t="s">
        <v>38415</v>
      </c>
      <c r="N8013" t="s">
        <v>26602</v>
      </c>
      <c r="O8013" t="s">
        <v>42892</v>
      </c>
      <c r="P8013">
        <v>1</v>
      </c>
      <c r="Q8013" t="s">
        <v>26418</v>
      </c>
      <c r="R8013" t="s">
        <v>25825</v>
      </c>
      <c r="S8013" t="s">
        <v>26197</v>
      </c>
      <c r="T8013"/>
      <c r="U8013" t="s">
        <v>40769</v>
      </c>
      <c r="V8013" t="s">
        <v>26204</v>
      </c>
      <c r="W8013" s="91"/>
      <c r="X8013" s="91"/>
      <c r="AA8013" s="97" t="str">
        <v>TRIPBLANKKEFO</v>
      </c>
    </row>
    <row r="8014" spans="1:27" s="97" customFormat="1" ht="15" customHeight="1" x14ac:dyDescent="0.35">
      <c r="A8014" t="s">
        <v>23747</v>
      </c>
      <c r="B8014" t="s">
        <v>23746</v>
      </c>
      <c r="C8014" t="s">
        <v>23748</v>
      </c>
      <c r="D8014" t="s">
        <v>8232</v>
      </c>
      <c r="E8014"/>
      <c r="F8014" t="s">
        <v>33</v>
      </c>
      <c r="G8014"/>
      <c r="H8014"/>
      <c r="I8014"/>
      <c r="J8014" t="s">
        <v>277</v>
      </c>
      <c r="K8014">
        <v>36.215601200000002</v>
      </c>
      <c r="L8014">
        <v>-86.741380000000007</v>
      </c>
      <c r="M8014" s="100" t="s">
        <v>38414</v>
      </c>
      <c r="N8014" t="s">
        <v>26254</v>
      </c>
      <c r="O8014" t="s">
        <v>42709</v>
      </c>
      <c r="P8014">
        <v>5</v>
      </c>
      <c r="Q8014" t="s">
        <v>26418</v>
      </c>
      <c r="R8014" t="s">
        <v>25829</v>
      </c>
      <c r="S8014" t="s">
        <v>26197</v>
      </c>
      <c r="T8014"/>
      <c r="U8014" t="s">
        <v>40769</v>
      </c>
      <c r="V8014" t="s">
        <v>26199</v>
      </c>
      <c r="W8014" s="91"/>
      <c r="X8014" s="91"/>
      <c r="AA8014" s="97" t="str">
        <v>TRIPBLANKLAB</v>
      </c>
    </row>
    <row r="8015" spans="1:27" s="91" customFormat="1" ht="15" customHeight="1" x14ac:dyDescent="0.35">
      <c r="A8015" t="s">
        <v>23750</v>
      </c>
      <c r="B8015" t="s">
        <v>23749</v>
      </c>
      <c r="C8015" t="s">
        <v>23751</v>
      </c>
      <c r="D8015" t="s">
        <v>2196</v>
      </c>
      <c r="E8015"/>
      <c r="F8015" t="s">
        <v>403</v>
      </c>
      <c r="G8015"/>
      <c r="H8015"/>
      <c r="I8015"/>
      <c r="J8015" t="s">
        <v>919</v>
      </c>
      <c r="K8015">
        <v>35.208370100000003</v>
      </c>
      <c r="L8015">
        <v>-89.780410000000003</v>
      </c>
      <c r="M8015" s="100" t="s">
        <v>38390</v>
      </c>
      <c r="N8015" t="s">
        <v>26218</v>
      </c>
      <c r="O8015" t="s">
        <v>42904</v>
      </c>
      <c r="P8015">
        <v>3</v>
      </c>
      <c r="Q8015" t="s">
        <v>26418</v>
      </c>
      <c r="R8015" t="s">
        <v>25828</v>
      </c>
      <c r="S8015" t="s">
        <v>26197</v>
      </c>
      <c r="T8015"/>
      <c r="U8015" t="s">
        <v>40769</v>
      </c>
      <c r="V8015" t="s">
        <v>26199</v>
      </c>
      <c r="Y8015" s="97"/>
      <c r="AA8015" s="91" t="str">
        <v>TRIPBLANKMEFO</v>
      </c>
    </row>
    <row r="8016" spans="1:27" s="91" customFormat="1" ht="15" customHeight="1" x14ac:dyDescent="0.35">
      <c r="A8016" t="s">
        <v>23753</v>
      </c>
      <c r="B8016" t="s">
        <v>23752</v>
      </c>
      <c r="C8016" t="s">
        <v>23754</v>
      </c>
      <c r="D8016" t="s">
        <v>8228</v>
      </c>
      <c r="E8016"/>
      <c r="F8016" t="s">
        <v>44</v>
      </c>
      <c r="G8016"/>
      <c r="H8016"/>
      <c r="I8016"/>
      <c r="J8016" t="s">
        <v>359</v>
      </c>
      <c r="K8016">
        <v>35.964250159999999</v>
      </c>
      <c r="L8016">
        <v>-83.971199999999996</v>
      </c>
      <c r="M8016" s="100" t="s">
        <v>38415</v>
      </c>
      <c r="N8016" t="s">
        <v>26602</v>
      </c>
      <c r="O8016" t="s">
        <v>42892</v>
      </c>
      <c r="P8016">
        <v>1</v>
      </c>
      <c r="Q8016" t="s">
        <v>26418</v>
      </c>
      <c r="R8016" t="s">
        <v>25830</v>
      </c>
      <c r="S8016" t="s">
        <v>26197</v>
      </c>
      <c r="T8016"/>
      <c r="U8016" t="s">
        <v>40769</v>
      </c>
      <c r="V8016" t="s">
        <v>26204</v>
      </c>
      <c r="Y8016" s="97"/>
      <c r="AA8016" s="91" t="str">
        <v>TRIPBLANKMS</v>
      </c>
    </row>
    <row r="8017" spans="1:27" s="91" customFormat="1" ht="15" customHeight="1" x14ac:dyDescent="0.35">
      <c r="A8017" t="s">
        <v>23756</v>
      </c>
      <c r="B8017" t="s">
        <v>23755</v>
      </c>
      <c r="C8017" t="s">
        <v>23757</v>
      </c>
      <c r="D8017" t="s">
        <v>8875</v>
      </c>
      <c r="E8017"/>
      <c r="F8017" t="s">
        <v>33</v>
      </c>
      <c r="G8017"/>
      <c r="H8017"/>
      <c r="I8017"/>
      <c r="J8017" t="s">
        <v>277</v>
      </c>
      <c r="K8017">
        <v>36.216889012999999</v>
      </c>
      <c r="L8017">
        <v>-86.743206000000001</v>
      </c>
      <c r="M8017" s="100" t="s">
        <v>38414</v>
      </c>
      <c r="N8017" t="s">
        <v>26254</v>
      </c>
      <c r="O8017" t="s">
        <v>42709</v>
      </c>
      <c r="P8017">
        <v>5</v>
      </c>
      <c r="Q8017" t="s">
        <v>26418</v>
      </c>
      <c r="R8017" t="s">
        <v>25829</v>
      </c>
      <c r="S8017" t="s">
        <v>26197</v>
      </c>
      <c r="T8017"/>
      <c r="U8017" t="s">
        <v>40769</v>
      </c>
      <c r="V8017" t="s">
        <v>26199</v>
      </c>
      <c r="X8017" s="91" t="s">
        <v>34103</v>
      </c>
      <c r="Y8017" s="97"/>
      <c r="AA8017" s="91" t="str">
        <v>TRIPBLANKNEFO</v>
      </c>
    </row>
    <row r="8018" spans="1:27" s="91" customFormat="1" ht="15" customHeight="1" x14ac:dyDescent="0.35">
      <c r="A8018" t="s">
        <v>36780</v>
      </c>
      <c r="B8018" t="s">
        <v>36781</v>
      </c>
      <c r="C8018" t="s">
        <v>36782</v>
      </c>
      <c r="D8018" t="s">
        <v>36545</v>
      </c>
      <c r="E8018"/>
      <c r="F8018" t="s">
        <v>44</v>
      </c>
      <c r="G8018"/>
      <c r="H8018"/>
      <c r="I8018"/>
      <c r="J8018" t="s">
        <v>553</v>
      </c>
      <c r="K8018">
        <v>35.865166010999999</v>
      </c>
      <c r="L8018">
        <v>-83.562246000000002</v>
      </c>
      <c r="M8018" s="100" t="s">
        <v>38394</v>
      </c>
      <c r="N8018" t="s">
        <v>26308</v>
      </c>
      <c r="O8018" t="s">
        <v>42658</v>
      </c>
      <c r="P8018">
        <v>5</v>
      </c>
      <c r="Q8018"/>
      <c r="R8018" t="s">
        <v>25825</v>
      </c>
      <c r="S8018" t="s">
        <v>26197</v>
      </c>
      <c r="T8018"/>
      <c r="U8018" t="s">
        <v>40769</v>
      </c>
      <c r="V8018" t="s">
        <v>26204</v>
      </c>
      <c r="Y8018" s="97"/>
      <c r="AA8018" s="91" t="str">
        <v>TRIPBLANKSVMS4</v>
      </c>
    </row>
    <row r="8019" spans="1:27" s="91" customFormat="1" ht="15" customHeight="1" x14ac:dyDescent="0.35">
      <c r="A8019" s="310" t="s">
        <v>40395</v>
      </c>
      <c r="B8019" s="310" t="s">
        <v>40396</v>
      </c>
      <c r="C8019" s="310" t="s">
        <v>40397</v>
      </c>
      <c r="D8019" s="310" t="s">
        <v>40398</v>
      </c>
      <c r="E8019" s="310"/>
      <c r="F8019" s="310" t="s">
        <v>44</v>
      </c>
      <c r="G8019" s="310"/>
      <c r="H8019" s="314"/>
      <c r="I8019" s="314"/>
      <c r="J8019" s="310" t="s">
        <v>359</v>
      </c>
      <c r="K8019" s="314">
        <v>35.939444000000002</v>
      </c>
      <c r="L8019" s="314">
        <v>-83.981847000000002</v>
      </c>
      <c r="M8019" s="314" t="s">
        <v>38415</v>
      </c>
      <c r="N8019" s="310" t="s">
        <v>26602</v>
      </c>
      <c r="O8019" s="310" t="s">
        <v>39196</v>
      </c>
      <c r="P8019" s="314">
        <v>1</v>
      </c>
      <c r="Q8019" s="310" t="s">
        <v>26418</v>
      </c>
      <c r="R8019" s="310" t="s">
        <v>25825</v>
      </c>
      <c r="S8019" s="310" t="s">
        <v>26197</v>
      </c>
      <c r="T8019" s="310"/>
      <c r="U8019" s="310" t="s">
        <v>40769</v>
      </c>
      <c r="V8019" s="310" t="s">
        <v>26204</v>
      </c>
      <c r="Y8019" s="97"/>
      <c r="AA8019" s="91" t="str">
        <v>TRIPBLANKUSGSK</v>
      </c>
    </row>
    <row r="8020" spans="1:27" s="91" customFormat="1" ht="15" customHeight="1" x14ac:dyDescent="0.35">
      <c r="A8020" s="310" t="s">
        <v>40399</v>
      </c>
      <c r="B8020" s="310" t="s">
        <v>40400</v>
      </c>
      <c r="C8020" s="310" t="s">
        <v>40401</v>
      </c>
      <c r="D8020" s="310" t="s">
        <v>39242</v>
      </c>
      <c r="E8020" s="310"/>
      <c r="F8020" s="310" t="s">
        <v>27</v>
      </c>
      <c r="G8020" s="310"/>
      <c r="H8020" s="314"/>
      <c r="I8020" s="314"/>
      <c r="J8020" s="310" t="s">
        <v>919</v>
      </c>
      <c r="K8020" s="314">
        <v>35.208862000000003</v>
      </c>
      <c r="L8020" s="314">
        <v>-89.783094000000006</v>
      </c>
      <c r="M8020" s="314" t="s">
        <v>38390</v>
      </c>
      <c r="N8020" s="310" t="s">
        <v>26218</v>
      </c>
      <c r="O8020" s="310" t="s">
        <v>39200</v>
      </c>
      <c r="P8020" s="314">
        <v>3</v>
      </c>
      <c r="Q8020" s="310" t="s">
        <v>26418</v>
      </c>
      <c r="R8020" s="310" t="s">
        <v>25828</v>
      </c>
      <c r="S8020" s="310" t="s">
        <v>26197</v>
      </c>
      <c r="T8020" s="310"/>
      <c r="U8020" s="310" t="s">
        <v>40769</v>
      </c>
      <c r="V8020" s="310" t="s">
        <v>26199</v>
      </c>
      <c r="Y8020" s="97"/>
      <c r="AA8020" s="91" t="str">
        <v>TRIPBLANKUSGSM</v>
      </c>
    </row>
    <row r="8021" spans="1:27" s="91" customFormat="1" ht="15" customHeight="1" x14ac:dyDescent="0.35">
      <c r="A8021" s="97" t="s">
        <v>40402</v>
      </c>
      <c r="B8021" s="97" t="s">
        <v>40403</v>
      </c>
      <c r="C8021" s="97" t="s">
        <v>40404</v>
      </c>
      <c r="D8021" s="97" t="s">
        <v>39246</v>
      </c>
      <c r="E8021" s="97"/>
      <c r="F8021" s="97" t="s">
        <v>33</v>
      </c>
      <c r="G8021" s="97"/>
      <c r="H8021" s="98"/>
      <c r="I8021" s="98"/>
      <c r="J8021" s="97" t="s">
        <v>277</v>
      </c>
      <c r="K8021" s="98">
        <v>36.088506000000002</v>
      </c>
      <c r="L8021" s="98">
        <v>-86.747834999999995</v>
      </c>
      <c r="M8021" s="98" t="s">
        <v>38414</v>
      </c>
      <c r="N8021" s="97" t="s">
        <v>26254</v>
      </c>
      <c r="O8021" s="97" t="s">
        <v>39205</v>
      </c>
      <c r="P8021" s="98">
        <v>5</v>
      </c>
      <c r="Q8021" s="97" t="s">
        <v>26418</v>
      </c>
      <c r="R8021" s="97" t="s">
        <v>25829</v>
      </c>
      <c r="S8021" s="97" t="s">
        <v>26197</v>
      </c>
      <c r="T8021" s="97"/>
      <c r="U8021" s="97" t="s">
        <v>40769</v>
      </c>
      <c r="V8021" s="97" t="s">
        <v>26199</v>
      </c>
      <c r="W8021" s="97"/>
      <c r="X8021" s="97"/>
      <c r="Y8021" s="97"/>
      <c r="AA8021" s="91" t="str">
        <v>TRIPBLANKUSGSN</v>
      </c>
    </row>
    <row r="8022" spans="1:27" s="91" customFormat="1" ht="15" customHeight="1" x14ac:dyDescent="0.35">
      <c r="A8022" s="311" t="s">
        <v>23759</v>
      </c>
      <c r="B8022" s="311" t="s">
        <v>23758</v>
      </c>
      <c r="C8022" s="311" t="s">
        <v>23760</v>
      </c>
      <c r="D8022" s="311" t="s">
        <v>8879</v>
      </c>
      <c r="E8022" s="311"/>
      <c r="F8022" s="311" t="s">
        <v>33</v>
      </c>
      <c r="G8022" s="311"/>
      <c r="H8022" s="311"/>
      <c r="I8022" s="311"/>
      <c r="J8022" s="311" t="s">
        <v>277</v>
      </c>
      <c r="K8022" s="311">
        <v>36.162970100000003</v>
      </c>
      <c r="L8022" s="311">
        <v>-86.786100000000005</v>
      </c>
      <c r="M8022" s="318" t="s">
        <v>38414</v>
      </c>
      <c r="N8022" s="311" t="s">
        <v>26254</v>
      </c>
      <c r="O8022" s="311" t="s">
        <v>42709</v>
      </c>
      <c r="P8022" s="311">
        <v>5</v>
      </c>
      <c r="Q8022" s="311" t="s">
        <v>26418</v>
      </c>
      <c r="R8022" s="311" t="s">
        <v>25829</v>
      </c>
      <c r="S8022" s="311" t="s">
        <v>26197</v>
      </c>
      <c r="T8022" s="311"/>
      <c r="U8022" s="311" t="s">
        <v>40769</v>
      </c>
      <c r="V8022" s="311" t="s">
        <v>26199</v>
      </c>
      <c r="W8022" s="97"/>
      <c r="X8022" s="97"/>
      <c r="Y8022" s="97"/>
      <c r="AA8022" s="91" t="str">
        <v>TRIPBLANKWMS</v>
      </c>
    </row>
    <row r="8023" spans="1:27" s="91" customFormat="1" ht="15" customHeight="1" x14ac:dyDescent="0.35">
      <c r="A8023" s="311" t="s">
        <v>23762</v>
      </c>
      <c r="B8023" s="311" t="s">
        <v>23761</v>
      </c>
      <c r="C8023" s="311" t="s">
        <v>23763</v>
      </c>
      <c r="D8023" s="311" t="s">
        <v>23764</v>
      </c>
      <c r="E8023" s="311"/>
      <c r="F8023" s="311" t="s">
        <v>29086</v>
      </c>
      <c r="G8023" s="311"/>
      <c r="H8023" s="311">
        <v>0.5</v>
      </c>
      <c r="I8023" s="311">
        <v>9.23</v>
      </c>
      <c r="J8023" s="311" t="s">
        <v>1600</v>
      </c>
      <c r="K8023" s="311">
        <v>35.037500000000001</v>
      </c>
      <c r="L8023" s="311">
        <v>-86.488</v>
      </c>
      <c r="M8023" s="318" t="s">
        <v>38525</v>
      </c>
      <c r="N8023" s="311" t="s">
        <v>26419</v>
      </c>
      <c r="O8023" s="311" t="s">
        <v>42486</v>
      </c>
      <c r="P8023" s="311">
        <v>1</v>
      </c>
      <c r="Q8023" s="311" t="s">
        <v>28658</v>
      </c>
      <c r="R8023" s="311" t="s">
        <v>25808</v>
      </c>
      <c r="S8023" s="311" t="s">
        <v>26197</v>
      </c>
      <c r="T8023" s="311"/>
      <c r="U8023" s="311" t="s">
        <v>26198</v>
      </c>
      <c r="V8023" s="311" t="s">
        <v>26199</v>
      </c>
      <c r="W8023" s="97"/>
      <c r="X8023" s="97"/>
      <c r="Y8023" s="97"/>
      <c r="AA8023" s="91" t="str">
        <v>TROTT000.5LI</v>
      </c>
    </row>
    <row r="8024" spans="1:27" s="97" customFormat="1" ht="15" customHeight="1" x14ac:dyDescent="0.35">
      <c r="A8024" s="311" t="s">
        <v>23766</v>
      </c>
      <c r="B8024" s="311" t="s">
        <v>23765</v>
      </c>
      <c r="C8024" s="311" t="s">
        <v>23767</v>
      </c>
      <c r="D8024" s="311" t="s">
        <v>23768</v>
      </c>
      <c r="E8024" s="311"/>
      <c r="F8024" s="311" t="s">
        <v>27</v>
      </c>
      <c r="G8024" s="311"/>
      <c r="H8024" s="311">
        <v>1.2</v>
      </c>
      <c r="I8024" s="311">
        <v>2.1</v>
      </c>
      <c r="J8024" s="311" t="s">
        <v>207</v>
      </c>
      <c r="K8024" s="311">
        <v>36.46801</v>
      </c>
      <c r="L8024" s="311">
        <v>-88.803880000000007</v>
      </c>
      <c r="M8024" s="318" t="s">
        <v>38448</v>
      </c>
      <c r="N8024" s="311" t="s">
        <v>619</v>
      </c>
      <c r="O8024" s="311" t="s">
        <v>42318</v>
      </c>
      <c r="P8024" s="311">
        <v>5</v>
      </c>
      <c r="Q8024" s="311" t="s">
        <v>28659</v>
      </c>
      <c r="R8024" s="311" t="s">
        <v>25816</v>
      </c>
      <c r="S8024" s="311" t="s">
        <v>26197</v>
      </c>
      <c r="T8024" s="311"/>
      <c r="U8024" s="311" t="s">
        <v>26198</v>
      </c>
      <c r="V8024" s="311" t="s">
        <v>26199</v>
      </c>
      <c r="AA8024" s="97" t="str">
        <v>TROUB001.2WY</v>
      </c>
    </row>
    <row r="8025" spans="1:27" s="97" customFormat="1" ht="15" customHeight="1" x14ac:dyDescent="0.35">
      <c r="A8025" s="311" t="s">
        <v>23770</v>
      </c>
      <c r="B8025" s="311" t="s">
        <v>23769</v>
      </c>
      <c r="C8025" s="311" t="s">
        <v>23771</v>
      </c>
      <c r="D8025" s="311" t="s">
        <v>23772</v>
      </c>
      <c r="E8025" s="311"/>
      <c r="F8025" s="311" t="s">
        <v>929</v>
      </c>
      <c r="G8025" s="311"/>
      <c r="H8025" s="311">
        <v>3.1</v>
      </c>
      <c r="I8025" s="311">
        <v>9.67</v>
      </c>
      <c r="J8025" s="311" t="s">
        <v>619</v>
      </c>
      <c r="K8025" s="311">
        <v>36.326689999999999</v>
      </c>
      <c r="L8025" s="311">
        <v>-89.119600000000005</v>
      </c>
      <c r="M8025" s="318" t="s">
        <v>38448</v>
      </c>
      <c r="N8025" s="311" t="s">
        <v>619</v>
      </c>
      <c r="O8025" s="311" t="s">
        <v>43165</v>
      </c>
      <c r="P8025" s="311">
        <v>5</v>
      </c>
      <c r="Q8025" s="311" t="s">
        <v>28660</v>
      </c>
      <c r="R8025" s="311" t="s">
        <v>25816</v>
      </c>
      <c r="S8025" s="311" t="s">
        <v>26197</v>
      </c>
      <c r="T8025" s="311"/>
      <c r="U8025" s="311" t="s">
        <v>26198</v>
      </c>
      <c r="V8025" s="311" t="s">
        <v>26199</v>
      </c>
      <c r="X8025" s="97" t="s">
        <v>36248</v>
      </c>
      <c r="AA8025" s="97" t="str">
        <v>TROY003.1OB</v>
      </c>
    </row>
    <row r="8026" spans="1:27" s="97" customFormat="1" ht="15" customHeight="1" x14ac:dyDescent="0.35">
      <c r="A8026" s="311" t="s">
        <v>23774</v>
      </c>
      <c r="B8026" s="311" t="s">
        <v>23773</v>
      </c>
      <c r="C8026" s="311" t="s">
        <v>23775</v>
      </c>
      <c r="D8026" s="311" t="s">
        <v>23776</v>
      </c>
      <c r="E8026" s="311"/>
      <c r="F8026" s="311" t="s">
        <v>58</v>
      </c>
      <c r="G8026" s="311"/>
      <c r="H8026" s="311">
        <v>2.2999999999999998</v>
      </c>
      <c r="I8026" s="311">
        <v>1.2</v>
      </c>
      <c r="J8026" s="311" t="s">
        <v>1480</v>
      </c>
      <c r="K8026" s="311">
        <v>35.235010000000003</v>
      </c>
      <c r="L8026" s="311">
        <v>-85.878290000000007</v>
      </c>
      <c r="M8026" s="318" t="s">
        <v>38457</v>
      </c>
      <c r="N8026" s="311" t="s">
        <v>26336</v>
      </c>
      <c r="O8026" s="311" t="s">
        <v>42394</v>
      </c>
      <c r="P8026" s="311">
        <v>2</v>
      </c>
      <c r="Q8026" s="311" t="s">
        <v>34104</v>
      </c>
      <c r="R8026" s="311" t="s">
        <v>25802</v>
      </c>
      <c r="S8026" s="311" t="s">
        <v>26197</v>
      </c>
      <c r="T8026" s="311"/>
      <c r="U8026" s="311" t="s">
        <v>26198</v>
      </c>
      <c r="V8026" s="311" t="s">
        <v>26199</v>
      </c>
      <c r="X8026" s="97" t="s">
        <v>34105</v>
      </c>
      <c r="AA8026" s="97" t="str">
        <v>TRUSS002.3GY</v>
      </c>
    </row>
    <row r="8027" spans="1:27" s="97" customFormat="1" ht="15" customHeight="1" x14ac:dyDescent="0.35">
      <c r="A8027" s="311" t="s">
        <v>23778</v>
      </c>
      <c r="B8027" s="311" t="s">
        <v>23777</v>
      </c>
      <c r="C8027" s="311" t="s">
        <v>23779</v>
      </c>
      <c r="D8027" s="311" t="s">
        <v>23780</v>
      </c>
      <c r="E8027" s="311"/>
      <c r="F8027" s="311" t="s">
        <v>58</v>
      </c>
      <c r="G8027" s="311"/>
      <c r="H8027" s="311">
        <v>2.7</v>
      </c>
      <c r="I8027" s="311">
        <v>0.92</v>
      </c>
      <c r="J8027" s="311" t="s">
        <v>454</v>
      </c>
      <c r="K8027" s="311">
        <v>35.231780000000001</v>
      </c>
      <c r="L8027" s="311">
        <v>-85.878630000000001</v>
      </c>
      <c r="M8027" s="318" t="s">
        <v>38457</v>
      </c>
      <c r="N8027" s="311" t="s">
        <v>26336</v>
      </c>
      <c r="O8027" s="311" t="s">
        <v>42394</v>
      </c>
      <c r="P8027" s="311">
        <v>2</v>
      </c>
      <c r="Q8027" s="311" t="s">
        <v>34104</v>
      </c>
      <c r="R8027" s="311" t="s">
        <v>25808</v>
      </c>
      <c r="S8027" s="311" t="s">
        <v>26197</v>
      </c>
      <c r="T8027" s="311" t="s">
        <v>28661</v>
      </c>
      <c r="U8027" s="311" t="s">
        <v>26207</v>
      </c>
      <c r="V8027" s="311" t="s">
        <v>26199</v>
      </c>
      <c r="X8027" s="97" t="s">
        <v>36249</v>
      </c>
      <c r="AA8027" s="97" t="str">
        <v>TRUSS002.7FR</v>
      </c>
    </row>
    <row r="8028" spans="1:27" s="97" customFormat="1" ht="15" customHeight="1" x14ac:dyDescent="0.35">
      <c r="A8028" s="311" t="s">
        <v>23782</v>
      </c>
      <c r="B8028" s="311" t="s">
        <v>23781</v>
      </c>
      <c r="C8028" s="311" t="s">
        <v>23783</v>
      </c>
      <c r="D8028" s="311" t="s">
        <v>23784</v>
      </c>
      <c r="E8028" s="311"/>
      <c r="F8028" s="311" t="s">
        <v>58</v>
      </c>
      <c r="G8028" s="311"/>
      <c r="H8028" s="311">
        <v>0.7</v>
      </c>
      <c r="I8028" s="311">
        <v>0.16</v>
      </c>
      <c r="J8028" s="311" t="s">
        <v>1480</v>
      </c>
      <c r="K8028" s="311">
        <v>35.237079999999999</v>
      </c>
      <c r="L8028" s="311">
        <v>-85.863669999999999</v>
      </c>
      <c r="M8028" s="318" t="s">
        <v>38457</v>
      </c>
      <c r="N8028" s="311" t="s">
        <v>26336</v>
      </c>
      <c r="O8028" s="311" t="s">
        <v>42394</v>
      </c>
      <c r="P8028" s="311">
        <v>2</v>
      </c>
      <c r="Q8028" s="311" t="s">
        <v>34104</v>
      </c>
      <c r="R8028" s="311" t="s">
        <v>25802</v>
      </c>
      <c r="S8028" s="311" t="s">
        <v>26197</v>
      </c>
      <c r="T8028" s="311"/>
      <c r="U8028" s="311" t="s">
        <v>26198</v>
      </c>
      <c r="V8028" s="311" t="s">
        <v>26199</v>
      </c>
      <c r="W8028" s="97" t="s">
        <v>23785</v>
      </c>
      <c r="X8028" s="97" t="s">
        <v>29606</v>
      </c>
      <c r="AA8028" s="97" t="str">
        <v>TRUSS1.7T0.7GY</v>
      </c>
    </row>
    <row r="8029" spans="1:27" s="97" customFormat="1" ht="15" customHeight="1" x14ac:dyDescent="0.35">
      <c r="A8029" s="311" t="s">
        <v>23787</v>
      </c>
      <c r="B8029" s="311" t="s">
        <v>23786</v>
      </c>
      <c r="C8029" s="311" t="s">
        <v>23783</v>
      </c>
      <c r="D8029" s="311" t="s">
        <v>23788</v>
      </c>
      <c r="E8029" s="311"/>
      <c r="F8029" s="311" t="s">
        <v>58</v>
      </c>
      <c r="G8029" s="311"/>
      <c r="H8029" s="311">
        <v>1.1000000000000001</v>
      </c>
      <c r="I8029" s="311">
        <v>0.05</v>
      </c>
      <c r="J8029" s="311" t="s">
        <v>1480</v>
      </c>
      <c r="K8029" s="311">
        <v>35.236600000000003</v>
      </c>
      <c r="L8029" s="311">
        <v>-85.860770000000002</v>
      </c>
      <c r="M8029" s="318" t="s">
        <v>38457</v>
      </c>
      <c r="N8029" s="311" t="s">
        <v>26336</v>
      </c>
      <c r="O8029" s="311" t="s">
        <v>42394</v>
      </c>
      <c r="P8029" s="311">
        <v>2</v>
      </c>
      <c r="Q8029" s="311" t="s">
        <v>34104</v>
      </c>
      <c r="R8029" s="311" t="s">
        <v>25802</v>
      </c>
      <c r="S8029" s="311" t="s">
        <v>26197</v>
      </c>
      <c r="T8029" s="311"/>
      <c r="U8029" s="311" t="s">
        <v>26198</v>
      </c>
      <c r="V8029" s="311" t="s">
        <v>26199</v>
      </c>
      <c r="AA8029" s="97" t="str">
        <v>TRUSS1.7T1.1GY</v>
      </c>
    </row>
    <row r="8030" spans="1:27" s="97" customFormat="1" ht="15" customHeight="1" x14ac:dyDescent="0.35">
      <c r="A8030" s="311" t="s">
        <v>23790</v>
      </c>
      <c r="B8030" s="311" t="s">
        <v>23789</v>
      </c>
      <c r="C8030" s="311" t="s">
        <v>23791</v>
      </c>
      <c r="D8030" s="311" t="s">
        <v>23792</v>
      </c>
      <c r="E8030" s="311"/>
      <c r="F8030" s="311" t="s">
        <v>28983</v>
      </c>
      <c r="G8030" s="311"/>
      <c r="H8030" s="311">
        <v>0.3</v>
      </c>
      <c r="I8030" s="311">
        <v>0.16</v>
      </c>
      <c r="J8030" s="311" t="s">
        <v>625</v>
      </c>
      <c r="K8030" s="311">
        <v>36.16601</v>
      </c>
      <c r="L8030" s="311">
        <v>-82.393020000000007</v>
      </c>
      <c r="M8030" s="318" t="s">
        <v>38387</v>
      </c>
      <c r="N8030" s="311" t="s">
        <v>26214</v>
      </c>
      <c r="O8030" s="311" t="s">
        <v>42091</v>
      </c>
      <c r="P8030" s="311">
        <v>5</v>
      </c>
      <c r="Q8030" s="311" t="s">
        <v>28662</v>
      </c>
      <c r="R8030" s="311" t="s">
        <v>25821</v>
      </c>
      <c r="S8030" s="311" t="s">
        <v>26197</v>
      </c>
      <c r="T8030" s="311"/>
      <c r="U8030" s="311" t="s">
        <v>26198</v>
      </c>
      <c r="V8030" s="311" t="s">
        <v>26204</v>
      </c>
      <c r="X8030" s="97" t="s">
        <v>36250</v>
      </c>
      <c r="AA8030" s="97" t="str">
        <v>TSPRI000.3UC</v>
      </c>
    </row>
    <row r="8031" spans="1:27" s="97" customFormat="1" ht="15" customHeight="1" x14ac:dyDescent="0.35">
      <c r="A8031" s="311" t="s">
        <v>23794</v>
      </c>
      <c r="B8031" s="311" t="s">
        <v>23793</v>
      </c>
      <c r="C8031" s="311" t="s">
        <v>23795</v>
      </c>
      <c r="D8031" s="311" t="s">
        <v>23796</v>
      </c>
      <c r="E8031" s="311"/>
      <c r="F8031" s="311" t="s">
        <v>28971</v>
      </c>
      <c r="G8031" s="311"/>
      <c r="H8031" s="311">
        <v>1.4</v>
      </c>
      <c r="I8031" s="311">
        <v>1.1000000000000001</v>
      </c>
      <c r="J8031" s="311" t="s">
        <v>3832</v>
      </c>
      <c r="K8031" s="311">
        <v>35.076160000000002</v>
      </c>
      <c r="L8031" s="311">
        <v>-88.872500000000002</v>
      </c>
      <c r="M8031" s="318" t="s">
        <v>38377</v>
      </c>
      <c r="N8031" s="311" t="s">
        <v>26200</v>
      </c>
      <c r="O8031" s="311" t="s">
        <v>42294</v>
      </c>
      <c r="P8031" s="311">
        <v>4</v>
      </c>
      <c r="Q8031" s="311" t="s">
        <v>34106</v>
      </c>
      <c r="R8031" s="311" t="s">
        <v>25828</v>
      </c>
      <c r="S8031" s="311" t="s">
        <v>26197</v>
      </c>
      <c r="T8031" s="311"/>
      <c r="U8031" s="311" t="s">
        <v>26198</v>
      </c>
      <c r="V8031" s="311" t="s">
        <v>26199</v>
      </c>
      <c r="X8031" s="97" t="s">
        <v>34057</v>
      </c>
      <c r="AA8031" s="97" t="str">
        <v>TSPRI001.4HR</v>
      </c>
    </row>
    <row r="8032" spans="1:27" s="97" customFormat="1" ht="15" customHeight="1" x14ac:dyDescent="0.35">
      <c r="A8032" s="311" t="s">
        <v>23798</v>
      </c>
      <c r="B8032" s="311" t="s">
        <v>23797</v>
      </c>
      <c r="C8032" s="311" t="s">
        <v>23799</v>
      </c>
      <c r="D8032" s="311" t="s">
        <v>23800</v>
      </c>
      <c r="E8032" s="311"/>
      <c r="F8032" s="311" t="s">
        <v>29083</v>
      </c>
      <c r="G8032" s="311"/>
      <c r="H8032" s="311">
        <v>0.6</v>
      </c>
      <c r="I8032" s="311">
        <v>4.09</v>
      </c>
      <c r="J8032" s="311" t="s">
        <v>4</v>
      </c>
      <c r="K8032" s="311">
        <v>35.244005000000001</v>
      </c>
      <c r="L8032" s="311">
        <v>-87.298958999999996</v>
      </c>
      <c r="M8032" s="318" t="s">
        <v>38376</v>
      </c>
      <c r="N8032" s="311" t="s">
        <v>26196</v>
      </c>
      <c r="O8032" s="311" t="s">
        <v>43273</v>
      </c>
      <c r="P8032" s="311">
        <v>1</v>
      </c>
      <c r="Q8032" s="311" t="s">
        <v>28664</v>
      </c>
      <c r="R8032" s="311" t="s">
        <v>25808</v>
      </c>
      <c r="S8032" s="311" t="s">
        <v>26197</v>
      </c>
      <c r="T8032" s="311"/>
      <c r="U8032" s="311" t="s">
        <v>26198</v>
      </c>
      <c r="V8032" s="311" t="s">
        <v>26199</v>
      </c>
      <c r="W8032" s="97" t="s">
        <v>23801</v>
      </c>
      <c r="X8032" s="97" t="s">
        <v>34107</v>
      </c>
      <c r="AA8032" s="97" t="str">
        <v>TTOWN000.6LW</v>
      </c>
    </row>
    <row r="8033" spans="1:27" s="97" customFormat="1" ht="15" customHeight="1" x14ac:dyDescent="0.35">
      <c r="A8033" s="311" t="s">
        <v>23803</v>
      </c>
      <c r="B8033" s="311" t="s">
        <v>23802</v>
      </c>
      <c r="C8033" s="311" t="s">
        <v>23804</v>
      </c>
      <c r="D8033" s="311" t="s">
        <v>23805</v>
      </c>
      <c r="E8033" s="311"/>
      <c r="F8033" s="311" t="s">
        <v>28994</v>
      </c>
      <c r="G8033" s="311"/>
      <c r="H8033" s="311">
        <v>0.9</v>
      </c>
      <c r="I8033" s="311">
        <v>27.49</v>
      </c>
      <c r="J8033" s="311" t="s">
        <v>359</v>
      </c>
      <c r="K8033" s="311">
        <v>35.967269999999999</v>
      </c>
      <c r="L8033" s="311">
        <v>-83.701830000000001</v>
      </c>
      <c r="M8033" s="318" t="s">
        <v>38394</v>
      </c>
      <c r="N8033" s="311" t="s">
        <v>26308</v>
      </c>
      <c r="O8033" s="311" t="s">
        <v>43065</v>
      </c>
      <c r="P8033" s="311">
        <v>5</v>
      </c>
      <c r="Q8033" s="311" t="s">
        <v>28665</v>
      </c>
      <c r="R8033" s="311" t="s">
        <v>25825</v>
      </c>
      <c r="S8033" s="311" t="s">
        <v>26197</v>
      </c>
      <c r="T8033" s="311"/>
      <c r="U8033" s="311" t="s">
        <v>26198</v>
      </c>
      <c r="V8033" s="311" t="s">
        <v>26204</v>
      </c>
      <c r="X8033" s="97" t="s">
        <v>36251</v>
      </c>
      <c r="AA8033" s="97" t="str">
        <v>TUCKA000.9KN</v>
      </c>
    </row>
    <row r="8034" spans="1:27" s="97" customFormat="1" ht="15" customHeight="1" x14ac:dyDescent="0.35">
      <c r="A8034" s="311" t="s">
        <v>23807</v>
      </c>
      <c r="B8034" s="311" t="s">
        <v>23806</v>
      </c>
      <c r="C8034" s="311" t="s">
        <v>23804</v>
      </c>
      <c r="D8034" s="311" t="s">
        <v>23808</v>
      </c>
      <c r="E8034" s="311"/>
      <c r="F8034" s="311" t="s">
        <v>28994</v>
      </c>
      <c r="G8034" s="311"/>
      <c r="H8034" s="311">
        <v>3.6</v>
      </c>
      <c r="I8034" s="311">
        <v>19.8</v>
      </c>
      <c r="J8034" s="311" t="s">
        <v>359</v>
      </c>
      <c r="K8034" s="311">
        <v>35.977600000000002</v>
      </c>
      <c r="L8034" s="311">
        <v>-83.689899999999994</v>
      </c>
      <c r="M8034" s="318" t="s">
        <v>38394</v>
      </c>
      <c r="N8034" s="311" t="s">
        <v>26308</v>
      </c>
      <c r="O8034" s="311" t="s">
        <v>43065</v>
      </c>
      <c r="P8034" s="311">
        <v>5</v>
      </c>
      <c r="Q8034" s="311" t="s">
        <v>28665</v>
      </c>
      <c r="R8034" s="311" t="s">
        <v>25825</v>
      </c>
      <c r="S8034" s="311" t="s">
        <v>26197</v>
      </c>
      <c r="T8034" s="311"/>
      <c r="U8034" s="311" t="s">
        <v>26198</v>
      </c>
      <c r="V8034" s="311" t="s">
        <v>26204</v>
      </c>
      <c r="W8034" s="97" t="s">
        <v>36252</v>
      </c>
      <c r="X8034" s="97" t="s">
        <v>30203</v>
      </c>
      <c r="AA8034" s="97" t="str">
        <v>TUCKA003.6KN</v>
      </c>
    </row>
    <row r="8035" spans="1:27" s="97" customFormat="1" ht="15" customHeight="1" x14ac:dyDescent="0.35">
      <c r="A8035" s="311" t="s">
        <v>23810</v>
      </c>
      <c r="B8035" s="311" t="s">
        <v>23809</v>
      </c>
      <c r="C8035" s="311" t="s">
        <v>23804</v>
      </c>
      <c r="D8035" s="311" t="s">
        <v>23811</v>
      </c>
      <c r="E8035" s="311"/>
      <c r="F8035" s="311" t="s">
        <v>28994</v>
      </c>
      <c r="G8035" s="311"/>
      <c r="H8035" s="311">
        <v>5.0999999999999996</v>
      </c>
      <c r="I8035" s="311">
        <v>16.11</v>
      </c>
      <c r="J8035" s="311" t="s">
        <v>359</v>
      </c>
      <c r="K8035" s="311">
        <v>35.970939999999999</v>
      </c>
      <c r="L8035" s="311">
        <v>-83.664410000000004</v>
      </c>
      <c r="M8035" s="318" t="s">
        <v>38394</v>
      </c>
      <c r="N8035" s="311" t="s">
        <v>26308</v>
      </c>
      <c r="O8035" s="311" t="s">
        <v>43065</v>
      </c>
      <c r="P8035" s="311">
        <v>5</v>
      </c>
      <c r="Q8035" s="311" t="s">
        <v>28665</v>
      </c>
      <c r="R8035" s="311" t="s">
        <v>25825</v>
      </c>
      <c r="S8035" s="311" t="s">
        <v>26197</v>
      </c>
      <c r="T8035" s="311"/>
      <c r="U8035" s="311" t="s">
        <v>26198</v>
      </c>
      <c r="V8035" s="311" t="s">
        <v>26204</v>
      </c>
      <c r="X8035" s="97" t="s">
        <v>36253</v>
      </c>
      <c r="AA8035" s="97" t="str">
        <v>TUCKA005.1KN</v>
      </c>
    </row>
    <row r="8036" spans="1:27" s="97" customFormat="1" ht="15" customHeight="1" x14ac:dyDescent="0.35">
      <c r="A8036" s="311" t="s">
        <v>23813</v>
      </c>
      <c r="B8036" s="311" t="s">
        <v>23812</v>
      </c>
      <c r="C8036" s="311" t="s">
        <v>23814</v>
      </c>
      <c r="D8036" s="311" t="s">
        <v>23815</v>
      </c>
      <c r="E8036" s="311"/>
      <c r="F8036" s="311" t="s">
        <v>29083</v>
      </c>
      <c r="G8036" s="311"/>
      <c r="H8036" s="311">
        <v>0.5</v>
      </c>
      <c r="I8036" s="311">
        <v>2.82</v>
      </c>
      <c r="J8036" s="311" t="s">
        <v>942</v>
      </c>
      <c r="K8036" s="311">
        <v>35.451667</v>
      </c>
      <c r="L8036" s="311">
        <v>-87.662778000000003</v>
      </c>
      <c r="M8036" s="318" t="s">
        <v>38391</v>
      </c>
      <c r="N8036" s="311" t="s">
        <v>26220</v>
      </c>
      <c r="O8036" s="311" t="s">
        <v>42168</v>
      </c>
      <c r="P8036" s="311">
        <v>5</v>
      </c>
      <c r="Q8036" s="311" t="s">
        <v>34108</v>
      </c>
      <c r="R8036" s="311" t="s">
        <v>25808</v>
      </c>
      <c r="S8036" s="311" t="s">
        <v>26197</v>
      </c>
      <c r="T8036" s="311"/>
      <c r="U8036" s="311" t="s">
        <v>26198</v>
      </c>
      <c r="V8036" s="311" t="s">
        <v>26199</v>
      </c>
      <c r="AA8036" s="97" t="str">
        <v>TUCKE000.5WE</v>
      </c>
    </row>
    <row r="8037" spans="1:27" s="97" customFormat="1" ht="15" customHeight="1" x14ac:dyDescent="0.35">
      <c r="A8037" s="311" t="s">
        <v>23817</v>
      </c>
      <c r="B8037" s="311" t="s">
        <v>23816</v>
      </c>
      <c r="C8037" s="311" t="s">
        <v>23818</v>
      </c>
      <c r="D8037" s="311" t="s">
        <v>23819</v>
      </c>
      <c r="E8037" s="311"/>
      <c r="F8037" s="311" t="s">
        <v>27</v>
      </c>
      <c r="G8037" s="311"/>
      <c r="H8037" s="311">
        <v>0.8</v>
      </c>
      <c r="I8037" s="311">
        <v>4.0999999999999996</v>
      </c>
      <c r="J8037" s="311" t="s">
        <v>888</v>
      </c>
      <c r="K8037" s="311">
        <v>35.855429999999998</v>
      </c>
      <c r="L8037" s="311">
        <v>-89.199129999999997</v>
      </c>
      <c r="M8037" s="318" t="s">
        <v>38429</v>
      </c>
      <c r="N8037" s="311" t="s">
        <v>26286</v>
      </c>
      <c r="O8037" s="311" t="s">
        <v>42156</v>
      </c>
      <c r="P8037" s="311">
        <v>2</v>
      </c>
      <c r="Q8037" s="311" t="s">
        <v>28666</v>
      </c>
      <c r="R8037" s="311" t="s">
        <v>25816</v>
      </c>
      <c r="S8037" s="311" t="s">
        <v>26197</v>
      </c>
      <c r="T8037" s="311"/>
      <c r="U8037" s="311" t="s">
        <v>26198</v>
      </c>
      <c r="V8037" s="311" t="s">
        <v>26199</v>
      </c>
      <c r="W8037" s="97" t="s">
        <v>23820</v>
      </c>
      <c r="X8037" s="97" t="s">
        <v>34109</v>
      </c>
      <c r="AA8037" s="97" t="str">
        <v>TUCKE000.8CK</v>
      </c>
    </row>
    <row r="8038" spans="1:27" s="97" customFormat="1" ht="15" customHeight="1" x14ac:dyDescent="0.35">
      <c r="A8038" s="311" t="s">
        <v>23822</v>
      </c>
      <c r="B8038" s="311" t="s">
        <v>23821</v>
      </c>
      <c r="C8038" s="311" t="s">
        <v>23818</v>
      </c>
      <c r="D8038" s="311" t="s">
        <v>23823</v>
      </c>
      <c r="E8038" s="311"/>
      <c r="F8038" s="311" t="s">
        <v>33</v>
      </c>
      <c r="G8038" s="311"/>
      <c r="H8038" s="311">
        <v>1.3</v>
      </c>
      <c r="I8038" s="311">
        <v>7.25</v>
      </c>
      <c r="J8038" s="311" t="s">
        <v>1600</v>
      </c>
      <c r="K8038" s="311">
        <v>35.144399999999997</v>
      </c>
      <c r="L8038" s="311">
        <v>-86.387500000000003</v>
      </c>
      <c r="M8038" s="318" t="s">
        <v>38457</v>
      </c>
      <c r="N8038" s="311" t="s">
        <v>26336</v>
      </c>
      <c r="O8038" s="311" t="s">
        <v>42144</v>
      </c>
      <c r="P8038" s="311">
        <v>2</v>
      </c>
      <c r="Q8038" s="311" t="s">
        <v>34110</v>
      </c>
      <c r="R8038" s="311" t="s">
        <v>25808</v>
      </c>
      <c r="S8038" s="311" t="s">
        <v>26197</v>
      </c>
      <c r="T8038" s="311"/>
      <c r="U8038" s="311" t="s">
        <v>26198</v>
      </c>
      <c r="V8038" s="311" t="s">
        <v>26199</v>
      </c>
      <c r="W8038" s="97" t="s">
        <v>36254</v>
      </c>
      <c r="X8038" s="97" t="s">
        <v>34644</v>
      </c>
      <c r="AA8038" s="97" t="str">
        <v>TUCKE001.3LI</v>
      </c>
    </row>
    <row r="8039" spans="1:27" s="97" customFormat="1" ht="15" customHeight="1" x14ac:dyDescent="0.35">
      <c r="A8039" s="311" t="s">
        <v>23825</v>
      </c>
      <c r="B8039" s="311" t="s">
        <v>23824</v>
      </c>
      <c r="C8039" s="311" t="s">
        <v>23826</v>
      </c>
      <c r="D8039" s="311" t="s">
        <v>23827</v>
      </c>
      <c r="E8039" s="311"/>
      <c r="F8039" s="311" t="s">
        <v>929</v>
      </c>
      <c r="G8039" s="311"/>
      <c r="H8039" s="311">
        <v>0.3</v>
      </c>
      <c r="I8039" s="311">
        <v>3.57</v>
      </c>
      <c r="J8039" s="311" t="s">
        <v>619</v>
      </c>
      <c r="K8039" s="311">
        <v>36.487000000000002</v>
      </c>
      <c r="L8039" s="311">
        <v>-89.215000000000003</v>
      </c>
      <c r="M8039" s="318" t="s">
        <v>38448</v>
      </c>
      <c r="N8039" s="311" t="s">
        <v>619</v>
      </c>
      <c r="O8039" s="311" t="s">
        <v>42385</v>
      </c>
      <c r="P8039" s="311">
        <v>5</v>
      </c>
      <c r="Q8039" s="311" t="s">
        <v>28667</v>
      </c>
      <c r="R8039" s="311" t="s">
        <v>25816</v>
      </c>
      <c r="S8039" s="311" t="s">
        <v>26197</v>
      </c>
      <c r="T8039" s="311"/>
      <c r="U8039" s="311" t="s">
        <v>26198</v>
      </c>
      <c r="V8039" s="311" t="s">
        <v>26199</v>
      </c>
      <c r="X8039" s="97" t="s">
        <v>36255</v>
      </c>
      <c r="AA8039" s="97" t="str">
        <v>TULL000.3OB</v>
      </c>
    </row>
    <row r="8040" spans="1:27" s="97" customFormat="1" ht="15" customHeight="1" x14ac:dyDescent="0.35">
      <c r="A8040" s="311" t="s">
        <v>23829</v>
      </c>
      <c r="B8040" s="311" t="s">
        <v>23828</v>
      </c>
      <c r="C8040" s="311" t="s">
        <v>8510</v>
      </c>
      <c r="D8040" s="311" t="s">
        <v>23830</v>
      </c>
      <c r="E8040" s="311"/>
      <c r="F8040" s="311" t="s">
        <v>29083</v>
      </c>
      <c r="G8040" s="311"/>
      <c r="H8040" s="311">
        <v>0.6</v>
      </c>
      <c r="I8040" s="311">
        <v>51.27</v>
      </c>
      <c r="J8040" s="311" t="s">
        <v>423</v>
      </c>
      <c r="K8040" s="311">
        <v>35.933329999999998</v>
      </c>
      <c r="L8040" s="311">
        <v>-87.73</v>
      </c>
      <c r="M8040" s="318" t="s">
        <v>38382</v>
      </c>
      <c r="N8040" s="311" t="s">
        <v>26210</v>
      </c>
      <c r="O8040" s="311" t="s">
        <v>42366</v>
      </c>
      <c r="P8040" s="311">
        <v>3</v>
      </c>
      <c r="Q8040" s="311" t="s">
        <v>27125</v>
      </c>
      <c r="R8040" s="311" t="s">
        <v>25829</v>
      </c>
      <c r="S8040" s="311" t="s">
        <v>26197</v>
      </c>
      <c r="T8040" s="311"/>
      <c r="U8040" s="311" t="s">
        <v>26198</v>
      </c>
      <c r="V8040" s="311" t="s">
        <v>26199</v>
      </c>
      <c r="X8040" s="97" t="s">
        <v>34111</v>
      </c>
      <c r="AA8040" s="97" t="str">
        <v>TUMBL000.6HU</v>
      </c>
    </row>
    <row r="8041" spans="1:27" s="97" customFormat="1" ht="15" customHeight="1" x14ac:dyDescent="0.35">
      <c r="A8041" s="311" t="s">
        <v>23832</v>
      </c>
      <c r="B8041" s="311" t="s">
        <v>23831</v>
      </c>
      <c r="C8041" s="311" t="s">
        <v>8510</v>
      </c>
      <c r="D8041" s="311" t="s">
        <v>2055</v>
      </c>
      <c r="E8041" s="311"/>
      <c r="F8041" s="311" t="s">
        <v>28985</v>
      </c>
      <c r="G8041" s="311"/>
      <c r="H8041" s="311">
        <v>0.9</v>
      </c>
      <c r="I8041" s="311">
        <v>15.36</v>
      </c>
      <c r="J8041" s="311" t="s">
        <v>301</v>
      </c>
      <c r="K8041" s="311">
        <v>35.019019999999998</v>
      </c>
      <c r="L8041" s="311">
        <v>-84.46557</v>
      </c>
      <c r="M8041" s="318" t="s">
        <v>38423</v>
      </c>
      <c r="N8041" s="311" t="s">
        <v>26269</v>
      </c>
      <c r="O8041" s="311" t="s">
        <v>42480</v>
      </c>
      <c r="P8041" s="311">
        <v>1</v>
      </c>
      <c r="Q8041" s="311" t="s">
        <v>31925</v>
      </c>
      <c r="R8041" s="311" t="s">
        <v>25802</v>
      </c>
      <c r="S8041" s="311" t="s">
        <v>26197</v>
      </c>
      <c r="T8041" s="311"/>
      <c r="U8041" s="311" t="s">
        <v>26198</v>
      </c>
      <c r="V8041" s="311" t="s">
        <v>26204</v>
      </c>
      <c r="X8041" s="97" t="s">
        <v>34112</v>
      </c>
      <c r="AA8041" s="97" t="str">
        <v>TUMBL000.9PO</v>
      </c>
    </row>
    <row r="8042" spans="1:27" s="97" customFormat="1" ht="15" customHeight="1" x14ac:dyDescent="0.35">
      <c r="A8042" s="311" t="s">
        <v>23834</v>
      </c>
      <c r="B8042" s="311" t="s">
        <v>23833</v>
      </c>
      <c r="C8042" s="311" t="s">
        <v>8510</v>
      </c>
      <c r="D8042" s="311" t="s">
        <v>23835</v>
      </c>
      <c r="E8042" s="311"/>
      <c r="F8042" s="311" t="s">
        <v>28985</v>
      </c>
      <c r="G8042" s="311"/>
      <c r="H8042" s="311">
        <v>1.7</v>
      </c>
      <c r="I8042" s="311">
        <v>13.9</v>
      </c>
      <c r="J8042" s="311" t="s">
        <v>301</v>
      </c>
      <c r="K8042" s="311">
        <v>35.014099999999999</v>
      </c>
      <c r="L8042" s="311">
        <v>-84.468800000000002</v>
      </c>
      <c r="M8042" s="318" t="s">
        <v>38423</v>
      </c>
      <c r="N8042" s="311" t="s">
        <v>26269</v>
      </c>
      <c r="O8042" s="311" t="s">
        <v>42480</v>
      </c>
      <c r="P8042" s="311">
        <v>1</v>
      </c>
      <c r="Q8042" s="311" t="s">
        <v>31925</v>
      </c>
      <c r="R8042" s="311" t="s">
        <v>25802</v>
      </c>
      <c r="S8042" s="311" t="s">
        <v>26197</v>
      </c>
      <c r="T8042" s="311"/>
      <c r="U8042" s="311" t="s">
        <v>26198</v>
      </c>
      <c r="V8042" s="311" t="s">
        <v>26204</v>
      </c>
      <c r="W8042" s="97" t="s">
        <v>36256</v>
      </c>
      <c r="X8042" s="97" t="s">
        <v>36257</v>
      </c>
      <c r="AA8042" s="97" t="str">
        <v>TUMBL001.7PO</v>
      </c>
    </row>
    <row r="8043" spans="1:27" s="97" customFormat="1" ht="15" customHeight="1" x14ac:dyDescent="0.35">
      <c r="A8043" s="311" t="s">
        <v>23837</v>
      </c>
      <c r="B8043" s="311" t="s">
        <v>23836</v>
      </c>
      <c r="C8043" s="311" t="s">
        <v>8510</v>
      </c>
      <c r="D8043" s="311" t="s">
        <v>41881</v>
      </c>
      <c r="E8043" s="311"/>
      <c r="F8043" s="311" t="s">
        <v>29083</v>
      </c>
      <c r="G8043" s="311"/>
      <c r="H8043" s="311">
        <v>2</v>
      </c>
      <c r="I8043" s="311">
        <v>45.7</v>
      </c>
      <c r="J8043" s="311" t="s">
        <v>423</v>
      </c>
      <c r="K8043" s="311">
        <v>35.941969999999998</v>
      </c>
      <c r="L8043" s="311">
        <v>-87.716250000000002</v>
      </c>
      <c r="M8043" s="318" t="s">
        <v>38382</v>
      </c>
      <c r="N8043" s="311" t="s">
        <v>26210</v>
      </c>
      <c r="O8043" s="311" t="s">
        <v>42366</v>
      </c>
      <c r="P8043" s="311">
        <v>3</v>
      </c>
      <c r="Q8043" s="311" t="s">
        <v>27125</v>
      </c>
      <c r="R8043" s="311" t="s">
        <v>25829</v>
      </c>
      <c r="S8043" s="311" t="s">
        <v>26197</v>
      </c>
      <c r="T8043" s="311"/>
      <c r="U8043" s="311" t="s">
        <v>26198</v>
      </c>
      <c r="V8043" s="311" t="s">
        <v>26199</v>
      </c>
      <c r="W8043" s="97" t="s">
        <v>41882</v>
      </c>
      <c r="AA8043" s="97" t="str">
        <v>TUMBL002.0HU</v>
      </c>
    </row>
    <row r="8044" spans="1:27" s="97" customFormat="1" ht="15" customHeight="1" x14ac:dyDescent="0.35">
      <c r="A8044" t="s">
        <v>23839</v>
      </c>
      <c r="B8044" t="s">
        <v>23838</v>
      </c>
      <c r="C8044" t="s">
        <v>8510</v>
      </c>
      <c r="D8044" t="s">
        <v>23840</v>
      </c>
      <c r="E8044"/>
      <c r="F8044" t="s">
        <v>9</v>
      </c>
      <c r="G8044"/>
      <c r="H8044">
        <v>2</v>
      </c>
      <c r="I8044">
        <v>8.41</v>
      </c>
      <c r="J8044" t="s">
        <v>207</v>
      </c>
      <c r="K8044">
        <v>36.241480000000003</v>
      </c>
      <c r="L8044">
        <v>-88.545140000000004</v>
      </c>
      <c r="M8044" s="100" t="s">
        <v>38404</v>
      </c>
      <c r="N8044" t="s">
        <v>26243</v>
      </c>
      <c r="O8044" t="s">
        <v>42532</v>
      </c>
      <c r="P8044">
        <v>5</v>
      </c>
      <c r="Q8044" t="s">
        <v>28668</v>
      </c>
      <c r="R8044" t="s">
        <v>25816</v>
      </c>
      <c r="S8044" t="s">
        <v>26197</v>
      </c>
      <c r="T8044"/>
      <c r="U8044" t="s">
        <v>26198</v>
      </c>
      <c r="V8044" t="s">
        <v>26199</v>
      </c>
      <c r="W8044" s="91"/>
      <c r="X8044" s="91"/>
      <c r="AA8044" s="97" t="str">
        <v>TUMBL002.0WY</v>
      </c>
    </row>
    <row r="8045" spans="1:27" s="97" customFormat="1" ht="15" customHeight="1" x14ac:dyDescent="0.35">
      <c r="A8045" t="s">
        <v>23842</v>
      </c>
      <c r="B8045" t="s">
        <v>23841</v>
      </c>
      <c r="C8045" t="s">
        <v>8510</v>
      </c>
      <c r="D8045" t="s">
        <v>23843</v>
      </c>
      <c r="E8045"/>
      <c r="F8045" t="s">
        <v>9</v>
      </c>
      <c r="G8045"/>
      <c r="H8045">
        <v>2.1</v>
      </c>
      <c r="I8045">
        <v>8.2100000000000009</v>
      </c>
      <c r="J8045" t="s">
        <v>207</v>
      </c>
      <c r="K8045">
        <v>36.238050000000001</v>
      </c>
      <c r="L8045">
        <v>-88.543660000000003</v>
      </c>
      <c r="M8045" s="100" t="s">
        <v>38404</v>
      </c>
      <c r="N8045" t="s">
        <v>26243</v>
      </c>
      <c r="O8045" t="s">
        <v>42532</v>
      </c>
      <c r="P8045">
        <v>5</v>
      </c>
      <c r="Q8045" t="s">
        <v>28668</v>
      </c>
      <c r="R8045" t="s">
        <v>25816</v>
      </c>
      <c r="S8045" t="s">
        <v>26197</v>
      </c>
      <c r="T8045"/>
      <c r="U8045" t="s">
        <v>26198</v>
      </c>
      <c r="V8045" t="s">
        <v>26199</v>
      </c>
      <c r="W8045" s="91"/>
      <c r="X8045" s="91"/>
      <c r="AA8045" s="97" t="str">
        <v>TUMBL002.1WY</v>
      </c>
    </row>
    <row r="8046" spans="1:27" s="97" customFormat="1" ht="15" customHeight="1" x14ac:dyDescent="0.35">
      <c r="A8046" t="s">
        <v>23845</v>
      </c>
      <c r="B8046" t="s">
        <v>23844</v>
      </c>
      <c r="C8046" t="s">
        <v>8510</v>
      </c>
      <c r="D8046" t="s">
        <v>41883</v>
      </c>
      <c r="E8046"/>
      <c r="F8046" t="s">
        <v>29083</v>
      </c>
      <c r="G8046"/>
      <c r="H8046">
        <v>3.8</v>
      </c>
      <c r="I8046">
        <v>43.53</v>
      </c>
      <c r="J8046" t="s">
        <v>423</v>
      </c>
      <c r="K8046">
        <v>35.950780000000002</v>
      </c>
      <c r="L8046">
        <v>-87.701700000000002</v>
      </c>
      <c r="M8046" s="100" t="s">
        <v>38382</v>
      </c>
      <c r="N8046" t="s">
        <v>26210</v>
      </c>
      <c r="O8046" t="s">
        <v>42366</v>
      </c>
      <c r="P8046">
        <v>3</v>
      </c>
      <c r="Q8046" t="s">
        <v>27125</v>
      </c>
      <c r="R8046" t="s">
        <v>25829</v>
      </c>
      <c r="S8046" t="s">
        <v>26197</v>
      </c>
      <c r="T8046"/>
      <c r="U8046" t="s">
        <v>26198</v>
      </c>
      <c r="V8046" t="s">
        <v>26199</v>
      </c>
      <c r="W8046" s="91" t="s">
        <v>36258</v>
      </c>
      <c r="X8046" s="91" t="s">
        <v>43401</v>
      </c>
      <c r="AA8046" s="97" t="str">
        <v>TUMBL003.8HU</v>
      </c>
    </row>
    <row r="8047" spans="1:27" s="91" customFormat="1" ht="15" customHeight="1" x14ac:dyDescent="0.35">
      <c r="A8047" s="310" t="s">
        <v>41884</v>
      </c>
      <c r="B8047" s="310" t="s">
        <v>41885</v>
      </c>
      <c r="C8047" s="310" t="s">
        <v>8510</v>
      </c>
      <c r="D8047" s="310" t="s">
        <v>41886</v>
      </c>
      <c r="E8047" s="310"/>
      <c r="F8047" s="310" t="s">
        <v>28985</v>
      </c>
      <c r="G8047" s="310"/>
      <c r="H8047" s="314">
        <v>4.2</v>
      </c>
      <c r="I8047" s="314">
        <v>9.51</v>
      </c>
      <c r="J8047" s="310" t="s">
        <v>301</v>
      </c>
      <c r="K8047" s="314">
        <v>34.993948000000003</v>
      </c>
      <c r="L8047" s="314">
        <v>-84.476169999999996</v>
      </c>
      <c r="M8047" s="314" t="s">
        <v>38423</v>
      </c>
      <c r="N8047" s="310" t="s">
        <v>26269</v>
      </c>
      <c r="O8047" s="310" t="s">
        <v>38630</v>
      </c>
      <c r="P8047" s="314">
        <v>1</v>
      </c>
      <c r="Q8047" s="310" t="s">
        <v>31925</v>
      </c>
      <c r="R8047" s="310" t="s">
        <v>25802</v>
      </c>
      <c r="S8047" s="310" t="s">
        <v>26197</v>
      </c>
      <c r="T8047" s="310"/>
      <c r="U8047" s="310" t="s">
        <v>26198</v>
      </c>
      <c r="V8047" s="310" t="s">
        <v>26204</v>
      </c>
      <c r="W8047" s="91" t="s">
        <v>41887</v>
      </c>
      <c r="X8047" s="91" t="s">
        <v>40633</v>
      </c>
      <c r="Y8047" s="97"/>
      <c r="AA8047" s="91" t="str">
        <v>TUMBL004.2PO</v>
      </c>
    </row>
    <row r="8048" spans="1:27" s="91" customFormat="1" ht="15" customHeight="1" x14ac:dyDescent="0.35">
      <c r="A8048" t="s">
        <v>23847</v>
      </c>
      <c r="B8048" t="s">
        <v>23846</v>
      </c>
      <c r="C8048" t="s">
        <v>8510</v>
      </c>
      <c r="D8048" t="s">
        <v>23848</v>
      </c>
      <c r="E8048"/>
      <c r="F8048" t="s">
        <v>29083</v>
      </c>
      <c r="G8048"/>
      <c r="H8048">
        <v>8.1999999999999993</v>
      </c>
      <c r="I8048">
        <v>20.81</v>
      </c>
      <c r="J8048" t="s">
        <v>423</v>
      </c>
      <c r="K8048">
        <v>35.9696</v>
      </c>
      <c r="L8048">
        <v>-87.649479999999997</v>
      </c>
      <c r="M8048" s="100" t="s">
        <v>38382</v>
      </c>
      <c r="N8048" t="s">
        <v>26210</v>
      </c>
      <c r="O8048" t="s">
        <v>42366</v>
      </c>
      <c r="P8048">
        <v>3</v>
      </c>
      <c r="Q8048" t="s">
        <v>27125</v>
      </c>
      <c r="R8048" t="s">
        <v>25829</v>
      </c>
      <c r="S8048" t="s">
        <v>26197</v>
      </c>
      <c r="T8048"/>
      <c r="U8048" t="s">
        <v>26198</v>
      </c>
      <c r="V8048" t="s">
        <v>26199</v>
      </c>
      <c r="X8048" s="91" t="s">
        <v>33391</v>
      </c>
      <c r="Y8048" s="97"/>
      <c r="AA8048" s="91" t="str">
        <v>TUMBL008.2HU</v>
      </c>
    </row>
    <row r="8049" spans="1:27" s="91" customFormat="1" ht="15" customHeight="1" x14ac:dyDescent="0.35">
      <c r="A8049" t="s">
        <v>29409</v>
      </c>
      <c r="B8049" t="s">
        <v>8549</v>
      </c>
      <c r="C8049" t="s">
        <v>8551</v>
      </c>
      <c r="D8049" t="s">
        <v>8552</v>
      </c>
      <c r="E8049" t="s">
        <v>26424</v>
      </c>
      <c r="F8049" t="s">
        <v>28985</v>
      </c>
      <c r="G8049"/>
      <c r="H8049">
        <v>0.1</v>
      </c>
      <c r="I8049">
        <v>0.56999999999999995</v>
      </c>
      <c r="J8049" t="s">
        <v>301</v>
      </c>
      <c r="K8049">
        <v>34.993160000000003</v>
      </c>
      <c r="L8049">
        <v>-84.485979999999998</v>
      </c>
      <c r="M8049" s="100" t="s">
        <v>38423</v>
      </c>
      <c r="N8049" t="s">
        <v>26269</v>
      </c>
      <c r="O8049" t="s">
        <v>42480</v>
      </c>
      <c r="P8049">
        <v>1</v>
      </c>
      <c r="Q8049" t="s">
        <v>34113</v>
      </c>
      <c r="R8049" t="s">
        <v>25802</v>
      </c>
      <c r="S8049" t="s">
        <v>26197</v>
      </c>
      <c r="T8049"/>
      <c r="U8049" t="s">
        <v>26198</v>
      </c>
      <c r="V8049" t="s">
        <v>26204</v>
      </c>
      <c r="W8049" s="91" t="s">
        <v>8550</v>
      </c>
      <c r="X8049" s="91" t="s">
        <v>34114</v>
      </c>
      <c r="Y8049" s="97"/>
      <c r="AA8049" s="91" t="str">
        <v>TUMBL5.0T0.1PO</v>
      </c>
    </row>
    <row r="8050" spans="1:27" s="91" customFormat="1" ht="15" customHeight="1" x14ac:dyDescent="0.35">
      <c r="A8050" t="s">
        <v>23850</v>
      </c>
      <c r="B8050" t="s">
        <v>23849</v>
      </c>
      <c r="C8050" t="s">
        <v>23851</v>
      </c>
      <c r="D8050" t="s">
        <v>23852</v>
      </c>
      <c r="E8050"/>
      <c r="F8050" t="s">
        <v>9</v>
      </c>
      <c r="G8050"/>
      <c r="H8050">
        <v>0.1</v>
      </c>
      <c r="I8050">
        <v>0.15</v>
      </c>
      <c r="J8050" t="s">
        <v>354</v>
      </c>
      <c r="K8050">
        <v>35.244230000000002</v>
      </c>
      <c r="L8050">
        <v>-88.192430000000002</v>
      </c>
      <c r="M8050" s="100" t="s">
        <v>38402</v>
      </c>
      <c r="N8050" t="s">
        <v>26242</v>
      </c>
      <c r="O8050" t="s">
        <v>42129</v>
      </c>
      <c r="P8050">
        <v>3</v>
      </c>
      <c r="Q8050" t="s">
        <v>34115</v>
      </c>
      <c r="R8050" t="s">
        <v>25816</v>
      </c>
      <c r="S8050" t="s">
        <v>26197</v>
      </c>
      <c r="T8050"/>
      <c r="U8050" t="s">
        <v>26198</v>
      </c>
      <c r="V8050" t="s">
        <v>26199</v>
      </c>
      <c r="W8050" s="91" t="s">
        <v>23853</v>
      </c>
      <c r="X8050" s="91" t="s">
        <v>36259</v>
      </c>
      <c r="Y8050" s="97"/>
      <c r="AA8050" s="91" t="str">
        <v>TURKE0.6T0.2T0.1HD</v>
      </c>
    </row>
    <row r="8051" spans="1:27" s="91" customFormat="1" ht="15" customHeight="1" x14ac:dyDescent="0.35">
      <c r="A8051" t="s">
        <v>37633</v>
      </c>
      <c r="B8051" t="s">
        <v>37634</v>
      </c>
      <c r="C8051" t="s">
        <v>23856</v>
      </c>
      <c r="D8051" t="s">
        <v>37635</v>
      </c>
      <c r="E8051"/>
      <c r="F8051" t="s">
        <v>29089</v>
      </c>
      <c r="G8051"/>
      <c r="H8051">
        <v>0.1</v>
      </c>
      <c r="I8051">
        <v>5.2</v>
      </c>
      <c r="J8051" t="s">
        <v>1870</v>
      </c>
      <c r="K8051">
        <v>34.9846</v>
      </c>
      <c r="L8051">
        <v>-86.095370000000003</v>
      </c>
      <c r="M8051" s="100" t="s">
        <v>38525</v>
      </c>
      <c r="N8051" t="s">
        <v>26419</v>
      </c>
      <c r="O8051" t="s">
        <v>43416</v>
      </c>
      <c r="P8051">
        <v>1</v>
      </c>
      <c r="Q8051" t="s">
        <v>37636</v>
      </c>
      <c r="R8051" t="s">
        <v>25808</v>
      </c>
      <c r="S8051" t="s">
        <v>27132</v>
      </c>
      <c r="T8051"/>
      <c r="U8051" t="s">
        <v>26198</v>
      </c>
      <c r="V8051" t="s">
        <v>26199</v>
      </c>
      <c r="X8051" s="91" t="s">
        <v>37637</v>
      </c>
      <c r="Y8051" s="97"/>
      <c r="AA8051" s="91" t="str">
        <v>TURKE000.1_AL</v>
      </c>
    </row>
    <row r="8052" spans="1:27" s="91" customFormat="1" ht="15" customHeight="1" x14ac:dyDescent="0.35">
      <c r="A8052" t="s">
        <v>23855</v>
      </c>
      <c r="B8052" t="s">
        <v>23854</v>
      </c>
      <c r="C8052" t="s">
        <v>23856</v>
      </c>
      <c r="D8052" t="s">
        <v>23857</v>
      </c>
      <c r="E8052"/>
      <c r="F8052" t="s">
        <v>28994</v>
      </c>
      <c r="G8052" t="s">
        <v>44</v>
      </c>
      <c r="H8052">
        <v>0.1</v>
      </c>
      <c r="I8052">
        <v>3.38</v>
      </c>
      <c r="J8052" t="s">
        <v>319</v>
      </c>
      <c r="K8052">
        <v>36.17821</v>
      </c>
      <c r="L8052">
        <v>-83.187100000000001</v>
      </c>
      <c r="M8052" s="100" t="s">
        <v>38387</v>
      </c>
      <c r="N8052" t="s">
        <v>26214</v>
      </c>
      <c r="O8052" t="s">
        <v>42273</v>
      </c>
      <c r="P8052">
        <v>5</v>
      </c>
      <c r="Q8052" t="s">
        <v>28669</v>
      </c>
      <c r="R8052" t="s">
        <v>25825</v>
      </c>
      <c r="S8052" t="s">
        <v>26197</v>
      </c>
      <c r="T8052"/>
      <c r="U8052" t="s">
        <v>26198</v>
      </c>
      <c r="V8052" t="s">
        <v>26204</v>
      </c>
      <c r="X8052" s="91" t="s">
        <v>34116</v>
      </c>
      <c r="Y8052" s="97"/>
      <c r="AA8052" s="91" t="str">
        <v>TURKE000.1HA</v>
      </c>
    </row>
    <row r="8053" spans="1:27" s="91" customFormat="1" ht="15" customHeight="1" x14ac:dyDescent="0.35">
      <c r="A8053" t="s">
        <v>23859</v>
      </c>
      <c r="B8053" t="s">
        <v>23858</v>
      </c>
      <c r="C8053" t="s">
        <v>23856</v>
      </c>
      <c r="D8053" t="s">
        <v>23860</v>
      </c>
      <c r="E8053"/>
      <c r="F8053" t="s">
        <v>29083</v>
      </c>
      <c r="G8053"/>
      <c r="H8053">
        <v>0.1</v>
      </c>
      <c r="I8053">
        <v>8.19</v>
      </c>
      <c r="J8053" t="s">
        <v>203</v>
      </c>
      <c r="K8053">
        <v>35.976799999999997</v>
      </c>
      <c r="L8053">
        <v>-87.437899999999999</v>
      </c>
      <c r="M8053" s="100" t="s">
        <v>38382</v>
      </c>
      <c r="N8053" t="s">
        <v>26210</v>
      </c>
      <c r="O8053" t="s">
        <v>42251</v>
      </c>
      <c r="P8053">
        <v>3</v>
      </c>
      <c r="Q8053" t="s">
        <v>34117</v>
      </c>
      <c r="R8053" t="s">
        <v>25808</v>
      </c>
      <c r="S8053" t="s">
        <v>26197</v>
      </c>
      <c r="T8053"/>
      <c r="U8053" t="s">
        <v>26198</v>
      </c>
      <c r="V8053" t="s">
        <v>26199</v>
      </c>
      <c r="Y8053" s="97"/>
      <c r="AA8053" s="91" t="str">
        <v>TURKE000.1HI</v>
      </c>
    </row>
    <row r="8054" spans="1:27" s="91" customFormat="1" ht="15" customHeight="1" x14ac:dyDescent="0.35">
      <c r="A8054" t="s">
        <v>36260</v>
      </c>
      <c r="B8054" t="s">
        <v>36261</v>
      </c>
      <c r="C8054" t="s">
        <v>23856</v>
      </c>
      <c r="D8054" t="s">
        <v>36262</v>
      </c>
      <c r="E8054"/>
      <c r="F8054" t="s">
        <v>28985</v>
      </c>
      <c r="G8054"/>
      <c r="H8054">
        <v>0.1</v>
      </c>
      <c r="I8054">
        <v>8</v>
      </c>
      <c r="J8054" t="s">
        <v>409</v>
      </c>
      <c r="K8054">
        <v>35.341299999999997</v>
      </c>
      <c r="L8054">
        <v>-84.191500000000005</v>
      </c>
      <c r="M8054" s="100" t="s">
        <v>38378</v>
      </c>
      <c r="N8054" t="s">
        <v>26202</v>
      </c>
      <c r="O8054" t="s">
        <v>42915</v>
      </c>
      <c r="P8054">
        <v>3</v>
      </c>
      <c r="Q8054" t="s">
        <v>36263</v>
      </c>
      <c r="R8054" t="s">
        <v>25825</v>
      </c>
      <c r="S8054" t="s">
        <v>26197</v>
      </c>
      <c r="T8054"/>
      <c r="U8054" t="s">
        <v>26198</v>
      </c>
      <c r="V8054" t="s">
        <v>26204</v>
      </c>
      <c r="Y8054" s="97"/>
      <c r="AA8054" s="91" t="str">
        <v>TURKE000.1MO</v>
      </c>
    </row>
    <row r="8055" spans="1:27" s="91" customFormat="1" ht="15" customHeight="1" x14ac:dyDescent="0.35">
      <c r="A8055" t="s">
        <v>23862</v>
      </c>
      <c r="B8055" t="s">
        <v>23861</v>
      </c>
      <c r="C8055" t="s">
        <v>23856</v>
      </c>
      <c r="D8055" t="s">
        <v>23863</v>
      </c>
      <c r="E8055"/>
      <c r="F8055" t="s">
        <v>33</v>
      </c>
      <c r="G8055"/>
      <c r="H8055">
        <v>0.2</v>
      </c>
      <c r="I8055">
        <v>6.47</v>
      </c>
      <c r="J8055" t="s">
        <v>34</v>
      </c>
      <c r="K8055">
        <v>35.702778000000002</v>
      </c>
      <c r="L8055">
        <v>-87.181388999999996</v>
      </c>
      <c r="M8055" s="100" t="s">
        <v>38382</v>
      </c>
      <c r="N8055" t="s">
        <v>26210</v>
      </c>
      <c r="O8055" t="s">
        <v>42164</v>
      </c>
      <c r="P8055">
        <v>3</v>
      </c>
      <c r="Q8055" t="s">
        <v>34118</v>
      </c>
      <c r="R8055" t="s">
        <v>25808</v>
      </c>
      <c r="S8055" t="s">
        <v>26197</v>
      </c>
      <c r="T8055"/>
      <c r="U8055" t="s">
        <v>26198</v>
      </c>
      <c r="V8055" t="s">
        <v>26199</v>
      </c>
      <c r="Y8055" s="97"/>
      <c r="AA8055" s="91" t="str">
        <v>TURKE000.2MY</v>
      </c>
    </row>
    <row r="8056" spans="1:27" s="91" customFormat="1" ht="15" customHeight="1" x14ac:dyDescent="0.35">
      <c r="A8056" t="s">
        <v>23865</v>
      </c>
      <c r="B8056" t="s">
        <v>23864</v>
      </c>
      <c r="C8056" t="s">
        <v>23856</v>
      </c>
      <c r="D8056" t="s">
        <v>23866</v>
      </c>
      <c r="E8056"/>
      <c r="F8056" t="s">
        <v>75</v>
      </c>
      <c r="G8056" t="s">
        <v>33</v>
      </c>
      <c r="H8056">
        <v>0.3</v>
      </c>
      <c r="I8056">
        <v>1.6</v>
      </c>
      <c r="J8056" t="s">
        <v>277</v>
      </c>
      <c r="K8056">
        <v>36.023333000000001</v>
      </c>
      <c r="L8056">
        <v>-86.665278000000001</v>
      </c>
      <c r="M8056" s="100" t="s">
        <v>38414</v>
      </c>
      <c r="N8056" t="s">
        <v>26254</v>
      </c>
      <c r="O8056" t="s">
        <v>42610</v>
      </c>
      <c r="P8056">
        <v>5</v>
      </c>
      <c r="Q8056" t="s">
        <v>28670</v>
      </c>
      <c r="R8056" t="s">
        <v>25829</v>
      </c>
      <c r="S8056" t="s">
        <v>26197</v>
      </c>
      <c r="T8056"/>
      <c r="U8056" t="s">
        <v>26198</v>
      </c>
      <c r="V8056" t="s">
        <v>26199</v>
      </c>
      <c r="Y8056" s="97"/>
      <c r="AA8056" s="91" t="str">
        <v>TURKE000.3DA</v>
      </c>
    </row>
    <row r="8057" spans="1:27" s="91" customFormat="1" ht="15" customHeight="1" x14ac:dyDescent="0.35">
      <c r="A8057" t="s">
        <v>23868</v>
      </c>
      <c r="B8057" t="s">
        <v>23867</v>
      </c>
      <c r="C8057" t="s">
        <v>23856</v>
      </c>
      <c r="D8057" t="s">
        <v>23869</v>
      </c>
      <c r="E8057"/>
      <c r="F8057" t="s">
        <v>44</v>
      </c>
      <c r="G8057"/>
      <c r="H8057">
        <v>0.3</v>
      </c>
      <c r="I8057">
        <v>4.21</v>
      </c>
      <c r="J8057" t="s">
        <v>1612</v>
      </c>
      <c r="K8057">
        <v>36.549700000000001</v>
      </c>
      <c r="L8057">
        <v>-83.068600000000004</v>
      </c>
      <c r="M8057" s="100" t="s">
        <v>38424</v>
      </c>
      <c r="N8057" t="s">
        <v>26272</v>
      </c>
      <c r="O8057" t="s">
        <v>42662</v>
      </c>
      <c r="P8057">
        <v>4</v>
      </c>
      <c r="Q8057" t="s">
        <v>34119</v>
      </c>
      <c r="R8057" t="s">
        <v>25821</v>
      </c>
      <c r="S8057" t="s">
        <v>26197</v>
      </c>
      <c r="T8057"/>
      <c r="U8057" t="s">
        <v>26198</v>
      </c>
      <c r="V8057" t="s">
        <v>26204</v>
      </c>
      <c r="W8057" s="91" t="s">
        <v>23870</v>
      </c>
      <c r="X8057" s="91" t="s">
        <v>34120</v>
      </c>
      <c r="Y8057" s="97"/>
      <c r="AA8057" s="91" t="str">
        <v>TURKE000.3HK</v>
      </c>
    </row>
    <row r="8058" spans="1:27" s="91" customFormat="1" ht="15" customHeight="1" x14ac:dyDescent="0.35">
      <c r="A8058" t="s">
        <v>23872</v>
      </c>
      <c r="B8058" t="s">
        <v>23871</v>
      </c>
      <c r="C8058" t="s">
        <v>23856</v>
      </c>
      <c r="D8058" t="s">
        <v>23873</v>
      </c>
      <c r="E8058"/>
      <c r="F8058" t="s">
        <v>9</v>
      </c>
      <c r="G8058"/>
      <c r="H8058">
        <v>0.4</v>
      </c>
      <c r="I8058">
        <v>4.46</v>
      </c>
      <c r="J8058" t="s">
        <v>10</v>
      </c>
      <c r="K8058">
        <v>35.184379999999997</v>
      </c>
      <c r="L8058">
        <v>-88.578059999999994</v>
      </c>
      <c r="M8058" s="100" t="s">
        <v>38377</v>
      </c>
      <c r="N8058" t="s">
        <v>26200</v>
      </c>
      <c r="O8058" t="s">
        <v>42438</v>
      </c>
      <c r="P8058">
        <v>4</v>
      </c>
      <c r="Q8058" t="s">
        <v>34121</v>
      </c>
      <c r="R8058" t="s">
        <v>25816</v>
      </c>
      <c r="S8058" t="s">
        <v>26197</v>
      </c>
      <c r="T8058"/>
      <c r="U8058" t="s">
        <v>26198</v>
      </c>
      <c r="V8058" t="s">
        <v>26199</v>
      </c>
      <c r="W8058" s="91" t="s">
        <v>23874</v>
      </c>
      <c r="X8058" s="91" t="s">
        <v>34122</v>
      </c>
      <c r="Y8058" s="97"/>
      <c r="AA8058" s="91" t="str">
        <v>TURKE000.4MC</v>
      </c>
    </row>
    <row r="8059" spans="1:27" s="91" customFormat="1" ht="15" customHeight="1" x14ac:dyDescent="0.35">
      <c r="A8059" t="s">
        <v>23876</v>
      </c>
      <c r="B8059" t="s">
        <v>23875</v>
      </c>
      <c r="C8059" t="s">
        <v>23856</v>
      </c>
      <c r="D8059" t="s">
        <v>23877</v>
      </c>
      <c r="E8059"/>
      <c r="F8059" t="s">
        <v>29086</v>
      </c>
      <c r="G8059"/>
      <c r="H8059">
        <v>0.4</v>
      </c>
      <c r="I8059">
        <v>7.59</v>
      </c>
      <c r="J8059" t="s">
        <v>826</v>
      </c>
      <c r="K8059">
        <v>36.245277000000002</v>
      </c>
      <c r="L8059">
        <v>-85.409443999999993</v>
      </c>
      <c r="M8059" s="100" t="s">
        <v>38458</v>
      </c>
      <c r="N8059" t="s">
        <v>26340</v>
      </c>
      <c r="O8059" t="s">
        <v>42116</v>
      </c>
      <c r="P8059">
        <v>5</v>
      </c>
      <c r="Q8059" t="s">
        <v>34123</v>
      </c>
      <c r="R8059" t="s">
        <v>25812</v>
      </c>
      <c r="S8059" t="s">
        <v>26197</v>
      </c>
      <c r="T8059"/>
      <c r="U8059" t="s">
        <v>26198</v>
      </c>
      <c r="V8059" t="s">
        <v>26199</v>
      </c>
      <c r="Y8059" s="97"/>
      <c r="AA8059" s="91" t="str">
        <v>TURKE000.4OV</v>
      </c>
    </row>
    <row r="8060" spans="1:27" s="91" customFormat="1" ht="15" customHeight="1" x14ac:dyDescent="0.35">
      <c r="A8060" t="s">
        <v>23879</v>
      </c>
      <c r="B8060" t="s">
        <v>23878</v>
      </c>
      <c r="C8060" t="s">
        <v>23856</v>
      </c>
      <c r="D8060" t="s">
        <v>23880</v>
      </c>
      <c r="E8060"/>
      <c r="F8060" t="s">
        <v>9</v>
      </c>
      <c r="G8060"/>
      <c r="H8060">
        <v>0.8</v>
      </c>
      <c r="I8060">
        <v>3.94</v>
      </c>
      <c r="J8060" t="s">
        <v>121</v>
      </c>
      <c r="K8060">
        <v>35.916800000000002</v>
      </c>
      <c r="L8060">
        <v>-88.1143</v>
      </c>
      <c r="M8060" s="100" t="s">
        <v>38392</v>
      </c>
      <c r="N8060" t="s">
        <v>26221</v>
      </c>
      <c r="O8060" t="s">
        <v>42646</v>
      </c>
      <c r="P8060">
        <v>3</v>
      </c>
      <c r="Q8060" t="s">
        <v>34124</v>
      </c>
      <c r="R8060" t="s">
        <v>25816</v>
      </c>
      <c r="S8060" t="s">
        <v>26197</v>
      </c>
      <c r="T8060"/>
      <c r="U8060" t="s">
        <v>26198</v>
      </c>
      <c r="V8060" t="s">
        <v>26199</v>
      </c>
      <c r="Y8060" s="97"/>
      <c r="AA8060" s="91" t="str">
        <v>TURKE000.8BN</v>
      </c>
    </row>
    <row r="8061" spans="1:27" s="91" customFormat="1" ht="15" customHeight="1" x14ac:dyDescent="0.35">
      <c r="A8061" t="s">
        <v>23882</v>
      </c>
      <c r="B8061" t="s">
        <v>23881</v>
      </c>
      <c r="C8061" t="s">
        <v>23856</v>
      </c>
      <c r="D8061" t="s">
        <v>23883</v>
      </c>
      <c r="E8061"/>
      <c r="F8061" t="s">
        <v>9</v>
      </c>
      <c r="G8061"/>
      <c r="H8061">
        <v>0.8</v>
      </c>
      <c r="I8061">
        <v>14.9</v>
      </c>
      <c r="J8061" t="s">
        <v>28</v>
      </c>
      <c r="K8061">
        <v>35.751530000000002</v>
      </c>
      <c r="L8061">
        <v>-88.836820000000003</v>
      </c>
      <c r="M8061" s="100" t="s">
        <v>38429</v>
      </c>
      <c r="N8061" t="s">
        <v>26286</v>
      </c>
      <c r="O8061" t="s">
        <v>42122</v>
      </c>
      <c r="P8061">
        <v>2</v>
      </c>
      <c r="Q8061" t="s">
        <v>28672</v>
      </c>
      <c r="R8061" t="s">
        <v>25816</v>
      </c>
      <c r="S8061" t="s">
        <v>26197</v>
      </c>
      <c r="T8061"/>
      <c r="U8061" t="s">
        <v>26198</v>
      </c>
      <c r="V8061" t="s">
        <v>26199</v>
      </c>
      <c r="W8061" s="91" t="s">
        <v>23884</v>
      </c>
      <c r="Y8061" s="97"/>
      <c r="AA8061" s="91" t="str">
        <v>TURKE000.8MN</v>
      </c>
    </row>
    <row r="8062" spans="1:27" s="91" customFormat="1" ht="15" customHeight="1" x14ac:dyDescent="0.35">
      <c r="A8062" t="s">
        <v>23886</v>
      </c>
      <c r="B8062" t="s">
        <v>23885</v>
      </c>
      <c r="C8062" t="s">
        <v>23856</v>
      </c>
      <c r="D8062" t="s">
        <v>23887</v>
      </c>
      <c r="E8062"/>
      <c r="F8062" t="s">
        <v>9</v>
      </c>
      <c r="G8062"/>
      <c r="H8062">
        <v>1</v>
      </c>
      <c r="I8062">
        <v>19.329999999999998</v>
      </c>
      <c r="J8062" t="s">
        <v>4536</v>
      </c>
      <c r="K8062">
        <v>35.476059999999997</v>
      </c>
      <c r="L8062">
        <v>-88.684489999999997</v>
      </c>
      <c r="M8062" s="100" t="s">
        <v>38381</v>
      </c>
      <c r="N8062" t="s">
        <v>26209</v>
      </c>
      <c r="O8062" t="s">
        <v>42425</v>
      </c>
      <c r="P8062">
        <v>1</v>
      </c>
      <c r="Q8062" t="s">
        <v>34125</v>
      </c>
      <c r="R8062" t="s">
        <v>25816</v>
      </c>
      <c r="S8062" t="s">
        <v>26197</v>
      </c>
      <c r="T8062"/>
      <c r="U8062" t="s">
        <v>26198</v>
      </c>
      <c r="V8062" t="s">
        <v>26199</v>
      </c>
      <c r="Y8062" s="97"/>
      <c r="AA8062" s="91" t="str">
        <v>TURKE001.0CS</v>
      </c>
    </row>
    <row r="8063" spans="1:27" s="91" customFormat="1" ht="15" customHeight="1" x14ac:dyDescent="0.35">
      <c r="A8063" s="311" t="s">
        <v>23889</v>
      </c>
      <c r="B8063" s="311" t="s">
        <v>23888</v>
      </c>
      <c r="C8063" s="311" t="s">
        <v>23856</v>
      </c>
      <c r="D8063" s="311" t="s">
        <v>23890</v>
      </c>
      <c r="E8063" s="311"/>
      <c r="F8063" s="311" t="s">
        <v>9</v>
      </c>
      <c r="G8063" s="311"/>
      <c r="H8063" s="311">
        <v>1.1000000000000001</v>
      </c>
      <c r="I8063" s="311">
        <v>11.27</v>
      </c>
      <c r="J8063" s="311" t="s">
        <v>194</v>
      </c>
      <c r="K8063" s="311">
        <v>35.592399999999998</v>
      </c>
      <c r="L8063" s="311">
        <v>-88.144300000000001</v>
      </c>
      <c r="M8063" s="318" t="s">
        <v>38402</v>
      </c>
      <c r="N8063" s="311" t="s">
        <v>26242</v>
      </c>
      <c r="O8063" s="311" t="s">
        <v>43301</v>
      </c>
      <c r="P8063" s="311">
        <v>3</v>
      </c>
      <c r="Q8063" s="311" t="s">
        <v>28673</v>
      </c>
      <c r="R8063" s="311" t="s">
        <v>25816</v>
      </c>
      <c r="S8063" s="311" t="s">
        <v>26197</v>
      </c>
      <c r="T8063" s="311"/>
      <c r="U8063" s="311" t="s">
        <v>26198</v>
      </c>
      <c r="V8063" s="311" t="s">
        <v>26199</v>
      </c>
      <c r="W8063" s="97" t="s">
        <v>36264</v>
      </c>
      <c r="X8063" s="97"/>
      <c r="Y8063" s="97"/>
      <c r="AA8063" s="91" t="str">
        <v>TURKE001.1DE</v>
      </c>
    </row>
    <row r="8064" spans="1:27" s="91" customFormat="1" ht="15" customHeight="1" x14ac:dyDescent="0.35">
      <c r="A8064" s="311" t="s">
        <v>23892</v>
      </c>
      <c r="B8064" s="311" t="s">
        <v>23891</v>
      </c>
      <c r="C8064" s="311" t="s">
        <v>23856</v>
      </c>
      <c r="D8064" s="311" t="s">
        <v>23893</v>
      </c>
      <c r="E8064" s="311"/>
      <c r="F8064" s="311" t="s">
        <v>44</v>
      </c>
      <c r="G8064" s="311"/>
      <c r="H8064" s="311">
        <v>1.3</v>
      </c>
      <c r="I8064" s="311">
        <v>15.5</v>
      </c>
      <c r="J8064" s="311" t="s">
        <v>319</v>
      </c>
      <c r="K8064" s="311">
        <v>36.283482399999997</v>
      </c>
      <c r="L8064" s="311">
        <v>-83.291328429999993</v>
      </c>
      <c r="M8064" s="318" t="s">
        <v>38388</v>
      </c>
      <c r="N8064" s="311" t="s">
        <v>18813</v>
      </c>
      <c r="O8064" s="311" t="s">
        <v>43060</v>
      </c>
      <c r="P8064" s="311">
        <v>4</v>
      </c>
      <c r="Q8064" s="311" t="s">
        <v>31823</v>
      </c>
      <c r="R8064" s="311" t="s">
        <v>25825</v>
      </c>
      <c r="S8064" s="311" t="s">
        <v>26197</v>
      </c>
      <c r="T8064" s="311"/>
      <c r="U8064" s="311" t="s">
        <v>26198</v>
      </c>
      <c r="V8064" s="311" t="s">
        <v>26204</v>
      </c>
      <c r="W8064" s="97" t="s">
        <v>36265</v>
      </c>
      <c r="X8064" s="97"/>
      <c r="Y8064" s="97"/>
      <c r="AA8064" s="91" t="str">
        <v>TURKE001.3HA</v>
      </c>
    </row>
    <row r="8065" spans="1:27" s="91" customFormat="1" ht="15" customHeight="1" x14ac:dyDescent="0.35">
      <c r="A8065" s="311" t="s">
        <v>23895</v>
      </c>
      <c r="B8065" s="311" t="s">
        <v>23894</v>
      </c>
      <c r="C8065" s="311" t="s">
        <v>23896</v>
      </c>
      <c r="D8065" s="311" t="s">
        <v>23897</v>
      </c>
      <c r="E8065" s="311"/>
      <c r="F8065" s="311" t="s">
        <v>9</v>
      </c>
      <c r="G8065" s="311"/>
      <c r="H8065" s="311">
        <v>1.4</v>
      </c>
      <c r="I8065" s="311">
        <v>3.5</v>
      </c>
      <c r="J8065" s="311" t="s">
        <v>28</v>
      </c>
      <c r="K8065" s="311">
        <v>35.501829999999998</v>
      </c>
      <c r="L8065" s="311">
        <v>-89.042299999999997</v>
      </c>
      <c r="M8065" s="318" t="s">
        <v>38450</v>
      </c>
      <c r="N8065" s="311" t="s">
        <v>26319</v>
      </c>
      <c r="O8065" s="311" t="s">
        <v>43293</v>
      </c>
      <c r="P8065" s="311">
        <v>4</v>
      </c>
      <c r="Q8065" s="311" t="s">
        <v>28674</v>
      </c>
      <c r="R8065" s="311" t="s">
        <v>25816</v>
      </c>
      <c r="S8065" s="311" t="s">
        <v>26197</v>
      </c>
      <c r="T8065" s="311"/>
      <c r="U8065" s="311" t="s">
        <v>26198</v>
      </c>
      <c r="V8065" s="311" t="s">
        <v>26199</v>
      </c>
      <c r="W8065" s="97"/>
      <c r="X8065" s="97"/>
      <c r="Y8065" s="97"/>
      <c r="AA8065" s="91" t="str">
        <v>TURKE001.4MN</v>
      </c>
    </row>
    <row r="8066" spans="1:27" s="97" customFormat="1" ht="15" customHeight="1" x14ac:dyDescent="0.35">
      <c r="A8066" s="311" t="s">
        <v>23899</v>
      </c>
      <c r="B8066" s="311" t="s">
        <v>23898</v>
      </c>
      <c r="C8066" s="311" t="s">
        <v>23856</v>
      </c>
      <c r="D8066" s="311" t="s">
        <v>23900</v>
      </c>
      <c r="E8066" s="311"/>
      <c r="F8066" s="311" t="s">
        <v>44</v>
      </c>
      <c r="G8066" s="311"/>
      <c r="H8066" s="311">
        <v>1.7</v>
      </c>
      <c r="I8066" s="311">
        <v>5.28</v>
      </c>
      <c r="J8066" s="311" t="s">
        <v>319</v>
      </c>
      <c r="K8066" s="311">
        <v>36.243200000000002</v>
      </c>
      <c r="L8066" s="311">
        <v>-83.2958</v>
      </c>
      <c r="M8066" s="318" t="s">
        <v>38388</v>
      </c>
      <c r="N8066" s="311" t="s">
        <v>18813</v>
      </c>
      <c r="O8066" s="311" t="s">
        <v>43399</v>
      </c>
      <c r="P8066" s="311">
        <v>4</v>
      </c>
      <c r="Q8066" s="311" t="s">
        <v>34126</v>
      </c>
      <c r="R8066" s="311" t="s">
        <v>25825</v>
      </c>
      <c r="S8066" s="311" t="s">
        <v>26197</v>
      </c>
      <c r="T8066" s="311"/>
      <c r="U8066" s="311" t="s">
        <v>26198</v>
      </c>
      <c r="V8066" s="311" t="s">
        <v>26204</v>
      </c>
      <c r="X8066" s="97" t="s">
        <v>34127</v>
      </c>
      <c r="AA8066" s="97" t="str">
        <v>TURKE001.7HA</v>
      </c>
    </row>
    <row r="8067" spans="1:27" s="97" customFormat="1" ht="15" customHeight="1" x14ac:dyDescent="0.35">
      <c r="A8067" t="s">
        <v>23902</v>
      </c>
      <c r="B8067" t="s">
        <v>23901</v>
      </c>
      <c r="C8067" t="s">
        <v>23856</v>
      </c>
      <c r="D8067" t="s">
        <v>23903</v>
      </c>
      <c r="E8067"/>
      <c r="F8067" t="s">
        <v>44</v>
      </c>
      <c r="G8067"/>
      <c r="H8067">
        <v>2.6</v>
      </c>
      <c r="I8067">
        <v>7.04</v>
      </c>
      <c r="J8067" t="s">
        <v>359</v>
      </c>
      <c r="K8067">
        <v>35.883420000000001</v>
      </c>
      <c r="L8067">
        <v>-84.153989999999993</v>
      </c>
      <c r="M8067" s="100" t="s">
        <v>38415</v>
      </c>
      <c r="N8067" t="s">
        <v>26602</v>
      </c>
      <c r="O8067" t="s">
        <v>42501</v>
      </c>
      <c r="P8067">
        <v>2</v>
      </c>
      <c r="Q8067" t="s">
        <v>28675</v>
      </c>
      <c r="R8067" t="s">
        <v>25825</v>
      </c>
      <c r="S8067" t="s">
        <v>26197</v>
      </c>
      <c r="T8067"/>
      <c r="U8067" t="s">
        <v>26198</v>
      </c>
      <c r="V8067" t="s">
        <v>26204</v>
      </c>
      <c r="W8067" s="91"/>
      <c r="X8067" s="91" t="s">
        <v>36266</v>
      </c>
      <c r="AA8067" s="97" t="str">
        <v>TURKE002.6KN</v>
      </c>
    </row>
    <row r="8068" spans="1:27" s="97" customFormat="1" ht="15" customHeight="1" x14ac:dyDescent="0.35">
      <c r="A8068" t="s">
        <v>23905</v>
      </c>
      <c r="B8068" t="s">
        <v>23904</v>
      </c>
      <c r="C8068" t="s">
        <v>23856</v>
      </c>
      <c r="D8068" t="s">
        <v>23906</v>
      </c>
      <c r="E8068"/>
      <c r="F8068" t="s">
        <v>29083</v>
      </c>
      <c r="G8068"/>
      <c r="H8068">
        <v>3</v>
      </c>
      <c r="I8068">
        <v>9.8000000000000007</v>
      </c>
      <c r="J8068" t="s">
        <v>423</v>
      </c>
      <c r="K8068">
        <v>36.209167000000001</v>
      </c>
      <c r="L8068">
        <v>-87.892222000000004</v>
      </c>
      <c r="M8068" s="100" t="s">
        <v>38392</v>
      </c>
      <c r="N8068" t="s">
        <v>26221</v>
      </c>
      <c r="O8068" t="s">
        <v>42500</v>
      </c>
      <c r="P8068">
        <v>3</v>
      </c>
      <c r="Q8068" t="s">
        <v>34128</v>
      </c>
      <c r="R8068" t="s">
        <v>25829</v>
      </c>
      <c r="S8068" t="s">
        <v>26197</v>
      </c>
      <c r="T8068"/>
      <c r="U8068" t="s">
        <v>26198</v>
      </c>
      <c r="V8068" t="s">
        <v>26199</v>
      </c>
      <c r="W8068" s="91" t="s">
        <v>36267</v>
      </c>
      <c r="X8068" s="91"/>
      <c r="AA8068" s="97" t="str">
        <v>TURKE003.0HU</v>
      </c>
    </row>
    <row r="8069" spans="1:27" s="97" customFormat="1" ht="15" customHeight="1" x14ac:dyDescent="0.35">
      <c r="A8069" t="s">
        <v>23908</v>
      </c>
      <c r="B8069" t="s">
        <v>23907</v>
      </c>
      <c r="C8069" t="s">
        <v>23856</v>
      </c>
      <c r="D8069" t="s">
        <v>23909</v>
      </c>
      <c r="E8069"/>
      <c r="F8069" t="s">
        <v>44</v>
      </c>
      <c r="G8069"/>
      <c r="H8069">
        <v>3</v>
      </c>
      <c r="I8069">
        <v>9.9</v>
      </c>
      <c r="J8069" t="s">
        <v>359</v>
      </c>
      <c r="K8069">
        <v>35.889899999999997</v>
      </c>
      <c r="L8069">
        <v>-84.1494</v>
      </c>
      <c r="M8069" s="100" t="s">
        <v>38415</v>
      </c>
      <c r="N8069" t="s">
        <v>26602</v>
      </c>
      <c r="O8069" t="s">
        <v>42501</v>
      </c>
      <c r="P8069">
        <v>2</v>
      </c>
      <c r="Q8069" t="s">
        <v>28675</v>
      </c>
      <c r="R8069" t="s">
        <v>25825</v>
      </c>
      <c r="S8069" t="s">
        <v>26197</v>
      </c>
      <c r="T8069"/>
      <c r="U8069" t="s">
        <v>26198</v>
      </c>
      <c r="V8069" t="s">
        <v>26204</v>
      </c>
      <c r="W8069" s="91" t="s">
        <v>36268</v>
      </c>
      <c r="X8069" s="91" t="s">
        <v>30526</v>
      </c>
      <c r="AA8069" s="97" t="str">
        <v>TURKE003.0KN</v>
      </c>
    </row>
    <row r="8070" spans="1:27" s="91" customFormat="1" ht="15" customHeight="1" x14ac:dyDescent="0.35">
      <c r="A8070" t="s">
        <v>23911</v>
      </c>
      <c r="B8070" t="s">
        <v>23910</v>
      </c>
      <c r="C8070" t="s">
        <v>23856</v>
      </c>
      <c r="D8070" t="s">
        <v>11792</v>
      </c>
      <c r="E8070"/>
      <c r="F8070" t="s">
        <v>9</v>
      </c>
      <c r="G8070"/>
      <c r="H8070">
        <v>3.1</v>
      </c>
      <c r="I8070">
        <v>53.51</v>
      </c>
      <c r="J8070" t="s">
        <v>354</v>
      </c>
      <c r="K8070">
        <v>35.229399999999998</v>
      </c>
      <c r="L8070">
        <v>-88.193700000000007</v>
      </c>
      <c r="M8070" s="100" t="s">
        <v>38402</v>
      </c>
      <c r="N8070" t="s">
        <v>26242</v>
      </c>
      <c r="O8070" t="s">
        <v>42129</v>
      </c>
      <c r="P8070">
        <v>3</v>
      </c>
      <c r="Q8070" t="s">
        <v>34129</v>
      </c>
      <c r="R8070" t="s">
        <v>25816</v>
      </c>
      <c r="S8070" t="s">
        <v>26197</v>
      </c>
      <c r="T8070"/>
      <c r="U8070" t="s">
        <v>26198</v>
      </c>
      <c r="V8070" t="s">
        <v>26199</v>
      </c>
      <c r="W8070" s="91" t="s">
        <v>36269</v>
      </c>
      <c r="Y8070" s="97"/>
      <c r="AA8070" s="91" t="str">
        <v>TURKE003.1HD</v>
      </c>
    </row>
    <row r="8071" spans="1:27" s="91" customFormat="1" ht="15" customHeight="1" x14ac:dyDescent="0.35">
      <c r="A8071" t="s">
        <v>23913</v>
      </c>
      <c r="B8071" t="s">
        <v>23912</v>
      </c>
      <c r="C8071" t="s">
        <v>23856</v>
      </c>
      <c r="D8071" t="s">
        <v>23914</v>
      </c>
      <c r="E8071"/>
      <c r="F8071" t="s">
        <v>44</v>
      </c>
      <c r="G8071"/>
      <c r="H8071">
        <v>3.4</v>
      </c>
      <c r="I8071">
        <v>4.12</v>
      </c>
      <c r="J8071" t="s">
        <v>319</v>
      </c>
      <c r="K8071">
        <v>36.221622000000004</v>
      </c>
      <c r="L8071">
        <v>-83.297165000000007</v>
      </c>
      <c r="M8071" s="100" t="s">
        <v>38388</v>
      </c>
      <c r="N8071" t="s">
        <v>18813</v>
      </c>
      <c r="O8071" t="s">
        <v>43399</v>
      </c>
      <c r="P8071">
        <v>4</v>
      </c>
      <c r="Q8071" t="s">
        <v>34126</v>
      </c>
      <c r="R8071" t="s">
        <v>25825</v>
      </c>
      <c r="S8071" t="s">
        <v>26197</v>
      </c>
      <c r="T8071"/>
      <c r="U8071" t="s">
        <v>26198</v>
      </c>
      <c r="V8071" t="s">
        <v>26204</v>
      </c>
      <c r="Y8071" s="97"/>
      <c r="AA8071" s="91" t="str">
        <v>TURKE003.4HA</v>
      </c>
    </row>
    <row r="8072" spans="1:27" s="91" customFormat="1" ht="15" customHeight="1" x14ac:dyDescent="0.35">
      <c r="A8072" s="97" t="s">
        <v>40405</v>
      </c>
      <c r="B8072" s="97" t="s">
        <v>40406</v>
      </c>
      <c r="C8072" s="97" t="s">
        <v>23856</v>
      </c>
      <c r="D8072" s="97" t="s">
        <v>40407</v>
      </c>
      <c r="E8072" s="97"/>
      <c r="F8072" s="97" t="s">
        <v>44</v>
      </c>
      <c r="G8072" s="97"/>
      <c r="H8072" s="98">
        <v>4</v>
      </c>
      <c r="I8072" s="98">
        <v>5.9</v>
      </c>
      <c r="J8072" s="97" t="s">
        <v>359</v>
      </c>
      <c r="K8072" s="98">
        <v>35.897599999999997</v>
      </c>
      <c r="L8072" s="98">
        <v>-84.141099999999994</v>
      </c>
      <c r="M8072" s="98" t="s">
        <v>38415</v>
      </c>
      <c r="N8072" s="97" t="s">
        <v>26602</v>
      </c>
      <c r="O8072" s="97" t="s">
        <v>40408</v>
      </c>
      <c r="P8072" s="98">
        <v>2</v>
      </c>
      <c r="Q8072" s="97" t="s">
        <v>28675</v>
      </c>
      <c r="R8072" s="97" t="s">
        <v>25825</v>
      </c>
      <c r="S8072" s="97" t="s">
        <v>26197</v>
      </c>
      <c r="T8072" s="97"/>
      <c r="U8072" s="97" t="s">
        <v>26198</v>
      </c>
      <c r="V8072" s="97" t="s">
        <v>26204</v>
      </c>
      <c r="W8072" s="97"/>
      <c r="X8072" s="97" t="s">
        <v>39263</v>
      </c>
      <c r="Y8072" s="97"/>
      <c r="AA8072" s="91" t="str">
        <v>TURKE004.0KN</v>
      </c>
    </row>
    <row r="8073" spans="1:27" s="91" customFormat="1" ht="15" customHeight="1" x14ac:dyDescent="0.35">
      <c r="A8073" s="311" t="s">
        <v>36783</v>
      </c>
      <c r="B8073" s="311" t="s">
        <v>36784</v>
      </c>
      <c r="C8073" s="311" t="s">
        <v>23856</v>
      </c>
      <c r="D8073" s="311" t="s">
        <v>36785</v>
      </c>
      <c r="E8073" s="311"/>
      <c r="F8073" s="311" t="s">
        <v>44</v>
      </c>
      <c r="G8073" s="311"/>
      <c r="H8073" s="311">
        <v>4.8</v>
      </c>
      <c r="I8073" s="311">
        <v>1.5</v>
      </c>
      <c r="J8073" s="311" t="s">
        <v>359</v>
      </c>
      <c r="K8073" s="311">
        <v>35.907620000000001</v>
      </c>
      <c r="L8073" s="311">
        <v>-84.149299999999997</v>
      </c>
      <c r="M8073" s="318" t="s">
        <v>38415</v>
      </c>
      <c r="N8073" s="311" t="s">
        <v>26602</v>
      </c>
      <c r="O8073" s="311" t="s">
        <v>42501</v>
      </c>
      <c r="P8073" s="311">
        <v>2</v>
      </c>
      <c r="Q8073" s="311" t="s">
        <v>28675</v>
      </c>
      <c r="R8073" s="311" t="s">
        <v>25825</v>
      </c>
      <c r="S8073" s="311" t="s">
        <v>26197</v>
      </c>
      <c r="T8073" s="311"/>
      <c r="U8073" s="311" t="s">
        <v>26198</v>
      </c>
      <c r="V8073" s="311" t="s">
        <v>26204</v>
      </c>
      <c r="W8073" s="97"/>
      <c r="X8073" s="97" t="s">
        <v>40409</v>
      </c>
      <c r="Y8073" s="97"/>
      <c r="AA8073" s="91" t="str">
        <v>TURKE004.8KN</v>
      </c>
    </row>
    <row r="8074" spans="1:27" s="91" customFormat="1" ht="15" customHeight="1" x14ac:dyDescent="0.35">
      <c r="A8074" s="311" t="s">
        <v>23916</v>
      </c>
      <c r="B8074" s="311" t="s">
        <v>23915</v>
      </c>
      <c r="C8074" s="311" t="s">
        <v>23856</v>
      </c>
      <c r="D8074" s="311" t="s">
        <v>23917</v>
      </c>
      <c r="E8074" s="311"/>
      <c r="F8074" s="311" t="s">
        <v>44</v>
      </c>
      <c r="G8074" s="311"/>
      <c r="H8074" s="311">
        <v>4.9000000000000004</v>
      </c>
      <c r="I8074" s="311">
        <v>1.68</v>
      </c>
      <c r="J8074" s="311" t="s">
        <v>319</v>
      </c>
      <c r="K8074" s="311">
        <v>36.204729999999998</v>
      </c>
      <c r="L8074" s="311">
        <v>-83.289696000000006</v>
      </c>
      <c r="M8074" s="318" t="s">
        <v>38388</v>
      </c>
      <c r="N8074" s="311" t="s">
        <v>18813</v>
      </c>
      <c r="O8074" s="311" t="s">
        <v>43399</v>
      </c>
      <c r="P8074" s="311">
        <v>4</v>
      </c>
      <c r="Q8074" s="311" t="s">
        <v>34126</v>
      </c>
      <c r="R8074" s="311" t="s">
        <v>25825</v>
      </c>
      <c r="S8074" s="311" t="s">
        <v>26197</v>
      </c>
      <c r="T8074" s="311"/>
      <c r="U8074" s="311" t="s">
        <v>26198</v>
      </c>
      <c r="V8074" s="311" t="s">
        <v>26204</v>
      </c>
      <c r="W8074" s="97"/>
      <c r="X8074" s="97"/>
      <c r="Y8074" s="97"/>
      <c r="AA8074" s="91" t="str">
        <v>TURKE004.9HA</v>
      </c>
    </row>
    <row r="8075" spans="1:27" s="97" customFormat="1" ht="15" customHeight="1" x14ac:dyDescent="0.35">
      <c r="A8075" s="97" t="s">
        <v>40410</v>
      </c>
      <c r="B8075" s="97" t="s">
        <v>40411</v>
      </c>
      <c r="C8075" s="97" t="s">
        <v>23856</v>
      </c>
      <c r="D8075" s="97" t="s">
        <v>40412</v>
      </c>
      <c r="F8075" s="97" t="s">
        <v>44</v>
      </c>
      <c r="H8075" s="98">
        <v>5.0999999999999996</v>
      </c>
      <c r="I8075" s="98">
        <v>1.5</v>
      </c>
      <c r="J8075" s="97" t="s">
        <v>359</v>
      </c>
      <c r="K8075" s="98">
        <v>35.910600000000002</v>
      </c>
      <c r="L8075" s="98">
        <v>-84.147940000000006</v>
      </c>
      <c r="M8075" s="98" t="s">
        <v>38415</v>
      </c>
      <c r="N8075" s="97" t="s">
        <v>26602</v>
      </c>
      <c r="O8075" s="97" t="s">
        <v>40408</v>
      </c>
      <c r="P8075" s="98">
        <v>2</v>
      </c>
      <c r="Q8075" s="97" t="s">
        <v>28675</v>
      </c>
      <c r="R8075" s="97" t="s">
        <v>25825</v>
      </c>
      <c r="S8075" s="97" t="s">
        <v>26197</v>
      </c>
      <c r="U8075" s="97" t="s">
        <v>26198</v>
      </c>
      <c r="V8075" s="97" t="s">
        <v>26204</v>
      </c>
      <c r="X8075" s="97" t="s">
        <v>39263</v>
      </c>
      <c r="AA8075" s="97" t="str">
        <v>TURKE005.1KN</v>
      </c>
    </row>
    <row r="8076" spans="1:27" s="97" customFormat="1" ht="15" customHeight="1" x14ac:dyDescent="0.35">
      <c r="A8076" s="311" t="s">
        <v>23919</v>
      </c>
      <c r="B8076" s="311" t="s">
        <v>23918</v>
      </c>
      <c r="C8076" s="311" t="s">
        <v>23856</v>
      </c>
      <c r="D8076" s="311" t="s">
        <v>23920</v>
      </c>
      <c r="E8076" s="311"/>
      <c r="F8076" s="311" t="s">
        <v>28977</v>
      </c>
      <c r="G8076" s="311"/>
      <c r="H8076" s="311">
        <v>9</v>
      </c>
      <c r="I8076" s="311">
        <v>25.2</v>
      </c>
      <c r="J8076" s="311" t="s">
        <v>354</v>
      </c>
      <c r="K8076" s="311">
        <v>35.209180000000003</v>
      </c>
      <c r="L8076" s="311">
        <v>-88.137010000000004</v>
      </c>
      <c r="M8076" s="318" t="s">
        <v>38402</v>
      </c>
      <c r="N8076" s="311" t="s">
        <v>26242</v>
      </c>
      <c r="O8076" s="311" t="s">
        <v>42129</v>
      </c>
      <c r="P8076" s="311">
        <v>3</v>
      </c>
      <c r="Q8076" s="311" t="s">
        <v>34129</v>
      </c>
      <c r="R8076" s="311" t="s">
        <v>25816</v>
      </c>
      <c r="S8076" s="311" t="s">
        <v>26197</v>
      </c>
      <c r="T8076" s="311"/>
      <c r="U8076" s="311" t="s">
        <v>26198</v>
      </c>
      <c r="V8076" s="311" t="s">
        <v>26199</v>
      </c>
      <c r="AA8076" s="97" t="str">
        <v>TURKE009.0HD</v>
      </c>
    </row>
    <row r="8077" spans="1:27" s="97" customFormat="1" ht="15" customHeight="1" x14ac:dyDescent="0.35">
      <c r="A8077" s="311" t="s">
        <v>23922</v>
      </c>
      <c r="B8077" s="311" t="s">
        <v>23921</v>
      </c>
      <c r="C8077" s="311" t="s">
        <v>23856</v>
      </c>
      <c r="D8077" s="311" t="s">
        <v>23923</v>
      </c>
      <c r="E8077" s="311"/>
      <c r="F8077" s="311" t="s">
        <v>28977</v>
      </c>
      <c r="G8077" s="311"/>
      <c r="H8077" s="311">
        <v>13.6</v>
      </c>
      <c r="I8077" s="311">
        <v>7.1</v>
      </c>
      <c r="J8077" s="311" t="s">
        <v>354</v>
      </c>
      <c r="K8077" s="311">
        <v>35.169440000000002</v>
      </c>
      <c r="L8077" s="311">
        <v>-88.094719999999995</v>
      </c>
      <c r="M8077" s="318" t="s">
        <v>38402</v>
      </c>
      <c r="N8077" s="311" t="s">
        <v>26242</v>
      </c>
      <c r="O8077" s="311" t="s">
        <v>42129</v>
      </c>
      <c r="P8077" s="311">
        <v>3</v>
      </c>
      <c r="Q8077" s="311" t="s">
        <v>34129</v>
      </c>
      <c r="R8077" s="311" t="s">
        <v>25816</v>
      </c>
      <c r="S8077" s="311" t="s">
        <v>26197</v>
      </c>
      <c r="T8077" s="311"/>
      <c r="U8077" s="311" t="s">
        <v>26198</v>
      </c>
      <c r="V8077" s="311" t="s">
        <v>26199</v>
      </c>
      <c r="W8077" s="97" t="s">
        <v>23924</v>
      </c>
      <c r="X8077" s="97" t="s">
        <v>34130</v>
      </c>
      <c r="AA8077" s="97" t="str">
        <v>TURKE013.6HD</v>
      </c>
    </row>
    <row r="8078" spans="1:27" s="97" customFormat="1" ht="15" customHeight="1" x14ac:dyDescent="0.35">
      <c r="A8078" s="97" t="s">
        <v>40413</v>
      </c>
      <c r="B8078" s="97" t="s">
        <v>40414</v>
      </c>
      <c r="C8078" s="97" t="s">
        <v>40415</v>
      </c>
      <c r="D8078" s="97" t="s">
        <v>40416</v>
      </c>
      <c r="F8078" s="97" t="s">
        <v>44</v>
      </c>
      <c r="H8078" s="98">
        <v>0.1</v>
      </c>
      <c r="I8078" s="98">
        <v>1</v>
      </c>
      <c r="J8078" s="97" t="s">
        <v>359</v>
      </c>
      <c r="K8078" s="98">
        <v>35.900129999999997</v>
      </c>
      <c r="L8078" s="98">
        <v>-84.139430000000004</v>
      </c>
      <c r="M8078" s="98" t="s">
        <v>38415</v>
      </c>
      <c r="N8078" s="97" t="s">
        <v>26602</v>
      </c>
      <c r="O8078" s="97" t="s">
        <v>40408</v>
      </c>
      <c r="P8078" s="98">
        <v>2</v>
      </c>
      <c r="Q8078" s="97" t="s">
        <v>28675</v>
      </c>
      <c r="R8078" s="97" t="s">
        <v>25825</v>
      </c>
      <c r="S8078" s="97" t="s">
        <v>26197</v>
      </c>
      <c r="U8078" s="97" t="s">
        <v>26198</v>
      </c>
      <c r="V8078" s="97" t="s">
        <v>26204</v>
      </c>
      <c r="X8078" s="97" t="s">
        <v>39263</v>
      </c>
      <c r="AA8078" s="97" t="str">
        <v>TURKE4.1T0.1KN</v>
      </c>
    </row>
    <row r="8079" spans="1:27" s="97" customFormat="1" ht="15" customHeight="1" x14ac:dyDescent="0.35">
      <c r="A8079" s="311" t="s">
        <v>23926</v>
      </c>
      <c r="B8079" s="311" t="s">
        <v>23925</v>
      </c>
      <c r="C8079" s="311" t="s">
        <v>23927</v>
      </c>
      <c r="D8079" s="311" t="s">
        <v>23928</v>
      </c>
      <c r="E8079" s="311"/>
      <c r="F8079" s="311" t="s">
        <v>29083</v>
      </c>
      <c r="G8079" s="311"/>
      <c r="H8079" s="311">
        <v>0.2</v>
      </c>
      <c r="I8079" s="311">
        <v>114.7</v>
      </c>
      <c r="J8079" s="311" t="s">
        <v>690</v>
      </c>
      <c r="K8079" s="311">
        <v>36.101399999999998</v>
      </c>
      <c r="L8079" s="311">
        <v>-87.125600000000006</v>
      </c>
      <c r="M8079" s="318" t="s">
        <v>38379</v>
      </c>
      <c r="N8079" s="311" t="s">
        <v>26205</v>
      </c>
      <c r="O8079" s="311" t="s">
        <v>42415</v>
      </c>
      <c r="P8079" s="311">
        <v>1</v>
      </c>
      <c r="Q8079" s="311" t="s">
        <v>34131</v>
      </c>
      <c r="R8079" s="311" t="s">
        <v>25829</v>
      </c>
      <c r="S8079" s="311" t="s">
        <v>26197</v>
      </c>
      <c r="T8079" s="311"/>
      <c r="U8079" s="311" t="s">
        <v>26198</v>
      </c>
      <c r="V8079" s="311" t="s">
        <v>26199</v>
      </c>
      <c r="AA8079" s="97" t="str">
        <v>TURNB000.2CH</v>
      </c>
    </row>
    <row r="8080" spans="1:27" s="97" customFormat="1" ht="15" customHeight="1" x14ac:dyDescent="0.35">
      <c r="A8080" s="311" t="s">
        <v>23930</v>
      </c>
      <c r="B8080" s="311" t="s">
        <v>23929</v>
      </c>
      <c r="C8080" s="311" t="s">
        <v>23931</v>
      </c>
      <c r="D8080" s="311" t="s">
        <v>1726</v>
      </c>
      <c r="E8080" s="311"/>
      <c r="F8080" s="311" t="s">
        <v>9</v>
      </c>
      <c r="G8080" s="311"/>
      <c r="H8080" s="311">
        <v>5.6</v>
      </c>
      <c r="I8080" s="311">
        <v>23</v>
      </c>
      <c r="J8080" s="311" t="s">
        <v>194</v>
      </c>
      <c r="K8080" s="311">
        <v>35.441200000000002</v>
      </c>
      <c r="L8080" s="311">
        <v>-88.100800000000007</v>
      </c>
      <c r="M8080" s="318" t="s">
        <v>38402</v>
      </c>
      <c r="N8080" s="311" t="s">
        <v>26242</v>
      </c>
      <c r="O8080" s="311" t="s">
        <v>43400</v>
      </c>
      <c r="P8080" s="311">
        <v>3</v>
      </c>
      <c r="Q8080" s="311" t="s">
        <v>34132</v>
      </c>
      <c r="R8080" s="311" t="s">
        <v>25816</v>
      </c>
      <c r="S8080" s="311" t="s">
        <v>26197</v>
      </c>
      <c r="T8080" s="311"/>
      <c r="U8080" s="311" t="s">
        <v>26198</v>
      </c>
      <c r="V8080" s="311" t="s">
        <v>26199</v>
      </c>
      <c r="W8080" s="97" t="s">
        <v>23932</v>
      </c>
      <c r="X8080" s="97" t="s">
        <v>34133</v>
      </c>
      <c r="AA8080" s="97" t="str">
        <v>TURNB005.6DE</v>
      </c>
    </row>
    <row r="8081" spans="1:27" s="97" customFormat="1" ht="15" customHeight="1" x14ac:dyDescent="0.35">
      <c r="A8081" s="311" t="s">
        <v>23934</v>
      </c>
      <c r="B8081" s="311" t="s">
        <v>23933</v>
      </c>
      <c r="C8081" s="311" t="s">
        <v>23927</v>
      </c>
      <c r="D8081" s="311" t="s">
        <v>23935</v>
      </c>
      <c r="E8081" s="311"/>
      <c r="F8081" s="311" t="s">
        <v>29083</v>
      </c>
      <c r="G8081" s="311"/>
      <c r="H8081" s="311">
        <v>13.1</v>
      </c>
      <c r="I8081" s="311">
        <v>66.290000000000006</v>
      </c>
      <c r="J8081" s="311" t="s">
        <v>19</v>
      </c>
      <c r="K8081" s="311">
        <v>36.031779999999998</v>
      </c>
      <c r="L8081" s="311">
        <v>-87.214489999999998</v>
      </c>
      <c r="M8081" s="318" t="s">
        <v>38379</v>
      </c>
      <c r="N8081" s="311" t="s">
        <v>26205</v>
      </c>
      <c r="O8081" s="311" t="s">
        <v>42781</v>
      </c>
      <c r="P8081" s="311">
        <v>1</v>
      </c>
      <c r="Q8081" s="311" t="s">
        <v>34131</v>
      </c>
      <c r="R8081" s="311" t="s">
        <v>25829</v>
      </c>
      <c r="S8081" s="311" t="s">
        <v>26197</v>
      </c>
      <c r="T8081" s="311"/>
      <c r="U8081" s="311" t="s">
        <v>26198</v>
      </c>
      <c r="V8081" s="311" t="s">
        <v>26199</v>
      </c>
      <c r="W8081" s="97" t="s">
        <v>23936</v>
      </c>
      <c r="X8081" s="97" t="s">
        <v>34134</v>
      </c>
      <c r="AA8081" s="97" t="str">
        <v>TURNB013.1DI</v>
      </c>
    </row>
    <row r="8082" spans="1:27" s="97" customFormat="1" ht="15" customHeight="1" x14ac:dyDescent="0.35">
      <c r="A8082" s="311" t="s">
        <v>23938</v>
      </c>
      <c r="B8082" s="311" t="s">
        <v>23937</v>
      </c>
      <c r="C8082" s="311" t="s">
        <v>23939</v>
      </c>
      <c r="D8082" s="311" t="s">
        <v>23940</v>
      </c>
      <c r="E8082" s="311" t="s">
        <v>26424</v>
      </c>
      <c r="F8082" s="311" t="s">
        <v>29083</v>
      </c>
      <c r="G8082" s="311"/>
      <c r="H8082" s="311">
        <v>1</v>
      </c>
      <c r="I8082" s="311">
        <v>3.93</v>
      </c>
      <c r="J8082" s="311" t="s">
        <v>690</v>
      </c>
      <c r="K8082" s="311">
        <v>36.101666999999999</v>
      </c>
      <c r="L8082" s="311">
        <v>-87.045556000000005</v>
      </c>
      <c r="M8082" s="318" t="s">
        <v>38379</v>
      </c>
      <c r="N8082" s="311" t="s">
        <v>26205</v>
      </c>
      <c r="O8082" s="311" t="s">
        <v>42758</v>
      </c>
      <c r="P8082" s="311">
        <v>1</v>
      </c>
      <c r="Q8082" s="311" t="s">
        <v>34135</v>
      </c>
      <c r="R8082" s="311" t="s">
        <v>25829</v>
      </c>
      <c r="S8082" s="311" t="s">
        <v>26197</v>
      </c>
      <c r="T8082" s="311"/>
      <c r="U8082" s="311" t="s">
        <v>26198</v>
      </c>
      <c r="V8082" s="311" t="s">
        <v>26199</v>
      </c>
      <c r="W8082" s="97" t="s">
        <v>23941</v>
      </c>
      <c r="X8082" s="97" t="s">
        <v>36270</v>
      </c>
      <c r="AA8082" s="97" t="str">
        <v>TURNE001.0CH</v>
      </c>
    </row>
    <row r="8083" spans="1:27" s="97" customFormat="1" ht="15" customHeight="1" x14ac:dyDescent="0.35">
      <c r="A8083" s="311" t="s">
        <v>23943</v>
      </c>
      <c r="B8083" s="311" t="s">
        <v>23942</v>
      </c>
      <c r="C8083" s="311" t="s">
        <v>23944</v>
      </c>
      <c r="D8083" s="311" t="s">
        <v>23945</v>
      </c>
      <c r="E8083" s="311"/>
      <c r="F8083" s="311" t="s">
        <v>29083</v>
      </c>
      <c r="G8083" s="311"/>
      <c r="H8083" s="311">
        <v>0.6</v>
      </c>
      <c r="I8083" s="311">
        <v>2.08</v>
      </c>
      <c r="J8083" s="311" t="s">
        <v>690</v>
      </c>
      <c r="K8083" s="311">
        <v>36.218333000000001</v>
      </c>
      <c r="L8083" s="311">
        <v>-87.168333000000004</v>
      </c>
      <c r="M8083" s="318" t="s">
        <v>38379</v>
      </c>
      <c r="N8083" s="311" t="s">
        <v>26205</v>
      </c>
      <c r="O8083" s="311" t="s">
        <v>42524</v>
      </c>
      <c r="P8083" s="311">
        <v>1</v>
      </c>
      <c r="Q8083" s="311" t="s">
        <v>34136</v>
      </c>
      <c r="R8083" s="311" t="s">
        <v>25829</v>
      </c>
      <c r="S8083" s="311" t="s">
        <v>26197</v>
      </c>
      <c r="T8083" s="311"/>
      <c r="U8083" s="311" t="s">
        <v>26198</v>
      </c>
      <c r="V8083" s="311" t="s">
        <v>26199</v>
      </c>
      <c r="AA8083" s="97" t="str">
        <v>TURNI000.6CH</v>
      </c>
    </row>
    <row r="8084" spans="1:27" s="97" customFormat="1" ht="15" customHeight="1" x14ac:dyDescent="0.35">
      <c r="A8084" s="311" t="s">
        <v>23947</v>
      </c>
      <c r="B8084" s="311" t="s">
        <v>23946</v>
      </c>
      <c r="C8084" s="311" t="s">
        <v>23948</v>
      </c>
      <c r="D8084" s="311" t="s">
        <v>23949</v>
      </c>
      <c r="E8084" s="311"/>
      <c r="F8084" s="311" t="s">
        <v>28985</v>
      </c>
      <c r="G8084" s="311"/>
      <c r="H8084" s="311">
        <v>0.1</v>
      </c>
      <c r="I8084" s="311">
        <v>35.130000000000003</v>
      </c>
      <c r="J8084" s="311" t="s">
        <v>301</v>
      </c>
      <c r="K8084" s="311">
        <v>35.168590000000002</v>
      </c>
      <c r="L8084" s="311">
        <v>-84.36618</v>
      </c>
      <c r="M8084" s="318" t="s">
        <v>38384</v>
      </c>
      <c r="N8084" s="311" t="s">
        <v>26211</v>
      </c>
      <c r="O8084" s="311" t="s">
        <v>43000</v>
      </c>
      <c r="P8084" s="311">
        <v>2</v>
      </c>
      <c r="Q8084" s="311" t="s">
        <v>34137</v>
      </c>
      <c r="R8084" s="311" t="s">
        <v>25802</v>
      </c>
      <c r="S8084" s="311" t="s">
        <v>26197</v>
      </c>
      <c r="T8084" s="311"/>
      <c r="U8084" s="311" t="s">
        <v>26198</v>
      </c>
      <c r="V8084" s="311" t="s">
        <v>26204</v>
      </c>
      <c r="AA8084" s="97" t="str">
        <v>TURTL000.1PO</v>
      </c>
    </row>
    <row r="8085" spans="1:27" s="97" customFormat="1" ht="15" customHeight="1" x14ac:dyDescent="0.35">
      <c r="A8085" s="311" t="s">
        <v>23951</v>
      </c>
      <c r="B8085" s="311" t="s">
        <v>23950</v>
      </c>
      <c r="C8085" s="311" t="s">
        <v>23948</v>
      </c>
      <c r="D8085" s="311" t="s">
        <v>23952</v>
      </c>
      <c r="E8085" s="311"/>
      <c r="F8085" s="311" t="s">
        <v>29101</v>
      </c>
      <c r="G8085" s="311"/>
      <c r="H8085" s="311">
        <v>4.5999999999999996</v>
      </c>
      <c r="I8085" s="311">
        <v>30.27</v>
      </c>
      <c r="J8085" s="311" t="s">
        <v>301</v>
      </c>
      <c r="K8085" s="311">
        <v>35.144939999999998</v>
      </c>
      <c r="L8085" s="311">
        <v>-84.332070000000002</v>
      </c>
      <c r="M8085" s="318" t="s">
        <v>38384</v>
      </c>
      <c r="N8085" s="311" t="s">
        <v>26211</v>
      </c>
      <c r="O8085" s="311" t="s">
        <v>43000</v>
      </c>
      <c r="P8085" s="311">
        <v>2</v>
      </c>
      <c r="Q8085" s="311" t="s">
        <v>34137</v>
      </c>
      <c r="R8085" s="311" t="s">
        <v>25802</v>
      </c>
      <c r="S8085" s="311" t="s">
        <v>26197</v>
      </c>
      <c r="T8085" s="311"/>
      <c r="U8085" s="311" t="s">
        <v>26198</v>
      </c>
      <c r="V8085" s="311" t="s">
        <v>26204</v>
      </c>
      <c r="AA8085" s="97" t="str">
        <v>TURTL004.6PO</v>
      </c>
    </row>
    <row r="8086" spans="1:27" s="97" customFormat="1" ht="15" customHeight="1" x14ac:dyDescent="0.35">
      <c r="A8086" s="311" t="s">
        <v>23954</v>
      </c>
      <c r="B8086" s="311" t="s">
        <v>23953</v>
      </c>
      <c r="C8086" s="311" t="s">
        <v>23955</v>
      </c>
      <c r="D8086" s="311" t="s">
        <v>23956</v>
      </c>
      <c r="E8086" s="311"/>
      <c r="F8086" s="311" t="s">
        <v>9</v>
      </c>
      <c r="G8086" s="311"/>
      <c r="H8086" s="311">
        <v>8.4</v>
      </c>
      <c r="I8086" s="311">
        <v>328.93</v>
      </c>
      <c r="J8086" s="311" t="s">
        <v>10</v>
      </c>
      <c r="K8086" s="311">
        <v>35.014299999999999</v>
      </c>
      <c r="L8086" s="311">
        <v>-88.737499999999997</v>
      </c>
      <c r="M8086" s="318" t="s">
        <v>38377</v>
      </c>
      <c r="N8086" s="311" t="s">
        <v>26200</v>
      </c>
      <c r="O8086" s="311" t="s">
        <v>43030</v>
      </c>
      <c r="P8086" s="311">
        <v>4</v>
      </c>
      <c r="Q8086" s="311" t="s">
        <v>28676</v>
      </c>
      <c r="R8086" s="311" t="s">
        <v>25816</v>
      </c>
      <c r="S8086" s="311" t="s">
        <v>26197</v>
      </c>
      <c r="T8086" s="311"/>
      <c r="U8086" s="311" t="s">
        <v>26198</v>
      </c>
      <c r="V8086" s="311" t="s">
        <v>26199</v>
      </c>
      <c r="AA8086" s="97" t="str">
        <v>TUSCU008.4MC</v>
      </c>
    </row>
    <row r="8087" spans="1:27" s="97" customFormat="1" ht="15" customHeight="1" x14ac:dyDescent="0.35">
      <c r="A8087" s="312" t="s">
        <v>43491</v>
      </c>
      <c r="B8087" s="313" t="s">
        <v>43492</v>
      </c>
      <c r="C8087" s="312" t="s">
        <v>43493</v>
      </c>
      <c r="D8087" s="312" t="s">
        <v>43494</v>
      </c>
      <c r="E8087" s="313"/>
      <c r="F8087" s="312" t="s">
        <v>9</v>
      </c>
      <c r="G8087" s="312"/>
      <c r="H8087" s="315">
        <v>0.6</v>
      </c>
      <c r="I8087" s="316">
        <v>0.44</v>
      </c>
      <c r="J8087" s="312" t="s">
        <v>10</v>
      </c>
      <c r="K8087" s="317">
        <v>35.024290000000001</v>
      </c>
      <c r="L8087" s="317">
        <v>-88.762370000000004</v>
      </c>
      <c r="M8087" s="319" t="s">
        <v>38377</v>
      </c>
      <c r="N8087" s="312" t="s">
        <v>26200</v>
      </c>
      <c r="O8087" s="312" t="s">
        <v>43495</v>
      </c>
      <c r="P8087" s="320">
        <v>4</v>
      </c>
      <c r="Q8087" s="312" t="s">
        <v>43496</v>
      </c>
      <c r="R8087" s="312" t="s">
        <v>25816</v>
      </c>
      <c r="S8087" s="312" t="s">
        <v>26197</v>
      </c>
      <c r="T8087" s="312"/>
      <c r="U8087" s="312" t="s">
        <v>26198</v>
      </c>
      <c r="V8087" s="312" t="s">
        <v>26199</v>
      </c>
      <c r="W8087" s="313" t="s">
        <v>43497</v>
      </c>
      <c r="X8087" s="321"/>
      <c r="AA8087" s="97" t="str">
        <v>TUSCU6.7T0.6MC</v>
      </c>
    </row>
    <row r="8088" spans="1:27" s="97" customFormat="1" ht="15" customHeight="1" x14ac:dyDescent="0.35">
      <c r="A8088" s="311" t="s">
        <v>23958</v>
      </c>
      <c r="B8088" s="311" t="s">
        <v>23957</v>
      </c>
      <c r="C8088" s="311" t="s">
        <v>23959</v>
      </c>
      <c r="D8088" s="311" t="s">
        <v>23960</v>
      </c>
      <c r="E8088" s="311"/>
      <c r="F8088" s="311" t="s">
        <v>44</v>
      </c>
      <c r="G8088" s="311"/>
      <c r="H8088" s="311">
        <v>0.5</v>
      </c>
      <c r="I8088" s="311">
        <v>1.08</v>
      </c>
      <c r="J8088" s="311" t="s">
        <v>359</v>
      </c>
      <c r="K8088" s="311">
        <v>35.884059999999998</v>
      </c>
      <c r="L8088" s="311">
        <v>-83.900229999999993</v>
      </c>
      <c r="M8088" s="318" t="s">
        <v>38415</v>
      </c>
      <c r="N8088" s="311" t="s">
        <v>26602</v>
      </c>
      <c r="O8088" s="311" t="s">
        <v>42152</v>
      </c>
      <c r="P8088" s="311">
        <v>2</v>
      </c>
      <c r="Q8088" s="311" t="s">
        <v>28677</v>
      </c>
      <c r="R8088" s="311" t="s">
        <v>25825</v>
      </c>
      <c r="S8088" s="311" t="s">
        <v>26197</v>
      </c>
      <c r="T8088" s="311"/>
      <c r="U8088" s="311" t="s">
        <v>26198</v>
      </c>
      <c r="V8088" s="311" t="s">
        <v>26204</v>
      </c>
      <c r="AA8088" s="97" t="str">
        <v>TWIN000.5KN</v>
      </c>
    </row>
    <row r="8089" spans="1:27" s="97" customFormat="1" ht="15" customHeight="1" x14ac:dyDescent="0.35">
      <c r="A8089" s="311" t="s">
        <v>23962</v>
      </c>
      <c r="B8089" s="311" t="s">
        <v>23961</v>
      </c>
      <c r="C8089" s="311" t="s">
        <v>23963</v>
      </c>
      <c r="D8089" s="311" t="s">
        <v>23964</v>
      </c>
      <c r="E8089" s="311"/>
      <c r="F8089" s="311" t="s">
        <v>9</v>
      </c>
      <c r="G8089" s="311"/>
      <c r="H8089" s="311">
        <v>0.3</v>
      </c>
      <c r="I8089" s="311">
        <v>1.51</v>
      </c>
      <c r="J8089" s="311" t="s">
        <v>896</v>
      </c>
      <c r="K8089" s="311">
        <v>36.319180000000003</v>
      </c>
      <c r="L8089" s="311">
        <v>-88.313010000000006</v>
      </c>
      <c r="M8089" s="318" t="s">
        <v>38392</v>
      </c>
      <c r="N8089" s="311" t="s">
        <v>26221</v>
      </c>
      <c r="O8089" s="311" t="s">
        <v>43271</v>
      </c>
      <c r="P8089" s="311">
        <v>3</v>
      </c>
      <c r="Q8089" s="311" t="s">
        <v>34138</v>
      </c>
      <c r="R8089" s="311" t="s">
        <v>25816</v>
      </c>
      <c r="S8089" s="311" t="s">
        <v>26197</v>
      </c>
      <c r="T8089" s="311"/>
      <c r="U8089" s="311" t="s">
        <v>26198</v>
      </c>
      <c r="V8089" s="311" t="s">
        <v>26199</v>
      </c>
      <c r="AA8089" s="97" t="str">
        <v>TWOMI000.3HN</v>
      </c>
    </row>
    <row r="8090" spans="1:27" s="97" customFormat="1" ht="15" customHeight="1" x14ac:dyDescent="0.35">
      <c r="A8090" s="311" t="s">
        <v>23966</v>
      </c>
      <c r="B8090" s="311" t="s">
        <v>23965</v>
      </c>
      <c r="C8090" s="311" t="s">
        <v>23967</v>
      </c>
      <c r="D8090" s="311" t="s">
        <v>23968</v>
      </c>
      <c r="E8090" s="311"/>
      <c r="F8090" s="311" t="s">
        <v>9</v>
      </c>
      <c r="G8090" s="311"/>
      <c r="H8090" s="311">
        <v>0.5</v>
      </c>
      <c r="I8090" s="311">
        <v>1.35</v>
      </c>
      <c r="J8090" s="311" t="s">
        <v>641</v>
      </c>
      <c r="K8090" s="311">
        <v>35.706870000000002</v>
      </c>
      <c r="L8090" s="311">
        <v>-88.492940000000004</v>
      </c>
      <c r="M8090" s="318" t="s">
        <v>38429</v>
      </c>
      <c r="N8090" s="311" t="s">
        <v>26286</v>
      </c>
      <c r="O8090" s="311" t="s">
        <v>42437</v>
      </c>
      <c r="P8090" s="311">
        <v>2</v>
      </c>
      <c r="Q8090" s="311" t="s">
        <v>28678</v>
      </c>
      <c r="R8090" s="311" t="s">
        <v>25816</v>
      </c>
      <c r="S8090" s="311" t="s">
        <v>26197</v>
      </c>
      <c r="T8090" s="311"/>
      <c r="U8090" s="311" t="s">
        <v>26198</v>
      </c>
      <c r="V8090" s="311" t="s">
        <v>26199</v>
      </c>
      <c r="AA8090" s="97" t="str">
        <v>TYLER000.5HE</v>
      </c>
    </row>
    <row r="8091" spans="1:27" s="97" customFormat="1" ht="15" customHeight="1" x14ac:dyDescent="0.35">
      <c r="A8091" s="311" t="s">
        <v>28680</v>
      </c>
      <c r="B8091" s="311" t="s">
        <v>28679</v>
      </c>
      <c r="C8091" s="311" t="s">
        <v>28681</v>
      </c>
      <c r="D8091" s="311" t="s">
        <v>28071</v>
      </c>
      <c r="E8091" s="311"/>
      <c r="F8091" s="311" t="s">
        <v>58</v>
      </c>
      <c r="G8091" s="311"/>
      <c r="H8091" s="311">
        <v>0.7</v>
      </c>
      <c r="I8091" s="311">
        <v>0.34</v>
      </c>
      <c r="J8091" s="311" t="s">
        <v>313</v>
      </c>
      <c r="K8091" s="311">
        <v>36.079056000000001</v>
      </c>
      <c r="L8091" s="311">
        <v>-84.911972000000006</v>
      </c>
      <c r="M8091" s="318" t="s">
        <v>38416</v>
      </c>
      <c r="N8091" s="311" t="s">
        <v>26258</v>
      </c>
      <c r="O8091" s="311" t="s">
        <v>42378</v>
      </c>
      <c r="P8091" s="311">
        <v>1</v>
      </c>
      <c r="Q8091" s="311" t="s">
        <v>36271</v>
      </c>
      <c r="R8091" s="311" t="s">
        <v>25812</v>
      </c>
      <c r="S8091" s="311" t="s">
        <v>26197</v>
      </c>
      <c r="T8091" s="311"/>
      <c r="U8091" s="311" t="s">
        <v>26198</v>
      </c>
      <c r="V8091" s="311" t="s">
        <v>26199</v>
      </c>
      <c r="W8091" s="97" t="s">
        <v>43354</v>
      </c>
      <c r="X8091" s="97" t="s">
        <v>29611</v>
      </c>
      <c r="AA8091" s="97" t="str">
        <v>UNDER000.7CU</v>
      </c>
    </row>
    <row r="8092" spans="1:27" s="97" customFormat="1" ht="15" customHeight="1" x14ac:dyDescent="0.35">
      <c r="A8092" s="97" t="s">
        <v>43843</v>
      </c>
      <c r="B8092" s="97" t="s">
        <v>43844</v>
      </c>
      <c r="C8092" s="97" t="s">
        <v>43845</v>
      </c>
      <c r="D8092" s="97" t="s">
        <v>3430</v>
      </c>
      <c r="F8092" s="97" t="s">
        <v>29083</v>
      </c>
      <c r="H8092" s="98">
        <v>0.1</v>
      </c>
      <c r="I8092" s="98">
        <v>7.35</v>
      </c>
      <c r="J8092" s="97" t="s">
        <v>203</v>
      </c>
      <c r="K8092" s="98">
        <v>35.670119999999997</v>
      </c>
      <c r="L8092" s="98">
        <v>-87.700569999999999</v>
      </c>
      <c r="M8092" s="98" t="s">
        <v>38391</v>
      </c>
      <c r="N8092" s="97" t="s">
        <v>26220</v>
      </c>
      <c r="O8092" s="97" t="s">
        <v>43846</v>
      </c>
      <c r="P8092" s="98">
        <v>5</v>
      </c>
      <c r="Q8092" s="97" t="s">
        <v>43847</v>
      </c>
      <c r="R8092" s="97" t="s">
        <v>25808</v>
      </c>
      <c r="S8092" s="97" t="s">
        <v>26197</v>
      </c>
      <c r="U8092" s="97" t="s">
        <v>26198</v>
      </c>
      <c r="V8092" s="97" t="s">
        <v>26199</v>
      </c>
      <c r="AA8092" s="97" t="str">
        <v>USINK000.1HI</v>
      </c>
    </row>
    <row r="8093" spans="1:27" s="97" customFormat="1" ht="15" customHeight="1" x14ac:dyDescent="0.35">
      <c r="A8093" s="311" t="s">
        <v>23970</v>
      </c>
      <c r="B8093" s="311" t="s">
        <v>23969</v>
      </c>
      <c r="C8093" s="311" t="s">
        <v>23971</v>
      </c>
      <c r="D8093" s="311" t="s">
        <v>23972</v>
      </c>
      <c r="E8093" s="311"/>
      <c r="F8093" s="311" t="s">
        <v>44</v>
      </c>
      <c r="G8093" s="311"/>
      <c r="H8093" s="311">
        <v>0.1</v>
      </c>
      <c r="I8093" s="311">
        <v>13.93</v>
      </c>
      <c r="J8093" s="311" t="s">
        <v>64</v>
      </c>
      <c r="K8093" s="311">
        <v>36.302109999999999</v>
      </c>
      <c r="L8093" s="311">
        <v>-82.77928</v>
      </c>
      <c r="M8093" s="318" t="s">
        <v>38387</v>
      </c>
      <c r="N8093" s="311" t="s">
        <v>26214</v>
      </c>
      <c r="O8093" s="311" t="s">
        <v>42666</v>
      </c>
      <c r="P8093" s="311">
        <v>5</v>
      </c>
      <c r="Q8093" s="311" t="s">
        <v>28682</v>
      </c>
      <c r="R8093" s="311" t="s">
        <v>25821</v>
      </c>
      <c r="S8093" s="311" t="s">
        <v>26197</v>
      </c>
      <c r="T8093" s="311"/>
      <c r="U8093" s="311" t="s">
        <v>26198</v>
      </c>
      <c r="V8093" s="311" t="s">
        <v>26204</v>
      </c>
      <c r="AA8093" s="97" t="str">
        <v>UTEMP000.1GE</v>
      </c>
    </row>
    <row r="8094" spans="1:27" s="97" customFormat="1" ht="15" customHeight="1" x14ac:dyDescent="0.35">
      <c r="A8094" s="311" t="s">
        <v>23974</v>
      </c>
      <c r="B8094" s="311" t="s">
        <v>23973</v>
      </c>
      <c r="C8094" s="311" t="s">
        <v>23975</v>
      </c>
      <c r="D8094" s="311" t="s">
        <v>23976</v>
      </c>
      <c r="E8094" s="311"/>
      <c r="F8094" s="311" t="s">
        <v>29010</v>
      </c>
      <c r="G8094" s="311"/>
      <c r="H8094" s="311">
        <v>0.1</v>
      </c>
      <c r="I8094" s="311">
        <v>8.89</v>
      </c>
      <c r="J8094" s="311" t="s">
        <v>398</v>
      </c>
      <c r="K8094" s="311">
        <v>36.570180000000001</v>
      </c>
      <c r="L8094" s="311">
        <v>-83.911180000000002</v>
      </c>
      <c r="M8094" s="318" t="s">
        <v>38417</v>
      </c>
      <c r="N8094" s="311" t="s">
        <v>26260</v>
      </c>
      <c r="O8094" s="311" t="s">
        <v>42090</v>
      </c>
      <c r="P8094" s="311">
        <v>4</v>
      </c>
      <c r="Q8094" s="311" t="s">
        <v>28529</v>
      </c>
      <c r="R8094" s="311" t="s">
        <v>25825</v>
      </c>
      <c r="S8094" s="311" t="s">
        <v>26197</v>
      </c>
      <c r="T8094" s="311"/>
      <c r="U8094" s="311" t="s">
        <v>26198</v>
      </c>
      <c r="V8094" s="311" t="s">
        <v>26204</v>
      </c>
      <c r="W8094" s="97" t="s">
        <v>36272</v>
      </c>
      <c r="X8094" s="97" t="s">
        <v>40417</v>
      </c>
      <c r="AA8094" s="97" t="str">
        <v>VALLE000.1CL</v>
      </c>
    </row>
    <row r="8095" spans="1:27" s="97" customFormat="1" ht="15" customHeight="1" x14ac:dyDescent="0.35">
      <c r="A8095" s="311" t="s">
        <v>23978</v>
      </c>
      <c r="B8095" s="311" t="s">
        <v>23977</v>
      </c>
      <c r="C8095" s="311" t="s">
        <v>23975</v>
      </c>
      <c r="D8095" s="311" t="s">
        <v>23979</v>
      </c>
      <c r="E8095" s="311"/>
      <c r="F8095" s="311" t="s">
        <v>29010</v>
      </c>
      <c r="G8095" s="311"/>
      <c r="H8095" s="311">
        <v>1</v>
      </c>
      <c r="I8095" s="311">
        <v>8.25</v>
      </c>
      <c r="J8095" s="311" t="s">
        <v>398</v>
      </c>
      <c r="K8095" s="311">
        <v>36.5655</v>
      </c>
      <c r="L8095" s="311">
        <v>-83.899100000000004</v>
      </c>
      <c r="M8095" s="318" t="s">
        <v>38417</v>
      </c>
      <c r="N8095" s="311" t="s">
        <v>26260</v>
      </c>
      <c r="O8095" s="311" t="s">
        <v>42090</v>
      </c>
      <c r="P8095" s="311">
        <v>4</v>
      </c>
      <c r="Q8095" s="311" t="s">
        <v>28529</v>
      </c>
      <c r="R8095" s="311" t="s">
        <v>25825</v>
      </c>
      <c r="S8095" s="311" t="s">
        <v>26197</v>
      </c>
      <c r="T8095" s="311"/>
      <c r="U8095" s="311" t="s">
        <v>26198</v>
      </c>
      <c r="V8095" s="311" t="s">
        <v>26204</v>
      </c>
      <c r="W8095" s="97" t="s">
        <v>23980</v>
      </c>
      <c r="X8095" s="97" t="s">
        <v>40418</v>
      </c>
      <c r="AA8095" s="97" t="str">
        <v>VALLE001.0CL</v>
      </c>
    </row>
    <row r="8096" spans="1:27" s="97" customFormat="1" ht="15" customHeight="1" x14ac:dyDescent="0.35">
      <c r="A8096" s="311" t="s">
        <v>23982</v>
      </c>
      <c r="B8096" s="311" t="s">
        <v>23981</v>
      </c>
      <c r="C8096" s="311" t="s">
        <v>23975</v>
      </c>
      <c r="D8096" s="311" t="s">
        <v>23983</v>
      </c>
      <c r="E8096" s="311"/>
      <c r="F8096" s="311" t="s">
        <v>29010</v>
      </c>
      <c r="G8096" s="311"/>
      <c r="H8096" s="311">
        <v>2.2999999999999998</v>
      </c>
      <c r="I8096" s="311">
        <v>5.3</v>
      </c>
      <c r="J8096" s="311" t="s">
        <v>398</v>
      </c>
      <c r="K8096" s="311">
        <v>36.556229999999999</v>
      </c>
      <c r="L8096" s="311">
        <v>-83.880399999999995</v>
      </c>
      <c r="M8096" s="318" t="s">
        <v>38417</v>
      </c>
      <c r="N8096" s="311" t="s">
        <v>26260</v>
      </c>
      <c r="O8096" s="311" t="s">
        <v>42090</v>
      </c>
      <c r="P8096" s="311">
        <v>4</v>
      </c>
      <c r="Q8096" s="311" t="s">
        <v>28529</v>
      </c>
      <c r="R8096" s="311" t="s">
        <v>25825</v>
      </c>
      <c r="S8096" s="311" t="s">
        <v>26197</v>
      </c>
      <c r="T8096" s="311"/>
      <c r="U8096" s="311" t="s">
        <v>26198</v>
      </c>
      <c r="V8096" s="311" t="s">
        <v>26204</v>
      </c>
      <c r="W8096" s="97" t="s">
        <v>36273</v>
      </c>
      <c r="X8096" s="97" t="s">
        <v>29839</v>
      </c>
      <c r="AA8096" s="97" t="str">
        <v>VALLE002.3CL</v>
      </c>
    </row>
    <row r="8097" spans="1:27" s="97" customFormat="1" ht="15" customHeight="1" x14ac:dyDescent="0.35">
      <c r="A8097" s="311" t="s">
        <v>23985</v>
      </c>
      <c r="B8097" s="311" t="s">
        <v>23984</v>
      </c>
      <c r="C8097" s="311" t="s">
        <v>23975</v>
      </c>
      <c r="D8097" s="311" t="s">
        <v>23986</v>
      </c>
      <c r="E8097" s="311"/>
      <c r="F8097" s="311" t="s">
        <v>29010</v>
      </c>
      <c r="G8097" s="311"/>
      <c r="H8097" s="311">
        <v>3.4</v>
      </c>
      <c r="I8097" s="311">
        <v>0.76</v>
      </c>
      <c r="J8097" s="311" t="s">
        <v>398</v>
      </c>
      <c r="K8097" s="311">
        <v>36.549999999999997</v>
      </c>
      <c r="L8097" s="311">
        <v>-83.861199999999997</v>
      </c>
      <c r="M8097" s="318" t="s">
        <v>38417</v>
      </c>
      <c r="N8097" s="311" t="s">
        <v>26260</v>
      </c>
      <c r="O8097" s="311" t="s">
        <v>42090</v>
      </c>
      <c r="P8097" s="311">
        <v>4</v>
      </c>
      <c r="Q8097" s="311" t="s">
        <v>28529</v>
      </c>
      <c r="R8097" s="311" t="s">
        <v>25825</v>
      </c>
      <c r="S8097" s="311" t="s">
        <v>26197</v>
      </c>
      <c r="T8097" s="311"/>
      <c r="U8097" s="311" t="s">
        <v>26198</v>
      </c>
      <c r="V8097" s="311" t="s">
        <v>26204</v>
      </c>
      <c r="W8097" s="97" t="s">
        <v>36274</v>
      </c>
      <c r="X8097" s="97" t="s">
        <v>34139</v>
      </c>
      <c r="AA8097" s="97" t="str">
        <v>VALLE003.4CL</v>
      </c>
    </row>
    <row r="8098" spans="1:27" s="97" customFormat="1" ht="15" customHeight="1" x14ac:dyDescent="0.35">
      <c r="A8098" s="311" t="s">
        <v>23988</v>
      </c>
      <c r="B8098" s="311" t="s">
        <v>23987</v>
      </c>
      <c r="C8098" s="311" t="s">
        <v>23989</v>
      </c>
      <c r="D8098" s="311" t="s">
        <v>23990</v>
      </c>
      <c r="E8098" s="311"/>
      <c r="F8098" s="311" t="s">
        <v>44</v>
      </c>
      <c r="G8098" s="311"/>
      <c r="H8098" s="311">
        <v>0.6</v>
      </c>
      <c r="I8098" s="311">
        <v>5.15</v>
      </c>
      <c r="J8098" s="311" t="s">
        <v>2535</v>
      </c>
      <c r="K8098" s="311">
        <v>35.704210000000003</v>
      </c>
      <c r="L8098" s="311">
        <v>-84.848690000000005</v>
      </c>
      <c r="M8098" s="318" t="s">
        <v>38415</v>
      </c>
      <c r="N8098" s="311" t="s">
        <v>26602</v>
      </c>
      <c r="O8098" s="311" t="s">
        <v>42267</v>
      </c>
      <c r="P8098" s="311">
        <v>1</v>
      </c>
      <c r="Q8098" s="311" t="s">
        <v>34140</v>
      </c>
      <c r="R8098" s="311" t="s">
        <v>25802</v>
      </c>
      <c r="S8098" s="311" t="s">
        <v>26197</v>
      </c>
      <c r="T8098" s="311"/>
      <c r="U8098" s="311" t="s">
        <v>26198</v>
      </c>
      <c r="V8098" s="311" t="s">
        <v>26204</v>
      </c>
      <c r="AA8098" s="97" t="str">
        <v>VANS000.6RH</v>
      </c>
    </row>
    <row r="8099" spans="1:27" s="97" customFormat="1" ht="15" customHeight="1" x14ac:dyDescent="0.35">
      <c r="A8099" s="311" t="s">
        <v>23992</v>
      </c>
      <c r="B8099" s="311" t="s">
        <v>23991</v>
      </c>
      <c r="C8099" s="311" t="s">
        <v>23993</v>
      </c>
      <c r="D8099" s="311" t="s">
        <v>23994</v>
      </c>
      <c r="E8099" s="311"/>
      <c r="F8099" s="311" t="s">
        <v>28983</v>
      </c>
      <c r="G8099" s="311"/>
      <c r="H8099" s="311">
        <v>0.1</v>
      </c>
      <c r="I8099" s="311">
        <v>6.1</v>
      </c>
      <c r="J8099" s="311" t="s">
        <v>244</v>
      </c>
      <c r="K8099" s="311">
        <v>36.414400000000001</v>
      </c>
      <c r="L8099" s="311">
        <v>-81.835800000000006</v>
      </c>
      <c r="M8099" s="318" t="s">
        <v>38455</v>
      </c>
      <c r="N8099" s="311" t="s">
        <v>26332</v>
      </c>
      <c r="O8099" s="311" t="s">
        <v>42206</v>
      </c>
      <c r="P8099" s="311">
        <v>1</v>
      </c>
      <c r="Q8099" s="311" t="s">
        <v>28684</v>
      </c>
      <c r="R8099" s="311" t="s">
        <v>25821</v>
      </c>
      <c r="S8099" s="311" t="s">
        <v>26197</v>
      </c>
      <c r="T8099" s="311"/>
      <c r="U8099" s="311" t="s">
        <v>26198</v>
      </c>
      <c r="V8099" s="311" t="s">
        <v>26204</v>
      </c>
      <c r="AA8099" s="97" t="str">
        <v>VAUGH000.1JO</v>
      </c>
    </row>
    <row r="8100" spans="1:27" s="97" customFormat="1" ht="15" customHeight="1" x14ac:dyDescent="0.35">
      <c r="A8100" s="311" t="s">
        <v>23996</v>
      </c>
      <c r="B8100" s="311" t="s">
        <v>23995</v>
      </c>
      <c r="C8100" s="311" t="s">
        <v>23993</v>
      </c>
      <c r="D8100" s="311" t="s">
        <v>23997</v>
      </c>
      <c r="E8100" s="311"/>
      <c r="F8100" s="311" t="s">
        <v>28983</v>
      </c>
      <c r="G8100" s="311"/>
      <c r="H8100" s="311">
        <v>1.6</v>
      </c>
      <c r="I8100" s="311">
        <v>13.4</v>
      </c>
      <c r="J8100" s="311" t="s">
        <v>244</v>
      </c>
      <c r="K8100" s="311">
        <v>36.403530000000003</v>
      </c>
      <c r="L8100" s="311">
        <v>-81.821200000000005</v>
      </c>
      <c r="M8100" s="318" t="s">
        <v>38455</v>
      </c>
      <c r="N8100" s="311" t="s">
        <v>26332</v>
      </c>
      <c r="O8100" s="311" t="s">
        <v>42206</v>
      </c>
      <c r="P8100" s="311">
        <v>1</v>
      </c>
      <c r="Q8100" s="311" t="s">
        <v>28684</v>
      </c>
      <c r="R8100" s="311" t="s">
        <v>25821</v>
      </c>
      <c r="S8100" s="311" t="s">
        <v>26197</v>
      </c>
      <c r="T8100" s="311"/>
      <c r="U8100" s="311" t="s">
        <v>26198</v>
      </c>
      <c r="V8100" s="311" t="s">
        <v>26204</v>
      </c>
      <c r="X8100" s="97" t="s">
        <v>34141</v>
      </c>
      <c r="AA8100" s="97" t="str">
        <v>VAUGH001.6JO</v>
      </c>
    </row>
    <row r="8101" spans="1:27" s="97" customFormat="1" ht="15" customHeight="1" x14ac:dyDescent="0.35">
      <c r="A8101" s="311" t="s">
        <v>23999</v>
      </c>
      <c r="B8101" s="311" t="s">
        <v>23998</v>
      </c>
      <c r="C8101" s="311" t="s">
        <v>40419</v>
      </c>
      <c r="D8101" s="311" t="s">
        <v>4119</v>
      </c>
      <c r="E8101" s="311"/>
      <c r="F8101" s="311" t="s">
        <v>29083</v>
      </c>
      <c r="G8101" s="311"/>
      <c r="H8101" s="311">
        <v>1.1000000000000001</v>
      </c>
      <c r="I8101" s="311">
        <v>0.92</v>
      </c>
      <c r="J8101" s="311" t="s">
        <v>4</v>
      </c>
      <c r="K8101" s="311">
        <v>35.356299999999997</v>
      </c>
      <c r="L8101" s="311">
        <v>-87.484200000000001</v>
      </c>
      <c r="M8101" s="318" t="s">
        <v>38391</v>
      </c>
      <c r="N8101" s="311" t="s">
        <v>26220</v>
      </c>
      <c r="O8101" s="311" t="s">
        <v>42627</v>
      </c>
      <c r="P8101" s="311">
        <v>5</v>
      </c>
      <c r="Q8101" s="311" t="s">
        <v>34142</v>
      </c>
      <c r="R8101" s="311" t="s">
        <v>25808</v>
      </c>
      <c r="S8101" s="311" t="s">
        <v>26197</v>
      </c>
      <c r="T8101" s="311" t="s">
        <v>28685</v>
      </c>
      <c r="U8101" s="311" t="s">
        <v>26207</v>
      </c>
      <c r="V8101" s="311" t="s">
        <v>26199</v>
      </c>
      <c r="X8101" s="97" t="s">
        <v>40420</v>
      </c>
      <c r="AA8101" s="97" t="str">
        <v>VFW001.1LW</v>
      </c>
    </row>
    <row r="8102" spans="1:27" s="97" customFormat="1" ht="15" customHeight="1" x14ac:dyDescent="0.35">
      <c r="A8102" s="311" t="s">
        <v>24001</v>
      </c>
      <c r="B8102" s="311" t="s">
        <v>24000</v>
      </c>
      <c r="C8102" s="311" t="s">
        <v>24002</v>
      </c>
      <c r="D8102" s="311" t="s">
        <v>24003</v>
      </c>
      <c r="E8102" s="311"/>
      <c r="F8102" s="311" t="s">
        <v>33</v>
      </c>
      <c r="G8102" s="311"/>
      <c r="H8102" s="311">
        <v>0.2</v>
      </c>
      <c r="I8102" s="311">
        <v>3.03</v>
      </c>
      <c r="J8102" s="311" t="s">
        <v>277</v>
      </c>
      <c r="K8102" s="311">
        <v>36.102200000000003</v>
      </c>
      <c r="L8102" s="311">
        <v>-86.869600000000005</v>
      </c>
      <c r="M8102" s="318" t="s">
        <v>38414</v>
      </c>
      <c r="N8102" s="311" t="s">
        <v>26254</v>
      </c>
      <c r="O8102" s="311" t="s">
        <v>42256</v>
      </c>
      <c r="P8102" s="311">
        <v>5</v>
      </c>
      <c r="Q8102" s="311" t="s">
        <v>28686</v>
      </c>
      <c r="R8102" s="311" t="s">
        <v>25829</v>
      </c>
      <c r="S8102" s="311" t="s">
        <v>26197</v>
      </c>
      <c r="T8102" s="311"/>
      <c r="U8102" s="311" t="s">
        <v>26198</v>
      </c>
      <c r="V8102" s="311" t="s">
        <v>26199</v>
      </c>
      <c r="X8102" s="97" t="s">
        <v>30341</v>
      </c>
      <c r="AA8102" s="97" t="str">
        <v>VGAP000.2DA</v>
      </c>
    </row>
    <row r="8103" spans="1:27" s="97" customFormat="1" ht="15" customHeight="1" x14ac:dyDescent="0.35">
      <c r="A8103" s="311" t="s">
        <v>24005</v>
      </c>
      <c r="B8103" s="311" t="s">
        <v>24004</v>
      </c>
      <c r="C8103" s="311" t="s">
        <v>24006</v>
      </c>
      <c r="D8103" s="311" t="s">
        <v>24007</v>
      </c>
      <c r="E8103" s="311"/>
      <c r="F8103" s="311" t="s">
        <v>33</v>
      </c>
      <c r="G8103" s="311"/>
      <c r="H8103" s="311">
        <v>1.2</v>
      </c>
      <c r="I8103" s="311">
        <v>1.54</v>
      </c>
      <c r="J8103" s="311" t="s">
        <v>277</v>
      </c>
      <c r="K8103" s="311">
        <v>36.092222</v>
      </c>
      <c r="L8103" s="311">
        <v>-86.881388999999999</v>
      </c>
      <c r="M8103" s="318" t="s">
        <v>38414</v>
      </c>
      <c r="N8103" s="311" t="s">
        <v>26254</v>
      </c>
      <c r="O8103" s="311" t="s">
        <v>42256</v>
      </c>
      <c r="P8103" s="311">
        <v>5</v>
      </c>
      <c r="Q8103" s="311" t="s">
        <v>34143</v>
      </c>
      <c r="R8103" s="311" t="s">
        <v>25829</v>
      </c>
      <c r="S8103" s="311" t="s">
        <v>26197</v>
      </c>
      <c r="T8103" s="311"/>
      <c r="U8103" s="311" t="s">
        <v>26198</v>
      </c>
      <c r="V8103" s="311" t="s">
        <v>26199</v>
      </c>
      <c r="AA8103" s="97" t="str">
        <v>VGAP001.2DA</v>
      </c>
    </row>
    <row r="8104" spans="1:27" s="97" customFormat="1" ht="15" customHeight="1" x14ac:dyDescent="0.35">
      <c r="A8104" s="311" t="s">
        <v>24009</v>
      </c>
      <c r="B8104" s="311" t="s">
        <v>24008</v>
      </c>
      <c r="C8104" s="311" t="s">
        <v>24010</v>
      </c>
      <c r="D8104" s="311" t="s">
        <v>24011</v>
      </c>
      <c r="E8104" s="311"/>
      <c r="F8104" s="311" t="s">
        <v>33</v>
      </c>
      <c r="G8104" s="311"/>
      <c r="H8104" s="311">
        <v>0.1</v>
      </c>
      <c r="I8104" s="311">
        <v>2.75</v>
      </c>
      <c r="J8104" s="311" t="s">
        <v>277</v>
      </c>
      <c r="K8104" s="311">
        <v>36.234859999999998</v>
      </c>
      <c r="L8104" s="311">
        <v>-86.801659999999998</v>
      </c>
      <c r="M8104" s="318" t="s">
        <v>38414</v>
      </c>
      <c r="N8104" s="311" t="s">
        <v>26254</v>
      </c>
      <c r="O8104" s="311" t="s">
        <v>42733</v>
      </c>
      <c r="P8104" s="311">
        <v>5</v>
      </c>
      <c r="Q8104" s="311" t="s">
        <v>31296</v>
      </c>
      <c r="R8104" s="311" t="s">
        <v>25829</v>
      </c>
      <c r="S8104" s="311" t="s">
        <v>26197</v>
      </c>
      <c r="T8104" s="311"/>
      <c r="U8104" s="311" t="s">
        <v>26198</v>
      </c>
      <c r="V8104" s="311" t="s">
        <v>26199</v>
      </c>
      <c r="AA8104" s="97" t="str">
        <v>VHOIN000.1DA</v>
      </c>
    </row>
    <row r="8105" spans="1:27" s="97" customFormat="1" ht="15" customHeight="1" x14ac:dyDescent="0.35">
      <c r="A8105" s="311" t="s">
        <v>36786</v>
      </c>
      <c r="B8105" s="311" t="s">
        <v>36787</v>
      </c>
      <c r="C8105" s="311" t="s">
        <v>36788</v>
      </c>
      <c r="D8105" s="311" t="s">
        <v>36789</v>
      </c>
      <c r="E8105" s="311"/>
      <c r="F8105" s="311" t="s">
        <v>29083</v>
      </c>
      <c r="G8105" s="311"/>
      <c r="H8105" s="311">
        <v>0.1</v>
      </c>
      <c r="I8105" s="311">
        <v>0.2</v>
      </c>
      <c r="J8105" s="311" t="s">
        <v>690</v>
      </c>
      <c r="K8105" s="311">
        <v>36.287855999999998</v>
      </c>
      <c r="L8105" s="311">
        <v>-87.041719999999998</v>
      </c>
      <c r="M8105" s="318" t="s">
        <v>38414</v>
      </c>
      <c r="N8105" s="311" t="s">
        <v>26254</v>
      </c>
      <c r="O8105" s="311" t="s">
        <v>42703</v>
      </c>
      <c r="P8105" s="311">
        <v>5</v>
      </c>
      <c r="Q8105" s="311" t="s">
        <v>36790</v>
      </c>
      <c r="R8105" s="311" t="s">
        <v>25829</v>
      </c>
      <c r="S8105" s="311" t="s">
        <v>26197</v>
      </c>
      <c r="T8105" s="311"/>
      <c r="U8105" s="311" t="s">
        <v>26198</v>
      </c>
      <c r="V8105" s="311" t="s">
        <v>26199</v>
      </c>
      <c r="AA8105" s="97" t="str">
        <v>VICK1.5T0.1CH</v>
      </c>
    </row>
    <row r="8106" spans="1:27" s="97" customFormat="1" ht="15" customHeight="1" x14ac:dyDescent="0.35">
      <c r="A8106" s="311" t="s">
        <v>37638</v>
      </c>
      <c r="B8106" s="311" t="s">
        <v>37639</v>
      </c>
      <c r="C8106" s="311" t="s">
        <v>37640</v>
      </c>
      <c r="D8106" s="311" t="s">
        <v>37641</v>
      </c>
      <c r="E8106" s="311"/>
      <c r="F8106" s="311" t="s">
        <v>29083</v>
      </c>
      <c r="G8106" s="311"/>
      <c r="H8106" s="311">
        <v>0.5</v>
      </c>
      <c r="I8106" s="311">
        <v>0.1</v>
      </c>
      <c r="J8106" s="311" t="s">
        <v>690</v>
      </c>
      <c r="K8106" s="311">
        <v>36.291460000000001</v>
      </c>
      <c r="L8106" s="311">
        <v>-87.048739999999995</v>
      </c>
      <c r="M8106" s="318" t="s">
        <v>38414</v>
      </c>
      <c r="N8106" s="311" t="s">
        <v>26254</v>
      </c>
      <c r="O8106" s="311" t="s">
        <v>42703</v>
      </c>
      <c r="P8106" s="311">
        <v>5</v>
      </c>
      <c r="Q8106" s="311" t="s">
        <v>36790</v>
      </c>
      <c r="R8106" s="311" t="s">
        <v>25829</v>
      </c>
      <c r="S8106" s="311" t="s">
        <v>26197</v>
      </c>
      <c r="T8106" s="311"/>
      <c r="U8106" s="311" t="s">
        <v>26198</v>
      </c>
      <c r="V8106" s="311" t="s">
        <v>26199</v>
      </c>
      <c r="AA8106" s="97" t="str">
        <v>VICK1.5T0.5CH</v>
      </c>
    </row>
    <row r="8107" spans="1:27" s="97" customFormat="1" ht="15" customHeight="1" x14ac:dyDescent="0.35">
      <c r="A8107" s="311" t="s">
        <v>24013</v>
      </c>
      <c r="B8107" s="311" t="s">
        <v>24012</v>
      </c>
      <c r="C8107" s="311" t="s">
        <v>24014</v>
      </c>
      <c r="D8107" s="311" t="s">
        <v>24015</v>
      </c>
      <c r="E8107" s="311"/>
      <c r="F8107" s="311" t="s">
        <v>33</v>
      </c>
      <c r="G8107" s="311"/>
      <c r="H8107" s="311">
        <v>0.1</v>
      </c>
      <c r="I8107" s="311">
        <v>1.24</v>
      </c>
      <c r="J8107" s="311" t="s">
        <v>1391</v>
      </c>
      <c r="K8107" s="311">
        <v>35.450780000000002</v>
      </c>
      <c r="L8107" s="311">
        <v>-86.849339999999998</v>
      </c>
      <c r="M8107" s="318" t="s">
        <v>38389</v>
      </c>
      <c r="N8107" s="311" t="s">
        <v>26217</v>
      </c>
      <c r="O8107" s="311" t="s">
        <v>42554</v>
      </c>
      <c r="P8107" s="311">
        <v>4</v>
      </c>
      <c r="Q8107" s="311" t="s">
        <v>28687</v>
      </c>
      <c r="R8107" s="311" t="s">
        <v>25808</v>
      </c>
      <c r="S8107" s="311" t="s">
        <v>26197</v>
      </c>
      <c r="T8107" s="311"/>
      <c r="U8107" s="311" t="s">
        <v>26198</v>
      </c>
      <c r="V8107" s="311" t="s">
        <v>26199</v>
      </c>
      <c r="AA8107" s="97" t="str">
        <v>VICKR000.1ML</v>
      </c>
    </row>
    <row r="8108" spans="1:27" s="97" customFormat="1" ht="15" customHeight="1" x14ac:dyDescent="0.35">
      <c r="A8108" s="311" t="s">
        <v>24017</v>
      </c>
      <c r="B8108" s="311" t="s">
        <v>24016</v>
      </c>
      <c r="C8108" s="311" t="s">
        <v>24014</v>
      </c>
      <c r="D8108" s="311" t="s">
        <v>43396</v>
      </c>
      <c r="E8108" s="311"/>
      <c r="F8108" s="311" t="s">
        <v>33</v>
      </c>
      <c r="G8108" s="311"/>
      <c r="H8108" s="311">
        <v>0.5</v>
      </c>
      <c r="I8108" s="311">
        <v>0.78</v>
      </c>
      <c r="J8108" s="311" t="s">
        <v>1391</v>
      </c>
      <c r="K8108" s="311">
        <v>35.4512</v>
      </c>
      <c r="L8108" s="311">
        <v>-86.841149999999999</v>
      </c>
      <c r="M8108" s="318" t="s">
        <v>38389</v>
      </c>
      <c r="N8108" s="311" t="s">
        <v>26217</v>
      </c>
      <c r="O8108" s="311" t="s">
        <v>42554</v>
      </c>
      <c r="P8108" s="311">
        <v>4</v>
      </c>
      <c r="Q8108" s="311" t="s">
        <v>28687</v>
      </c>
      <c r="R8108" s="311" t="s">
        <v>25808</v>
      </c>
      <c r="S8108" s="311" t="s">
        <v>26197</v>
      </c>
      <c r="T8108" s="311"/>
      <c r="U8108" s="311" t="s">
        <v>26198</v>
      </c>
      <c r="V8108" s="311" t="s">
        <v>26199</v>
      </c>
      <c r="W8108" s="97" t="s">
        <v>24018</v>
      </c>
      <c r="X8108" s="97" t="s">
        <v>36275</v>
      </c>
      <c r="AA8108" s="97" t="str">
        <v>VICKR000.5ML</v>
      </c>
    </row>
    <row r="8109" spans="1:27" s="97" customFormat="1" ht="15" customHeight="1" x14ac:dyDescent="0.35">
      <c r="A8109" s="311" t="s">
        <v>24020</v>
      </c>
      <c r="B8109" s="311" t="s">
        <v>24019</v>
      </c>
      <c r="C8109" s="311" t="s">
        <v>24014</v>
      </c>
      <c r="D8109" s="311" t="s">
        <v>43397</v>
      </c>
      <c r="E8109" s="311"/>
      <c r="F8109" s="311" t="s">
        <v>33</v>
      </c>
      <c r="G8109" s="311"/>
      <c r="H8109" s="311">
        <v>1.1000000000000001</v>
      </c>
      <c r="I8109" s="311">
        <v>0.34</v>
      </c>
      <c r="J8109" s="311" t="s">
        <v>1391</v>
      </c>
      <c r="K8109" s="311">
        <v>35.45373</v>
      </c>
      <c r="L8109" s="311">
        <v>-86.833060000000003</v>
      </c>
      <c r="M8109" s="318" t="s">
        <v>38389</v>
      </c>
      <c r="N8109" s="311" t="s">
        <v>26217</v>
      </c>
      <c r="O8109" s="311" t="s">
        <v>42554</v>
      </c>
      <c r="P8109" s="311">
        <v>4</v>
      </c>
      <c r="Q8109" s="311" t="s">
        <v>28687</v>
      </c>
      <c r="R8109" s="311" t="s">
        <v>25808</v>
      </c>
      <c r="S8109" s="311" t="s">
        <v>26197</v>
      </c>
      <c r="T8109" s="311"/>
      <c r="U8109" s="311" t="s">
        <v>26198</v>
      </c>
      <c r="V8109" s="311" t="s">
        <v>26199</v>
      </c>
      <c r="W8109" s="97" t="s">
        <v>24021</v>
      </c>
      <c r="X8109" s="97" t="s">
        <v>36276</v>
      </c>
      <c r="AA8109" s="97" t="str">
        <v>VICKR001.1ML</v>
      </c>
    </row>
    <row r="8110" spans="1:27" s="97" customFormat="1" ht="15" customHeight="1" x14ac:dyDescent="0.35">
      <c r="A8110" s="311" t="s">
        <v>24023</v>
      </c>
      <c r="B8110" s="311" t="s">
        <v>24022</v>
      </c>
      <c r="C8110" s="311" t="s">
        <v>24024</v>
      </c>
      <c r="D8110" s="311" t="s">
        <v>24025</v>
      </c>
      <c r="E8110" s="311"/>
      <c r="F8110" s="311" t="s">
        <v>28994</v>
      </c>
      <c r="G8110" s="311"/>
      <c r="H8110" s="311">
        <v>0.1</v>
      </c>
      <c r="I8110" s="311">
        <v>0.68</v>
      </c>
      <c r="J8110" s="311" t="s">
        <v>346</v>
      </c>
      <c r="K8110" s="311">
        <v>36.078299999999999</v>
      </c>
      <c r="L8110" s="311">
        <v>-83.169200000000004</v>
      </c>
      <c r="M8110" s="318" t="s">
        <v>38387</v>
      </c>
      <c r="N8110" s="311" t="s">
        <v>26214</v>
      </c>
      <c r="O8110" s="311" t="s">
        <v>42273</v>
      </c>
      <c r="P8110" s="311">
        <v>5</v>
      </c>
      <c r="Q8110" s="311" t="s">
        <v>33704</v>
      </c>
      <c r="R8110" s="311" t="s">
        <v>25825</v>
      </c>
      <c r="S8110" s="311" t="s">
        <v>26197</v>
      </c>
      <c r="T8110" s="311"/>
      <c r="U8110" s="311" t="s">
        <v>26198</v>
      </c>
      <c r="V8110" s="311" t="s">
        <v>26204</v>
      </c>
      <c r="AA8110" s="97" t="str">
        <v>VINSO000.1CO</v>
      </c>
    </row>
    <row r="8111" spans="1:27" s="97" customFormat="1" ht="15" customHeight="1" x14ac:dyDescent="0.35">
      <c r="A8111" s="311" t="s">
        <v>24027</v>
      </c>
      <c r="B8111" s="311" t="s">
        <v>24026</v>
      </c>
      <c r="C8111" s="311" t="s">
        <v>24028</v>
      </c>
      <c r="D8111" s="311" t="s">
        <v>24029</v>
      </c>
      <c r="E8111" s="311"/>
      <c r="F8111" s="311" t="s">
        <v>44</v>
      </c>
      <c r="G8111" s="311"/>
      <c r="H8111" s="311">
        <v>0</v>
      </c>
      <c r="I8111" s="311">
        <v>2.21</v>
      </c>
      <c r="J8111" s="311" t="s">
        <v>766</v>
      </c>
      <c r="K8111" s="311">
        <v>35.122199999999999</v>
      </c>
      <c r="L8111" s="311">
        <v>-85.1447</v>
      </c>
      <c r="M8111" s="318" t="s">
        <v>38386</v>
      </c>
      <c r="N8111" s="311" t="s">
        <v>29084</v>
      </c>
      <c r="O8111" s="311" t="s">
        <v>43398</v>
      </c>
      <c r="P8111" s="311">
        <v>3</v>
      </c>
      <c r="Q8111" s="311" t="s">
        <v>29366</v>
      </c>
      <c r="R8111" s="311" t="s">
        <v>25802</v>
      </c>
      <c r="S8111" s="311" t="s">
        <v>26197</v>
      </c>
      <c r="T8111" s="311" t="s">
        <v>26607</v>
      </c>
      <c r="U8111" s="311" t="s">
        <v>26207</v>
      </c>
      <c r="V8111" s="311" t="s">
        <v>26204</v>
      </c>
      <c r="W8111" s="97" t="s">
        <v>24030</v>
      </c>
      <c r="X8111" s="97" t="s">
        <v>34144</v>
      </c>
      <c r="AA8111" s="97" t="str">
        <v>WACON000.0HM</v>
      </c>
    </row>
    <row r="8112" spans="1:27" s="97" customFormat="1" ht="15" customHeight="1" x14ac:dyDescent="0.35">
      <c r="A8112" s="311" t="s">
        <v>24032</v>
      </c>
      <c r="B8112" s="311" t="s">
        <v>24031</v>
      </c>
      <c r="C8112" s="311" t="s">
        <v>24033</v>
      </c>
      <c r="D8112" s="311" t="s">
        <v>24034</v>
      </c>
      <c r="E8112" s="311"/>
      <c r="F8112" s="311" t="s">
        <v>33</v>
      </c>
      <c r="G8112" s="311"/>
      <c r="H8112" s="311">
        <v>0.2</v>
      </c>
      <c r="I8112" s="311">
        <v>4.09</v>
      </c>
      <c r="J8112" s="311" t="s">
        <v>95</v>
      </c>
      <c r="K8112" s="311">
        <v>35.934440000000002</v>
      </c>
      <c r="L8112" s="311">
        <v>-86.965119999999999</v>
      </c>
      <c r="M8112" s="318" t="s">
        <v>38379</v>
      </c>
      <c r="N8112" s="311" t="s">
        <v>26205</v>
      </c>
      <c r="O8112" s="311" t="s">
        <v>42926</v>
      </c>
      <c r="P8112" s="311">
        <v>1</v>
      </c>
      <c r="Q8112" s="311" t="s">
        <v>28688</v>
      </c>
      <c r="R8112" s="311" t="s">
        <v>25829</v>
      </c>
      <c r="S8112" s="311" t="s">
        <v>26197</v>
      </c>
      <c r="T8112" s="311"/>
      <c r="U8112" s="311" t="s">
        <v>26198</v>
      </c>
      <c r="V8112" s="311" t="s">
        <v>26199</v>
      </c>
      <c r="AA8112" s="97" t="str">
        <v>WADDE_G0.2WI</v>
      </c>
    </row>
    <row r="8113" spans="1:27" s="97" customFormat="1" ht="15" customHeight="1" x14ac:dyDescent="0.35">
      <c r="A8113" s="311" t="s">
        <v>24036</v>
      </c>
      <c r="B8113" s="311" t="s">
        <v>24035</v>
      </c>
      <c r="C8113" s="311" t="s">
        <v>24037</v>
      </c>
      <c r="D8113" s="311" t="s">
        <v>1422</v>
      </c>
      <c r="E8113" s="311"/>
      <c r="F8113" s="311" t="s">
        <v>9</v>
      </c>
      <c r="G8113" s="311"/>
      <c r="H8113" s="311">
        <v>2.2000000000000002</v>
      </c>
      <c r="I8113" s="311">
        <v>11.17</v>
      </c>
      <c r="J8113" s="311" t="s">
        <v>3832</v>
      </c>
      <c r="K8113" s="311">
        <v>35.224499999999999</v>
      </c>
      <c r="L8113" s="311">
        <v>-88.824799999999996</v>
      </c>
      <c r="M8113" s="318" t="s">
        <v>38450</v>
      </c>
      <c r="N8113" s="311" t="s">
        <v>26319</v>
      </c>
      <c r="O8113" s="311" t="s">
        <v>43282</v>
      </c>
      <c r="P8113" s="311">
        <v>4</v>
      </c>
      <c r="Q8113" s="311" t="s">
        <v>28689</v>
      </c>
      <c r="R8113" s="311" t="s">
        <v>25828</v>
      </c>
      <c r="S8113" s="311" t="s">
        <v>26197</v>
      </c>
      <c r="T8113" s="311"/>
      <c r="U8113" s="311" t="s">
        <v>26198</v>
      </c>
      <c r="V8113" s="311" t="s">
        <v>26199</v>
      </c>
      <c r="X8113" s="97" t="s">
        <v>30360</v>
      </c>
      <c r="AA8113" s="97" t="str">
        <v>WADE002.2HR</v>
      </c>
    </row>
    <row r="8114" spans="1:27" s="97" customFormat="1" ht="15" customHeight="1" x14ac:dyDescent="0.35">
      <c r="A8114" s="311" t="s">
        <v>24039</v>
      </c>
      <c r="B8114" s="311" t="s">
        <v>24038</v>
      </c>
      <c r="C8114" s="311" t="s">
        <v>24040</v>
      </c>
      <c r="D8114" s="311" t="s">
        <v>24041</v>
      </c>
      <c r="E8114" s="311"/>
      <c r="F8114" s="311" t="s">
        <v>29083</v>
      </c>
      <c r="G8114" s="311"/>
      <c r="H8114" s="311">
        <v>0.1</v>
      </c>
      <c r="I8114" s="311">
        <v>5.1100000000000003</v>
      </c>
      <c r="J8114" s="311" t="s">
        <v>203</v>
      </c>
      <c r="K8114" s="311">
        <v>35.720278</v>
      </c>
      <c r="L8114" s="311">
        <v>-87.517499999999998</v>
      </c>
      <c r="M8114" s="318" t="s">
        <v>38382</v>
      </c>
      <c r="N8114" s="311" t="s">
        <v>26210</v>
      </c>
      <c r="O8114" s="311" t="s">
        <v>42290</v>
      </c>
      <c r="P8114" s="311">
        <v>3</v>
      </c>
      <c r="Q8114" s="311" t="s">
        <v>34145</v>
      </c>
      <c r="R8114" s="311" t="s">
        <v>25808</v>
      </c>
      <c r="S8114" s="311" t="s">
        <v>26197</v>
      </c>
      <c r="T8114" s="311"/>
      <c r="U8114" s="311" t="s">
        <v>26198</v>
      </c>
      <c r="V8114" s="311" t="s">
        <v>26199</v>
      </c>
      <c r="AA8114" s="97" t="str">
        <v>WADES000.1HI</v>
      </c>
    </row>
    <row r="8115" spans="1:27" s="97" customFormat="1" ht="15" customHeight="1" x14ac:dyDescent="0.35">
      <c r="A8115" s="311" t="s">
        <v>24043</v>
      </c>
      <c r="B8115" s="311" t="s">
        <v>24042</v>
      </c>
      <c r="C8115" s="311" t="s">
        <v>24040</v>
      </c>
      <c r="D8115" s="311" t="s">
        <v>24044</v>
      </c>
      <c r="E8115" s="311"/>
      <c r="F8115" s="311" t="s">
        <v>75</v>
      </c>
      <c r="G8115" s="311"/>
      <c r="H8115" s="311">
        <v>0.7</v>
      </c>
      <c r="I8115" s="311">
        <v>10.66</v>
      </c>
      <c r="J8115" s="311" t="s">
        <v>148</v>
      </c>
      <c r="K8115" s="311">
        <v>35.945</v>
      </c>
      <c r="L8115" s="311">
        <v>-86.370555999999993</v>
      </c>
      <c r="M8115" s="318" t="s">
        <v>38401</v>
      </c>
      <c r="N8115" s="311" t="s">
        <v>26226</v>
      </c>
      <c r="O8115" s="311" t="s">
        <v>43122</v>
      </c>
      <c r="P8115" s="311">
        <v>2</v>
      </c>
      <c r="Q8115" s="311" t="s">
        <v>28690</v>
      </c>
      <c r="R8115" s="311" t="s">
        <v>25829</v>
      </c>
      <c r="S8115" s="311" t="s">
        <v>26197</v>
      </c>
      <c r="T8115" s="311"/>
      <c r="U8115" s="311" t="s">
        <v>26198</v>
      </c>
      <c r="V8115" s="311" t="s">
        <v>26199</v>
      </c>
      <c r="W8115" s="97" t="s">
        <v>24045</v>
      </c>
      <c r="X8115" s="97" t="s">
        <v>36277</v>
      </c>
      <c r="AA8115" s="97" t="str">
        <v>WADES000.7RU</v>
      </c>
    </row>
    <row r="8116" spans="1:27" s="97" customFormat="1" ht="15" customHeight="1" x14ac:dyDescent="0.35">
      <c r="A8116" s="311" t="s">
        <v>24047</v>
      </c>
      <c r="B8116" s="311" t="s">
        <v>24046</v>
      </c>
      <c r="C8116" s="311" t="s">
        <v>24048</v>
      </c>
      <c r="D8116" s="311" t="s">
        <v>8309</v>
      </c>
      <c r="E8116" s="311"/>
      <c r="F8116" s="311" t="s">
        <v>29086</v>
      </c>
      <c r="G8116" s="311"/>
      <c r="H8116" s="311">
        <v>1.4</v>
      </c>
      <c r="I8116" s="311">
        <v>14.69</v>
      </c>
      <c r="J8116" s="311" t="s">
        <v>454</v>
      </c>
      <c r="K8116" s="311">
        <v>35.200800000000001</v>
      </c>
      <c r="L8116" s="311">
        <v>-86.094399999999993</v>
      </c>
      <c r="M8116" s="318" t="s">
        <v>38457</v>
      </c>
      <c r="N8116" s="311" t="s">
        <v>26336</v>
      </c>
      <c r="O8116" s="311" t="s">
        <v>42773</v>
      </c>
      <c r="P8116" s="311">
        <v>2</v>
      </c>
      <c r="Q8116" s="311" t="s">
        <v>28691</v>
      </c>
      <c r="R8116" s="311" t="s">
        <v>25808</v>
      </c>
      <c r="S8116" s="311" t="s">
        <v>26197</v>
      </c>
      <c r="T8116" s="311"/>
      <c r="U8116" s="311" t="s">
        <v>26198</v>
      </c>
      <c r="V8116" s="311" t="s">
        <v>26199</v>
      </c>
      <c r="W8116" s="97" t="s">
        <v>24049</v>
      </c>
      <c r="X8116" s="97" t="s">
        <v>34146</v>
      </c>
      <c r="AA8116" s="97" t="str">
        <v>WAGNE001.4FR</v>
      </c>
    </row>
    <row r="8117" spans="1:27" s="97" customFormat="1" ht="15" customHeight="1" x14ac:dyDescent="0.35">
      <c r="A8117" s="311" t="s">
        <v>24051</v>
      </c>
      <c r="B8117" s="311" t="s">
        <v>24050</v>
      </c>
      <c r="C8117" s="311" t="s">
        <v>24048</v>
      </c>
      <c r="D8117" s="311" t="s">
        <v>24052</v>
      </c>
      <c r="E8117" s="311"/>
      <c r="F8117" s="311" t="s">
        <v>29086</v>
      </c>
      <c r="G8117" s="311"/>
      <c r="H8117" s="311">
        <v>1.9</v>
      </c>
      <c r="I8117" s="311">
        <v>14.47</v>
      </c>
      <c r="J8117" s="311" t="s">
        <v>454</v>
      </c>
      <c r="K8117" s="311">
        <v>35.202269999999999</v>
      </c>
      <c r="L8117" s="311">
        <v>-86.087239999999994</v>
      </c>
      <c r="M8117" s="318" t="s">
        <v>38457</v>
      </c>
      <c r="N8117" s="311" t="s">
        <v>26336</v>
      </c>
      <c r="O8117" s="311" t="s">
        <v>42773</v>
      </c>
      <c r="P8117" s="311">
        <v>2</v>
      </c>
      <c r="Q8117" s="311" t="s">
        <v>28691</v>
      </c>
      <c r="R8117" s="311" t="s">
        <v>25808</v>
      </c>
      <c r="S8117" s="311" t="s">
        <v>26197</v>
      </c>
      <c r="T8117" s="311"/>
      <c r="U8117" s="311" t="s">
        <v>26198</v>
      </c>
      <c r="V8117" s="311" t="s">
        <v>26199</v>
      </c>
      <c r="W8117" s="97" t="s">
        <v>24053</v>
      </c>
      <c r="X8117" s="97" t="s">
        <v>34147</v>
      </c>
      <c r="AA8117" s="97" t="str">
        <v>WAGNE001.9FR</v>
      </c>
    </row>
    <row r="8118" spans="1:27" s="97" customFormat="1" ht="15" customHeight="1" x14ac:dyDescent="0.35">
      <c r="A8118" s="311" t="s">
        <v>24055</v>
      </c>
      <c r="B8118" s="311" t="s">
        <v>24054</v>
      </c>
      <c r="C8118" s="311" t="s">
        <v>24048</v>
      </c>
      <c r="D8118" s="311" t="s">
        <v>24056</v>
      </c>
      <c r="E8118" s="311"/>
      <c r="F8118" s="311" t="s">
        <v>44</v>
      </c>
      <c r="G8118" s="311"/>
      <c r="H8118" s="311">
        <v>1.9</v>
      </c>
      <c r="I8118" s="311">
        <v>2.27</v>
      </c>
      <c r="J8118" s="311" t="s">
        <v>270</v>
      </c>
      <c r="K8118" s="311">
        <v>36.490299999999998</v>
      </c>
      <c r="L8118" s="311">
        <v>-82.398600000000002</v>
      </c>
      <c r="M8118" s="318" t="s">
        <v>38412</v>
      </c>
      <c r="N8118" s="311" t="s">
        <v>29031</v>
      </c>
      <c r="O8118" s="311" t="s">
        <v>42124</v>
      </c>
      <c r="P8118" s="311">
        <v>2</v>
      </c>
      <c r="Q8118" s="311" t="s">
        <v>28692</v>
      </c>
      <c r="R8118" s="311" t="s">
        <v>25821</v>
      </c>
      <c r="S8118" s="311" t="s">
        <v>26197</v>
      </c>
      <c r="T8118" s="311"/>
      <c r="U8118" s="311" t="s">
        <v>26198</v>
      </c>
      <c r="V8118" s="311" t="s">
        <v>26204</v>
      </c>
      <c r="X8118" s="97" t="s">
        <v>32727</v>
      </c>
      <c r="AA8118" s="97" t="str">
        <v>WAGNE001.9SU</v>
      </c>
    </row>
    <row r="8119" spans="1:27" s="97" customFormat="1" ht="15" customHeight="1" x14ac:dyDescent="0.35">
      <c r="A8119" s="311" t="s">
        <v>24058</v>
      </c>
      <c r="B8119" s="311" t="s">
        <v>24057</v>
      </c>
      <c r="C8119" s="311" t="s">
        <v>24048</v>
      </c>
      <c r="D8119" s="311" t="s">
        <v>24059</v>
      </c>
      <c r="E8119" s="311"/>
      <c r="F8119" s="311" t="s">
        <v>29086</v>
      </c>
      <c r="G8119" s="311"/>
      <c r="H8119" s="311">
        <v>2.2000000000000002</v>
      </c>
      <c r="I8119" s="311">
        <v>14.27</v>
      </c>
      <c r="J8119" s="311" t="s">
        <v>454</v>
      </c>
      <c r="K8119" s="311">
        <v>35.203620000000001</v>
      </c>
      <c r="L8119" s="311">
        <v>-86.080839999999995</v>
      </c>
      <c r="M8119" s="318" t="s">
        <v>38457</v>
      </c>
      <c r="N8119" s="311" t="s">
        <v>26336</v>
      </c>
      <c r="O8119" s="311" t="s">
        <v>42773</v>
      </c>
      <c r="P8119" s="311">
        <v>2</v>
      </c>
      <c r="Q8119" s="311" t="s">
        <v>28691</v>
      </c>
      <c r="R8119" s="311" t="s">
        <v>25808</v>
      </c>
      <c r="S8119" s="311" t="s">
        <v>26197</v>
      </c>
      <c r="T8119" s="311"/>
      <c r="U8119" s="311" t="s">
        <v>26198</v>
      </c>
      <c r="V8119" s="311" t="s">
        <v>26199</v>
      </c>
      <c r="W8119" s="97" t="s">
        <v>24060</v>
      </c>
      <c r="X8119" s="97" t="s">
        <v>34148</v>
      </c>
      <c r="AA8119" s="97" t="str">
        <v>WAGNE002.2FR</v>
      </c>
    </row>
    <row r="8120" spans="1:27" s="97" customFormat="1" ht="15" customHeight="1" x14ac:dyDescent="0.35">
      <c r="A8120" s="311" t="s">
        <v>24062</v>
      </c>
      <c r="B8120" s="311" t="s">
        <v>24061</v>
      </c>
      <c r="C8120" s="311" t="s">
        <v>24048</v>
      </c>
      <c r="D8120" s="311" t="s">
        <v>41888</v>
      </c>
      <c r="E8120" s="311"/>
      <c r="F8120" s="311" t="s">
        <v>29086</v>
      </c>
      <c r="G8120" s="311"/>
      <c r="H8120" s="311">
        <v>2.4</v>
      </c>
      <c r="I8120" s="311">
        <v>14.25</v>
      </c>
      <c r="J8120" s="311" t="s">
        <v>454</v>
      </c>
      <c r="K8120" s="311">
        <v>35.204160000000002</v>
      </c>
      <c r="L8120" s="311">
        <v>-86.079440000000005</v>
      </c>
      <c r="M8120" s="318" t="s">
        <v>38457</v>
      </c>
      <c r="N8120" s="311" t="s">
        <v>26336</v>
      </c>
      <c r="O8120" s="311" t="s">
        <v>42773</v>
      </c>
      <c r="P8120" s="311">
        <v>2</v>
      </c>
      <c r="Q8120" s="311" t="s">
        <v>28691</v>
      </c>
      <c r="R8120" s="311" t="s">
        <v>25808</v>
      </c>
      <c r="S8120" s="311" t="s">
        <v>26197</v>
      </c>
      <c r="T8120" s="311"/>
      <c r="U8120" s="311" t="s">
        <v>26198</v>
      </c>
      <c r="V8120" s="311" t="s">
        <v>26199</v>
      </c>
      <c r="W8120" s="97" t="s">
        <v>24063</v>
      </c>
      <c r="X8120" s="97" t="s">
        <v>34149</v>
      </c>
      <c r="AA8120" s="97" t="str">
        <v>WAGNE002.4FR</v>
      </c>
    </row>
    <row r="8121" spans="1:27" s="97" customFormat="1" ht="15" customHeight="1" x14ac:dyDescent="0.35">
      <c r="A8121" s="311" t="s">
        <v>24065</v>
      </c>
      <c r="B8121" s="311" t="s">
        <v>24064</v>
      </c>
      <c r="C8121" s="311" t="s">
        <v>24048</v>
      </c>
      <c r="D8121" s="311" t="s">
        <v>24066</v>
      </c>
      <c r="E8121" s="311"/>
      <c r="F8121" s="311" t="s">
        <v>29086</v>
      </c>
      <c r="G8121" s="311"/>
      <c r="H8121" s="311">
        <v>2.5</v>
      </c>
      <c r="I8121" s="311">
        <v>14.2</v>
      </c>
      <c r="J8121" s="311" t="s">
        <v>454</v>
      </c>
      <c r="K8121" s="311">
        <v>35.205199999999998</v>
      </c>
      <c r="L8121" s="311">
        <v>-86.077500000000001</v>
      </c>
      <c r="M8121" s="318" t="s">
        <v>38457</v>
      </c>
      <c r="N8121" s="311" t="s">
        <v>26336</v>
      </c>
      <c r="O8121" s="311" t="s">
        <v>42773</v>
      </c>
      <c r="P8121" s="311">
        <v>2</v>
      </c>
      <c r="Q8121" s="311" t="s">
        <v>28691</v>
      </c>
      <c r="R8121" s="311" t="s">
        <v>25808</v>
      </c>
      <c r="S8121" s="311" t="s">
        <v>26197</v>
      </c>
      <c r="T8121" s="311"/>
      <c r="U8121" s="311" t="s">
        <v>26198</v>
      </c>
      <c r="V8121" s="311" t="s">
        <v>26199</v>
      </c>
      <c r="W8121" s="97" t="s">
        <v>24067</v>
      </c>
      <c r="X8121" s="97" t="s">
        <v>36278</v>
      </c>
      <c r="AA8121" s="97" t="str">
        <v>WAGNE002.5FR</v>
      </c>
    </row>
    <row r="8122" spans="1:27" s="97" customFormat="1" ht="15" customHeight="1" x14ac:dyDescent="0.35">
      <c r="A8122" s="311" t="s">
        <v>24069</v>
      </c>
      <c r="B8122" s="311" t="s">
        <v>24068</v>
      </c>
      <c r="C8122" s="311" t="s">
        <v>24048</v>
      </c>
      <c r="D8122" s="311" t="s">
        <v>24070</v>
      </c>
      <c r="E8122" s="311"/>
      <c r="F8122" s="311" t="s">
        <v>29086</v>
      </c>
      <c r="G8122" s="311"/>
      <c r="H8122" s="311">
        <v>2.7</v>
      </c>
      <c r="I8122" s="311">
        <v>13.28</v>
      </c>
      <c r="J8122" s="311" t="s">
        <v>454</v>
      </c>
      <c r="K8122" s="311">
        <v>35.206110000000002</v>
      </c>
      <c r="L8122" s="311">
        <v>-86.075000000000003</v>
      </c>
      <c r="M8122" s="318" t="s">
        <v>38457</v>
      </c>
      <c r="N8122" s="311" t="s">
        <v>26336</v>
      </c>
      <c r="O8122" s="311" t="s">
        <v>42773</v>
      </c>
      <c r="P8122" s="311">
        <v>2</v>
      </c>
      <c r="Q8122" s="311" t="s">
        <v>28691</v>
      </c>
      <c r="R8122" s="311" t="s">
        <v>25808</v>
      </c>
      <c r="S8122" s="311" t="s">
        <v>26197</v>
      </c>
      <c r="T8122" s="311"/>
      <c r="U8122" s="311" t="s">
        <v>26198</v>
      </c>
      <c r="V8122" s="311" t="s">
        <v>26199</v>
      </c>
      <c r="W8122" s="97" t="s">
        <v>24071</v>
      </c>
      <c r="X8122" s="97" t="s">
        <v>34149</v>
      </c>
      <c r="AA8122" s="97" t="str">
        <v>WAGNE002.7FR</v>
      </c>
    </row>
    <row r="8123" spans="1:27" s="97" customFormat="1" ht="15" customHeight="1" x14ac:dyDescent="0.35">
      <c r="A8123" s="311" t="s">
        <v>24073</v>
      </c>
      <c r="B8123" s="311" t="s">
        <v>24072</v>
      </c>
      <c r="C8123" s="311" t="s">
        <v>24074</v>
      </c>
      <c r="D8123" s="311" t="s">
        <v>24075</v>
      </c>
      <c r="E8123" s="311"/>
      <c r="F8123" s="311" t="s">
        <v>28994</v>
      </c>
      <c r="G8123" s="311"/>
      <c r="H8123" s="311">
        <v>0</v>
      </c>
      <c r="I8123" s="311">
        <v>47.02</v>
      </c>
      <c r="J8123" s="311" t="s">
        <v>553</v>
      </c>
      <c r="K8123" s="311">
        <v>35.807830000000003</v>
      </c>
      <c r="L8123" s="311">
        <v>-83.58802</v>
      </c>
      <c r="M8123" s="318" t="s">
        <v>38394</v>
      </c>
      <c r="N8123" s="311" t="s">
        <v>26308</v>
      </c>
      <c r="O8123" s="311" t="s">
        <v>42620</v>
      </c>
      <c r="P8123" s="311">
        <v>5</v>
      </c>
      <c r="Q8123" s="311" t="s">
        <v>34150</v>
      </c>
      <c r="R8123" s="311" t="s">
        <v>25825</v>
      </c>
      <c r="S8123" s="311" t="s">
        <v>26197</v>
      </c>
      <c r="T8123" s="311"/>
      <c r="U8123" s="311" t="s">
        <v>26198</v>
      </c>
      <c r="V8123" s="311" t="s">
        <v>26204</v>
      </c>
      <c r="AA8123" s="97" t="str">
        <v>WALDE000.0SV</v>
      </c>
    </row>
    <row r="8124" spans="1:27" s="97" customFormat="1" ht="15" customHeight="1" x14ac:dyDescent="0.35">
      <c r="A8124" s="311" t="s">
        <v>24077</v>
      </c>
      <c r="B8124" s="311" t="s">
        <v>24076</v>
      </c>
      <c r="C8124" s="311" t="s">
        <v>24074</v>
      </c>
      <c r="D8124" s="311" t="s">
        <v>24078</v>
      </c>
      <c r="E8124" s="311"/>
      <c r="F8124" s="311" t="s">
        <v>28994</v>
      </c>
      <c r="G8124" s="311" t="s">
        <v>28985</v>
      </c>
      <c r="H8124" s="311">
        <v>0.5</v>
      </c>
      <c r="I8124" s="311">
        <v>50.21</v>
      </c>
      <c r="J8124" s="311" t="s">
        <v>553</v>
      </c>
      <c r="K8124" s="311">
        <v>35.801299999999998</v>
      </c>
      <c r="L8124" s="311">
        <v>-83.588300000000004</v>
      </c>
      <c r="M8124" s="318" t="s">
        <v>38394</v>
      </c>
      <c r="N8124" s="311" t="s">
        <v>26308</v>
      </c>
      <c r="O8124" s="311" t="s">
        <v>42620</v>
      </c>
      <c r="P8124" s="311">
        <v>5</v>
      </c>
      <c r="Q8124" s="311" t="s">
        <v>34150</v>
      </c>
      <c r="R8124" s="311" t="s">
        <v>25825</v>
      </c>
      <c r="S8124" s="311" t="s">
        <v>26197</v>
      </c>
      <c r="T8124" s="311"/>
      <c r="U8124" s="311" t="s">
        <v>26198</v>
      </c>
      <c r="V8124" s="311" t="s">
        <v>26204</v>
      </c>
      <c r="AA8124" s="97" t="str">
        <v>WALDE000.5SV</v>
      </c>
    </row>
    <row r="8125" spans="1:27" s="97" customFormat="1" ht="15" customHeight="1" x14ac:dyDescent="0.35">
      <c r="A8125" s="311" t="s">
        <v>24080</v>
      </c>
      <c r="B8125" s="311" t="s">
        <v>24079</v>
      </c>
      <c r="C8125" s="311" t="s">
        <v>24074</v>
      </c>
      <c r="D8125" s="311" t="s">
        <v>24081</v>
      </c>
      <c r="E8125" s="311"/>
      <c r="F8125" s="311" t="s">
        <v>28985</v>
      </c>
      <c r="G8125" s="311"/>
      <c r="H8125" s="311">
        <v>3.4</v>
      </c>
      <c r="I8125" s="311">
        <v>48.6</v>
      </c>
      <c r="J8125" s="311" t="s">
        <v>553</v>
      </c>
      <c r="K8125" s="311">
        <v>35.789900000000003</v>
      </c>
      <c r="L8125" s="311">
        <v>-83.611900000000006</v>
      </c>
      <c r="M8125" s="318" t="s">
        <v>38394</v>
      </c>
      <c r="N8125" s="311" t="s">
        <v>26308</v>
      </c>
      <c r="O8125" s="311" t="s">
        <v>42620</v>
      </c>
      <c r="P8125" s="311">
        <v>5</v>
      </c>
      <c r="Q8125" s="311" t="s">
        <v>28693</v>
      </c>
      <c r="R8125" s="311" t="s">
        <v>25825</v>
      </c>
      <c r="S8125" s="311" t="s">
        <v>26197</v>
      </c>
      <c r="T8125" s="311"/>
      <c r="U8125" s="311" t="s">
        <v>26198</v>
      </c>
      <c r="V8125" s="311" t="s">
        <v>26204</v>
      </c>
      <c r="W8125" s="97" t="s">
        <v>41889</v>
      </c>
      <c r="X8125" s="97" t="s">
        <v>36279</v>
      </c>
      <c r="AA8125" s="97" t="str">
        <v>WALDE003.4SV</v>
      </c>
    </row>
    <row r="8126" spans="1:27" s="97" customFormat="1" ht="15" customHeight="1" x14ac:dyDescent="0.35">
      <c r="A8126" s="311" t="s">
        <v>24083</v>
      </c>
      <c r="B8126" s="311" t="s">
        <v>24082</v>
      </c>
      <c r="C8126" s="311" t="s">
        <v>24074</v>
      </c>
      <c r="D8126" s="311" t="s">
        <v>24084</v>
      </c>
      <c r="E8126" s="311"/>
      <c r="F8126" s="311" t="s">
        <v>28985</v>
      </c>
      <c r="G8126" s="311"/>
      <c r="H8126" s="311">
        <v>5.3</v>
      </c>
      <c r="I8126" s="311">
        <v>24.1</v>
      </c>
      <c r="J8126" s="311" t="s">
        <v>553</v>
      </c>
      <c r="K8126" s="311">
        <v>35.785620000000002</v>
      </c>
      <c r="L8126" s="311">
        <v>-83.633290000000002</v>
      </c>
      <c r="M8126" s="318" t="s">
        <v>38394</v>
      </c>
      <c r="N8126" s="311" t="s">
        <v>26308</v>
      </c>
      <c r="O8126" s="311" t="s">
        <v>42620</v>
      </c>
      <c r="P8126" s="311">
        <v>5</v>
      </c>
      <c r="Q8126" s="311" t="s">
        <v>28693</v>
      </c>
      <c r="R8126" s="311" t="s">
        <v>25825</v>
      </c>
      <c r="S8126" s="311" t="s">
        <v>26197</v>
      </c>
      <c r="T8126" s="311"/>
      <c r="U8126" s="311" t="s">
        <v>26198</v>
      </c>
      <c r="V8126" s="311" t="s">
        <v>26204</v>
      </c>
      <c r="AA8126" s="97" t="str">
        <v>WALDE005.3SV</v>
      </c>
    </row>
    <row r="8127" spans="1:27" s="97" customFormat="1" ht="15" customHeight="1" x14ac:dyDescent="0.35">
      <c r="A8127" s="311" t="s">
        <v>24086</v>
      </c>
      <c r="B8127" s="311" t="s">
        <v>24085</v>
      </c>
      <c r="C8127" s="311" t="s">
        <v>24074</v>
      </c>
      <c r="D8127" s="311" t="s">
        <v>24087</v>
      </c>
      <c r="E8127" s="311"/>
      <c r="F8127" s="311" t="s">
        <v>28985</v>
      </c>
      <c r="G8127" s="311"/>
      <c r="H8127" s="311">
        <v>7.3</v>
      </c>
      <c r="I8127" s="311">
        <v>15.65</v>
      </c>
      <c r="J8127" s="311" t="s">
        <v>553</v>
      </c>
      <c r="K8127" s="311">
        <v>35.767899999999997</v>
      </c>
      <c r="L8127" s="311">
        <v>-83.658000000000001</v>
      </c>
      <c r="M8127" s="318" t="s">
        <v>38394</v>
      </c>
      <c r="N8127" s="311" t="s">
        <v>26308</v>
      </c>
      <c r="O8127" s="311" t="s">
        <v>42620</v>
      </c>
      <c r="P8127" s="311">
        <v>5</v>
      </c>
      <c r="Q8127" s="311" t="s">
        <v>28693</v>
      </c>
      <c r="R8127" s="311" t="s">
        <v>25825</v>
      </c>
      <c r="S8127" s="311" t="s">
        <v>26197</v>
      </c>
      <c r="T8127" s="311"/>
      <c r="U8127" s="311" t="s">
        <v>26198</v>
      </c>
      <c r="V8127" s="311" t="s">
        <v>26204</v>
      </c>
      <c r="AA8127" s="97" t="str">
        <v>WALDE007.3SV</v>
      </c>
    </row>
    <row r="8128" spans="1:27" s="97" customFormat="1" ht="15" customHeight="1" x14ac:dyDescent="0.35">
      <c r="A8128" s="311" t="s">
        <v>24089</v>
      </c>
      <c r="B8128" s="311" t="s">
        <v>24088</v>
      </c>
      <c r="C8128" s="311" t="s">
        <v>24090</v>
      </c>
      <c r="D8128" s="311" t="s">
        <v>24091</v>
      </c>
      <c r="E8128" s="311"/>
      <c r="F8128" s="311" t="s">
        <v>28985</v>
      </c>
      <c r="G8128" s="311" t="s">
        <v>28981</v>
      </c>
      <c r="H8128" s="311">
        <v>9.3000000000000007</v>
      </c>
      <c r="I8128" s="311">
        <v>9</v>
      </c>
      <c r="J8128" s="311" t="s">
        <v>553</v>
      </c>
      <c r="K8128" s="311">
        <v>35.754002</v>
      </c>
      <c r="L8128" s="311">
        <v>-83.695329999999998</v>
      </c>
      <c r="M8128" s="318" t="s">
        <v>38394</v>
      </c>
      <c r="N8128" s="311" t="s">
        <v>26308</v>
      </c>
      <c r="O8128" s="311" t="s">
        <v>42620</v>
      </c>
      <c r="P8128" s="311">
        <v>5</v>
      </c>
      <c r="Q8128" s="311" t="s">
        <v>28693</v>
      </c>
      <c r="R8128" s="311" t="s">
        <v>25825</v>
      </c>
      <c r="S8128" s="311" t="s">
        <v>26197</v>
      </c>
      <c r="T8128" s="311"/>
      <c r="U8128" s="311" t="s">
        <v>26198</v>
      </c>
      <c r="V8128" s="311" t="s">
        <v>26204</v>
      </c>
      <c r="X8128" s="97" t="s">
        <v>29805</v>
      </c>
      <c r="AA8128" s="97" t="str">
        <v>WALDE009.3SV</v>
      </c>
    </row>
    <row r="8129" spans="1:27" s="97" customFormat="1" ht="15" customHeight="1" x14ac:dyDescent="0.35">
      <c r="A8129" s="311" t="s">
        <v>24093</v>
      </c>
      <c r="B8129" s="311" t="s">
        <v>24092</v>
      </c>
      <c r="C8129" s="311" t="s">
        <v>24074</v>
      </c>
      <c r="D8129" s="311" t="s">
        <v>24094</v>
      </c>
      <c r="E8129" s="311"/>
      <c r="F8129" s="311" t="s">
        <v>28985</v>
      </c>
      <c r="G8129" s="311" t="s">
        <v>28981</v>
      </c>
      <c r="H8129" s="311">
        <v>9.8000000000000007</v>
      </c>
      <c r="I8129" s="311">
        <v>8.6199999999999992</v>
      </c>
      <c r="J8129" s="311" t="s">
        <v>553</v>
      </c>
      <c r="K8129" s="311">
        <v>35.753300000000003</v>
      </c>
      <c r="L8129" s="311">
        <v>-83.696799999999996</v>
      </c>
      <c r="M8129" s="318" t="s">
        <v>38394</v>
      </c>
      <c r="N8129" s="311" t="s">
        <v>26308</v>
      </c>
      <c r="O8129" s="311" t="s">
        <v>42620</v>
      </c>
      <c r="P8129" s="311">
        <v>5</v>
      </c>
      <c r="Q8129" s="311" t="s">
        <v>28693</v>
      </c>
      <c r="R8129" s="311" t="s">
        <v>25825</v>
      </c>
      <c r="S8129" s="311" t="s">
        <v>26197</v>
      </c>
      <c r="T8129" s="311"/>
      <c r="U8129" s="311" t="s">
        <v>26198</v>
      </c>
      <c r="V8129" s="311" t="s">
        <v>26204</v>
      </c>
      <c r="X8129" s="97" t="s">
        <v>34151</v>
      </c>
      <c r="AA8129" s="97" t="str">
        <v>WALDE009.8SV</v>
      </c>
    </row>
    <row r="8130" spans="1:27" s="97" customFormat="1" ht="15" customHeight="1" x14ac:dyDescent="0.35">
      <c r="A8130" s="311" t="s">
        <v>24096</v>
      </c>
      <c r="B8130" s="311" t="s">
        <v>24095</v>
      </c>
      <c r="C8130" s="311" t="s">
        <v>24074</v>
      </c>
      <c r="D8130" s="311" t="s">
        <v>24097</v>
      </c>
      <c r="E8130" s="311"/>
      <c r="F8130" s="311" t="s">
        <v>28985</v>
      </c>
      <c r="G8130" s="311"/>
      <c r="H8130" s="311">
        <v>10.8</v>
      </c>
      <c r="I8130" s="311">
        <v>7.37</v>
      </c>
      <c r="J8130" s="311" t="s">
        <v>553</v>
      </c>
      <c r="K8130" s="311">
        <v>35.747799999999998</v>
      </c>
      <c r="L8130" s="311">
        <v>-83.709699999999998</v>
      </c>
      <c r="M8130" s="318" t="s">
        <v>38394</v>
      </c>
      <c r="N8130" s="311" t="s">
        <v>26308</v>
      </c>
      <c r="O8130" s="311" t="s">
        <v>42620</v>
      </c>
      <c r="P8130" s="311">
        <v>5</v>
      </c>
      <c r="Q8130" s="311" t="s">
        <v>34152</v>
      </c>
      <c r="R8130" s="311" t="s">
        <v>25825</v>
      </c>
      <c r="S8130" s="311" t="s">
        <v>26197</v>
      </c>
      <c r="T8130" s="311"/>
      <c r="U8130" s="311" t="s">
        <v>26198</v>
      </c>
      <c r="V8130" s="311" t="s">
        <v>26204</v>
      </c>
      <c r="X8130" s="97" t="s">
        <v>34153</v>
      </c>
      <c r="AA8130" s="97" t="str">
        <v>WALDE010.8SV</v>
      </c>
    </row>
    <row r="8131" spans="1:27" s="97" customFormat="1" ht="15" customHeight="1" x14ac:dyDescent="0.35">
      <c r="A8131" s="97" t="s">
        <v>40421</v>
      </c>
      <c r="B8131" s="97" t="s">
        <v>40422</v>
      </c>
      <c r="C8131" s="97" t="s">
        <v>40423</v>
      </c>
      <c r="D8131" s="97" t="s">
        <v>40424</v>
      </c>
      <c r="F8131" s="97" t="s">
        <v>33</v>
      </c>
      <c r="H8131" s="98">
        <v>0.1</v>
      </c>
      <c r="I8131" s="98">
        <v>0.01</v>
      </c>
      <c r="J8131" s="97" t="s">
        <v>34</v>
      </c>
      <c r="K8131" s="98">
        <v>35.742600000000003</v>
      </c>
      <c r="L8131" s="98">
        <v>-86.982159999999993</v>
      </c>
      <c r="M8131" s="98" t="s">
        <v>38382</v>
      </c>
      <c r="N8131" s="97" t="s">
        <v>26210</v>
      </c>
      <c r="O8131" s="97" t="s">
        <v>40425</v>
      </c>
      <c r="P8131" s="98">
        <v>3</v>
      </c>
      <c r="Q8131" s="97" t="s">
        <v>27874</v>
      </c>
      <c r="R8131" s="97" t="s">
        <v>25808</v>
      </c>
      <c r="S8131" s="97" t="s">
        <v>26197</v>
      </c>
      <c r="U8131" s="97" t="s">
        <v>26198</v>
      </c>
      <c r="V8131" s="97" t="s">
        <v>26199</v>
      </c>
      <c r="X8131" s="97" t="s">
        <v>40426</v>
      </c>
      <c r="AA8131" s="97" t="str">
        <v>WALDR0.4T0.1MY</v>
      </c>
    </row>
    <row r="8132" spans="1:27" s="97" customFormat="1" ht="15" customHeight="1" x14ac:dyDescent="0.35">
      <c r="A8132" s="97" t="s">
        <v>40427</v>
      </c>
      <c r="B8132" s="97" t="s">
        <v>40428</v>
      </c>
      <c r="C8132" s="97" t="s">
        <v>40429</v>
      </c>
      <c r="D8132" s="97" t="s">
        <v>40430</v>
      </c>
      <c r="F8132" s="97" t="s">
        <v>33</v>
      </c>
      <c r="H8132" s="98">
        <v>0.5</v>
      </c>
      <c r="I8132" s="98">
        <v>2.94</v>
      </c>
      <c r="J8132" s="97" t="s">
        <v>34</v>
      </c>
      <c r="K8132" s="98">
        <v>35.742870000000003</v>
      </c>
      <c r="L8132" s="98">
        <v>-86.982650000000007</v>
      </c>
      <c r="M8132" s="98" t="s">
        <v>38382</v>
      </c>
      <c r="N8132" s="97" t="s">
        <v>26210</v>
      </c>
      <c r="O8132" s="97" t="s">
        <v>40425</v>
      </c>
      <c r="P8132" s="98">
        <v>3</v>
      </c>
      <c r="Q8132" s="97" t="s">
        <v>27874</v>
      </c>
      <c r="R8132" s="97" t="s">
        <v>25808</v>
      </c>
      <c r="S8132" s="97" t="s">
        <v>26197</v>
      </c>
      <c r="U8132" s="97" t="s">
        <v>26198</v>
      </c>
      <c r="V8132" s="97" t="s">
        <v>26199</v>
      </c>
      <c r="AA8132" s="97" t="str">
        <v>WALDR000.5MY</v>
      </c>
    </row>
    <row r="8133" spans="1:27" s="97" customFormat="1" ht="15" customHeight="1" x14ac:dyDescent="0.35">
      <c r="A8133" s="311" t="s">
        <v>24099</v>
      </c>
      <c r="B8133" s="311" t="s">
        <v>24098</v>
      </c>
      <c r="C8133" s="311" t="s">
        <v>24100</v>
      </c>
      <c r="D8133" s="311" t="s">
        <v>37642</v>
      </c>
      <c r="E8133" s="311"/>
      <c r="F8133" s="311" t="s">
        <v>9</v>
      </c>
      <c r="G8133" s="311"/>
      <c r="H8133" s="311">
        <v>2</v>
      </c>
      <c r="I8133" s="311">
        <v>6.34</v>
      </c>
      <c r="J8133" s="311" t="s">
        <v>24101</v>
      </c>
      <c r="K8133" s="311">
        <v>34.994300000000003</v>
      </c>
      <c r="L8133" s="311">
        <v>-88.371300000000005</v>
      </c>
      <c r="M8133" s="318" t="s">
        <v>38402</v>
      </c>
      <c r="N8133" s="311" t="s">
        <v>26242</v>
      </c>
      <c r="O8133" s="311" t="s">
        <v>42967</v>
      </c>
      <c r="P8133" s="311">
        <v>3</v>
      </c>
      <c r="Q8133" s="311" t="s">
        <v>34154</v>
      </c>
      <c r="R8133" s="311" t="s">
        <v>25816</v>
      </c>
      <c r="S8133" s="311" t="s">
        <v>27926</v>
      </c>
      <c r="T8133" s="311"/>
      <c r="U8133" s="311" t="s">
        <v>26198</v>
      </c>
      <c r="V8133" s="311" t="s">
        <v>26199</v>
      </c>
      <c r="W8133" s="97" t="s">
        <v>24102</v>
      </c>
      <c r="X8133" s="97" t="s">
        <v>36280</v>
      </c>
      <c r="AA8133" s="97" t="str">
        <v>WALDR002.0_MS</v>
      </c>
    </row>
    <row r="8134" spans="1:27" s="97" customFormat="1" ht="15" customHeight="1" x14ac:dyDescent="0.35">
      <c r="A8134" s="311" t="s">
        <v>24104</v>
      </c>
      <c r="B8134" s="311" t="s">
        <v>24103</v>
      </c>
      <c r="C8134" s="311" t="s">
        <v>24105</v>
      </c>
      <c r="D8134" s="311" t="s">
        <v>2203</v>
      </c>
      <c r="E8134" s="311"/>
      <c r="F8134" s="311" t="s">
        <v>115</v>
      </c>
      <c r="G8134" s="311"/>
      <c r="H8134" s="311">
        <v>0.1</v>
      </c>
      <c r="I8134" s="311">
        <v>2.39</v>
      </c>
      <c r="J8134" s="311" t="s">
        <v>249</v>
      </c>
      <c r="K8134" s="311">
        <v>35.528300000000002</v>
      </c>
      <c r="L8134" s="311">
        <v>-85.230999999999995</v>
      </c>
      <c r="M8134" s="318" t="s">
        <v>38393</v>
      </c>
      <c r="N8134" s="311" t="s">
        <v>59</v>
      </c>
      <c r="O8134" s="311" t="s">
        <v>42282</v>
      </c>
      <c r="P8134" s="311">
        <v>5</v>
      </c>
      <c r="Q8134" s="311" t="s">
        <v>32029</v>
      </c>
      <c r="R8134" s="311" t="s">
        <v>25802</v>
      </c>
      <c r="S8134" s="311" t="s">
        <v>26197</v>
      </c>
      <c r="T8134" s="311"/>
      <c r="U8134" s="311" t="s">
        <v>26198</v>
      </c>
      <c r="V8134" s="311" t="s">
        <v>26199</v>
      </c>
      <c r="W8134" s="97" t="s">
        <v>24106</v>
      </c>
      <c r="X8134" s="97" t="s">
        <v>34155</v>
      </c>
      <c r="AA8134" s="97" t="str">
        <v>WALKE0.7G0.1BL</v>
      </c>
    </row>
    <row r="8135" spans="1:27" s="97" customFormat="1" ht="15" customHeight="1" x14ac:dyDescent="0.35">
      <c r="A8135" s="311" t="s">
        <v>24108</v>
      </c>
      <c r="B8135" s="311" t="s">
        <v>24107</v>
      </c>
      <c r="C8135" s="311" t="s">
        <v>24109</v>
      </c>
      <c r="D8135" s="311" t="s">
        <v>24110</v>
      </c>
      <c r="E8135" s="311"/>
      <c r="F8135" s="311" t="s">
        <v>29101</v>
      </c>
      <c r="G8135" s="311"/>
      <c r="H8135" s="311">
        <v>0.1</v>
      </c>
      <c r="I8135" s="311">
        <v>1.49</v>
      </c>
      <c r="J8135" s="311" t="s">
        <v>301</v>
      </c>
      <c r="K8135" s="311">
        <v>35.028979999999997</v>
      </c>
      <c r="L8135" s="311">
        <v>-84.407600000000002</v>
      </c>
      <c r="M8135" s="318" t="s">
        <v>38423</v>
      </c>
      <c r="N8135" s="311" t="s">
        <v>26269</v>
      </c>
      <c r="O8135" s="311" t="s">
        <v>42480</v>
      </c>
      <c r="P8135" s="311">
        <v>1</v>
      </c>
      <c r="Q8135" s="311" t="s">
        <v>34156</v>
      </c>
      <c r="R8135" s="311" t="s">
        <v>25802</v>
      </c>
      <c r="S8135" s="311" t="s">
        <v>26197</v>
      </c>
      <c r="T8135" s="311"/>
      <c r="U8135" s="311" t="s">
        <v>26198</v>
      </c>
      <c r="V8135" s="311" t="s">
        <v>26204</v>
      </c>
      <c r="W8135" s="97" t="s">
        <v>24111</v>
      </c>
      <c r="X8135" s="97" t="s">
        <v>29606</v>
      </c>
      <c r="AA8135" s="97" t="str">
        <v>WALKE0.7T0.1PO</v>
      </c>
    </row>
    <row r="8136" spans="1:27" s="97" customFormat="1" ht="15" customHeight="1" x14ac:dyDescent="0.35">
      <c r="A8136" s="311" t="s">
        <v>24113</v>
      </c>
      <c r="B8136" s="311" t="s">
        <v>24112</v>
      </c>
      <c r="C8136" s="311" t="s">
        <v>24114</v>
      </c>
      <c r="D8136" s="311" t="s">
        <v>24115</v>
      </c>
      <c r="E8136" s="311"/>
      <c r="F8136" s="311" t="s">
        <v>28977</v>
      </c>
      <c r="G8136" s="311"/>
      <c r="H8136" s="311">
        <v>0.5</v>
      </c>
      <c r="I8136" s="311">
        <v>0.2</v>
      </c>
      <c r="J8136" s="311" t="s">
        <v>354</v>
      </c>
      <c r="K8136" s="311">
        <v>35.162100000000002</v>
      </c>
      <c r="L8136" s="311">
        <v>-88.257639999999995</v>
      </c>
      <c r="M8136" s="318" t="s">
        <v>38402</v>
      </c>
      <c r="N8136" s="311" t="s">
        <v>26242</v>
      </c>
      <c r="O8136" s="311" t="s">
        <v>42146</v>
      </c>
      <c r="P8136" s="311">
        <v>3</v>
      </c>
      <c r="Q8136" s="311" t="s">
        <v>32717</v>
      </c>
      <c r="R8136" s="311" t="s">
        <v>25816</v>
      </c>
      <c r="S8136" s="311" t="s">
        <v>26197</v>
      </c>
      <c r="T8136" s="311"/>
      <c r="U8136" s="311" t="s">
        <v>26198</v>
      </c>
      <c r="V8136" s="311" t="s">
        <v>26199</v>
      </c>
      <c r="W8136" s="97" t="s">
        <v>24116</v>
      </c>
      <c r="X8136" s="97" t="s">
        <v>36281</v>
      </c>
      <c r="AA8136" s="97" t="str">
        <v>WALKE0.9T1.4T0.5HD</v>
      </c>
    </row>
    <row r="8137" spans="1:27" s="97" customFormat="1" ht="15" customHeight="1" x14ac:dyDescent="0.35">
      <c r="A8137" s="311" t="s">
        <v>24118</v>
      </c>
      <c r="B8137" s="311" t="s">
        <v>24117</v>
      </c>
      <c r="C8137" s="311" t="s">
        <v>24119</v>
      </c>
      <c r="D8137" s="311" t="s">
        <v>24120</v>
      </c>
      <c r="E8137" s="311"/>
      <c r="F8137" s="311" t="s">
        <v>29083</v>
      </c>
      <c r="G8137" s="311"/>
      <c r="H8137" s="311">
        <v>0.1</v>
      </c>
      <c r="I8137" s="311">
        <v>2.2400000000000002</v>
      </c>
      <c r="J8137" s="311" t="s">
        <v>19</v>
      </c>
      <c r="K8137" s="311">
        <v>36.129100000000001</v>
      </c>
      <c r="L8137" s="311">
        <v>-87.369444000000001</v>
      </c>
      <c r="M8137" s="318" t="s">
        <v>38379</v>
      </c>
      <c r="N8137" s="311" t="s">
        <v>26205</v>
      </c>
      <c r="O8137" s="311" t="s">
        <v>42738</v>
      </c>
      <c r="P8137" s="311">
        <v>1</v>
      </c>
      <c r="Q8137" s="311" t="s">
        <v>34157</v>
      </c>
      <c r="R8137" s="311" t="s">
        <v>25829</v>
      </c>
      <c r="S8137" s="311" t="s">
        <v>26197</v>
      </c>
      <c r="T8137" s="311"/>
      <c r="U8137" s="311" t="s">
        <v>26198</v>
      </c>
      <c r="V8137" s="311" t="s">
        <v>26199</v>
      </c>
      <c r="AA8137" s="97" t="str">
        <v>WALKE000.1DI</v>
      </c>
    </row>
    <row r="8138" spans="1:27" s="97" customFormat="1" ht="15" customHeight="1" x14ac:dyDescent="0.35">
      <c r="A8138" s="311" t="s">
        <v>24122</v>
      </c>
      <c r="B8138" s="311" t="s">
        <v>24121</v>
      </c>
      <c r="C8138" s="311" t="s">
        <v>24123</v>
      </c>
      <c r="D8138" s="311" t="s">
        <v>24124</v>
      </c>
      <c r="E8138" s="311"/>
      <c r="F8138" s="311" t="s">
        <v>28994</v>
      </c>
      <c r="G8138" s="311"/>
      <c r="H8138" s="311">
        <v>0.1</v>
      </c>
      <c r="I8138" s="311">
        <v>0.41</v>
      </c>
      <c r="J8138" s="311" t="s">
        <v>68</v>
      </c>
      <c r="K8138" s="311">
        <v>36.279330000000002</v>
      </c>
      <c r="L8138" s="311">
        <v>-83.068489999999997</v>
      </c>
      <c r="M8138" s="318" t="s">
        <v>38387</v>
      </c>
      <c r="N8138" s="311" t="s">
        <v>26214</v>
      </c>
      <c r="O8138" s="311" t="s">
        <v>42264</v>
      </c>
      <c r="P8138" s="311">
        <v>5</v>
      </c>
      <c r="Q8138" s="311" t="s">
        <v>28773</v>
      </c>
      <c r="R8138" s="311" t="s">
        <v>25821</v>
      </c>
      <c r="S8138" s="311" t="s">
        <v>26197</v>
      </c>
      <c r="T8138" s="311"/>
      <c r="U8138" s="311" t="s">
        <v>26198</v>
      </c>
      <c r="V8138" s="311" t="s">
        <v>26204</v>
      </c>
      <c r="X8138" s="97" t="s">
        <v>36282</v>
      </c>
      <c r="AA8138" s="97" t="str">
        <v>WALKE000.1HS</v>
      </c>
    </row>
    <row r="8139" spans="1:27" s="97" customFormat="1" ht="15" customHeight="1" x14ac:dyDescent="0.35">
      <c r="A8139" s="311" t="s">
        <v>24126</v>
      </c>
      <c r="B8139" s="311" t="s">
        <v>24125</v>
      </c>
      <c r="C8139" s="311" t="s">
        <v>24127</v>
      </c>
      <c r="D8139" s="311" t="s">
        <v>11857</v>
      </c>
      <c r="E8139" s="311"/>
      <c r="F8139" s="311" t="s">
        <v>28994</v>
      </c>
      <c r="G8139" s="311"/>
      <c r="H8139" s="311">
        <v>0.1</v>
      </c>
      <c r="I8139" s="311">
        <v>12.13</v>
      </c>
      <c r="J8139" s="311" t="s">
        <v>270</v>
      </c>
      <c r="K8139" s="311">
        <v>36.450360000000003</v>
      </c>
      <c r="L8139" s="311">
        <v>-82.614355000000003</v>
      </c>
      <c r="M8139" s="318" t="s">
        <v>38412</v>
      </c>
      <c r="N8139" s="311" t="s">
        <v>29031</v>
      </c>
      <c r="O8139" s="311" t="s">
        <v>42479</v>
      </c>
      <c r="P8139" s="311">
        <v>3</v>
      </c>
      <c r="Q8139" s="311" t="s">
        <v>28694</v>
      </c>
      <c r="R8139" s="311" t="s">
        <v>25821</v>
      </c>
      <c r="S8139" s="311" t="s">
        <v>26197</v>
      </c>
      <c r="T8139" s="311"/>
      <c r="U8139" s="311" t="s">
        <v>26198</v>
      </c>
      <c r="V8139" s="311" t="s">
        <v>26204</v>
      </c>
      <c r="AA8139" s="97" t="str">
        <v>WALKE000.1SU</v>
      </c>
    </row>
    <row r="8140" spans="1:27" s="97" customFormat="1" ht="15" customHeight="1" x14ac:dyDescent="0.35">
      <c r="A8140" s="311" t="s">
        <v>24129</v>
      </c>
      <c r="B8140" s="311" t="s">
        <v>24128</v>
      </c>
      <c r="C8140" s="311" t="s">
        <v>24130</v>
      </c>
      <c r="D8140" s="311" t="s">
        <v>24131</v>
      </c>
      <c r="E8140" s="311"/>
      <c r="F8140" s="311" t="s">
        <v>33</v>
      </c>
      <c r="G8140" s="311"/>
      <c r="H8140" s="311">
        <v>0.2</v>
      </c>
      <c r="I8140" s="311">
        <v>11.16</v>
      </c>
      <c r="J8140" s="311" t="s">
        <v>277</v>
      </c>
      <c r="K8140" s="311">
        <v>36.344439999999999</v>
      </c>
      <c r="L8140" s="311">
        <v>-86.724140000000006</v>
      </c>
      <c r="M8140" s="318" t="s">
        <v>38414</v>
      </c>
      <c r="N8140" s="311" t="s">
        <v>26254</v>
      </c>
      <c r="O8140" s="311" t="s">
        <v>42274</v>
      </c>
      <c r="P8140" s="311">
        <v>5</v>
      </c>
      <c r="Q8140" s="311" t="s">
        <v>28696</v>
      </c>
      <c r="R8140" s="311" t="s">
        <v>25829</v>
      </c>
      <c r="S8140" s="311" t="s">
        <v>26197</v>
      </c>
      <c r="T8140" s="311"/>
      <c r="U8140" s="311" t="s">
        <v>26198</v>
      </c>
      <c r="V8140" s="311" t="s">
        <v>26199</v>
      </c>
      <c r="X8140" s="97" t="s">
        <v>34158</v>
      </c>
      <c r="AA8140" s="97" t="str">
        <v>WALKE000.2DA</v>
      </c>
    </row>
    <row r="8141" spans="1:27" s="97" customFormat="1" ht="15" customHeight="1" x14ac:dyDescent="0.35">
      <c r="A8141" s="311" t="s">
        <v>24133</v>
      </c>
      <c r="B8141" s="311" t="s">
        <v>24132</v>
      </c>
      <c r="C8141" s="311" t="s">
        <v>24134</v>
      </c>
      <c r="D8141" s="311" t="s">
        <v>24135</v>
      </c>
      <c r="E8141" s="311"/>
      <c r="F8141" s="311" t="s">
        <v>28994</v>
      </c>
      <c r="G8141" s="311"/>
      <c r="H8141" s="311">
        <v>0.2</v>
      </c>
      <c r="I8141" s="311">
        <v>1.01</v>
      </c>
      <c r="J8141" s="311" t="s">
        <v>68</v>
      </c>
      <c r="K8141" s="311">
        <v>36.325769999999999</v>
      </c>
      <c r="L8141" s="311">
        <v>-83.067920000000001</v>
      </c>
      <c r="M8141" s="318" t="s">
        <v>38388</v>
      </c>
      <c r="N8141" s="311" t="s">
        <v>18813</v>
      </c>
      <c r="O8141" s="311" t="s">
        <v>42177</v>
      </c>
      <c r="P8141" s="311">
        <v>4</v>
      </c>
      <c r="Q8141" s="311" t="s">
        <v>28695</v>
      </c>
      <c r="R8141" s="311" t="s">
        <v>25821</v>
      </c>
      <c r="S8141" s="311" t="s">
        <v>26197</v>
      </c>
      <c r="T8141" s="311"/>
      <c r="U8141" s="311" t="s">
        <v>26198</v>
      </c>
      <c r="V8141" s="311" t="s">
        <v>26204</v>
      </c>
      <c r="X8141" s="97" t="s">
        <v>36282</v>
      </c>
      <c r="AA8141" s="97" t="str">
        <v>WALKE000.2HS</v>
      </c>
    </row>
    <row r="8142" spans="1:27" s="97" customFormat="1" ht="15" customHeight="1" x14ac:dyDescent="0.35">
      <c r="A8142" s="311" t="s">
        <v>24137</v>
      </c>
      <c r="B8142" s="311" t="s">
        <v>24136</v>
      </c>
      <c r="C8142" s="311" t="s">
        <v>24130</v>
      </c>
      <c r="D8142" s="311" t="s">
        <v>24138</v>
      </c>
      <c r="E8142" s="311"/>
      <c r="F8142" s="311" t="s">
        <v>33</v>
      </c>
      <c r="G8142" s="311"/>
      <c r="H8142" s="311">
        <v>0.4</v>
      </c>
      <c r="I8142" s="311">
        <v>10.82</v>
      </c>
      <c r="J8142" s="311" t="s">
        <v>277</v>
      </c>
      <c r="K8142" s="311">
        <v>36.346666999999997</v>
      </c>
      <c r="L8142" s="311">
        <v>-86.728055999999995</v>
      </c>
      <c r="M8142" s="318" t="s">
        <v>38414</v>
      </c>
      <c r="N8142" s="311" t="s">
        <v>26254</v>
      </c>
      <c r="O8142" s="311" t="s">
        <v>42274</v>
      </c>
      <c r="P8142" s="311">
        <v>5</v>
      </c>
      <c r="Q8142" s="311" t="s">
        <v>28696</v>
      </c>
      <c r="R8142" s="311" t="s">
        <v>25829</v>
      </c>
      <c r="S8142" s="311" t="s">
        <v>26197</v>
      </c>
      <c r="T8142" s="311"/>
      <c r="U8142" s="311" t="s">
        <v>26198</v>
      </c>
      <c r="V8142" s="311" t="s">
        <v>26199</v>
      </c>
      <c r="AA8142" s="97" t="str">
        <v>WALKE000.4DA</v>
      </c>
    </row>
    <row r="8143" spans="1:27" s="97" customFormat="1" ht="15" customHeight="1" x14ac:dyDescent="0.35">
      <c r="A8143" s="311" t="s">
        <v>24140</v>
      </c>
      <c r="B8143" s="311" t="s">
        <v>24139</v>
      </c>
      <c r="C8143" s="311" t="s">
        <v>24119</v>
      </c>
      <c r="D8143" s="311" t="s">
        <v>24141</v>
      </c>
      <c r="E8143" s="311"/>
      <c r="F8143" s="311" t="s">
        <v>75</v>
      </c>
      <c r="G8143" s="311"/>
      <c r="H8143" s="311">
        <v>0.4</v>
      </c>
      <c r="I8143" s="311">
        <v>5.53</v>
      </c>
      <c r="J8143" s="311" t="s">
        <v>153</v>
      </c>
      <c r="K8143" s="311">
        <v>36.247199999999999</v>
      </c>
      <c r="L8143" s="311">
        <v>-86.314300000000003</v>
      </c>
      <c r="M8143" s="318" t="s">
        <v>38431</v>
      </c>
      <c r="N8143" s="311" t="s">
        <v>26295</v>
      </c>
      <c r="O8143" s="311" t="s">
        <v>42303</v>
      </c>
      <c r="P8143" s="311">
        <v>4</v>
      </c>
      <c r="Q8143" s="311" t="s">
        <v>34159</v>
      </c>
      <c r="R8143" s="311" t="s">
        <v>25829</v>
      </c>
      <c r="S8143" s="311" t="s">
        <v>26197</v>
      </c>
      <c r="T8143" s="311"/>
      <c r="U8143" s="311" t="s">
        <v>26198</v>
      </c>
      <c r="V8143" s="311" t="s">
        <v>26199</v>
      </c>
      <c r="W8143" s="97" t="s">
        <v>24142</v>
      </c>
      <c r="X8143" s="97" t="s">
        <v>34160</v>
      </c>
      <c r="AA8143" s="97" t="str">
        <v>WALKE000.4WS</v>
      </c>
    </row>
    <row r="8144" spans="1:27" s="97" customFormat="1" ht="15" customHeight="1" x14ac:dyDescent="0.35">
      <c r="A8144" s="311" t="s">
        <v>24144</v>
      </c>
      <c r="B8144" s="311" t="s">
        <v>24143</v>
      </c>
      <c r="C8144" s="311" t="s">
        <v>24145</v>
      </c>
      <c r="D8144" s="311" t="s">
        <v>24146</v>
      </c>
      <c r="E8144" s="311"/>
      <c r="F8144" s="311" t="s">
        <v>33</v>
      </c>
      <c r="G8144" s="311"/>
      <c r="H8144" s="311">
        <v>0.6</v>
      </c>
      <c r="I8144" s="311">
        <v>4.66</v>
      </c>
      <c r="J8144" s="311" t="s">
        <v>4110</v>
      </c>
      <c r="K8144" s="311">
        <v>36.092500000000001</v>
      </c>
      <c r="L8144" s="311">
        <v>-85.915833000000006</v>
      </c>
      <c r="M8144" s="318" t="s">
        <v>38383</v>
      </c>
      <c r="N8144" s="311" t="s">
        <v>3589</v>
      </c>
      <c r="O8144" s="311" t="s">
        <v>42222</v>
      </c>
      <c r="P8144" s="311">
        <v>2</v>
      </c>
      <c r="Q8144" s="311" t="s">
        <v>34161</v>
      </c>
      <c r="R8144" s="311" t="s">
        <v>25812</v>
      </c>
      <c r="S8144" s="311" t="s">
        <v>26197</v>
      </c>
      <c r="T8144" s="311"/>
      <c r="U8144" s="311" t="s">
        <v>26198</v>
      </c>
      <c r="V8144" s="311" t="s">
        <v>26199</v>
      </c>
      <c r="W8144" s="97" t="s">
        <v>24147</v>
      </c>
      <c r="X8144" s="97" t="s">
        <v>34644</v>
      </c>
      <c r="AA8144" s="97" t="str">
        <v>WALKE000.6DB</v>
      </c>
    </row>
    <row r="8145" spans="1:27" s="97" customFormat="1" ht="15" customHeight="1" x14ac:dyDescent="0.35">
      <c r="A8145" s="311" t="s">
        <v>24149</v>
      </c>
      <c r="B8145" s="311" t="s">
        <v>24148</v>
      </c>
      <c r="C8145" s="311" t="s">
        <v>24119</v>
      </c>
      <c r="D8145" s="311" t="s">
        <v>24150</v>
      </c>
      <c r="E8145" s="311"/>
      <c r="F8145" s="311" t="s">
        <v>28998</v>
      </c>
      <c r="G8145" s="311"/>
      <c r="H8145" s="311">
        <v>0.6</v>
      </c>
      <c r="I8145" s="311">
        <v>0.81</v>
      </c>
      <c r="J8145" s="311" t="s">
        <v>1514</v>
      </c>
      <c r="K8145" s="311">
        <v>35.427300000000002</v>
      </c>
      <c r="L8145" s="311">
        <v>-84.578400000000002</v>
      </c>
      <c r="M8145" s="318" t="s">
        <v>38384</v>
      </c>
      <c r="N8145" s="311" t="s">
        <v>26211</v>
      </c>
      <c r="O8145" s="311" t="s">
        <v>42149</v>
      </c>
      <c r="P8145" s="311">
        <v>2</v>
      </c>
      <c r="Q8145" s="311" t="s">
        <v>34162</v>
      </c>
      <c r="R8145" s="311" t="s">
        <v>25802</v>
      </c>
      <c r="S8145" s="311" t="s">
        <v>26197</v>
      </c>
      <c r="T8145" s="311"/>
      <c r="U8145" s="311" t="s">
        <v>26198</v>
      </c>
      <c r="V8145" s="311" t="s">
        <v>26204</v>
      </c>
      <c r="X8145" s="97" t="s">
        <v>32830</v>
      </c>
      <c r="AA8145" s="97" t="str">
        <v>WALKE000.6MM</v>
      </c>
    </row>
    <row r="8146" spans="1:27" s="97" customFormat="1" ht="15" customHeight="1" x14ac:dyDescent="0.35">
      <c r="A8146" s="311" t="s">
        <v>24152</v>
      </c>
      <c r="B8146" s="311" t="s">
        <v>24151</v>
      </c>
      <c r="C8146" s="311" t="s">
        <v>24119</v>
      </c>
      <c r="D8146" s="311" t="s">
        <v>24153</v>
      </c>
      <c r="E8146" s="311"/>
      <c r="F8146" s="311" t="s">
        <v>58</v>
      </c>
      <c r="G8146" s="311"/>
      <c r="H8146" s="311">
        <v>1</v>
      </c>
      <c r="I8146" s="311">
        <v>1.58</v>
      </c>
      <c r="J8146" s="311" t="s">
        <v>766</v>
      </c>
      <c r="K8146" s="311">
        <v>35.320770000000003</v>
      </c>
      <c r="L8146" s="311">
        <v>-85.218770000000006</v>
      </c>
      <c r="M8146" s="318" t="s">
        <v>38386</v>
      </c>
      <c r="N8146" s="311" t="s">
        <v>29084</v>
      </c>
      <c r="O8146" s="311" t="s">
        <v>42167</v>
      </c>
      <c r="P8146" s="311">
        <v>3</v>
      </c>
      <c r="Q8146" s="311" t="s">
        <v>34163</v>
      </c>
      <c r="R8146" s="311" t="s">
        <v>25802</v>
      </c>
      <c r="S8146" s="311" t="s">
        <v>26197</v>
      </c>
      <c r="T8146" s="311"/>
      <c r="U8146" s="311" t="s">
        <v>26198</v>
      </c>
      <c r="V8146" s="311" t="s">
        <v>26204</v>
      </c>
      <c r="X8146" s="97" t="s">
        <v>34164</v>
      </c>
      <c r="AA8146" s="97" t="str">
        <v>WALKE001.0HM</v>
      </c>
    </row>
    <row r="8147" spans="1:27" s="97" customFormat="1" ht="15" customHeight="1" x14ac:dyDescent="0.35">
      <c r="A8147" s="311" t="s">
        <v>24155</v>
      </c>
      <c r="B8147" s="311" t="s">
        <v>24154</v>
      </c>
      <c r="C8147" s="311" t="s">
        <v>24156</v>
      </c>
      <c r="D8147" s="311" t="s">
        <v>24157</v>
      </c>
      <c r="E8147" s="311"/>
      <c r="F8147" s="311" t="s">
        <v>29101</v>
      </c>
      <c r="G8147" s="311"/>
      <c r="H8147" s="311">
        <v>1.2</v>
      </c>
      <c r="I8147" s="311">
        <v>0.84</v>
      </c>
      <c r="J8147" s="311" t="s">
        <v>301</v>
      </c>
      <c r="K8147" s="311">
        <v>35.029299999999999</v>
      </c>
      <c r="L8147" s="311">
        <v>-84.400300000000001</v>
      </c>
      <c r="M8147" s="318" t="s">
        <v>38423</v>
      </c>
      <c r="N8147" s="311" t="s">
        <v>26269</v>
      </c>
      <c r="O8147" s="311" t="s">
        <v>42480</v>
      </c>
      <c r="P8147" s="311">
        <v>1</v>
      </c>
      <c r="Q8147" s="311" t="s">
        <v>34156</v>
      </c>
      <c r="R8147" s="311" t="s">
        <v>25802</v>
      </c>
      <c r="S8147" s="311" t="s">
        <v>26197</v>
      </c>
      <c r="T8147" s="311"/>
      <c r="U8147" s="311" t="s">
        <v>26198</v>
      </c>
      <c r="V8147" s="311" t="s">
        <v>26204</v>
      </c>
      <c r="AA8147" s="97" t="str">
        <v>WALKE001.2PO</v>
      </c>
    </row>
    <row r="8148" spans="1:27" s="97" customFormat="1" ht="15" customHeight="1" x14ac:dyDescent="0.35">
      <c r="A8148" s="311" t="s">
        <v>24159</v>
      </c>
      <c r="B8148" s="311" t="s">
        <v>24158</v>
      </c>
      <c r="C8148" s="311" t="s">
        <v>24156</v>
      </c>
      <c r="D8148" s="311" t="s">
        <v>24160</v>
      </c>
      <c r="E8148" s="311"/>
      <c r="F8148" s="311" t="s">
        <v>29101</v>
      </c>
      <c r="G8148" s="311"/>
      <c r="H8148" s="311">
        <v>1.4</v>
      </c>
      <c r="I8148" s="311">
        <v>0.55000000000000004</v>
      </c>
      <c r="J8148" s="311" t="s">
        <v>301</v>
      </c>
      <c r="K8148" s="311">
        <v>35.031799999999997</v>
      </c>
      <c r="L8148" s="311">
        <v>-84.397800000000004</v>
      </c>
      <c r="M8148" s="318" t="s">
        <v>38423</v>
      </c>
      <c r="N8148" s="311" t="s">
        <v>26269</v>
      </c>
      <c r="O8148" s="311" t="s">
        <v>42480</v>
      </c>
      <c r="P8148" s="311">
        <v>1</v>
      </c>
      <c r="Q8148" s="311" t="s">
        <v>34156</v>
      </c>
      <c r="R8148" s="311" t="s">
        <v>25802</v>
      </c>
      <c r="S8148" s="311" t="s">
        <v>26197</v>
      </c>
      <c r="T8148" s="311"/>
      <c r="U8148" s="311" t="s">
        <v>26198</v>
      </c>
      <c r="V8148" s="311" t="s">
        <v>26204</v>
      </c>
      <c r="X8148" s="97" t="s">
        <v>34165</v>
      </c>
      <c r="AA8148" s="97" t="str">
        <v>WALKE001.4PO</v>
      </c>
    </row>
    <row r="8149" spans="1:27" s="97" customFormat="1" ht="15" customHeight="1" x14ac:dyDescent="0.35">
      <c r="A8149" s="311" t="s">
        <v>24162</v>
      </c>
      <c r="B8149" s="311" t="s">
        <v>24161</v>
      </c>
      <c r="C8149" s="311" t="s">
        <v>24119</v>
      </c>
      <c r="D8149" s="311" t="s">
        <v>24163</v>
      </c>
      <c r="E8149" s="311"/>
      <c r="F8149" s="311" t="s">
        <v>29086</v>
      </c>
      <c r="G8149" s="311"/>
      <c r="H8149" s="311">
        <v>2.4</v>
      </c>
      <c r="I8149" s="311">
        <v>2.13</v>
      </c>
      <c r="J8149" s="311" t="s">
        <v>1600</v>
      </c>
      <c r="K8149" s="311">
        <v>35.055300000000003</v>
      </c>
      <c r="L8149" s="311">
        <v>-86.5762</v>
      </c>
      <c r="M8149" s="318" t="s">
        <v>38525</v>
      </c>
      <c r="N8149" s="311" t="s">
        <v>26419</v>
      </c>
      <c r="O8149" s="311" t="s">
        <v>42863</v>
      </c>
      <c r="P8149" s="311">
        <v>1</v>
      </c>
      <c r="Q8149" s="311" t="s">
        <v>28697</v>
      </c>
      <c r="R8149" s="311" t="s">
        <v>25808</v>
      </c>
      <c r="S8149" s="311" t="s">
        <v>26197</v>
      </c>
      <c r="T8149" s="311"/>
      <c r="U8149" s="311" t="s">
        <v>26198</v>
      </c>
      <c r="V8149" s="311" t="s">
        <v>26199</v>
      </c>
      <c r="AA8149" s="97" t="str">
        <v>WALKE002.4LI</v>
      </c>
    </row>
    <row r="8150" spans="1:27" s="97" customFormat="1" ht="15" customHeight="1" x14ac:dyDescent="0.35">
      <c r="A8150" s="311" t="s">
        <v>24165</v>
      </c>
      <c r="B8150" s="311" t="s">
        <v>24164</v>
      </c>
      <c r="C8150" s="311" t="s">
        <v>24145</v>
      </c>
      <c r="D8150" s="311" t="s">
        <v>24166</v>
      </c>
      <c r="E8150" s="311"/>
      <c r="F8150" s="311" t="s">
        <v>29086</v>
      </c>
      <c r="G8150" s="311"/>
      <c r="H8150" s="311">
        <v>2.8</v>
      </c>
      <c r="I8150" s="311">
        <v>23.49</v>
      </c>
      <c r="J8150" s="311" t="s">
        <v>1600</v>
      </c>
      <c r="K8150" s="311">
        <v>34.995399999999997</v>
      </c>
      <c r="L8150" s="311">
        <v>-86.578999999999994</v>
      </c>
      <c r="M8150" s="318" t="s">
        <v>38525</v>
      </c>
      <c r="N8150" s="311" t="s">
        <v>26419</v>
      </c>
      <c r="O8150" s="311" t="s">
        <v>42863</v>
      </c>
      <c r="P8150" s="311">
        <v>1</v>
      </c>
      <c r="Q8150" s="311" t="s">
        <v>28697</v>
      </c>
      <c r="R8150" s="311" t="s">
        <v>25808</v>
      </c>
      <c r="S8150" s="311" t="s">
        <v>26197</v>
      </c>
      <c r="T8150" s="311"/>
      <c r="U8150" s="311" t="s">
        <v>26198</v>
      </c>
      <c r="V8150" s="311" t="s">
        <v>26199</v>
      </c>
      <c r="AA8150" s="97" t="str">
        <v>WALKE002.8LI</v>
      </c>
    </row>
    <row r="8151" spans="1:27" s="97" customFormat="1" ht="15" customHeight="1" x14ac:dyDescent="0.35">
      <c r="A8151" s="311" t="s">
        <v>24168</v>
      </c>
      <c r="B8151" s="311" t="s">
        <v>24167</v>
      </c>
      <c r="C8151" s="311" t="s">
        <v>24127</v>
      </c>
      <c r="D8151" s="311" t="s">
        <v>24169</v>
      </c>
      <c r="E8151" s="311"/>
      <c r="F8151" s="311" t="s">
        <v>28994</v>
      </c>
      <c r="G8151" s="311"/>
      <c r="H8151" s="311">
        <v>3.1</v>
      </c>
      <c r="I8151" s="311">
        <v>8.3800000000000008</v>
      </c>
      <c r="J8151" s="311" t="s">
        <v>270</v>
      </c>
      <c r="K8151" s="311">
        <v>36.4681</v>
      </c>
      <c r="L8151" s="311">
        <v>-82.638300000000001</v>
      </c>
      <c r="M8151" s="318" t="s">
        <v>38412</v>
      </c>
      <c r="N8151" s="311" t="s">
        <v>29031</v>
      </c>
      <c r="O8151" s="311" t="s">
        <v>42479</v>
      </c>
      <c r="P8151" s="311">
        <v>3</v>
      </c>
      <c r="Q8151" s="311" t="s">
        <v>28694</v>
      </c>
      <c r="R8151" s="311" t="s">
        <v>25821</v>
      </c>
      <c r="S8151" s="311" t="s">
        <v>26197</v>
      </c>
      <c r="T8151" s="311"/>
      <c r="U8151" s="311" t="s">
        <v>26198</v>
      </c>
      <c r="V8151" s="311" t="s">
        <v>26204</v>
      </c>
      <c r="AA8151" s="97" t="str">
        <v>WALKE003.1SU</v>
      </c>
    </row>
    <row r="8152" spans="1:27" s="97" customFormat="1" ht="15" customHeight="1" x14ac:dyDescent="0.35">
      <c r="A8152" s="311" t="s">
        <v>24171</v>
      </c>
      <c r="B8152" s="311" t="s">
        <v>24170</v>
      </c>
      <c r="C8152" s="311" t="s">
        <v>24172</v>
      </c>
      <c r="D8152" s="311" t="s">
        <v>24173</v>
      </c>
      <c r="E8152" s="311"/>
      <c r="F8152" s="311" t="s">
        <v>33</v>
      </c>
      <c r="G8152" s="311"/>
      <c r="H8152" s="311">
        <v>0.3</v>
      </c>
      <c r="I8152" s="311">
        <v>0.5</v>
      </c>
      <c r="J8152" s="311" t="s">
        <v>277</v>
      </c>
      <c r="K8152" s="311">
        <v>36.348230000000001</v>
      </c>
      <c r="L8152" s="311">
        <v>-86.764610000000005</v>
      </c>
      <c r="M8152" s="318" t="s">
        <v>38414</v>
      </c>
      <c r="N8152" s="311" t="s">
        <v>26254</v>
      </c>
      <c r="O8152" s="311" t="s">
        <v>42274</v>
      </c>
      <c r="P8152" s="311">
        <v>5</v>
      </c>
      <c r="Q8152" s="311" t="s">
        <v>28698</v>
      </c>
      <c r="R8152" s="311" t="s">
        <v>25829</v>
      </c>
      <c r="S8152" s="311" t="s">
        <v>26197</v>
      </c>
      <c r="T8152" s="311"/>
      <c r="U8152" s="311" t="s">
        <v>26198</v>
      </c>
      <c r="V8152" s="311" t="s">
        <v>26199</v>
      </c>
      <c r="W8152" s="97" t="s">
        <v>24174</v>
      </c>
      <c r="X8152" s="97" t="s">
        <v>34166</v>
      </c>
      <c r="AA8152" s="97" t="str">
        <v>WALKE2.3T0.3DA</v>
      </c>
    </row>
    <row r="8153" spans="1:27" s="97" customFormat="1" ht="15" customHeight="1" x14ac:dyDescent="0.35">
      <c r="A8153" s="311" t="s">
        <v>24176</v>
      </c>
      <c r="B8153" s="311" t="s">
        <v>24175</v>
      </c>
      <c r="C8153" s="311" t="s">
        <v>24177</v>
      </c>
      <c r="D8153" s="311" t="s">
        <v>24178</v>
      </c>
      <c r="E8153" s="311"/>
      <c r="F8153" s="311" t="s">
        <v>29083</v>
      </c>
      <c r="G8153" s="311"/>
      <c r="H8153" s="311">
        <v>0.6</v>
      </c>
      <c r="I8153" s="311">
        <v>3.68</v>
      </c>
      <c r="J8153" s="311" t="s">
        <v>166</v>
      </c>
      <c r="K8153" s="311">
        <v>36.496389000000001</v>
      </c>
      <c r="L8153" s="311">
        <v>-87.299440000000004</v>
      </c>
      <c r="M8153" s="318" t="s">
        <v>38380</v>
      </c>
      <c r="N8153" s="311" t="s">
        <v>26208</v>
      </c>
      <c r="O8153" s="311" t="s">
        <v>43223</v>
      </c>
      <c r="P8153" s="311">
        <v>5</v>
      </c>
      <c r="Q8153" s="311" t="s">
        <v>28699</v>
      </c>
      <c r="R8153" s="311" t="s">
        <v>25829</v>
      </c>
      <c r="S8153" s="311" t="s">
        <v>26197</v>
      </c>
      <c r="T8153" s="311"/>
      <c r="U8153" s="311" t="s">
        <v>26198</v>
      </c>
      <c r="V8153" s="311" t="s">
        <v>26199</v>
      </c>
      <c r="W8153" s="97" t="s">
        <v>24179</v>
      </c>
      <c r="X8153" s="97" t="s">
        <v>34167</v>
      </c>
      <c r="AA8153" s="97" t="str">
        <v>WALL000.6MT</v>
      </c>
    </row>
    <row r="8154" spans="1:27" s="97" customFormat="1" ht="15" customHeight="1" x14ac:dyDescent="0.35">
      <c r="A8154" s="311" t="s">
        <v>24181</v>
      </c>
      <c r="B8154" s="311" t="s">
        <v>24180</v>
      </c>
      <c r="C8154" s="311" t="s">
        <v>24182</v>
      </c>
      <c r="D8154" s="311" t="s">
        <v>24183</v>
      </c>
      <c r="E8154" s="311"/>
      <c r="F8154" s="311" t="s">
        <v>29083</v>
      </c>
      <c r="G8154" s="311"/>
      <c r="H8154" s="311">
        <v>1.6</v>
      </c>
      <c r="I8154" s="311">
        <v>2.74</v>
      </c>
      <c r="J8154" s="311" t="s">
        <v>22</v>
      </c>
      <c r="K8154" s="311">
        <v>36.602200000000003</v>
      </c>
      <c r="L8154" s="311">
        <v>-87.820800000000006</v>
      </c>
      <c r="M8154" s="318" t="s">
        <v>38380</v>
      </c>
      <c r="N8154" s="311" t="s">
        <v>26208</v>
      </c>
      <c r="O8154" s="311" t="s">
        <v>42331</v>
      </c>
      <c r="P8154" s="311">
        <v>5</v>
      </c>
      <c r="Q8154" s="311" t="s">
        <v>28700</v>
      </c>
      <c r="R8154" s="311" t="s">
        <v>25829</v>
      </c>
      <c r="S8154" s="311" t="s">
        <v>26197</v>
      </c>
      <c r="T8154" s="311"/>
      <c r="U8154" s="311" t="s">
        <v>26198</v>
      </c>
      <c r="V8154" s="311" t="s">
        <v>26199</v>
      </c>
      <c r="AA8154" s="97" t="str">
        <v>WALL001.6ST</v>
      </c>
    </row>
    <row r="8155" spans="1:27" s="97" customFormat="1" ht="15" customHeight="1" x14ac:dyDescent="0.35">
      <c r="A8155" s="311" t="s">
        <v>24185</v>
      </c>
      <c r="B8155" s="311" t="s">
        <v>24184</v>
      </c>
      <c r="C8155" s="311" t="s">
        <v>24177</v>
      </c>
      <c r="D8155" s="311" t="s">
        <v>24186</v>
      </c>
      <c r="E8155" s="311"/>
      <c r="F8155" s="311" t="s">
        <v>29083</v>
      </c>
      <c r="G8155" s="311"/>
      <c r="H8155" s="311">
        <v>2.1</v>
      </c>
      <c r="I8155" s="311">
        <v>1.2</v>
      </c>
      <c r="J8155" s="311" t="s">
        <v>166</v>
      </c>
      <c r="K8155" s="311">
        <v>36.500660000000003</v>
      </c>
      <c r="L8155" s="311">
        <v>-87.274540000000002</v>
      </c>
      <c r="M8155" s="318" t="s">
        <v>38380</v>
      </c>
      <c r="N8155" s="311" t="s">
        <v>26208</v>
      </c>
      <c r="O8155" s="311" t="s">
        <v>43223</v>
      </c>
      <c r="P8155" s="311">
        <v>5</v>
      </c>
      <c r="Q8155" s="311" t="s">
        <v>28699</v>
      </c>
      <c r="R8155" s="311" t="s">
        <v>25829</v>
      </c>
      <c r="S8155" s="311" t="s">
        <v>26197</v>
      </c>
      <c r="T8155" s="311"/>
      <c r="U8155" s="311" t="s">
        <v>26198</v>
      </c>
      <c r="V8155" s="311" t="s">
        <v>26199</v>
      </c>
      <c r="X8155" s="97" t="s">
        <v>29972</v>
      </c>
      <c r="AA8155" s="97" t="str">
        <v>WALL002.1MT</v>
      </c>
    </row>
    <row r="8156" spans="1:27" s="97" customFormat="1" ht="15" customHeight="1" x14ac:dyDescent="0.35">
      <c r="A8156" s="311" t="s">
        <v>24188</v>
      </c>
      <c r="B8156" s="311" t="s">
        <v>24187</v>
      </c>
      <c r="C8156" s="311" t="s">
        <v>24189</v>
      </c>
      <c r="D8156" s="311" t="s">
        <v>24190</v>
      </c>
      <c r="E8156" s="311"/>
      <c r="F8156" s="311" t="s">
        <v>75</v>
      </c>
      <c r="G8156" s="311"/>
      <c r="H8156" s="311">
        <v>0.8</v>
      </c>
      <c r="I8156" s="311">
        <v>1.56</v>
      </c>
      <c r="J8156" s="311" t="s">
        <v>95</v>
      </c>
      <c r="K8156" s="311">
        <v>35.716859999999997</v>
      </c>
      <c r="L8156" s="311">
        <v>-86.777780000000007</v>
      </c>
      <c r="M8156" s="318" t="s">
        <v>38389</v>
      </c>
      <c r="N8156" s="311" t="s">
        <v>26217</v>
      </c>
      <c r="O8156" s="311" t="s">
        <v>42200</v>
      </c>
      <c r="P8156" s="311">
        <v>4</v>
      </c>
      <c r="Q8156" s="311" t="s">
        <v>28701</v>
      </c>
      <c r="R8156" s="311" t="s">
        <v>25829</v>
      </c>
      <c r="S8156" s="311" t="s">
        <v>26197</v>
      </c>
      <c r="T8156" s="311"/>
      <c r="U8156" s="311" t="s">
        <v>26198</v>
      </c>
      <c r="V8156" s="311" t="s">
        <v>26199</v>
      </c>
      <c r="X8156" s="97" t="s">
        <v>36283</v>
      </c>
      <c r="AA8156" s="97" t="str">
        <v>WALLA000.8WI</v>
      </c>
    </row>
    <row r="8157" spans="1:27" s="97" customFormat="1" ht="15" customHeight="1" x14ac:dyDescent="0.35">
      <c r="A8157" s="97" t="s">
        <v>40431</v>
      </c>
      <c r="B8157" s="97" t="s">
        <v>40432</v>
      </c>
      <c r="C8157" s="97" t="s">
        <v>24189</v>
      </c>
      <c r="D8157" s="97" t="s">
        <v>40433</v>
      </c>
      <c r="F8157" s="97" t="s">
        <v>29083</v>
      </c>
      <c r="H8157" s="98">
        <v>1</v>
      </c>
      <c r="I8157" s="98">
        <v>1.7</v>
      </c>
      <c r="J8157" s="97" t="s">
        <v>423</v>
      </c>
      <c r="K8157" s="98">
        <v>35.976691000000002</v>
      </c>
      <c r="L8157" s="98">
        <v>-87.665282000000005</v>
      </c>
      <c r="M8157" s="98" t="s">
        <v>38382</v>
      </c>
      <c r="N8157" s="97" t="s">
        <v>26210</v>
      </c>
      <c r="O8157" s="97" t="s">
        <v>40434</v>
      </c>
      <c r="P8157" s="98">
        <v>3</v>
      </c>
      <c r="Q8157" s="97" t="s">
        <v>40435</v>
      </c>
      <c r="R8157" s="97" t="s">
        <v>25829</v>
      </c>
      <c r="S8157" s="97" t="s">
        <v>26197</v>
      </c>
      <c r="U8157" s="97" t="s">
        <v>26198</v>
      </c>
      <c r="V8157" s="97" t="s">
        <v>26199</v>
      </c>
      <c r="X8157" s="97" t="s">
        <v>40436</v>
      </c>
      <c r="AA8157" s="97" t="str">
        <v>WALLA001.0HU</v>
      </c>
    </row>
    <row r="8158" spans="1:27" s="97" customFormat="1" ht="15" customHeight="1" x14ac:dyDescent="0.35">
      <c r="A8158" s="311" t="s">
        <v>24192</v>
      </c>
      <c r="B8158" s="311" t="s">
        <v>24191</v>
      </c>
      <c r="C8158" s="311" t="s">
        <v>24189</v>
      </c>
      <c r="D8158" s="311" t="s">
        <v>24193</v>
      </c>
      <c r="E8158" s="311"/>
      <c r="F8158" s="311" t="s">
        <v>33</v>
      </c>
      <c r="G8158" s="311"/>
      <c r="H8158" s="311">
        <v>1</v>
      </c>
      <c r="I8158" s="311">
        <v>2.06</v>
      </c>
      <c r="J8158" s="311" t="s">
        <v>253</v>
      </c>
      <c r="K8158" s="311">
        <v>36.43927</v>
      </c>
      <c r="L8158" s="311">
        <v>-86.449920000000006</v>
      </c>
      <c r="M8158" s="318" t="s">
        <v>38431</v>
      </c>
      <c r="N8158" s="311" t="s">
        <v>26295</v>
      </c>
      <c r="O8158" s="311" t="s">
        <v>42852</v>
      </c>
      <c r="P8158" s="311">
        <v>4</v>
      </c>
      <c r="Q8158" s="311" t="s">
        <v>34168</v>
      </c>
      <c r="R8158" s="311" t="s">
        <v>25829</v>
      </c>
      <c r="S8158" s="311" t="s">
        <v>26197</v>
      </c>
      <c r="T8158" s="311"/>
      <c r="U8158" s="311" t="s">
        <v>26198</v>
      </c>
      <c r="V8158" s="311" t="s">
        <v>26199</v>
      </c>
      <c r="X8158" s="97" t="s">
        <v>34169</v>
      </c>
      <c r="AA8158" s="97" t="str">
        <v>WALLA001.0SR</v>
      </c>
    </row>
    <row r="8159" spans="1:27" s="97" customFormat="1" ht="15" customHeight="1" x14ac:dyDescent="0.35">
      <c r="A8159" s="97" t="s">
        <v>40437</v>
      </c>
      <c r="B8159" s="97" t="s">
        <v>40438</v>
      </c>
      <c r="C8159" s="97" t="s">
        <v>24189</v>
      </c>
      <c r="D8159" s="97" t="s">
        <v>40439</v>
      </c>
      <c r="F8159" s="97" t="s">
        <v>29083</v>
      </c>
      <c r="H8159" s="98">
        <v>1.5</v>
      </c>
      <c r="I8159" s="98">
        <v>1.3</v>
      </c>
      <c r="J8159" s="97" t="s">
        <v>423</v>
      </c>
      <c r="K8159" s="98">
        <v>35.983553999999998</v>
      </c>
      <c r="L8159" s="98">
        <v>-87.667582999999993</v>
      </c>
      <c r="M8159" s="98" t="s">
        <v>38382</v>
      </c>
      <c r="N8159" s="97" t="s">
        <v>26210</v>
      </c>
      <c r="O8159" s="97" t="s">
        <v>40434</v>
      </c>
      <c r="P8159" s="98">
        <v>3</v>
      </c>
      <c r="Q8159" s="97" t="s">
        <v>40435</v>
      </c>
      <c r="R8159" s="97" t="s">
        <v>25829</v>
      </c>
      <c r="S8159" s="97" t="s">
        <v>26197</v>
      </c>
      <c r="U8159" s="97" t="s">
        <v>26198</v>
      </c>
      <c r="V8159" s="97" t="s">
        <v>26199</v>
      </c>
      <c r="X8159" s="97" t="s">
        <v>43482</v>
      </c>
      <c r="AA8159" s="97" t="str">
        <v>WALLA001.5HU</v>
      </c>
    </row>
    <row r="8160" spans="1:27" s="97" customFormat="1" ht="15" customHeight="1" x14ac:dyDescent="0.35">
      <c r="A8160" s="97" t="s">
        <v>40440</v>
      </c>
      <c r="B8160" s="97" t="s">
        <v>40441</v>
      </c>
      <c r="C8160" s="97" t="s">
        <v>24189</v>
      </c>
      <c r="D8160" s="97" t="s">
        <v>40442</v>
      </c>
      <c r="F8160" s="97" t="s">
        <v>29083</v>
      </c>
      <c r="H8160" s="98">
        <v>1.9</v>
      </c>
      <c r="I8160" s="98">
        <v>0.73</v>
      </c>
      <c r="J8160" s="97" t="s">
        <v>423</v>
      </c>
      <c r="K8160" s="98">
        <v>35.986432999999998</v>
      </c>
      <c r="L8160" s="98">
        <v>-87.671087999999997</v>
      </c>
      <c r="M8160" s="98" t="s">
        <v>38382</v>
      </c>
      <c r="N8160" s="97" t="s">
        <v>26210</v>
      </c>
      <c r="O8160" s="97" t="s">
        <v>40434</v>
      </c>
      <c r="P8160" s="98">
        <v>3</v>
      </c>
      <c r="Q8160" s="97" t="s">
        <v>40435</v>
      </c>
      <c r="R8160" s="97" t="s">
        <v>25829</v>
      </c>
      <c r="S8160" s="97" t="s">
        <v>26197</v>
      </c>
      <c r="U8160" s="97" t="s">
        <v>26198</v>
      </c>
      <c r="V8160" s="97" t="s">
        <v>26199</v>
      </c>
      <c r="X8160" s="97" t="s">
        <v>43489</v>
      </c>
      <c r="AA8160" s="97" t="str">
        <v>WALLA001.9HU</v>
      </c>
    </row>
    <row r="8161" spans="1:27" s="97" customFormat="1" ht="15" customHeight="1" x14ac:dyDescent="0.35">
      <c r="A8161" s="97" t="s">
        <v>40443</v>
      </c>
      <c r="B8161" s="97" t="s">
        <v>40444</v>
      </c>
      <c r="C8161" s="97" t="s">
        <v>24189</v>
      </c>
      <c r="D8161" s="97" t="s">
        <v>40445</v>
      </c>
      <c r="F8161" s="97" t="s">
        <v>29083</v>
      </c>
      <c r="H8161" s="98">
        <v>0.1</v>
      </c>
      <c r="I8161" s="98">
        <v>7.0000000000000007E-2</v>
      </c>
      <c r="J8161" s="97" t="s">
        <v>423</v>
      </c>
      <c r="K8161" s="98">
        <v>35.981251</v>
      </c>
      <c r="L8161" s="98">
        <v>-87.664603</v>
      </c>
      <c r="M8161" s="98" t="s">
        <v>38382</v>
      </c>
      <c r="N8161" s="97" t="s">
        <v>26210</v>
      </c>
      <c r="O8161" s="97" t="s">
        <v>40434</v>
      </c>
      <c r="P8161" s="98">
        <v>3</v>
      </c>
      <c r="Q8161" s="97" t="s">
        <v>40435</v>
      </c>
      <c r="R8161" s="97" t="s">
        <v>25829</v>
      </c>
      <c r="S8161" s="97" t="s">
        <v>26197</v>
      </c>
      <c r="U8161" s="97" t="s">
        <v>26198</v>
      </c>
      <c r="V8161" s="97" t="s">
        <v>26199</v>
      </c>
      <c r="X8161" s="97" t="s">
        <v>40446</v>
      </c>
      <c r="AA8161" s="97" t="str">
        <v>WALLA1.3T0.1HU</v>
      </c>
    </row>
    <row r="8162" spans="1:27" s="97" customFormat="1" ht="15" customHeight="1" x14ac:dyDescent="0.35">
      <c r="A8162" s="97" t="s">
        <v>40447</v>
      </c>
      <c r="B8162" s="97" t="s">
        <v>40448</v>
      </c>
      <c r="C8162" s="97" t="s">
        <v>40449</v>
      </c>
      <c r="D8162" s="97" t="s">
        <v>40450</v>
      </c>
      <c r="F8162" s="97" t="s">
        <v>29083</v>
      </c>
      <c r="H8162" s="98">
        <v>0.3</v>
      </c>
      <c r="I8162" s="98">
        <v>0.03</v>
      </c>
      <c r="J8162" s="97" t="s">
        <v>423</v>
      </c>
      <c r="K8162" s="98">
        <v>35.9816</v>
      </c>
      <c r="L8162" s="98">
        <v>-87.662000000000006</v>
      </c>
      <c r="M8162" s="98" t="s">
        <v>38382</v>
      </c>
      <c r="N8162" s="97" t="s">
        <v>26210</v>
      </c>
      <c r="O8162" s="97" t="s">
        <v>40434</v>
      </c>
      <c r="P8162" s="98">
        <v>3</v>
      </c>
      <c r="Q8162" s="97" t="s">
        <v>40435</v>
      </c>
      <c r="R8162" s="97" t="s">
        <v>25829</v>
      </c>
      <c r="S8162" s="97" t="s">
        <v>26197</v>
      </c>
      <c r="U8162" s="97" t="s">
        <v>26198</v>
      </c>
      <c r="V8162" s="97" t="s">
        <v>26199</v>
      </c>
      <c r="X8162" s="97" t="s">
        <v>40451</v>
      </c>
      <c r="AA8162" s="97" t="str">
        <v>WALLA1.3T0.2T0.3HU</v>
      </c>
    </row>
    <row r="8163" spans="1:27" s="97" customFormat="1" ht="15" customHeight="1" x14ac:dyDescent="0.35">
      <c r="A8163" s="97" t="s">
        <v>40452</v>
      </c>
      <c r="B8163" s="97" t="s">
        <v>40453</v>
      </c>
      <c r="C8163" s="97" t="s">
        <v>40454</v>
      </c>
      <c r="D8163" s="97" t="s">
        <v>40455</v>
      </c>
      <c r="F8163" s="97" t="s">
        <v>29083</v>
      </c>
      <c r="H8163" s="98">
        <v>0.3</v>
      </c>
      <c r="I8163" s="98">
        <v>0.05</v>
      </c>
      <c r="J8163" s="97" t="s">
        <v>423</v>
      </c>
      <c r="K8163" s="98">
        <v>35.981400000000001</v>
      </c>
      <c r="L8163" s="98">
        <v>-87.661810000000003</v>
      </c>
      <c r="M8163" s="98" t="s">
        <v>38382</v>
      </c>
      <c r="N8163" s="97" t="s">
        <v>26210</v>
      </c>
      <c r="O8163" s="97" t="s">
        <v>40434</v>
      </c>
      <c r="P8163" s="98">
        <v>3</v>
      </c>
      <c r="Q8163" s="97" t="s">
        <v>40435</v>
      </c>
      <c r="R8163" s="97" t="s">
        <v>25829</v>
      </c>
      <c r="S8163" s="97" t="s">
        <v>26197</v>
      </c>
      <c r="U8163" s="97" t="s">
        <v>26198</v>
      </c>
      <c r="V8163" s="97" t="s">
        <v>26199</v>
      </c>
      <c r="X8163" s="97" t="s">
        <v>40456</v>
      </c>
      <c r="AA8163" s="97" t="str">
        <v>WALLA1.3T0.3HU</v>
      </c>
    </row>
    <row r="8164" spans="1:27" s="97" customFormat="1" ht="15" customHeight="1" x14ac:dyDescent="0.35">
      <c r="A8164" s="97" t="s">
        <v>40457</v>
      </c>
      <c r="B8164" s="97" t="s">
        <v>40458</v>
      </c>
      <c r="C8164" s="97" t="s">
        <v>40459</v>
      </c>
      <c r="D8164" s="97" t="s">
        <v>40460</v>
      </c>
      <c r="F8164" s="97" t="s">
        <v>29083</v>
      </c>
      <c r="H8164" s="98">
        <v>0.1</v>
      </c>
      <c r="I8164" s="98">
        <v>0.1</v>
      </c>
      <c r="J8164" s="97" t="s">
        <v>423</v>
      </c>
      <c r="K8164" s="98">
        <v>35.987065999999999</v>
      </c>
      <c r="L8164" s="98">
        <v>-87.666619999999995</v>
      </c>
      <c r="M8164" s="98" t="s">
        <v>38382</v>
      </c>
      <c r="N8164" s="97" t="s">
        <v>26210</v>
      </c>
      <c r="O8164" s="97" t="s">
        <v>40434</v>
      </c>
      <c r="P8164" s="98">
        <v>3</v>
      </c>
      <c r="Q8164" s="97" t="s">
        <v>40435</v>
      </c>
      <c r="R8164" s="97" t="s">
        <v>25829</v>
      </c>
      <c r="S8164" s="97" t="s">
        <v>26197</v>
      </c>
      <c r="U8164" s="97" t="s">
        <v>26198</v>
      </c>
      <c r="V8164" s="97" t="s">
        <v>26199</v>
      </c>
      <c r="X8164" s="97" t="s">
        <v>40461</v>
      </c>
      <c r="AA8164" s="97" t="str">
        <v>WALLA1.6T0.1HU</v>
      </c>
    </row>
    <row r="8165" spans="1:27" s="97" customFormat="1" ht="15" customHeight="1" x14ac:dyDescent="0.35">
      <c r="A8165" s="97" t="s">
        <v>40462</v>
      </c>
      <c r="B8165" s="97" t="s">
        <v>40463</v>
      </c>
      <c r="C8165" s="97" t="s">
        <v>40464</v>
      </c>
      <c r="D8165" s="97" t="s">
        <v>40465</v>
      </c>
      <c r="F8165" s="97" t="s">
        <v>29083</v>
      </c>
      <c r="H8165" s="98">
        <v>0.3</v>
      </c>
      <c r="I8165" s="98">
        <v>0.1</v>
      </c>
      <c r="J8165" s="97" t="s">
        <v>423</v>
      </c>
      <c r="K8165" s="98">
        <v>35.988326000000001</v>
      </c>
      <c r="L8165" s="98">
        <v>-87.666022999999996</v>
      </c>
      <c r="M8165" s="98" t="s">
        <v>38382</v>
      </c>
      <c r="N8165" s="97" t="s">
        <v>26210</v>
      </c>
      <c r="O8165" s="97" t="s">
        <v>40434</v>
      </c>
      <c r="P8165" s="98">
        <v>3</v>
      </c>
      <c r="Q8165" s="97" t="s">
        <v>40435</v>
      </c>
      <c r="R8165" s="97" t="s">
        <v>25829</v>
      </c>
      <c r="S8165" s="97" t="s">
        <v>26197</v>
      </c>
      <c r="U8165" s="97" t="s">
        <v>26198</v>
      </c>
      <c r="V8165" s="97" t="s">
        <v>26199</v>
      </c>
      <c r="X8165" s="97" t="s">
        <v>40466</v>
      </c>
      <c r="AA8165" s="97" t="str">
        <v>WALLA1.6T0.3HU</v>
      </c>
    </row>
    <row r="8166" spans="1:27" s="97" customFormat="1" ht="15" customHeight="1" x14ac:dyDescent="0.35">
      <c r="A8166" s="97" t="s">
        <v>40467</v>
      </c>
      <c r="B8166" s="97" t="s">
        <v>40468</v>
      </c>
      <c r="C8166" s="97" t="s">
        <v>40459</v>
      </c>
      <c r="D8166" s="97" t="s">
        <v>40465</v>
      </c>
      <c r="F8166" s="97" t="s">
        <v>29083</v>
      </c>
      <c r="H8166" s="98">
        <v>0.2</v>
      </c>
      <c r="I8166" s="98">
        <v>0.2</v>
      </c>
      <c r="J8166" s="97" t="s">
        <v>423</v>
      </c>
      <c r="K8166" s="98">
        <v>35.988559000000002</v>
      </c>
      <c r="L8166" s="98">
        <v>-87.668903</v>
      </c>
      <c r="M8166" s="98" t="s">
        <v>38382</v>
      </c>
      <c r="N8166" s="97" t="s">
        <v>26210</v>
      </c>
      <c r="O8166" s="97" t="s">
        <v>40434</v>
      </c>
      <c r="P8166" s="98">
        <v>3</v>
      </c>
      <c r="Q8166" s="97" t="s">
        <v>40435</v>
      </c>
      <c r="R8166" s="97" t="s">
        <v>25829</v>
      </c>
      <c r="S8166" s="97" t="s">
        <v>26197</v>
      </c>
      <c r="U8166" s="97" t="s">
        <v>26198</v>
      </c>
      <c r="V8166" s="97" t="s">
        <v>26199</v>
      </c>
      <c r="X8166" s="97" t="s">
        <v>40469</v>
      </c>
      <c r="AA8166" s="97" t="str">
        <v>WALLA1.7T0.2HU</v>
      </c>
    </row>
    <row r="8167" spans="1:27" s="97" customFormat="1" ht="15" customHeight="1" x14ac:dyDescent="0.35">
      <c r="A8167" s="311" t="s">
        <v>24195</v>
      </c>
      <c r="B8167" s="311" t="s">
        <v>24194</v>
      </c>
      <c r="C8167" s="311" t="s">
        <v>24196</v>
      </c>
      <c r="D8167" s="311" t="s">
        <v>24197</v>
      </c>
      <c r="E8167" s="311"/>
      <c r="F8167" s="311" t="s">
        <v>9</v>
      </c>
      <c r="G8167" s="311"/>
      <c r="H8167" s="311">
        <v>1</v>
      </c>
      <c r="I8167" s="311">
        <v>4.25</v>
      </c>
      <c r="J8167" s="311" t="s">
        <v>448</v>
      </c>
      <c r="K8167" s="311">
        <v>35.919930000000001</v>
      </c>
      <c r="L8167" s="311">
        <v>-88.87191</v>
      </c>
      <c r="M8167" s="318" t="s">
        <v>38429</v>
      </c>
      <c r="N8167" s="311" t="s">
        <v>26286</v>
      </c>
      <c r="O8167" s="311" t="s">
        <v>42408</v>
      </c>
      <c r="P8167" s="311">
        <v>2</v>
      </c>
      <c r="Q8167" s="311" t="s">
        <v>28702</v>
      </c>
      <c r="R8167" s="311" t="s">
        <v>25816</v>
      </c>
      <c r="S8167" s="311" t="s">
        <v>26197</v>
      </c>
      <c r="T8167" s="311"/>
      <c r="U8167" s="311" t="s">
        <v>26198</v>
      </c>
      <c r="V8167" s="311" t="s">
        <v>26199</v>
      </c>
      <c r="AA8167" s="97" t="str">
        <v>WALLS001.0GI</v>
      </c>
    </row>
    <row r="8168" spans="1:27" s="97" customFormat="1" ht="15" customHeight="1" x14ac:dyDescent="0.35">
      <c r="A8168" s="311" t="s">
        <v>24199</v>
      </c>
      <c r="B8168" s="311" t="s">
        <v>24198</v>
      </c>
      <c r="C8168" s="311" t="s">
        <v>24200</v>
      </c>
      <c r="D8168" s="311" t="s">
        <v>24201</v>
      </c>
      <c r="E8168" s="311"/>
      <c r="F8168" s="311" t="s">
        <v>28994</v>
      </c>
      <c r="G8168" s="311"/>
      <c r="H8168" s="311">
        <v>0.2</v>
      </c>
      <c r="I8168" s="311">
        <v>0.8</v>
      </c>
      <c r="J8168" s="311" t="s">
        <v>64</v>
      </c>
      <c r="K8168" s="311">
        <v>36.203769999999999</v>
      </c>
      <c r="L8168" s="311">
        <v>-83.054839999999999</v>
      </c>
      <c r="M8168" s="318" t="s">
        <v>38387</v>
      </c>
      <c r="N8168" s="311" t="s">
        <v>26214</v>
      </c>
      <c r="O8168" s="311" t="s">
        <v>42189</v>
      </c>
      <c r="P8168" s="311">
        <v>5</v>
      </c>
      <c r="Q8168" s="311" t="s">
        <v>33288</v>
      </c>
      <c r="R8168" s="311" t="s">
        <v>25821</v>
      </c>
      <c r="S8168" s="311" t="s">
        <v>26197</v>
      </c>
      <c r="T8168" s="311"/>
      <c r="U8168" s="311" t="s">
        <v>26198</v>
      </c>
      <c r="V8168" s="311" t="s">
        <v>26204</v>
      </c>
      <c r="X8168" s="97" t="s">
        <v>33199</v>
      </c>
      <c r="AA8168" s="97" t="str">
        <v>WAR000.2GE</v>
      </c>
    </row>
    <row r="8169" spans="1:27" s="97" customFormat="1" ht="15" customHeight="1" x14ac:dyDescent="0.35">
      <c r="A8169" s="311" t="s">
        <v>24203</v>
      </c>
      <c r="B8169" s="311" t="s">
        <v>24202</v>
      </c>
      <c r="C8169" s="311" t="s">
        <v>24204</v>
      </c>
      <c r="D8169" s="311" t="s">
        <v>24205</v>
      </c>
      <c r="E8169" s="311"/>
      <c r="F8169" s="311" t="s">
        <v>28994</v>
      </c>
      <c r="G8169" s="311"/>
      <c r="H8169" s="311">
        <v>0.4</v>
      </c>
      <c r="I8169" s="311">
        <v>0.92</v>
      </c>
      <c r="J8169" s="311" t="s">
        <v>64</v>
      </c>
      <c r="K8169" s="311">
        <v>36.162779999999998</v>
      </c>
      <c r="L8169" s="311">
        <v>-83.127359999999996</v>
      </c>
      <c r="M8169" s="318" t="s">
        <v>38387</v>
      </c>
      <c r="N8169" s="311" t="s">
        <v>26214</v>
      </c>
      <c r="O8169" s="311" t="s">
        <v>42189</v>
      </c>
      <c r="P8169" s="311">
        <v>5</v>
      </c>
      <c r="Q8169" s="311" t="s">
        <v>29938</v>
      </c>
      <c r="R8169" s="311" t="s">
        <v>25821</v>
      </c>
      <c r="S8169" s="311" t="s">
        <v>26197</v>
      </c>
      <c r="T8169" s="311"/>
      <c r="U8169" s="311" t="s">
        <v>26198</v>
      </c>
      <c r="V8169" s="311" t="s">
        <v>26204</v>
      </c>
      <c r="AA8169" s="97" t="str">
        <v>WAR000.4GE</v>
      </c>
    </row>
    <row r="8170" spans="1:27" s="97" customFormat="1" ht="15" customHeight="1" x14ac:dyDescent="0.35">
      <c r="A8170" s="311" t="s">
        <v>24207</v>
      </c>
      <c r="B8170" s="311" t="s">
        <v>24206</v>
      </c>
      <c r="C8170" s="311" t="s">
        <v>24208</v>
      </c>
      <c r="D8170" s="311" t="s">
        <v>36791</v>
      </c>
      <c r="E8170" s="311"/>
      <c r="F8170" s="311" t="s">
        <v>44</v>
      </c>
      <c r="G8170" s="311"/>
      <c r="H8170" s="311">
        <v>0.6</v>
      </c>
      <c r="I8170" s="311">
        <v>11.38</v>
      </c>
      <c r="J8170" s="311" t="s">
        <v>1612</v>
      </c>
      <c r="K8170" s="311">
        <v>36.567799999999998</v>
      </c>
      <c r="L8170" s="311">
        <v>-82.941900000000004</v>
      </c>
      <c r="M8170" s="318" t="s">
        <v>38424</v>
      </c>
      <c r="N8170" s="311" t="s">
        <v>26272</v>
      </c>
      <c r="O8170" s="311" t="s">
        <v>43412</v>
      </c>
      <c r="P8170" s="311">
        <v>4</v>
      </c>
      <c r="Q8170" s="311" t="s">
        <v>34170</v>
      </c>
      <c r="R8170" s="311" t="s">
        <v>25821</v>
      </c>
      <c r="S8170" s="311" t="s">
        <v>26197</v>
      </c>
      <c r="T8170" s="311"/>
      <c r="U8170" s="311" t="s">
        <v>26198</v>
      </c>
      <c r="V8170" s="311" t="s">
        <v>26204</v>
      </c>
      <c r="AA8170" s="97" t="str">
        <v>WAR000.6HK</v>
      </c>
    </row>
    <row r="8171" spans="1:27" s="97" customFormat="1" ht="15" customHeight="1" x14ac:dyDescent="0.35">
      <c r="A8171" s="311" t="s">
        <v>24210</v>
      </c>
      <c r="B8171" s="311" t="s">
        <v>24209</v>
      </c>
      <c r="C8171" s="311" t="s">
        <v>24208</v>
      </c>
      <c r="D8171" s="311" t="s">
        <v>24211</v>
      </c>
      <c r="E8171" s="311"/>
      <c r="F8171" s="311" t="s">
        <v>44</v>
      </c>
      <c r="G8171" s="311"/>
      <c r="H8171" s="311">
        <v>0.9</v>
      </c>
      <c r="I8171" s="311">
        <v>1.73</v>
      </c>
      <c r="J8171" s="311" t="s">
        <v>68</v>
      </c>
      <c r="K8171" s="311">
        <v>36.361980000000003</v>
      </c>
      <c r="L8171" s="311">
        <v>-83.089749999999995</v>
      </c>
      <c r="M8171" s="318" t="s">
        <v>38388</v>
      </c>
      <c r="N8171" s="311" t="s">
        <v>18813</v>
      </c>
      <c r="O8171" s="311" t="s">
        <v>42194</v>
      </c>
      <c r="P8171" s="311">
        <v>4</v>
      </c>
      <c r="Q8171" s="311" t="s">
        <v>28703</v>
      </c>
      <c r="R8171" s="311" t="s">
        <v>25821</v>
      </c>
      <c r="S8171" s="311" t="s">
        <v>26197</v>
      </c>
      <c r="T8171" s="311"/>
      <c r="U8171" s="311" t="s">
        <v>26198</v>
      </c>
      <c r="V8171" s="311" t="s">
        <v>26204</v>
      </c>
      <c r="AA8171" s="97" t="str">
        <v>WAR000.9HS</v>
      </c>
    </row>
    <row r="8172" spans="1:27" s="97" customFormat="1" ht="15" customHeight="1" x14ac:dyDescent="0.35">
      <c r="A8172" s="311" t="s">
        <v>24213</v>
      </c>
      <c r="B8172" s="311" t="s">
        <v>24212</v>
      </c>
      <c r="C8172" s="311" t="s">
        <v>24208</v>
      </c>
      <c r="D8172" s="311" t="s">
        <v>24214</v>
      </c>
      <c r="E8172" s="311"/>
      <c r="F8172" s="311" t="s">
        <v>44</v>
      </c>
      <c r="G8172" s="311"/>
      <c r="H8172" s="311">
        <v>2.1</v>
      </c>
      <c r="I8172" s="311">
        <v>8</v>
      </c>
      <c r="J8172" s="311" t="s">
        <v>1612</v>
      </c>
      <c r="K8172" s="311">
        <v>36.552300000000002</v>
      </c>
      <c r="L8172" s="311">
        <v>-82.948099999999997</v>
      </c>
      <c r="M8172" s="318" t="s">
        <v>38424</v>
      </c>
      <c r="N8172" s="311" t="s">
        <v>26272</v>
      </c>
      <c r="O8172" s="311" t="s">
        <v>43412</v>
      </c>
      <c r="P8172" s="311">
        <v>4</v>
      </c>
      <c r="Q8172" s="311" t="s">
        <v>34170</v>
      </c>
      <c r="R8172" s="311" t="s">
        <v>25821</v>
      </c>
      <c r="S8172" s="311" t="s">
        <v>26197</v>
      </c>
      <c r="T8172" s="311"/>
      <c r="U8172" s="311" t="s">
        <v>26198</v>
      </c>
      <c r="V8172" s="311" t="s">
        <v>26204</v>
      </c>
      <c r="X8172" s="97" t="s">
        <v>34171</v>
      </c>
      <c r="AA8172" s="97" t="str">
        <v>WAR002.1HK</v>
      </c>
    </row>
    <row r="8173" spans="1:27" s="97" customFormat="1" ht="15" customHeight="1" x14ac:dyDescent="0.35">
      <c r="A8173" s="311" t="s">
        <v>24216</v>
      </c>
      <c r="B8173" s="311" t="s">
        <v>24215</v>
      </c>
      <c r="C8173" s="311" t="s">
        <v>24217</v>
      </c>
      <c r="D8173" s="311" t="s">
        <v>24218</v>
      </c>
      <c r="E8173" s="311"/>
      <c r="F8173" s="311" t="s">
        <v>33</v>
      </c>
      <c r="G8173" s="311"/>
      <c r="H8173" s="311">
        <v>1</v>
      </c>
      <c r="I8173" s="311">
        <v>2.88</v>
      </c>
      <c r="J8173" s="311" t="s">
        <v>39</v>
      </c>
      <c r="K8173" s="311">
        <v>36.257221999999999</v>
      </c>
      <c r="L8173" s="311">
        <v>-86.000833</v>
      </c>
      <c r="M8173" s="318" t="s">
        <v>38431</v>
      </c>
      <c r="N8173" s="311" t="s">
        <v>26295</v>
      </c>
      <c r="O8173" s="311" t="s">
        <v>42215</v>
      </c>
      <c r="P8173" s="311">
        <v>4</v>
      </c>
      <c r="Q8173" s="311" t="s">
        <v>28704</v>
      </c>
      <c r="R8173" s="311" t="s">
        <v>25812</v>
      </c>
      <c r="S8173" s="311" t="s">
        <v>26197</v>
      </c>
      <c r="T8173" s="311"/>
      <c r="U8173" s="311" t="s">
        <v>26198</v>
      </c>
      <c r="V8173" s="311" t="s">
        <v>26199</v>
      </c>
      <c r="AA8173" s="97" t="str">
        <v>WARD001.0SM</v>
      </c>
    </row>
    <row r="8174" spans="1:27" s="97" customFormat="1" ht="15" customHeight="1" x14ac:dyDescent="0.35">
      <c r="A8174" s="97" t="s">
        <v>43756</v>
      </c>
      <c r="B8174" s="97" t="s">
        <v>43757</v>
      </c>
      <c r="C8174" s="97" t="s">
        <v>43758</v>
      </c>
      <c r="D8174" s="97" t="s">
        <v>43759</v>
      </c>
      <c r="F8174" s="97" t="s">
        <v>29086</v>
      </c>
      <c r="H8174" s="98">
        <v>2.2000000000000002</v>
      </c>
      <c r="I8174" s="98">
        <v>1.1499999999999999</v>
      </c>
      <c r="J8174" s="97" t="s">
        <v>1870</v>
      </c>
      <c r="K8174" s="98">
        <v>36.442659999999997</v>
      </c>
      <c r="L8174" s="98">
        <v>-85.799059999999997</v>
      </c>
      <c r="M8174" s="98" t="s">
        <v>38458</v>
      </c>
      <c r="N8174" s="97" t="s">
        <v>26340</v>
      </c>
      <c r="O8174" s="97" t="s">
        <v>39489</v>
      </c>
      <c r="P8174" s="98">
        <v>5</v>
      </c>
      <c r="Q8174" s="97" t="s">
        <v>43760</v>
      </c>
      <c r="R8174" s="97" t="s">
        <v>25812</v>
      </c>
      <c r="S8174" s="97" t="s">
        <v>26197</v>
      </c>
      <c r="U8174" s="97" t="s">
        <v>26198</v>
      </c>
      <c r="V8174" s="97" t="s">
        <v>26199</v>
      </c>
      <c r="X8174" s="97" t="s">
        <v>43761</v>
      </c>
      <c r="AA8174" s="97" t="str">
        <v>WARD002.2JA</v>
      </c>
    </row>
    <row r="8175" spans="1:27" s="97" customFormat="1" ht="15" customHeight="1" x14ac:dyDescent="0.35">
      <c r="A8175" s="311" t="s">
        <v>24220</v>
      </c>
      <c r="B8175" s="311" t="s">
        <v>24219</v>
      </c>
      <c r="C8175" s="311" t="s">
        <v>24221</v>
      </c>
      <c r="D8175" s="311" t="s">
        <v>24222</v>
      </c>
      <c r="E8175" s="311"/>
      <c r="F8175" s="311" t="s">
        <v>403</v>
      </c>
      <c r="G8175" s="311"/>
      <c r="H8175" s="311">
        <v>0</v>
      </c>
      <c r="I8175" s="311"/>
      <c r="J8175" s="311" t="s">
        <v>3295</v>
      </c>
      <c r="K8175" s="311">
        <v>35.868670000000002</v>
      </c>
      <c r="L8175" s="311">
        <v>-89.709029999999998</v>
      </c>
      <c r="M8175" s="318" t="s">
        <v>38425</v>
      </c>
      <c r="N8175" s="311" t="s">
        <v>26273</v>
      </c>
      <c r="O8175" s="311" t="s">
        <v>42568</v>
      </c>
      <c r="P8175" s="311">
        <v>5</v>
      </c>
      <c r="Q8175" s="311" t="s">
        <v>27929</v>
      </c>
      <c r="R8175" s="311" t="s">
        <v>25816</v>
      </c>
      <c r="S8175" s="311" t="s">
        <v>26197</v>
      </c>
      <c r="T8175" s="311" t="s">
        <v>24221</v>
      </c>
      <c r="U8175" s="311" t="s">
        <v>630</v>
      </c>
      <c r="V8175" s="311" t="s">
        <v>26199</v>
      </c>
      <c r="AA8175" s="97" t="str">
        <v>WARDL000.0LE</v>
      </c>
    </row>
    <row r="8176" spans="1:27" s="97" customFormat="1" ht="15" customHeight="1" x14ac:dyDescent="0.35">
      <c r="A8176" s="311" t="s">
        <v>24224</v>
      </c>
      <c r="B8176" s="311" t="s">
        <v>24223</v>
      </c>
      <c r="C8176" s="311" t="s">
        <v>24225</v>
      </c>
      <c r="D8176" s="311" t="s">
        <v>24226</v>
      </c>
      <c r="E8176" s="311"/>
      <c r="F8176" s="311" t="s">
        <v>9</v>
      </c>
      <c r="G8176" s="311"/>
      <c r="H8176" s="311">
        <v>0.7</v>
      </c>
      <c r="I8176" s="311">
        <v>9.24</v>
      </c>
      <c r="J8176" s="311" t="s">
        <v>24101</v>
      </c>
      <c r="K8176" s="311">
        <v>34.993099999999998</v>
      </c>
      <c r="L8176" s="311">
        <v>-88.407799999999995</v>
      </c>
      <c r="M8176" s="318" t="s">
        <v>38402</v>
      </c>
      <c r="N8176" s="311" t="s">
        <v>26242</v>
      </c>
      <c r="O8176" s="311" t="s">
        <v>43084</v>
      </c>
      <c r="P8176" s="311">
        <v>3</v>
      </c>
      <c r="Q8176" s="311" t="s">
        <v>26977</v>
      </c>
      <c r="R8176" s="311" t="s">
        <v>25816</v>
      </c>
      <c r="S8176" s="311" t="s">
        <v>27926</v>
      </c>
      <c r="T8176" s="311"/>
      <c r="U8176" s="311" t="s">
        <v>26198</v>
      </c>
      <c r="V8176" s="311" t="s">
        <v>26199</v>
      </c>
      <c r="X8176" s="97" t="s">
        <v>34172</v>
      </c>
      <c r="AA8176" s="97" t="str">
        <v>WARDL000.7_MS</v>
      </c>
    </row>
    <row r="8177" spans="1:27" s="97" customFormat="1" ht="15" customHeight="1" x14ac:dyDescent="0.35">
      <c r="A8177" s="311" t="s">
        <v>24228</v>
      </c>
      <c r="B8177" s="311" t="s">
        <v>24227</v>
      </c>
      <c r="C8177" s="311" t="s">
        <v>24225</v>
      </c>
      <c r="D8177" s="311" t="s">
        <v>23360</v>
      </c>
      <c r="E8177" s="311" t="s">
        <v>26424</v>
      </c>
      <c r="F8177" s="311" t="s">
        <v>9</v>
      </c>
      <c r="G8177" s="311"/>
      <c r="H8177" s="311">
        <v>2.6</v>
      </c>
      <c r="I8177" s="311">
        <v>7.88</v>
      </c>
      <c r="J8177" s="311" t="s">
        <v>10</v>
      </c>
      <c r="K8177" s="311">
        <v>35.005000000000003</v>
      </c>
      <c r="L8177" s="311">
        <v>-88.418599999999998</v>
      </c>
      <c r="M8177" s="318" t="s">
        <v>38402</v>
      </c>
      <c r="N8177" s="311" t="s">
        <v>26242</v>
      </c>
      <c r="O8177" s="311" t="s">
        <v>43084</v>
      </c>
      <c r="P8177" s="311">
        <v>3</v>
      </c>
      <c r="Q8177" s="311" t="s">
        <v>26977</v>
      </c>
      <c r="R8177" s="311" t="s">
        <v>25816</v>
      </c>
      <c r="S8177" s="311" t="s">
        <v>26197</v>
      </c>
      <c r="T8177" s="311"/>
      <c r="U8177" s="311" t="s">
        <v>26198</v>
      </c>
      <c r="V8177" s="311" t="s">
        <v>26199</v>
      </c>
      <c r="W8177" s="97" t="s">
        <v>24229</v>
      </c>
      <c r="X8177" s="97" t="s">
        <v>34173</v>
      </c>
      <c r="AA8177" s="97" t="str">
        <v>WARDL002.6MC</v>
      </c>
    </row>
    <row r="8178" spans="1:27" s="97" customFormat="1" ht="15" customHeight="1" x14ac:dyDescent="0.35">
      <c r="A8178" s="311" t="s">
        <v>24231</v>
      </c>
      <c r="B8178" s="311" t="s">
        <v>24230</v>
      </c>
      <c r="C8178" s="311" t="s">
        <v>24225</v>
      </c>
      <c r="D8178" s="311" t="s">
        <v>6902</v>
      </c>
      <c r="E8178" s="311"/>
      <c r="F8178" s="311" t="s">
        <v>28969</v>
      </c>
      <c r="G8178" s="311"/>
      <c r="H8178" s="311">
        <v>4.8</v>
      </c>
      <c r="I8178" s="311">
        <v>0.31</v>
      </c>
      <c r="J8178" s="311" t="s">
        <v>10</v>
      </c>
      <c r="K8178" s="311">
        <v>35.028480000000002</v>
      </c>
      <c r="L8178" s="311">
        <v>-88.429479999999998</v>
      </c>
      <c r="M8178" s="318" t="s">
        <v>38402</v>
      </c>
      <c r="N8178" s="311" t="s">
        <v>26242</v>
      </c>
      <c r="O8178" s="311" t="s">
        <v>43084</v>
      </c>
      <c r="P8178" s="311">
        <v>3</v>
      </c>
      <c r="Q8178" s="311" t="s">
        <v>26977</v>
      </c>
      <c r="R8178" s="311" t="s">
        <v>25816</v>
      </c>
      <c r="S8178" s="311" t="s">
        <v>26197</v>
      </c>
      <c r="T8178" s="311"/>
      <c r="U8178" s="311" t="s">
        <v>26198</v>
      </c>
      <c r="V8178" s="311" t="s">
        <v>26199</v>
      </c>
      <c r="AA8178" s="97" t="str">
        <v>WARDL004.8MC</v>
      </c>
    </row>
    <row r="8179" spans="1:27" s="97" customFormat="1" ht="15" customHeight="1" x14ac:dyDescent="0.35">
      <c r="A8179" s="311" t="s">
        <v>24233</v>
      </c>
      <c r="B8179" s="311" t="s">
        <v>24232</v>
      </c>
      <c r="C8179" s="311" t="s">
        <v>24234</v>
      </c>
      <c r="D8179" s="311" t="s">
        <v>24235</v>
      </c>
      <c r="E8179" s="311"/>
      <c r="F8179" s="311" t="s">
        <v>27</v>
      </c>
      <c r="G8179" s="311"/>
      <c r="H8179" s="311">
        <v>1.3</v>
      </c>
      <c r="I8179" s="311">
        <v>4.6900000000000004</v>
      </c>
      <c r="J8179" s="311" t="s">
        <v>888</v>
      </c>
      <c r="K8179" s="311">
        <v>35.795459999999999</v>
      </c>
      <c r="L8179" s="311">
        <v>-88.939809999999994</v>
      </c>
      <c r="M8179" s="318" t="s">
        <v>38429</v>
      </c>
      <c r="N8179" s="311" t="s">
        <v>26286</v>
      </c>
      <c r="O8179" s="311" t="s">
        <v>42712</v>
      </c>
      <c r="P8179" s="311">
        <v>2</v>
      </c>
      <c r="Q8179" s="311" t="s">
        <v>28705</v>
      </c>
      <c r="R8179" s="311" t="s">
        <v>25816</v>
      </c>
      <c r="S8179" s="311" t="s">
        <v>26197</v>
      </c>
      <c r="T8179" s="311"/>
      <c r="U8179" s="311" t="s">
        <v>26198</v>
      </c>
      <c r="V8179" s="311" t="s">
        <v>26199</v>
      </c>
      <c r="AA8179" s="97" t="str">
        <v>WARRE001.3CK</v>
      </c>
    </row>
    <row r="8180" spans="1:27" s="97" customFormat="1" ht="15" customHeight="1" x14ac:dyDescent="0.35">
      <c r="A8180" s="311" t="s">
        <v>24237</v>
      </c>
      <c r="B8180" s="311" t="s">
        <v>24236</v>
      </c>
      <c r="C8180" s="311" t="s">
        <v>24234</v>
      </c>
      <c r="D8180" s="311" t="s">
        <v>24238</v>
      </c>
      <c r="E8180" s="311"/>
      <c r="F8180" s="311" t="s">
        <v>27</v>
      </c>
      <c r="G8180" s="311"/>
      <c r="H8180" s="311">
        <v>3.1</v>
      </c>
      <c r="I8180" s="311">
        <v>0.68</v>
      </c>
      <c r="J8180" s="311" t="s">
        <v>888</v>
      </c>
      <c r="K8180" s="311">
        <v>35.764400000000002</v>
      </c>
      <c r="L8180" s="311">
        <v>-88.968119999999999</v>
      </c>
      <c r="M8180" s="318" t="s">
        <v>38429</v>
      </c>
      <c r="N8180" s="311" t="s">
        <v>26286</v>
      </c>
      <c r="O8180" s="311" t="s">
        <v>42712</v>
      </c>
      <c r="P8180" s="311">
        <v>2</v>
      </c>
      <c r="Q8180" s="311" t="s">
        <v>28705</v>
      </c>
      <c r="R8180" s="311" t="s">
        <v>25816</v>
      </c>
      <c r="S8180" s="311" t="s">
        <v>26197</v>
      </c>
      <c r="T8180" s="311"/>
      <c r="U8180" s="311" t="s">
        <v>26198</v>
      </c>
      <c r="V8180" s="311" t="s">
        <v>26199</v>
      </c>
      <c r="AA8180" s="97" t="str">
        <v>WARRE003.1CK</v>
      </c>
    </row>
    <row r="8181" spans="1:27" s="97" customFormat="1" ht="15" customHeight="1" x14ac:dyDescent="0.35">
      <c r="A8181" s="311" t="s">
        <v>24240</v>
      </c>
      <c r="B8181" s="311" t="s">
        <v>24239</v>
      </c>
      <c r="C8181" s="311" t="s">
        <v>24241</v>
      </c>
      <c r="D8181" s="311" t="s">
        <v>24242</v>
      </c>
      <c r="E8181" s="311"/>
      <c r="F8181" s="311" t="s">
        <v>29088</v>
      </c>
      <c r="G8181" s="311"/>
      <c r="H8181" s="311">
        <v>0.3</v>
      </c>
      <c r="I8181" s="311">
        <v>7.25</v>
      </c>
      <c r="J8181" s="311" t="s">
        <v>793</v>
      </c>
      <c r="K8181" s="311">
        <v>36.509970000000003</v>
      </c>
      <c r="L8181" s="311">
        <v>-86.862920000000003</v>
      </c>
      <c r="M8181" s="318" t="s">
        <v>38413</v>
      </c>
      <c r="N8181" s="311" t="s">
        <v>26250</v>
      </c>
      <c r="O8181" s="311" t="s">
        <v>42371</v>
      </c>
      <c r="P8181" s="311">
        <v>4</v>
      </c>
      <c r="Q8181" s="311" t="s">
        <v>28706</v>
      </c>
      <c r="R8181" s="311" t="s">
        <v>25829</v>
      </c>
      <c r="S8181" s="311" t="s">
        <v>26197</v>
      </c>
      <c r="T8181" s="311"/>
      <c r="U8181" s="311" t="s">
        <v>26198</v>
      </c>
      <c r="V8181" s="311" t="s">
        <v>26199</v>
      </c>
      <c r="W8181" s="97" t="s">
        <v>24243</v>
      </c>
      <c r="X8181" s="97" t="s">
        <v>34174</v>
      </c>
      <c r="AA8181" s="97" t="str">
        <v>WARTR000.3RN</v>
      </c>
    </row>
    <row r="8182" spans="1:27" s="97" customFormat="1" ht="15" customHeight="1" x14ac:dyDescent="0.35">
      <c r="A8182" s="311" t="s">
        <v>24245</v>
      </c>
      <c r="B8182" s="311" t="s">
        <v>24244</v>
      </c>
      <c r="C8182" s="311" t="s">
        <v>24241</v>
      </c>
      <c r="D8182" s="311" t="s">
        <v>24246</v>
      </c>
      <c r="E8182" s="311"/>
      <c r="F8182" s="311" t="s">
        <v>29088</v>
      </c>
      <c r="G8182" s="311"/>
      <c r="H8182" s="311">
        <v>0.8</v>
      </c>
      <c r="I8182" s="311">
        <v>7.14</v>
      </c>
      <c r="J8182" s="311" t="s">
        <v>793</v>
      </c>
      <c r="K8182" s="311">
        <v>36.507300000000001</v>
      </c>
      <c r="L8182" s="311">
        <v>-86.859840000000005</v>
      </c>
      <c r="M8182" s="318" t="s">
        <v>38413</v>
      </c>
      <c r="N8182" s="311" t="s">
        <v>26250</v>
      </c>
      <c r="O8182" s="311" t="s">
        <v>42371</v>
      </c>
      <c r="P8182" s="311">
        <v>4</v>
      </c>
      <c r="Q8182" s="311" t="s">
        <v>28706</v>
      </c>
      <c r="R8182" s="311" t="s">
        <v>25829</v>
      </c>
      <c r="S8182" s="311" t="s">
        <v>26197</v>
      </c>
      <c r="T8182" s="311"/>
      <c r="U8182" s="311" t="s">
        <v>26198</v>
      </c>
      <c r="V8182" s="311" t="s">
        <v>26199</v>
      </c>
      <c r="AA8182" s="97" t="str">
        <v>WARTR000.8RN</v>
      </c>
    </row>
    <row r="8183" spans="1:27" s="97" customFormat="1" ht="15" customHeight="1" x14ac:dyDescent="0.35">
      <c r="A8183" s="311" t="s">
        <v>24248</v>
      </c>
      <c r="B8183" s="311" t="s">
        <v>24247</v>
      </c>
      <c r="C8183" s="311" t="s">
        <v>24241</v>
      </c>
      <c r="D8183" s="311" t="s">
        <v>24249</v>
      </c>
      <c r="E8183" s="311"/>
      <c r="F8183" s="311" t="s">
        <v>29088</v>
      </c>
      <c r="G8183" s="311"/>
      <c r="H8183" s="311">
        <v>1.1000000000000001</v>
      </c>
      <c r="I8183" s="311">
        <v>5.83</v>
      </c>
      <c r="J8183" s="311" t="s">
        <v>793</v>
      </c>
      <c r="K8183" s="311">
        <v>36.496600000000001</v>
      </c>
      <c r="L8183" s="311">
        <v>-86.849400000000003</v>
      </c>
      <c r="M8183" s="318" t="s">
        <v>38413</v>
      </c>
      <c r="N8183" s="311" t="s">
        <v>26250</v>
      </c>
      <c r="O8183" s="311" t="s">
        <v>42371</v>
      </c>
      <c r="P8183" s="311">
        <v>4</v>
      </c>
      <c r="Q8183" s="311" t="s">
        <v>28707</v>
      </c>
      <c r="R8183" s="311" t="s">
        <v>25829</v>
      </c>
      <c r="S8183" s="311" t="s">
        <v>26197</v>
      </c>
      <c r="T8183" s="311"/>
      <c r="U8183" s="311" t="s">
        <v>26198</v>
      </c>
      <c r="V8183" s="311" t="s">
        <v>26199</v>
      </c>
      <c r="X8183" s="97" t="s">
        <v>34418</v>
      </c>
      <c r="AA8183" s="97" t="str">
        <v>WARTR001.1RN</v>
      </c>
    </row>
    <row r="8184" spans="1:27" s="97" customFormat="1" ht="15" customHeight="1" x14ac:dyDescent="0.35">
      <c r="A8184" s="311" t="s">
        <v>24251</v>
      </c>
      <c r="B8184" s="311" t="s">
        <v>24250</v>
      </c>
      <c r="C8184" s="311" t="s">
        <v>24241</v>
      </c>
      <c r="D8184" s="311" t="s">
        <v>1422</v>
      </c>
      <c r="E8184" s="311"/>
      <c r="F8184" s="311" t="s">
        <v>33</v>
      </c>
      <c r="G8184" s="311"/>
      <c r="H8184" s="311">
        <v>1.2</v>
      </c>
      <c r="I8184" s="311">
        <v>36.450000000000003</v>
      </c>
      <c r="J8184" s="311" t="s">
        <v>76</v>
      </c>
      <c r="K8184" s="311">
        <v>35.519779999999997</v>
      </c>
      <c r="L8184" s="311">
        <v>-86.334010000000006</v>
      </c>
      <c r="M8184" s="318" t="s">
        <v>38389</v>
      </c>
      <c r="N8184" s="311" t="s">
        <v>26217</v>
      </c>
      <c r="O8184" s="311" t="s">
        <v>42798</v>
      </c>
      <c r="P8184" s="311">
        <v>4</v>
      </c>
      <c r="Q8184" s="311" t="s">
        <v>34175</v>
      </c>
      <c r="R8184" s="311" t="s">
        <v>25808</v>
      </c>
      <c r="S8184" s="311" t="s">
        <v>26197</v>
      </c>
      <c r="T8184" s="311"/>
      <c r="U8184" s="311" t="s">
        <v>26198</v>
      </c>
      <c r="V8184" s="311" t="s">
        <v>26199</v>
      </c>
      <c r="X8184" s="97" t="s">
        <v>36284</v>
      </c>
      <c r="AA8184" s="97" t="str">
        <v>WARTR001.2BE</v>
      </c>
    </row>
    <row r="8185" spans="1:27" s="97" customFormat="1" ht="15" customHeight="1" x14ac:dyDescent="0.35">
      <c r="A8185" s="311" t="s">
        <v>24253</v>
      </c>
      <c r="B8185" s="311" t="s">
        <v>24252</v>
      </c>
      <c r="C8185" s="311" t="s">
        <v>24241</v>
      </c>
      <c r="D8185" s="311" t="s">
        <v>24254</v>
      </c>
      <c r="E8185" s="311"/>
      <c r="F8185" s="311" t="s">
        <v>29088</v>
      </c>
      <c r="G8185" s="311"/>
      <c r="H8185" s="311">
        <v>1.7</v>
      </c>
      <c r="I8185" s="311">
        <v>5.64</v>
      </c>
      <c r="J8185" s="311" t="s">
        <v>793</v>
      </c>
      <c r="K8185" s="311">
        <v>36.49371</v>
      </c>
      <c r="L8185" s="311">
        <v>-86.848079999999996</v>
      </c>
      <c r="M8185" s="318" t="s">
        <v>38413</v>
      </c>
      <c r="N8185" s="311" t="s">
        <v>26250</v>
      </c>
      <c r="O8185" s="311" t="s">
        <v>42371</v>
      </c>
      <c r="P8185" s="311">
        <v>4</v>
      </c>
      <c r="Q8185" s="311" t="s">
        <v>28707</v>
      </c>
      <c r="R8185" s="311" t="s">
        <v>25829</v>
      </c>
      <c r="S8185" s="311" t="s">
        <v>26197</v>
      </c>
      <c r="T8185" s="311"/>
      <c r="U8185" s="311" t="s">
        <v>26198</v>
      </c>
      <c r="V8185" s="311" t="s">
        <v>26199</v>
      </c>
      <c r="X8185" s="97" t="s">
        <v>34418</v>
      </c>
      <c r="AA8185" s="97" t="str">
        <v>WARTR001.7RN</v>
      </c>
    </row>
    <row r="8186" spans="1:27" s="97" customFormat="1" ht="15" customHeight="1" x14ac:dyDescent="0.35">
      <c r="A8186" s="97" t="s">
        <v>40470</v>
      </c>
      <c r="B8186" s="97" t="s">
        <v>40471</v>
      </c>
      <c r="C8186" s="97" t="s">
        <v>24241</v>
      </c>
      <c r="D8186" s="97" t="s">
        <v>40472</v>
      </c>
      <c r="F8186" s="97" t="s">
        <v>33</v>
      </c>
      <c r="H8186" s="98">
        <v>2.2000000000000002</v>
      </c>
      <c r="I8186" s="98">
        <v>35.700000000000003</v>
      </c>
      <c r="J8186" s="97" t="s">
        <v>76</v>
      </c>
      <c r="K8186" s="98">
        <v>35.527295000000002</v>
      </c>
      <c r="L8186" s="98">
        <v>-86.340271000000001</v>
      </c>
      <c r="M8186" s="98" t="s">
        <v>38389</v>
      </c>
      <c r="N8186" s="97" t="s">
        <v>26217</v>
      </c>
      <c r="O8186" s="97" t="s">
        <v>40473</v>
      </c>
      <c r="P8186" s="98">
        <v>4</v>
      </c>
      <c r="Q8186" s="97" t="s">
        <v>34175</v>
      </c>
      <c r="R8186" s="97" t="s">
        <v>25808</v>
      </c>
      <c r="S8186" s="97" t="s">
        <v>26197</v>
      </c>
      <c r="U8186" s="97" t="s">
        <v>26198</v>
      </c>
      <c r="V8186" s="97" t="s">
        <v>26199</v>
      </c>
      <c r="W8186" s="97" t="s">
        <v>40474</v>
      </c>
      <c r="X8186" s="97" t="s">
        <v>38440</v>
      </c>
      <c r="AA8186" s="97" t="str">
        <v>WARTR002.2BE</v>
      </c>
    </row>
    <row r="8187" spans="1:27" s="97" customFormat="1" ht="15" customHeight="1" x14ac:dyDescent="0.35">
      <c r="A8187" s="311" t="s">
        <v>24256</v>
      </c>
      <c r="B8187" s="311" t="s">
        <v>24255</v>
      </c>
      <c r="C8187" s="311" t="s">
        <v>24241</v>
      </c>
      <c r="D8187" s="311" t="s">
        <v>24257</v>
      </c>
      <c r="E8187" s="311"/>
      <c r="F8187" s="311" t="s">
        <v>33</v>
      </c>
      <c r="G8187" s="311"/>
      <c r="H8187" s="311">
        <v>3</v>
      </c>
      <c r="I8187" s="311">
        <v>8.85</v>
      </c>
      <c r="J8187" s="311" t="s">
        <v>1870</v>
      </c>
      <c r="K8187" s="311">
        <v>36.385550000000002</v>
      </c>
      <c r="L8187" s="311">
        <v>-85.796389000000005</v>
      </c>
      <c r="M8187" s="318" t="s">
        <v>38458</v>
      </c>
      <c r="N8187" s="311" t="s">
        <v>26340</v>
      </c>
      <c r="O8187" s="311" t="s">
        <v>43410</v>
      </c>
      <c r="P8187" s="311">
        <v>5</v>
      </c>
      <c r="Q8187" s="311" t="s">
        <v>34176</v>
      </c>
      <c r="R8187" s="311" t="s">
        <v>25812</v>
      </c>
      <c r="S8187" s="311" t="s">
        <v>26197</v>
      </c>
      <c r="T8187" s="311"/>
      <c r="U8187" s="311" t="s">
        <v>26198</v>
      </c>
      <c r="V8187" s="311" t="s">
        <v>26199</v>
      </c>
      <c r="AA8187" s="97" t="str">
        <v>WARTR003.0JA</v>
      </c>
    </row>
    <row r="8188" spans="1:27" s="97" customFormat="1" ht="15" customHeight="1" x14ac:dyDescent="0.35">
      <c r="A8188" s="311" t="s">
        <v>24259</v>
      </c>
      <c r="B8188" s="311" t="s">
        <v>24258</v>
      </c>
      <c r="C8188" s="311" t="s">
        <v>24241</v>
      </c>
      <c r="D8188" s="311" t="s">
        <v>24260</v>
      </c>
      <c r="E8188" s="311"/>
      <c r="F8188" s="311" t="s">
        <v>33</v>
      </c>
      <c r="G8188" s="311"/>
      <c r="H8188" s="311">
        <v>5.6</v>
      </c>
      <c r="I8188" s="311">
        <v>25.07</v>
      </c>
      <c r="J8188" s="311" t="s">
        <v>76</v>
      </c>
      <c r="K8188" s="311">
        <v>35.568100000000001</v>
      </c>
      <c r="L8188" s="311">
        <v>-86.343900000000005</v>
      </c>
      <c r="M8188" s="318" t="s">
        <v>38389</v>
      </c>
      <c r="N8188" s="311" t="s">
        <v>26217</v>
      </c>
      <c r="O8188" s="311" t="s">
        <v>42798</v>
      </c>
      <c r="P8188" s="311">
        <v>4</v>
      </c>
      <c r="Q8188" s="311" t="s">
        <v>34175</v>
      </c>
      <c r="R8188" s="311" t="s">
        <v>25808</v>
      </c>
      <c r="S8188" s="311" t="s">
        <v>26197</v>
      </c>
      <c r="T8188" s="311"/>
      <c r="U8188" s="311" t="s">
        <v>26198</v>
      </c>
      <c r="V8188" s="311" t="s">
        <v>26199</v>
      </c>
      <c r="AA8188" s="97" t="str">
        <v>WARTR005.6BE</v>
      </c>
    </row>
    <row r="8189" spans="1:27" s="97" customFormat="1" ht="15" customHeight="1" x14ac:dyDescent="0.35">
      <c r="A8189" s="311" t="s">
        <v>24262</v>
      </c>
      <c r="B8189" s="311" t="s">
        <v>24261</v>
      </c>
      <c r="C8189" s="311" t="s">
        <v>24241</v>
      </c>
      <c r="D8189" s="311" t="s">
        <v>24263</v>
      </c>
      <c r="E8189" s="311"/>
      <c r="F8189" s="311" t="s">
        <v>33</v>
      </c>
      <c r="G8189" s="311"/>
      <c r="H8189" s="311">
        <v>7.5</v>
      </c>
      <c r="I8189" s="311">
        <v>16.239999999999998</v>
      </c>
      <c r="J8189" s="311" t="s">
        <v>76</v>
      </c>
      <c r="K8189" s="311">
        <v>35.588509999999999</v>
      </c>
      <c r="L8189" s="311">
        <v>-86.339399999999998</v>
      </c>
      <c r="M8189" s="318" t="s">
        <v>38389</v>
      </c>
      <c r="N8189" s="311" t="s">
        <v>26217</v>
      </c>
      <c r="O8189" s="311" t="s">
        <v>42798</v>
      </c>
      <c r="P8189" s="311">
        <v>4</v>
      </c>
      <c r="Q8189" s="311" t="s">
        <v>34175</v>
      </c>
      <c r="R8189" s="311" t="s">
        <v>25808</v>
      </c>
      <c r="S8189" s="311" t="s">
        <v>26197</v>
      </c>
      <c r="T8189" s="311"/>
      <c r="U8189" s="311" t="s">
        <v>26198</v>
      </c>
      <c r="V8189" s="311" t="s">
        <v>26199</v>
      </c>
      <c r="X8189" s="97" t="s">
        <v>29982</v>
      </c>
      <c r="AA8189" s="97" t="str">
        <v>WARTR007.5BE</v>
      </c>
    </row>
    <row r="8190" spans="1:27" s="97" customFormat="1" ht="15" customHeight="1" x14ac:dyDescent="0.35">
      <c r="A8190" s="311" t="s">
        <v>24265</v>
      </c>
      <c r="B8190" s="311" t="s">
        <v>24264</v>
      </c>
      <c r="C8190" s="311" t="s">
        <v>24266</v>
      </c>
      <c r="D8190" s="311" t="s">
        <v>24267</v>
      </c>
      <c r="E8190" s="311"/>
      <c r="F8190" s="311" t="s">
        <v>28994</v>
      </c>
      <c r="G8190" s="311"/>
      <c r="H8190" s="311">
        <v>0.2</v>
      </c>
      <c r="I8190" s="311">
        <v>0.43</v>
      </c>
      <c r="J8190" s="311" t="s">
        <v>68</v>
      </c>
      <c r="K8190" s="311">
        <v>36.441000000000003</v>
      </c>
      <c r="L8190" s="311">
        <v>-82.867000000000004</v>
      </c>
      <c r="M8190" s="318" t="s">
        <v>38388</v>
      </c>
      <c r="N8190" s="311" t="s">
        <v>18813</v>
      </c>
      <c r="O8190" s="311" t="s">
        <v>42114</v>
      </c>
      <c r="P8190" s="311">
        <v>4</v>
      </c>
      <c r="Q8190" s="311" t="s">
        <v>27236</v>
      </c>
      <c r="R8190" s="311" t="s">
        <v>25821</v>
      </c>
      <c r="S8190" s="311" t="s">
        <v>26197</v>
      </c>
      <c r="T8190" s="311"/>
      <c r="U8190" s="311" t="s">
        <v>26198</v>
      </c>
      <c r="V8190" s="311" t="s">
        <v>26204</v>
      </c>
      <c r="X8190" s="97" t="s">
        <v>34177</v>
      </c>
      <c r="AA8190" s="97" t="str">
        <v>WASHB000.2HS</v>
      </c>
    </row>
    <row r="8191" spans="1:27" s="97" customFormat="1" ht="15" customHeight="1" x14ac:dyDescent="0.35">
      <c r="A8191" s="311" t="s">
        <v>24269</v>
      </c>
      <c r="B8191" s="311" t="s">
        <v>24268</v>
      </c>
      <c r="C8191" s="311" t="s">
        <v>24270</v>
      </c>
      <c r="D8191" s="311" t="s">
        <v>24271</v>
      </c>
      <c r="E8191" s="311"/>
      <c r="F8191" s="311" t="s">
        <v>29086</v>
      </c>
      <c r="G8191" s="311"/>
      <c r="H8191" s="311">
        <v>0.8</v>
      </c>
      <c r="I8191" s="311">
        <v>7.25</v>
      </c>
      <c r="J8191" s="311" t="s">
        <v>1600</v>
      </c>
      <c r="K8191" s="311">
        <v>35.043199999999999</v>
      </c>
      <c r="L8191" s="311">
        <v>-86.607600000000005</v>
      </c>
      <c r="M8191" s="318" t="s">
        <v>38525</v>
      </c>
      <c r="N8191" s="311" t="s">
        <v>26419</v>
      </c>
      <c r="O8191" s="311" t="s">
        <v>42863</v>
      </c>
      <c r="P8191" s="311">
        <v>1</v>
      </c>
      <c r="Q8191" s="311" t="s">
        <v>28708</v>
      </c>
      <c r="R8191" s="311" t="s">
        <v>25808</v>
      </c>
      <c r="S8191" s="311" t="s">
        <v>26197</v>
      </c>
      <c r="T8191" s="311"/>
      <c r="U8191" s="311" t="s">
        <v>26198</v>
      </c>
      <c r="V8191" s="311" t="s">
        <v>26199</v>
      </c>
      <c r="AA8191" s="97" t="str">
        <v>WASHB000.8LI</v>
      </c>
    </row>
    <row r="8192" spans="1:27" s="97" customFormat="1" ht="15" customHeight="1" x14ac:dyDescent="0.35">
      <c r="A8192" s="311" t="s">
        <v>24273</v>
      </c>
      <c r="B8192" s="311" t="s">
        <v>24272</v>
      </c>
      <c r="C8192" s="311" t="s">
        <v>24270</v>
      </c>
      <c r="D8192" s="311" t="s">
        <v>24274</v>
      </c>
      <c r="E8192" s="311"/>
      <c r="F8192" s="311" t="s">
        <v>29086</v>
      </c>
      <c r="G8192" s="311"/>
      <c r="H8192" s="311">
        <v>2.5</v>
      </c>
      <c r="I8192" s="311">
        <v>4.17</v>
      </c>
      <c r="J8192" s="311" t="s">
        <v>1600</v>
      </c>
      <c r="K8192" s="311">
        <v>35.062820000000002</v>
      </c>
      <c r="L8192" s="311">
        <v>-86.608689999999996</v>
      </c>
      <c r="M8192" s="318" t="s">
        <v>38525</v>
      </c>
      <c r="N8192" s="311" t="s">
        <v>26419</v>
      </c>
      <c r="O8192" s="311" t="s">
        <v>42863</v>
      </c>
      <c r="P8192" s="311">
        <v>1</v>
      </c>
      <c r="Q8192" s="311" t="s">
        <v>28708</v>
      </c>
      <c r="R8192" s="311" t="s">
        <v>25808</v>
      </c>
      <c r="S8192" s="311" t="s">
        <v>26197</v>
      </c>
      <c r="T8192" s="311"/>
      <c r="U8192" s="311" t="s">
        <v>26198</v>
      </c>
      <c r="V8192" s="311" t="s">
        <v>26199</v>
      </c>
      <c r="AA8192" s="97" t="str">
        <v>WASHB002.5LI</v>
      </c>
    </row>
    <row r="8193" spans="1:27" s="97" customFormat="1" ht="15" customHeight="1" x14ac:dyDescent="0.35">
      <c r="A8193" s="311" t="s">
        <v>24276</v>
      </c>
      <c r="B8193" s="311" t="s">
        <v>24275</v>
      </c>
      <c r="C8193" s="311" t="s">
        <v>24270</v>
      </c>
      <c r="D8193" s="311" t="s">
        <v>24277</v>
      </c>
      <c r="E8193" s="311"/>
      <c r="F8193" s="311" t="s">
        <v>29086</v>
      </c>
      <c r="G8193" s="311"/>
      <c r="H8193" s="311">
        <v>3</v>
      </c>
      <c r="I8193" s="311">
        <v>2.61</v>
      </c>
      <c r="J8193" s="311" t="s">
        <v>1600</v>
      </c>
      <c r="K8193" s="311">
        <v>35.069200000000002</v>
      </c>
      <c r="L8193" s="311">
        <v>-86.61336</v>
      </c>
      <c r="M8193" s="318" t="s">
        <v>38525</v>
      </c>
      <c r="N8193" s="311" t="s">
        <v>26419</v>
      </c>
      <c r="O8193" s="311" t="s">
        <v>42863</v>
      </c>
      <c r="P8193" s="311">
        <v>1</v>
      </c>
      <c r="Q8193" s="311" t="s">
        <v>28708</v>
      </c>
      <c r="R8193" s="311" t="s">
        <v>25808</v>
      </c>
      <c r="S8193" s="311" t="s">
        <v>26197</v>
      </c>
      <c r="T8193" s="311"/>
      <c r="U8193" s="311" t="s">
        <v>26198</v>
      </c>
      <c r="V8193" s="311" t="s">
        <v>26199</v>
      </c>
      <c r="X8193" s="97" t="s">
        <v>32899</v>
      </c>
      <c r="AA8193" s="97" t="str">
        <v>WASHB003.0LI</v>
      </c>
    </row>
    <row r="8194" spans="1:27" s="97" customFormat="1" ht="15" customHeight="1" x14ac:dyDescent="0.35">
      <c r="A8194" s="311" t="s">
        <v>24279</v>
      </c>
      <c r="B8194" s="311" t="s">
        <v>24278</v>
      </c>
      <c r="C8194" s="311" t="s">
        <v>24280</v>
      </c>
      <c r="D8194" s="311" t="s">
        <v>24281</v>
      </c>
      <c r="E8194" s="311"/>
      <c r="F8194" s="311" t="s">
        <v>44</v>
      </c>
      <c r="G8194" s="311"/>
      <c r="H8194" s="311">
        <v>2.1</v>
      </c>
      <c r="I8194" s="311">
        <v>1.8</v>
      </c>
      <c r="J8194" s="311" t="s">
        <v>2535</v>
      </c>
      <c r="K8194" s="311">
        <v>35.531779999999998</v>
      </c>
      <c r="L8194" s="311">
        <v>-84.914469999999994</v>
      </c>
      <c r="M8194" s="318" t="s">
        <v>38386</v>
      </c>
      <c r="N8194" s="311" t="s">
        <v>29084</v>
      </c>
      <c r="O8194" s="311" t="s">
        <v>42845</v>
      </c>
      <c r="P8194" s="311">
        <v>3</v>
      </c>
      <c r="Q8194" s="311" t="s">
        <v>29192</v>
      </c>
      <c r="R8194" s="311" t="s">
        <v>25802</v>
      </c>
      <c r="S8194" s="311" t="s">
        <v>26197</v>
      </c>
      <c r="T8194" s="311"/>
      <c r="U8194" s="311" t="s">
        <v>26198</v>
      </c>
      <c r="V8194" s="311" t="s">
        <v>26204</v>
      </c>
      <c r="AA8194" s="97" t="str">
        <v>WASHI002.1RH</v>
      </c>
    </row>
    <row r="8195" spans="1:27" s="97" customFormat="1" ht="15" customHeight="1" x14ac:dyDescent="0.35">
      <c r="A8195" s="311" t="s">
        <v>24283</v>
      </c>
      <c r="B8195" s="311" t="s">
        <v>24282</v>
      </c>
      <c r="C8195" s="311" t="s">
        <v>24284</v>
      </c>
      <c r="D8195" s="311" t="s">
        <v>24285</v>
      </c>
      <c r="E8195" s="311"/>
      <c r="F8195" s="311" t="s">
        <v>44</v>
      </c>
      <c r="G8195" s="311"/>
      <c r="H8195" s="311">
        <v>1.7</v>
      </c>
      <c r="I8195" s="311">
        <v>867.26</v>
      </c>
      <c r="J8195" s="311" t="s">
        <v>230</v>
      </c>
      <c r="K8195" s="311">
        <v>36.435299999999998</v>
      </c>
      <c r="L8195" s="311">
        <v>-82.406899999999993</v>
      </c>
      <c r="M8195" s="318" t="s">
        <v>38455</v>
      </c>
      <c r="N8195" s="311" t="s">
        <v>26332</v>
      </c>
      <c r="O8195" s="311" t="s">
        <v>42464</v>
      </c>
      <c r="P8195" s="311">
        <v>1</v>
      </c>
      <c r="Q8195" s="311" t="s">
        <v>28709</v>
      </c>
      <c r="R8195" s="311" t="s">
        <v>25821</v>
      </c>
      <c r="S8195" s="311" t="s">
        <v>26197</v>
      </c>
      <c r="T8195" s="311" t="s">
        <v>26354</v>
      </c>
      <c r="U8195" s="311" t="s">
        <v>26207</v>
      </c>
      <c r="V8195" s="311" t="s">
        <v>26204</v>
      </c>
      <c r="W8195" s="97" t="s">
        <v>24286</v>
      </c>
      <c r="X8195" s="97" t="s">
        <v>34178</v>
      </c>
      <c r="AA8195" s="97" t="str">
        <v>WATAU001.7WN</v>
      </c>
    </row>
    <row r="8196" spans="1:27" s="97" customFormat="1" ht="15" customHeight="1" x14ac:dyDescent="0.35">
      <c r="A8196" s="311" t="s">
        <v>24288</v>
      </c>
      <c r="B8196" s="311" t="s">
        <v>24287</v>
      </c>
      <c r="C8196" s="311" t="s">
        <v>24284</v>
      </c>
      <c r="D8196" s="311" t="s">
        <v>24289</v>
      </c>
      <c r="E8196" s="311"/>
      <c r="F8196" s="311" t="s">
        <v>44</v>
      </c>
      <c r="G8196" s="311"/>
      <c r="H8196" s="311">
        <v>1.7</v>
      </c>
      <c r="I8196" s="311">
        <v>867.26</v>
      </c>
      <c r="J8196" s="311" t="s">
        <v>230</v>
      </c>
      <c r="K8196" s="311">
        <v>36.435301000000003</v>
      </c>
      <c r="L8196" s="311">
        <v>-82.406899999999993</v>
      </c>
      <c r="M8196" s="318" t="s">
        <v>38455</v>
      </c>
      <c r="N8196" s="311" t="s">
        <v>26332</v>
      </c>
      <c r="O8196" s="311" t="s">
        <v>42464</v>
      </c>
      <c r="P8196" s="311">
        <v>1</v>
      </c>
      <c r="Q8196" s="311" t="s">
        <v>28709</v>
      </c>
      <c r="R8196" s="311" t="s">
        <v>25821</v>
      </c>
      <c r="S8196" s="311" t="s">
        <v>26197</v>
      </c>
      <c r="T8196" s="311" t="s">
        <v>26354</v>
      </c>
      <c r="U8196" s="311" t="s">
        <v>26207</v>
      </c>
      <c r="V8196" s="311" t="s">
        <v>26204</v>
      </c>
      <c r="W8196" s="97" t="s">
        <v>24290</v>
      </c>
      <c r="X8196" s="97" t="s">
        <v>34178</v>
      </c>
      <c r="AA8196" s="97" t="str">
        <v>WATAU001.7WNB</v>
      </c>
    </row>
    <row r="8197" spans="1:27" s="97" customFormat="1" ht="15" customHeight="1" x14ac:dyDescent="0.35">
      <c r="A8197" s="311" t="s">
        <v>24292</v>
      </c>
      <c r="B8197" s="311" t="s">
        <v>24291</v>
      </c>
      <c r="C8197" s="311" t="s">
        <v>24284</v>
      </c>
      <c r="D8197" s="311" t="s">
        <v>24285</v>
      </c>
      <c r="E8197" s="311"/>
      <c r="F8197" s="311" t="s">
        <v>44</v>
      </c>
      <c r="G8197" s="311"/>
      <c r="H8197" s="311">
        <v>1.7</v>
      </c>
      <c r="I8197" s="311">
        <v>867.26</v>
      </c>
      <c r="J8197" s="311" t="s">
        <v>230</v>
      </c>
      <c r="K8197" s="311">
        <v>36.435301199999998</v>
      </c>
      <c r="L8197" s="311">
        <v>-82.406899999999993</v>
      </c>
      <c r="M8197" s="318" t="s">
        <v>38455</v>
      </c>
      <c r="N8197" s="311" t="s">
        <v>26332</v>
      </c>
      <c r="O8197" s="311" t="s">
        <v>42464</v>
      </c>
      <c r="P8197" s="311">
        <v>1</v>
      </c>
      <c r="Q8197" s="311" t="s">
        <v>28709</v>
      </c>
      <c r="R8197" s="311" t="s">
        <v>25821</v>
      </c>
      <c r="S8197" s="311" t="s">
        <v>26197</v>
      </c>
      <c r="T8197" s="311" t="s">
        <v>26354</v>
      </c>
      <c r="U8197" s="311" t="s">
        <v>26207</v>
      </c>
      <c r="V8197" s="311" t="s">
        <v>26204</v>
      </c>
      <c r="W8197" s="97" t="s">
        <v>24286</v>
      </c>
      <c r="X8197" s="97" t="s">
        <v>34178</v>
      </c>
      <c r="AA8197" s="97" t="str">
        <v>WATAU001.7WNS</v>
      </c>
    </row>
    <row r="8198" spans="1:27" s="97" customFormat="1" ht="15" customHeight="1" x14ac:dyDescent="0.35">
      <c r="A8198" s="311" t="s">
        <v>24294</v>
      </c>
      <c r="B8198" s="311" t="s">
        <v>24293</v>
      </c>
      <c r="C8198" s="311" t="s">
        <v>24284</v>
      </c>
      <c r="D8198" s="311" t="s">
        <v>24295</v>
      </c>
      <c r="E8198" s="311"/>
      <c r="F8198" s="311" t="s">
        <v>44</v>
      </c>
      <c r="G8198" s="311"/>
      <c r="H8198" s="311">
        <v>3</v>
      </c>
      <c r="I8198" s="311">
        <v>862.09</v>
      </c>
      <c r="J8198" s="311" t="s">
        <v>270</v>
      </c>
      <c r="K8198" s="311">
        <v>36.4223</v>
      </c>
      <c r="L8198" s="311">
        <v>-82.401399999999995</v>
      </c>
      <c r="M8198" s="318" t="s">
        <v>38455</v>
      </c>
      <c r="N8198" s="311" t="s">
        <v>26332</v>
      </c>
      <c r="O8198" s="311" t="s">
        <v>42464</v>
      </c>
      <c r="P8198" s="311">
        <v>1</v>
      </c>
      <c r="Q8198" s="311" t="s">
        <v>28709</v>
      </c>
      <c r="R8198" s="311" t="s">
        <v>25821</v>
      </c>
      <c r="S8198" s="311" t="s">
        <v>26197</v>
      </c>
      <c r="T8198" s="311" t="s">
        <v>26354</v>
      </c>
      <c r="U8198" s="311" t="s">
        <v>26207</v>
      </c>
      <c r="V8198" s="311" t="s">
        <v>26204</v>
      </c>
      <c r="W8198" s="97" t="s">
        <v>24296</v>
      </c>
      <c r="X8198" s="97" t="s">
        <v>34179</v>
      </c>
      <c r="AA8198" s="97" t="str">
        <v>WATAU003.0SU</v>
      </c>
    </row>
    <row r="8199" spans="1:27" s="97" customFormat="1" ht="15" customHeight="1" x14ac:dyDescent="0.35">
      <c r="A8199" s="311" t="s">
        <v>24298</v>
      </c>
      <c r="B8199" s="311" t="s">
        <v>24297</v>
      </c>
      <c r="C8199" s="311" t="s">
        <v>24284</v>
      </c>
      <c r="D8199" s="311" t="s">
        <v>40475</v>
      </c>
      <c r="E8199" s="311"/>
      <c r="F8199" s="311" t="s">
        <v>44</v>
      </c>
      <c r="G8199" s="311"/>
      <c r="H8199" s="311">
        <v>6</v>
      </c>
      <c r="I8199" s="311">
        <v>845.34</v>
      </c>
      <c r="J8199" s="311" t="s">
        <v>270</v>
      </c>
      <c r="K8199" s="311">
        <v>36.418100000000003</v>
      </c>
      <c r="L8199" s="311">
        <v>-82.375</v>
      </c>
      <c r="M8199" s="318" t="s">
        <v>38455</v>
      </c>
      <c r="N8199" s="311" t="s">
        <v>26332</v>
      </c>
      <c r="O8199" s="311" t="s">
        <v>42464</v>
      </c>
      <c r="P8199" s="311">
        <v>1</v>
      </c>
      <c r="Q8199" s="311" t="s">
        <v>28709</v>
      </c>
      <c r="R8199" s="311" t="s">
        <v>25821</v>
      </c>
      <c r="S8199" s="311" t="s">
        <v>26197</v>
      </c>
      <c r="T8199" s="311" t="s">
        <v>26354</v>
      </c>
      <c r="U8199" s="311" t="s">
        <v>26207</v>
      </c>
      <c r="V8199" s="311" t="s">
        <v>26204</v>
      </c>
      <c r="W8199" s="97" t="s">
        <v>24300</v>
      </c>
      <c r="X8199" s="97" t="s">
        <v>34180</v>
      </c>
      <c r="AA8199" s="97" t="str">
        <v>WATAU006.0SU</v>
      </c>
    </row>
    <row r="8200" spans="1:27" s="97" customFormat="1" ht="15" customHeight="1" x14ac:dyDescent="0.35">
      <c r="A8200" s="311" t="s">
        <v>24302</v>
      </c>
      <c r="B8200" s="311" t="s">
        <v>24301</v>
      </c>
      <c r="C8200" s="311" t="s">
        <v>24284</v>
      </c>
      <c r="D8200" s="311" t="s">
        <v>24303</v>
      </c>
      <c r="E8200" s="311"/>
      <c r="F8200" s="311" t="s">
        <v>44</v>
      </c>
      <c r="G8200" s="311"/>
      <c r="H8200" s="311">
        <v>6</v>
      </c>
      <c r="I8200" s="311">
        <v>845.34</v>
      </c>
      <c r="J8200" s="311" t="s">
        <v>270</v>
      </c>
      <c r="K8200" s="311">
        <v>36.418101</v>
      </c>
      <c r="L8200" s="311">
        <v>-82.375</v>
      </c>
      <c r="M8200" s="318" t="s">
        <v>38455</v>
      </c>
      <c r="N8200" s="311" t="s">
        <v>26332</v>
      </c>
      <c r="O8200" s="311" t="s">
        <v>42464</v>
      </c>
      <c r="P8200" s="311">
        <v>1</v>
      </c>
      <c r="Q8200" s="311" t="s">
        <v>28709</v>
      </c>
      <c r="R8200" s="311" t="s">
        <v>25821</v>
      </c>
      <c r="S8200" s="311" t="s">
        <v>26197</v>
      </c>
      <c r="T8200" s="311" t="s">
        <v>26354</v>
      </c>
      <c r="U8200" s="311" t="s">
        <v>26207</v>
      </c>
      <c r="V8200" s="311" t="s">
        <v>26204</v>
      </c>
      <c r="W8200" s="97" t="s">
        <v>24300</v>
      </c>
      <c r="X8200" s="97" t="s">
        <v>34181</v>
      </c>
      <c r="AA8200" s="97" t="str">
        <v>WATAU006.0SUB</v>
      </c>
    </row>
    <row r="8201" spans="1:27" s="97" customFormat="1" ht="15" customHeight="1" x14ac:dyDescent="0.35">
      <c r="A8201" s="311" t="s">
        <v>24305</v>
      </c>
      <c r="B8201" s="311" t="s">
        <v>24304</v>
      </c>
      <c r="C8201" s="311" t="s">
        <v>24284</v>
      </c>
      <c r="D8201" s="311" t="s">
        <v>24299</v>
      </c>
      <c r="E8201" s="311"/>
      <c r="F8201" s="311" t="s">
        <v>44</v>
      </c>
      <c r="G8201" s="311"/>
      <c r="H8201" s="311">
        <v>6</v>
      </c>
      <c r="I8201" s="311">
        <v>845.34</v>
      </c>
      <c r="J8201" s="311" t="s">
        <v>270</v>
      </c>
      <c r="K8201" s="311">
        <v>36.418101200000002</v>
      </c>
      <c r="L8201" s="311">
        <v>-82.375</v>
      </c>
      <c r="M8201" s="318" t="s">
        <v>38455</v>
      </c>
      <c r="N8201" s="311" t="s">
        <v>26332</v>
      </c>
      <c r="O8201" s="311" t="s">
        <v>42464</v>
      </c>
      <c r="P8201" s="311">
        <v>1</v>
      </c>
      <c r="Q8201" s="311" t="s">
        <v>28709</v>
      </c>
      <c r="R8201" s="311" t="s">
        <v>25821</v>
      </c>
      <c r="S8201" s="311" t="s">
        <v>26197</v>
      </c>
      <c r="T8201" s="311" t="s">
        <v>26354</v>
      </c>
      <c r="U8201" s="311" t="s">
        <v>26207</v>
      </c>
      <c r="V8201" s="311" t="s">
        <v>26204</v>
      </c>
      <c r="W8201" s="97" t="s">
        <v>24300</v>
      </c>
      <c r="X8201" s="97" t="s">
        <v>34180</v>
      </c>
      <c r="AA8201" s="97" t="str">
        <v>WATAU006.0SUS</v>
      </c>
    </row>
    <row r="8202" spans="1:27" s="97" customFormat="1" ht="15" customHeight="1" x14ac:dyDescent="0.35">
      <c r="A8202" s="311" t="s">
        <v>24307</v>
      </c>
      <c r="B8202" s="311" t="s">
        <v>24306</v>
      </c>
      <c r="C8202" s="311" t="s">
        <v>24284</v>
      </c>
      <c r="D8202" s="311" t="s">
        <v>24308</v>
      </c>
      <c r="E8202" s="311"/>
      <c r="F8202" s="311" t="s">
        <v>44</v>
      </c>
      <c r="G8202" s="311"/>
      <c r="H8202" s="311">
        <v>8.6</v>
      </c>
      <c r="I8202" s="311">
        <v>844.03</v>
      </c>
      <c r="J8202" s="311" t="s">
        <v>230</v>
      </c>
      <c r="K8202" s="311">
        <v>36.389699999999998</v>
      </c>
      <c r="L8202" s="311">
        <v>-82.389700000000005</v>
      </c>
      <c r="M8202" s="318" t="s">
        <v>38455</v>
      </c>
      <c r="N8202" s="311" t="s">
        <v>26332</v>
      </c>
      <c r="O8202" s="311" t="s">
        <v>43169</v>
      </c>
      <c r="P8202" s="311">
        <v>1</v>
      </c>
      <c r="Q8202" s="311" t="s">
        <v>28709</v>
      </c>
      <c r="R8202" s="311" t="s">
        <v>25821</v>
      </c>
      <c r="S8202" s="311" t="s">
        <v>26197</v>
      </c>
      <c r="T8202" s="311" t="s">
        <v>26354</v>
      </c>
      <c r="U8202" s="311" t="s">
        <v>26207</v>
      </c>
      <c r="V8202" s="311" t="s">
        <v>26204</v>
      </c>
      <c r="W8202" s="97" t="s">
        <v>24309</v>
      </c>
      <c r="X8202" s="97" t="s">
        <v>36285</v>
      </c>
      <c r="AA8202" s="97" t="str">
        <v>WATAU008.6WN</v>
      </c>
    </row>
    <row r="8203" spans="1:27" s="97" customFormat="1" ht="15" customHeight="1" x14ac:dyDescent="0.35">
      <c r="A8203" s="311" t="s">
        <v>24311</v>
      </c>
      <c r="B8203" s="311" t="s">
        <v>24310</v>
      </c>
      <c r="C8203" s="311" t="s">
        <v>24284</v>
      </c>
      <c r="D8203" s="311" t="s">
        <v>24312</v>
      </c>
      <c r="E8203" s="311"/>
      <c r="F8203" s="311" t="s">
        <v>44</v>
      </c>
      <c r="G8203" s="311"/>
      <c r="H8203" s="311">
        <v>8.6</v>
      </c>
      <c r="I8203" s="311">
        <v>844.03</v>
      </c>
      <c r="J8203" s="311" t="s">
        <v>230</v>
      </c>
      <c r="K8203" s="311">
        <v>36.389701000000002</v>
      </c>
      <c r="L8203" s="311">
        <v>-82.389700000000005</v>
      </c>
      <c r="M8203" s="318" t="s">
        <v>38455</v>
      </c>
      <c r="N8203" s="311" t="s">
        <v>26332</v>
      </c>
      <c r="O8203" s="311" t="s">
        <v>43169</v>
      </c>
      <c r="P8203" s="311">
        <v>1</v>
      </c>
      <c r="Q8203" s="311" t="s">
        <v>28709</v>
      </c>
      <c r="R8203" s="311" t="s">
        <v>25821</v>
      </c>
      <c r="S8203" s="311" t="s">
        <v>26197</v>
      </c>
      <c r="T8203" s="311" t="s">
        <v>26354</v>
      </c>
      <c r="U8203" s="311" t="s">
        <v>26207</v>
      </c>
      <c r="V8203" s="311" t="s">
        <v>26204</v>
      </c>
      <c r="AA8203" s="97" t="str">
        <v>WATAU008.6WNB</v>
      </c>
    </row>
    <row r="8204" spans="1:27" s="97" customFormat="1" ht="15" customHeight="1" x14ac:dyDescent="0.35">
      <c r="A8204" s="311" t="s">
        <v>24314</v>
      </c>
      <c r="B8204" s="311" t="s">
        <v>24313</v>
      </c>
      <c r="C8204" s="311" t="s">
        <v>24284</v>
      </c>
      <c r="D8204" s="311" t="s">
        <v>24308</v>
      </c>
      <c r="E8204" s="311"/>
      <c r="F8204" s="311" t="s">
        <v>44</v>
      </c>
      <c r="G8204" s="311"/>
      <c r="H8204" s="311">
        <v>8.6</v>
      </c>
      <c r="I8204" s="311">
        <v>844.03</v>
      </c>
      <c r="J8204" s="311" t="s">
        <v>230</v>
      </c>
      <c r="K8204" s="311">
        <v>36.389701199999998</v>
      </c>
      <c r="L8204" s="311">
        <v>-82.389700000000005</v>
      </c>
      <c r="M8204" s="318" t="s">
        <v>38455</v>
      </c>
      <c r="N8204" s="311" t="s">
        <v>26332</v>
      </c>
      <c r="O8204" s="311" t="s">
        <v>43169</v>
      </c>
      <c r="P8204" s="311">
        <v>1</v>
      </c>
      <c r="Q8204" s="311" t="s">
        <v>28709</v>
      </c>
      <c r="R8204" s="311" t="s">
        <v>25821</v>
      </c>
      <c r="S8204" s="311" t="s">
        <v>26197</v>
      </c>
      <c r="T8204" s="311" t="s">
        <v>26354</v>
      </c>
      <c r="U8204" s="311" t="s">
        <v>26207</v>
      </c>
      <c r="V8204" s="311" t="s">
        <v>26204</v>
      </c>
      <c r="W8204" s="97" t="s">
        <v>24309</v>
      </c>
      <c r="X8204" s="97" t="s">
        <v>36285</v>
      </c>
      <c r="AA8204" s="97" t="str">
        <v>WATAU008.6WNS</v>
      </c>
    </row>
    <row r="8205" spans="1:27" s="97" customFormat="1" ht="15" customHeight="1" x14ac:dyDescent="0.35">
      <c r="A8205" s="311" t="s">
        <v>24316</v>
      </c>
      <c r="B8205" s="311" t="s">
        <v>24315</v>
      </c>
      <c r="C8205" s="311" t="s">
        <v>24284</v>
      </c>
      <c r="D8205" s="311" t="s">
        <v>41890</v>
      </c>
      <c r="E8205" s="311"/>
      <c r="F8205" s="311" t="s">
        <v>44</v>
      </c>
      <c r="G8205" s="311"/>
      <c r="H8205" s="311">
        <v>11</v>
      </c>
      <c r="I8205" s="311">
        <v>825.12</v>
      </c>
      <c r="J8205" s="311" t="s">
        <v>230</v>
      </c>
      <c r="K8205" s="311">
        <v>36.393099999999997</v>
      </c>
      <c r="L8205" s="311">
        <v>-82.356899999999996</v>
      </c>
      <c r="M8205" s="318" t="s">
        <v>38455</v>
      </c>
      <c r="N8205" s="311" t="s">
        <v>26332</v>
      </c>
      <c r="O8205" s="311" t="s">
        <v>42464</v>
      </c>
      <c r="P8205" s="311">
        <v>1</v>
      </c>
      <c r="Q8205" s="311" t="s">
        <v>28709</v>
      </c>
      <c r="R8205" s="311" t="s">
        <v>25821</v>
      </c>
      <c r="S8205" s="311" t="s">
        <v>26197</v>
      </c>
      <c r="T8205" s="311" t="s">
        <v>26354</v>
      </c>
      <c r="U8205" s="311" t="s">
        <v>26207</v>
      </c>
      <c r="V8205" s="311" t="s">
        <v>26204</v>
      </c>
      <c r="W8205" s="97" t="s">
        <v>24317</v>
      </c>
      <c r="X8205" s="97" t="s">
        <v>34182</v>
      </c>
      <c r="AA8205" s="97" t="str">
        <v>WATAU011.0WN</v>
      </c>
    </row>
    <row r="8206" spans="1:27" s="97" customFormat="1" ht="15" customHeight="1" x14ac:dyDescent="0.35">
      <c r="A8206" s="311" t="s">
        <v>24319</v>
      </c>
      <c r="B8206" s="311" t="s">
        <v>24318</v>
      </c>
      <c r="C8206" s="311" t="s">
        <v>24284</v>
      </c>
      <c r="D8206" s="311" t="s">
        <v>24320</v>
      </c>
      <c r="E8206" s="311"/>
      <c r="F8206" s="311" t="s">
        <v>44</v>
      </c>
      <c r="G8206" s="311"/>
      <c r="H8206" s="311">
        <v>11</v>
      </c>
      <c r="I8206" s="311">
        <v>825.12</v>
      </c>
      <c r="J8206" s="311" t="s">
        <v>230</v>
      </c>
      <c r="K8206" s="311">
        <v>36.393101000000001</v>
      </c>
      <c r="L8206" s="311">
        <v>-82.356899999999996</v>
      </c>
      <c r="M8206" s="318" t="s">
        <v>38455</v>
      </c>
      <c r="N8206" s="311" t="s">
        <v>26332</v>
      </c>
      <c r="O8206" s="311" t="s">
        <v>42464</v>
      </c>
      <c r="P8206" s="311">
        <v>1</v>
      </c>
      <c r="Q8206" s="311" t="s">
        <v>28709</v>
      </c>
      <c r="R8206" s="311" t="s">
        <v>25821</v>
      </c>
      <c r="S8206" s="311" t="s">
        <v>26197</v>
      </c>
      <c r="T8206" s="311" t="s">
        <v>26354</v>
      </c>
      <c r="U8206" s="311" t="s">
        <v>26207</v>
      </c>
      <c r="V8206" s="311" t="s">
        <v>26204</v>
      </c>
      <c r="W8206" s="97" t="s">
        <v>24317</v>
      </c>
      <c r="X8206" s="97" t="s">
        <v>34182</v>
      </c>
      <c r="AA8206" s="97" t="str">
        <v>WATAU011.0WNB</v>
      </c>
    </row>
    <row r="8207" spans="1:27" s="97" customFormat="1" ht="15" customHeight="1" x14ac:dyDescent="0.35">
      <c r="A8207" s="311" t="s">
        <v>24322</v>
      </c>
      <c r="B8207" s="311" t="s">
        <v>24321</v>
      </c>
      <c r="C8207" s="311" t="s">
        <v>24284</v>
      </c>
      <c r="D8207" s="311" t="s">
        <v>41891</v>
      </c>
      <c r="E8207" s="311"/>
      <c r="F8207" s="311" t="s">
        <v>44</v>
      </c>
      <c r="G8207" s="311"/>
      <c r="H8207" s="311">
        <v>11</v>
      </c>
      <c r="I8207" s="311">
        <v>825.12</v>
      </c>
      <c r="J8207" s="311" t="s">
        <v>230</v>
      </c>
      <c r="K8207" s="311">
        <v>36.393101199999997</v>
      </c>
      <c r="L8207" s="311">
        <v>-82.356899999999996</v>
      </c>
      <c r="M8207" s="318" t="s">
        <v>38455</v>
      </c>
      <c r="N8207" s="311" t="s">
        <v>26332</v>
      </c>
      <c r="O8207" s="311" t="s">
        <v>42464</v>
      </c>
      <c r="P8207" s="311">
        <v>1</v>
      </c>
      <c r="Q8207" s="311" t="s">
        <v>28709</v>
      </c>
      <c r="R8207" s="311" t="s">
        <v>25821</v>
      </c>
      <c r="S8207" s="311" t="s">
        <v>26197</v>
      </c>
      <c r="T8207" s="311" t="s">
        <v>26354</v>
      </c>
      <c r="U8207" s="311" t="s">
        <v>26207</v>
      </c>
      <c r="V8207" s="311" t="s">
        <v>26204</v>
      </c>
      <c r="W8207" s="97" t="s">
        <v>24317</v>
      </c>
      <c r="X8207" s="97" t="s">
        <v>34182</v>
      </c>
      <c r="AA8207" s="97" t="str">
        <v>WATAU011.0WNS</v>
      </c>
    </row>
    <row r="8208" spans="1:27" s="97" customFormat="1" ht="15" customHeight="1" x14ac:dyDescent="0.35">
      <c r="A8208" s="311" t="s">
        <v>24324</v>
      </c>
      <c r="B8208" s="311" t="s">
        <v>24323</v>
      </c>
      <c r="C8208" s="311" t="s">
        <v>24284</v>
      </c>
      <c r="D8208" s="311" t="s">
        <v>41892</v>
      </c>
      <c r="E8208" s="311"/>
      <c r="F8208" s="311" t="s">
        <v>28994</v>
      </c>
      <c r="G8208" s="311"/>
      <c r="H8208" s="311">
        <v>11.5</v>
      </c>
      <c r="I8208" s="311">
        <v>803.39</v>
      </c>
      <c r="J8208" s="311" t="s">
        <v>230</v>
      </c>
      <c r="K8208" s="311">
        <v>36.386110000000002</v>
      </c>
      <c r="L8208" s="311">
        <v>-82.352770000000007</v>
      </c>
      <c r="M8208" s="318" t="s">
        <v>38455</v>
      </c>
      <c r="N8208" s="311" t="s">
        <v>26332</v>
      </c>
      <c r="O8208" s="311" t="s">
        <v>42464</v>
      </c>
      <c r="P8208" s="311">
        <v>1</v>
      </c>
      <c r="Q8208" s="311" t="s">
        <v>28709</v>
      </c>
      <c r="R8208" s="311" t="s">
        <v>25821</v>
      </c>
      <c r="S8208" s="311" t="s">
        <v>26197</v>
      </c>
      <c r="T8208" s="311" t="s">
        <v>26354</v>
      </c>
      <c r="U8208" s="311" t="s">
        <v>26207</v>
      </c>
      <c r="V8208" s="311" t="s">
        <v>26204</v>
      </c>
      <c r="W8208" s="97" t="s">
        <v>24325</v>
      </c>
      <c r="X8208" s="97" t="s">
        <v>34182</v>
      </c>
      <c r="AA8208" s="97" t="str">
        <v>WATAU011.5WN</v>
      </c>
    </row>
    <row r="8209" spans="1:27" s="97" customFormat="1" ht="15" customHeight="1" x14ac:dyDescent="0.35">
      <c r="A8209" s="311" t="s">
        <v>24327</v>
      </c>
      <c r="B8209" s="311" t="s">
        <v>24326</v>
      </c>
      <c r="C8209" s="311" t="s">
        <v>24284</v>
      </c>
      <c r="D8209" s="311" t="s">
        <v>24328</v>
      </c>
      <c r="E8209" s="311"/>
      <c r="F8209" s="311" t="s">
        <v>44</v>
      </c>
      <c r="G8209" s="311"/>
      <c r="H8209" s="311">
        <v>13</v>
      </c>
      <c r="I8209" s="311">
        <v>802.89</v>
      </c>
      <c r="J8209" s="311" t="s">
        <v>230</v>
      </c>
      <c r="K8209" s="311">
        <v>36.396389999999997</v>
      </c>
      <c r="L8209" s="311">
        <v>-82.346109999999996</v>
      </c>
      <c r="M8209" s="318" t="s">
        <v>38455</v>
      </c>
      <c r="N8209" s="311" t="s">
        <v>26332</v>
      </c>
      <c r="O8209" s="311" t="s">
        <v>42464</v>
      </c>
      <c r="P8209" s="311">
        <v>1</v>
      </c>
      <c r="Q8209" s="311" t="s">
        <v>28709</v>
      </c>
      <c r="R8209" s="311" t="s">
        <v>25821</v>
      </c>
      <c r="S8209" s="311" t="s">
        <v>26197</v>
      </c>
      <c r="T8209" s="311" t="s">
        <v>26354</v>
      </c>
      <c r="U8209" s="311" t="s">
        <v>26207</v>
      </c>
      <c r="V8209" s="311" t="s">
        <v>26204</v>
      </c>
      <c r="AA8209" s="97" t="str">
        <v>WATAU013.0WN</v>
      </c>
    </row>
    <row r="8210" spans="1:27" s="97" customFormat="1" ht="15" customHeight="1" x14ac:dyDescent="0.35">
      <c r="A8210" s="311" t="s">
        <v>24330</v>
      </c>
      <c r="B8210" s="311" t="s">
        <v>24329</v>
      </c>
      <c r="C8210" s="311" t="s">
        <v>24331</v>
      </c>
      <c r="D8210" s="311" t="s">
        <v>24332</v>
      </c>
      <c r="E8210" s="311"/>
      <c r="F8210" s="311" t="s">
        <v>44</v>
      </c>
      <c r="G8210" s="311"/>
      <c r="H8210" s="311">
        <v>13</v>
      </c>
      <c r="I8210" s="311">
        <v>802.89</v>
      </c>
      <c r="J8210" s="311" t="s">
        <v>230</v>
      </c>
      <c r="K8210" s="311">
        <v>36.396000000000001</v>
      </c>
      <c r="L8210" s="311">
        <v>-82.346000000000004</v>
      </c>
      <c r="M8210" s="318" t="s">
        <v>38455</v>
      </c>
      <c r="N8210" s="311" t="s">
        <v>26332</v>
      </c>
      <c r="O8210" s="311" t="s">
        <v>42464</v>
      </c>
      <c r="P8210" s="311">
        <v>1</v>
      </c>
      <c r="Q8210" s="311" t="s">
        <v>28709</v>
      </c>
      <c r="R8210" s="311" t="s">
        <v>25821</v>
      </c>
      <c r="S8210" s="311" t="s">
        <v>26197</v>
      </c>
      <c r="T8210" s="311" t="s">
        <v>26354</v>
      </c>
      <c r="U8210" s="311" t="s">
        <v>26207</v>
      </c>
      <c r="V8210" s="311" t="s">
        <v>26204</v>
      </c>
      <c r="W8210" s="97" t="s">
        <v>24333</v>
      </c>
      <c r="X8210" s="97" t="s">
        <v>34183</v>
      </c>
      <c r="AA8210" s="97" t="str">
        <v>WATAU013.0WNB</v>
      </c>
    </row>
    <row r="8211" spans="1:27" s="97" customFormat="1" ht="15" customHeight="1" x14ac:dyDescent="0.35">
      <c r="A8211" s="311" t="s">
        <v>24335</v>
      </c>
      <c r="B8211" s="311" t="s">
        <v>24334</v>
      </c>
      <c r="C8211" s="311" t="s">
        <v>24336</v>
      </c>
      <c r="D8211" s="311" t="s">
        <v>24337</v>
      </c>
      <c r="E8211" s="311"/>
      <c r="F8211" s="311" t="s">
        <v>44</v>
      </c>
      <c r="G8211" s="311"/>
      <c r="H8211" s="311">
        <v>13</v>
      </c>
      <c r="I8211" s="311">
        <v>802.89</v>
      </c>
      <c r="J8211" s="311" t="s">
        <v>230</v>
      </c>
      <c r="K8211" s="311">
        <v>36.396009999999997</v>
      </c>
      <c r="L8211" s="311">
        <v>-82.346000000000004</v>
      </c>
      <c r="M8211" s="318" t="s">
        <v>38455</v>
      </c>
      <c r="N8211" s="311" t="s">
        <v>26332</v>
      </c>
      <c r="O8211" s="311" t="s">
        <v>42464</v>
      </c>
      <c r="P8211" s="311">
        <v>1</v>
      </c>
      <c r="Q8211" s="311" t="s">
        <v>28709</v>
      </c>
      <c r="R8211" s="311" t="s">
        <v>25821</v>
      </c>
      <c r="S8211" s="311" t="s">
        <v>26197</v>
      </c>
      <c r="T8211" s="311" t="s">
        <v>26354</v>
      </c>
      <c r="U8211" s="311" t="s">
        <v>26207</v>
      </c>
      <c r="V8211" s="311" t="s">
        <v>26204</v>
      </c>
      <c r="W8211" s="97" t="s">
        <v>24338</v>
      </c>
      <c r="X8211" s="97" t="s">
        <v>34184</v>
      </c>
      <c r="AA8211" s="97" t="str">
        <v>WATAU013.0WNS</v>
      </c>
    </row>
    <row r="8212" spans="1:27" s="97" customFormat="1" ht="15" customHeight="1" x14ac:dyDescent="0.35">
      <c r="A8212" s="311" t="s">
        <v>24340</v>
      </c>
      <c r="B8212" s="311" t="s">
        <v>24339</v>
      </c>
      <c r="C8212" s="311" t="s">
        <v>24284</v>
      </c>
      <c r="D8212" s="311" t="s">
        <v>24341</v>
      </c>
      <c r="E8212" s="311"/>
      <c r="F8212" s="311" t="s">
        <v>44</v>
      </c>
      <c r="G8212" s="311"/>
      <c r="H8212" s="311">
        <v>14.6</v>
      </c>
      <c r="I8212" s="311">
        <v>797.73</v>
      </c>
      <c r="J8212" s="311" t="s">
        <v>230</v>
      </c>
      <c r="K8212" s="311">
        <v>36.392980000000001</v>
      </c>
      <c r="L8212" s="311">
        <v>-82.322819999999993</v>
      </c>
      <c r="M8212" s="318" t="s">
        <v>38455</v>
      </c>
      <c r="N8212" s="311" t="s">
        <v>26332</v>
      </c>
      <c r="O8212" s="311" t="s">
        <v>42464</v>
      </c>
      <c r="P8212" s="311">
        <v>1</v>
      </c>
      <c r="Q8212" s="311" t="s">
        <v>28710</v>
      </c>
      <c r="R8212" s="311" t="s">
        <v>25821</v>
      </c>
      <c r="S8212" s="311" t="s">
        <v>26197</v>
      </c>
      <c r="T8212" s="311"/>
      <c r="U8212" s="311" t="s">
        <v>26198</v>
      </c>
      <c r="V8212" s="311" t="s">
        <v>26204</v>
      </c>
      <c r="AA8212" s="97" t="str">
        <v>WATAU014.6WN</v>
      </c>
    </row>
    <row r="8213" spans="1:27" s="97" customFormat="1" ht="15" customHeight="1" x14ac:dyDescent="0.35">
      <c r="A8213" s="311" t="s">
        <v>24343</v>
      </c>
      <c r="B8213" s="311" t="s">
        <v>24342</v>
      </c>
      <c r="C8213" s="311" t="s">
        <v>24284</v>
      </c>
      <c r="D8213" s="311" t="s">
        <v>24344</v>
      </c>
      <c r="E8213" s="311"/>
      <c r="F8213" s="311" t="s">
        <v>28994</v>
      </c>
      <c r="G8213" s="311"/>
      <c r="H8213" s="311">
        <v>15.6</v>
      </c>
      <c r="I8213" s="311">
        <v>796.67</v>
      </c>
      <c r="J8213" s="311" t="s">
        <v>230</v>
      </c>
      <c r="K8213" s="311">
        <v>36.383899999999997</v>
      </c>
      <c r="L8213" s="311">
        <v>-82.319400000000002</v>
      </c>
      <c r="M8213" s="318" t="s">
        <v>38455</v>
      </c>
      <c r="N8213" s="311" t="s">
        <v>26332</v>
      </c>
      <c r="O8213" s="311" t="s">
        <v>42840</v>
      </c>
      <c r="P8213" s="311">
        <v>1</v>
      </c>
      <c r="Q8213" s="311" t="s">
        <v>28710</v>
      </c>
      <c r="R8213" s="311" t="s">
        <v>25821</v>
      </c>
      <c r="S8213" s="311" t="s">
        <v>26197</v>
      </c>
      <c r="T8213" s="311"/>
      <c r="U8213" s="311" t="s">
        <v>26198</v>
      </c>
      <c r="V8213" s="311" t="s">
        <v>26204</v>
      </c>
      <c r="W8213" s="97" t="s">
        <v>24345</v>
      </c>
      <c r="X8213" s="97" t="s">
        <v>41893</v>
      </c>
      <c r="AA8213" s="97" t="str">
        <v>WATAU015.6WN</v>
      </c>
    </row>
    <row r="8214" spans="1:27" s="97" customFormat="1" ht="15" customHeight="1" x14ac:dyDescent="0.35">
      <c r="A8214" s="311" t="s">
        <v>24347</v>
      </c>
      <c r="B8214" s="311" t="s">
        <v>24346</v>
      </c>
      <c r="C8214" s="311" t="s">
        <v>24284</v>
      </c>
      <c r="D8214" s="311" t="s">
        <v>24348</v>
      </c>
      <c r="E8214" s="311"/>
      <c r="F8214" s="311" t="s">
        <v>28994</v>
      </c>
      <c r="G8214" s="311"/>
      <c r="H8214" s="311">
        <v>15.6</v>
      </c>
      <c r="I8214" s="311">
        <v>796.67</v>
      </c>
      <c r="J8214" s="311" t="s">
        <v>230</v>
      </c>
      <c r="K8214" s="311">
        <v>36.383901000000002</v>
      </c>
      <c r="L8214" s="311">
        <v>-82.319400000000002</v>
      </c>
      <c r="M8214" s="318" t="s">
        <v>38455</v>
      </c>
      <c r="N8214" s="311" t="s">
        <v>26332</v>
      </c>
      <c r="O8214" s="311" t="s">
        <v>42840</v>
      </c>
      <c r="P8214" s="311">
        <v>1</v>
      </c>
      <c r="Q8214" s="311" t="s">
        <v>28710</v>
      </c>
      <c r="R8214" s="311" t="s">
        <v>25821</v>
      </c>
      <c r="S8214" s="311" t="s">
        <v>26197</v>
      </c>
      <c r="T8214" s="311"/>
      <c r="U8214" s="311" t="s">
        <v>26198</v>
      </c>
      <c r="V8214" s="311" t="s">
        <v>26204</v>
      </c>
      <c r="W8214" s="97" t="s">
        <v>24345</v>
      </c>
      <c r="X8214" s="97" t="s">
        <v>36286</v>
      </c>
      <c r="AA8214" s="97" t="str">
        <v>WATAU015.6WNB</v>
      </c>
    </row>
    <row r="8215" spans="1:27" s="97" customFormat="1" ht="15" customHeight="1" x14ac:dyDescent="0.35">
      <c r="A8215" s="311" t="s">
        <v>24350</v>
      </c>
      <c r="B8215" s="311" t="s">
        <v>24349</v>
      </c>
      <c r="C8215" s="311" t="s">
        <v>24284</v>
      </c>
      <c r="D8215" s="311" t="s">
        <v>24351</v>
      </c>
      <c r="E8215" s="311"/>
      <c r="F8215" s="311" t="s">
        <v>28994</v>
      </c>
      <c r="G8215" s="311"/>
      <c r="H8215" s="311">
        <v>15.6</v>
      </c>
      <c r="I8215" s="311">
        <v>796.67</v>
      </c>
      <c r="J8215" s="311" t="s">
        <v>230</v>
      </c>
      <c r="K8215" s="311">
        <v>36.383901199999997</v>
      </c>
      <c r="L8215" s="311">
        <v>-82.319400000000002</v>
      </c>
      <c r="M8215" s="318" t="s">
        <v>38455</v>
      </c>
      <c r="N8215" s="311" t="s">
        <v>26332</v>
      </c>
      <c r="O8215" s="311" t="s">
        <v>42840</v>
      </c>
      <c r="P8215" s="311">
        <v>1</v>
      </c>
      <c r="Q8215" s="311" t="s">
        <v>28710</v>
      </c>
      <c r="R8215" s="311" t="s">
        <v>25821</v>
      </c>
      <c r="S8215" s="311" t="s">
        <v>26197</v>
      </c>
      <c r="T8215" s="311"/>
      <c r="U8215" s="311" t="s">
        <v>26198</v>
      </c>
      <c r="V8215" s="311" t="s">
        <v>26204</v>
      </c>
      <c r="W8215" s="97" t="s">
        <v>24345</v>
      </c>
      <c r="X8215" s="97" t="s">
        <v>36286</v>
      </c>
      <c r="AA8215" s="97" t="str">
        <v>WATAU015.6WNS</v>
      </c>
    </row>
    <row r="8216" spans="1:27" s="97" customFormat="1" ht="15" customHeight="1" x14ac:dyDescent="0.35">
      <c r="A8216" s="311" t="s">
        <v>24353</v>
      </c>
      <c r="B8216" s="311" t="s">
        <v>24352</v>
      </c>
      <c r="C8216" s="311" t="s">
        <v>24284</v>
      </c>
      <c r="D8216" s="311" t="s">
        <v>41894</v>
      </c>
      <c r="E8216" s="311"/>
      <c r="F8216" s="311" t="s">
        <v>44</v>
      </c>
      <c r="G8216" s="311"/>
      <c r="H8216" s="311">
        <v>16</v>
      </c>
      <c r="I8216" s="311">
        <v>796.12</v>
      </c>
      <c r="J8216" s="311" t="s">
        <v>230</v>
      </c>
      <c r="K8216" s="311">
        <v>36.377809999999997</v>
      </c>
      <c r="L8216" s="311">
        <v>-82.318759999999997</v>
      </c>
      <c r="M8216" s="318" t="s">
        <v>38455</v>
      </c>
      <c r="N8216" s="311" t="s">
        <v>26332</v>
      </c>
      <c r="O8216" s="311" t="s">
        <v>42840</v>
      </c>
      <c r="P8216" s="311">
        <v>1</v>
      </c>
      <c r="Q8216" s="311" t="s">
        <v>28710</v>
      </c>
      <c r="R8216" s="311" t="s">
        <v>25821</v>
      </c>
      <c r="S8216" s="311" t="s">
        <v>26197</v>
      </c>
      <c r="T8216" s="311"/>
      <c r="U8216" s="311" t="s">
        <v>26198</v>
      </c>
      <c r="V8216" s="311" t="s">
        <v>26204</v>
      </c>
      <c r="AA8216" s="97" t="str">
        <v>WATAU016.0WN</v>
      </c>
    </row>
    <row r="8217" spans="1:27" s="97" customFormat="1" ht="15" customHeight="1" x14ac:dyDescent="0.35">
      <c r="A8217" s="311" t="s">
        <v>24355</v>
      </c>
      <c r="B8217" s="311" t="s">
        <v>24354</v>
      </c>
      <c r="C8217" s="311" t="s">
        <v>24284</v>
      </c>
      <c r="D8217" s="311" t="s">
        <v>24356</v>
      </c>
      <c r="E8217" s="311"/>
      <c r="F8217" s="311" t="s">
        <v>28994</v>
      </c>
      <c r="G8217" s="311"/>
      <c r="H8217" s="311">
        <v>16.399999999999999</v>
      </c>
      <c r="I8217" s="311">
        <v>778.89</v>
      </c>
      <c r="J8217" s="311" t="s">
        <v>442</v>
      </c>
      <c r="K8217" s="311">
        <v>36.374000000000002</v>
      </c>
      <c r="L8217" s="311">
        <v>-82.313699999999997</v>
      </c>
      <c r="M8217" s="318" t="s">
        <v>38455</v>
      </c>
      <c r="N8217" s="311" t="s">
        <v>26332</v>
      </c>
      <c r="O8217" s="311" t="s">
        <v>42840</v>
      </c>
      <c r="P8217" s="311">
        <v>1</v>
      </c>
      <c r="Q8217" s="311" t="s">
        <v>28710</v>
      </c>
      <c r="R8217" s="311" t="s">
        <v>25821</v>
      </c>
      <c r="S8217" s="311" t="s">
        <v>26197</v>
      </c>
      <c r="T8217" s="311"/>
      <c r="U8217" s="311" t="s">
        <v>26198</v>
      </c>
      <c r="V8217" s="311" t="s">
        <v>26204</v>
      </c>
      <c r="W8217" s="97" t="s">
        <v>36287</v>
      </c>
      <c r="X8217" s="97" t="s">
        <v>34185</v>
      </c>
      <c r="AA8217" s="97" t="str">
        <v>WATAU016.4CT</v>
      </c>
    </row>
    <row r="8218" spans="1:27" s="97" customFormat="1" ht="15" customHeight="1" x14ac:dyDescent="0.35">
      <c r="A8218" s="311" t="s">
        <v>28712</v>
      </c>
      <c r="B8218" s="311" t="s">
        <v>28711</v>
      </c>
      <c r="C8218" s="311" t="s">
        <v>24284</v>
      </c>
      <c r="D8218" s="311" t="s">
        <v>28713</v>
      </c>
      <c r="E8218" s="311"/>
      <c r="F8218" s="311" t="s">
        <v>44</v>
      </c>
      <c r="G8218" s="311"/>
      <c r="H8218" s="311">
        <v>16.399999999999999</v>
      </c>
      <c r="I8218" s="311"/>
      <c r="J8218" s="311" t="s">
        <v>230</v>
      </c>
      <c r="K8218" s="311">
        <v>36.375999999999998</v>
      </c>
      <c r="L8218" s="311">
        <v>-82.313699999999997</v>
      </c>
      <c r="M8218" s="318" t="s">
        <v>38455</v>
      </c>
      <c r="N8218" s="311" t="s">
        <v>26332</v>
      </c>
      <c r="O8218" s="311" t="s">
        <v>42840</v>
      </c>
      <c r="P8218" s="311">
        <v>1</v>
      </c>
      <c r="Q8218" s="311" t="s">
        <v>28710</v>
      </c>
      <c r="R8218" s="311" t="s">
        <v>25821</v>
      </c>
      <c r="S8218" s="311" t="s">
        <v>26197</v>
      </c>
      <c r="T8218" s="311"/>
      <c r="U8218" s="311" t="s">
        <v>26198</v>
      </c>
      <c r="V8218" s="311" t="s">
        <v>26204</v>
      </c>
      <c r="AA8218" s="97" t="str">
        <v>WATAU016.4WN</v>
      </c>
    </row>
    <row r="8219" spans="1:27" s="97" customFormat="1" ht="15" customHeight="1" x14ac:dyDescent="0.35">
      <c r="A8219" s="311" t="s">
        <v>24358</v>
      </c>
      <c r="B8219" s="311" t="s">
        <v>24357</v>
      </c>
      <c r="C8219" s="311" t="s">
        <v>24284</v>
      </c>
      <c r="D8219" s="311" t="s">
        <v>24359</v>
      </c>
      <c r="E8219" s="311"/>
      <c r="F8219" s="311" t="s">
        <v>44</v>
      </c>
      <c r="G8219" s="311"/>
      <c r="H8219" s="311">
        <v>17.3</v>
      </c>
      <c r="I8219" s="311">
        <v>778.22</v>
      </c>
      <c r="J8219" s="311" t="s">
        <v>442</v>
      </c>
      <c r="K8219" s="311">
        <v>36.371049999999997</v>
      </c>
      <c r="L8219" s="311">
        <v>-82.299400000000006</v>
      </c>
      <c r="M8219" s="318" t="s">
        <v>38455</v>
      </c>
      <c r="N8219" s="311" t="s">
        <v>26332</v>
      </c>
      <c r="O8219" s="311" t="s">
        <v>42840</v>
      </c>
      <c r="P8219" s="311">
        <v>1</v>
      </c>
      <c r="Q8219" s="311" t="s">
        <v>28710</v>
      </c>
      <c r="R8219" s="311" t="s">
        <v>25821</v>
      </c>
      <c r="S8219" s="311" t="s">
        <v>26197</v>
      </c>
      <c r="T8219" s="311"/>
      <c r="U8219" s="311" t="s">
        <v>26198</v>
      </c>
      <c r="V8219" s="311" t="s">
        <v>26204</v>
      </c>
      <c r="AA8219" s="97" t="str">
        <v>WATAU017.3CT</v>
      </c>
    </row>
    <row r="8220" spans="1:27" s="97" customFormat="1" ht="15" customHeight="1" x14ac:dyDescent="0.35">
      <c r="A8220" s="311" t="s">
        <v>24361</v>
      </c>
      <c r="B8220" s="311" t="s">
        <v>24360</v>
      </c>
      <c r="C8220" s="311" t="s">
        <v>24284</v>
      </c>
      <c r="D8220" s="311" t="s">
        <v>24362</v>
      </c>
      <c r="E8220" s="311"/>
      <c r="F8220" s="311" t="s">
        <v>44</v>
      </c>
      <c r="G8220" s="311"/>
      <c r="H8220" s="311">
        <v>20.100000000000001</v>
      </c>
      <c r="I8220" s="311">
        <v>752.53</v>
      </c>
      <c r="J8220" s="311" t="s">
        <v>442</v>
      </c>
      <c r="K8220" s="311">
        <v>36.345700000000001</v>
      </c>
      <c r="L8220" s="311">
        <v>-82.282799999999995</v>
      </c>
      <c r="M8220" s="318" t="s">
        <v>38455</v>
      </c>
      <c r="N8220" s="311" t="s">
        <v>26332</v>
      </c>
      <c r="O8220" s="311" t="s">
        <v>42840</v>
      </c>
      <c r="P8220" s="311">
        <v>1</v>
      </c>
      <c r="Q8220" s="311" t="s">
        <v>28710</v>
      </c>
      <c r="R8220" s="311" t="s">
        <v>25821</v>
      </c>
      <c r="S8220" s="311" t="s">
        <v>26197</v>
      </c>
      <c r="T8220" s="311"/>
      <c r="U8220" s="311" t="s">
        <v>26198</v>
      </c>
      <c r="V8220" s="311" t="s">
        <v>26204</v>
      </c>
      <c r="W8220" s="97" t="s">
        <v>24363</v>
      </c>
      <c r="X8220" s="97" t="s">
        <v>36288</v>
      </c>
      <c r="AA8220" s="97" t="str">
        <v>WATAU020.1CT</v>
      </c>
    </row>
    <row r="8221" spans="1:27" s="97" customFormat="1" ht="15" customHeight="1" x14ac:dyDescent="0.35">
      <c r="A8221" s="311" t="s">
        <v>24365</v>
      </c>
      <c r="B8221" s="311" t="s">
        <v>24364</v>
      </c>
      <c r="C8221" s="311" t="s">
        <v>24284</v>
      </c>
      <c r="D8221" s="311" t="s">
        <v>24366</v>
      </c>
      <c r="E8221" s="311"/>
      <c r="F8221" s="311" t="s">
        <v>28994</v>
      </c>
      <c r="G8221" s="311"/>
      <c r="H8221" s="311">
        <v>21.3</v>
      </c>
      <c r="I8221" s="311">
        <v>751.3</v>
      </c>
      <c r="J8221" s="311" t="s">
        <v>442</v>
      </c>
      <c r="K8221" s="311">
        <v>36.336799999999997</v>
      </c>
      <c r="L8221" s="311">
        <v>-82.270200000000003</v>
      </c>
      <c r="M8221" s="318" t="s">
        <v>38455</v>
      </c>
      <c r="N8221" s="311" t="s">
        <v>26332</v>
      </c>
      <c r="O8221" s="311" t="s">
        <v>42840</v>
      </c>
      <c r="P8221" s="311">
        <v>1</v>
      </c>
      <c r="Q8221" s="311" t="s">
        <v>28710</v>
      </c>
      <c r="R8221" s="311" t="s">
        <v>25821</v>
      </c>
      <c r="S8221" s="311" t="s">
        <v>26197</v>
      </c>
      <c r="T8221" s="311"/>
      <c r="U8221" s="311" t="s">
        <v>26198</v>
      </c>
      <c r="V8221" s="311" t="s">
        <v>26204</v>
      </c>
      <c r="W8221" s="97" t="s">
        <v>36289</v>
      </c>
      <c r="X8221" s="97" t="s">
        <v>34185</v>
      </c>
      <c r="AA8221" s="97" t="str">
        <v>WATAU021.3CT</v>
      </c>
    </row>
    <row r="8222" spans="1:27" s="97" customFormat="1" ht="15" customHeight="1" x14ac:dyDescent="0.35">
      <c r="A8222" s="311" t="s">
        <v>24368</v>
      </c>
      <c r="B8222" s="311" t="s">
        <v>24367</v>
      </c>
      <c r="C8222" s="311" t="s">
        <v>24284</v>
      </c>
      <c r="D8222" s="311" t="s">
        <v>24369</v>
      </c>
      <c r="E8222" s="311"/>
      <c r="F8222" s="311" t="s">
        <v>44</v>
      </c>
      <c r="G8222" s="311"/>
      <c r="H8222" s="311">
        <v>23.4</v>
      </c>
      <c r="I8222" s="311">
        <v>700.89</v>
      </c>
      <c r="J8222" s="311" t="s">
        <v>442</v>
      </c>
      <c r="K8222" s="311">
        <v>36.342849999999999</v>
      </c>
      <c r="L8222" s="311">
        <v>-82.255359999999996</v>
      </c>
      <c r="M8222" s="318" t="s">
        <v>38455</v>
      </c>
      <c r="N8222" s="311" t="s">
        <v>26332</v>
      </c>
      <c r="O8222" s="311" t="s">
        <v>42840</v>
      </c>
      <c r="P8222" s="311">
        <v>1</v>
      </c>
      <c r="Q8222" s="311" t="s">
        <v>29410</v>
      </c>
      <c r="R8222" s="311" t="s">
        <v>25821</v>
      </c>
      <c r="S8222" s="311" t="s">
        <v>26197</v>
      </c>
      <c r="T8222" s="311"/>
      <c r="U8222" s="311" t="s">
        <v>26198</v>
      </c>
      <c r="V8222" s="311" t="s">
        <v>26204</v>
      </c>
      <c r="X8222" s="97" t="s">
        <v>41895</v>
      </c>
      <c r="AA8222" s="97" t="str">
        <v>WATAU023.4CT</v>
      </c>
    </row>
    <row r="8223" spans="1:27" s="97" customFormat="1" ht="15" customHeight="1" x14ac:dyDescent="0.35">
      <c r="A8223" s="97" t="s">
        <v>41896</v>
      </c>
      <c r="B8223" s="97" t="s">
        <v>41897</v>
      </c>
      <c r="C8223" s="97" t="s">
        <v>24284</v>
      </c>
      <c r="D8223" s="97" t="s">
        <v>41898</v>
      </c>
      <c r="F8223" s="97" t="s">
        <v>44</v>
      </c>
      <c r="G8223" s="97" t="s">
        <v>28981</v>
      </c>
      <c r="H8223" s="98">
        <v>24.3</v>
      </c>
      <c r="I8223" s="98">
        <v>698.5</v>
      </c>
      <c r="J8223" s="97" t="s">
        <v>442</v>
      </c>
      <c r="K8223" s="98">
        <v>36.352069999999998</v>
      </c>
      <c r="L8223" s="98">
        <v>-82.248099999999994</v>
      </c>
      <c r="M8223" s="98" t="s">
        <v>38455</v>
      </c>
      <c r="N8223" s="97" t="s">
        <v>26332</v>
      </c>
      <c r="O8223" s="97" t="s">
        <v>40479</v>
      </c>
      <c r="P8223" s="98">
        <v>1</v>
      </c>
      <c r="Q8223" s="97" t="s">
        <v>29410</v>
      </c>
      <c r="R8223" s="97" t="s">
        <v>25821</v>
      </c>
      <c r="S8223" s="97" t="s">
        <v>26197</v>
      </c>
      <c r="U8223" s="97" t="s">
        <v>26198</v>
      </c>
      <c r="V8223" s="97" t="s">
        <v>26204</v>
      </c>
      <c r="X8223" s="97" t="s">
        <v>41899</v>
      </c>
      <c r="AA8223" s="97" t="str">
        <v>WATAU024.3CT</v>
      </c>
    </row>
    <row r="8224" spans="1:27" s="97" customFormat="1" ht="15" customHeight="1" x14ac:dyDescent="0.35">
      <c r="A8224" s="311" t="s">
        <v>24371</v>
      </c>
      <c r="B8224" s="311" t="s">
        <v>24370</v>
      </c>
      <c r="C8224" s="311" t="s">
        <v>24284</v>
      </c>
      <c r="D8224" s="311" t="s">
        <v>24372</v>
      </c>
      <c r="E8224" s="311"/>
      <c r="F8224" s="311" t="s">
        <v>44</v>
      </c>
      <c r="G8224" s="311"/>
      <c r="H8224" s="311">
        <v>24.7</v>
      </c>
      <c r="I8224" s="311">
        <v>697.45</v>
      </c>
      <c r="J8224" s="311" t="s">
        <v>442</v>
      </c>
      <c r="K8224" s="311">
        <v>36.355600000000003</v>
      </c>
      <c r="L8224" s="311">
        <v>-82.241799999999998</v>
      </c>
      <c r="M8224" s="318" t="s">
        <v>38455</v>
      </c>
      <c r="N8224" s="311" t="s">
        <v>26332</v>
      </c>
      <c r="O8224" s="311" t="s">
        <v>42840</v>
      </c>
      <c r="P8224" s="311">
        <v>1</v>
      </c>
      <c r="Q8224" s="311" t="s">
        <v>29410</v>
      </c>
      <c r="R8224" s="311" t="s">
        <v>25821</v>
      </c>
      <c r="S8224" s="311" t="s">
        <v>26197</v>
      </c>
      <c r="T8224" s="311"/>
      <c r="U8224" s="311" t="s">
        <v>26198</v>
      </c>
      <c r="V8224" s="311" t="s">
        <v>26204</v>
      </c>
      <c r="W8224" s="97" t="s">
        <v>24373</v>
      </c>
      <c r="X8224" s="97" t="s">
        <v>34186</v>
      </c>
      <c r="AA8224" s="97" t="str">
        <v>WATAU024.7CT</v>
      </c>
    </row>
    <row r="8225" spans="1:27" s="97" customFormat="1" ht="15" customHeight="1" x14ac:dyDescent="0.35">
      <c r="A8225" s="311" t="s">
        <v>24375</v>
      </c>
      <c r="B8225" s="311" t="s">
        <v>24374</v>
      </c>
      <c r="C8225" s="311" t="s">
        <v>24284</v>
      </c>
      <c r="D8225" s="311" t="s">
        <v>24376</v>
      </c>
      <c r="E8225" s="311"/>
      <c r="F8225" s="311" t="s">
        <v>44</v>
      </c>
      <c r="G8225" s="311"/>
      <c r="H8225" s="311">
        <v>25.1</v>
      </c>
      <c r="I8225" s="311">
        <v>694.77</v>
      </c>
      <c r="J8225" s="311" t="s">
        <v>442</v>
      </c>
      <c r="K8225" s="311">
        <v>36.357799999999997</v>
      </c>
      <c r="L8225" s="311">
        <v>-82.238900000000001</v>
      </c>
      <c r="M8225" s="318" t="s">
        <v>38455</v>
      </c>
      <c r="N8225" s="311" t="s">
        <v>26332</v>
      </c>
      <c r="O8225" s="311" t="s">
        <v>42840</v>
      </c>
      <c r="P8225" s="311">
        <v>1</v>
      </c>
      <c r="Q8225" s="311" t="s">
        <v>29410</v>
      </c>
      <c r="R8225" s="311" t="s">
        <v>25821</v>
      </c>
      <c r="S8225" s="311" t="s">
        <v>26197</v>
      </c>
      <c r="T8225" s="311"/>
      <c r="U8225" s="311" t="s">
        <v>26198</v>
      </c>
      <c r="V8225" s="311" t="s">
        <v>26204</v>
      </c>
      <c r="W8225" s="97" t="s">
        <v>24377</v>
      </c>
      <c r="X8225" s="97" t="s">
        <v>34187</v>
      </c>
      <c r="AA8225" s="97" t="str">
        <v>WATAU025.1CT</v>
      </c>
    </row>
    <row r="8226" spans="1:27" s="97" customFormat="1" ht="15" customHeight="1" x14ac:dyDescent="0.35">
      <c r="A8226" s="97" t="s">
        <v>40476</v>
      </c>
      <c r="B8226" s="97" t="s">
        <v>40477</v>
      </c>
      <c r="C8226" s="97" t="s">
        <v>24284</v>
      </c>
      <c r="D8226" s="97" t="s">
        <v>40478</v>
      </c>
      <c r="F8226" s="97" t="s">
        <v>44</v>
      </c>
      <c r="H8226" s="98">
        <v>25.9</v>
      </c>
      <c r="I8226" s="98">
        <v>692</v>
      </c>
      <c r="J8226" s="97" t="s">
        <v>442</v>
      </c>
      <c r="K8226" s="98">
        <v>36.355919</v>
      </c>
      <c r="L8226" s="98">
        <v>-82.223546999999996</v>
      </c>
      <c r="M8226" s="98" t="s">
        <v>38455</v>
      </c>
      <c r="N8226" s="97" t="s">
        <v>26332</v>
      </c>
      <c r="O8226" s="97" t="s">
        <v>40479</v>
      </c>
      <c r="P8226" s="98">
        <v>1</v>
      </c>
      <c r="Q8226" s="97" t="s">
        <v>29410</v>
      </c>
      <c r="R8226" s="97" t="s">
        <v>25821</v>
      </c>
      <c r="S8226" s="97" t="s">
        <v>26197</v>
      </c>
      <c r="U8226" s="97" t="s">
        <v>26198</v>
      </c>
      <c r="V8226" s="97" t="s">
        <v>26204</v>
      </c>
      <c r="W8226" s="97" t="s">
        <v>40480</v>
      </c>
      <c r="X8226" s="97" t="s">
        <v>38440</v>
      </c>
      <c r="AA8226" s="97" t="str">
        <v>WATAU025.9CT</v>
      </c>
    </row>
    <row r="8227" spans="1:27" s="97" customFormat="1" ht="15" customHeight="1" x14ac:dyDescent="0.35">
      <c r="A8227" s="311" t="s">
        <v>24379</v>
      </c>
      <c r="B8227" s="311" t="s">
        <v>24378</v>
      </c>
      <c r="C8227" s="311" t="s">
        <v>24284</v>
      </c>
      <c r="D8227" s="311" t="s">
        <v>24380</v>
      </c>
      <c r="E8227" s="311"/>
      <c r="F8227" s="311" t="s">
        <v>44</v>
      </c>
      <c r="G8227" s="311"/>
      <c r="H8227" s="311">
        <v>26.9</v>
      </c>
      <c r="I8227" s="311">
        <v>553.14</v>
      </c>
      <c r="J8227" s="311" t="s">
        <v>442</v>
      </c>
      <c r="K8227" s="311">
        <v>36.354700000000001</v>
      </c>
      <c r="L8227" s="311">
        <v>-82.206900000000005</v>
      </c>
      <c r="M8227" s="318" t="s">
        <v>38455</v>
      </c>
      <c r="N8227" s="311" t="s">
        <v>26332</v>
      </c>
      <c r="O8227" s="311" t="s">
        <v>42840</v>
      </c>
      <c r="P8227" s="311">
        <v>1</v>
      </c>
      <c r="Q8227" s="311" t="s">
        <v>29410</v>
      </c>
      <c r="R8227" s="311" t="s">
        <v>25821</v>
      </c>
      <c r="S8227" s="311" t="s">
        <v>26197</v>
      </c>
      <c r="T8227" s="311"/>
      <c r="U8227" s="311" t="s">
        <v>26198</v>
      </c>
      <c r="V8227" s="311" t="s">
        <v>26204</v>
      </c>
      <c r="W8227" s="97" t="s">
        <v>24381</v>
      </c>
      <c r="X8227" s="97" t="s">
        <v>34188</v>
      </c>
      <c r="AA8227" s="97" t="str">
        <v>WATAU026.9CT</v>
      </c>
    </row>
    <row r="8228" spans="1:27" s="97" customFormat="1" ht="15" customHeight="1" x14ac:dyDescent="0.35">
      <c r="A8228" s="311" t="s">
        <v>24383</v>
      </c>
      <c r="B8228" s="311" t="s">
        <v>24382</v>
      </c>
      <c r="C8228" s="311" t="s">
        <v>24284</v>
      </c>
      <c r="D8228" s="311" t="s">
        <v>24384</v>
      </c>
      <c r="E8228" s="311"/>
      <c r="F8228" s="311" t="s">
        <v>44</v>
      </c>
      <c r="G8228" s="311"/>
      <c r="H8228" s="311">
        <v>28.3</v>
      </c>
      <c r="I8228" s="311">
        <v>548.15</v>
      </c>
      <c r="J8228" s="311" t="s">
        <v>442</v>
      </c>
      <c r="K8228" s="311">
        <v>36.357849999999999</v>
      </c>
      <c r="L8228" s="311">
        <v>-82.183750000000003</v>
      </c>
      <c r="M8228" s="318" t="s">
        <v>38455</v>
      </c>
      <c r="N8228" s="311" t="s">
        <v>26332</v>
      </c>
      <c r="O8228" s="311" t="s">
        <v>42840</v>
      </c>
      <c r="P8228" s="311">
        <v>1</v>
      </c>
      <c r="Q8228" s="311" t="s">
        <v>29410</v>
      </c>
      <c r="R8228" s="311" t="s">
        <v>25821</v>
      </c>
      <c r="S8228" s="311" t="s">
        <v>26197</v>
      </c>
      <c r="T8228" s="311"/>
      <c r="U8228" s="311" t="s">
        <v>26198</v>
      </c>
      <c r="V8228" s="311" t="s">
        <v>26204</v>
      </c>
      <c r="AA8228" s="97" t="str">
        <v>WATAU028.3CT</v>
      </c>
    </row>
    <row r="8229" spans="1:27" s="97" customFormat="1" ht="15" customHeight="1" x14ac:dyDescent="0.35">
      <c r="A8229" s="311" t="s">
        <v>24386</v>
      </c>
      <c r="B8229" s="311" t="s">
        <v>24385</v>
      </c>
      <c r="C8229" s="311" t="s">
        <v>24284</v>
      </c>
      <c r="D8229" s="311" t="s">
        <v>24387</v>
      </c>
      <c r="E8229" s="311"/>
      <c r="F8229" s="311" t="s">
        <v>44</v>
      </c>
      <c r="G8229" s="311"/>
      <c r="H8229" s="311">
        <v>29.5</v>
      </c>
      <c r="I8229" s="311">
        <v>546.29</v>
      </c>
      <c r="J8229" s="311" t="s">
        <v>442</v>
      </c>
      <c r="K8229" s="311">
        <v>36.368160000000003</v>
      </c>
      <c r="L8229" s="311">
        <v>-82.168610000000001</v>
      </c>
      <c r="M8229" s="318" t="s">
        <v>38455</v>
      </c>
      <c r="N8229" s="311" t="s">
        <v>26332</v>
      </c>
      <c r="O8229" s="311" t="s">
        <v>42840</v>
      </c>
      <c r="P8229" s="311">
        <v>1</v>
      </c>
      <c r="Q8229" s="311" t="s">
        <v>29410</v>
      </c>
      <c r="R8229" s="311" t="s">
        <v>25821</v>
      </c>
      <c r="S8229" s="311" t="s">
        <v>26197</v>
      </c>
      <c r="T8229" s="311"/>
      <c r="U8229" s="311" t="s">
        <v>26198</v>
      </c>
      <c r="V8229" s="311" t="s">
        <v>26204</v>
      </c>
      <c r="W8229" s="97" t="s">
        <v>24388</v>
      </c>
      <c r="X8229" s="97" t="s">
        <v>34189</v>
      </c>
      <c r="AA8229" s="97" t="str">
        <v>WATAU029.5CT</v>
      </c>
    </row>
    <row r="8230" spans="1:27" s="97" customFormat="1" ht="15" customHeight="1" x14ac:dyDescent="0.35">
      <c r="A8230" s="311" t="s">
        <v>24390</v>
      </c>
      <c r="B8230" s="311" t="s">
        <v>24389</v>
      </c>
      <c r="C8230" s="311" t="s">
        <v>24284</v>
      </c>
      <c r="D8230" s="311" t="s">
        <v>24391</v>
      </c>
      <c r="E8230" s="311"/>
      <c r="F8230" s="311" t="s">
        <v>28994</v>
      </c>
      <c r="G8230" s="311"/>
      <c r="H8230" s="311">
        <v>31</v>
      </c>
      <c r="I8230" s="311">
        <v>479.23</v>
      </c>
      <c r="J8230" s="311" t="s">
        <v>442</v>
      </c>
      <c r="K8230" s="311">
        <v>36.358699999999999</v>
      </c>
      <c r="L8230" s="311">
        <v>-82.1524</v>
      </c>
      <c r="M8230" s="318" t="s">
        <v>38455</v>
      </c>
      <c r="N8230" s="311" t="s">
        <v>26332</v>
      </c>
      <c r="O8230" s="311" t="s">
        <v>42840</v>
      </c>
      <c r="P8230" s="311">
        <v>1</v>
      </c>
      <c r="Q8230" s="311" t="s">
        <v>29411</v>
      </c>
      <c r="R8230" s="311" t="s">
        <v>25821</v>
      </c>
      <c r="S8230" s="311" t="s">
        <v>26197</v>
      </c>
      <c r="T8230" s="311"/>
      <c r="U8230" s="311" t="s">
        <v>26198</v>
      </c>
      <c r="V8230" s="311" t="s">
        <v>26204</v>
      </c>
      <c r="W8230" s="97" t="s">
        <v>36290</v>
      </c>
      <c r="X8230" s="97" t="s">
        <v>30549</v>
      </c>
      <c r="AA8230" s="97" t="str">
        <v>WATAU031.0CT</v>
      </c>
    </row>
    <row r="8231" spans="1:27" s="97" customFormat="1" ht="15" customHeight="1" x14ac:dyDescent="0.35">
      <c r="A8231" s="311" t="s">
        <v>24393</v>
      </c>
      <c r="B8231" s="311" t="s">
        <v>24392</v>
      </c>
      <c r="C8231" s="311" t="s">
        <v>24284</v>
      </c>
      <c r="D8231" s="311" t="s">
        <v>24394</v>
      </c>
      <c r="E8231" s="311"/>
      <c r="F8231" s="311" t="s">
        <v>28994</v>
      </c>
      <c r="G8231" s="311"/>
      <c r="H8231" s="311">
        <v>31.5</v>
      </c>
      <c r="I8231" s="311">
        <v>478.86</v>
      </c>
      <c r="J8231" s="311" t="s">
        <v>442</v>
      </c>
      <c r="K8231" s="311">
        <v>36.351700000000001</v>
      </c>
      <c r="L8231" s="311">
        <v>-82.155000000000001</v>
      </c>
      <c r="M8231" s="318" t="s">
        <v>38455</v>
      </c>
      <c r="N8231" s="311" t="s">
        <v>26332</v>
      </c>
      <c r="O8231" s="311" t="s">
        <v>42840</v>
      </c>
      <c r="P8231" s="311">
        <v>1</v>
      </c>
      <c r="Q8231" s="311" t="s">
        <v>29411</v>
      </c>
      <c r="R8231" s="311" t="s">
        <v>25821</v>
      </c>
      <c r="S8231" s="311" t="s">
        <v>26197</v>
      </c>
      <c r="T8231" s="311"/>
      <c r="U8231" s="311" t="s">
        <v>26198</v>
      </c>
      <c r="V8231" s="311" t="s">
        <v>26204</v>
      </c>
      <c r="AA8231" s="97" t="str">
        <v>WATAU031.5CT</v>
      </c>
    </row>
    <row r="8232" spans="1:27" s="97" customFormat="1" ht="15" customHeight="1" x14ac:dyDescent="0.35">
      <c r="A8232" s="97" t="s">
        <v>24396</v>
      </c>
      <c r="B8232" s="97" t="s">
        <v>41900</v>
      </c>
      <c r="C8232" s="97" t="s">
        <v>24284</v>
      </c>
      <c r="D8232" s="97" t="s">
        <v>41901</v>
      </c>
      <c r="F8232" s="97" t="s">
        <v>44</v>
      </c>
      <c r="G8232" s="97" t="s">
        <v>28981</v>
      </c>
      <c r="H8232" s="98">
        <v>32.5</v>
      </c>
      <c r="I8232" s="98">
        <v>471.8</v>
      </c>
      <c r="J8232" s="97" t="s">
        <v>442</v>
      </c>
      <c r="K8232" s="98">
        <v>36.348320000000001</v>
      </c>
      <c r="L8232" s="98">
        <v>-82.139179999999996</v>
      </c>
      <c r="M8232" s="98" t="s">
        <v>38455</v>
      </c>
      <c r="N8232" s="97" t="s">
        <v>26332</v>
      </c>
      <c r="O8232" s="97" t="s">
        <v>40479</v>
      </c>
      <c r="P8232" s="98">
        <v>1</v>
      </c>
      <c r="Q8232" s="97" t="s">
        <v>29411</v>
      </c>
      <c r="R8232" s="97" t="s">
        <v>25821</v>
      </c>
      <c r="S8232" s="97" t="s">
        <v>26197</v>
      </c>
      <c r="U8232" s="97" t="s">
        <v>26198</v>
      </c>
      <c r="V8232" s="97" t="s">
        <v>26204</v>
      </c>
      <c r="X8232" s="97" t="s">
        <v>41902</v>
      </c>
      <c r="AA8232" s="97" t="str">
        <v>WATAU032.5CT</v>
      </c>
    </row>
    <row r="8233" spans="1:27" s="97" customFormat="1" ht="15" customHeight="1" x14ac:dyDescent="0.35">
      <c r="A8233" s="311" t="s">
        <v>41903</v>
      </c>
      <c r="B8233" s="311" t="s">
        <v>24395</v>
      </c>
      <c r="C8233" s="311" t="s">
        <v>24284</v>
      </c>
      <c r="D8233" s="311" t="s">
        <v>24397</v>
      </c>
      <c r="E8233" s="311"/>
      <c r="F8233" s="311" t="s">
        <v>44</v>
      </c>
      <c r="G8233" s="311"/>
      <c r="H8233" s="311">
        <v>32.700000000000003</v>
      </c>
      <c r="I8233" s="311">
        <v>471.68</v>
      </c>
      <c r="J8233" s="311" t="s">
        <v>442</v>
      </c>
      <c r="K8233" s="311">
        <v>36.35</v>
      </c>
      <c r="L8233" s="311">
        <v>-82.137500000000003</v>
      </c>
      <c r="M8233" s="318" t="s">
        <v>38455</v>
      </c>
      <c r="N8233" s="311" t="s">
        <v>26332</v>
      </c>
      <c r="O8233" s="311" t="s">
        <v>42840</v>
      </c>
      <c r="P8233" s="311">
        <v>1</v>
      </c>
      <c r="Q8233" s="311" t="s">
        <v>29411</v>
      </c>
      <c r="R8233" s="311" t="s">
        <v>25821</v>
      </c>
      <c r="S8233" s="311" t="s">
        <v>26197</v>
      </c>
      <c r="T8233" s="311"/>
      <c r="U8233" s="311" t="s">
        <v>26198</v>
      </c>
      <c r="V8233" s="311" t="s">
        <v>26204</v>
      </c>
      <c r="W8233" s="97" t="s">
        <v>24396</v>
      </c>
      <c r="X8233" s="97" t="s">
        <v>41904</v>
      </c>
      <c r="AA8233" s="97" t="str">
        <v>WATAU032.7CT</v>
      </c>
    </row>
    <row r="8234" spans="1:27" s="97" customFormat="1" ht="15" customHeight="1" x14ac:dyDescent="0.35">
      <c r="A8234" s="311" t="s">
        <v>24399</v>
      </c>
      <c r="B8234" s="311" t="s">
        <v>24398</v>
      </c>
      <c r="C8234" s="311" t="s">
        <v>24284</v>
      </c>
      <c r="D8234" s="311" t="s">
        <v>24400</v>
      </c>
      <c r="E8234" s="311"/>
      <c r="F8234" s="311" t="s">
        <v>28981</v>
      </c>
      <c r="G8234" s="311"/>
      <c r="H8234" s="311">
        <v>34</v>
      </c>
      <c r="I8234" s="311">
        <v>470.97</v>
      </c>
      <c r="J8234" s="311" t="s">
        <v>442</v>
      </c>
      <c r="K8234" s="311">
        <v>36.340829999999997</v>
      </c>
      <c r="L8234" s="311">
        <v>-82.125829999999993</v>
      </c>
      <c r="M8234" s="318" t="s">
        <v>38455</v>
      </c>
      <c r="N8234" s="311" t="s">
        <v>26332</v>
      </c>
      <c r="O8234" s="311" t="s">
        <v>42840</v>
      </c>
      <c r="P8234" s="311">
        <v>1</v>
      </c>
      <c r="Q8234" s="311" t="s">
        <v>34190</v>
      </c>
      <c r="R8234" s="311" t="s">
        <v>25821</v>
      </c>
      <c r="S8234" s="311" t="s">
        <v>26197</v>
      </c>
      <c r="T8234" s="311" t="s">
        <v>28714</v>
      </c>
      <c r="U8234" s="311" t="s">
        <v>26207</v>
      </c>
      <c r="V8234" s="311" t="s">
        <v>26204</v>
      </c>
      <c r="W8234" s="97" t="s">
        <v>24401</v>
      </c>
      <c r="X8234" s="97" t="s">
        <v>30466</v>
      </c>
      <c r="AA8234" s="97" t="str">
        <v>WATAU034.0CT</v>
      </c>
    </row>
    <row r="8235" spans="1:27" s="97" customFormat="1" ht="15" customHeight="1" x14ac:dyDescent="0.35">
      <c r="A8235" s="311" t="s">
        <v>24403</v>
      </c>
      <c r="B8235" s="311" t="s">
        <v>24402</v>
      </c>
      <c r="C8235" s="311" t="s">
        <v>24284</v>
      </c>
      <c r="D8235" s="311" t="s">
        <v>37643</v>
      </c>
      <c r="E8235" s="311"/>
      <c r="F8235" s="311" t="s">
        <v>28981</v>
      </c>
      <c r="G8235" s="311"/>
      <c r="H8235" s="311">
        <v>34</v>
      </c>
      <c r="I8235" s="311">
        <v>470.97</v>
      </c>
      <c r="J8235" s="311" t="s">
        <v>442</v>
      </c>
      <c r="K8235" s="311">
        <v>36.340830099999998</v>
      </c>
      <c r="L8235" s="311">
        <v>-82.125829999999993</v>
      </c>
      <c r="M8235" s="318" t="s">
        <v>38455</v>
      </c>
      <c r="N8235" s="311" t="s">
        <v>26332</v>
      </c>
      <c r="O8235" s="311" t="s">
        <v>42840</v>
      </c>
      <c r="P8235" s="311">
        <v>1</v>
      </c>
      <c r="Q8235" s="311" t="s">
        <v>34190</v>
      </c>
      <c r="R8235" s="311" t="s">
        <v>25821</v>
      </c>
      <c r="S8235" s="311" t="s">
        <v>26197</v>
      </c>
      <c r="T8235" s="311" t="s">
        <v>28714</v>
      </c>
      <c r="U8235" s="311" t="s">
        <v>26207</v>
      </c>
      <c r="V8235" s="311" t="s">
        <v>26204</v>
      </c>
      <c r="X8235" s="97" t="s">
        <v>30466</v>
      </c>
      <c r="AA8235" s="97" t="str">
        <v>WATAU034.0CTB</v>
      </c>
    </row>
    <row r="8236" spans="1:27" s="97" customFormat="1" ht="15" customHeight="1" x14ac:dyDescent="0.35">
      <c r="A8236" s="311" t="s">
        <v>24405</v>
      </c>
      <c r="B8236" s="311" t="s">
        <v>24404</v>
      </c>
      <c r="C8236" s="311" t="s">
        <v>24284</v>
      </c>
      <c r="D8236" s="311" t="s">
        <v>24406</v>
      </c>
      <c r="E8236" s="311"/>
      <c r="F8236" s="311" t="s">
        <v>28981</v>
      </c>
      <c r="G8236" s="311"/>
      <c r="H8236" s="311">
        <v>34.6</v>
      </c>
      <c r="I8236" s="311">
        <v>468.58</v>
      </c>
      <c r="J8236" s="311" t="s">
        <v>442</v>
      </c>
      <c r="K8236" s="311">
        <v>36.337769999999999</v>
      </c>
      <c r="L8236" s="311">
        <v>-82.116110000000006</v>
      </c>
      <c r="M8236" s="318" t="s">
        <v>38455</v>
      </c>
      <c r="N8236" s="311" t="s">
        <v>26332</v>
      </c>
      <c r="O8236" s="311" t="s">
        <v>42840</v>
      </c>
      <c r="P8236" s="311">
        <v>1</v>
      </c>
      <c r="Q8236" s="311" t="s">
        <v>34190</v>
      </c>
      <c r="R8236" s="311" t="s">
        <v>25821</v>
      </c>
      <c r="S8236" s="311" t="s">
        <v>26197</v>
      </c>
      <c r="T8236" s="311" t="s">
        <v>28714</v>
      </c>
      <c r="U8236" s="311" t="s">
        <v>26207</v>
      </c>
      <c r="V8236" s="311" t="s">
        <v>26204</v>
      </c>
      <c r="W8236" s="97" t="s">
        <v>24407</v>
      </c>
      <c r="X8236" s="97" t="s">
        <v>30466</v>
      </c>
      <c r="AA8236" s="97" t="str">
        <v>WATAU034.6CT</v>
      </c>
    </row>
    <row r="8237" spans="1:27" s="97" customFormat="1" ht="15" customHeight="1" x14ac:dyDescent="0.35">
      <c r="A8237" s="311" t="s">
        <v>24409</v>
      </c>
      <c r="B8237" s="311" t="s">
        <v>24408</v>
      </c>
      <c r="C8237" s="311" t="s">
        <v>24284</v>
      </c>
      <c r="D8237" s="311" t="s">
        <v>37644</v>
      </c>
      <c r="E8237" s="311"/>
      <c r="F8237" s="311" t="s">
        <v>28981</v>
      </c>
      <c r="G8237" s="311"/>
      <c r="H8237" s="311">
        <v>34.6</v>
      </c>
      <c r="I8237" s="311">
        <v>468.58</v>
      </c>
      <c r="J8237" s="311" t="s">
        <v>442</v>
      </c>
      <c r="K8237" s="311">
        <v>36.3377701</v>
      </c>
      <c r="L8237" s="311">
        <v>-82.116110000000006</v>
      </c>
      <c r="M8237" s="318" t="s">
        <v>38455</v>
      </c>
      <c r="N8237" s="311" t="s">
        <v>26332</v>
      </c>
      <c r="O8237" s="311" t="s">
        <v>42840</v>
      </c>
      <c r="P8237" s="311">
        <v>1</v>
      </c>
      <c r="Q8237" s="311" t="s">
        <v>34190</v>
      </c>
      <c r="R8237" s="311" t="s">
        <v>25821</v>
      </c>
      <c r="S8237" s="311" t="s">
        <v>26197</v>
      </c>
      <c r="T8237" s="311" t="s">
        <v>28714</v>
      </c>
      <c r="U8237" s="311" t="s">
        <v>26207</v>
      </c>
      <c r="V8237" s="311" t="s">
        <v>26204</v>
      </c>
      <c r="X8237" s="97" t="s">
        <v>30466</v>
      </c>
      <c r="AA8237" s="97" t="str">
        <v>WATAU034.6CTB</v>
      </c>
    </row>
    <row r="8238" spans="1:27" s="97" customFormat="1" ht="15" customHeight="1" x14ac:dyDescent="0.35">
      <c r="A8238" s="311" t="s">
        <v>24411</v>
      </c>
      <c r="B8238" s="311" t="s">
        <v>24410</v>
      </c>
      <c r="C8238" s="311" t="s">
        <v>24284</v>
      </c>
      <c r="D8238" s="311" t="s">
        <v>24412</v>
      </c>
      <c r="E8238" s="311"/>
      <c r="F8238" s="311" t="s">
        <v>28981</v>
      </c>
      <c r="G8238" s="311"/>
      <c r="H8238" s="311">
        <v>36.6</v>
      </c>
      <c r="I8238" s="311">
        <v>467.41</v>
      </c>
      <c r="J8238" s="311" t="s">
        <v>442</v>
      </c>
      <c r="K8238" s="311">
        <v>36.321399999999997</v>
      </c>
      <c r="L8238" s="311">
        <v>-82.121700000000004</v>
      </c>
      <c r="M8238" s="318" t="s">
        <v>38455</v>
      </c>
      <c r="N8238" s="311" t="s">
        <v>26332</v>
      </c>
      <c r="O8238" s="311" t="s">
        <v>42440</v>
      </c>
      <c r="P8238" s="311">
        <v>1</v>
      </c>
      <c r="Q8238" s="311" t="s">
        <v>28715</v>
      </c>
      <c r="R8238" s="311" t="s">
        <v>25821</v>
      </c>
      <c r="S8238" s="311" t="s">
        <v>26197</v>
      </c>
      <c r="T8238" s="311" t="s">
        <v>26332</v>
      </c>
      <c r="U8238" s="311" t="s">
        <v>26207</v>
      </c>
      <c r="V8238" s="311" t="s">
        <v>26204</v>
      </c>
      <c r="W8238" s="97" t="s">
        <v>41905</v>
      </c>
      <c r="X8238" s="97" t="s">
        <v>34191</v>
      </c>
      <c r="AA8238" s="97" t="str">
        <v>WATAU036.6CT</v>
      </c>
    </row>
    <row r="8239" spans="1:27" s="97" customFormat="1" ht="15" customHeight="1" x14ac:dyDescent="0.35">
      <c r="A8239" s="311" t="s">
        <v>24414</v>
      </c>
      <c r="B8239" s="311" t="s">
        <v>24413</v>
      </c>
      <c r="C8239" s="311" t="s">
        <v>24284</v>
      </c>
      <c r="D8239" s="311" t="s">
        <v>24415</v>
      </c>
      <c r="E8239" s="311"/>
      <c r="F8239" s="311" t="s">
        <v>28981</v>
      </c>
      <c r="G8239" s="311"/>
      <c r="H8239" s="311">
        <v>45.6</v>
      </c>
      <c r="I8239" s="311">
        <v>166.56</v>
      </c>
      <c r="J8239" s="311" t="s">
        <v>244</v>
      </c>
      <c r="K8239" s="311">
        <v>36.3294</v>
      </c>
      <c r="L8239" s="311">
        <v>-81.998900000000006</v>
      </c>
      <c r="M8239" s="318" t="s">
        <v>38455</v>
      </c>
      <c r="N8239" s="311" t="s">
        <v>26332</v>
      </c>
      <c r="O8239" s="311" t="s">
        <v>42440</v>
      </c>
      <c r="P8239" s="311">
        <v>1</v>
      </c>
      <c r="Q8239" s="311" t="s">
        <v>28715</v>
      </c>
      <c r="R8239" s="311" t="s">
        <v>25821</v>
      </c>
      <c r="S8239" s="311" t="s">
        <v>26197</v>
      </c>
      <c r="T8239" s="311" t="s">
        <v>26332</v>
      </c>
      <c r="U8239" s="311" t="s">
        <v>26207</v>
      </c>
      <c r="V8239" s="311" t="s">
        <v>26204</v>
      </c>
      <c r="W8239" s="97" t="s">
        <v>41906</v>
      </c>
      <c r="X8239" s="97" t="s">
        <v>34192</v>
      </c>
      <c r="AA8239" s="97" t="str">
        <v>WATAU045.6JO</v>
      </c>
    </row>
    <row r="8240" spans="1:27" s="97" customFormat="1" ht="15" customHeight="1" x14ac:dyDescent="0.35">
      <c r="A8240" s="311" t="s">
        <v>24417</v>
      </c>
      <c r="B8240" s="311" t="s">
        <v>24416</v>
      </c>
      <c r="C8240" s="311" t="s">
        <v>24284</v>
      </c>
      <c r="D8240" s="311" t="s">
        <v>24418</v>
      </c>
      <c r="E8240" s="311"/>
      <c r="F8240" s="311" t="s">
        <v>28981</v>
      </c>
      <c r="G8240" s="311"/>
      <c r="H8240" s="311">
        <v>53.6</v>
      </c>
      <c r="I8240" s="311">
        <v>151</v>
      </c>
      <c r="J8240" s="311" t="s">
        <v>244</v>
      </c>
      <c r="K8240" s="311">
        <v>36.290300000000002</v>
      </c>
      <c r="L8240" s="311">
        <v>-81.936099999999996</v>
      </c>
      <c r="M8240" s="318" t="s">
        <v>38455</v>
      </c>
      <c r="N8240" s="311" t="s">
        <v>26332</v>
      </c>
      <c r="O8240" s="311" t="s">
        <v>42950</v>
      </c>
      <c r="P8240" s="311">
        <v>1</v>
      </c>
      <c r="Q8240" s="311" t="s">
        <v>28716</v>
      </c>
      <c r="R8240" s="311" t="s">
        <v>25821</v>
      </c>
      <c r="S8240" s="311" t="s">
        <v>26197</v>
      </c>
      <c r="T8240" s="311"/>
      <c r="U8240" s="311" t="s">
        <v>26198</v>
      </c>
      <c r="V8240" s="311" t="s">
        <v>26204</v>
      </c>
      <c r="W8240" s="97" t="s">
        <v>36291</v>
      </c>
      <c r="AA8240" s="97" t="str">
        <v>WATAU053.6JO</v>
      </c>
    </row>
    <row r="8241" spans="1:27" s="97" customFormat="1" ht="15" customHeight="1" x14ac:dyDescent="0.35">
      <c r="A8241" s="311" t="s">
        <v>24420</v>
      </c>
      <c r="B8241" s="311" t="s">
        <v>24419</v>
      </c>
      <c r="C8241" s="311" t="s">
        <v>24421</v>
      </c>
      <c r="D8241" s="311" t="s">
        <v>24422</v>
      </c>
      <c r="E8241" s="311"/>
      <c r="F8241" s="311" t="s">
        <v>44</v>
      </c>
      <c r="G8241" s="311"/>
      <c r="H8241" s="311">
        <v>0.1</v>
      </c>
      <c r="I8241" s="311">
        <v>9.09</v>
      </c>
      <c r="J8241" s="311" t="s">
        <v>64</v>
      </c>
      <c r="K8241" s="311">
        <v>36.117019999999997</v>
      </c>
      <c r="L8241" s="311">
        <v>-82.741119999999995</v>
      </c>
      <c r="M8241" s="318" t="s">
        <v>38387</v>
      </c>
      <c r="N8241" s="311" t="s">
        <v>26214</v>
      </c>
      <c r="O8241" s="311" t="s">
        <v>43125</v>
      </c>
      <c r="P8241" s="311">
        <v>5</v>
      </c>
      <c r="Q8241" s="311" t="s">
        <v>30245</v>
      </c>
      <c r="R8241" s="311" t="s">
        <v>25821</v>
      </c>
      <c r="S8241" s="311" t="s">
        <v>26197</v>
      </c>
      <c r="T8241" s="311"/>
      <c r="U8241" s="311" t="s">
        <v>26198</v>
      </c>
      <c r="V8241" s="311" t="s">
        <v>26204</v>
      </c>
      <c r="AA8241" s="97" t="str">
        <v>WATER000.1GE</v>
      </c>
    </row>
    <row r="8242" spans="1:27" s="97" customFormat="1" ht="15" customHeight="1" x14ac:dyDescent="0.35">
      <c r="A8242" s="311" t="s">
        <v>24424</v>
      </c>
      <c r="B8242" s="311" t="s">
        <v>24423</v>
      </c>
      <c r="C8242" s="311" t="s">
        <v>24425</v>
      </c>
      <c r="D8242" s="311" t="s">
        <v>24426</v>
      </c>
      <c r="E8242" s="311"/>
      <c r="F8242" s="311" t="s">
        <v>28983</v>
      </c>
      <c r="G8242" s="311"/>
      <c r="H8242" s="311">
        <v>0.1</v>
      </c>
      <c r="I8242" s="311">
        <v>0.88</v>
      </c>
      <c r="J8242" s="311" t="s">
        <v>244</v>
      </c>
      <c r="K8242" s="311">
        <v>36.576900000000002</v>
      </c>
      <c r="L8242" s="311">
        <v>-81.757499999999993</v>
      </c>
      <c r="M8242" s="318" t="s">
        <v>38412</v>
      </c>
      <c r="N8242" s="311" t="s">
        <v>29031</v>
      </c>
      <c r="O8242" s="311" t="s">
        <v>42671</v>
      </c>
      <c r="P8242" s="311">
        <v>2</v>
      </c>
      <c r="Q8242" s="311" t="s">
        <v>34193</v>
      </c>
      <c r="R8242" s="311" t="s">
        <v>25821</v>
      </c>
      <c r="S8242" s="311" t="s">
        <v>26197</v>
      </c>
      <c r="T8242" s="311"/>
      <c r="U8242" s="311" t="s">
        <v>26198</v>
      </c>
      <c r="V8242" s="311" t="s">
        <v>26204</v>
      </c>
      <c r="AA8242" s="97" t="str">
        <v>WATER000.1JO</v>
      </c>
    </row>
    <row r="8243" spans="1:27" s="97" customFormat="1" ht="15" customHeight="1" x14ac:dyDescent="0.35">
      <c r="A8243" s="311" t="s">
        <v>24430</v>
      </c>
      <c r="B8243" s="311" t="s">
        <v>24429</v>
      </c>
      <c r="C8243" s="311" t="s">
        <v>24431</v>
      </c>
      <c r="D8243" s="311" t="s">
        <v>24432</v>
      </c>
      <c r="E8243" s="311"/>
      <c r="F8243" s="311" t="s">
        <v>44</v>
      </c>
      <c r="G8243" s="311"/>
      <c r="H8243" s="311">
        <v>0.7</v>
      </c>
      <c r="I8243" s="311">
        <v>0.14000000000000001</v>
      </c>
      <c r="J8243" s="311" t="s">
        <v>64</v>
      </c>
      <c r="K8243" s="311">
        <v>36.091810000000002</v>
      </c>
      <c r="L8243" s="311">
        <v>-82.717560000000006</v>
      </c>
      <c r="M8243" s="318" t="s">
        <v>38387</v>
      </c>
      <c r="N8243" s="311" t="s">
        <v>26214</v>
      </c>
      <c r="O8243" s="311" t="s">
        <v>43125</v>
      </c>
      <c r="P8243" s="311">
        <v>5</v>
      </c>
      <c r="Q8243" s="311" t="s">
        <v>34195</v>
      </c>
      <c r="R8243" s="311" t="s">
        <v>25821</v>
      </c>
      <c r="S8243" s="311" t="s">
        <v>26197</v>
      </c>
      <c r="T8243" s="311"/>
      <c r="U8243" s="311" t="s">
        <v>26198</v>
      </c>
      <c r="V8243" s="311" t="s">
        <v>26204</v>
      </c>
      <c r="W8243" s="97" t="s">
        <v>24433</v>
      </c>
      <c r="X8243" s="97" t="s">
        <v>29542</v>
      </c>
      <c r="AA8243" s="97" t="str">
        <v>WATER1.8T0.7GE</v>
      </c>
    </row>
    <row r="8244" spans="1:27" s="97" customFormat="1" ht="15" customHeight="1" x14ac:dyDescent="0.35">
      <c r="A8244" s="311" t="s">
        <v>24435</v>
      </c>
      <c r="B8244" s="311" t="s">
        <v>24434</v>
      </c>
      <c r="C8244" s="311" t="s">
        <v>24436</v>
      </c>
      <c r="D8244" s="311" t="s">
        <v>10302</v>
      </c>
      <c r="E8244" s="311"/>
      <c r="F8244" s="311" t="s">
        <v>27</v>
      </c>
      <c r="G8244" s="311"/>
      <c r="H8244" s="311">
        <v>2.6</v>
      </c>
      <c r="I8244" s="311">
        <v>4.49</v>
      </c>
      <c r="J8244" s="311" t="s">
        <v>80</v>
      </c>
      <c r="K8244" s="311">
        <v>35.114400000000003</v>
      </c>
      <c r="L8244" s="311">
        <v>-89.37</v>
      </c>
      <c r="M8244" s="318" t="s">
        <v>38390</v>
      </c>
      <c r="N8244" s="311" t="s">
        <v>26218</v>
      </c>
      <c r="O8244" s="311" t="s">
        <v>42679</v>
      </c>
      <c r="P8244" s="311">
        <v>3</v>
      </c>
      <c r="Q8244" s="311" t="s">
        <v>34196</v>
      </c>
      <c r="R8244" s="311" t="s">
        <v>25828</v>
      </c>
      <c r="S8244" s="311" t="s">
        <v>26197</v>
      </c>
      <c r="T8244" s="311"/>
      <c r="U8244" s="311" t="s">
        <v>26198</v>
      </c>
      <c r="V8244" s="311" t="s">
        <v>26199</v>
      </c>
      <c r="X8244" s="97" t="s">
        <v>34197</v>
      </c>
      <c r="AA8244" s="97" t="str">
        <v>WATKI002.6FA</v>
      </c>
    </row>
    <row r="8245" spans="1:27" s="97" customFormat="1" ht="15" customHeight="1" x14ac:dyDescent="0.35">
      <c r="A8245" s="311" t="s">
        <v>24438</v>
      </c>
      <c r="B8245" s="311" t="s">
        <v>24437</v>
      </c>
      <c r="C8245" s="311" t="s">
        <v>24439</v>
      </c>
      <c r="D8245" s="311" t="s">
        <v>2361</v>
      </c>
      <c r="E8245" s="311"/>
      <c r="F8245" s="311" t="s">
        <v>9</v>
      </c>
      <c r="G8245" s="311"/>
      <c r="H8245" s="311">
        <v>0.9</v>
      </c>
      <c r="I8245" s="311">
        <v>1.73</v>
      </c>
      <c r="J8245" s="311" t="s">
        <v>121</v>
      </c>
      <c r="K8245" s="311">
        <v>36.052199999999999</v>
      </c>
      <c r="L8245" s="311">
        <v>-88.205799999999996</v>
      </c>
      <c r="M8245" s="318" t="s">
        <v>38392</v>
      </c>
      <c r="N8245" s="311" t="s">
        <v>26221</v>
      </c>
      <c r="O8245" s="311" t="s">
        <v>42905</v>
      </c>
      <c r="P8245" s="311">
        <v>3</v>
      </c>
      <c r="Q8245" s="311" t="s">
        <v>34198</v>
      </c>
      <c r="R8245" s="311" t="s">
        <v>25816</v>
      </c>
      <c r="S8245" s="311" t="s">
        <v>26197</v>
      </c>
      <c r="T8245" s="311"/>
      <c r="U8245" s="311" t="s">
        <v>26198</v>
      </c>
      <c r="V8245" s="311" t="s">
        <v>26199</v>
      </c>
      <c r="X8245" s="97" t="s">
        <v>34199</v>
      </c>
      <c r="AA8245" s="97" t="str">
        <v>WATSO000.9BN</v>
      </c>
    </row>
    <row r="8246" spans="1:27" s="97" customFormat="1" ht="15" customHeight="1" x14ac:dyDescent="0.35">
      <c r="A8246" s="311" t="s">
        <v>24441</v>
      </c>
      <c r="B8246" s="311" t="s">
        <v>24440</v>
      </c>
      <c r="C8246" s="311" t="s">
        <v>24442</v>
      </c>
      <c r="D8246" s="311" t="s">
        <v>24443</v>
      </c>
      <c r="E8246" s="311"/>
      <c r="F8246" s="311" t="s">
        <v>33</v>
      </c>
      <c r="G8246" s="311"/>
      <c r="H8246" s="311">
        <v>1</v>
      </c>
      <c r="I8246" s="311">
        <v>4.25</v>
      </c>
      <c r="J8246" s="311" t="s">
        <v>95</v>
      </c>
      <c r="K8246" s="311">
        <v>35.908056000000002</v>
      </c>
      <c r="L8246" s="311">
        <v>-86.843610999999996</v>
      </c>
      <c r="M8246" s="318" t="s">
        <v>38379</v>
      </c>
      <c r="N8246" s="311" t="s">
        <v>26205</v>
      </c>
      <c r="O8246" s="311" t="s">
        <v>42128</v>
      </c>
      <c r="P8246" s="311">
        <v>1</v>
      </c>
      <c r="Q8246" s="311" t="s">
        <v>34200</v>
      </c>
      <c r="R8246" s="311" t="s">
        <v>25829</v>
      </c>
      <c r="S8246" s="311" t="s">
        <v>26197</v>
      </c>
      <c r="T8246" s="311"/>
      <c r="U8246" s="311" t="s">
        <v>26198</v>
      </c>
      <c r="V8246" s="311" t="s">
        <v>26199</v>
      </c>
      <c r="AA8246" s="97" t="str">
        <v>WATSO001.0WI</v>
      </c>
    </row>
    <row r="8247" spans="1:27" s="97" customFormat="1" ht="15" customHeight="1" x14ac:dyDescent="0.35">
      <c r="A8247" s="311" t="s">
        <v>24445</v>
      </c>
      <c r="B8247" s="311" t="s">
        <v>24444</v>
      </c>
      <c r="C8247" s="311" t="s">
        <v>24442</v>
      </c>
      <c r="D8247" s="311" t="s">
        <v>41907</v>
      </c>
      <c r="E8247" s="311"/>
      <c r="F8247" s="311" t="s">
        <v>33</v>
      </c>
      <c r="G8247" s="311"/>
      <c r="H8247" s="311">
        <v>2.2999999999999998</v>
      </c>
      <c r="I8247" s="311">
        <v>3.15</v>
      </c>
      <c r="J8247" s="311" t="s">
        <v>95</v>
      </c>
      <c r="K8247" s="311">
        <v>35.907969999999999</v>
      </c>
      <c r="L8247" s="311">
        <v>-86.822100000000006</v>
      </c>
      <c r="M8247" s="318" t="s">
        <v>38379</v>
      </c>
      <c r="N8247" s="311" t="s">
        <v>26205</v>
      </c>
      <c r="O8247" s="311" t="s">
        <v>42128</v>
      </c>
      <c r="P8247" s="311">
        <v>1</v>
      </c>
      <c r="Q8247" s="311" t="s">
        <v>34200</v>
      </c>
      <c r="R8247" s="311" t="s">
        <v>25829</v>
      </c>
      <c r="S8247" s="311" t="s">
        <v>26197</v>
      </c>
      <c r="T8247" s="311"/>
      <c r="U8247" s="311" t="s">
        <v>26198</v>
      </c>
      <c r="V8247" s="311" t="s">
        <v>26199</v>
      </c>
      <c r="W8247" s="97" t="s">
        <v>36292</v>
      </c>
      <c r="AA8247" s="97" t="str">
        <v>WATSO002.3WI</v>
      </c>
    </row>
    <row r="8248" spans="1:27" s="97" customFormat="1" ht="15" customHeight="1" x14ac:dyDescent="0.35">
      <c r="A8248" s="311" t="s">
        <v>24447</v>
      </c>
      <c r="B8248" s="311" t="s">
        <v>24446</v>
      </c>
      <c r="C8248" s="311" t="s">
        <v>24448</v>
      </c>
      <c r="D8248" s="311" t="s">
        <v>24449</v>
      </c>
      <c r="E8248" s="311"/>
      <c r="F8248" s="311" t="s">
        <v>28994</v>
      </c>
      <c r="G8248" s="311"/>
      <c r="H8248" s="311">
        <v>0.1</v>
      </c>
      <c r="I8248" s="311">
        <v>2.57</v>
      </c>
      <c r="J8248" s="311" t="s">
        <v>64</v>
      </c>
      <c r="K8248" s="311">
        <v>36.331400000000002</v>
      </c>
      <c r="L8248" s="311">
        <v>-82.842650000000006</v>
      </c>
      <c r="M8248" s="318" t="s">
        <v>38387</v>
      </c>
      <c r="N8248" s="311" t="s">
        <v>26214</v>
      </c>
      <c r="O8248" s="311" t="s">
        <v>42807</v>
      </c>
      <c r="P8248" s="311">
        <v>5</v>
      </c>
      <c r="Q8248" s="311" t="s">
        <v>28719</v>
      </c>
      <c r="R8248" s="311" t="s">
        <v>25821</v>
      </c>
      <c r="S8248" s="311" t="s">
        <v>26197</v>
      </c>
      <c r="T8248" s="311"/>
      <c r="U8248" s="311" t="s">
        <v>26198</v>
      </c>
      <c r="V8248" s="311" t="s">
        <v>26204</v>
      </c>
      <c r="AA8248" s="97" t="str">
        <v>WATTE000.1GE</v>
      </c>
    </row>
    <row r="8249" spans="1:27" s="97" customFormat="1" ht="15" customHeight="1" x14ac:dyDescent="0.35">
      <c r="A8249" s="311" t="s">
        <v>24451</v>
      </c>
      <c r="B8249" s="311" t="s">
        <v>24450</v>
      </c>
      <c r="C8249" s="311" t="s">
        <v>24452</v>
      </c>
      <c r="D8249" s="311" t="s">
        <v>24453</v>
      </c>
      <c r="E8249" s="311"/>
      <c r="F8249" s="311" t="s">
        <v>29090</v>
      </c>
      <c r="G8249" s="311"/>
      <c r="H8249" s="311">
        <v>0.1</v>
      </c>
      <c r="I8249" s="311">
        <v>1.51</v>
      </c>
      <c r="J8249" s="311" t="s">
        <v>625</v>
      </c>
      <c r="K8249" s="311">
        <v>36.044150000000002</v>
      </c>
      <c r="L8249" s="311">
        <v>-82.498270000000005</v>
      </c>
      <c r="M8249" s="318" t="s">
        <v>38387</v>
      </c>
      <c r="N8249" s="311" t="s">
        <v>26214</v>
      </c>
      <c r="O8249" s="311" t="s">
        <v>42096</v>
      </c>
      <c r="P8249" s="311">
        <v>5</v>
      </c>
      <c r="Q8249" s="311" t="s">
        <v>34201</v>
      </c>
      <c r="R8249" s="311" t="s">
        <v>25821</v>
      </c>
      <c r="S8249" s="311" t="s">
        <v>26197</v>
      </c>
      <c r="T8249" s="311"/>
      <c r="U8249" s="311" t="s">
        <v>26198</v>
      </c>
      <c r="V8249" s="311" t="s">
        <v>26204</v>
      </c>
      <c r="AA8249" s="97" t="str">
        <v>WATTS000.1UC</v>
      </c>
    </row>
    <row r="8250" spans="1:27" s="97" customFormat="1" ht="15" customHeight="1" x14ac:dyDescent="0.35">
      <c r="A8250" s="311" t="s">
        <v>24455</v>
      </c>
      <c r="B8250" s="311" t="s">
        <v>24454</v>
      </c>
      <c r="C8250" s="311" t="s">
        <v>24456</v>
      </c>
      <c r="D8250" s="311" t="s">
        <v>24457</v>
      </c>
      <c r="E8250" s="311"/>
      <c r="F8250" s="311" t="s">
        <v>44</v>
      </c>
      <c r="G8250" s="311"/>
      <c r="H8250" s="311">
        <v>3</v>
      </c>
      <c r="I8250" s="311">
        <v>3.39</v>
      </c>
      <c r="J8250" s="311" t="s">
        <v>45</v>
      </c>
      <c r="K8250" s="311">
        <v>35.624090000000002</v>
      </c>
      <c r="L8250" s="311">
        <v>-84.762699999999995</v>
      </c>
      <c r="M8250" s="318" t="s">
        <v>38386</v>
      </c>
      <c r="N8250" s="311" t="s">
        <v>29084</v>
      </c>
      <c r="O8250" s="311" t="s">
        <v>43204</v>
      </c>
      <c r="P8250" s="311">
        <v>3</v>
      </c>
      <c r="Q8250" s="311" t="s">
        <v>34202</v>
      </c>
      <c r="R8250" s="311" t="s">
        <v>25802</v>
      </c>
      <c r="S8250" s="311" t="s">
        <v>26197</v>
      </c>
      <c r="T8250" s="311"/>
      <c r="U8250" s="311" t="s">
        <v>26198</v>
      </c>
      <c r="V8250" s="311" t="s">
        <v>26204</v>
      </c>
      <c r="AA8250" s="97" t="str">
        <v>WATTS003.0ME</v>
      </c>
    </row>
    <row r="8251" spans="1:27" s="97" customFormat="1" ht="15" customHeight="1" x14ac:dyDescent="0.35">
      <c r="A8251" s="311" t="s">
        <v>24459</v>
      </c>
      <c r="B8251" s="311" t="s">
        <v>24458</v>
      </c>
      <c r="C8251" s="311" t="s">
        <v>24460</v>
      </c>
      <c r="D8251" s="311" t="s">
        <v>24461</v>
      </c>
      <c r="E8251" s="311"/>
      <c r="F8251" s="311" t="s">
        <v>29086</v>
      </c>
      <c r="G8251" s="311"/>
      <c r="H8251" s="311">
        <v>0.1</v>
      </c>
      <c r="I8251" s="311">
        <v>2.35</v>
      </c>
      <c r="J8251" s="311" t="s">
        <v>253</v>
      </c>
      <c r="K8251" s="311">
        <v>36.522599999999997</v>
      </c>
      <c r="L8251" s="311">
        <v>-86.471819999999994</v>
      </c>
      <c r="M8251" s="318" t="s">
        <v>38456</v>
      </c>
      <c r="N8251" s="311" t="s">
        <v>26335</v>
      </c>
      <c r="O8251" s="311" t="s">
        <v>43270</v>
      </c>
      <c r="P8251" s="311">
        <v>4</v>
      </c>
      <c r="Q8251" s="311" t="s">
        <v>34203</v>
      </c>
      <c r="R8251" s="311" t="s">
        <v>25829</v>
      </c>
      <c r="S8251" s="311" t="s">
        <v>26197</v>
      </c>
      <c r="T8251" s="311"/>
      <c r="U8251" s="311" t="s">
        <v>26198</v>
      </c>
      <c r="V8251" s="311" t="s">
        <v>26199</v>
      </c>
      <c r="AA8251" s="97" t="str">
        <v>WATTW000.1SR</v>
      </c>
    </row>
    <row r="8252" spans="1:27" s="97" customFormat="1" ht="15" customHeight="1" x14ac:dyDescent="0.35">
      <c r="A8252" s="311" t="s">
        <v>24463</v>
      </c>
      <c r="B8252" s="311" t="s">
        <v>24462</v>
      </c>
      <c r="C8252" s="311" t="s">
        <v>24464</v>
      </c>
      <c r="D8252" s="311" t="s">
        <v>24465</v>
      </c>
      <c r="E8252" s="311"/>
      <c r="F8252" s="311" t="s">
        <v>29089</v>
      </c>
      <c r="G8252" s="311"/>
      <c r="H8252" s="311">
        <v>0.5</v>
      </c>
      <c r="I8252" s="311">
        <v>1.3</v>
      </c>
      <c r="J8252" s="311" t="s">
        <v>13948</v>
      </c>
      <c r="K8252" s="311">
        <v>34.979909999999997</v>
      </c>
      <c r="L8252" s="311">
        <v>-85.421779999999998</v>
      </c>
      <c r="M8252" s="318" t="s">
        <v>38386</v>
      </c>
      <c r="N8252" s="311" t="s">
        <v>29084</v>
      </c>
      <c r="O8252" s="311" t="s">
        <v>42648</v>
      </c>
      <c r="P8252" s="311">
        <v>4</v>
      </c>
      <c r="Q8252" s="311" t="s">
        <v>28720</v>
      </c>
      <c r="R8252" s="311" t="s">
        <v>25802</v>
      </c>
      <c r="S8252" s="311" t="s">
        <v>27200</v>
      </c>
      <c r="T8252" s="311"/>
      <c r="U8252" s="311" t="s">
        <v>26198</v>
      </c>
      <c r="V8252" s="311" t="s">
        <v>26204</v>
      </c>
      <c r="AA8252" s="97" t="str">
        <v>WAUHA000.5_GA</v>
      </c>
    </row>
    <row r="8253" spans="1:27" s="97" customFormat="1" ht="15" customHeight="1" x14ac:dyDescent="0.35">
      <c r="A8253" s="311" t="s">
        <v>24467</v>
      </c>
      <c r="B8253" s="311" t="s">
        <v>24466</v>
      </c>
      <c r="C8253" s="311" t="s">
        <v>24468</v>
      </c>
      <c r="D8253" s="311" t="s">
        <v>24469</v>
      </c>
      <c r="E8253" s="311"/>
      <c r="F8253" s="311" t="s">
        <v>27</v>
      </c>
      <c r="G8253" s="311"/>
      <c r="H8253" s="311">
        <v>1.1000000000000001</v>
      </c>
      <c r="I8253" s="311">
        <v>27.45</v>
      </c>
      <c r="J8253" s="311" t="s">
        <v>919</v>
      </c>
      <c r="K8253" s="311">
        <v>35.354999999999997</v>
      </c>
      <c r="L8253" s="311">
        <v>-89.671400000000006</v>
      </c>
      <c r="M8253" s="318" t="s">
        <v>38427</v>
      </c>
      <c r="N8253" s="311" t="s">
        <v>26281</v>
      </c>
      <c r="O8253" s="311" t="s">
        <v>43408</v>
      </c>
      <c r="P8253" s="311">
        <v>2</v>
      </c>
      <c r="Q8253" s="311" t="s">
        <v>28721</v>
      </c>
      <c r="R8253" s="311" t="s">
        <v>25828</v>
      </c>
      <c r="S8253" s="311" t="s">
        <v>26197</v>
      </c>
      <c r="T8253" s="311"/>
      <c r="U8253" s="311" t="s">
        <v>26198</v>
      </c>
      <c r="V8253" s="311" t="s">
        <v>26199</v>
      </c>
      <c r="W8253" s="97" t="s">
        <v>24470</v>
      </c>
      <c r="X8253" s="97" t="s">
        <v>36293</v>
      </c>
      <c r="AA8253" s="97" t="str">
        <v>WBEAV1C1.1SH</v>
      </c>
    </row>
    <row r="8254" spans="1:27" s="97" customFormat="1" ht="15" customHeight="1" x14ac:dyDescent="0.35">
      <c r="A8254" s="311" t="s">
        <v>24472</v>
      </c>
      <c r="B8254" s="311" t="s">
        <v>24471</v>
      </c>
      <c r="C8254" s="311" t="s">
        <v>24468</v>
      </c>
      <c r="D8254" s="311" t="s">
        <v>24473</v>
      </c>
      <c r="E8254" s="311"/>
      <c r="F8254" s="311" t="s">
        <v>27</v>
      </c>
      <c r="G8254" s="311"/>
      <c r="H8254" s="311">
        <v>4.7</v>
      </c>
      <c r="I8254" s="311">
        <v>16.2</v>
      </c>
      <c r="J8254" s="311" t="s">
        <v>919</v>
      </c>
      <c r="K8254" s="311">
        <v>35.38429</v>
      </c>
      <c r="L8254" s="311">
        <v>-89.715850000000003</v>
      </c>
      <c r="M8254" s="318" t="s">
        <v>38427</v>
      </c>
      <c r="N8254" s="311" t="s">
        <v>26281</v>
      </c>
      <c r="O8254" s="311" t="s">
        <v>43408</v>
      </c>
      <c r="P8254" s="311">
        <v>2</v>
      </c>
      <c r="Q8254" s="311" t="s">
        <v>28721</v>
      </c>
      <c r="R8254" s="311" t="s">
        <v>25828</v>
      </c>
      <c r="S8254" s="311" t="s">
        <v>26197</v>
      </c>
      <c r="T8254" s="311"/>
      <c r="U8254" s="311" t="s">
        <v>26198</v>
      </c>
      <c r="V8254" s="311" t="s">
        <v>26199</v>
      </c>
      <c r="X8254" s="97" t="s">
        <v>34204</v>
      </c>
      <c r="AA8254" s="97" t="str">
        <v>WBEAV1C4.7SH</v>
      </c>
    </row>
    <row r="8255" spans="1:27" s="97" customFormat="1" ht="15" customHeight="1" x14ac:dyDescent="0.35">
      <c r="A8255" s="311" t="s">
        <v>24475</v>
      </c>
      <c r="B8255" s="311" t="s">
        <v>24474</v>
      </c>
      <c r="C8255" s="311" t="s">
        <v>24476</v>
      </c>
      <c r="D8255" s="311" t="s">
        <v>24477</v>
      </c>
      <c r="E8255" s="311"/>
      <c r="F8255" s="311" t="s">
        <v>75</v>
      </c>
      <c r="G8255" s="311"/>
      <c r="H8255" s="311">
        <v>0.1</v>
      </c>
      <c r="I8255" s="311">
        <v>2.7</v>
      </c>
      <c r="J8255" s="311" t="s">
        <v>277</v>
      </c>
      <c r="K8255" s="311">
        <v>36.010399999999997</v>
      </c>
      <c r="L8255" s="311">
        <v>-86.605530000000002</v>
      </c>
      <c r="M8255" s="318" t="s">
        <v>38401</v>
      </c>
      <c r="N8255" s="311" t="s">
        <v>26226</v>
      </c>
      <c r="O8255" s="311" t="s">
        <v>42859</v>
      </c>
      <c r="P8255" s="311">
        <v>2</v>
      </c>
      <c r="Q8255" s="311" t="s">
        <v>28722</v>
      </c>
      <c r="R8255" s="311" t="s">
        <v>25829</v>
      </c>
      <c r="S8255" s="311" t="s">
        <v>26197</v>
      </c>
      <c r="T8255" s="311"/>
      <c r="U8255" s="311" t="s">
        <v>26198</v>
      </c>
      <c r="V8255" s="311" t="s">
        <v>26199</v>
      </c>
      <c r="X8255" s="97" t="s">
        <v>31965</v>
      </c>
      <c r="AA8255" s="97" t="str">
        <v>WBHUR000.1DA</v>
      </c>
    </row>
    <row r="8256" spans="1:27" s="97" customFormat="1" ht="15" customHeight="1" x14ac:dyDescent="0.35">
      <c r="A8256" s="97" t="s">
        <v>40481</v>
      </c>
      <c r="B8256" s="97" t="s">
        <v>40482</v>
      </c>
      <c r="C8256" s="97" t="s">
        <v>24476</v>
      </c>
      <c r="D8256" s="97" t="s">
        <v>40483</v>
      </c>
      <c r="F8256" s="97" t="s">
        <v>75</v>
      </c>
      <c r="H8256" s="98">
        <v>0.5</v>
      </c>
      <c r="I8256" s="98">
        <v>2.2000000000000002</v>
      </c>
      <c r="J8256" s="97" t="s">
        <v>277</v>
      </c>
      <c r="K8256" s="98">
        <v>36.009689999999999</v>
      </c>
      <c r="L8256" s="98">
        <v>-86.613129999999998</v>
      </c>
      <c r="M8256" s="98" t="s">
        <v>38401</v>
      </c>
      <c r="N8256" s="97" t="s">
        <v>26226</v>
      </c>
      <c r="O8256" s="97" t="s">
        <v>40484</v>
      </c>
      <c r="P8256" s="98">
        <v>2</v>
      </c>
      <c r="Q8256" s="97" t="s">
        <v>28722</v>
      </c>
      <c r="R8256" s="97" t="s">
        <v>25829</v>
      </c>
      <c r="S8256" s="97" t="s">
        <v>26197</v>
      </c>
      <c r="U8256" s="97" t="s">
        <v>26198</v>
      </c>
      <c r="V8256" s="97" t="s">
        <v>26199</v>
      </c>
      <c r="AA8256" s="97" t="str">
        <v>WBHUR000.5DA</v>
      </c>
    </row>
    <row r="8257" spans="1:27" s="97" customFormat="1" ht="15" customHeight="1" x14ac:dyDescent="0.35">
      <c r="A8257" s="311" t="s">
        <v>24479</v>
      </c>
      <c r="B8257" s="311" t="s">
        <v>24478</v>
      </c>
      <c r="C8257" s="311" t="s">
        <v>24480</v>
      </c>
      <c r="D8257" s="311" t="s">
        <v>36294</v>
      </c>
      <c r="E8257" s="311"/>
      <c r="F8257" s="311" t="s">
        <v>29086</v>
      </c>
      <c r="G8257" s="311"/>
      <c r="H8257" s="311">
        <v>0.1</v>
      </c>
      <c r="I8257" s="311">
        <v>37.53</v>
      </c>
      <c r="J8257" s="311" t="s">
        <v>1870</v>
      </c>
      <c r="K8257" s="311">
        <v>36.24136</v>
      </c>
      <c r="L8257" s="311">
        <v>-85.572400000000002</v>
      </c>
      <c r="M8257" s="318" t="s">
        <v>38458</v>
      </c>
      <c r="N8257" s="311" t="s">
        <v>26340</v>
      </c>
      <c r="O8257" s="311" t="s">
        <v>42769</v>
      </c>
      <c r="P8257" s="311">
        <v>5</v>
      </c>
      <c r="Q8257" s="311" t="s">
        <v>30214</v>
      </c>
      <c r="R8257" s="311" t="s">
        <v>25812</v>
      </c>
      <c r="S8257" s="311" t="s">
        <v>26197</v>
      </c>
      <c r="T8257" s="311"/>
      <c r="U8257" s="311" t="s">
        <v>26198</v>
      </c>
      <c r="V8257" s="311" t="s">
        <v>26199</v>
      </c>
      <c r="X8257" s="97" t="s">
        <v>36295</v>
      </c>
      <c r="AA8257" s="97" t="str">
        <v>WBLAC000.1JA</v>
      </c>
    </row>
    <row r="8258" spans="1:27" s="97" customFormat="1" ht="15" customHeight="1" x14ac:dyDescent="0.35">
      <c r="A8258" s="311" t="s">
        <v>24482</v>
      </c>
      <c r="B8258" s="311" t="s">
        <v>24481</v>
      </c>
      <c r="C8258" s="311" t="s">
        <v>24480</v>
      </c>
      <c r="D8258" s="311" t="s">
        <v>24483</v>
      </c>
      <c r="E8258" s="311"/>
      <c r="F8258" s="311" t="s">
        <v>29086</v>
      </c>
      <c r="G8258" s="311"/>
      <c r="H8258" s="311">
        <v>2.2000000000000002</v>
      </c>
      <c r="I8258" s="311">
        <v>20.98</v>
      </c>
      <c r="J8258" s="311" t="s">
        <v>614</v>
      </c>
      <c r="K8258" s="311">
        <v>36.221944000000001</v>
      </c>
      <c r="L8258" s="311">
        <v>-85.573888999999994</v>
      </c>
      <c r="M8258" s="318" t="s">
        <v>38458</v>
      </c>
      <c r="N8258" s="311" t="s">
        <v>26340</v>
      </c>
      <c r="O8258" s="311" t="s">
        <v>42769</v>
      </c>
      <c r="P8258" s="311">
        <v>5</v>
      </c>
      <c r="Q8258" s="311" t="s">
        <v>28723</v>
      </c>
      <c r="R8258" s="311" t="s">
        <v>25812</v>
      </c>
      <c r="S8258" s="311" t="s">
        <v>26197</v>
      </c>
      <c r="T8258" s="311"/>
      <c r="U8258" s="311" t="s">
        <v>26198</v>
      </c>
      <c r="V8258" s="311" t="s">
        <v>26199</v>
      </c>
      <c r="AA8258" s="97" t="str">
        <v>WBLAC002.2PU</v>
      </c>
    </row>
    <row r="8259" spans="1:27" s="97" customFormat="1" ht="15" customHeight="1" x14ac:dyDescent="0.35">
      <c r="A8259" s="311" t="s">
        <v>24485</v>
      </c>
      <c r="B8259" s="311" t="s">
        <v>24484</v>
      </c>
      <c r="C8259" s="311" t="s">
        <v>24486</v>
      </c>
      <c r="D8259" s="311" t="s">
        <v>24487</v>
      </c>
      <c r="E8259" s="311"/>
      <c r="F8259" s="311" t="s">
        <v>33</v>
      </c>
      <c r="G8259" s="311"/>
      <c r="H8259" s="311">
        <v>0.6</v>
      </c>
      <c r="I8259" s="311">
        <v>11.69</v>
      </c>
      <c r="J8259" s="311" t="s">
        <v>1391</v>
      </c>
      <c r="K8259" s="311">
        <v>35.338332999999999</v>
      </c>
      <c r="L8259" s="311">
        <v>-86.666667000000004</v>
      </c>
      <c r="M8259" s="318" t="s">
        <v>38457</v>
      </c>
      <c r="N8259" s="311" t="s">
        <v>26336</v>
      </c>
      <c r="O8259" s="311" t="s">
        <v>42211</v>
      </c>
      <c r="P8259" s="311">
        <v>2</v>
      </c>
      <c r="Q8259" s="311" t="s">
        <v>34205</v>
      </c>
      <c r="R8259" s="311" t="s">
        <v>25808</v>
      </c>
      <c r="S8259" s="311" t="s">
        <v>26197</v>
      </c>
      <c r="T8259" s="311"/>
      <c r="U8259" s="311" t="s">
        <v>26198</v>
      </c>
      <c r="V8259" s="311" t="s">
        <v>26199</v>
      </c>
      <c r="AA8259" s="97" t="str">
        <v>WCANE000.6ML</v>
      </c>
    </row>
    <row r="8260" spans="1:27" s="97" customFormat="1" ht="15" customHeight="1" x14ac:dyDescent="0.35">
      <c r="A8260" s="311" t="s">
        <v>24489</v>
      </c>
      <c r="B8260" s="311" t="s">
        <v>24488</v>
      </c>
      <c r="C8260" s="311" t="s">
        <v>24490</v>
      </c>
      <c r="D8260" s="311" t="s">
        <v>24491</v>
      </c>
      <c r="E8260" s="311"/>
      <c r="F8260" s="311" t="s">
        <v>44</v>
      </c>
      <c r="G8260" s="311"/>
      <c r="H8260" s="311">
        <v>0.1</v>
      </c>
      <c r="I8260" s="311">
        <v>175</v>
      </c>
      <c r="J8260" s="311" t="s">
        <v>766</v>
      </c>
      <c r="K8260" s="311">
        <v>35.004440000000002</v>
      </c>
      <c r="L8260" s="311">
        <v>-85.199860000000001</v>
      </c>
      <c r="M8260" s="318" t="s">
        <v>38386</v>
      </c>
      <c r="N8260" s="311" t="s">
        <v>29084</v>
      </c>
      <c r="O8260" s="311" t="s">
        <v>43390</v>
      </c>
      <c r="P8260" s="311">
        <v>4</v>
      </c>
      <c r="Q8260" s="311" t="s">
        <v>34206</v>
      </c>
      <c r="R8260" s="311" t="s">
        <v>25802</v>
      </c>
      <c r="S8260" s="311" t="s">
        <v>26197</v>
      </c>
      <c r="T8260" s="311"/>
      <c r="U8260" s="311" t="s">
        <v>26198</v>
      </c>
      <c r="V8260" s="311" t="s">
        <v>26204</v>
      </c>
      <c r="AA8260" s="97" t="str">
        <v>WCHIC000.1HM</v>
      </c>
    </row>
    <row r="8261" spans="1:27" s="97" customFormat="1" ht="15" customHeight="1" x14ac:dyDescent="0.35">
      <c r="A8261" s="311" t="s">
        <v>24493</v>
      </c>
      <c r="B8261" s="311" t="s">
        <v>24492</v>
      </c>
      <c r="C8261" s="311" t="s">
        <v>24490</v>
      </c>
      <c r="D8261" s="311" t="s">
        <v>24494</v>
      </c>
      <c r="E8261" s="311"/>
      <c r="F8261" s="311" t="s">
        <v>44</v>
      </c>
      <c r="G8261" s="311"/>
      <c r="H8261" s="311">
        <v>0.5</v>
      </c>
      <c r="I8261" s="311">
        <v>175</v>
      </c>
      <c r="J8261" s="311" t="s">
        <v>766</v>
      </c>
      <c r="K8261" s="311">
        <v>35.003599999999999</v>
      </c>
      <c r="L8261" s="311">
        <v>-85.204999999999998</v>
      </c>
      <c r="M8261" s="318" t="s">
        <v>38386</v>
      </c>
      <c r="N8261" s="311" t="s">
        <v>29084</v>
      </c>
      <c r="O8261" s="311" t="s">
        <v>43390</v>
      </c>
      <c r="P8261" s="311">
        <v>4</v>
      </c>
      <c r="Q8261" s="311" t="s">
        <v>34206</v>
      </c>
      <c r="R8261" s="311" t="s">
        <v>25802</v>
      </c>
      <c r="S8261" s="311" t="s">
        <v>26197</v>
      </c>
      <c r="T8261" s="311"/>
      <c r="U8261" s="311" t="s">
        <v>26198</v>
      </c>
      <c r="V8261" s="311" t="s">
        <v>26204</v>
      </c>
      <c r="W8261" s="97" t="s">
        <v>36296</v>
      </c>
      <c r="X8261" s="97" t="s">
        <v>34207</v>
      </c>
      <c r="AA8261" s="97" t="str">
        <v>WCHIC000.5HM</v>
      </c>
    </row>
    <row r="8262" spans="1:27" s="97" customFormat="1" ht="15" customHeight="1" x14ac:dyDescent="0.35">
      <c r="A8262" s="311" t="s">
        <v>24496</v>
      </c>
      <c r="B8262" s="311" t="s">
        <v>24495</v>
      </c>
      <c r="C8262" s="311" t="s">
        <v>24490</v>
      </c>
      <c r="D8262" s="311" t="s">
        <v>24497</v>
      </c>
      <c r="E8262" s="311"/>
      <c r="F8262" s="311" t="s">
        <v>44</v>
      </c>
      <c r="G8262" s="311"/>
      <c r="H8262" s="311">
        <v>1.7</v>
      </c>
      <c r="I8262" s="311">
        <v>154.38999999999999</v>
      </c>
      <c r="J8262" s="311" t="s">
        <v>766</v>
      </c>
      <c r="K8262" s="311">
        <v>34.997660000000003</v>
      </c>
      <c r="L8262" s="311">
        <v>-85.200299999999999</v>
      </c>
      <c r="M8262" s="318" t="s">
        <v>38386</v>
      </c>
      <c r="N8262" s="311" t="s">
        <v>29084</v>
      </c>
      <c r="O8262" s="311" t="s">
        <v>43390</v>
      </c>
      <c r="P8262" s="311">
        <v>4</v>
      </c>
      <c r="Q8262" s="311" t="s">
        <v>34206</v>
      </c>
      <c r="R8262" s="311" t="s">
        <v>25802</v>
      </c>
      <c r="S8262" s="311" t="s">
        <v>26197</v>
      </c>
      <c r="T8262" s="311"/>
      <c r="U8262" s="311" t="s">
        <v>26198</v>
      </c>
      <c r="V8262" s="311" t="s">
        <v>26204</v>
      </c>
      <c r="X8262" s="97" t="s">
        <v>36297</v>
      </c>
      <c r="AA8262" s="97" t="str">
        <v>WCHIC001.7HM</v>
      </c>
    </row>
    <row r="8263" spans="1:27" s="97" customFormat="1" ht="15" customHeight="1" x14ac:dyDescent="0.35">
      <c r="A8263" s="311" t="s">
        <v>24499</v>
      </c>
      <c r="B8263" s="311" t="s">
        <v>24498</v>
      </c>
      <c r="C8263" s="311" t="s">
        <v>24490</v>
      </c>
      <c r="D8263" s="311" t="s">
        <v>24500</v>
      </c>
      <c r="E8263" s="311"/>
      <c r="F8263" s="311" t="s">
        <v>44</v>
      </c>
      <c r="G8263" s="311"/>
      <c r="H8263" s="311">
        <v>2.8</v>
      </c>
      <c r="I8263" s="311">
        <v>153.4</v>
      </c>
      <c r="J8263" s="311" t="s">
        <v>766</v>
      </c>
      <c r="K8263" s="311">
        <v>34.989159999999998</v>
      </c>
      <c r="L8263" s="311">
        <v>-85.194940000000003</v>
      </c>
      <c r="M8263" s="318" t="s">
        <v>38386</v>
      </c>
      <c r="N8263" s="311" t="s">
        <v>29084</v>
      </c>
      <c r="O8263" s="311" t="s">
        <v>43390</v>
      </c>
      <c r="P8263" s="311">
        <v>4</v>
      </c>
      <c r="Q8263" s="311" t="s">
        <v>34206</v>
      </c>
      <c r="R8263" s="311" t="s">
        <v>25802</v>
      </c>
      <c r="S8263" s="311" t="s">
        <v>26197</v>
      </c>
      <c r="T8263" s="311"/>
      <c r="U8263" s="311" t="s">
        <v>26198</v>
      </c>
      <c r="V8263" s="311" t="s">
        <v>26204</v>
      </c>
      <c r="W8263" s="97" t="s">
        <v>43409</v>
      </c>
      <c r="X8263" s="97" t="s">
        <v>34208</v>
      </c>
      <c r="AA8263" s="97" t="str">
        <v>WCHIC002.8HM</v>
      </c>
    </row>
    <row r="8264" spans="1:27" s="97" customFormat="1" ht="15" customHeight="1" x14ac:dyDescent="0.35">
      <c r="A8264" s="311" t="s">
        <v>24502</v>
      </c>
      <c r="B8264" s="311" t="s">
        <v>24501</v>
      </c>
      <c r="C8264" s="311" t="s">
        <v>24503</v>
      </c>
      <c r="D8264" s="311" t="s">
        <v>24504</v>
      </c>
      <c r="E8264" s="311"/>
      <c r="F8264" s="311" t="s">
        <v>27</v>
      </c>
      <c r="G8264" s="311"/>
      <c r="H8264" s="311">
        <v>1</v>
      </c>
      <c r="I8264" s="311"/>
      <c r="J8264" s="311" t="s">
        <v>919</v>
      </c>
      <c r="K8264" s="311">
        <v>35.182899999999997</v>
      </c>
      <c r="L8264" s="311">
        <v>-89.972430000000003</v>
      </c>
      <c r="M8264" s="318" t="s">
        <v>38390</v>
      </c>
      <c r="N8264" s="311" t="s">
        <v>26218</v>
      </c>
      <c r="O8264" s="311" t="s">
        <v>43113</v>
      </c>
      <c r="P8264" s="311">
        <v>3</v>
      </c>
      <c r="Q8264" s="311" t="s">
        <v>34209</v>
      </c>
      <c r="R8264" s="311" t="s">
        <v>25828</v>
      </c>
      <c r="S8264" s="311" t="s">
        <v>26197</v>
      </c>
      <c r="T8264" s="311" t="s">
        <v>28724</v>
      </c>
      <c r="U8264" s="311" t="s">
        <v>630</v>
      </c>
      <c r="V8264" s="311" t="s">
        <v>26199</v>
      </c>
      <c r="X8264" s="97" t="s">
        <v>34210</v>
      </c>
      <c r="AA8264" s="97" t="str">
        <v>WDREDGE1SH</v>
      </c>
    </row>
    <row r="8265" spans="1:27" s="97" customFormat="1" ht="15" customHeight="1" x14ac:dyDescent="0.35">
      <c r="A8265" s="311" t="s">
        <v>24506</v>
      </c>
      <c r="B8265" s="311" t="s">
        <v>24505</v>
      </c>
      <c r="C8265" s="311" t="s">
        <v>24507</v>
      </c>
      <c r="D8265" s="311" t="s">
        <v>24508</v>
      </c>
      <c r="E8265" s="311"/>
      <c r="F8265" s="311" t="s">
        <v>75</v>
      </c>
      <c r="G8265" s="311"/>
      <c r="H8265" s="311">
        <v>0.2</v>
      </c>
      <c r="I8265" s="311">
        <v>15.47</v>
      </c>
      <c r="J8265" s="311" t="s">
        <v>76</v>
      </c>
      <c r="K8265" s="311">
        <v>35.596020000000003</v>
      </c>
      <c r="L8265" s="311">
        <v>-86.586799999999997</v>
      </c>
      <c r="M8265" s="318" t="s">
        <v>38389</v>
      </c>
      <c r="N8265" s="311" t="s">
        <v>26217</v>
      </c>
      <c r="O8265" s="311" t="s">
        <v>43407</v>
      </c>
      <c r="P8265" s="311">
        <v>4</v>
      </c>
      <c r="Q8265" s="311" t="s">
        <v>34211</v>
      </c>
      <c r="R8265" s="311" t="s">
        <v>25808</v>
      </c>
      <c r="S8265" s="311" t="s">
        <v>26197</v>
      </c>
      <c r="T8265" s="311"/>
      <c r="U8265" s="311" t="s">
        <v>26198</v>
      </c>
      <c r="V8265" s="311" t="s">
        <v>26199</v>
      </c>
      <c r="X8265" s="97" t="s">
        <v>34212</v>
      </c>
      <c r="AA8265" s="97" t="str">
        <v>WEAKL000.2BE</v>
      </c>
    </row>
    <row r="8266" spans="1:27" s="97" customFormat="1" ht="15" customHeight="1" x14ac:dyDescent="0.35">
      <c r="A8266" s="311" t="s">
        <v>24510</v>
      </c>
      <c r="B8266" s="311" t="s">
        <v>24509</v>
      </c>
      <c r="C8266" s="311" t="s">
        <v>24511</v>
      </c>
      <c r="D8266" s="311" t="s">
        <v>24512</v>
      </c>
      <c r="E8266" s="311"/>
      <c r="F8266" s="311" t="s">
        <v>33</v>
      </c>
      <c r="G8266" s="311"/>
      <c r="H8266" s="311">
        <v>0.6</v>
      </c>
      <c r="I8266" s="311">
        <v>71.84</v>
      </c>
      <c r="J8266" s="311" t="s">
        <v>53</v>
      </c>
      <c r="K8266" s="311">
        <v>35.226730000000003</v>
      </c>
      <c r="L8266" s="311">
        <v>-87.115129999999994</v>
      </c>
      <c r="M8266" s="318" t="s">
        <v>38385</v>
      </c>
      <c r="N8266" s="311" t="s">
        <v>26213</v>
      </c>
      <c r="O8266" s="311" t="s">
        <v>42785</v>
      </c>
      <c r="P8266" s="311">
        <v>2</v>
      </c>
      <c r="Q8266" s="311" t="s">
        <v>28725</v>
      </c>
      <c r="R8266" s="311" t="s">
        <v>25808</v>
      </c>
      <c r="S8266" s="311" t="s">
        <v>26197</v>
      </c>
      <c r="T8266" s="311"/>
      <c r="U8266" s="311" t="s">
        <v>26198</v>
      </c>
      <c r="V8266" s="311" t="s">
        <v>26199</v>
      </c>
      <c r="W8266" s="97" t="s">
        <v>24513</v>
      </c>
      <c r="X8266" s="97" t="s">
        <v>34213</v>
      </c>
      <c r="AA8266" s="97" t="str">
        <v>WEAKL000.6GS</v>
      </c>
    </row>
    <row r="8267" spans="1:27" s="97" customFormat="1" ht="15" customHeight="1" x14ac:dyDescent="0.35">
      <c r="A8267" s="311" t="s">
        <v>24515</v>
      </c>
      <c r="B8267" s="311" t="s">
        <v>24514</v>
      </c>
      <c r="C8267" s="311" t="s">
        <v>24507</v>
      </c>
      <c r="D8267" s="311" t="s">
        <v>13235</v>
      </c>
      <c r="E8267" s="311"/>
      <c r="F8267" s="311" t="s">
        <v>75</v>
      </c>
      <c r="G8267" s="311"/>
      <c r="H8267" s="311">
        <v>1.7</v>
      </c>
      <c r="I8267" s="311">
        <v>13.34</v>
      </c>
      <c r="J8267" s="311" t="s">
        <v>76</v>
      </c>
      <c r="K8267" s="311">
        <v>35.614809999999999</v>
      </c>
      <c r="L8267" s="311">
        <v>-86.582899999999995</v>
      </c>
      <c r="M8267" s="318" t="s">
        <v>38389</v>
      </c>
      <c r="N8267" s="311" t="s">
        <v>26217</v>
      </c>
      <c r="O8267" s="311" t="s">
        <v>43407</v>
      </c>
      <c r="P8267" s="311">
        <v>4</v>
      </c>
      <c r="Q8267" s="311" t="s">
        <v>34211</v>
      </c>
      <c r="R8267" s="311" t="s">
        <v>25808</v>
      </c>
      <c r="S8267" s="311" t="s">
        <v>26197</v>
      </c>
      <c r="T8267" s="311"/>
      <c r="U8267" s="311" t="s">
        <v>26198</v>
      </c>
      <c r="V8267" s="311" t="s">
        <v>26199</v>
      </c>
      <c r="X8267" s="97" t="s">
        <v>34214</v>
      </c>
      <c r="AA8267" s="97" t="str">
        <v>WEAKL001.7BE</v>
      </c>
    </row>
    <row r="8268" spans="1:27" s="97" customFormat="1" ht="15" customHeight="1" x14ac:dyDescent="0.35">
      <c r="A8268" s="311" t="s">
        <v>24517</v>
      </c>
      <c r="B8268" s="311" t="s">
        <v>24516</v>
      </c>
      <c r="C8268" s="311" t="s">
        <v>24511</v>
      </c>
      <c r="D8268" s="311" t="s">
        <v>24518</v>
      </c>
      <c r="E8268" s="311"/>
      <c r="F8268" s="311" t="s">
        <v>33</v>
      </c>
      <c r="G8268" s="311"/>
      <c r="H8268" s="311">
        <v>3.4</v>
      </c>
      <c r="I8268" s="311">
        <v>39.659999999999997</v>
      </c>
      <c r="J8268" s="311" t="s">
        <v>53</v>
      </c>
      <c r="K8268" s="311">
        <v>35.241100000000003</v>
      </c>
      <c r="L8268" s="311">
        <v>-87.153400000000005</v>
      </c>
      <c r="M8268" s="318" t="s">
        <v>38385</v>
      </c>
      <c r="N8268" s="311" t="s">
        <v>26213</v>
      </c>
      <c r="O8268" s="311" t="s">
        <v>42785</v>
      </c>
      <c r="P8268" s="311">
        <v>2</v>
      </c>
      <c r="Q8268" s="311" t="s">
        <v>28725</v>
      </c>
      <c r="R8268" s="311" t="s">
        <v>25808</v>
      </c>
      <c r="S8268" s="311" t="s">
        <v>26197</v>
      </c>
      <c r="T8268" s="311"/>
      <c r="U8268" s="311" t="s">
        <v>26198</v>
      </c>
      <c r="V8268" s="311" t="s">
        <v>26199</v>
      </c>
      <c r="AA8268" s="97" t="str">
        <v>WEAKL003.4GS</v>
      </c>
    </row>
    <row r="8269" spans="1:27" s="97" customFormat="1" ht="15" customHeight="1" x14ac:dyDescent="0.35">
      <c r="A8269" s="311" t="s">
        <v>24520</v>
      </c>
      <c r="B8269" s="311" t="s">
        <v>24519</v>
      </c>
      <c r="C8269" s="311" t="s">
        <v>24507</v>
      </c>
      <c r="D8269" s="311" t="s">
        <v>24521</v>
      </c>
      <c r="E8269" s="311"/>
      <c r="F8269" s="311" t="s">
        <v>75</v>
      </c>
      <c r="G8269" s="311"/>
      <c r="H8269" s="311">
        <v>4.8</v>
      </c>
      <c r="I8269" s="311">
        <v>6.45</v>
      </c>
      <c r="J8269" s="311" t="s">
        <v>76</v>
      </c>
      <c r="K8269" s="311">
        <v>35.636060000000001</v>
      </c>
      <c r="L8269" s="311">
        <v>-86.550399999999996</v>
      </c>
      <c r="M8269" s="318" t="s">
        <v>38389</v>
      </c>
      <c r="N8269" s="311" t="s">
        <v>26217</v>
      </c>
      <c r="O8269" s="311" t="s">
        <v>43407</v>
      </c>
      <c r="P8269" s="311">
        <v>4</v>
      </c>
      <c r="Q8269" s="311" t="s">
        <v>34215</v>
      </c>
      <c r="R8269" s="311" t="s">
        <v>25808</v>
      </c>
      <c r="S8269" s="311" t="s">
        <v>26197</v>
      </c>
      <c r="T8269" s="311"/>
      <c r="U8269" s="311" t="s">
        <v>26198</v>
      </c>
      <c r="V8269" s="311" t="s">
        <v>26199</v>
      </c>
      <c r="W8269" s="97" t="s">
        <v>24522</v>
      </c>
      <c r="X8269" s="97" t="s">
        <v>36298</v>
      </c>
      <c r="AA8269" s="97" t="str">
        <v>WEAKL004.8BE</v>
      </c>
    </row>
    <row r="8270" spans="1:27" s="97" customFormat="1" ht="15" customHeight="1" x14ac:dyDescent="0.35">
      <c r="A8270" s="311" t="s">
        <v>24524</v>
      </c>
      <c r="B8270" s="311" t="s">
        <v>24523</v>
      </c>
      <c r="C8270" s="311" t="s">
        <v>24525</v>
      </c>
      <c r="D8270" s="311" t="s">
        <v>24526</v>
      </c>
      <c r="E8270" s="311"/>
      <c r="F8270" s="311" t="s">
        <v>29083</v>
      </c>
      <c r="G8270" s="311"/>
      <c r="H8270" s="311">
        <v>0.3</v>
      </c>
      <c r="I8270" s="311">
        <v>47</v>
      </c>
      <c r="J8270" s="311" t="s">
        <v>942</v>
      </c>
      <c r="K8270" s="311">
        <v>35.213000000000001</v>
      </c>
      <c r="L8270" s="311">
        <v>-87.959100000000007</v>
      </c>
      <c r="M8270" s="318" t="s">
        <v>38402</v>
      </c>
      <c r="N8270" s="311" t="s">
        <v>26242</v>
      </c>
      <c r="O8270" s="311" t="s">
        <v>43310</v>
      </c>
      <c r="P8270" s="311">
        <v>3</v>
      </c>
      <c r="Q8270" s="311" t="s">
        <v>34216</v>
      </c>
      <c r="R8270" s="311" t="s">
        <v>25808</v>
      </c>
      <c r="S8270" s="311" t="s">
        <v>26197</v>
      </c>
      <c r="T8270" s="311"/>
      <c r="U8270" s="311" t="s">
        <v>26198</v>
      </c>
      <c r="V8270" s="311" t="s">
        <v>26199</v>
      </c>
      <c r="W8270" s="97" t="s">
        <v>36299</v>
      </c>
      <c r="AA8270" s="97" t="str">
        <v>WEATH000.3WE</v>
      </c>
    </row>
    <row r="8271" spans="1:27" s="97" customFormat="1" ht="15" customHeight="1" x14ac:dyDescent="0.35">
      <c r="A8271" s="311" t="s">
        <v>24528</v>
      </c>
      <c r="B8271" s="311" t="s">
        <v>24527</v>
      </c>
      <c r="C8271" s="311" t="s">
        <v>24529</v>
      </c>
      <c r="D8271" s="311" t="s">
        <v>24530</v>
      </c>
      <c r="E8271" s="311"/>
      <c r="F8271" s="311" t="s">
        <v>28994</v>
      </c>
      <c r="G8271" s="311"/>
      <c r="H8271" s="311">
        <v>0.6</v>
      </c>
      <c r="I8271" s="311">
        <v>2.2599999999999998</v>
      </c>
      <c r="J8271" s="311" t="s">
        <v>285</v>
      </c>
      <c r="K8271" s="311">
        <v>34.992049999999999</v>
      </c>
      <c r="L8271" s="311">
        <v>-84.894189999999995</v>
      </c>
      <c r="M8271" s="318" t="s">
        <v>38558</v>
      </c>
      <c r="N8271" s="311" t="s">
        <v>26436</v>
      </c>
      <c r="O8271" s="311" t="s">
        <v>43156</v>
      </c>
      <c r="P8271" s="311">
        <v>1</v>
      </c>
      <c r="Q8271" s="311" t="s">
        <v>34217</v>
      </c>
      <c r="R8271" s="311" t="s">
        <v>25802</v>
      </c>
      <c r="S8271" s="311" t="s">
        <v>26197</v>
      </c>
      <c r="T8271" s="311"/>
      <c r="U8271" s="311" t="s">
        <v>26198</v>
      </c>
      <c r="V8271" s="311" t="s">
        <v>26204</v>
      </c>
      <c r="AA8271" s="97" t="str">
        <v>WEATH000.6BR</v>
      </c>
    </row>
    <row r="8272" spans="1:27" s="97" customFormat="1" ht="15" customHeight="1" x14ac:dyDescent="0.35">
      <c r="A8272" s="311" t="s">
        <v>24532</v>
      </c>
      <c r="B8272" s="311" t="s">
        <v>24531</v>
      </c>
      <c r="C8272" s="311" t="s">
        <v>24525</v>
      </c>
      <c r="D8272" s="311" t="s">
        <v>24533</v>
      </c>
      <c r="E8272" s="311"/>
      <c r="F8272" s="311" t="s">
        <v>29083</v>
      </c>
      <c r="G8272" s="311"/>
      <c r="H8272" s="311">
        <v>3.7</v>
      </c>
      <c r="I8272" s="311">
        <v>41.45</v>
      </c>
      <c r="J8272" s="311" t="s">
        <v>942</v>
      </c>
      <c r="K8272" s="311">
        <v>35.174480000000003</v>
      </c>
      <c r="L8272" s="311">
        <v>-87.943240000000003</v>
      </c>
      <c r="M8272" s="318" t="s">
        <v>38402</v>
      </c>
      <c r="N8272" s="311" t="s">
        <v>26242</v>
      </c>
      <c r="O8272" s="311" t="s">
        <v>43310</v>
      </c>
      <c r="P8272" s="311">
        <v>3</v>
      </c>
      <c r="Q8272" s="311" t="s">
        <v>34216</v>
      </c>
      <c r="R8272" s="311" t="s">
        <v>25808</v>
      </c>
      <c r="S8272" s="311" t="s">
        <v>26197</v>
      </c>
      <c r="T8272" s="311"/>
      <c r="U8272" s="311" t="s">
        <v>26198</v>
      </c>
      <c r="V8272" s="311" t="s">
        <v>26199</v>
      </c>
      <c r="W8272" s="97" t="s">
        <v>24534</v>
      </c>
      <c r="X8272" s="97" t="s">
        <v>36300</v>
      </c>
      <c r="AA8272" s="97" t="str">
        <v>WEATH003.7WE</v>
      </c>
    </row>
    <row r="8273" spans="1:27" s="97" customFormat="1" ht="15" customHeight="1" x14ac:dyDescent="0.35">
      <c r="A8273" s="311" t="s">
        <v>24536</v>
      </c>
      <c r="B8273" s="311" t="s">
        <v>24535</v>
      </c>
      <c r="C8273" s="311" t="s">
        <v>24525</v>
      </c>
      <c r="D8273" s="311" t="s">
        <v>24537</v>
      </c>
      <c r="E8273" s="311"/>
      <c r="F8273" s="311" t="s">
        <v>29083</v>
      </c>
      <c r="G8273" s="311"/>
      <c r="H8273" s="311">
        <v>5.5</v>
      </c>
      <c r="I8273" s="311">
        <v>26.28</v>
      </c>
      <c r="J8273" s="311" t="s">
        <v>942</v>
      </c>
      <c r="K8273" s="311">
        <v>35.153333000000003</v>
      </c>
      <c r="L8273" s="311">
        <v>-87.934167000000002</v>
      </c>
      <c r="M8273" s="318" t="s">
        <v>38402</v>
      </c>
      <c r="N8273" s="311" t="s">
        <v>26242</v>
      </c>
      <c r="O8273" s="311" t="s">
        <v>43310</v>
      </c>
      <c r="P8273" s="311">
        <v>3</v>
      </c>
      <c r="Q8273" s="311" t="s">
        <v>34216</v>
      </c>
      <c r="R8273" s="311" t="s">
        <v>25808</v>
      </c>
      <c r="S8273" s="311" t="s">
        <v>26197</v>
      </c>
      <c r="T8273" s="311"/>
      <c r="U8273" s="311" t="s">
        <v>26198</v>
      </c>
      <c r="V8273" s="311" t="s">
        <v>26199</v>
      </c>
      <c r="X8273" s="97" t="s">
        <v>34218</v>
      </c>
      <c r="AA8273" s="97" t="str">
        <v>WEATH005.5WE</v>
      </c>
    </row>
    <row r="8274" spans="1:27" s="97" customFormat="1" ht="15" customHeight="1" x14ac:dyDescent="0.35">
      <c r="A8274" s="311" t="s">
        <v>28727</v>
      </c>
      <c r="B8274" s="311" t="s">
        <v>28726</v>
      </c>
      <c r="C8274" s="311" t="s">
        <v>36792</v>
      </c>
      <c r="D8274" s="311" t="s">
        <v>36793</v>
      </c>
      <c r="E8274" s="311"/>
      <c r="F8274" s="311" t="s">
        <v>58</v>
      </c>
      <c r="G8274" s="311"/>
      <c r="H8274" s="311">
        <v>0.1</v>
      </c>
      <c r="I8274" s="311">
        <v>0.09</v>
      </c>
      <c r="J8274" s="311" t="s">
        <v>313</v>
      </c>
      <c r="K8274" s="311">
        <v>35.934432000000001</v>
      </c>
      <c r="L8274" s="311">
        <v>-84.859921</v>
      </c>
      <c r="M8274" s="318" t="s">
        <v>38416</v>
      </c>
      <c r="N8274" s="311" t="s">
        <v>26258</v>
      </c>
      <c r="O8274" s="311" t="s">
        <v>42157</v>
      </c>
      <c r="P8274" s="311">
        <v>1</v>
      </c>
      <c r="Q8274" s="311" t="s">
        <v>36301</v>
      </c>
      <c r="R8274" s="311" t="s">
        <v>25812</v>
      </c>
      <c r="S8274" s="311" t="s">
        <v>26197</v>
      </c>
      <c r="T8274" s="311"/>
      <c r="U8274" s="311" t="s">
        <v>26198</v>
      </c>
      <c r="V8274" s="311" t="s">
        <v>26199</v>
      </c>
      <c r="W8274" s="97" t="s">
        <v>43320</v>
      </c>
      <c r="X8274" s="97" t="s">
        <v>36302</v>
      </c>
      <c r="AA8274" s="97" t="str">
        <v>WEAVE0.7T0.1CU</v>
      </c>
    </row>
    <row r="8275" spans="1:27" s="97" customFormat="1" ht="15" customHeight="1" x14ac:dyDescent="0.35">
      <c r="A8275" s="311" t="s">
        <v>38189</v>
      </c>
      <c r="B8275" s="311" t="s">
        <v>24538</v>
      </c>
      <c r="C8275" s="311" t="s">
        <v>24540</v>
      </c>
      <c r="D8275" s="311" t="s">
        <v>24541</v>
      </c>
      <c r="E8275" s="311"/>
      <c r="F8275" s="311" t="s">
        <v>44</v>
      </c>
      <c r="G8275" s="311"/>
      <c r="H8275" s="311">
        <v>0.2</v>
      </c>
      <c r="I8275" s="311">
        <v>4.96</v>
      </c>
      <c r="J8275" s="311" t="s">
        <v>270</v>
      </c>
      <c r="K8275" s="311">
        <v>36.466320000000003</v>
      </c>
      <c r="L8275" s="311">
        <v>-82.288600000000002</v>
      </c>
      <c r="M8275" s="318" t="s">
        <v>38412</v>
      </c>
      <c r="N8275" s="311" t="s">
        <v>29031</v>
      </c>
      <c r="O8275" s="311" t="s">
        <v>42124</v>
      </c>
      <c r="P8275" s="311">
        <v>2</v>
      </c>
      <c r="Q8275" s="311" t="s">
        <v>28728</v>
      </c>
      <c r="R8275" s="311" t="s">
        <v>25821</v>
      </c>
      <c r="S8275" s="311" t="s">
        <v>26197</v>
      </c>
      <c r="T8275" s="311"/>
      <c r="U8275" s="311" t="s">
        <v>26198</v>
      </c>
      <c r="V8275" s="311" t="s">
        <v>26204</v>
      </c>
      <c r="W8275" s="97" t="s">
        <v>24539</v>
      </c>
      <c r="AA8275" s="97" t="str">
        <v>WEAVE000.2SU</v>
      </c>
    </row>
    <row r="8276" spans="1:27" s="97" customFormat="1" ht="15" customHeight="1" x14ac:dyDescent="0.35">
      <c r="A8276" s="311" t="s">
        <v>28730</v>
      </c>
      <c r="B8276" s="311" t="s">
        <v>28729</v>
      </c>
      <c r="C8276" s="311" t="s">
        <v>24540</v>
      </c>
      <c r="D8276" s="311" t="s">
        <v>36793</v>
      </c>
      <c r="E8276" s="311"/>
      <c r="F8276" s="311" t="s">
        <v>58</v>
      </c>
      <c r="G8276" s="311"/>
      <c r="H8276" s="311">
        <v>0.9</v>
      </c>
      <c r="I8276" s="311">
        <v>0.51</v>
      </c>
      <c r="J8276" s="311" t="s">
        <v>313</v>
      </c>
      <c r="K8276" s="311">
        <v>35.936126000000002</v>
      </c>
      <c r="L8276" s="311">
        <v>-84.857635999999999</v>
      </c>
      <c r="M8276" s="318" t="s">
        <v>38416</v>
      </c>
      <c r="N8276" s="311" t="s">
        <v>26258</v>
      </c>
      <c r="O8276" s="311" t="s">
        <v>42157</v>
      </c>
      <c r="P8276" s="311">
        <v>1</v>
      </c>
      <c r="Q8276" s="311" t="s">
        <v>36301</v>
      </c>
      <c r="R8276" s="311" t="s">
        <v>25812</v>
      </c>
      <c r="S8276" s="311" t="s">
        <v>26197</v>
      </c>
      <c r="T8276" s="311"/>
      <c r="U8276" s="311" t="s">
        <v>26198</v>
      </c>
      <c r="V8276" s="311" t="s">
        <v>26199</v>
      </c>
      <c r="W8276" s="97" t="s">
        <v>43343</v>
      </c>
      <c r="X8276" s="97" t="s">
        <v>36302</v>
      </c>
      <c r="AA8276" s="97" t="str">
        <v>WEAVE000.9CU</v>
      </c>
    </row>
    <row r="8277" spans="1:27" s="97" customFormat="1" ht="15" customHeight="1" x14ac:dyDescent="0.35">
      <c r="A8277" s="311" t="s">
        <v>24543</v>
      </c>
      <c r="B8277" s="311" t="s">
        <v>24542</v>
      </c>
      <c r="C8277" s="311" t="s">
        <v>24540</v>
      </c>
      <c r="D8277" s="311" t="s">
        <v>24544</v>
      </c>
      <c r="E8277" s="311"/>
      <c r="F8277" s="311" t="s">
        <v>29083</v>
      </c>
      <c r="G8277" s="311"/>
      <c r="H8277" s="311">
        <v>1</v>
      </c>
      <c r="I8277" s="311">
        <v>0.93</v>
      </c>
      <c r="J8277" s="311" t="s">
        <v>4</v>
      </c>
      <c r="K8277" s="311">
        <v>35.356870000000001</v>
      </c>
      <c r="L8277" s="311">
        <v>-87.485500000000002</v>
      </c>
      <c r="M8277" s="318" t="s">
        <v>38391</v>
      </c>
      <c r="N8277" s="311" t="s">
        <v>26220</v>
      </c>
      <c r="O8277" s="311" t="s">
        <v>42627</v>
      </c>
      <c r="P8277" s="311">
        <v>5</v>
      </c>
      <c r="Q8277" s="311" t="s">
        <v>28731</v>
      </c>
      <c r="R8277" s="311" t="s">
        <v>25808</v>
      </c>
      <c r="S8277" s="311" t="s">
        <v>26197</v>
      </c>
      <c r="T8277" s="311"/>
      <c r="U8277" s="311" t="s">
        <v>26198</v>
      </c>
      <c r="V8277" s="311" t="s">
        <v>26199</v>
      </c>
      <c r="X8277" s="97" t="s">
        <v>32899</v>
      </c>
      <c r="AA8277" s="97" t="str">
        <v>WEAVE001.0LW</v>
      </c>
    </row>
    <row r="8278" spans="1:27" s="97" customFormat="1" ht="15" customHeight="1" x14ac:dyDescent="0.35">
      <c r="A8278" s="311" t="s">
        <v>36794</v>
      </c>
      <c r="B8278" s="311" t="s">
        <v>36795</v>
      </c>
      <c r="C8278" s="311" t="s">
        <v>36796</v>
      </c>
      <c r="D8278" s="311" t="s">
        <v>36797</v>
      </c>
      <c r="E8278" s="311"/>
      <c r="F8278" s="311" t="s">
        <v>9</v>
      </c>
      <c r="G8278" s="311"/>
      <c r="H8278" s="311">
        <v>0.3</v>
      </c>
      <c r="I8278" s="311">
        <v>0.1</v>
      </c>
      <c r="J8278" s="311" t="s">
        <v>4536</v>
      </c>
      <c r="K8278" s="311">
        <v>35.37509</v>
      </c>
      <c r="L8278" s="311">
        <v>-88.641530000000003</v>
      </c>
      <c r="M8278" s="318" t="s">
        <v>38381</v>
      </c>
      <c r="N8278" s="311" t="s">
        <v>26209</v>
      </c>
      <c r="O8278" s="311" t="s">
        <v>42538</v>
      </c>
      <c r="P8278" s="311">
        <v>1</v>
      </c>
      <c r="Q8278" s="311" t="s">
        <v>33914</v>
      </c>
      <c r="R8278" s="311" t="s">
        <v>25816</v>
      </c>
      <c r="S8278" s="311" t="s">
        <v>26197</v>
      </c>
      <c r="T8278" s="311"/>
      <c r="U8278" s="311" t="s">
        <v>26198</v>
      </c>
      <c r="V8278" s="311" t="s">
        <v>26199</v>
      </c>
      <c r="AA8278" s="97" t="str">
        <v>WEBB0.5T0.2T0.7T0.3CS</v>
      </c>
    </row>
    <row r="8279" spans="1:27" s="97" customFormat="1" ht="15" customHeight="1" x14ac:dyDescent="0.35">
      <c r="A8279" s="311" t="s">
        <v>24546</v>
      </c>
      <c r="B8279" s="311" t="s">
        <v>24545</v>
      </c>
      <c r="C8279" s="311" t="s">
        <v>24547</v>
      </c>
      <c r="D8279" s="311" t="s">
        <v>24548</v>
      </c>
      <c r="E8279" s="311"/>
      <c r="F8279" s="311" t="s">
        <v>28985</v>
      </c>
      <c r="G8279" s="311"/>
      <c r="H8279" s="311">
        <v>0</v>
      </c>
      <c r="I8279" s="311">
        <v>69.540000000000006</v>
      </c>
      <c r="J8279" s="311" t="s">
        <v>553</v>
      </c>
      <c r="K8279" s="311">
        <v>35.759439999999998</v>
      </c>
      <c r="L8279" s="311">
        <v>-83.397729999999996</v>
      </c>
      <c r="M8279" s="318" t="s">
        <v>38394</v>
      </c>
      <c r="N8279" s="311" t="s">
        <v>26308</v>
      </c>
      <c r="O8279" s="311" t="s">
        <v>42578</v>
      </c>
      <c r="P8279" s="311">
        <v>5</v>
      </c>
      <c r="Q8279" s="311" t="s">
        <v>28732</v>
      </c>
      <c r="R8279" s="311" t="s">
        <v>25825</v>
      </c>
      <c r="S8279" s="311" t="s">
        <v>26197</v>
      </c>
      <c r="T8279" s="311"/>
      <c r="U8279" s="311" t="s">
        <v>26198</v>
      </c>
      <c r="V8279" s="311" t="s">
        <v>26204</v>
      </c>
      <c r="W8279" s="97" t="s">
        <v>24549</v>
      </c>
      <c r="X8279" s="97" t="s">
        <v>34219</v>
      </c>
      <c r="AA8279" s="97" t="str">
        <v>WEBB000.0SV</v>
      </c>
    </row>
    <row r="8280" spans="1:27" s="97" customFormat="1" ht="15" customHeight="1" x14ac:dyDescent="0.35">
      <c r="A8280" s="311" t="s">
        <v>24551</v>
      </c>
      <c r="B8280" s="311" t="s">
        <v>24550</v>
      </c>
      <c r="C8280" s="311" t="s">
        <v>24547</v>
      </c>
      <c r="D8280" s="311" t="s">
        <v>24552</v>
      </c>
      <c r="E8280" s="311"/>
      <c r="F8280" s="311" t="s">
        <v>28985</v>
      </c>
      <c r="G8280" s="311"/>
      <c r="H8280" s="311">
        <v>0.3</v>
      </c>
      <c r="I8280" s="311">
        <v>35.5</v>
      </c>
      <c r="J8280" s="311" t="s">
        <v>553</v>
      </c>
      <c r="K8280" s="311">
        <v>35.759</v>
      </c>
      <c r="L8280" s="311">
        <v>-83.397000000000006</v>
      </c>
      <c r="M8280" s="318" t="s">
        <v>38394</v>
      </c>
      <c r="N8280" s="311" t="s">
        <v>26308</v>
      </c>
      <c r="O8280" s="311" t="s">
        <v>43024</v>
      </c>
      <c r="P8280" s="311">
        <v>5</v>
      </c>
      <c r="Q8280" s="311" t="s">
        <v>28732</v>
      </c>
      <c r="R8280" s="311" t="s">
        <v>25825</v>
      </c>
      <c r="S8280" s="311" t="s">
        <v>26197</v>
      </c>
      <c r="T8280" s="311"/>
      <c r="U8280" s="311" t="s">
        <v>26198</v>
      </c>
      <c r="V8280" s="311" t="s">
        <v>26204</v>
      </c>
      <c r="W8280" s="97" t="s">
        <v>36303</v>
      </c>
      <c r="X8280" s="97" t="s">
        <v>36304</v>
      </c>
      <c r="AA8280" s="97" t="str">
        <v>WEBB000.3SV</v>
      </c>
    </row>
    <row r="8281" spans="1:27" s="97" customFormat="1" ht="15" customHeight="1" x14ac:dyDescent="0.35">
      <c r="A8281" s="311" t="s">
        <v>24554</v>
      </c>
      <c r="B8281" s="311" t="s">
        <v>24553</v>
      </c>
      <c r="C8281" s="311" t="s">
        <v>24547</v>
      </c>
      <c r="D8281" s="311" t="s">
        <v>24555</v>
      </c>
      <c r="E8281" s="311"/>
      <c r="F8281" s="311" t="s">
        <v>28985</v>
      </c>
      <c r="G8281" s="311"/>
      <c r="H8281" s="311">
        <v>1.3</v>
      </c>
      <c r="I8281" s="311">
        <v>16.399999999999999</v>
      </c>
      <c r="J8281" s="311" t="s">
        <v>553</v>
      </c>
      <c r="K8281" s="311">
        <v>35.758099999999999</v>
      </c>
      <c r="L8281" s="311">
        <v>-83.38</v>
      </c>
      <c r="M8281" s="318" t="s">
        <v>38394</v>
      </c>
      <c r="N8281" s="311" t="s">
        <v>26308</v>
      </c>
      <c r="O8281" s="311" t="s">
        <v>43024</v>
      </c>
      <c r="P8281" s="311">
        <v>5</v>
      </c>
      <c r="Q8281" s="311" t="s">
        <v>28732</v>
      </c>
      <c r="R8281" s="311" t="s">
        <v>25825</v>
      </c>
      <c r="S8281" s="311" t="s">
        <v>26197</v>
      </c>
      <c r="T8281" s="311"/>
      <c r="U8281" s="311" t="s">
        <v>26198</v>
      </c>
      <c r="V8281" s="311" t="s">
        <v>26204</v>
      </c>
      <c r="X8281" s="97" t="s">
        <v>30336</v>
      </c>
      <c r="AA8281" s="97" t="str">
        <v>WEBB001.3SV</v>
      </c>
    </row>
    <row r="8282" spans="1:27" s="97" customFormat="1" ht="15" customHeight="1" x14ac:dyDescent="0.35">
      <c r="A8282" s="311" t="s">
        <v>24557</v>
      </c>
      <c r="B8282" s="311" t="s">
        <v>24556</v>
      </c>
      <c r="C8282" s="311" t="s">
        <v>24558</v>
      </c>
      <c r="D8282" s="311" t="s">
        <v>24559</v>
      </c>
      <c r="E8282" s="311"/>
      <c r="F8282" s="311" t="s">
        <v>29088</v>
      </c>
      <c r="G8282" s="311"/>
      <c r="H8282" s="311">
        <v>1.4</v>
      </c>
      <c r="I8282" s="311">
        <v>2.62</v>
      </c>
      <c r="J8282" s="311" t="s">
        <v>253</v>
      </c>
      <c r="K8282" s="311">
        <v>36.64387</v>
      </c>
      <c r="L8282" s="311">
        <v>-86.484189999999998</v>
      </c>
      <c r="M8282" s="318" t="s">
        <v>38456</v>
      </c>
      <c r="N8282" s="311" t="s">
        <v>26335</v>
      </c>
      <c r="O8282" s="311" t="s">
        <v>42103</v>
      </c>
      <c r="P8282" s="311">
        <v>4</v>
      </c>
      <c r="Q8282" s="311" t="s">
        <v>34220</v>
      </c>
      <c r="R8282" s="311" t="s">
        <v>25829</v>
      </c>
      <c r="S8282" s="311" t="s">
        <v>26197</v>
      </c>
      <c r="T8282" s="311"/>
      <c r="U8282" s="311" t="s">
        <v>26198</v>
      </c>
      <c r="V8282" s="311" t="s">
        <v>26199</v>
      </c>
      <c r="W8282" s="97" t="s">
        <v>24560</v>
      </c>
      <c r="X8282" s="97" t="s">
        <v>34425</v>
      </c>
      <c r="AA8282" s="97" t="str">
        <v>WEBB001.4SR</v>
      </c>
    </row>
    <row r="8283" spans="1:27" s="97" customFormat="1" ht="15" customHeight="1" x14ac:dyDescent="0.35">
      <c r="A8283" s="311" t="s">
        <v>24562</v>
      </c>
      <c r="B8283" s="311" t="s">
        <v>24561</v>
      </c>
      <c r="C8283" s="311" t="s">
        <v>24558</v>
      </c>
      <c r="D8283" s="311" t="s">
        <v>24563</v>
      </c>
      <c r="E8283" s="311"/>
      <c r="F8283" s="311" t="s">
        <v>9</v>
      </c>
      <c r="G8283" s="311"/>
      <c r="H8283" s="311">
        <v>2</v>
      </c>
      <c r="I8283" s="311">
        <v>5.04</v>
      </c>
      <c r="J8283" s="311" t="s">
        <v>4536</v>
      </c>
      <c r="K8283" s="311">
        <v>35.354610000000001</v>
      </c>
      <c r="L8283" s="311">
        <v>-88.68741</v>
      </c>
      <c r="M8283" s="318" t="s">
        <v>38381</v>
      </c>
      <c r="N8283" s="311" t="s">
        <v>26209</v>
      </c>
      <c r="O8283" s="311" t="s">
        <v>42538</v>
      </c>
      <c r="P8283" s="311">
        <v>1</v>
      </c>
      <c r="Q8283" s="311" t="s">
        <v>34221</v>
      </c>
      <c r="R8283" s="311" t="s">
        <v>25816</v>
      </c>
      <c r="S8283" s="311" t="s">
        <v>26197</v>
      </c>
      <c r="T8283" s="311"/>
      <c r="U8283" s="311" t="s">
        <v>26198</v>
      </c>
      <c r="V8283" s="311" t="s">
        <v>26199</v>
      </c>
      <c r="AA8283" s="97" t="str">
        <v>WEBB002.0CS</v>
      </c>
    </row>
    <row r="8284" spans="1:27" s="97" customFormat="1" ht="15" customHeight="1" x14ac:dyDescent="0.35">
      <c r="A8284" s="311" t="s">
        <v>24565</v>
      </c>
      <c r="B8284" s="311" t="s">
        <v>24564</v>
      </c>
      <c r="C8284" s="311" t="s">
        <v>24547</v>
      </c>
      <c r="D8284" s="311" t="s">
        <v>24566</v>
      </c>
      <c r="E8284" s="311"/>
      <c r="F8284" s="311" t="s">
        <v>28985</v>
      </c>
      <c r="G8284" s="311"/>
      <c r="H8284" s="311">
        <v>2.2999999999999998</v>
      </c>
      <c r="I8284" s="311">
        <v>12.01</v>
      </c>
      <c r="J8284" s="311" t="s">
        <v>553</v>
      </c>
      <c r="K8284" s="311">
        <v>35.759700000000002</v>
      </c>
      <c r="L8284" s="311">
        <v>-83.359200000000001</v>
      </c>
      <c r="M8284" s="318" t="s">
        <v>38394</v>
      </c>
      <c r="N8284" s="311" t="s">
        <v>26308</v>
      </c>
      <c r="O8284" s="311" t="s">
        <v>43024</v>
      </c>
      <c r="P8284" s="311">
        <v>5</v>
      </c>
      <c r="Q8284" s="311" t="s">
        <v>28732</v>
      </c>
      <c r="R8284" s="311" t="s">
        <v>25825</v>
      </c>
      <c r="S8284" s="311" t="s">
        <v>26197</v>
      </c>
      <c r="T8284" s="311"/>
      <c r="U8284" s="311" t="s">
        <v>26198</v>
      </c>
      <c r="V8284" s="311" t="s">
        <v>26204</v>
      </c>
      <c r="W8284" s="97" t="s">
        <v>24567</v>
      </c>
      <c r="X8284" s="97" t="s">
        <v>36305</v>
      </c>
      <c r="AA8284" s="97" t="str">
        <v>WEBB002.3SV</v>
      </c>
    </row>
    <row r="8285" spans="1:27" s="97" customFormat="1" ht="15" customHeight="1" x14ac:dyDescent="0.35">
      <c r="A8285" s="311" t="s">
        <v>24569</v>
      </c>
      <c r="B8285" s="311" t="s">
        <v>24568</v>
      </c>
      <c r="C8285" s="311" t="s">
        <v>24547</v>
      </c>
      <c r="D8285" s="311" t="s">
        <v>24570</v>
      </c>
      <c r="E8285" s="311"/>
      <c r="F8285" s="311" t="s">
        <v>28985</v>
      </c>
      <c r="G8285" s="311"/>
      <c r="H8285" s="311">
        <v>5.0999999999999996</v>
      </c>
      <c r="I8285" s="311">
        <v>4.0999999999999996</v>
      </c>
      <c r="J8285" s="311" t="s">
        <v>553</v>
      </c>
      <c r="K8285" s="311">
        <v>35.762300000000003</v>
      </c>
      <c r="L8285" s="311">
        <v>-83.3245</v>
      </c>
      <c r="M8285" s="318" t="s">
        <v>38394</v>
      </c>
      <c r="N8285" s="311" t="s">
        <v>26308</v>
      </c>
      <c r="O8285" s="311" t="s">
        <v>43024</v>
      </c>
      <c r="P8285" s="311">
        <v>5</v>
      </c>
      <c r="Q8285" s="311" t="s">
        <v>28732</v>
      </c>
      <c r="R8285" s="311" t="s">
        <v>25825</v>
      </c>
      <c r="S8285" s="311" t="s">
        <v>26197</v>
      </c>
      <c r="T8285" s="311"/>
      <c r="U8285" s="311" t="s">
        <v>26198</v>
      </c>
      <c r="V8285" s="311" t="s">
        <v>26204</v>
      </c>
      <c r="X8285" s="97" t="s">
        <v>34222</v>
      </c>
      <c r="AA8285" s="97" t="str">
        <v>WEBB005.1SV</v>
      </c>
    </row>
    <row r="8286" spans="1:27" s="97" customFormat="1" ht="15" customHeight="1" x14ac:dyDescent="0.35">
      <c r="A8286" s="311" t="s">
        <v>24572</v>
      </c>
      <c r="B8286" s="311" t="s">
        <v>24571</v>
      </c>
      <c r="C8286" s="311" t="s">
        <v>24573</v>
      </c>
      <c r="D8286" s="311" t="s">
        <v>24574</v>
      </c>
      <c r="E8286" s="311"/>
      <c r="F8286" s="311" t="s">
        <v>27</v>
      </c>
      <c r="G8286" s="311"/>
      <c r="H8286" s="311">
        <v>1.3</v>
      </c>
      <c r="I8286" s="311">
        <v>4.32</v>
      </c>
      <c r="J8286" s="311" t="s">
        <v>80</v>
      </c>
      <c r="K8286" s="311">
        <v>35.277200000000001</v>
      </c>
      <c r="L8286" s="311">
        <v>-89.590800000000002</v>
      </c>
      <c r="M8286" s="318" t="s">
        <v>38427</v>
      </c>
      <c r="N8286" s="311" t="s">
        <v>26281</v>
      </c>
      <c r="O8286" s="311" t="s">
        <v>42613</v>
      </c>
      <c r="P8286" s="311">
        <v>2</v>
      </c>
      <c r="Q8286" s="311" t="s">
        <v>34223</v>
      </c>
      <c r="R8286" s="311" t="s">
        <v>25828</v>
      </c>
      <c r="S8286" s="311" t="s">
        <v>26197</v>
      </c>
      <c r="T8286" s="311"/>
      <c r="U8286" s="311" t="s">
        <v>26198</v>
      </c>
      <c r="V8286" s="311" t="s">
        <v>26199</v>
      </c>
      <c r="X8286" s="97" t="s">
        <v>36306</v>
      </c>
      <c r="AA8286" s="97" t="str">
        <v>WEBER001.3FA</v>
      </c>
    </row>
    <row r="8287" spans="1:27" s="97" customFormat="1" ht="15" customHeight="1" x14ac:dyDescent="0.35">
      <c r="A8287" s="311" t="s">
        <v>24576</v>
      </c>
      <c r="B8287" s="311" t="s">
        <v>24575</v>
      </c>
      <c r="C8287" s="311" t="s">
        <v>24577</v>
      </c>
      <c r="D8287" s="311" t="s">
        <v>2203</v>
      </c>
      <c r="E8287" s="311"/>
      <c r="F8287" s="311" t="s">
        <v>115</v>
      </c>
      <c r="G8287" s="311"/>
      <c r="H8287" s="311">
        <v>0.5</v>
      </c>
      <c r="I8287" s="311">
        <v>2.68</v>
      </c>
      <c r="J8287" s="311" t="s">
        <v>59</v>
      </c>
      <c r="K8287" s="311">
        <v>35.399799999999999</v>
      </c>
      <c r="L8287" s="311">
        <v>-85.324700000000007</v>
      </c>
      <c r="M8287" s="318" t="s">
        <v>38393</v>
      </c>
      <c r="N8287" s="311" t="s">
        <v>59</v>
      </c>
      <c r="O8287" s="311" t="s">
        <v>42310</v>
      </c>
      <c r="P8287" s="311">
        <v>5</v>
      </c>
      <c r="Q8287" s="311" t="s">
        <v>34224</v>
      </c>
      <c r="R8287" s="311" t="s">
        <v>25802</v>
      </c>
      <c r="S8287" s="311" t="s">
        <v>26197</v>
      </c>
      <c r="T8287" s="311"/>
      <c r="U8287" s="311" t="s">
        <v>26198</v>
      </c>
      <c r="V8287" s="311" t="s">
        <v>26199</v>
      </c>
      <c r="X8287" s="97" t="s">
        <v>34225</v>
      </c>
      <c r="AA8287" s="97" t="str">
        <v>WELCH000.5SE</v>
      </c>
    </row>
    <row r="8288" spans="1:27" s="97" customFormat="1" ht="15" customHeight="1" x14ac:dyDescent="0.35">
      <c r="A8288" s="311" t="s">
        <v>24579</v>
      </c>
      <c r="B8288" s="311" t="s">
        <v>24578</v>
      </c>
      <c r="C8288" s="311" t="s">
        <v>24580</v>
      </c>
      <c r="D8288" s="311" t="s">
        <v>24581</v>
      </c>
      <c r="E8288" s="311"/>
      <c r="F8288" s="311" t="s">
        <v>33</v>
      </c>
      <c r="G8288" s="311"/>
      <c r="H8288" s="311">
        <v>0.5</v>
      </c>
      <c r="I8288" s="311">
        <v>2.44</v>
      </c>
      <c r="J8288" s="311" t="s">
        <v>1600</v>
      </c>
      <c r="K8288" s="311">
        <v>35.113100000000003</v>
      </c>
      <c r="L8288" s="311">
        <v>-86.561099999999996</v>
      </c>
      <c r="M8288" s="318" t="s">
        <v>38457</v>
      </c>
      <c r="N8288" s="311" t="s">
        <v>26336</v>
      </c>
      <c r="O8288" s="311" t="s">
        <v>42566</v>
      </c>
      <c r="P8288" s="311">
        <v>2</v>
      </c>
      <c r="Q8288" s="311" t="s">
        <v>34226</v>
      </c>
      <c r="R8288" s="311" t="s">
        <v>25808</v>
      </c>
      <c r="S8288" s="311" t="s">
        <v>26197</v>
      </c>
      <c r="T8288" s="311"/>
      <c r="U8288" s="311" t="s">
        <v>26198</v>
      </c>
      <c r="V8288" s="311" t="s">
        <v>26199</v>
      </c>
      <c r="AA8288" s="97" t="str">
        <v>WELLS000.5LI</v>
      </c>
    </row>
    <row r="8289" spans="1:27" s="97" customFormat="1" ht="15" customHeight="1" x14ac:dyDescent="0.35">
      <c r="A8289" s="311" t="s">
        <v>24583</v>
      </c>
      <c r="B8289" s="311" t="s">
        <v>24582</v>
      </c>
      <c r="C8289" s="311" t="s">
        <v>24580</v>
      </c>
      <c r="D8289" s="311" t="s">
        <v>24584</v>
      </c>
      <c r="E8289" s="311"/>
      <c r="F8289" s="311" t="s">
        <v>29083</v>
      </c>
      <c r="G8289" s="311"/>
      <c r="H8289" s="311">
        <v>5</v>
      </c>
      <c r="I8289" s="311">
        <v>37.07</v>
      </c>
      <c r="J8289" s="311" t="s">
        <v>868</v>
      </c>
      <c r="K8289" s="311">
        <v>36.348056</v>
      </c>
      <c r="L8289" s="311">
        <v>-87.666939999999997</v>
      </c>
      <c r="M8289" s="318" t="s">
        <v>38380</v>
      </c>
      <c r="N8289" s="311" t="s">
        <v>26208</v>
      </c>
      <c r="O8289" s="311" t="s">
        <v>43068</v>
      </c>
      <c r="P8289" s="311">
        <v>5</v>
      </c>
      <c r="Q8289" s="311" t="s">
        <v>28733</v>
      </c>
      <c r="R8289" s="311" t="s">
        <v>25829</v>
      </c>
      <c r="S8289" s="311" t="s">
        <v>26197</v>
      </c>
      <c r="T8289" s="311"/>
      <c r="U8289" s="311" t="s">
        <v>26198</v>
      </c>
      <c r="V8289" s="311" t="s">
        <v>26199</v>
      </c>
      <c r="X8289" s="97" t="s">
        <v>30341</v>
      </c>
      <c r="AA8289" s="97" t="str">
        <v>WELLS005.0HO</v>
      </c>
    </row>
    <row r="8290" spans="1:27" s="97" customFormat="1" ht="15" customHeight="1" x14ac:dyDescent="0.35">
      <c r="A8290" s="311" t="s">
        <v>24586</v>
      </c>
      <c r="B8290" s="311" t="s">
        <v>24585</v>
      </c>
      <c r="C8290" s="311" t="s">
        <v>24580</v>
      </c>
      <c r="D8290" s="311" t="s">
        <v>24587</v>
      </c>
      <c r="E8290" s="311"/>
      <c r="F8290" s="311" t="s">
        <v>29083</v>
      </c>
      <c r="G8290" s="311"/>
      <c r="H8290" s="311">
        <v>6.2</v>
      </c>
      <c r="I8290" s="311">
        <v>34.53</v>
      </c>
      <c r="J8290" s="311" t="s">
        <v>868</v>
      </c>
      <c r="K8290" s="311">
        <v>36.331944</v>
      </c>
      <c r="L8290" s="311">
        <v>-87.666667000000004</v>
      </c>
      <c r="M8290" s="318" t="s">
        <v>38380</v>
      </c>
      <c r="N8290" s="311" t="s">
        <v>26208</v>
      </c>
      <c r="O8290" s="311" t="s">
        <v>43068</v>
      </c>
      <c r="P8290" s="311">
        <v>5</v>
      </c>
      <c r="Q8290" s="311" t="s">
        <v>28733</v>
      </c>
      <c r="R8290" s="311" t="s">
        <v>25829</v>
      </c>
      <c r="S8290" s="311" t="s">
        <v>26197</v>
      </c>
      <c r="T8290" s="311"/>
      <c r="U8290" s="311" t="s">
        <v>26198</v>
      </c>
      <c r="V8290" s="311" t="s">
        <v>26199</v>
      </c>
      <c r="X8290" s="97" t="s">
        <v>29972</v>
      </c>
      <c r="AA8290" s="97" t="str">
        <v>WELLS006.2HO</v>
      </c>
    </row>
    <row r="8291" spans="1:27" s="97" customFormat="1" ht="15" customHeight="1" x14ac:dyDescent="0.35">
      <c r="A8291" s="311" t="s">
        <v>24589</v>
      </c>
      <c r="B8291" s="311" t="s">
        <v>24588</v>
      </c>
      <c r="C8291" s="311" t="s">
        <v>24580</v>
      </c>
      <c r="D8291" s="311" t="s">
        <v>41908</v>
      </c>
      <c r="E8291" s="311"/>
      <c r="F8291" s="311" t="s">
        <v>29083</v>
      </c>
      <c r="G8291" s="311"/>
      <c r="H8291" s="311">
        <v>7.6</v>
      </c>
      <c r="I8291" s="311">
        <v>20.11</v>
      </c>
      <c r="J8291" s="311" t="s">
        <v>868</v>
      </c>
      <c r="K8291" s="311">
        <v>36.31962</v>
      </c>
      <c r="L8291" s="311">
        <v>-87.674899999999994</v>
      </c>
      <c r="M8291" s="318" t="s">
        <v>38380</v>
      </c>
      <c r="N8291" s="311" t="s">
        <v>26208</v>
      </c>
      <c r="O8291" s="311" t="s">
        <v>43068</v>
      </c>
      <c r="P8291" s="311">
        <v>5</v>
      </c>
      <c r="Q8291" s="311" t="s">
        <v>28733</v>
      </c>
      <c r="R8291" s="311" t="s">
        <v>25829</v>
      </c>
      <c r="S8291" s="311" t="s">
        <v>26197</v>
      </c>
      <c r="T8291" s="311"/>
      <c r="U8291" s="311" t="s">
        <v>26198</v>
      </c>
      <c r="V8291" s="311" t="s">
        <v>26199</v>
      </c>
      <c r="W8291" s="97" t="s">
        <v>36307</v>
      </c>
      <c r="X8291" s="97" t="s">
        <v>41909</v>
      </c>
      <c r="AA8291" s="97" t="str">
        <v>WELLS007.6HO</v>
      </c>
    </row>
    <row r="8292" spans="1:27" s="97" customFormat="1" ht="15" customHeight="1" x14ac:dyDescent="0.35">
      <c r="A8292" s="311" t="s">
        <v>24591</v>
      </c>
      <c r="B8292" s="311" t="s">
        <v>24590</v>
      </c>
      <c r="C8292" s="311" t="s">
        <v>24592</v>
      </c>
      <c r="D8292" s="311" t="s">
        <v>24593</v>
      </c>
      <c r="E8292" s="311"/>
      <c r="F8292" s="311" t="s">
        <v>33</v>
      </c>
      <c r="G8292" s="311"/>
      <c r="H8292" s="311">
        <v>1.3</v>
      </c>
      <c r="I8292" s="311">
        <v>14.82</v>
      </c>
      <c r="J8292" s="311" t="s">
        <v>34</v>
      </c>
      <c r="K8292" s="311">
        <v>35.5274</v>
      </c>
      <c r="L8292" s="311">
        <v>-87.261300000000006</v>
      </c>
      <c r="M8292" s="318" t="s">
        <v>38382</v>
      </c>
      <c r="N8292" s="311" t="s">
        <v>26210</v>
      </c>
      <c r="O8292" s="311" t="s">
        <v>42571</v>
      </c>
      <c r="P8292" s="311">
        <v>3</v>
      </c>
      <c r="Q8292" s="311" t="s">
        <v>34227</v>
      </c>
      <c r="R8292" s="311" t="s">
        <v>25808</v>
      </c>
      <c r="S8292" s="311" t="s">
        <v>26197</v>
      </c>
      <c r="T8292" s="311"/>
      <c r="U8292" s="311" t="s">
        <v>26198</v>
      </c>
      <c r="V8292" s="311" t="s">
        <v>26199</v>
      </c>
      <c r="W8292" s="97" t="s">
        <v>24594</v>
      </c>
      <c r="X8292" s="97" t="s">
        <v>36308</v>
      </c>
      <c r="AA8292" s="97" t="str">
        <v>WFBBI001.3MY</v>
      </c>
    </row>
    <row r="8293" spans="1:27" s="97" customFormat="1" ht="15" customHeight="1" x14ac:dyDescent="0.35">
      <c r="A8293" s="311" t="s">
        <v>24596</v>
      </c>
      <c r="B8293" s="311" t="s">
        <v>24595</v>
      </c>
      <c r="C8293" s="311" t="s">
        <v>24592</v>
      </c>
      <c r="D8293" s="311" t="s">
        <v>24597</v>
      </c>
      <c r="E8293" s="311"/>
      <c r="F8293" s="311" t="s">
        <v>29083</v>
      </c>
      <c r="G8293" s="311"/>
      <c r="H8293" s="311">
        <v>5.4</v>
      </c>
      <c r="I8293" s="311">
        <v>3.35</v>
      </c>
      <c r="J8293" s="311" t="s">
        <v>100</v>
      </c>
      <c r="K8293" s="311">
        <v>35.502400000000002</v>
      </c>
      <c r="L8293" s="311">
        <v>-87.302099999999996</v>
      </c>
      <c r="M8293" s="318" t="s">
        <v>38382</v>
      </c>
      <c r="N8293" s="311" t="s">
        <v>26210</v>
      </c>
      <c r="O8293" s="311" t="s">
        <v>42571</v>
      </c>
      <c r="P8293" s="311">
        <v>3</v>
      </c>
      <c r="Q8293" s="311" t="s">
        <v>34227</v>
      </c>
      <c r="R8293" s="311" t="s">
        <v>25808</v>
      </c>
      <c r="S8293" s="311" t="s">
        <v>26197</v>
      </c>
      <c r="T8293" s="311"/>
      <c r="U8293" s="311" t="s">
        <v>26198</v>
      </c>
      <c r="V8293" s="311" t="s">
        <v>26199</v>
      </c>
      <c r="X8293" s="97" t="s">
        <v>31235</v>
      </c>
      <c r="AA8293" s="97" t="str">
        <v>WFBBI005.4LS</v>
      </c>
    </row>
    <row r="8294" spans="1:27" s="97" customFormat="1" ht="15" customHeight="1" x14ac:dyDescent="0.35">
      <c r="A8294" s="311" t="s">
        <v>24599</v>
      </c>
      <c r="B8294" s="311" t="s">
        <v>24598</v>
      </c>
      <c r="C8294" s="311" t="s">
        <v>24600</v>
      </c>
      <c r="D8294" s="311" t="s">
        <v>24601</v>
      </c>
      <c r="E8294" s="311"/>
      <c r="F8294" s="311" t="s">
        <v>28983</v>
      </c>
      <c r="G8294" s="311"/>
      <c r="H8294" s="311">
        <v>1</v>
      </c>
      <c r="I8294" s="311">
        <v>1.24</v>
      </c>
      <c r="J8294" s="311" t="s">
        <v>244</v>
      </c>
      <c r="K8294" s="311">
        <v>36.490600000000001</v>
      </c>
      <c r="L8294" s="311">
        <v>-81.942700000000002</v>
      </c>
      <c r="M8294" s="318" t="s">
        <v>38412</v>
      </c>
      <c r="N8294" s="311" t="s">
        <v>29031</v>
      </c>
      <c r="O8294" s="311" t="s">
        <v>42389</v>
      </c>
      <c r="P8294" s="311">
        <v>2</v>
      </c>
      <c r="Q8294" s="311" t="s">
        <v>34228</v>
      </c>
      <c r="R8294" s="311" t="s">
        <v>25821</v>
      </c>
      <c r="S8294" s="311" t="s">
        <v>26197</v>
      </c>
      <c r="T8294" s="311"/>
      <c r="U8294" s="311" t="s">
        <v>26198</v>
      </c>
      <c r="V8294" s="311" t="s">
        <v>26204</v>
      </c>
      <c r="X8294" s="97" t="s">
        <v>36309</v>
      </c>
      <c r="AA8294" s="97" t="str">
        <v>WFBEA001.0JO</v>
      </c>
    </row>
    <row r="8295" spans="1:27" s="97" customFormat="1" ht="15" customHeight="1" x14ac:dyDescent="0.35">
      <c r="A8295" s="311" t="s">
        <v>24603</v>
      </c>
      <c r="B8295" s="311" t="s">
        <v>24602</v>
      </c>
      <c r="C8295" s="311" t="s">
        <v>24604</v>
      </c>
      <c r="D8295" s="311" t="s">
        <v>24605</v>
      </c>
      <c r="E8295" s="311"/>
      <c r="F8295" s="311" t="s">
        <v>33</v>
      </c>
      <c r="G8295" s="311"/>
      <c r="H8295" s="311">
        <v>0.1</v>
      </c>
      <c r="I8295" s="311">
        <v>3.58</v>
      </c>
      <c r="J8295" s="311" t="s">
        <v>277</v>
      </c>
      <c r="K8295" s="311">
        <v>36.114167000000002</v>
      </c>
      <c r="L8295" s="311">
        <v>-86.776669999999996</v>
      </c>
      <c r="M8295" s="318" t="s">
        <v>38414</v>
      </c>
      <c r="N8295" s="311" t="s">
        <v>26254</v>
      </c>
      <c r="O8295" s="311" t="s">
        <v>42709</v>
      </c>
      <c r="P8295" s="311">
        <v>5</v>
      </c>
      <c r="Q8295" s="311" t="s">
        <v>28734</v>
      </c>
      <c r="R8295" s="311" t="s">
        <v>25829</v>
      </c>
      <c r="S8295" s="311" t="s">
        <v>26197</v>
      </c>
      <c r="T8295" s="311"/>
      <c r="U8295" s="311" t="s">
        <v>26198</v>
      </c>
      <c r="V8295" s="311" t="s">
        <v>26199</v>
      </c>
      <c r="X8295" s="97" t="s">
        <v>29774</v>
      </c>
      <c r="AA8295" s="97" t="str">
        <v>WFBRO000.1DA</v>
      </c>
    </row>
    <row r="8296" spans="1:27" s="97" customFormat="1" ht="15" customHeight="1" x14ac:dyDescent="0.35">
      <c r="A8296" s="311" t="s">
        <v>24607</v>
      </c>
      <c r="B8296" s="311" t="s">
        <v>24606</v>
      </c>
      <c r="C8296" s="311" t="s">
        <v>24608</v>
      </c>
      <c r="D8296" s="311" t="s">
        <v>24609</v>
      </c>
      <c r="E8296" s="311"/>
      <c r="F8296" s="311" t="s">
        <v>29083</v>
      </c>
      <c r="G8296" s="311"/>
      <c r="H8296" s="311">
        <v>0.1</v>
      </c>
      <c r="I8296" s="311">
        <v>14.17</v>
      </c>
      <c r="J8296" s="311" t="s">
        <v>690</v>
      </c>
      <c r="K8296" s="311">
        <v>36.059443999999999</v>
      </c>
      <c r="L8296" s="311">
        <v>-87.093610999999996</v>
      </c>
      <c r="M8296" s="318" t="s">
        <v>38379</v>
      </c>
      <c r="N8296" s="311" t="s">
        <v>26205</v>
      </c>
      <c r="O8296" s="311" t="s">
        <v>43137</v>
      </c>
      <c r="P8296" s="311">
        <v>1</v>
      </c>
      <c r="Q8296" s="311" t="s">
        <v>28735</v>
      </c>
      <c r="R8296" s="311" t="s">
        <v>25829</v>
      </c>
      <c r="S8296" s="311" t="s">
        <v>26197</v>
      </c>
      <c r="T8296" s="311"/>
      <c r="U8296" s="311" t="s">
        <v>26198</v>
      </c>
      <c r="V8296" s="311" t="s">
        <v>26199</v>
      </c>
      <c r="W8296" s="97" t="s">
        <v>36310</v>
      </c>
      <c r="X8296" s="97" t="s">
        <v>34229</v>
      </c>
      <c r="AA8296" s="97" t="str">
        <v>WFBRU000.1CH</v>
      </c>
    </row>
    <row r="8297" spans="1:27" s="97" customFormat="1" ht="15" customHeight="1" x14ac:dyDescent="0.35">
      <c r="A8297" s="311" t="s">
        <v>24611</v>
      </c>
      <c r="B8297" s="311" t="s">
        <v>24610</v>
      </c>
      <c r="C8297" s="311" t="s">
        <v>24608</v>
      </c>
      <c r="D8297" s="311" t="s">
        <v>24612</v>
      </c>
      <c r="E8297" s="311"/>
      <c r="F8297" s="311" t="s">
        <v>29083</v>
      </c>
      <c r="G8297" s="311"/>
      <c r="H8297" s="311">
        <v>0.8</v>
      </c>
      <c r="I8297" s="311">
        <v>13.03</v>
      </c>
      <c r="J8297" s="311" t="s">
        <v>690</v>
      </c>
      <c r="K8297" s="311">
        <v>36.056609999999999</v>
      </c>
      <c r="L8297" s="311">
        <v>-87.104849999999999</v>
      </c>
      <c r="M8297" s="318" t="s">
        <v>38379</v>
      </c>
      <c r="N8297" s="311" t="s">
        <v>26205</v>
      </c>
      <c r="O8297" s="311" t="s">
        <v>43137</v>
      </c>
      <c r="P8297" s="311">
        <v>1</v>
      </c>
      <c r="Q8297" s="311" t="s">
        <v>28735</v>
      </c>
      <c r="R8297" s="311" t="s">
        <v>25829</v>
      </c>
      <c r="S8297" s="311" t="s">
        <v>26197</v>
      </c>
      <c r="T8297" s="311"/>
      <c r="U8297" s="311" t="s">
        <v>26198</v>
      </c>
      <c r="V8297" s="311" t="s">
        <v>26199</v>
      </c>
      <c r="X8297" s="97" t="s">
        <v>34230</v>
      </c>
      <c r="AA8297" s="97" t="str">
        <v>WFBRU000.8CH</v>
      </c>
    </row>
    <row r="8298" spans="1:27" s="97" customFormat="1" ht="15" customHeight="1" x14ac:dyDescent="0.35">
      <c r="A8298" s="311" t="s">
        <v>24614</v>
      </c>
      <c r="B8298" s="311" t="s">
        <v>24613</v>
      </c>
      <c r="C8298" s="311" t="s">
        <v>24608</v>
      </c>
      <c r="D8298" s="311" t="s">
        <v>7541</v>
      </c>
      <c r="E8298" s="311"/>
      <c r="F8298" s="311" t="s">
        <v>29088</v>
      </c>
      <c r="G8298" s="311"/>
      <c r="H8298" s="311">
        <v>0.8</v>
      </c>
      <c r="I8298" s="311">
        <v>2.98</v>
      </c>
      <c r="J8298" s="311" t="s">
        <v>793</v>
      </c>
      <c r="K8298" s="311">
        <v>36.480789999999999</v>
      </c>
      <c r="L8298" s="311">
        <v>-87.103189999999998</v>
      </c>
      <c r="M8298" s="318" t="s">
        <v>38413</v>
      </c>
      <c r="N8298" s="311" t="s">
        <v>26250</v>
      </c>
      <c r="O8298" s="311" t="s">
        <v>42397</v>
      </c>
      <c r="P8298" s="311">
        <v>4</v>
      </c>
      <c r="Q8298" s="311" t="s">
        <v>34231</v>
      </c>
      <c r="R8298" s="311" t="s">
        <v>25829</v>
      </c>
      <c r="S8298" s="311" t="s">
        <v>26197</v>
      </c>
      <c r="T8298" s="311"/>
      <c r="U8298" s="311" t="s">
        <v>26198</v>
      </c>
      <c r="V8298" s="311" t="s">
        <v>26199</v>
      </c>
      <c r="AA8298" s="97" t="str">
        <v>WFBRU000.8RN</v>
      </c>
    </row>
    <row r="8299" spans="1:27" s="97" customFormat="1" ht="15" customHeight="1" x14ac:dyDescent="0.35">
      <c r="A8299" s="311" t="s">
        <v>41910</v>
      </c>
      <c r="B8299" s="311" t="s">
        <v>24427</v>
      </c>
      <c r="C8299" s="311" t="s">
        <v>24617</v>
      </c>
      <c r="D8299" s="311" t="s">
        <v>24428</v>
      </c>
      <c r="E8299" s="311"/>
      <c r="F8299" s="311" t="s">
        <v>29083</v>
      </c>
      <c r="G8299" s="311"/>
      <c r="H8299" s="311">
        <v>1.2</v>
      </c>
      <c r="I8299" s="311">
        <v>21.46</v>
      </c>
      <c r="J8299" s="311" t="s">
        <v>4</v>
      </c>
      <c r="K8299" s="311">
        <v>35.380000000000003</v>
      </c>
      <c r="L8299" s="311">
        <v>-87.381388999999999</v>
      </c>
      <c r="M8299" s="318" t="s">
        <v>38391</v>
      </c>
      <c r="N8299" s="311" t="s">
        <v>26220</v>
      </c>
      <c r="O8299" s="311" t="s">
        <v>42250</v>
      </c>
      <c r="P8299" s="311">
        <v>5</v>
      </c>
      <c r="Q8299" s="311" t="s">
        <v>34194</v>
      </c>
      <c r="R8299" s="311" t="s">
        <v>25808</v>
      </c>
      <c r="S8299" s="311" t="s">
        <v>26197</v>
      </c>
      <c r="T8299" s="311"/>
      <c r="U8299" s="311" t="s">
        <v>26198</v>
      </c>
      <c r="V8299" s="311" t="s">
        <v>26199</v>
      </c>
      <c r="W8299" s="97" t="s">
        <v>41911</v>
      </c>
      <c r="X8299" s="97" t="s">
        <v>41912</v>
      </c>
      <c r="AA8299" s="97" t="str">
        <v>WFBUF001.2LW</v>
      </c>
    </row>
    <row r="8300" spans="1:27" s="97" customFormat="1" ht="15" customHeight="1" x14ac:dyDescent="0.35">
      <c r="A8300" s="311" t="s">
        <v>24616</v>
      </c>
      <c r="B8300" s="311" t="s">
        <v>24615</v>
      </c>
      <c r="C8300" s="311" t="s">
        <v>24617</v>
      </c>
      <c r="D8300" s="311" t="s">
        <v>24618</v>
      </c>
      <c r="E8300" s="311"/>
      <c r="F8300" s="311" t="s">
        <v>29083</v>
      </c>
      <c r="G8300" s="311"/>
      <c r="H8300" s="311">
        <v>3</v>
      </c>
      <c r="I8300" s="311">
        <v>11.5</v>
      </c>
      <c r="J8300" s="311" t="s">
        <v>4</v>
      </c>
      <c r="K8300" s="311">
        <v>35.361800000000002</v>
      </c>
      <c r="L8300" s="311">
        <v>-87.368700000000004</v>
      </c>
      <c r="M8300" s="318" t="s">
        <v>38391</v>
      </c>
      <c r="N8300" s="311" t="s">
        <v>26220</v>
      </c>
      <c r="O8300" s="311" t="s">
        <v>42250</v>
      </c>
      <c r="P8300" s="311">
        <v>5</v>
      </c>
      <c r="Q8300" s="311" t="s">
        <v>34194</v>
      </c>
      <c r="R8300" s="311" t="s">
        <v>25808</v>
      </c>
      <c r="S8300" s="311" t="s">
        <v>26197</v>
      </c>
      <c r="T8300" s="311"/>
      <c r="U8300" s="311" t="s">
        <v>26198</v>
      </c>
      <c r="V8300" s="311" t="s">
        <v>26199</v>
      </c>
      <c r="AA8300" s="97" t="str">
        <v>WFBUF003.0LW</v>
      </c>
    </row>
    <row r="8301" spans="1:27" s="97" customFormat="1" ht="15" customHeight="1" x14ac:dyDescent="0.35">
      <c r="A8301" s="311" t="s">
        <v>24620</v>
      </c>
      <c r="B8301" s="311" t="s">
        <v>24619</v>
      </c>
      <c r="C8301" s="311" t="s">
        <v>24621</v>
      </c>
      <c r="D8301" s="311" t="s">
        <v>24622</v>
      </c>
      <c r="E8301" s="311"/>
      <c r="F8301" s="311" t="s">
        <v>29086</v>
      </c>
      <c r="G8301" s="311"/>
      <c r="H8301" s="311">
        <v>33.299999999999997</v>
      </c>
      <c r="I8301" s="311">
        <v>75.5</v>
      </c>
      <c r="J8301" s="311" t="s">
        <v>253</v>
      </c>
      <c r="K8301" s="311">
        <v>36.647579999999998</v>
      </c>
      <c r="L8301" s="311">
        <v>-86.506299999999996</v>
      </c>
      <c r="M8301" s="318" t="s">
        <v>38456</v>
      </c>
      <c r="N8301" s="311" t="s">
        <v>26335</v>
      </c>
      <c r="O8301" s="311" t="s">
        <v>42103</v>
      </c>
      <c r="P8301" s="311">
        <v>4</v>
      </c>
      <c r="Q8301" s="311" t="s">
        <v>28736</v>
      </c>
      <c r="R8301" s="311" t="s">
        <v>25829</v>
      </c>
      <c r="S8301" s="311" t="s">
        <v>26197</v>
      </c>
      <c r="T8301" s="311"/>
      <c r="U8301" s="311" t="s">
        <v>26198</v>
      </c>
      <c r="V8301" s="311" t="s">
        <v>26199</v>
      </c>
      <c r="W8301" s="97" t="s">
        <v>24623</v>
      </c>
      <c r="X8301" s="97" t="s">
        <v>36311</v>
      </c>
      <c r="AA8301" s="97" t="str">
        <v>WFDRA033.3SR</v>
      </c>
    </row>
    <row r="8302" spans="1:27" s="97" customFormat="1" ht="15" customHeight="1" x14ac:dyDescent="0.35">
      <c r="A8302" s="311" t="s">
        <v>24625</v>
      </c>
      <c r="B8302" s="311" t="s">
        <v>24624</v>
      </c>
      <c r="C8302" s="311" t="s">
        <v>24621</v>
      </c>
      <c r="D8302" s="311" t="s">
        <v>24626</v>
      </c>
      <c r="E8302" s="311"/>
      <c r="F8302" s="311" t="s">
        <v>29086</v>
      </c>
      <c r="G8302" s="311"/>
      <c r="H8302" s="311">
        <v>34.9</v>
      </c>
      <c r="I8302" s="311">
        <v>68.38</v>
      </c>
      <c r="J8302" s="311" t="s">
        <v>253</v>
      </c>
      <c r="K8302" s="311">
        <v>36.633333</v>
      </c>
      <c r="L8302" s="311">
        <v>-86.493055999999996</v>
      </c>
      <c r="M8302" s="318" t="s">
        <v>38456</v>
      </c>
      <c r="N8302" s="311" t="s">
        <v>26335</v>
      </c>
      <c r="O8302" s="311" t="s">
        <v>42103</v>
      </c>
      <c r="P8302" s="311">
        <v>4</v>
      </c>
      <c r="Q8302" s="311" t="s">
        <v>28736</v>
      </c>
      <c r="R8302" s="311" t="s">
        <v>25829</v>
      </c>
      <c r="S8302" s="311" t="s">
        <v>26197</v>
      </c>
      <c r="T8302" s="311"/>
      <c r="U8302" s="311" t="s">
        <v>26198</v>
      </c>
      <c r="V8302" s="311" t="s">
        <v>26199</v>
      </c>
      <c r="W8302" s="97" t="s">
        <v>24627</v>
      </c>
      <c r="X8302" s="97" t="s">
        <v>34232</v>
      </c>
      <c r="AA8302" s="97" t="str">
        <v>WFDRA034.9SR</v>
      </c>
    </row>
    <row r="8303" spans="1:27" s="97" customFormat="1" ht="15" customHeight="1" x14ac:dyDescent="0.35">
      <c r="A8303" s="311" t="s">
        <v>24629</v>
      </c>
      <c r="B8303" s="311" t="s">
        <v>24628</v>
      </c>
      <c r="C8303" s="311" t="s">
        <v>24621</v>
      </c>
      <c r="D8303" s="311" t="s">
        <v>24630</v>
      </c>
      <c r="E8303" s="311"/>
      <c r="F8303" s="311" t="s">
        <v>29088</v>
      </c>
      <c r="G8303" s="311"/>
      <c r="H8303" s="311">
        <v>35.799999999999997</v>
      </c>
      <c r="I8303" s="311">
        <v>65.38</v>
      </c>
      <c r="J8303" s="311" t="s">
        <v>253</v>
      </c>
      <c r="K8303" s="311">
        <v>36.624200000000002</v>
      </c>
      <c r="L8303" s="311">
        <v>-86.488900000000001</v>
      </c>
      <c r="M8303" s="318" t="s">
        <v>38456</v>
      </c>
      <c r="N8303" s="311" t="s">
        <v>26335</v>
      </c>
      <c r="O8303" s="311" t="s">
        <v>42103</v>
      </c>
      <c r="P8303" s="311">
        <v>4</v>
      </c>
      <c r="Q8303" s="311" t="s">
        <v>28736</v>
      </c>
      <c r="R8303" s="311" t="s">
        <v>25829</v>
      </c>
      <c r="S8303" s="311" t="s">
        <v>26197</v>
      </c>
      <c r="T8303" s="311"/>
      <c r="U8303" s="311" t="s">
        <v>26198</v>
      </c>
      <c r="V8303" s="311" t="s">
        <v>26199</v>
      </c>
      <c r="W8303" s="97" t="s">
        <v>24631</v>
      </c>
      <c r="X8303" s="97" t="s">
        <v>36312</v>
      </c>
      <c r="AA8303" s="97" t="str">
        <v>WFDRA035.8SR</v>
      </c>
    </row>
    <row r="8304" spans="1:27" s="97" customFormat="1" ht="15" customHeight="1" x14ac:dyDescent="0.35">
      <c r="A8304" s="311" t="s">
        <v>24633</v>
      </c>
      <c r="B8304" s="311" t="s">
        <v>24632</v>
      </c>
      <c r="C8304" s="311" t="s">
        <v>24634</v>
      </c>
      <c r="D8304" s="311" t="s">
        <v>24635</v>
      </c>
      <c r="E8304" s="311"/>
      <c r="F8304" s="311" t="s">
        <v>29086</v>
      </c>
      <c r="G8304" s="311"/>
      <c r="H8304" s="311">
        <v>39.200000000000003</v>
      </c>
      <c r="I8304" s="311">
        <v>35.9</v>
      </c>
      <c r="J8304" s="311" t="s">
        <v>253</v>
      </c>
      <c r="K8304" s="311">
        <v>36.594380000000001</v>
      </c>
      <c r="L8304" s="311">
        <v>-86.45814</v>
      </c>
      <c r="M8304" s="318" t="s">
        <v>38456</v>
      </c>
      <c r="N8304" s="311" t="s">
        <v>26335</v>
      </c>
      <c r="O8304" s="311" t="s">
        <v>43270</v>
      </c>
      <c r="P8304" s="311">
        <v>4</v>
      </c>
      <c r="Q8304" s="311" t="s">
        <v>28737</v>
      </c>
      <c r="R8304" s="311" t="s">
        <v>25829</v>
      </c>
      <c r="S8304" s="311" t="s">
        <v>26197</v>
      </c>
      <c r="T8304" s="311"/>
      <c r="U8304" s="311" t="s">
        <v>26198</v>
      </c>
      <c r="V8304" s="311" t="s">
        <v>26199</v>
      </c>
      <c r="W8304" s="97" t="s">
        <v>24636</v>
      </c>
      <c r="X8304" s="97" t="s">
        <v>36313</v>
      </c>
      <c r="AA8304" s="97" t="str">
        <v>WFDRA039.2SR</v>
      </c>
    </row>
    <row r="8305" spans="1:27" s="97" customFormat="1" ht="15" customHeight="1" x14ac:dyDescent="0.35">
      <c r="A8305" s="311" t="s">
        <v>24638</v>
      </c>
      <c r="B8305" s="311" t="s">
        <v>24637</v>
      </c>
      <c r="C8305" s="311" t="s">
        <v>24621</v>
      </c>
      <c r="D8305" s="311" t="s">
        <v>24639</v>
      </c>
      <c r="E8305" s="311"/>
      <c r="F8305" s="311" t="s">
        <v>29086</v>
      </c>
      <c r="G8305" s="311"/>
      <c r="H8305" s="311">
        <v>39.4</v>
      </c>
      <c r="I8305" s="311">
        <v>35.78</v>
      </c>
      <c r="J8305" s="311" t="s">
        <v>253</v>
      </c>
      <c r="K8305" s="311">
        <v>36.591700000000003</v>
      </c>
      <c r="L8305" s="311">
        <v>-86.458699999999993</v>
      </c>
      <c r="M8305" s="318" t="s">
        <v>38456</v>
      </c>
      <c r="N8305" s="311" t="s">
        <v>26335</v>
      </c>
      <c r="O8305" s="311" t="s">
        <v>43270</v>
      </c>
      <c r="P8305" s="311">
        <v>4</v>
      </c>
      <c r="Q8305" s="311" t="s">
        <v>28737</v>
      </c>
      <c r="R8305" s="311" t="s">
        <v>25829</v>
      </c>
      <c r="S8305" s="311" t="s">
        <v>26197</v>
      </c>
      <c r="T8305" s="311"/>
      <c r="U8305" s="311" t="s">
        <v>26198</v>
      </c>
      <c r="V8305" s="311" t="s">
        <v>26199</v>
      </c>
      <c r="W8305" s="97" t="s">
        <v>24640</v>
      </c>
      <c r="X8305" s="97" t="s">
        <v>36314</v>
      </c>
      <c r="AA8305" s="97" t="str">
        <v>WFDRA039.4SR</v>
      </c>
    </row>
    <row r="8306" spans="1:27" s="97" customFormat="1" ht="15" customHeight="1" x14ac:dyDescent="0.35">
      <c r="A8306" s="311" t="s">
        <v>24642</v>
      </c>
      <c r="B8306" s="311" t="s">
        <v>24641</v>
      </c>
      <c r="C8306" s="311" t="s">
        <v>24621</v>
      </c>
      <c r="D8306" s="311" t="s">
        <v>24643</v>
      </c>
      <c r="E8306" s="311"/>
      <c r="F8306" s="311" t="s">
        <v>29086</v>
      </c>
      <c r="G8306" s="311"/>
      <c r="H8306" s="311">
        <v>40.4</v>
      </c>
      <c r="I8306" s="311">
        <v>34.840000000000003</v>
      </c>
      <c r="J8306" s="311" t="s">
        <v>253</v>
      </c>
      <c r="K8306" s="311">
        <v>36.578611000000002</v>
      </c>
      <c r="L8306" s="311">
        <v>-86.457769999999996</v>
      </c>
      <c r="M8306" s="318" t="s">
        <v>38456</v>
      </c>
      <c r="N8306" s="311" t="s">
        <v>26335</v>
      </c>
      <c r="O8306" s="311" t="s">
        <v>43270</v>
      </c>
      <c r="P8306" s="311">
        <v>4</v>
      </c>
      <c r="Q8306" s="311" t="s">
        <v>28737</v>
      </c>
      <c r="R8306" s="311" t="s">
        <v>25829</v>
      </c>
      <c r="S8306" s="311" t="s">
        <v>26197</v>
      </c>
      <c r="T8306" s="311"/>
      <c r="U8306" s="311" t="s">
        <v>26198</v>
      </c>
      <c r="V8306" s="311" t="s">
        <v>26199</v>
      </c>
      <c r="W8306" s="97" t="s">
        <v>24644</v>
      </c>
      <c r="X8306" s="97" t="s">
        <v>34233</v>
      </c>
      <c r="AA8306" s="97" t="str">
        <v>WFDRA040.4SR</v>
      </c>
    </row>
    <row r="8307" spans="1:27" s="97" customFormat="1" ht="15" customHeight="1" x14ac:dyDescent="0.35">
      <c r="A8307" s="311" t="s">
        <v>24646</v>
      </c>
      <c r="B8307" s="311" t="s">
        <v>24645</v>
      </c>
      <c r="C8307" s="311" t="s">
        <v>24621</v>
      </c>
      <c r="D8307" s="311" t="s">
        <v>24647</v>
      </c>
      <c r="E8307" s="311"/>
      <c r="F8307" s="311" t="s">
        <v>29088</v>
      </c>
      <c r="G8307" s="311"/>
      <c r="H8307" s="311">
        <v>42.6</v>
      </c>
      <c r="I8307" s="311">
        <v>19.28</v>
      </c>
      <c r="J8307" s="311" t="s">
        <v>253</v>
      </c>
      <c r="K8307" s="311">
        <v>36.555556000000003</v>
      </c>
      <c r="L8307" s="311">
        <v>-86.467500000000001</v>
      </c>
      <c r="M8307" s="318" t="s">
        <v>38456</v>
      </c>
      <c r="N8307" s="311" t="s">
        <v>26335</v>
      </c>
      <c r="O8307" s="311" t="s">
        <v>43270</v>
      </c>
      <c r="P8307" s="311">
        <v>4</v>
      </c>
      <c r="Q8307" s="311" t="s">
        <v>28737</v>
      </c>
      <c r="R8307" s="311" t="s">
        <v>25829</v>
      </c>
      <c r="S8307" s="311" t="s">
        <v>26197</v>
      </c>
      <c r="T8307" s="311"/>
      <c r="U8307" s="311" t="s">
        <v>26198</v>
      </c>
      <c r="V8307" s="311" t="s">
        <v>26199</v>
      </c>
      <c r="W8307" s="97" t="s">
        <v>24648</v>
      </c>
      <c r="X8307" s="97" t="s">
        <v>36315</v>
      </c>
      <c r="AA8307" s="97" t="str">
        <v>WFDRA042.6SR</v>
      </c>
    </row>
    <row r="8308" spans="1:27" s="97" customFormat="1" ht="15" customHeight="1" x14ac:dyDescent="0.35">
      <c r="A8308" s="311" t="s">
        <v>24650</v>
      </c>
      <c r="B8308" s="311" t="s">
        <v>24649</v>
      </c>
      <c r="C8308" s="311" t="s">
        <v>24621</v>
      </c>
      <c r="D8308" s="311" t="s">
        <v>24651</v>
      </c>
      <c r="E8308" s="311"/>
      <c r="F8308" s="311" t="s">
        <v>29086</v>
      </c>
      <c r="G8308" s="311"/>
      <c r="H8308" s="311">
        <v>46</v>
      </c>
      <c r="I8308" s="311">
        <v>6.63</v>
      </c>
      <c r="J8308" s="311" t="s">
        <v>253</v>
      </c>
      <c r="K8308" s="311">
        <v>36.5169</v>
      </c>
      <c r="L8308" s="311">
        <v>-86.472449999999995</v>
      </c>
      <c r="M8308" s="318" t="s">
        <v>38456</v>
      </c>
      <c r="N8308" s="311" t="s">
        <v>26335</v>
      </c>
      <c r="O8308" s="311" t="s">
        <v>43270</v>
      </c>
      <c r="P8308" s="311">
        <v>4</v>
      </c>
      <c r="Q8308" s="311" t="s">
        <v>28737</v>
      </c>
      <c r="R8308" s="311" t="s">
        <v>25829</v>
      </c>
      <c r="S8308" s="311" t="s">
        <v>26197</v>
      </c>
      <c r="T8308" s="311"/>
      <c r="U8308" s="311" t="s">
        <v>26198</v>
      </c>
      <c r="V8308" s="311" t="s">
        <v>26199</v>
      </c>
      <c r="W8308" s="97" t="s">
        <v>24652</v>
      </c>
      <c r="X8308" s="97" t="s">
        <v>36316</v>
      </c>
      <c r="AA8308" s="97" t="str">
        <v>WFDRA046.0SR</v>
      </c>
    </row>
    <row r="8309" spans="1:27" s="97" customFormat="1" ht="15" customHeight="1" x14ac:dyDescent="0.35">
      <c r="A8309" s="311" t="s">
        <v>24654</v>
      </c>
      <c r="B8309" s="311" t="s">
        <v>24653</v>
      </c>
      <c r="C8309" s="311" t="s">
        <v>24621</v>
      </c>
      <c r="D8309" s="311" t="s">
        <v>24655</v>
      </c>
      <c r="E8309" s="311"/>
      <c r="F8309" s="311" t="s">
        <v>29086</v>
      </c>
      <c r="G8309" s="311"/>
      <c r="H8309" s="311">
        <v>47.7</v>
      </c>
      <c r="I8309" s="311">
        <v>2.92</v>
      </c>
      <c r="J8309" s="311" t="s">
        <v>253</v>
      </c>
      <c r="K8309" s="311">
        <v>36.494</v>
      </c>
      <c r="L8309" s="311">
        <v>-86.47</v>
      </c>
      <c r="M8309" s="318" t="s">
        <v>38456</v>
      </c>
      <c r="N8309" s="311" t="s">
        <v>26335</v>
      </c>
      <c r="O8309" s="311" t="s">
        <v>43270</v>
      </c>
      <c r="P8309" s="311">
        <v>4</v>
      </c>
      <c r="Q8309" s="311" t="s">
        <v>28737</v>
      </c>
      <c r="R8309" s="311" t="s">
        <v>25829</v>
      </c>
      <c r="S8309" s="311" t="s">
        <v>26197</v>
      </c>
      <c r="T8309" s="311"/>
      <c r="U8309" s="311" t="s">
        <v>26198</v>
      </c>
      <c r="V8309" s="311" t="s">
        <v>26199</v>
      </c>
      <c r="W8309" s="97" t="s">
        <v>24656</v>
      </c>
      <c r="X8309" s="97" t="s">
        <v>34233</v>
      </c>
      <c r="AA8309" s="97" t="str">
        <v>WFDRA047.7SR</v>
      </c>
    </row>
    <row r="8310" spans="1:27" s="97" customFormat="1" ht="15" customHeight="1" x14ac:dyDescent="0.35">
      <c r="A8310" s="311" t="s">
        <v>24658</v>
      </c>
      <c r="B8310" s="311" t="s">
        <v>24657</v>
      </c>
      <c r="C8310" s="311" t="s">
        <v>24659</v>
      </c>
      <c r="D8310" s="311" t="s">
        <v>24660</v>
      </c>
      <c r="E8310" s="311"/>
      <c r="F8310" s="311" t="s">
        <v>29088</v>
      </c>
      <c r="G8310" s="311"/>
      <c r="H8310" s="311">
        <v>0.3</v>
      </c>
      <c r="I8310" s="311">
        <v>5.37</v>
      </c>
      <c r="J8310" s="311" t="s">
        <v>253</v>
      </c>
      <c r="K8310" s="311">
        <v>36.540278000000001</v>
      </c>
      <c r="L8310" s="311">
        <v>-86.476388999999998</v>
      </c>
      <c r="M8310" s="318" t="s">
        <v>38456</v>
      </c>
      <c r="N8310" s="311" t="s">
        <v>26335</v>
      </c>
      <c r="O8310" s="311" t="s">
        <v>43270</v>
      </c>
      <c r="P8310" s="311">
        <v>4</v>
      </c>
      <c r="Q8310" s="311" t="s">
        <v>34234</v>
      </c>
      <c r="R8310" s="311" t="s">
        <v>25829</v>
      </c>
      <c r="S8310" s="311" t="s">
        <v>26197</v>
      </c>
      <c r="T8310" s="311"/>
      <c r="U8310" s="311" t="s">
        <v>26198</v>
      </c>
      <c r="V8310" s="311" t="s">
        <v>26199</v>
      </c>
      <c r="W8310" s="97" t="s">
        <v>24661</v>
      </c>
      <c r="X8310" s="97" t="s">
        <v>29606</v>
      </c>
      <c r="AA8310" s="97" t="str">
        <v>WFDRA43.9T0.3SR</v>
      </c>
    </row>
    <row r="8311" spans="1:27" s="97" customFormat="1" ht="15" customHeight="1" x14ac:dyDescent="0.35">
      <c r="A8311" s="311" t="s">
        <v>24663</v>
      </c>
      <c r="B8311" s="311" t="s">
        <v>24662</v>
      </c>
      <c r="C8311" s="311" t="s">
        <v>24659</v>
      </c>
      <c r="D8311" s="311" t="s">
        <v>24664</v>
      </c>
      <c r="E8311" s="311"/>
      <c r="F8311" s="311" t="s">
        <v>29088</v>
      </c>
      <c r="G8311" s="311"/>
      <c r="H8311" s="311">
        <v>1.3</v>
      </c>
      <c r="I8311" s="311">
        <v>1.28</v>
      </c>
      <c r="J8311" s="311" t="s">
        <v>253</v>
      </c>
      <c r="K8311" s="311">
        <v>36.542740000000002</v>
      </c>
      <c r="L8311" s="311">
        <v>-86.493939999999995</v>
      </c>
      <c r="M8311" s="318" t="s">
        <v>38456</v>
      </c>
      <c r="N8311" s="311" t="s">
        <v>26335</v>
      </c>
      <c r="O8311" s="311" t="s">
        <v>43270</v>
      </c>
      <c r="P8311" s="311">
        <v>4</v>
      </c>
      <c r="Q8311" s="311" t="s">
        <v>34234</v>
      </c>
      <c r="R8311" s="311" t="s">
        <v>25829</v>
      </c>
      <c r="S8311" s="311" t="s">
        <v>26197</v>
      </c>
      <c r="T8311" s="311"/>
      <c r="U8311" s="311" t="s">
        <v>26198</v>
      </c>
      <c r="V8311" s="311" t="s">
        <v>26199</v>
      </c>
      <c r="W8311" s="97" t="s">
        <v>24665</v>
      </c>
      <c r="X8311" s="97" t="s">
        <v>34235</v>
      </c>
      <c r="AA8311" s="97" t="str">
        <v>WFDRA43.9T1.3SR</v>
      </c>
    </row>
    <row r="8312" spans="1:27" s="97" customFormat="1" ht="15" customHeight="1" x14ac:dyDescent="0.35">
      <c r="A8312" s="311" t="s">
        <v>24667</v>
      </c>
      <c r="B8312" s="311" t="s">
        <v>24666</v>
      </c>
      <c r="C8312" s="311" t="s">
        <v>24659</v>
      </c>
      <c r="D8312" s="311" t="s">
        <v>24668</v>
      </c>
      <c r="E8312" s="311"/>
      <c r="F8312" s="311" t="s">
        <v>29088</v>
      </c>
      <c r="G8312" s="311"/>
      <c r="H8312" s="311">
        <v>1.4</v>
      </c>
      <c r="I8312" s="311">
        <v>2.46</v>
      </c>
      <c r="J8312" s="311" t="s">
        <v>253</v>
      </c>
      <c r="K8312" s="311">
        <v>36.542830000000002</v>
      </c>
      <c r="L8312" s="311">
        <v>-86.494659999999996</v>
      </c>
      <c r="M8312" s="318" t="s">
        <v>38456</v>
      </c>
      <c r="N8312" s="311" t="s">
        <v>26335</v>
      </c>
      <c r="O8312" s="311" t="s">
        <v>43270</v>
      </c>
      <c r="P8312" s="311">
        <v>4</v>
      </c>
      <c r="Q8312" s="311" t="s">
        <v>28738</v>
      </c>
      <c r="R8312" s="311" t="s">
        <v>25829</v>
      </c>
      <c r="S8312" s="311" t="s">
        <v>26197</v>
      </c>
      <c r="T8312" s="311"/>
      <c r="U8312" s="311" t="s">
        <v>26198</v>
      </c>
      <c r="V8312" s="311" t="s">
        <v>26199</v>
      </c>
      <c r="W8312" s="97" t="s">
        <v>24669</v>
      </c>
      <c r="X8312" s="97" t="s">
        <v>29606</v>
      </c>
      <c r="AA8312" s="97" t="str">
        <v>WFDRA43.9T1.4SR</v>
      </c>
    </row>
    <row r="8313" spans="1:27" s="97" customFormat="1" ht="15" customHeight="1" x14ac:dyDescent="0.35">
      <c r="A8313" s="311" t="s">
        <v>24671</v>
      </c>
      <c r="B8313" s="311" t="s">
        <v>24670</v>
      </c>
      <c r="C8313" s="311" t="s">
        <v>24659</v>
      </c>
      <c r="D8313" s="311" t="s">
        <v>24672</v>
      </c>
      <c r="E8313" s="311"/>
      <c r="F8313" s="311" t="s">
        <v>29086</v>
      </c>
      <c r="G8313" s="311"/>
      <c r="H8313" s="311">
        <v>1.5</v>
      </c>
      <c r="I8313" s="311">
        <v>2.2999999999999998</v>
      </c>
      <c r="J8313" s="311" t="s">
        <v>253</v>
      </c>
      <c r="K8313" s="311">
        <v>36.542819999999999</v>
      </c>
      <c r="L8313" s="311">
        <v>-86.496279999999999</v>
      </c>
      <c r="M8313" s="318" t="s">
        <v>38456</v>
      </c>
      <c r="N8313" s="311" t="s">
        <v>26335</v>
      </c>
      <c r="O8313" s="311" t="s">
        <v>43270</v>
      </c>
      <c r="P8313" s="311">
        <v>4</v>
      </c>
      <c r="Q8313" s="311" t="s">
        <v>28738</v>
      </c>
      <c r="R8313" s="311" t="s">
        <v>25829</v>
      </c>
      <c r="S8313" s="311" t="s">
        <v>26197</v>
      </c>
      <c r="T8313" s="311"/>
      <c r="U8313" s="311" t="s">
        <v>26198</v>
      </c>
      <c r="V8313" s="311" t="s">
        <v>26199</v>
      </c>
      <c r="W8313" s="97" t="s">
        <v>24673</v>
      </c>
      <c r="X8313" s="97" t="s">
        <v>34166</v>
      </c>
      <c r="AA8313" s="97" t="str">
        <v>WFDRA43.9T1.5SR</v>
      </c>
    </row>
    <row r="8314" spans="1:27" s="97" customFormat="1" ht="15" customHeight="1" x14ac:dyDescent="0.35">
      <c r="A8314" s="311" t="s">
        <v>24675</v>
      </c>
      <c r="B8314" s="311" t="s">
        <v>24674</v>
      </c>
      <c r="C8314" s="311" t="s">
        <v>24676</v>
      </c>
      <c r="D8314" s="311" t="s">
        <v>24677</v>
      </c>
      <c r="E8314" s="311"/>
      <c r="F8314" s="311" t="s">
        <v>75</v>
      </c>
      <c r="G8314" s="311"/>
      <c r="H8314" s="311">
        <v>0.5</v>
      </c>
      <c r="I8314" s="311">
        <v>1.1399999999999999</v>
      </c>
      <c r="J8314" s="311" t="s">
        <v>277</v>
      </c>
      <c r="K8314" s="311">
        <v>36.088889000000002</v>
      </c>
      <c r="L8314" s="311">
        <v>-86.627222000000003</v>
      </c>
      <c r="M8314" s="318" t="s">
        <v>38401</v>
      </c>
      <c r="N8314" s="311" t="s">
        <v>26226</v>
      </c>
      <c r="O8314" s="311" t="s">
        <v>42432</v>
      </c>
      <c r="P8314" s="311">
        <v>2</v>
      </c>
      <c r="Q8314" s="311" t="s">
        <v>28739</v>
      </c>
      <c r="R8314" s="311" t="s">
        <v>25829</v>
      </c>
      <c r="S8314" s="311" t="s">
        <v>26197</v>
      </c>
      <c r="T8314" s="311"/>
      <c r="U8314" s="311" t="s">
        <v>26198</v>
      </c>
      <c r="V8314" s="311" t="s">
        <v>26199</v>
      </c>
      <c r="AA8314" s="97" t="str">
        <v>WFHAM000.5DA</v>
      </c>
    </row>
    <row r="8315" spans="1:27" s="97" customFormat="1" ht="15" customHeight="1" x14ac:dyDescent="0.35">
      <c r="A8315" s="311" t="s">
        <v>24679</v>
      </c>
      <c r="B8315" s="311" t="s">
        <v>24678</v>
      </c>
      <c r="C8315" s="311" t="s">
        <v>24680</v>
      </c>
      <c r="D8315" s="311" t="s">
        <v>24681</v>
      </c>
      <c r="E8315" s="311"/>
      <c r="F8315" s="311" t="s">
        <v>29086</v>
      </c>
      <c r="G8315" s="311"/>
      <c r="H8315" s="311">
        <v>2.2999999999999998</v>
      </c>
      <c r="I8315" s="311">
        <v>38.56</v>
      </c>
      <c r="J8315" s="311" t="s">
        <v>470</v>
      </c>
      <c r="K8315" s="311">
        <v>35.574199999999998</v>
      </c>
      <c r="L8315" s="311">
        <v>-85.887200000000007</v>
      </c>
      <c r="M8315" s="318" t="s">
        <v>38403</v>
      </c>
      <c r="N8315" s="311" t="s">
        <v>26290</v>
      </c>
      <c r="O8315" s="311" t="s">
        <v>42731</v>
      </c>
      <c r="P8315" s="311">
        <v>3</v>
      </c>
      <c r="Q8315" s="311" t="s">
        <v>28740</v>
      </c>
      <c r="R8315" s="311" t="s">
        <v>25812</v>
      </c>
      <c r="S8315" s="311" t="s">
        <v>26197</v>
      </c>
      <c r="T8315" s="311"/>
      <c r="U8315" s="311" t="s">
        <v>26198</v>
      </c>
      <c r="V8315" s="311" t="s">
        <v>26199</v>
      </c>
      <c r="AA8315" s="97" t="str">
        <v>WFHIC002.3WA</v>
      </c>
    </row>
    <row r="8316" spans="1:27" s="97" customFormat="1" ht="15" customHeight="1" x14ac:dyDescent="0.35">
      <c r="A8316" s="311" t="s">
        <v>24683</v>
      </c>
      <c r="B8316" s="311" t="s">
        <v>24682</v>
      </c>
      <c r="C8316" s="311" t="s">
        <v>24680</v>
      </c>
      <c r="D8316" s="311" t="s">
        <v>24684</v>
      </c>
      <c r="E8316" s="311"/>
      <c r="F8316" s="311" t="s">
        <v>29086</v>
      </c>
      <c r="G8316" s="311"/>
      <c r="H8316" s="311">
        <v>4.8</v>
      </c>
      <c r="I8316" s="311">
        <v>33.64</v>
      </c>
      <c r="J8316" s="311" t="s">
        <v>470</v>
      </c>
      <c r="K8316" s="311">
        <v>35.580800000000004</v>
      </c>
      <c r="L8316" s="311">
        <v>-85.9131</v>
      </c>
      <c r="M8316" s="318" t="s">
        <v>38403</v>
      </c>
      <c r="N8316" s="311" t="s">
        <v>26290</v>
      </c>
      <c r="O8316" s="311" t="s">
        <v>42731</v>
      </c>
      <c r="P8316" s="311">
        <v>3</v>
      </c>
      <c r="Q8316" s="311" t="s">
        <v>28740</v>
      </c>
      <c r="R8316" s="311" t="s">
        <v>25812</v>
      </c>
      <c r="S8316" s="311" t="s">
        <v>26197</v>
      </c>
      <c r="T8316" s="311"/>
      <c r="U8316" s="311" t="s">
        <v>26198</v>
      </c>
      <c r="V8316" s="311" t="s">
        <v>26199</v>
      </c>
      <c r="AA8316" s="97" t="str">
        <v>WFHIC004.8WA</v>
      </c>
    </row>
    <row r="8317" spans="1:27" s="97" customFormat="1" ht="15" customHeight="1" x14ac:dyDescent="0.35">
      <c r="A8317" s="311" t="s">
        <v>24686</v>
      </c>
      <c r="B8317" s="311" t="s">
        <v>24685</v>
      </c>
      <c r="C8317" s="311" t="s">
        <v>24680</v>
      </c>
      <c r="D8317" s="311" t="s">
        <v>24687</v>
      </c>
      <c r="E8317" s="311"/>
      <c r="F8317" s="311" t="s">
        <v>29086</v>
      </c>
      <c r="G8317" s="311"/>
      <c r="H8317" s="311">
        <v>7</v>
      </c>
      <c r="I8317" s="311">
        <v>23.21</v>
      </c>
      <c r="J8317" s="311" t="s">
        <v>545</v>
      </c>
      <c r="K8317" s="311">
        <v>35.570990000000002</v>
      </c>
      <c r="L8317" s="311">
        <v>-85.938501619999997</v>
      </c>
      <c r="M8317" s="318" t="s">
        <v>38403</v>
      </c>
      <c r="N8317" s="311" t="s">
        <v>26290</v>
      </c>
      <c r="O8317" s="311" t="s">
        <v>42731</v>
      </c>
      <c r="P8317" s="311">
        <v>3</v>
      </c>
      <c r="Q8317" s="311" t="s">
        <v>28740</v>
      </c>
      <c r="R8317" s="311" t="s">
        <v>25808</v>
      </c>
      <c r="S8317" s="311" t="s">
        <v>26197</v>
      </c>
      <c r="T8317" s="311"/>
      <c r="U8317" s="311" t="s">
        <v>26198</v>
      </c>
      <c r="V8317" s="311" t="s">
        <v>26199</v>
      </c>
      <c r="W8317" s="97" t="s">
        <v>36317</v>
      </c>
      <c r="AA8317" s="97" t="str">
        <v>WFHIC007.0CE</v>
      </c>
    </row>
    <row r="8318" spans="1:27" s="97" customFormat="1" ht="15" customHeight="1" x14ac:dyDescent="0.35">
      <c r="A8318" s="311" t="s">
        <v>24689</v>
      </c>
      <c r="B8318" s="311" t="s">
        <v>24688</v>
      </c>
      <c r="C8318" s="311" t="s">
        <v>24690</v>
      </c>
      <c r="D8318" s="311" t="s">
        <v>24691</v>
      </c>
      <c r="E8318" s="311"/>
      <c r="F8318" s="311" t="s">
        <v>29086</v>
      </c>
      <c r="G8318" s="311"/>
      <c r="H8318" s="311">
        <v>0.1</v>
      </c>
      <c r="I8318" s="311">
        <v>11.03</v>
      </c>
      <c r="J8318" s="311" t="s">
        <v>2764</v>
      </c>
      <c r="K8318" s="311">
        <v>36.607222</v>
      </c>
      <c r="L8318" s="311">
        <v>-86.120277999999999</v>
      </c>
      <c r="M8318" s="318" t="s">
        <v>38456</v>
      </c>
      <c r="N8318" s="311" t="s">
        <v>26335</v>
      </c>
      <c r="O8318" s="311" t="s">
        <v>42647</v>
      </c>
      <c r="P8318" s="311">
        <v>4</v>
      </c>
      <c r="Q8318" s="311" t="s">
        <v>34236</v>
      </c>
      <c r="R8318" s="311" t="s">
        <v>25812</v>
      </c>
      <c r="S8318" s="311" t="s">
        <v>26197</v>
      </c>
      <c r="T8318" s="311"/>
      <c r="U8318" s="311" t="s">
        <v>26198</v>
      </c>
      <c r="V8318" s="311" t="s">
        <v>26199</v>
      </c>
      <c r="X8318" s="97" t="s">
        <v>36318</v>
      </c>
      <c r="AA8318" s="97" t="str">
        <v>WFLON000.1MA</v>
      </c>
    </row>
    <row r="8319" spans="1:27" s="97" customFormat="1" ht="15" customHeight="1" x14ac:dyDescent="0.35">
      <c r="A8319" s="311" t="s">
        <v>24693</v>
      </c>
      <c r="B8319" s="311" t="s">
        <v>24692</v>
      </c>
      <c r="C8319" s="311" t="s">
        <v>24690</v>
      </c>
      <c r="D8319" s="311" t="s">
        <v>24694</v>
      </c>
      <c r="E8319" s="311"/>
      <c r="F8319" s="311" t="s">
        <v>29086</v>
      </c>
      <c r="G8319" s="311"/>
      <c r="H8319" s="311">
        <v>1.8</v>
      </c>
      <c r="I8319" s="311">
        <v>9.0500000000000007</v>
      </c>
      <c r="J8319" s="311" t="s">
        <v>2764</v>
      </c>
      <c r="K8319" s="311">
        <v>36.594721999999997</v>
      </c>
      <c r="L8319" s="311">
        <v>-86.146388999999999</v>
      </c>
      <c r="M8319" s="318" t="s">
        <v>38456</v>
      </c>
      <c r="N8319" s="311" t="s">
        <v>26335</v>
      </c>
      <c r="O8319" s="311" t="s">
        <v>42647</v>
      </c>
      <c r="P8319" s="311">
        <v>4</v>
      </c>
      <c r="Q8319" s="311" t="s">
        <v>34236</v>
      </c>
      <c r="R8319" s="311" t="s">
        <v>25812</v>
      </c>
      <c r="S8319" s="311" t="s">
        <v>26197</v>
      </c>
      <c r="T8319" s="311"/>
      <c r="U8319" s="311" t="s">
        <v>26198</v>
      </c>
      <c r="V8319" s="311" t="s">
        <v>26199</v>
      </c>
      <c r="X8319" s="97" t="s">
        <v>32232</v>
      </c>
      <c r="AA8319" s="97" t="str">
        <v>WFLON001.8MA</v>
      </c>
    </row>
    <row r="8320" spans="1:27" s="97" customFormat="1" ht="15" customHeight="1" x14ac:dyDescent="0.35">
      <c r="A8320" s="311" t="s">
        <v>24696</v>
      </c>
      <c r="B8320" s="311" t="s">
        <v>24695</v>
      </c>
      <c r="C8320" s="311" t="s">
        <v>24690</v>
      </c>
      <c r="D8320" s="311" t="s">
        <v>24697</v>
      </c>
      <c r="E8320" s="311"/>
      <c r="F8320" s="311" t="s">
        <v>29086</v>
      </c>
      <c r="G8320" s="311"/>
      <c r="H8320" s="311">
        <v>4</v>
      </c>
      <c r="I8320" s="311">
        <v>6.08</v>
      </c>
      <c r="J8320" s="311" t="s">
        <v>2764</v>
      </c>
      <c r="K8320" s="311">
        <v>36.568600000000004</v>
      </c>
      <c r="L8320" s="311">
        <v>-86.16</v>
      </c>
      <c r="M8320" s="318" t="s">
        <v>38456</v>
      </c>
      <c r="N8320" s="311" t="s">
        <v>26335</v>
      </c>
      <c r="O8320" s="311" t="s">
        <v>42647</v>
      </c>
      <c r="P8320" s="311">
        <v>4</v>
      </c>
      <c r="Q8320" s="311" t="s">
        <v>34236</v>
      </c>
      <c r="R8320" s="311" t="s">
        <v>25812</v>
      </c>
      <c r="S8320" s="311" t="s">
        <v>26197</v>
      </c>
      <c r="T8320" s="311"/>
      <c r="U8320" s="311" t="s">
        <v>26198</v>
      </c>
      <c r="V8320" s="311" t="s">
        <v>26199</v>
      </c>
      <c r="W8320" s="97" t="s">
        <v>24698</v>
      </c>
      <c r="X8320" s="97" t="s">
        <v>36319</v>
      </c>
      <c r="AA8320" s="97" t="str">
        <v>WFLON004.0MA</v>
      </c>
    </row>
    <row r="8321" spans="1:27" s="97" customFormat="1" ht="15" customHeight="1" x14ac:dyDescent="0.35">
      <c r="A8321" s="311" t="s">
        <v>24700</v>
      </c>
      <c r="B8321" s="311" t="s">
        <v>24699</v>
      </c>
      <c r="C8321" s="311" t="s">
        <v>24701</v>
      </c>
      <c r="D8321" s="311" t="s">
        <v>24702</v>
      </c>
      <c r="E8321" s="311"/>
      <c r="F8321" s="311" t="s">
        <v>29086</v>
      </c>
      <c r="G8321" s="311"/>
      <c r="H8321" s="311">
        <v>0.1</v>
      </c>
      <c r="I8321" s="311">
        <v>0.39</v>
      </c>
      <c r="J8321" s="311" t="s">
        <v>2764</v>
      </c>
      <c r="K8321" s="311">
        <v>36.600239999999999</v>
      </c>
      <c r="L8321" s="311">
        <v>-86.138310000000004</v>
      </c>
      <c r="M8321" s="318" t="s">
        <v>38456</v>
      </c>
      <c r="N8321" s="311" t="s">
        <v>26335</v>
      </c>
      <c r="O8321" s="311" t="s">
        <v>42647</v>
      </c>
      <c r="P8321" s="311">
        <v>4</v>
      </c>
      <c r="Q8321" s="311" t="s">
        <v>34236</v>
      </c>
      <c r="R8321" s="311" t="s">
        <v>25812</v>
      </c>
      <c r="S8321" s="311" t="s">
        <v>26197</v>
      </c>
      <c r="T8321" s="311"/>
      <c r="U8321" s="311" t="s">
        <v>26198</v>
      </c>
      <c r="V8321" s="311" t="s">
        <v>26199</v>
      </c>
      <c r="W8321" s="97" t="s">
        <v>24703</v>
      </c>
      <c r="X8321" s="97" t="s">
        <v>34237</v>
      </c>
      <c r="AA8321" s="97" t="str">
        <v>WFLON1.1T0.1MA</v>
      </c>
    </row>
    <row r="8322" spans="1:27" s="97" customFormat="1" ht="15" customHeight="1" x14ac:dyDescent="0.35">
      <c r="A8322" s="311" t="s">
        <v>24705</v>
      </c>
      <c r="B8322" s="311" t="s">
        <v>24704</v>
      </c>
      <c r="C8322" s="311" t="s">
        <v>24706</v>
      </c>
      <c r="D8322" s="311" t="s">
        <v>24707</v>
      </c>
      <c r="E8322" s="311"/>
      <c r="F8322" s="311" t="s">
        <v>33</v>
      </c>
      <c r="G8322" s="311"/>
      <c r="H8322" s="311">
        <v>1.4</v>
      </c>
      <c r="I8322" s="311">
        <v>41.57</v>
      </c>
      <c r="J8322" s="311" t="s">
        <v>1600</v>
      </c>
      <c r="K8322" s="311">
        <v>35.209600000000002</v>
      </c>
      <c r="L8322" s="311">
        <v>-86.462900000000005</v>
      </c>
      <c r="M8322" s="318" t="s">
        <v>38457</v>
      </c>
      <c r="N8322" s="311" t="s">
        <v>26336</v>
      </c>
      <c r="O8322" s="311" t="s">
        <v>43268</v>
      </c>
      <c r="P8322" s="311">
        <v>2</v>
      </c>
      <c r="Q8322" s="311" t="s">
        <v>28741</v>
      </c>
      <c r="R8322" s="311" t="s">
        <v>25808</v>
      </c>
      <c r="S8322" s="311" t="s">
        <v>26197</v>
      </c>
      <c r="T8322" s="311"/>
      <c r="U8322" s="311" t="s">
        <v>26198</v>
      </c>
      <c r="V8322" s="311" t="s">
        <v>26199</v>
      </c>
      <c r="X8322" s="97" t="s">
        <v>34238</v>
      </c>
      <c r="AA8322" s="97" t="str">
        <v>WFMUL001.4LI</v>
      </c>
    </row>
    <row r="8323" spans="1:27" s="97" customFormat="1" ht="15" customHeight="1" x14ac:dyDescent="0.35">
      <c r="A8323" s="311" t="s">
        <v>24709</v>
      </c>
      <c r="B8323" s="311" t="s">
        <v>24708</v>
      </c>
      <c r="C8323" s="311" t="s">
        <v>24706</v>
      </c>
      <c r="D8323" s="311" t="s">
        <v>24710</v>
      </c>
      <c r="E8323" s="311"/>
      <c r="F8323" s="311" t="s">
        <v>33</v>
      </c>
      <c r="G8323" s="311"/>
      <c r="H8323" s="311">
        <v>1.9</v>
      </c>
      <c r="I8323" s="311">
        <v>41.11</v>
      </c>
      <c r="J8323" s="311" t="s">
        <v>1600</v>
      </c>
      <c r="K8323" s="311">
        <v>35.213299999999997</v>
      </c>
      <c r="L8323" s="311">
        <v>-86.461399999999998</v>
      </c>
      <c r="M8323" s="318" t="s">
        <v>38457</v>
      </c>
      <c r="N8323" s="311" t="s">
        <v>26336</v>
      </c>
      <c r="O8323" s="311" t="s">
        <v>43268</v>
      </c>
      <c r="P8323" s="311">
        <v>2</v>
      </c>
      <c r="Q8323" s="311" t="s">
        <v>28741</v>
      </c>
      <c r="R8323" s="311" t="s">
        <v>25808</v>
      </c>
      <c r="S8323" s="311" t="s">
        <v>26197</v>
      </c>
      <c r="T8323" s="311"/>
      <c r="U8323" s="311" t="s">
        <v>26198</v>
      </c>
      <c r="V8323" s="311" t="s">
        <v>26199</v>
      </c>
      <c r="W8323" s="97" t="s">
        <v>24711</v>
      </c>
      <c r="X8323" s="97" t="s">
        <v>34239</v>
      </c>
      <c r="AA8323" s="97" t="str">
        <v>WFMUL001.9LI</v>
      </c>
    </row>
    <row r="8324" spans="1:27" s="97" customFormat="1" ht="15" customHeight="1" x14ac:dyDescent="0.35">
      <c r="A8324" s="311" t="s">
        <v>24713</v>
      </c>
      <c r="B8324" s="311" t="s">
        <v>24712</v>
      </c>
      <c r="C8324" s="311" t="s">
        <v>24706</v>
      </c>
      <c r="D8324" s="311" t="s">
        <v>24714</v>
      </c>
      <c r="E8324" s="311"/>
      <c r="F8324" s="311" t="s">
        <v>33</v>
      </c>
      <c r="G8324" s="311"/>
      <c r="H8324" s="311">
        <v>8.1</v>
      </c>
      <c r="I8324" s="311">
        <v>17.440000000000001</v>
      </c>
      <c r="J8324" s="311" t="s">
        <v>6513</v>
      </c>
      <c r="K8324" s="311">
        <v>35.293900000000001</v>
      </c>
      <c r="L8324" s="311">
        <v>-86.46</v>
      </c>
      <c r="M8324" s="318" t="s">
        <v>38457</v>
      </c>
      <c r="N8324" s="311" t="s">
        <v>26336</v>
      </c>
      <c r="O8324" s="311" t="s">
        <v>43268</v>
      </c>
      <c r="P8324" s="311">
        <v>2</v>
      </c>
      <c r="Q8324" s="311" t="s">
        <v>28741</v>
      </c>
      <c r="R8324" s="311" t="s">
        <v>25808</v>
      </c>
      <c r="S8324" s="311" t="s">
        <v>26197</v>
      </c>
      <c r="T8324" s="311"/>
      <c r="U8324" s="311" t="s">
        <v>26198</v>
      </c>
      <c r="V8324" s="311" t="s">
        <v>26199</v>
      </c>
      <c r="AA8324" s="97" t="str">
        <v>WFMUL008.1MR</v>
      </c>
    </row>
    <row r="8325" spans="1:27" s="97" customFormat="1" ht="15" customHeight="1" x14ac:dyDescent="0.35">
      <c r="A8325" s="311" t="s">
        <v>24716</v>
      </c>
      <c r="B8325" s="311" t="s">
        <v>24715</v>
      </c>
      <c r="C8325" s="311" t="s">
        <v>24717</v>
      </c>
      <c r="D8325" s="311" t="s">
        <v>24718</v>
      </c>
      <c r="E8325" s="311"/>
      <c r="F8325" s="311" t="s">
        <v>29086</v>
      </c>
      <c r="G8325" s="311"/>
      <c r="H8325" s="311">
        <v>8</v>
      </c>
      <c r="I8325" s="311">
        <v>110.88</v>
      </c>
      <c r="J8325" s="311" t="s">
        <v>826</v>
      </c>
      <c r="K8325" s="311">
        <v>36.396110999999998</v>
      </c>
      <c r="L8325" s="311">
        <v>-85.174722000000003</v>
      </c>
      <c r="M8325" s="318" t="s">
        <v>38411</v>
      </c>
      <c r="N8325" s="311" t="s">
        <v>26248</v>
      </c>
      <c r="O8325" s="311" t="s">
        <v>40485</v>
      </c>
      <c r="P8325" s="311">
        <v>4</v>
      </c>
      <c r="Q8325" s="311" t="s">
        <v>34240</v>
      </c>
      <c r="R8325" s="311" t="s">
        <v>25812</v>
      </c>
      <c r="S8325" s="311" t="s">
        <v>26197</v>
      </c>
      <c r="T8325" s="311"/>
      <c r="U8325" s="311" t="s">
        <v>26198</v>
      </c>
      <c r="V8325" s="311" t="s">
        <v>26199</v>
      </c>
      <c r="W8325" s="97" t="s">
        <v>40486</v>
      </c>
      <c r="X8325" s="97" t="s">
        <v>34241</v>
      </c>
      <c r="AA8325" s="97" t="str">
        <v>WFOBE008.0OV</v>
      </c>
    </row>
    <row r="8326" spans="1:27" s="97" customFormat="1" ht="15" customHeight="1" x14ac:dyDescent="0.35">
      <c r="A8326" s="311" t="s">
        <v>24720</v>
      </c>
      <c r="B8326" s="311" t="s">
        <v>24719</v>
      </c>
      <c r="C8326" s="311" t="s">
        <v>24717</v>
      </c>
      <c r="D8326" s="311" t="s">
        <v>24721</v>
      </c>
      <c r="E8326" s="311"/>
      <c r="F8326" s="311" t="s">
        <v>29086</v>
      </c>
      <c r="G8326" s="311"/>
      <c r="H8326" s="311">
        <v>14.6</v>
      </c>
      <c r="I8326" s="311">
        <v>77.3</v>
      </c>
      <c r="J8326" s="311" t="s">
        <v>826</v>
      </c>
      <c r="K8326" s="311">
        <v>36.322778</v>
      </c>
      <c r="L8326" s="311">
        <v>-85.181388999999996</v>
      </c>
      <c r="M8326" s="318" t="s">
        <v>38411</v>
      </c>
      <c r="N8326" s="311" t="s">
        <v>26248</v>
      </c>
      <c r="O8326" s="311" t="s">
        <v>42358</v>
      </c>
      <c r="P8326" s="311">
        <v>4</v>
      </c>
      <c r="Q8326" s="311" t="s">
        <v>34240</v>
      </c>
      <c r="R8326" s="311" t="s">
        <v>25812</v>
      </c>
      <c r="S8326" s="311" t="s">
        <v>26197</v>
      </c>
      <c r="T8326" s="311"/>
      <c r="U8326" s="311" t="s">
        <v>26198</v>
      </c>
      <c r="V8326" s="311" t="s">
        <v>26199</v>
      </c>
      <c r="AA8326" s="97" t="str">
        <v>WFOBE014.6OV</v>
      </c>
    </row>
    <row r="8327" spans="1:27" s="97" customFormat="1" ht="15" customHeight="1" x14ac:dyDescent="0.35">
      <c r="A8327" s="311" t="s">
        <v>24723</v>
      </c>
      <c r="B8327" s="311" t="s">
        <v>24722</v>
      </c>
      <c r="C8327" s="311" t="s">
        <v>24717</v>
      </c>
      <c r="D8327" s="311" t="s">
        <v>24724</v>
      </c>
      <c r="E8327" s="311"/>
      <c r="F8327" s="311" t="s">
        <v>29089</v>
      </c>
      <c r="G8327" s="311"/>
      <c r="H8327" s="311">
        <v>16.5</v>
      </c>
      <c r="I8327" s="311">
        <v>69.34</v>
      </c>
      <c r="J8327" s="311" t="s">
        <v>826</v>
      </c>
      <c r="K8327" s="311">
        <v>36.300899999999999</v>
      </c>
      <c r="L8327" s="311">
        <v>-85.194400000000002</v>
      </c>
      <c r="M8327" s="318" t="s">
        <v>38411</v>
      </c>
      <c r="N8327" s="311" t="s">
        <v>26248</v>
      </c>
      <c r="O8327" s="311" t="s">
        <v>42358</v>
      </c>
      <c r="P8327" s="311">
        <v>4</v>
      </c>
      <c r="Q8327" s="311" t="s">
        <v>28742</v>
      </c>
      <c r="R8327" s="311" t="s">
        <v>25812</v>
      </c>
      <c r="S8327" s="311" t="s">
        <v>26197</v>
      </c>
      <c r="T8327" s="311"/>
      <c r="U8327" s="311" t="s">
        <v>26198</v>
      </c>
      <c r="V8327" s="311" t="s">
        <v>26199</v>
      </c>
      <c r="W8327" s="97" t="s">
        <v>24725</v>
      </c>
      <c r="X8327" s="97" t="s">
        <v>36320</v>
      </c>
      <c r="AA8327" s="97" t="str">
        <v>WFOBE016.5OV</v>
      </c>
    </row>
    <row r="8328" spans="1:27" s="97" customFormat="1" ht="15" customHeight="1" x14ac:dyDescent="0.35">
      <c r="A8328" s="311" t="s">
        <v>24727</v>
      </c>
      <c r="B8328" s="311" t="s">
        <v>24726</v>
      </c>
      <c r="C8328" s="311" t="s">
        <v>24717</v>
      </c>
      <c r="D8328" s="311" t="s">
        <v>24728</v>
      </c>
      <c r="E8328" s="311"/>
      <c r="F8328" s="311" t="s">
        <v>58</v>
      </c>
      <c r="G8328" s="311" t="s">
        <v>29089</v>
      </c>
      <c r="H8328" s="311">
        <v>20.100000000000001</v>
      </c>
      <c r="I8328" s="311">
        <v>16.760000000000002</v>
      </c>
      <c r="J8328" s="311" t="s">
        <v>826</v>
      </c>
      <c r="K8328" s="311">
        <v>36.258580000000002</v>
      </c>
      <c r="L8328" s="311">
        <v>-85.207729999999998</v>
      </c>
      <c r="M8328" s="318" t="s">
        <v>38411</v>
      </c>
      <c r="N8328" s="311" t="s">
        <v>26248</v>
      </c>
      <c r="O8328" s="311" t="s">
        <v>42377</v>
      </c>
      <c r="P8328" s="311">
        <v>4</v>
      </c>
      <c r="Q8328" s="311" t="s">
        <v>28742</v>
      </c>
      <c r="R8328" s="311" t="s">
        <v>25812</v>
      </c>
      <c r="S8328" s="311" t="s">
        <v>26197</v>
      </c>
      <c r="T8328" s="311"/>
      <c r="U8328" s="311" t="s">
        <v>26198</v>
      </c>
      <c r="V8328" s="311" t="s">
        <v>26199</v>
      </c>
      <c r="AA8328" s="97" t="str">
        <v>WFOBE020.1OV</v>
      </c>
    </row>
    <row r="8329" spans="1:27" s="97" customFormat="1" ht="15" customHeight="1" x14ac:dyDescent="0.35">
      <c r="A8329" s="311" t="s">
        <v>24730</v>
      </c>
      <c r="B8329" s="311" t="s">
        <v>24729</v>
      </c>
      <c r="C8329" s="311" t="s">
        <v>24731</v>
      </c>
      <c r="D8329" s="311" t="s">
        <v>12410</v>
      </c>
      <c r="E8329" s="311"/>
      <c r="F8329" s="311" t="s">
        <v>29083</v>
      </c>
      <c r="G8329" s="311"/>
      <c r="H8329" s="311">
        <v>0.4</v>
      </c>
      <c r="I8329" s="311">
        <v>5.28</v>
      </c>
      <c r="J8329" s="311" t="s">
        <v>4</v>
      </c>
      <c r="K8329" s="311">
        <v>35.362299999999998</v>
      </c>
      <c r="L8329" s="311">
        <v>-87.373500000000007</v>
      </c>
      <c r="M8329" s="318" t="s">
        <v>38391</v>
      </c>
      <c r="N8329" s="311" t="s">
        <v>26220</v>
      </c>
      <c r="O8329" s="311" t="s">
        <v>42250</v>
      </c>
      <c r="P8329" s="311">
        <v>5</v>
      </c>
      <c r="Q8329" s="311" t="s">
        <v>34242</v>
      </c>
      <c r="R8329" s="311" t="s">
        <v>25808</v>
      </c>
      <c r="S8329" s="311" t="s">
        <v>26197</v>
      </c>
      <c r="T8329" s="311"/>
      <c r="U8329" s="311" t="s">
        <v>26198</v>
      </c>
      <c r="V8329" s="311" t="s">
        <v>26199</v>
      </c>
      <c r="W8329" s="97" t="s">
        <v>24732</v>
      </c>
      <c r="AA8329" s="97" t="str">
        <v>WFORK000.4LW</v>
      </c>
    </row>
    <row r="8330" spans="1:27" s="97" customFormat="1" ht="15" customHeight="1" x14ac:dyDescent="0.35">
      <c r="A8330" s="311" t="s">
        <v>24734</v>
      </c>
      <c r="B8330" s="311" t="s">
        <v>24733</v>
      </c>
      <c r="C8330" s="311" t="s">
        <v>24735</v>
      </c>
      <c r="D8330" s="311" t="s">
        <v>7541</v>
      </c>
      <c r="E8330" s="311"/>
      <c r="F8330" s="311" t="s">
        <v>29088</v>
      </c>
      <c r="G8330" s="311"/>
      <c r="H8330" s="311">
        <v>0.8</v>
      </c>
      <c r="I8330" s="311">
        <v>3.19</v>
      </c>
      <c r="J8330" s="311" t="s">
        <v>793</v>
      </c>
      <c r="K8330" s="311">
        <v>36.481940000000002</v>
      </c>
      <c r="L8330" s="311">
        <v>-87.101389999999995</v>
      </c>
      <c r="M8330" s="318" t="s">
        <v>38413</v>
      </c>
      <c r="N8330" s="311" t="s">
        <v>26250</v>
      </c>
      <c r="O8330" s="311" t="s">
        <v>42397</v>
      </c>
      <c r="P8330" s="311">
        <v>4</v>
      </c>
      <c r="Q8330" s="311" t="s">
        <v>34231</v>
      </c>
      <c r="R8330" s="311" t="s">
        <v>25829</v>
      </c>
      <c r="S8330" s="311" t="s">
        <v>26197</v>
      </c>
      <c r="T8330" s="311"/>
      <c r="U8330" s="311" t="s">
        <v>26198</v>
      </c>
      <c r="V8330" s="311" t="s">
        <v>26199</v>
      </c>
      <c r="AA8330" s="97" t="str">
        <v>WFORK000.8RN</v>
      </c>
    </row>
    <row r="8331" spans="1:27" s="97" customFormat="1" ht="15" customHeight="1" x14ac:dyDescent="0.35">
      <c r="A8331" s="311" t="s">
        <v>24737</v>
      </c>
      <c r="B8331" s="311" t="s">
        <v>24736</v>
      </c>
      <c r="C8331" s="311" t="s">
        <v>24735</v>
      </c>
      <c r="D8331" s="311" t="s">
        <v>24738</v>
      </c>
      <c r="E8331" s="311"/>
      <c r="F8331" s="311" t="s">
        <v>58</v>
      </c>
      <c r="G8331" s="311"/>
      <c r="H8331" s="311">
        <v>1.8</v>
      </c>
      <c r="I8331" s="311">
        <v>5.56</v>
      </c>
      <c r="J8331" s="311" t="s">
        <v>313</v>
      </c>
      <c r="K8331" s="311">
        <v>35.92454</v>
      </c>
      <c r="L8331" s="311">
        <v>-85.213909999999998</v>
      </c>
      <c r="M8331" s="318" t="s">
        <v>38383</v>
      </c>
      <c r="N8331" s="311" t="s">
        <v>3589</v>
      </c>
      <c r="O8331" s="311" t="s">
        <v>42580</v>
      </c>
      <c r="P8331" s="311">
        <v>2</v>
      </c>
      <c r="Q8331" s="311" t="s">
        <v>34243</v>
      </c>
      <c r="R8331" s="311" t="s">
        <v>25812</v>
      </c>
      <c r="S8331" s="311" t="s">
        <v>26197</v>
      </c>
      <c r="T8331" s="311"/>
      <c r="U8331" s="311" t="s">
        <v>26198</v>
      </c>
      <c r="V8331" s="311" t="s">
        <v>26199</v>
      </c>
      <c r="AA8331" s="97" t="str">
        <v>WFORK001.8CU</v>
      </c>
    </row>
    <row r="8332" spans="1:27" s="97" customFormat="1" ht="15" customHeight="1" x14ac:dyDescent="0.35">
      <c r="A8332" s="311" t="s">
        <v>24740</v>
      </c>
      <c r="B8332" s="311" t="s">
        <v>24739</v>
      </c>
      <c r="C8332" s="311" t="s">
        <v>24741</v>
      </c>
      <c r="D8332" s="311" t="s">
        <v>15105</v>
      </c>
      <c r="E8332" s="311"/>
      <c r="F8332" s="311" t="s">
        <v>9</v>
      </c>
      <c r="G8332" s="311"/>
      <c r="H8332" s="311">
        <v>4</v>
      </c>
      <c r="I8332" s="311">
        <v>16.46</v>
      </c>
      <c r="J8332" s="311" t="s">
        <v>896</v>
      </c>
      <c r="K8332" s="311">
        <v>36.39217</v>
      </c>
      <c r="L8332" s="311">
        <v>-88.454319999999996</v>
      </c>
      <c r="M8332" s="318" t="s">
        <v>38448</v>
      </c>
      <c r="N8332" s="311" t="s">
        <v>619</v>
      </c>
      <c r="O8332" s="311" t="s">
        <v>43406</v>
      </c>
      <c r="P8332" s="311">
        <v>5</v>
      </c>
      <c r="Q8332" s="311" t="s">
        <v>34244</v>
      </c>
      <c r="R8332" s="311" t="s">
        <v>25816</v>
      </c>
      <c r="S8332" s="311" t="s">
        <v>26197</v>
      </c>
      <c r="T8332" s="311"/>
      <c r="U8332" s="311" t="s">
        <v>26198</v>
      </c>
      <c r="V8332" s="311" t="s">
        <v>26199</v>
      </c>
      <c r="AA8332" s="97" t="str">
        <v>WFORK004.0HN</v>
      </c>
    </row>
    <row r="8333" spans="1:27" s="97" customFormat="1" ht="15" customHeight="1" x14ac:dyDescent="0.35">
      <c r="A8333" s="311" t="s">
        <v>24743</v>
      </c>
      <c r="B8333" s="311" t="s">
        <v>24742</v>
      </c>
      <c r="C8333" s="311" t="s">
        <v>24744</v>
      </c>
      <c r="D8333" s="311" t="s">
        <v>24745</v>
      </c>
      <c r="E8333" s="311"/>
      <c r="F8333" s="311" t="s">
        <v>44</v>
      </c>
      <c r="G8333" s="311"/>
      <c r="H8333" s="311">
        <v>0.1</v>
      </c>
      <c r="I8333" s="311">
        <v>4.58</v>
      </c>
      <c r="J8333" s="311" t="s">
        <v>1612</v>
      </c>
      <c r="K8333" s="311">
        <v>36.555</v>
      </c>
      <c r="L8333" s="311">
        <v>-83.158600000000007</v>
      </c>
      <c r="M8333" s="318" t="s">
        <v>38424</v>
      </c>
      <c r="N8333" s="311" t="s">
        <v>26272</v>
      </c>
      <c r="O8333" s="311" t="s">
        <v>42403</v>
      </c>
      <c r="P8333" s="311">
        <v>4</v>
      </c>
      <c r="Q8333" s="311" t="s">
        <v>34245</v>
      </c>
      <c r="R8333" s="311" t="s">
        <v>25821</v>
      </c>
      <c r="S8333" s="311" t="s">
        <v>26197</v>
      </c>
      <c r="T8333" s="311"/>
      <c r="U8333" s="311" t="s">
        <v>26198</v>
      </c>
      <c r="V8333" s="311" t="s">
        <v>26204</v>
      </c>
      <c r="X8333" s="97" t="s">
        <v>34246</v>
      </c>
      <c r="AA8333" s="97" t="str">
        <v>WFPAN000.1HK</v>
      </c>
    </row>
    <row r="8334" spans="1:27" s="97" customFormat="1" ht="15" customHeight="1" x14ac:dyDescent="0.35">
      <c r="A8334" s="311" t="s">
        <v>24747</v>
      </c>
      <c r="B8334" s="311" t="s">
        <v>24746</v>
      </c>
      <c r="C8334" s="311" t="s">
        <v>24748</v>
      </c>
      <c r="D8334" s="311" t="s">
        <v>24749</v>
      </c>
      <c r="E8334" s="311"/>
      <c r="F8334" s="311" t="s">
        <v>29088</v>
      </c>
      <c r="G8334" s="311"/>
      <c r="H8334" s="311">
        <v>1.3</v>
      </c>
      <c r="I8334" s="311">
        <v>449.32</v>
      </c>
      <c r="J8334" s="311" t="s">
        <v>166</v>
      </c>
      <c r="K8334" s="311">
        <v>36.557810000000003</v>
      </c>
      <c r="L8334" s="311">
        <v>-87.355980000000002</v>
      </c>
      <c r="M8334" s="318" t="s">
        <v>38413</v>
      </c>
      <c r="N8334" s="311" t="s">
        <v>26250</v>
      </c>
      <c r="O8334" s="311" t="s">
        <v>43404</v>
      </c>
      <c r="P8334" s="311">
        <v>4</v>
      </c>
      <c r="Q8334" s="311" t="s">
        <v>28743</v>
      </c>
      <c r="R8334" s="311" t="s">
        <v>25829</v>
      </c>
      <c r="S8334" s="311" t="s">
        <v>26197</v>
      </c>
      <c r="T8334" s="311"/>
      <c r="U8334" s="311" t="s">
        <v>26198</v>
      </c>
      <c r="V8334" s="311" t="s">
        <v>26199</v>
      </c>
      <c r="W8334" s="97" t="s">
        <v>24750</v>
      </c>
      <c r="X8334" s="97" t="s">
        <v>36321</v>
      </c>
      <c r="AA8334" s="97" t="str">
        <v>WFRED001.3MT</v>
      </c>
    </row>
    <row r="8335" spans="1:27" s="97" customFormat="1" ht="15" customHeight="1" x14ac:dyDescent="0.35">
      <c r="A8335" s="311" t="s">
        <v>24752</v>
      </c>
      <c r="B8335" s="311" t="s">
        <v>24751</v>
      </c>
      <c r="C8335" s="311" t="s">
        <v>24748</v>
      </c>
      <c r="D8335" s="311" t="s">
        <v>24753</v>
      </c>
      <c r="E8335" s="311"/>
      <c r="F8335" s="311" t="s">
        <v>29088</v>
      </c>
      <c r="G8335" s="311"/>
      <c r="H8335" s="311">
        <v>5</v>
      </c>
      <c r="I8335" s="311">
        <v>441.73</v>
      </c>
      <c r="J8335" s="311" t="s">
        <v>166</v>
      </c>
      <c r="K8335" s="311">
        <v>36.581359999999997</v>
      </c>
      <c r="L8335" s="311">
        <v>-87.360709999999997</v>
      </c>
      <c r="M8335" s="318" t="s">
        <v>38413</v>
      </c>
      <c r="N8335" s="311" t="s">
        <v>26250</v>
      </c>
      <c r="O8335" s="311" t="s">
        <v>43404</v>
      </c>
      <c r="P8335" s="311">
        <v>4</v>
      </c>
      <c r="Q8335" s="311" t="s">
        <v>28743</v>
      </c>
      <c r="R8335" s="311" t="s">
        <v>25829</v>
      </c>
      <c r="S8335" s="311" t="s">
        <v>26197</v>
      </c>
      <c r="T8335" s="311"/>
      <c r="U8335" s="311" t="s">
        <v>26198</v>
      </c>
      <c r="V8335" s="311" t="s">
        <v>26199</v>
      </c>
      <c r="AA8335" s="97" t="str">
        <v>WFRED005.0MT</v>
      </c>
    </row>
    <row r="8336" spans="1:27" s="97" customFormat="1" ht="15" customHeight="1" x14ac:dyDescent="0.35">
      <c r="A8336" s="97" t="s">
        <v>40487</v>
      </c>
      <c r="B8336" s="97" t="s">
        <v>40488</v>
      </c>
      <c r="C8336" s="97" t="s">
        <v>24748</v>
      </c>
      <c r="D8336" s="97" t="s">
        <v>40489</v>
      </c>
      <c r="F8336" s="97" t="s">
        <v>29088</v>
      </c>
      <c r="H8336" s="98">
        <v>5.5</v>
      </c>
      <c r="I8336" s="98">
        <v>261.5</v>
      </c>
      <c r="J8336" s="97" t="s">
        <v>166</v>
      </c>
      <c r="K8336" s="98">
        <v>36.586550000000003</v>
      </c>
      <c r="L8336" s="98">
        <v>-87.36645</v>
      </c>
      <c r="M8336" s="98" t="s">
        <v>38413</v>
      </c>
      <c r="N8336" s="97" t="s">
        <v>26250</v>
      </c>
      <c r="O8336" s="97" t="s">
        <v>40490</v>
      </c>
      <c r="P8336" s="98">
        <v>4</v>
      </c>
      <c r="Q8336" s="97" t="s">
        <v>28743</v>
      </c>
      <c r="R8336" s="97" t="s">
        <v>25829</v>
      </c>
      <c r="S8336" s="97" t="s">
        <v>26197</v>
      </c>
      <c r="U8336" s="97" t="s">
        <v>26198</v>
      </c>
      <c r="V8336" s="97" t="s">
        <v>26199</v>
      </c>
      <c r="AA8336" s="97" t="str">
        <v>WFRED005.5MT</v>
      </c>
    </row>
    <row r="8337" spans="1:27" s="97" customFormat="1" ht="15" customHeight="1" x14ac:dyDescent="0.35">
      <c r="A8337" s="311" t="s">
        <v>24755</v>
      </c>
      <c r="B8337" s="311" t="s">
        <v>24754</v>
      </c>
      <c r="C8337" s="311" t="s">
        <v>24748</v>
      </c>
      <c r="D8337" s="311" t="s">
        <v>24756</v>
      </c>
      <c r="E8337" s="311"/>
      <c r="F8337" s="311" t="s">
        <v>29088</v>
      </c>
      <c r="G8337" s="311"/>
      <c r="H8337" s="311">
        <v>10.3</v>
      </c>
      <c r="I8337" s="311">
        <v>179.6</v>
      </c>
      <c r="J8337" s="311" t="s">
        <v>166</v>
      </c>
      <c r="K8337" s="311">
        <v>36.608789999999999</v>
      </c>
      <c r="L8337" s="311">
        <v>-87.365319999999997</v>
      </c>
      <c r="M8337" s="318" t="s">
        <v>38413</v>
      </c>
      <c r="N8337" s="311" t="s">
        <v>26250</v>
      </c>
      <c r="O8337" s="311" t="s">
        <v>43404</v>
      </c>
      <c r="P8337" s="311">
        <v>4</v>
      </c>
      <c r="Q8337" s="311" t="s">
        <v>28744</v>
      </c>
      <c r="R8337" s="311" t="s">
        <v>25829</v>
      </c>
      <c r="S8337" s="311" t="s">
        <v>26197</v>
      </c>
      <c r="T8337" s="311"/>
      <c r="U8337" s="311" t="s">
        <v>26198</v>
      </c>
      <c r="V8337" s="311" t="s">
        <v>26199</v>
      </c>
      <c r="W8337" s="97" t="s">
        <v>36322</v>
      </c>
      <c r="X8337" s="97" t="s">
        <v>36323</v>
      </c>
      <c r="AA8337" s="97" t="str">
        <v>WFRED010.3MT</v>
      </c>
    </row>
    <row r="8338" spans="1:27" s="97" customFormat="1" ht="15" customHeight="1" x14ac:dyDescent="0.35">
      <c r="A8338" s="311" t="s">
        <v>24758</v>
      </c>
      <c r="B8338" s="311" t="s">
        <v>24757</v>
      </c>
      <c r="C8338" s="311" t="s">
        <v>24748</v>
      </c>
      <c r="D8338" s="311" t="s">
        <v>24759</v>
      </c>
      <c r="E8338" s="311"/>
      <c r="F8338" s="311" t="s">
        <v>29088</v>
      </c>
      <c r="G8338" s="311"/>
      <c r="H8338" s="311">
        <v>12.3</v>
      </c>
      <c r="I8338" s="311">
        <v>178.14</v>
      </c>
      <c r="J8338" s="311" t="s">
        <v>166</v>
      </c>
      <c r="K8338" s="311">
        <v>36.625</v>
      </c>
      <c r="L8338" s="311">
        <v>-87.364400000000003</v>
      </c>
      <c r="M8338" s="318" t="s">
        <v>38413</v>
      </c>
      <c r="N8338" s="311" t="s">
        <v>26250</v>
      </c>
      <c r="O8338" s="311" t="s">
        <v>43404</v>
      </c>
      <c r="P8338" s="311">
        <v>4</v>
      </c>
      <c r="Q8338" s="311" t="s">
        <v>28744</v>
      </c>
      <c r="R8338" s="311" t="s">
        <v>25829</v>
      </c>
      <c r="S8338" s="311" t="s">
        <v>26197</v>
      </c>
      <c r="T8338" s="311"/>
      <c r="U8338" s="311" t="s">
        <v>26198</v>
      </c>
      <c r="V8338" s="311" t="s">
        <v>26199</v>
      </c>
      <c r="W8338" s="97" t="s">
        <v>24760</v>
      </c>
      <c r="X8338" s="97" t="s">
        <v>36324</v>
      </c>
      <c r="AA8338" s="97" t="str">
        <v>WFRED012.3MT</v>
      </c>
    </row>
    <row r="8339" spans="1:27" s="97" customFormat="1" ht="15" customHeight="1" x14ac:dyDescent="0.35">
      <c r="A8339" s="311" t="s">
        <v>24762</v>
      </c>
      <c r="B8339" s="311" t="s">
        <v>24761</v>
      </c>
      <c r="C8339" s="311" t="s">
        <v>24763</v>
      </c>
      <c r="D8339" s="311" t="s">
        <v>24764</v>
      </c>
      <c r="E8339" s="311"/>
      <c r="F8339" s="311" t="s">
        <v>33</v>
      </c>
      <c r="G8339" s="311"/>
      <c r="H8339" s="311">
        <v>0.4</v>
      </c>
      <c r="I8339" s="311">
        <v>20.11</v>
      </c>
      <c r="J8339" s="311" t="s">
        <v>53</v>
      </c>
      <c r="K8339" s="311">
        <v>35.006300000000003</v>
      </c>
      <c r="L8339" s="311">
        <v>-87.102199999999996</v>
      </c>
      <c r="M8339" s="318" t="s">
        <v>38385</v>
      </c>
      <c r="N8339" s="311" t="s">
        <v>26213</v>
      </c>
      <c r="O8339" s="311" t="s">
        <v>43120</v>
      </c>
      <c r="P8339" s="311">
        <v>2</v>
      </c>
      <c r="Q8339" s="311" t="s">
        <v>28745</v>
      </c>
      <c r="R8339" s="311" t="s">
        <v>25808</v>
      </c>
      <c r="S8339" s="311" t="s">
        <v>26197</v>
      </c>
      <c r="T8339" s="311"/>
      <c r="U8339" s="311" t="s">
        <v>26198</v>
      </c>
      <c r="V8339" s="311" t="s">
        <v>26199</v>
      </c>
      <c r="AA8339" s="97" t="str">
        <v>WFSHO000.4GS</v>
      </c>
    </row>
    <row r="8340" spans="1:27" s="97" customFormat="1" ht="15" customHeight="1" x14ac:dyDescent="0.35">
      <c r="A8340" s="311" t="s">
        <v>24766</v>
      </c>
      <c r="B8340" s="311" t="s">
        <v>24765</v>
      </c>
      <c r="C8340" s="311" t="s">
        <v>24763</v>
      </c>
      <c r="D8340" s="311" t="s">
        <v>24767</v>
      </c>
      <c r="E8340" s="311"/>
      <c r="F8340" s="311" t="s">
        <v>29083</v>
      </c>
      <c r="G8340" s="311"/>
      <c r="H8340" s="311">
        <v>6.8</v>
      </c>
      <c r="I8340" s="311">
        <v>8.14</v>
      </c>
      <c r="J8340" s="311" t="s">
        <v>53</v>
      </c>
      <c r="K8340" s="311">
        <v>35.0807</v>
      </c>
      <c r="L8340" s="311">
        <v>-87.152299999999997</v>
      </c>
      <c r="M8340" s="318" t="s">
        <v>38385</v>
      </c>
      <c r="N8340" s="311" t="s">
        <v>26213</v>
      </c>
      <c r="O8340" s="311" t="s">
        <v>43120</v>
      </c>
      <c r="P8340" s="311">
        <v>2</v>
      </c>
      <c r="Q8340" s="311" t="s">
        <v>28745</v>
      </c>
      <c r="R8340" s="311" t="s">
        <v>25808</v>
      </c>
      <c r="S8340" s="311" t="s">
        <v>26197</v>
      </c>
      <c r="T8340" s="311"/>
      <c r="U8340" s="311" t="s">
        <v>26198</v>
      </c>
      <c r="V8340" s="311" t="s">
        <v>26199</v>
      </c>
      <c r="AA8340" s="97" t="str">
        <v>WFSHO006.8GS</v>
      </c>
    </row>
    <row r="8341" spans="1:27" s="97" customFormat="1" ht="15" customHeight="1" x14ac:dyDescent="0.35">
      <c r="A8341" s="311" t="s">
        <v>24769</v>
      </c>
      <c r="B8341" s="311" t="s">
        <v>24768</v>
      </c>
      <c r="C8341" s="311" t="s">
        <v>24770</v>
      </c>
      <c r="D8341" s="311" t="s">
        <v>7891</v>
      </c>
      <c r="E8341" s="311"/>
      <c r="F8341" s="311" t="s">
        <v>33</v>
      </c>
      <c r="G8341" s="311"/>
      <c r="H8341" s="311">
        <v>0.4</v>
      </c>
      <c r="I8341" s="311">
        <v>2.34</v>
      </c>
      <c r="J8341" s="311" t="s">
        <v>1391</v>
      </c>
      <c r="K8341" s="311">
        <v>35.704000000000001</v>
      </c>
      <c r="L8341" s="311">
        <v>-86.69265</v>
      </c>
      <c r="M8341" s="318" t="s">
        <v>38389</v>
      </c>
      <c r="N8341" s="311" t="s">
        <v>26217</v>
      </c>
      <c r="O8341" s="311" t="s">
        <v>43121</v>
      </c>
      <c r="P8341" s="311">
        <v>4</v>
      </c>
      <c r="Q8341" s="311" t="s">
        <v>28746</v>
      </c>
      <c r="R8341" s="311" t="s">
        <v>25808</v>
      </c>
      <c r="S8341" s="311" t="s">
        <v>26197</v>
      </c>
      <c r="T8341" s="311"/>
      <c r="U8341" s="311" t="s">
        <v>26198</v>
      </c>
      <c r="V8341" s="311" t="s">
        <v>26199</v>
      </c>
      <c r="X8341" s="97" t="s">
        <v>34247</v>
      </c>
      <c r="AA8341" s="97" t="str">
        <v>WFSPR000.4ML</v>
      </c>
    </row>
    <row r="8342" spans="1:27" s="97" customFormat="1" ht="15" customHeight="1" x14ac:dyDescent="0.35">
      <c r="A8342" s="311" t="s">
        <v>24772</v>
      </c>
      <c r="B8342" s="311" t="s">
        <v>24771</v>
      </c>
      <c r="C8342" s="311" t="s">
        <v>7344</v>
      </c>
      <c r="D8342" s="311" t="s">
        <v>24773</v>
      </c>
      <c r="E8342" s="311"/>
      <c r="F8342" s="311" t="s">
        <v>75</v>
      </c>
      <c r="G8342" s="311"/>
      <c r="H8342" s="311">
        <v>0.7</v>
      </c>
      <c r="I8342" s="311">
        <v>5.0199999999999996</v>
      </c>
      <c r="J8342" s="311" t="s">
        <v>153</v>
      </c>
      <c r="K8342" s="311">
        <v>36.117789999999999</v>
      </c>
      <c r="L8342" s="311">
        <v>-86.244349999999997</v>
      </c>
      <c r="M8342" s="318" t="s">
        <v>38431</v>
      </c>
      <c r="N8342" s="311" t="s">
        <v>26295</v>
      </c>
      <c r="O8342" s="311" t="s">
        <v>42872</v>
      </c>
      <c r="P8342" s="311">
        <v>4</v>
      </c>
      <c r="Q8342" s="311" t="s">
        <v>34248</v>
      </c>
      <c r="R8342" s="311" t="s">
        <v>25829</v>
      </c>
      <c r="S8342" s="311" t="s">
        <v>26197</v>
      </c>
      <c r="T8342" s="311"/>
      <c r="U8342" s="311" t="s">
        <v>26198</v>
      </c>
      <c r="V8342" s="311" t="s">
        <v>26199</v>
      </c>
      <c r="AA8342" s="97" t="str">
        <v>WFSPR000.7WS</v>
      </c>
    </row>
    <row r="8343" spans="1:27" s="97" customFormat="1" ht="15" customHeight="1" x14ac:dyDescent="0.35">
      <c r="A8343" s="97" t="s">
        <v>41913</v>
      </c>
      <c r="B8343" s="97" t="s">
        <v>41914</v>
      </c>
      <c r="C8343" s="97" t="s">
        <v>7607</v>
      </c>
      <c r="D8343" s="97" t="s">
        <v>41915</v>
      </c>
      <c r="F8343" s="97" t="s">
        <v>75</v>
      </c>
      <c r="H8343" s="98">
        <v>0.7</v>
      </c>
      <c r="I8343" s="98">
        <v>257</v>
      </c>
      <c r="J8343" s="97" t="s">
        <v>148</v>
      </c>
      <c r="K8343" s="98">
        <v>35.985280000000003</v>
      </c>
      <c r="L8343" s="98">
        <v>-86.471109999999996</v>
      </c>
      <c r="M8343" s="98" t="s">
        <v>38401</v>
      </c>
      <c r="N8343" s="97" t="s">
        <v>26226</v>
      </c>
      <c r="O8343" s="97" t="s">
        <v>40491</v>
      </c>
      <c r="P8343" s="98">
        <v>2</v>
      </c>
      <c r="Q8343" s="97" t="s">
        <v>33887</v>
      </c>
      <c r="R8343" s="97" t="s">
        <v>25829</v>
      </c>
      <c r="S8343" s="97" t="s">
        <v>26197</v>
      </c>
      <c r="T8343" s="97" t="s">
        <v>27544</v>
      </c>
      <c r="U8343" s="97" t="s">
        <v>26207</v>
      </c>
      <c r="V8343" s="97" t="s">
        <v>26199</v>
      </c>
      <c r="W8343" s="97" t="s">
        <v>41916</v>
      </c>
      <c r="X8343" s="97" t="s">
        <v>41917</v>
      </c>
      <c r="AA8343" s="97" t="str">
        <v>WFSTO000.7RU</v>
      </c>
    </row>
    <row r="8344" spans="1:27" s="97" customFormat="1" ht="15" customHeight="1" x14ac:dyDescent="0.35">
      <c r="A8344" s="311" t="s">
        <v>24775</v>
      </c>
      <c r="B8344" s="311" t="s">
        <v>24774</v>
      </c>
      <c r="C8344" s="311" t="s">
        <v>7607</v>
      </c>
      <c r="D8344" s="311" t="s">
        <v>24776</v>
      </c>
      <c r="E8344" s="311"/>
      <c r="F8344" s="311" t="s">
        <v>75</v>
      </c>
      <c r="G8344" s="311"/>
      <c r="H8344" s="311">
        <v>6.2</v>
      </c>
      <c r="I8344" s="311">
        <v>249.85</v>
      </c>
      <c r="J8344" s="311" t="s">
        <v>148</v>
      </c>
      <c r="K8344" s="311">
        <v>35.940269999999998</v>
      </c>
      <c r="L8344" s="311">
        <v>-86.465270000000004</v>
      </c>
      <c r="M8344" s="318" t="s">
        <v>38401</v>
      </c>
      <c r="N8344" s="311" t="s">
        <v>26226</v>
      </c>
      <c r="O8344" s="311" t="s">
        <v>42372</v>
      </c>
      <c r="P8344" s="311">
        <v>2</v>
      </c>
      <c r="Q8344" s="311" t="s">
        <v>28747</v>
      </c>
      <c r="R8344" s="311" t="s">
        <v>25829</v>
      </c>
      <c r="S8344" s="311" t="s">
        <v>26197</v>
      </c>
      <c r="T8344" s="311"/>
      <c r="U8344" s="311" t="s">
        <v>26198</v>
      </c>
      <c r="V8344" s="311" t="s">
        <v>26199</v>
      </c>
      <c r="W8344" s="97" t="s">
        <v>24777</v>
      </c>
      <c r="X8344" s="97" t="s">
        <v>36325</v>
      </c>
      <c r="AA8344" s="97" t="str">
        <v>WFSTO006.2RU</v>
      </c>
    </row>
    <row r="8345" spans="1:27" s="97" customFormat="1" ht="15" customHeight="1" x14ac:dyDescent="0.35">
      <c r="A8345" s="311" t="s">
        <v>24779</v>
      </c>
      <c r="B8345" s="311" t="s">
        <v>24778</v>
      </c>
      <c r="C8345" s="311" t="s">
        <v>7607</v>
      </c>
      <c r="D8345" s="311" t="s">
        <v>24780</v>
      </c>
      <c r="E8345" s="311"/>
      <c r="F8345" s="311" t="s">
        <v>75</v>
      </c>
      <c r="G8345" s="311"/>
      <c r="H8345" s="311">
        <v>6.5</v>
      </c>
      <c r="I8345" s="311">
        <v>249.8</v>
      </c>
      <c r="J8345" s="311" t="s">
        <v>148</v>
      </c>
      <c r="K8345" s="311">
        <v>35.938650000000003</v>
      </c>
      <c r="L8345" s="311">
        <v>-86.465299999999999</v>
      </c>
      <c r="M8345" s="318" t="s">
        <v>38401</v>
      </c>
      <c r="N8345" s="311" t="s">
        <v>26226</v>
      </c>
      <c r="O8345" s="311" t="s">
        <v>42372</v>
      </c>
      <c r="P8345" s="311">
        <v>2</v>
      </c>
      <c r="Q8345" s="311" t="s">
        <v>28747</v>
      </c>
      <c r="R8345" s="311" t="s">
        <v>25829</v>
      </c>
      <c r="S8345" s="311" t="s">
        <v>26197</v>
      </c>
      <c r="T8345" s="311"/>
      <c r="U8345" s="311" t="s">
        <v>26198</v>
      </c>
      <c r="V8345" s="311" t="s">
        <v>26199</v>
      </c>
      <c r="X8345" s="97" t="s">
        <v>36326</v>
      </c>
      <c r="AA8345" s="97" t="str">
        <v>WFSTO006.5RU</v>
      </c>
    </row>
    <row r="8346" spans="1:27" s="97" customFormat="1" ht="15" customHeight="1" x14ac:dyDescent="0.35">
      <c r="A8346" s="311" t="s">
        <v>24782</v>
      </c>
      <c r="B8346" s="311" t="s">
        <v>24781</v>
      </c>
      <c r="C8346" s="311" t="s">
        <v>7607</v>
      </c>
      <c r="D8346" s="311" t="s">
        <v>24783</v>
      </c>
      <c r="E8346" s="311"/>
      <c r="F8346" s="311" t="s">
        <v>75</v>
      </c>
      <c r="G8346" s="311"/>
      <c r="H8346" s="311">
        <v>7.7</v>
      </c>
      <c r="I8346" s="311">
        <v>215</v>
      </c>
      <c r="J8346" s="311" t="s">
        <v>148</v>
      </c>
      <c r="K8346" s="311">
        <v>35.9251</v>
      </c>
      <c r="L8346" s="311">
        <v>-86.456580000000002</v>
      </c>
      <c r="M8346" s="318" t="s">
        <v>38401</v>
      </c>
      <c r="N8346" s="311" t="s">
        <v>26226</v>
      </c>
      <c r="O8346" s="311" t="s">
        <v>42372</v>
      </c>
      <c r="P8346" s="311">
        <v>2</v>
      </c>
      <c r="Q8346" s="311" t="s">
        <v>28747</v>
      </c>
      <c r="R8346" s="311" t="s">
        <v>25829</v>
      </c>
      <c r="S8346" s="311" t="s">
        <v>26197</v>
      </c>
      <c r="T8346" s="311"/>
      <c r="U8346" s="311" t="s">
        <v>26198</v>
      </c>
      <c r="V8346" s="311" t="s">
        <v>26199</v>
      </c>
      <c r="W8346" s="97" t="s">
        <v>24784</v>
      </c>
      <c r="X8346" s="97" t="s">
        <v>31227</v>
      </c>
      <c r="AA8346" s="97" t="str">
        <v>WFSTO007.7RU</v>
      </c>
    </row>
    <row r="8347" spans="1:27" s="97" customFormat="1" ht="15" customHeight="1" x14ac:dyDescent="0.35">
      <c r="A8347" s="311" t="s">
        <v>24786</v>
      </c>
      <c r="B8347" s="311" t="s">
        <v>24785</v>
      </c>
      <c r="C8347" s="311" t="s">
        <v>7607</v>
      </c>
      <c r="D8347" s="311" t="s">
        <v>24787</v>
      </c>
      <c r="E8347" s="311"/>
      <c r="F8347" s="311" t="s">
        <v>75</v>
      </c>
      <c r="G8347" s="311"/>
      <c r="H8347" s="311">
        <v>8.3000000000000007</v>
      </c>
      <c r="I8347" s="311">
        <v>179.98</v>
      </c>
      <c r="J8347" s="311" t="s">
        <v>148</v>
      </c>
      <c r="K8347" s="311">
        <v>35.926299999999998</v>
      </c>
      <c r="L8347" s="311">
        <v>-86.450299999999999</v>
      </c>
      <c r="M8347" s="318" t="s">
        <v>38401</v>
      </c>
      <c r="N8347" s="311" t="s">
        <v>26226</v>
      </c>
      <c r="O8347" s="311" t="s">
        <v>42372</v>
      </c>
      <c r="P8347" s="311">
        <v>2</v>
      </c>
      <c r="Q8347" s="311" t="s">
        <v>28747</v>
      </c>
      <c r="R8347" s="311" t="s">
        <v>25829</v>
      </c>
      <c r="S8347" s="311" t="s">
        <v>26197</v>
      </c>
      <c r="T8347" s="311"/>
      <c r="U8347" s="311" t="s">
        <v>26198</v>
      </c>
      <c r="V8347" s="311" t="s">
        <v>26199</v>
      </c>
      <c r="W8347" s="97" t="s">
        <v>24788</v>
      </c>
      <c r="X8347" s="97" t="s">
        <v>34249</v>
      </c>
      <c r="AA8347" s="97" t="str">
        <v>WFSTO008.3RU</v>
      </c>
    </row>
    <row r="8348" spans="1:27" s="97" customFormat="1" ht="15" customHeight="1" x14ac:dyDescent="0.35">
      <c r="A8348" s="311" t="s">
        <v>24790</v>
      </c>
      <c r="B8348" s="311" t="s">
        <v>24789</v>
      </c>
      <c r="C8348" s="311" t="s">
        <v>7607</v>
      </c>
      <c r="D8348" s="311" t="s">
        <v>24791</v>
      </c>
      <c r="E8348" s="311"/>
      <c r="F8348" s="311" t="s">
        <v>75</v>
      </c>
      <c r="G8348" s="311"/>
      <c r="H8348" s="311">
        <v>9.6999999999999993</v>
      </c>
      <c r="I8348" s="311">
        <v>177.2</v>
      </c>
      <c r="J8348" s="311" t="s">
        <v>148</v>
      </c>
      <c r="K8348" s="311">
        <v>35.912730000000003</v>
      </c>
      <c r="L8348" s="311">
        <v>-86.443309999999997</v>
      </c>
      <c r="M8348" s="318" t="s">
        <v>38401</v>
      </c>
      <c r="N8348" s="311" t="s">
        <v>26226</v>
      </c>
      <c r="O8348" s="311" t="s">
        <v>42372</v>
      </c>
      <c r="P8348" s="311">
        <v>2</v>
      </c>
      <c r="Q8348" s="311" t="s">
        <v>28747</v>
      </c>
      <c r="R8348" s="311" t="s">
        <v>25829</v>
      </c>
      <c r="S8348" s="311" t="s">
        <v>26197</v>
      </c>
      <c r="T8348" s="311"/>
      <c r="U8348" s="311" t="s">
        <v>26198</v>
      </c>
      <c r="V8348" s="311" t="s">
        <v>26199</v>
      </c>
      <c r="AA8348" s="97" t="str">
        <v>WFSTO009.7RU</v>
      </c>
    </row>
    <row r="8349" spans="1:27" s="97" customFormat="1" ht="15" customHeight="1" x14ac:dyDescent="0.35">
      <c r="A8349" s="311" t="s">
        <v>28750</v>
      </c>
      <c r="B8349" s="311" t="s">
        <v>28749</v>
      </c>
      <c r="C8349" s="311" t="s">
        <v>7607</v>
      </c>
      <c r="D8349" s="311" t="s">
        <v>38190</v>
      </c>
      <c r="E8349" s="311"/>
      <c r="F8349" s="311" t="s">
        <v>75</v>
      </c>
      <c r="G8349" s="311"/>
      <c r="H8349" s="311">
        <v>10</v>
      </c>
      <c r="I8349" s="311">
        <v>175</v>
      </c>
      <c r="J8349" s="311" t="s">
        <v>148</v>
      </c>
      <c r="K8349" s="311">
        <v>35.909619999999997</v>
      </c>
      <c r="L8349" s="311">
        <v>-86.440309999999997</v>
      </c>
      <c r="M8349" s="318" t="s">
        <v>38401</v>
      </c>
      <c r="N8349" s="311" t="s">
        <v>26226</v>
      </c>
      <c r="O8349" s="311" t="s">
        <v>42372</v>
      </c>
      <c r="P8349" s="311">
        <v>2</v>
      </c>
      <c r="Q8349" s="311" t="s">
        <v>28748</v>
      </c>
      <c r="R8349" s="311" t="s">
        <v>25829</v>
      </c>
      <c r="S8349" s="311" t="s">
        <v>26197</v>
      </c>
      <c r="T8349" s="311"/>
      <c r="U8349" s="311" t="s">
        <v>26198</v>
      </c>
      <c r="V8349" s="311" t="s">
        <v>26199</v>
      </c>
      <c r="X8349" s="97" t="s">
        <v>34250</v>
      </c>
      <c r="AA8349" s="97" t="str">
        <v>WFSTO010.0RU</v>
      </c>
    </row>
    <row r="8350" spans="1:27" s="97" customFormat="1" ht="15" customHeight="1" x14ac:dyDescent="0.35">
      <c r="A8350" s="311" t="s">
        <v>24793</v>
      </c>
      <c r="B8350" s="311" t="s">
        <v>24792</v>
      </c>
      <c r="C8350" s="311" t="s">
        <v>7607</v>
      </c>
      <c r="D8350" s="311" t="s">
        <v>24794</v>
      </c>
      <c r="E8350" s="311"/>
      <c r="F8350" s="311" t="s">
        <v>75</v>
      </c>
      <c r="G8350" s="311"/>
      <c r="H8350" s="311">
        <v>10.7</v>
      </c>
      <c r="I8350" s="311">
        <v>176.87</v>
      </c>
      <c r="J8350" s="311" t="s">
        <v>148</v>
      </c>
      <c r="K8350" s="311">
        <v>35.903689999999997</v>
      </c>
      <c r="L8350" s="311">
        <v>-86.433090000000007</v>
      </c>
      <c r="M8350" s="318" t="s">
        <v>38401</v>
      </c>
      <c r="N8350" s="311" t="s">
        <v>26226</v>
      </c>
      <c r="O8350" s="311" t="s">
        <v>42372</v>
      </c>
      <c r="P8350" s="311">
        <v>2</v>
      </c>
      <c r="Q8350" s="311" t="s">
        <v>28748</v>
      </c>
      <c r="R8350" s="311" t="s">
        <v>25829</v>
      </c>
      <c r="S8350" s="311" t="s">
        <v>26197</v>
      </c>
      <c r="T8350" s="311"/>
      <c r="U8350" s="311" t="s">
        <v>26198</v>
      </c>
      <c r="V8350" s="311" t="s">
        <v>26199</v>
      </c>
      <c r="X8350" s="97" t="s">
        <v>36327</v>
      </c>
      <c r="AA8350" s="97" t="str">
        <v>WFSTO010.7RU</v>
      </c>
    </row>
    <row r="8351" spans="1:27" s="97" customFormat="1" ht="15" customHeight="1" x14ac:dyDescent="0.35">
      <c r="A8351" s="311" t="s">
        <v>24796</v>
      </c>
      <c r="B8351" s="311" t="s">
        <v>24795</v>
      </c>
      <c r="C8351" s="311" t="s">
        <v>7607</v>
      </c>
      <c r="D8351" s="311" t="s">
        <v>24797</v>
      </c>
      <c r="E8351" s="311"/>
      <c r="F8351" s="311" t="s">
        <v>75</v>
      </c>
      <c r="G8351" s="311"/>
      <c r="H8351" s="311">
        <v>10.8</v>
      </c>
      <c r="I8351" s="311">
        <v>176.64</v>
      </c>
      <c r="J8351" s="311" t="s">
        <v>148</v>
      </c>
      <c r="K8351" s="311">
        <v>35.903300000000002</v>
      </c>
      <c r="L8351" s="311">
        <v>-86.432900000000004</v>
      </c>
      <c r="M8351" s="318" t="s">
        <v>38401</v>
      </c>
      <c r="N8351" s="311" t="s">
        <v>26226</v>
      </c>
      <c r="O8351" s="311" t="s">
        <v>42372</v>
      </c>
      <c r="P8351" s="311">
        <v>2</v>
      </c>
      <c r="Q8351" s="311" t="s">
        <v>28748</v>
      </c>
      <c r="R8351" s="311" t="s">
        <v>25829</v>
      </c>
      <c r="S8351" s="311" t="s">
        <v>26197</v>
      </c>
      <c r="T8351" s="311"/>
      <c r="U8351" s="311" t="s">
        <v>26198</v>
      </c>
      <c r="V8351" s="311" t="s">
        <v>26199</v>
      </c>
      <c r="W8351" s="97" t="s">
        <v>24798</v>
      </c>
      <c r="X8351" s="97" t="s">
        <v>36327</v>
      </c>
      <c r="AA8351" s="97" t="str">
        <v>WFSTO010.8RU</v>
      </c>
    </row>
    <row r="8352" spans="1:27" s="97" customFormat="1" ht="15" customHeight="1" x14ac:dyDescent="0.35">
      <c r="A8352" s="311" t="s">
        <v>24800</v>
      </c>
      <c r="B8352" s="311" t="s">
        <v>24799</v>
      </c>
      <c r="C8352" s="311" t="s">
        <v>7607</v>
      </c>
      <c r="D8352" s="311" t="s">
        <v>24801</v>
      </c>
      <c r="E8352" s="311"/>
      <c r="F8352" s="311" t="s">
        <v>75</v>
      </c>
      <c r="G8352" s="311"/>
      <c r="H8352" s="311">
        <v>10.9</v>
      </c>
      <c r="I8352" s="311">
        <v>176.64</v>
      </c>
      <c r="J8352" s="311" t="s">
        <v>148</v>
      </c>
      <c r="K8352" s="311">
        <v>35.903379999999999</v>
      </c>
      <c r="L8352" s="311">
        <v>-86.428510000000003</v>
      </c>
      <c r="M8352" s="318" t="s">
        <v>38401</v>
      </c>
      <c r="N8352" s="311" t="s">
        <v>26226</v>
      </c>
      <c r="O8352" s="311" t="s">
        <v>40491</v>
      </c>
      <c r="P8352" s="311">
        <v>2</v>
      </c>
      <c r="Q8352" s="311" t="s">
        <v>28748</v>
      </c>
      <c r="R8352" s="311" t="s">
        <v>25829</v>
      </c>
      <c r="S8352" s="311" t="s">
        <v>26197</v>
      </c>
      <c r="T8352" s="311"/>
      <c r="U8352" s="311" t="s">
        <v>26198</v>
      </c>
      <c r="V8352" s="311" t="s">
        <v>26199</v>
      </c>
      <c r="W8352" s="97" t="s">
        <v>40492</v>
      </c>
      <c r="X8352" s="97" t="s">
        <v>36327</v>
      </c>
      <c r="AA8352" s="97" t="str">
        <v>WFSTO010.9RU</v>
      </c>
    </row>
    <row r="8353" spans="1:27" s="97" customFormat="1" ht="15" customHeight="1" x14ac:dyDescent="0.35">
      <c r="A8353" s="311" t="s">
        <v>24803</v>
      </c>
      <c r="B8353" s="311" t="s">
        <v>24802</v>
      </c>
      <c r="C8353" s="311" t="s">
        <v>7607</v>
      </c>
      <c r="D8353" s="311" t="s">
        <v>24804</v>
      </c>
      <c r="E8353" s="311"/>
      <c r="F8353" s="311" t="s">
        <v>75</v>
      </c>
      <c r="G8353" s="311"/>
      <c r="H8353" s="311">
        <v>11.4</v>
      </c>
      <c r="I8353" s="311">
        <v>171.06</v>
      </c>
      <c r="J8353" s="311" t="s">
        <v>148</v>
      </c>
      <c r="K8353" s="311">
        <v>35.899189999999997</v>
      </c>
      <c r="L8353" s="311">
        <v>-86.425539999999998</v>
      </c>
      <c r="M8353" s="318" t="s">
        <v>38401</v>
      </c>
      <c r="N8353" s="311" t="s">
        <v>26226</v>
      </c>
      <c r="O8353" s="311" t="s">
        <v>42372</v>
      </c>
      <c r="P8353" s="311">
        <v>2</v>
      </c>
      <c r="Q8353" s="311" t="s">
        <v>28751</v>
      </c>
      <c r="R8353" s="311" t="s">
        <v>25829</v>
      </c>
      <c r="S8353" s="311" t="s">
        <v>26197</v>
      </c>
      <c r="T8353" s="311"/>
      <c r="U8353" s="311" t="s">
        <v>26198</v>
      </c>
      <c r="V8353" s="311" t="s">
        <v>26199</v>
      </c>
      <c r="W8353" s="97" t="s">
        <v>24805</v>
      </c>
      <c r="X8353" s="97" t="s">
        <v>36328</v>
      </c>
      <c r="AA8353" s="97" t="str">
        <v>WFSTO011.4RU</v>
      </c>
    </row>
    <row r="8354" spans="1:27" s="97" customFormat="1" ht="15" customHeight="1" x14ac:dyDescent="0.35">
      <c r="A8354" s="311" t="s">
        <v>24807</v>
      </c>
      <c r="B8354" s="311" t="s">
        <v>24806</v>
      </c>
      <c r="C8354" s="311" t="s">
        <v>7607</v>
      </c>
      <c r="D8354" s="311" t="s">
        <v>24808</v>
      </c>
      <c r="E8354" s="311"/>
      <c r="F8354" s="311" t="s">
        <v>75</v>
      </c>
      <c r="G8354" s="311"/>
      <c r="H8354" s="311">
        <v>13.1</v>
      </c>
      <c r="I8354" s="311">
        <v>168.79</v>
      </c>
      <c r="J8354" s="311" t="s">
        <v>148</v>
      </c>
      <c r="K8354" s="311">
        <v>35.892499999999998</v>
      </c>
      <c r="L8354" s="311">
        <v>-86.4255</v>
      </c>
      <c r="M8354" s="318" t="s">
        <v>38401</v>
      </c>
      <c r="N8354" s="311" t="s">
        <v>26226</v>
      </c>
      <c r="O8354" s="311" t="s">
        <v>42372</v>
      </c>
      <c r="P8354" s="311">
        <v>2</v>
      </c>
      <c r="Q8354" s="311" t="s">
        <v>28751</v>
      </c>
      <c r="R8354" s="311" t="s">
        <v>25829</v>
      </c>
      <c r="S8354" s="311" t="s">
        <v>26197</v>
      </c>
      <c r="T8354" s="311"/>
      <c r="U8354" s="311" t="s">
        <v>26198</v>
      </c>
      <c r="V8354" s="311" t="s">
        <v>26199</v>
      </c>
      <c r="W8354" s="97" t="s">
        <v>24809</v>
      </c>
      <c r="X8354" s="97" t="s">
        <v>36329</v>
      </c>
      <c r="AA8354" s="97" t="str">
        <v>WFSTO013.1RU</v>
      </c>
    </row>
    <row r="8355" spans="1:27" s="97" customFormat="1" ht="15" customHeight="1" x14ac:dyDescent="0.35">
      <c r="A8355" s="311" t="s">
        <v>24811</v>
      </c>
      <c r="B8355" s="311" t="s">
        <v>24810</v>
      </c>
      <c r="C8355" s="311" t="s">
        <v>7607</v>
      </c>
      <c r="D8355" s="311" t="s">
        <v>24812</v>
      </c>
      <c r="E8355" s="311"/>
      <c r="F8355" s="311" t="s">
        <v>75</v>
      </c>
      <c r="G8355" s="311"/>
      <c r="H8355" s="311">
        <v>13.6</v>
      </c>
      <c r="I8355" s="311">
        <v>168</v>
      </c>
      <c r="J8355" s="311" t="s">
        <v>148</v>
      </c>
      <c r="K8355" s="311">
        <v>35.888039999999997</v>
      </c>
      <c r="L8355" s="311">
        <v>-86.423230000000004</v>
      </c>
      <c r="M8355" s="318" t="s">
        <v>38401</v>
      </c>
      <c r="N8355" s="311" t="s">
        <v>26226</v>
      </c>
      <c r="O8355" s="311" t="s">
        <v>42372</v>
      </c>
      <c r="P8355" s="311">
        <v>2</v>
      </c>
      <c r="Q8355" s="311" t="s">
        <v>28751</v>
      </c>
      <c r="R8355" s="311" t="s">
        <v>25829</v>
      </c>
      <c r="S8355" s="311" t="s">
        <v>26197</v>
      </c>
      <c r="T8355" s="311"/>
      <c r="U8355" s="311" t="s">
        <v>26198</v>
      </c>
      <c r="V8355" s="311" t="s">
        <v>26199</v>
      </c>
      <c r="W8355" s="97" t="s">
        <v>24813</v>
      </c>
      <c r="X8355" s="97" t="s">
        <v>37645</v>
      </c>
      <c r="AA8355" s="97" t="str">
        <v>WFSTO013.6RU</v>
      </c>
    </row>
    <row r="8356" spans="1:27" s="97" customFormat="1" ht="15" customHeight="1" x14ac:dyDescent="0.35">
      <c r="A8356" s="97" t="s">
        <v>38191</v>
      </c>
      <c r="B8356" s="97" t="s">
        <v>38192</v>
      </c>
      <c r="C8356" s="97" t="s">
        <v>7607</v>
      </c>
      <c r="D8356" s="97" t="s">
        <v>38193</v>
      </c>
      <c r="F8356" s="97" t="s">
        <v>75</v>
      </c>
      <c r="H8356" s="98">
        <v>18.5</v>
      </c>
      <c r="I8356" s="98">
        <v>136.6</v>
      </c>
      <c r="J8356" s="97" t="s">
        <v>148</v>
      </c>
      <c r="K8356" s="98">
        <v>35.844819999999999</v>
      </c>
      <c r="L8356" s="98">
        <v>-86.413910000000001</v>
      </c>
      <c r="M8356" s="98" t="s">
        <v>38401</v>
      </c>
      <c r="N8356" s="97" t="s">
        <v>26226</v>
      </c>
      <c r="O8356" s="97" t="s">
        <v>42372</v>
      </c>
      <c r="P8356" s="98">
        <v>2</v>
      </c>
      <c r="Q8356" s="97" t="s">
        <v>38194</v>
      </c>
      <c r="R8356" s="97" t="s">
        <v>25829</v>
      </c>
      <c r="S8356" s="97" t="s">
        <v>26197</v>
      </c>
      <c r="U8356" s="97" t="s">
        <v>26198</v>
      </c>
      <c r="V8356" s="97" t="s">
        <v>26199</v>
      </c>
      <c r="AA8356" s="97" t="str">
        <v>WFSTO018.5RU</v>
      </c>
    </row>
    <row r="8357" spans="1:27" s="97" customFormat="1" ht="15" customHeight="1" x14ac:dyDescent="0.35">
      <c r="A8357" s="311" t="s">
        <v>24815</v>
      </c>
      <c r="B8357" s="311" t="s">
        <v>24814</v>
      </c>
      <c r="C8357" s="311" t="s">
        <v>7607</v>
      </c>
      <c r="D8357" s="311" t="s">
        <v>24816</v>
      </c>
      <c r="E8357" s="311"/>
      <c r="F8357" s="311" t="s">
        <v>75</v>
      </c>
      <c r="G8357" s="311"/>
      <c r="H8357" s="311">
        <v>22.4</v>
      </c>
      <c r="I8357" s="311">
        <v>134.57</v>
      </c>
      <c r="J8357" s="311" t="s">
        <v>148</v>
      </c>
      <c r="K8357" s="311">
        <v>35.805390000000003</v>
      </c>
      <c r="L8357" s="311">
        <v>-86.425190000000001</v>
      </c>
      <c r="M8357" s="318" t="s">
        <v>38401</v>
      </c>
      <c r="N8357" s="311" t="s">
        <v>26226</v>
      </c>
      <c r="O8357" s="311" t="s">
        <v>42404</v>
      </c>
      <c r="P8357" s="311">
        <v>2</v>
      </c>
      <c r="Q8357" s="311" t="s">
        <v>28752</v>
      </c>
      <c r="R8357" s="311" t="s">
        <v>25829</v>
      </c>
      <c r="S8357" s="311" t="s">
        <v>26197</v>
      </c>
      <c r="T8357" s="311"/>
      <c r="U8357" s="311" t="s">
        <v>26198</v>
      </c>
      <c r="V8357" s="311" t="s">
        <v>26199</v>
      </c>
      <c r="W8357" s="97" t="s">
        <v>24817</v>
      </c>
      <c r="X8357" s="97" t="s">
        <v>36330</v>
      </c>
      <c r="AA8357" s="97" t="str">
        <v>WFSTO022.4RU</v>
      </c>
    </row>
    <row r="8358" spans="1:27" s="97" customFormat="1" ht="15" customHeight="1" x14ac:dyDescent="0.35">
      <c r="A8358" s="311" t="s">
        <v>24817</v>
      </c>
      <c r="B8358" s="311" t="s">
        <v>24818</v>
      </c>
      <c r="C8358" s="311" t="s">
        <v>7607</v>
      </c>
      <c r="D8358" s="311" t="s">
        <v>24819</v>
      </c>
      <c r="E8358" s="311"/>
      <c r="F8358" s="311" t="s">
        <v>75</v>
      </c>
      <c r="G8358" s="311"/>
      <c r="H8358" s="311">
        <v>23.2</v>
      </c>
      <c r="I8358" s="311">
        <v>57.04</v>
      </c>
      <c r="J8358" s="311" t="s">
        <v>148</v>
      </c>
      <c r="K8358" s="311">
        <v>35.796250000000001</v>
      </c>
      <c r="L8358" s="311">
        <v>-86.426029999999997</v>
      </c>
      <c r="M8358" s="318" t="s">
        <v>38401</v>
      </c>
      <c r="N8358" s="311" t="s">
        <v>26226</v>
      </c>
      <c r="O8358" s="311" t="s">
        <v>42404</v>
      </c>
      <c r="P8358" s="311">
        <v>2</v>
      </c>
      <c r="Q8358" s="311" t="s">
        <v>28752</v>
      </c>
      <c r="R8358" s="311" t="s">
        <v>25829</v>
      </c>
      <c r="S8358" s="311" t="s">
        <v>26197</v>
      </c>
      <c r="T8358" s="311"/>
      <c r="U8358" s="311" t="s">
        <v>26198</v>
      </c>
      <c r="V8358" s="311" t="s">
        <v>26199</v>
      </c>
      <c r="W8358" s="97" t="s">
        <v>24820</v>
      </c>
      <c r="X8358" s="97" t="s">
        <v>34251</v>
      </c>
      <c r="AA8358" s="97" t="str">
        <v>WFSTO023.2RU</v>
      </c>
    </row>
    <row r="8359" spans="1:27" s="97" customFormat="1" ht="15" customHeight="1" x14ac:dyDescent="0.35">
      <c r="A8359" s="311" t="s">
        <v>24822</v>
      </c>
      <c r="B8359" s="311" t="s">
        <v>24821</v>
      </c>
      <c r="C8359" s="311" t="s">
        <v>7607</v>
      </c>
      <c r="D8359" s="311" t="s">
        <v>24823</v>
      </c>
      <c r="E8359" s="311"/>
      <c r="F8359" s="311" t="s">
        <v>75</v>
      </c>
      <c r="G8359" s="311"/>
      <c r="H8359" s="311">
        <v>24</v>
      </c>
      <c r="I8359" s="311">
        <v>56.15</v>
      </c>
      <c r="J8359" s="311" t="s">
        <v>148</v>
      </c>
      <c r="K8359" s="311">
        <v>35.787241000000002</v>
      </c>
      <c r="L8359" s="311">
        <v>-86.422259999999994</v>
      </c>
      <c r="M8359" s="318" t="s">
        <v>38401</v>
      </c>
      <c r="N8359" s="311" t="s">
        <v>26226</v>
      </c>
      <c r="O8359" s="311" t="s">
        <v>42404</v>
      </c>
      <c r="P8359" s="311">
        <v>2</v>
      </c>
      <c r="Q8359" s="311" t="s">
        <v>28752</v>
      </c>
      <c r="R8359" s="311" t="s">
        <v>25829</v>
      </c>
      <c r="S8359" s="311" t="s">
        <v>26197</v>
      </c>
      <c r="T8359" s="311"/>
      <c r="U8359" s="311" t="s">
        <v>26198</v>
      </c>
      <c r="V8359" s="311" t="s">
        <v>26199</v>
      </c>
      <c r="X8359" s="97" t="s">
        <v>36331</v>
      </c>
      <c r="AA8359" s="97" t="str">
        <v>WFSTO024.0RU</v>
      </c>
    </row>
    <row r="8360" spans="1:27" s="97" customFormat="1" ht="15" customHeight="1" x14ac:dyDescent="0.35">
      <c r="A8360" s="311" t="s">
        <v>24825</v>
      </c>
      <c r="B8360" s="311" t="s">
        <v>24824</v>
      </c>
      <c r="C8360" s="311" t="s">
        <v>7607</v>
      </c>
      <c r="D8360" s="311" t="s">
        <v>24826</v>
      </c>
      <c r="E8360" s="311"/>
      <c r="F8360" s="311" t="s">
        <v>75</v>
      </c>
      <c r="G8360" s="311"/>
      <c r="H8360" s="311">
        <v>29.2</v>
      </c>
      <c r="I8360" s="311">
        <v>29.85</v>
      </c>
      <c r="J8360" s="311" t="s">
        <v>148</v>
      </c>
      <c r="K8360" s="311">
        <v>35.734400000000001</v>
      </c>
      <c r="L8360" s="311">
        <v>-86.434200000000004</v>
      </c>
      <c r="M8360" s="318" t="s">
        <v>38401</v>
      </c>
      <c r="N8360" s="311" t="s">
        <v>26226</v>
      </c>
      <c r="O8360" s="311" t="s">
        <v>42404</v>
      </c>
      <c r="P8360" s="311">
        <v>2</v>
      </c>
      <c r="Q8360" s="311" t="s">
        <v>34252</v>
      </c>
      <c r="R8360" s="311" t="s">
        <v>25829</v>
      </c>
      <c r="S8360" s="311" t="s">
        <v>26197</v>
      </c>
      <c r="T8360" s="311"/>
      <c r="U8360" s="311" t="s">
        <v>26198</v>
      </c>
      <c r="V8360" s="311" t="s">
        <v>26199</v>
      </c>
      <c r="W8360" s="97" t="s">
        <v>24827</v>
      </c>
      <c r="X8360" s="97" t="s">
        <v>34253</v>
      </c>
      <c r="AA8360" s="97" t="str">
        <v>WFSTO029.2RU</v>
      </c>
    </row>
    <row r="8361" spans="1:27" s="97" customFormat="1" ht="15" customHeight="1" x14ac:dyDescent="0.35">
      <c r="A8361" s="311" t="s">
        <v>29412</v>
      </c>
      <c r="B8361" s="311" t="s">
        <v>7621</v>
      </c>
      <c r="C8361" s="311" t="s">
        <v>7607</v>
      </c>
      <c r="D8361" s="311" t="s">
        <v>7623</v>
      </c>
      <c r="E8361" s="311" t="s">
        <v>26424</v>
      </c>
      <c r="F8361" s="311" t="s">
        <v>75</v>
      </c>
      <c r="G8361" s="311"/>
      <c r="H8361" s="311">
        <v>30.4</v>
      </c>
      <c r="I8361" s="311">
        <v>24.7</v>
      </c>
      <c r="J8361" s="311" t="s">
        <v>148</v>
      </c>
      <c r="K8361" s="311">
        <v>35.722499999999997</v>
      </c>
      <c r="L8361" s="311">
        <v>-86.445099999999996</v>
      </c>
      <c r="M8361" s="318" t="s">
        <v>38401</v>
      </c>
      <c r="N8361" s="311" t="s">
        <v>26226</v>
      </c>
      <c r="O8361" s="311" t="s">
        <v>42404</v>
      </c>
      <c r="P8361" s="311">
        <v>2</v>
      </c>
      <c r="Q8361" s="311" t="s">
        <v>34252</v>
      </c>
      <c r="R8361" s="311" t="s">
        <v>25829</v>
      </c>
      <c r="S8361" s="311" t="s">
        <v>26197</v>
      </c>
      <c r="T8361" s="311"/>
      <c r="U8361" s="311" t="s">
        <v>26198</v>
      </c>
      <c r="V8361" s="311" t="s">
        <v>26199</v>
      </c>
      <c r="W8361" s="97" t="s">
        <v>7622</v>
      </c>
      <c r="X8361" s="97" t="s">
        <v>36332</v>
      </c>
      <c r="AA8361" s="97" t="str">
        <v>WFSTO030.4RU</v>
      </c>
    </row>
    <row r="8362" spans="1:27" s="97" customFormat="1" ht="15" customHeight="1" x14ac:dyDescent="0.35">
      <c r="A8362" s="311" t="s">
        <v>24829</v>
      </c>
      <c r="B8362" s="311" t="s">
        <v>24828</v>
      </c>
      <c r="C8362" s="311" t="s">
        <v>7607</v>
      </c>
      <c r="D8362" s="311" t="s">
        <v>24830</v>
      </c>
      <c r="E8362" s="311"/>
      <c r="F8362" s="311" t="s">
        <v>75</v>
      </c>
      <c r="G8362" s="311"/>
      <c r="H8362" s="311">
        <v>32.1</v>
      </c>
      <c r="I8362" s="311">
        <v>13.3</v>
      </c>
      <c r="J8362" s="311" t="s">
        <v>148</v>
      </c>
      <c r="K8362" s="311">
        <v>35.705100000000002</v>
      </c>
      <c r="L8362" s="311">
        <v>-86.460999999999999</v>
      </c>
      <c r="M8362" s="318" t="s">
        <v>38401</v>
      </c>
      <c r="N8362" s="311" t="s">
        <v>26226</v>
      </c>
      <c r="O8362" s="311" t="s">
        <v>42404</v>
      </c>
      <c r="P8362" s="311">
        <v>2</v>
      </c>
      <c r="Q8362" s="311" t="s">
        <v>28753</v>
      </c>
      <c r="R8362" s="311" t="s">
        <v>25829</v>
      </c>
      <c r="S8362" s="311" t="s">
        <v>26197</v>
      </c>
      <c r="T8362" s="311"/>
      <c r="U8362" s="311" t="s">
        <v>26198</v>
      </c>
      <c r="V8362" s="311" t="s">
        <v>26199</v>
      </c>
      <c r="X8362" s="97" t="s">
        <v>34254</v>
      </c>
      <c r="AA8362" s="97" t="str">
        <v>WFSTO032.1RU</v>
      </c>
    </row>
    <row r="8363" spans="1:27" s="97" customFormat="1" ht="15" customHeight="1" x14ac:dyDescent="0.35">
      <c r="A8363" s="311" t="s">
        <v>24832</v>
      </c>
      <c r="B8363" s="311" t="s">
        <v>24831</v>
      </c>
      <c r="C8363" s="311" t="s">
        <v>7607</v>
      </c>
      <c r="D8363" s="311" t="s">
        <v>23577</v>
      </c>
      <c r="E8363" s="311"/>
      <c r="F8363" s="311" t="s">
        <v>75</v>
      </c>
      <c r="G8363" s="311"/>
      <c r="H8363" s="311">
        <v>32.299999999999997</v>
      </c>
      <c r="I8363" s="311">
        <v>13.2</v>
      </c>
      <c r="J8363" s="311" t="s">
        <v>148</v>
      </c>
      <c r="K8363" s="311">
        <v>35.703060000000001</v>
      </c>
      <c r="L8363" s="311">
        <v>-86.46463</v>
      </c>
      <c r="M8363" s="318" t="s">
        <v>38401</v>
      </c>
      <c r="N8363" s="311" t="s">
        <v>26226</v>
      </c>
      <c r="O8363" s="311" t="s">
        <v>42404</v>
      </c>
      <c r="P8363" s="311">
        <v>2</v>
      </c>
      <c r="Q8363" s="311" t="s">
        <v>28753</v>
      </c>
      <c r="R8363" s="311" t="s">
        <v>25829</v>
      </c>
      <c r="S8363" s="311" t="s">
        <v>26197</v>
      </c>
      <c r="T8363" s="311"/>
      <c r="U8363" s="311" t="s">
        <v>26198</v>
      </c>
      <c r="V8363" s="311" t="s">
        <v>26199</v>
      </c>
      <c r="W8363" s="97" t="s">
        <v>36333</v>
      </c>
      <c r="X8363" s="97" t="s">
        <v>36334</v>
      </c>
      <c r="AA8363" s="97" t="str">
        <v>WFSTO032.3RU</v>
      </c>
    </row>
    <row r="8364" spans="1:27" s="97" customFormat="1" ht="15" customHeight="1" x14ac:dyDescent="0.35">
      <c r="A8364" s="311" t="s">
        <v>29413</v>
      </c>
      <c r="B8364" s="311" t="s">
        <v>7606</v>
      </c>
      <c r="C8364" s="311" t="s">
        <v>7607</v>
      </c>
      <c r="D8364" s="311" t="s">
        <v>7608</v>
      </c>
      <c r="E8364" s="311" t="s">
        <v>26424</v>
      </c>
      <c r="F8364" s="311" t="s">
        <v>75</v>
      </c>
      <c r="G8364" s="311"/>
      <c r="H8364" s="311">
        <v>32.299999999999997</v>
      </c>
      <c r="I8364" s="311">
        <v>13.1</v>
      </c>
      <c r="J8364" s="311" t="s">
        <v>148</v>
      </c>
      <c r="K8364" s="311">
        <v>35.703099999999999</v>
      </c>
      <c r="L8364" s="311">
        <v>-86.466300000000004</v>
      </c>
      <c r="M8364" s="318" t="s">
        <v>38401</v>
      </c>
      <c r="N8364" s="311" t="s">
        <v>26226</v>
      </c>
      <c r="O8364" s="311" t="s">
        <v>42404</v>
      </c>
      <c r="P8364" s="311">
        <v>2</v>
      </c>
      <c r="Q8364" s="311" t="s">
        <v>28753</v>
      </c>
      <c r="R8364" s="311" t="s">
        <v>25829</v>
      </c>
      <c r="S8364" s="311" t="s">
        <v>26197</v>
      </c>
      <c r="T8364" s="311"/>
      <c r="U8364" s="311" t="s">
        <v>26198</v>
      </c>
      <c r="V8364" s="311" t="s">
        <v>26199</v>
      </c>
      <c r="W8364" s="97" t="s">
        <v>29414</v>
      </c>
      <c r="X8364" s="97" t="s">
        <v>36335</v>
      </c>
      <c r="AA8364" s="97" t="str">
        <v>WFSTO032.3RU-2</v>
      </c>
    </row>
    <row r="8365" spans="1:27" s="97" customFormat="1" ht="15" customHeight="1" x14ac:dyDescent="0.35">
      <c r="A8365" s="311" t="s">
        <v>37646</v>
      </c>
      <c r="B8365" s="311" t="s">
        <v>37647</v>
      </c>
      <c r="C8365" s="311" t="s">
        <v>37648</v>
      </c>
      <c r="D8365" s="311" t="s">
        <v>37649</v>
      </c>
      <c r="E8365" s="311"/>
      <c r="F8365" s="311" t="s">
        <v>75</v>
      </c>
      <c r="G8365" s="311"/>
      <c r="H8365" s="311">
        <v>0.1</v>
      </c>
      <c r="I8365" s="311">
        <v>4.8</v>
      </c>
      <c r="J8365" s="311" t="s">
        <v>148</v>
      </c>
      <c r="K8365" s="311">
        <v>35.824460000000002</v>
      </c>
      <c r="L8365" s="311">
        <v>-86.423010000000005</v>
      </c>
      <c r="M8365" s="318" t="s">
        <v>38401</v>
      </c>
      <c r="N8365" s="311" t="s">
        <v>26226</v>
      </c>
      <c r="O8365" s="311" t="s">
        <v>42372</v>
      </c>
      <c r="P8365" s="311">
        <v>2</v>
      </c>
      <c r="Q8365" s="311" t="s">
        <v>34255</v>
      </c>
      <c r="R8365" s="311" t="s">
        <v>25829</v>
      </c>
      <c r="S8365" s="311" t="s">
        <v>26197</v>
      </c>
      <c r="T8365" s="311"/>
      <c r="U8365" s="311" t="s">
        <v>26198</v>
      </c>
      <c r="V8365" s="311" t="s">
        <v>26199</v>
      </c>
      <c r="X8365" s="97" t="s">
        <v>36889</v>
      </c>
      <c r="AA8365" s="97" t="str">
        <v>WFSTO20.5T0.1RU</v>
      </c>
    </row>
    <row r="8366" spans="1:27" s="97" customFormat="1" ht="15" customHeight="1" x14ac:dyDescent="0.35">
      <c r="A8366" s="311" t="s">
        <v>24834</v>
      </c>
      <c r="B8366" s="311" t="s">
        <v>24833</v>
      </c>
      <c r="C8366" s="311" t="s">
        <v>24835</v>
      </c>
      <c r="D8366" s="311" t="s">
        <v>19307</v>
      </c>
      <c r="E8366" s="311"/>
      <c r="F8366" s="311" t="s">
        <v>75</v>
      </c>
      <c r="G8366" s="311"/>
      <c r="H8366" s="311">
        <v>0.8</v>
      </c>
      <c r="I8366" s="311">
        <v>4.57</v>
      </c>
      <c r="J8366" s="311" t="s">
        <v>148</v>
      </c>
      <c r="K8366" s="311">
        <v>35.818049999999999</v>
      </c>
      <c r="L8366" s="311">
        <v>-86.427369999999996</v>
      </c>
      <c r="M8366" s="318" t="s">
        <v>38401</v>
      </c>
      <c r="N8366" s="311" t="s">
        <v>26226</v>
      </c>
      <c r="O8366" s="311" t="s">
        <v>42372</v>
      </c>
      <c r="P8366" s="311">
        <v>2</v>
      </c>
      <c r="Q8366" s="311" t="s">
        <v>34255</v>
      </c>
      <c r="R8366" s="311" t="s">
        <v>25829</v>
      </c>
      <c r="S8366" s="311" t="s">
        <v>26197</v>
      </c>
      <c r="T8366" s="311"/>
      <c r="U8366" s="311" t="s">
        <v>26198</v>
      </c>
      <c r="V8366" s="311" t="s">
        <v>26199</v>
      </c>
      <c r="AA8366" s="97" t="str">
        <v>WFSTO20.5T0.8RU</v>
      </c>
    </row>
    <row r="8367" spans="1:27" s="97" customFormat="1" ht="15" customHeight="1" x14ac:dyDescent="0.35">
      <c r="A8367" s="311" t="s">
        <v>24837</v>
      </c>
      <c r="B8367" s="311" t="s">
        <v>24836</v>
      </c>
      <c r="C8367" s="311" t="s">
        <v>24835</v>
      </c>
      <c r="D8367" s="311" t="s">
        <v>24838</v>
      </c>
      <c r="E8367" s="311" t="s">
        <v>26424</v>
      </c>
      <c r="F8367" s="311" t="s">
        <v>75</v>
      </c>
      <c r="G8367" s="311"/>
      <c r="H8367" s="311">
        <v>1.6</v>
      </c>
      <c r="I8367" s="311">
        <v>1.49</v>
      </c>
      <c r="J8367" s="311" t="s">
        <v>148</v>
      </c>
      <c r="K8367" s="311">
        <v>35.656669999999998</v>
      </c>
      <c r="L8367" s="311">
        <v>-86.45599</v>
      </c>
      <c r="M8367" s="318" t="s">
        <v>38401</v>
      </c>
      <c r="N8367" s="311" t="s">
        <v>26226</v>
      </c>
      <c r="O8367" s="311" t="s">
        <v>42404</v>
      </c>
      <c r="P8367" s="311">
        <v>2</v>
      </c>
      <c r="Q8367" s="311" t="s">
        <v>28754</v>
      </c>
      <c r="R8367" s="311" t="s">
        <v>25829</v>
      </c>
      <c r="S8367" s="311" t="s">
        <v>26197</v>
      </c>
      <c r="T8367" s="311"/>
      <c r="U8367" s="311" t="s">
        <v>26198</v>
      </c>
      <c r="V8367" s="311" t="s">
        <v>26199</v>
      </c>
      <c r="W8367" s="97" t="s">
        <v>24839</v>
      </c>
      <c r="X8367" s="97" t="s">
        <v>36336</v>
      </c>
      <c r="AA8367" s="97" t="str">
        <v>WFSTO36.0T1.6RU</v>
      </c>
    </row>
    <row r="8368" spans="1:27" s="97" customFormat="1" ht="15" customHeight="1" x14ac:dyDescent="0.35">
      <c r="A8368" s="311" t="s">
        <v>24841</v>
      </c>
      <c r="B8368" s="311" t="s">
        <v>24840</v>
      </c>
      <c r="C8368" s="311" t="s">
        <v>24842</v>
      </c>
      <c r="D8368" s="311" t="s">
        <v>24843</v>
      </c>
      <c r="E8368" s="311"/>
      <c r="F8368" s="311" t="s">
        <v>29083</v>
      </c>
      <c r="G8368" s="311"/>
      <c r="H8368" s="311">
        <v>3</v>
      </c>
      <c r="I8368" s="311">
        <v>44.7</v>
      </c>
      <c r="J8368" s="311" t="s">
        <v>4</v>
      </c>
      <c r="K8368" s="311">
        <v>35.045999999999999</v>
      </c>
      <c r="L8368" s="311">
        <v>-87.246499999999997</v>
      </c>
      <c r="M8368" s="318" t="s">
        <v>38385</v>
      </c>
      <c r="N8368" s="311" t="s">
        <v>26213</v>
      </c>
      <c r="O8368" s="311" t="s">
        <v>42549</v>
      </c>
      <c r="P8368" s="311">
        <v>2</v>
      </c>
      <c r="Q8368" s="311" t="s">
        <v>28755</v>
      </c>
      <c r="R8368" s="311" t="s">
        <v>25808</v>
      </c>
      <c r="S8368" s="311" t="s">
        <v>26197</v>
      </c>
      <c r="T8368" s="311"/>
      <c r="U8368" s="311" t="s">
        <v>26198</v>
      </c>
      <c r="V8368" s="311" t="s">
        <v>26199</v>
      </c>
      <c r="W8368" s="97" t="s">
        <v>24844</v>
      </c>
      <c r="X8368" s="97" t="s">
        <v>34256</v>
      </c>
      <c r="AA8368" s="97" t="str">
        <v>WFSUG003.0LW</v>
      </c>
    </row>
    <row r="8369" spans="1:27" s="97" customFormat="1" ht="15" customHeight="1" x14ac:dyDescent="0.35">
      <c r="A8369" s="311" t="s">
        <v>24846</v>
      </c>
      <c r="B8369" s="311" t="s">
        <v>24845</v>
      </c>
      <c r="C8369" s="311" t="s">
        <v>24842</v>
      </c>
      <c r="D8369" s="311" t="s">
        <v>24847</v>
      </c>
      <c r="E8369" s="311"/>
      <c r="F8369" s="311" t="s">
        <v>29083</v>
      </c>
      <c r="G8369" s="311"/>
      <c r="H8369" s="311">
        <v>12.9</v>
      </c>
      <c r="I8369" s="311">
        <v>21.36</v>
      </c>
      <c r="J8369" s="311" t="s">
        <v>4</v>
      </c>
      <c r="K8369" s="311">
        <v>35.124000000000002</v>
      </c>
      <c r="L8369" s="311">
        <v>-87.296700000000001</v>
      </c>
      <c r="M8369" s="318" t="s">
        <v>38385</v>
      </c>
      <c r="N8369" s="311" t="s">
        <v>26213</v>
      </c>
      <c r="O8369" s="311" t="s">
        <v>42549</v>
      </c>
      <c r="P8369" s="311">
        <v>2</v>
      </c>
      <c r="Q8369" s="311" t="s">
        <v>28755</v>
      </c>
      <c r="R8369" s="311" t="s">
        <v>25808</v>
      </c>
      <c r="S8369" s="311" t="s">
        <v>26197</v>
      </c>
      <c r="T8369" s="311"/>
      <c r="U8369" s="311" t="s">
        <v>26198</v>
      </c>
      <c r="V8369" s="311" t="s">
        <v>26199</v>
      </c>
      <c r="AA8369" s="97" t="str">
        <v>WFSUG012.9LW</v>
      </c>
    </row>
    <row r="8370" spans="1:27" s="97" customFormat="1" ht="15" customHeight="1" x14ac:dyDescent="0.35">
      <c r="A8370" s="97" t="s">
        <v>43635</v>
      </c>
      <c r="B8370" s="97" t="s">
        <v>43636</v>
      </c>
      <c r="C8370" s="97" t="s">
        <v>43637</v>
      </c>
      <c r="D8370" s="97" t="s">
        <v>43638</v>
      </c>
      <c r="F8370" s="97" t="s">
        <v>29010</v>
      </c>
      <c r="H8370" s="98">
        <v>0.6</v>
      </c>
      <c r="I8370" s="98">
        <v>0.15</v>
      </c>
      <c r="J8370" s="97" t="s">
        <v>398</v>
      </c>
      <c r="K8370" s="98">
        <v>36.480170000000001</v>
      </c>
      <c r="L8370" s="98">
        <v>-83.900980000000004</v>
      </c>
      <c r="M8370" s="98" t="s">
        <v>38417</v>
      </c>
      <c r="N8370" s="97" t="s">
        <v>26260</v>
      </c>
      <c r="O8370" s="97" t="s">
        <v>40303</v>
      </c>
      <c r="P8370" s="98">
        <v>4</v>
      </c>
      <c r="Q8370" s="97" t="s">
        <v>29844</v>
      </c>
      <c r="R8370" s="97" t="s">
        <v>25825</v>
      </c>
      <c r="S8370" s="97" t="s">
        <v>26197</v>
      </c>
      <c r="U8370" s="97" t="s">
        <v>26198</v>
      </c>
      <c r="V8370" s="97" t="s">
        <v>26204</v>
      </c>
      <c r="W8370" s="97" t="s">
        <v>43639</v>
      </c>
      <c r="X8370" s="97" t="s">
        <v>43640</v>
      </c>
      <c r="AA8370" s="97" t="str">
        <v>WGAP_G0.6CL</v>
      </c>
    </row>
    <row r="8371" spans="1:27" s="97" customFormat="1" ht="15" customHeight="1" x14ac:dyDescent="0.35">
      <c r="A8371" s="311" t="s">
        <v>34257</v>
      </c>
      <c r="B8371" s="311" t="s">
        <v>34258</v>
      </c>
      <c r="C8371" s="311" t="s">
        <v>34259</v>
      </c>
      <c r="D8371" s="311" t="s">
        <v>34260</v>
      </c>
      <c r="E8371" s="311"/>
      <c r="F8371" s="311" t="s">
        <v>44</v>
      </c>
      <c r="G8371" s="311" t="s">
        <v>28998</v>
      </c>
      <c r="H8371" s="311">
        <v>0.1</v>
      </c>
      <c r="I8371" s="311">
        <v>5</v>
      </c>
      <c r="J8371" s="311" t="s">
        <v>3025</v>
      </c>
      <c r="K8371" s="311">
        <v>36.241379999999999</v>
      </c>
      <c r="L8371" s="311">
        <v>-83.744640000000004</v>
      </c>
      <c r="M8371" s="318" t="s">
        <v>38459</v>
      </c>
      <c r="N8371" s="311" t="s">
        <v>26343</v>
      </c>
      <c r="O8371" s="311" t="s">
        <v>42759</v>
      </c>
      <c r="P8371" s="311">
        <v>3</v>
      </c>
      <c r="Q8371" s="311" t="s">
        <v>34261</v>
      </c>
      <c r="R8371" s="311" t="s">
        <v>25825</v>
      </c>
      <c r="S8371" s="311" t="s">
        <v>26197</v>
      </c>
      <c r="T8371" s="311"/>
      <c r="U8371" s="311" t="s">
        <v>26198</v>
      </c>
      <c r="V8371" s="311" t="s">
        <v>26204</v>
      </c>
      <c r="AA8371" s="97" t="str">
        <v>WGAP000.1UN</v>
      </c>
    </row>
    <row r="8372" spans="1:27" s="97" customFormat="1" ht="15" customHeight="1" x14ac:dyDescent="0.35">
      <c r="A8372" s="311" t="s">
        <v>24849</v>
      </c>
      <c r="B8372" s="311" t="s">
        <v>24848</v>
      </c>
      <c r="C8372" s="311" t="s">
        <v>24850</v>
      </c>
      <c r="D8372" s="311" t="s">
        <v>24851</v>
      </c>
      <c r="E8372" s="311"/>
      <c r="F8372" s="311" t="s">
        <v>27</v>
      </c>
      <c r="G8372" s="311"/>
      <c r="H8372" s="311">
        <v>0.2</v>
      </c>
      <c r="I8372" s="311">
        <v>4.8899999999999997</v>
      </c>
      <c r="J8372" s="311" t="s">
        <v>619</v>
      </c>
      <c r="K8372" s="311">
        <v>36.437890000000003</v>
      </c>
      <c r="L8372" s="311">
        <v>-88.836960000000005</v>
      </c>
      <c r="M8372" s="318" t="s">
        <v>38448</v>
      </c>
      <c r="N8372" s="311" t="s">
        <v>619</v>
      </c>
      <c r="O8372" s="311" t="s">
        <v>42318</v>
      </c>
      <c r="P8372" s="311">
        <v>5</v>
      </c>
      <c r="Q8372" s="311" t="s">
        <v>28756</v>
      </c>
      <c r="R8372" s="311" t="s">
        <v>25816</v>
      </c>
      <c r="S8372" s="311" t="s">
        <v>26197</v>
      </c>
      <c r="T8372" s="311"/>
      <c r="U8372" s="311" t="s">
        <v>26198</v>
      </c>
      <c r="V8372" s="311" t="s">
        <v>26199</v>
      </c>
      <c r="AA8372" s="97" t="str">
        <v>WGROV000.2OB</v>
      </c>
    </row>
    <row r="8373" spans="1:27" s="97" customFormat="1" ht="15" customHeight="1" x14ac:dyDescent="0.35">
      <c r="A8373" s="311" t="s">
        <v>24853</v>
      </c>
      <c r="B8373" s="311" t="s">
        <v>24852</v>
      </c>
      <c r="C8373" s="311" t="s">
        <v>24854</v>
      </c>
      <c r="D8373" s="311" t="s">
        <v>24855</v>
      </c>
      <c r="E8373" s="311"/>
      <c r="F8373" s="311" t="s">
        <v>44</v>
      </c>
      <c r="G8373" s="311"/>
      <c r="H8373" s="311">
        <v>0.1</v>
      </c>
      <c r="I8373" s="311">
        <v>1.1100000000000001</v>
      </c>
      <c r="J8373" s="311" t="s">
        <v>625</v>
      </c>
      <c r="K8373" s="311">
        <v>36.171750000000003</v>
      </c>
      <c r="L8373" s="311">
        <v>-82.395629999999997</v>
      </c>
      <c r="M8373" s="318" t="s">
        <v>38387</v>
      </c>
      <c r="N8373" s="311" t="s">
        <v>26214</v>
      </c>
      <c r="O8373" s="311" t="s">
        <v>42091</v>
      </c>
      <c r="P8373" s="311">
        <v>5</v>
      </c>
      <c r="Q8373" s="311" t="s">
        <v>34262</v>
      </c>
      <c r="R8373" s="311" t="s">
        <v>25821</v>
      </c>
      <c r="S8373" s="311" t="s">
        <v>26197</v>
      </c>
      <c r="T8373" s="311"/>
      <c r="U8373" s="311" t="s">
        <v>26198</v>
      </c>
      <c r="V8373" s="311" t="s">
        <v>26204</v>
      </c>
      <c r="AA8373" s="97" t="str">
        <v>WHALE000.1UC</v>
      </c>
    </row>
    <row r="8374" spans="1:27" s="97" customFormat="1" ht="15" customHeight="1" x14ac:dyDescent="0.35">
      <c r="A8374" s="311" t="s">
        <v>24857</v>
      </c>
      <c r="B8374" s="311" t="s">
        <v>24856</v>
      </c>
      <c r="C8374" s="311" t="s">
        <v>24858</v>
      </c>
      <c r="D8374" s="311" t="s">
        <v>24859</v>
      </c>
      <c r="E8374" s="311"/>
      <c r="F8374" s="311" t="s">
        <v>29083</v>
      </c>
      <c r="G8374" s="311"/>
      <c r="H8374" s="311">
        <v>0.1</v>
      </c>
      <c r="I8374" s="311">
        <v>10.49</v>
      </c>
      <c r="J8374" s="311" t="s">
        <v>19</v>
      </c>
      <c r="K8374" s="311">
        <v>36.113056</v>
      </c>
      <c r="L8374" s="311">
        <v>-87.293888999999993</v>
      </c>
      <c r="M8374" s="318" t="s">
        <v>38379</v>
      </c>
      <c r="N8374" s="311" t="s">
        <v>26205</v>
      </c>
      <c r="O8374" s="311" t="s">
        <v>42111</v>
      </c>
      <c r="P8374" s="311">
        <v>1</v>
      </c>
      <c r="Q8374" s="311" t="s">
        <v>28757</v>
      </c>
      <c r="R8374" s="311" t="s">
        <v>25829</v>
      </c>
      <c r="S8374" s="311" t="s">
        <v>26197</v>
      </c>
      <c r="T8374" s="311"/>
      <c r="U8374" s="311" t="s">
        <v>26198</v>
      </c>
      <c r="V8374" s="311" t="s">
        <v>26199</v>
      </c>
      <c r="W8374" s="97" t="s">
        <v>24860</v>
      </c>
      <c r="X8374" s="97" t="s">
        <v>34263</v>
      </c>
      <c r="AA8374" s="97" t="str">
        <v>WHALL000.1DI</v>
      </c>
    </row>
    <row r="8375" spans="1:27" s="97" customFormat="1" ht="15" customHeight="1" x14ac:dyDescent="0.35">
      <c r="A8375" s="311" t="s">
        <v>24862</v>
      </c>
      <c r="B8375" s="311" t="s">
        <v>24861</v>
      </c>
      <c r="C8375" s="311" t="s">
        <v>24858</v>
      </c>
      <c r="D8375" s="311" t="s">
        <v>24863</v>
      </c>
      <c r="E8375" s="311"/>
      <c r="F8375" s="311" t="s">
        <v>29083</v>
      </c>
      <c r="G8375" s="311"/>
      <c r="H8375" s="311">
        <v>1.5</v>
      </c>
      <c r="I8375" s="311">
        <v>6.24</v>
      </c>
      <c r="J8375" s="311" t="s">
        <v>19</v>
      </c>
      <c r="K8375" s="311">
        <v>36.095199999999998</v>
      </c>
      <c r="L8375" s="311">
        <v>-87.285989999999998</v>
      </c>
      <c r="M8375" s="318" t="s">
        <v>38379</v>
      </c>
      <c r="N8375" s="311" t="s">
        <v>26205</v>
      </c>
      <c r="O8375" s="311" t="s">
        <v>42111</v>
      </c>
      <c r="P8375" s="311">
        <v>1</v>
      </c>
      <c r="Q8375" s="311" t="s">
        <v>27768</v>
      </c>
      <c r="R8375" s="311" t="s">
        <v>25829</v>
      </c>
      <c r="S8375" s="311" t="s">
        <v>26197</v>
      </c>
      <c r="T8375" s="311"/>
      <c r="U8375" s="311" t="s">
        <v>26198</v>
      </c>
      <c r="V8375" s="311" t="s">
        <v>26199</v>
      </c>
      <c r="W8375" s="97" t="s">
        <v>24864</v>
      </c>
      <c r="X8375" s="97" t="s">
        <v>34264</v>
      </c>
      <c r="AA8375" s="97" t="str">
        <v>WHALL001.5DI</v>
      </c>
    </row>
    <row r="8376" spans="1:27" s="97" customFormat="1" ht="15" customHeight="1" x14ac:dyDescent="0.35">
      <c r="A8376" s="311" t="s">
        <v>24866</v>
      </c>
      <c r="B8376" s="311" t="s">
        <v>24865</v>
      </c>
      <c r="C8376" s="311" t="s">
        <v>24858</v>
      </c>
      <c r="D8376" s="311" t="s">
        <v>24867</v>
      </c>
      <c r="E8376" s="311"/>
      <c r="F8376" s="311" t="s">
        <v>29083</v>
      </c>
      <c r="G8376" s="311"/>
      <c r="H8376" s="311">
        <v>1.6</v>
      </c>
      <c r="I8376" s="311">
        <v>5.17</v>
      </c>
      <c r="J8376" s="311" t="s">
        <v>19</v>
      </c>
      <c r="K8376" s="311">
        <v>36.093719999999998</v>
      </c>
      <c r="L8376" s="311">
        <v>-87.285989999999998</v>
      </c>
      <c r="M8376" s="318" t="s">
        <v>38379</v>
      </c>
      <c r="N8376" s="311" t="s">
        <v>26205</v>
      </c>
      <c r="O8376" s="311" t="s">
        <v>42111</v>
      </c>
      <c r="P8376" s="311">
        <v>1</v>
      </c>
      <c r="Q8376" s="311" t="s">
        <v>27768</v>
      </c>
      <c r="R8376" s="311" t="s">
        <v>25829</v>
      </c>
      <c r="S8376" s="311" t="s">
        <v>26197</v>
      </c>
      <c r="T8376" s="311"/>
      <c r="U8376" s="311" t="s">
        <v>26198</v>
      </c>
      <c r="V8376" s="311" t="s">
        <v>26199</v>
      </c>
      <c r="W8376" s="97" t="s">
        <v>24868</v>
      </c>
      <c r="X8376" s="97" t="s">
        <v>34264</v>
      </c>
      <c r="AA8376" s="97" t="str">
        <v>WHALL001.6DI</v>
      </c>
    </row>
    <row r="8377" spans="1:27" s="97" customFormat="1" ht="15" customHeight="1" x14ac:dyDescent="0.35">
      <c r="A8377" s="311" t="s">
        <v>24870</v>
      </c>
      <c r="B8377" s="311" t="s">
        <v>24869</v>
      </c>
      <c r="C8377" s="311" t="s">
        <v>24858</v>
      </c>
      <c r="D8377" s="311" t="s">
        <v>24871</v>
      </c>
      <c r="E8377" s="311"/>
      <c r="F8377" s="311" t="s">
        <v>29083</v>
      </c>
      <c r="G8377" s="311"/>
      <c r="H8377" s="311">
        <v>2.2999999999999998</v>
      </c>
      <c r="I8377" s="311">
        <v>4.8099999999999996</v>
      </c>
      <c r="J8377" s="311" t="s">
        <v>19</v>
      </c>
      <c r="K8377" s="311">
        <v>36.085000000000001</v>
      </c>
      <c r="L8377" s="311">
        <v>-87.287769999999995</v>
      </c>
      <c r="M8377" s="318" t="s">
        <v>38379</v>
      </c>
      <c r="N8377" s="311" t="s">
        <v>26205</v>
      </c>
      <c r="O8377" s="311" t="s">
        <v>42111</v>
      </c>
      <c r="P8377" s="311">
        <v>1</v>
      </c>
      <c r="Q8377" s="311" t="s">
        <v>27768</v>
      </c>
      <c r="R8377" s="311" t="s">
        <v>25829</v>
      </c>
      <c r="S8377" s="311" t="s">
        <v>26197</v>
      </c>
      <c r="T8377" s="311" t="s">
        <v>28758</v>
      </c>
      <c r="U8377" s="311" t="s">
        <v>26207</v>
      </c>
      <c r="V8377" s="311" t="s">
        <v>26199</v>
      </c>
      <c r="W8377" s="97" t="s">
        <v>24872</v>
      </c>
      <c r="X8377" s="97" t="s">
        <v>30466</v>
      </c>
      <c r="AA8377" s="97" t="str">
        <v>WHALL002.3DI</v>
      </c>
    </row>
    <row r="8378" spans="1:27" s="97" customFormat="1" ht="15" customHeight="1" x14ac:dyDescent="0.35">
      <c r="A8378" s="311" t="s">
        <v>28760</v>
      </c>
      <c r="B8378" s="311" t="s">
        <v>28759</v>
      </c>
      <c r="C8378" s="311" t="s">
        <v>24858</v>
      </c>
      <c r="D8378" s="311" t="s">
        <v>27767</v>
      </c>
      <c r="E8378" s="311"/>
      <c r="F8378" s="311" t="s">
        <v>29083</v>
      </c>
      <c r="G8378" s="311"/>
      <c r="H8378" s="311">
        <v>3.7</v>
      </c>
      <c r="I8378" s="311">
        <v>2.34</v>
      </c>
      <c r="J8378" s="311" t="s">
        <v>19</v>
      </c>
      <c r="K8378" s="311">
        <v>36.071609000000002</v>
      </c>
      <c r="L8378" s="311">
        <v>-87.294206000000003</v>
      </c>
      <c r="M8378" s="318" t="s">
        <v>38379</v>
      </c>
      <c r="N8378" s="311" t="s">
        <v>26205</v>
      </c>
      <c r="O8378" s="311" t="s">
        <v>42111</v>
      </c>
      <c r="P8378" s="311">
        <v>1</v>
      </c>
      <c r="Q8378" s="311" t="s">
        <v>27768</v>
      </c>
      <c r="R8378" s="311" t="s">
        <v>25829</v>
      </c>
      <c r="S8378" s="311" t="s">
        <v>26197</v>
      </c>
      <c r="T8378" s="311"/>
      <c r="U8378" s="311" t="s">
        <v>26198</v>
      </c>
      <c r="V8378" s="311" t="s">
        <v>26199</v>
      </c>
      <c r="W8378" s="97" t="s">
        <v>43331</v>
      </c>
      <c r="X8378" s="97" t="s">
        <v>29611</v>
      </c>
      <c r="AA8378" s="97" t="str">
        <v>WHALL003.7DI</v>
      </c>
    </row>
    <row r="8379" spans="1:27" s="97" customFormat="1" ht="15" customHeight="1" x14ac:dyDescent="0.35">
      <c r="A8379" s="311" t="s">
        <v>28762</v>
      </c>
      <c r="B8379" s="311" t="s">
        <v>28761</v>
      </c>
      <c r="C8379" s="311" t="s">
        <v>29415</v>
      </c>
      <c r="D8379" s="311" t="s">
        <v>27767</v>
      </c>
      <c r="E8379" s="311"/>
      <c r="F8379" s="311" t="s">
        <v>29083</v>
      </c>
      <c r="G8379" s="311"/>
      <c r="H8379" s="311">
        <v>0.8</v>
      </c>
      <c r="I8379" s="311">
        <v>0.27</v>
      </c>
      <c r="J8379" s="311" t="s">
        <v>19</v>
      </c>
      <c r="K8379" s="311">
        <v>36.076194000000001</v>
      </c>
      <c r="L8379" s="311">
        <v>-87.275732000000005</v>
      </c>
      <c r="M8379" s="318" t="s">
        <v>38379</v>
      </c>
      <c r="N8379" s="311" t="s">
        <v>26205</v>
      </c>
      <c r="O8379" s="311" t="s">
        <v>42111</v>
      </c>
      <c r="P8379" s="311">
        <v>1</v>
      </c>
      <c r="Q8379" s="311" t="s">
        <v>27768</v>
      </c>
      <c r="R8379" s="311" t="s">
        <v>25829</v>
      </c>
      <c r="S8379" s="311" t="s">
        <v>26197</v>
      </c>
      <c r="T8379" s="311"/>
      <c r="U8379" s="311" t="s">
        <v>26198</v>
      </c>
      <c r="V8379" s="311" t="s">
        <v>26199</v>
      </c>
      <c r="W8379" s="97" t="s">
        <v>43353</v>
      </c>
      <c r="X8379" s="97" t="s">
        <v>29611</v>
      </c>
      <c r="AA8379" s="97" t="str">
        <v>WHALL3.0T0.8DI</v>
      </c>
    </row>
    <row r="8380" spans="1:27" s="97" customFormat="1" ht="15" customHeight="1" x14ac:dyDescent="0.35">
      <c r="A8380" s="311" t="s">
        <v>24874</v>
      </c>
      <c r="B8380" s="311" t="s">
        <v>24873</v>
      </c>
      <c r="C8380" s="311" t="s">
        <v>24875</v>
      </c>
      <c r="D8380" s="311" t="s">
        <v>24876</v>
      </c>
      <c r="E8380" s="311"/>
      <c r="F8380" s="311" t="s">
        <v>33</v>
      </c>
      <c r="G8380" s="311"/>
      <c r="H8380" s="311">
        <v>0.3</v>
      </c>
      <c r="I8380" s="311">
        <v>117.53</v>
      </c>
      <c r="J8380" s="311" t="s">
        <v>95</v>
      </c>
      <c r="K8380" s="311">
        <v>35.964530000000003</v>
      </c>
      <c r="L8380" s="311">
        <v>-86.918589999999995</v>
      </c>
      <c r="M8380" s="318" t="s">
        <v>38379</v>
      </c>
      <c r="N8380" s="311" t="s">
        <v>26205</v>
      </c>
      <c r="O8380" s="311" t="s">
        <v>42926</v>
      </c>
      <c r="P8380" s="311">
        <v>1</v>
      </c>
      <c r="Q8380" s="311" t="s">
        <v>28763</v>
      </c>
      <c r="R8380" s="311" t="s">
        <v>25829</v>
      </c>
      <c r="S8380" s="311" t="s">
        <v>26197</v>
      </c>
      <c r="T8380" s="311"/>
      <c r="U8380" s="311" t="s">
        <v>26198</v>
      </c>
      <c r="V8380" s="311" t="s">
        <v>26199</v>
      </c>
      <c r="X8380" s="97" t="s">
        <v>30341</v>
      </c>
      <c r="AA8380" s="97" t="str">
        <v>WHARP000.3WI</v>
      </c>
    </row>
    <row r="8381" spans="1:27" s="97" customFormat="1" ht="15" customHeight="1" x14ac:dyDescent="0.35">
      <c r="A8381" s="311" t="s">
        <v>24878</v>
      </c>
      <c r="B8381" s="311" t="s">
        <v>24877</v>
      </c>
      <c r="C8381" s="311" t="s">
        <v>24875</v>
      </c>
      <c r="D8381" s="311" t="s">
        <v>24879</v>
      </c>
      <c r="E8381" s="311"/>
      <c r="F8381" s="311" t="s">
        <v>33</v>
      </c>
      <c r="G8381" s="311"/>
      <c r="H8381" s="311">
        <v>1.7</v>
      </c>
      <c r="I8381" s="311">
        <v>115</v>
      </c>
      <c r="J8381" s="311" t="s">
        <v>95</v>
      </c>
      <c r="K8381" s="311">
        <v>35.953339999999997</v>
      </c>
      <c r="L8381" s="311">
        <v>-86.923829999999995</v>
      </c>
      <c r="M8381" s="318" t="s">
        <v>38379</v>
      </c>
      <c r="N8381" s="311" t="s">
        <v>26205</v>
      </c>
      <c r="O8381" s="311" t="s">
        <v>42926</v>
      </c>
      <c r="P8381" s="311">
        <v>1</v>
      </c>
      <c r="Q8381" s="311" t="s">
        <v>28763</v>
      </c>
      <c r="R8381" s="311" t="s">
        <v>25829</v>
      </c>
      <c r="S8381" s="311" t="s">
        <v>26197</v>
      </c>
      <c r="T8381" s="311"/>
      <c r="U8381" s="311" t="s">
        <v>26198</v>
      </c>
      <c r="V8381" s="311" t="s">
        <v>26199</v>
      </c>
      <c r="AA8381" s="97" t="str">
        <v>WHARP001.7WI</v>
      </c>
    </row>
    <row r="8382" spans="1:27" s="97" customFormat="1" ht="15" customHeight="1" x14ac:dyDescent="0.35">
      <c r="A8382" s="311" t="s">
        <v>24881</v>
      </c>
      <c r="B8382" s="311" t="s">
        <v>24880</v>
      </c>
      <c r="C8382" s="311" t="s">
        <v>24875</v>
      </c>
      <c r="D8382" s="311" t="s">
        <v>24882</v>
      </c>
      <c r="E8382" s="311"/>
      <c r="F8382" s="311" t="s">
        <v>33</v>
      </c>
      <c r="G8382" s="311"/>
      <c r="H8382" s="311">
        <v>9.6999999999999993</v>
      </c>
      <c r="I8382" s="311">
        <v>66.760000000000005</v>
      </c>
      <c r="J8382" s="311" t="s">
        <v>95</v>
      </c>
      <c r="K8382" s="311">
        <v>35.898899999999998</v>
      </c>
      <c r="L8382" s="311">
        <v>-86.966399999999993</v>
      </c>
      <c r="M8382" s="318" t="s">
        <v>38379</v>
      </c>
      <c r="N8382" s="311" t="s">
        <v>26205</v>
      </c>
      <c r="O8382" s="311" t="s">
        <v>42926</v>
      </c>
      <c r="P8382" s="311">
        <v>1</v>
      </c>
      <c r="Q8382" s="311" t="s">
        <v>28763</v>
      </c>
      <c r="R8382" s="311" t="s">
        <v>25829</v>
      </c>
      <c r="S8382" s="311" t="s">
        <v>26197</v>
      </c>
      <c r="T8382" s="311"/>
      <c r="U8382" s="311" t="s">
        <v>26198</v>
      </c>
      <c r="V8382" s="311" t="s">
        <v>26199</v>
      </c>
      <c r="AA8382" s="97" t="str">
        <v>WHARP009.7WI</v>
      </c>
    </row>
    <row r="8383" spans="1:27" s="97" customFormat="1" ht="15" customHeight="1" x14ac:dyDescent="0.35">
      <c r="A8383" s="311" t="s">
        <v>24884</v>
      </c>
      <c r="B8383" s="311" t="s">
        <v>24883</v>
      </c>
      <c r="C8383" s="311" t="s">
        <v>24875</v>
      </c>
      <c r="D8383" s="311" t="s">
        <v>24885</v>
      </c>
      <c r="E8383" s="311"/>
      <c r="F8383" s="311" t="s">
        <v>33</v>
      </c>
      <c r="G8383" s="311"/>
      <c r="H8383" s="311">
        <v>13.2</v>
      </c>
      <c r="I8383" s="311">
        <v>29.4</v>
      </c>
      <c r="J8383" s="311" t="s">
        <v>95</v>
      </c>
      <c r="K8383" s="311">
        <v>35.876370999999999</v>
      </c>
      <c r="L8383" s="311">
        <v>-86.940749999999994</v>
      </c>
      <c r="M8383" s="318" t="s">
        <v>38379</v>
      </c>
      <c r="N8383" s="311" t="s">
        <v>26205</v>
      </c>
      <c r="O8383" s="311" t="s">
        <v>42188</v>
      </c>
      <c r="P8383" s="311">
        <v>1</v>
      </c>
      <c r="Q8383" s="311" t="s">
        <v>28764</v>
      </c>
      <c r="R8383" s="311" t="s">
        <v>25829</v>
      </c>
      <c r="S8383" s="311" t="s">
        <v>26197</v>
      </c>
      <c r="T8383" s="311"/>
      <c r="U8383" s="311" t="s">
        <v>26198</v>
      </c>
      <c r="V8383" s="311" t="s">
        <v>26199</v>
      </c>
      <c r="AA8383" s="97" t="str">
        <v>WHARP013.2WI</v>
      </c>
    </row>
    <row r="8384" spans="1:27" s="97" customFormat="1" ht="15" customHeight="1" x14ac:dyDescent="0.35">
      <c r="A8384" s="311" t="s">
        <v>24887</v>
      </c>
      <c r="B8384" s="311" t="s">
        <v>24886</v>
      </c>
      <c r="C8384" s="311" t="s">
        <v>24875</v>
      </c>
      <c r="D8384" s="311" t="s">
        <v>24888</v>
      </c>
      <c r="E8384" s="311"/>
      <c r="F8384" s="311" t="s">
        <v>33</v>
      </c>
      <c r="G8384" s="311"/>
      <c r="H8384" s="311">
        <v>17.7</v>
      </c>
      <c r="I8384" s="311">
        <v>20.86</v>
      </c>
      <c r="J8384" s="311" t="s">
        <v>95</v>
      </c>
      <c r="K8384" s="311">
        <v>35.843119999999999</v>
      </c>
      <c r="L8384" s="311">
        <v>-86.905079999999998</v>
      </c>
      <c r="M8384" s="318" t="s">
        <v>38379</v>
      </c>
      <c r="N8384" s="311" t="s">
        <v>26205</v>
      </c>
      <c r="O8384" s="311" t="s">
        <v>42188</v>
      </c>
      <c r="P8384" s="311">
        <v>1</v>
      </c>
      <c r="Q8384" s="311" t="s">
        <v>28764</v>
      </c>
      <c r="R8384" s="311" t="s">
        <v>25829</v>
      </c>
      <c r="S8384" s="311" t="s">
        <v>26197</v>
      </c>
      <c r="T8384" s="311"/>
      <c r="U8384" s="311" t="s">
        <v>26198</v>
      </c>
      <c r="V8384" s="311" t="s">
        <v>26199</v>
      </c>
      <c r="X8384" s="97" t="s">
        <v>34265</v>
      </c>
      <c r="AA8384" s="97" t="str">
        <v>WHARP017.7WI</v>
      </c>
    </row>
    <row r="8385" spans="1:27" s="97" customFormat="1" ht="15" customHeight="1" x14ac:dyDescent="0.35">
      <c r="A8385" s="311" t="s">
        <v>24890</v>
      </c>
      <c r="B8385" s="311" t="s">
        <v>24889</v>
      </c>
      <c r="C8385" s="311" t="s">
        <v>24875</v>
      </c>
      <c r="D8385" s="311" t="s">
        <v>24891</v>
      </c>
      <c r="E8385" s="311"/>
      <c r="F8385" s="311" t="s">
        <v>33</v>
      </c>
      <c r="G8385" s="311"/>
      <c r="H8385" s="311">
        <v>19.600000000000001</v>
      </c>
      <c r="I8385" s="311">
        <v>13.7</v>
      </c>
      <c r="J8385" s="311" t="s">
        <v>95</v>
      </c>
      <c r="K8385" s="311">
        <v>35.828350999999998</v>
      </c>
      <c r="L8385" s="311">
        <v>-86.881129999999999</v>
      </c>
      <c r="M8385" s="318" t="s">
        <v>38379</v>
      </c>
      <c r="N8385" s="311" t="s">
        <v>26205</v>
      </c>
      <c r="O8385" s="311" t="s">
        <v>42188</v>
      </c>
      <c r="P8385" s="311">
        <v>1</v>
      </c>
      <c r="Q8385" s="311" t="s">
        <v>28764</v>
      </c>
      <c r="R8385" s="311" t="s">
        <v>25829</v>
      </c>
      <c r="S8385" s="311" t="s">
        <v>26197</v>
      </c>
      <c r="T8385" s="311"/>
      <c r="U8385" s="311" t="s">
        <v>26198</v>
      </c>
      <c r="V8385" s="311" t="s">
        <v>26199</v>
      </c>
      <c r="AA8385" s="97" t="str">
        <v>WHARP019.6WI</v>
      </c>
    </row>
    <row r="8386" spans="1:27" s="97" customFormat="1" ht="15" customHeight="1" x14ac:dyDescent="0.35">
      <c r="A8386" s="311" t="s">
        <v>24893</v>
      </c>
      <c r="B8386" s="311" t="s">
        <v>24892</v>
      </c>
      <c r="C8386" s="311" t="s">
        <v>24875</v>
      </c>
      <c r="D8386" s="311" t="s">
        <v>24894</v>
      </c>
      <c r="E8386" s="311"/>
      <c r="F8386" s="311" t="s">
        <v>33</v>
      </c>
      <c r="G8386" s="311"/>
      <c r="H8386" s="311">
        <v>20.2</v>
      </c>
      <c r="I8386" s="311">
        <v>11.93</v>
      </c>
      <c r="J8386" s="311" t="s">
        <v>95</v>
      </c>
      <c r="K8386" s="311">
        <v>35.825839999999999</v>
      </c>
      <c r="L8386" s="311">
        <v>-86.874619999999993</v>
      </c>
      <c r="M8386" s="318" t="s">
        <v>38379</v>
      </c>
      <c r="N8386" s="311" t="s">
        <v>26205</v>
      </c>
      <c r="O8386" s="311" t="s">
        <v>42188</v>
      </c>
      <c r="P8386" s="311">
        <v>1</v>
      </c>
      <c r="Q8386" s="311" t="s">
        <v>28764</v>
      </c>
      <c r="R8386" s="311" t="s">
        <v>25829</v>
      </c>
      <c r="S8386" s="311" t="s">
        <v>26197</v>
      </c>
      <c r="T8386" s="311"/>
      <c r="U8386" s="311" t="s">
        <v>26198</v>
      </c>
      <c r="V8386" s="311" t="s">
        <v>26199</v>
      </c>
      <c r="AA8386" s="97" t="str">
        <v>WHARP020.2WI</v>
      </c>
    </row>
    <row r="8387" spans="1:27" s="97" customFormat="1" ht="15" customHeight="1" x14ac:dyDescent="0.35">
      <c r="A8387" s="311" t="s">
        <v>24896</v>
      </c>
      <c r="B8387" s="311" t="s">
        <v>24895</v>
      </c>
      <c r="C8387" s="311" t="s">
        <v>24875</v>
      </c>
      <c r="D8387" s="311" t="s">
        <v>24897</v>
      </c>
      <c r="E8387" s="311"/>
      <c r="F8387" s="311" t="s">
        <v>33</v>
      </c>
      <c r="G8387" s="311"/>
      <c r="H8387" s="311">
        <v>22.4</v>
      </c>
      <c r="I8387" s="311">
        <v>5.46</v>
      </c>
      <c r="J8387" s="311" t="s">
        <v>95</v>
      </c>
      <c r="K8387" s="311">
        <v>35.806944000000001</v>
      </c>
      <c r="L8387" s="311">
        <v>-86.852778000000001</v>
      </c>
      <c r="M8387" s="318" t="s">
        <v>38379</v>
      </c>
      <c r="N8387" s="311" t="s">
        <v>26205</v>
      </c>
      <c r="O8387" s="311" t="s">
        <v>42188</v>
      </c>
      <c r="P8387" s="311">
        <v>1</v>
      </c>
      <c r="Q8387" s="311" t="s">
        <v>28765</v>
      </c>
      <c r="R8387" s="311" t="s">
        <v>25829</v>
      </c>
      <c r="S8387" s="311" t="s">
        <v>26197</v>
      </c>
      <c r="T8387" s="311"/>
      <c r="U8387" s="311" t="s">
        <v>26198</v>
      </c>
      <c r="V8387" s="311" t="s">
        <v>26199</v>
      </c>
      <c r="W8387" s="97" t="s">
        <v>24898</v>
      </c>
      <c r="X8387" s="97" t="s">
        <v>34266</v>
      </c>
      <c r="AA8387" s="97" t="str">
        <v>WHARP022.4WI</v>
      </c>
    </row>
    <row r="8388" spans="1:27" s="97" customFormat="1" ht="15" customHeight="1" x14ac:dyDescent="0.35">
      <c r="A8388" s="311" t="s">
        <v>24900</v>
      </c>
      <c r="B8388" s="311" t="s">
        <v>24899</v>
      </c>
      <c r="C8388" s="311" t="s">
        <v>24901</v>
      </c>
      <c r="D8388" s="311" t="s">
        <v>24902</v>
      </c>
      <c r="E8388" s="311"/>
      <c r="F8388" s="311" t="s">
        <v>33</v>
      </c>
      <c r="G8388" s="311"/>
      <c r="H8388" s="311">
        <v>0.7</v>
      </c>
      <c r="I8388" s="311">
        <v>3.04</v>
      </c>
      <c r="J8388" s="311" t="s">
        <v>95</v>
      </c>
      <c r="K8388" s="311">
        <v>35.830440000000003</v>
      </c>
      <c r="L8388" s="311">
        <v>-86.897139999999993</v>
      </c>
      <c r="M8388" s="318" t="s">
        <v>38379</v>
      </c>
      <c r="N8388" s="311" t="s">
        <v>26205</v>
      </c>
      <c r="O8388" s="311" t="s">
        <v>42188</v>
      </c>
      <c r="P8388" s="311">
        <v>1</v>
      </c>
      <c r="Q8388" s="311" t="s">
        <v>26368</v>
      </c>
      <c r="R8388" s="311" t="s">
        <v>25829</v>
      </c>
      <c r="S8388" s="311" t="s">
        <v>26197</v>
      </c>
      <c r="T8388" s="311"/>
      <c r="U8388" s="311" t="s">
        <v>26198</v>
      </c>
      <c r="V8388" s="311" t="s">
        <v>26199</v>
      </c>
      <c r="AA8388" s="97" t="str">
        <v>WHARP18.1T0.7WI</v>
      </c>
    </row>
    <row r="8389" spans="1:27" s="97" customFormat="1" ht="15" customHeight="1" x14ac:dyDescent="0.35">
      <c r="A8389" s="311" t="s">
        <v>24904</v>
      </c>
      <c r="B8389" s="311" t="s">
        <v>24903</v>
      </c>
      <c r="C8389" s="311" t="s">
        <v>24905</v>
      </c>
      <c r="D8389" s="311" t="s">
        <v>24906</v>
      </c>
      <c r="E8389" s="311"/>
      <c r="F8389" s="311" t="s">
        <v>33</v>
      </c>
      <c r="G8389" s="311"/>
      <c r="H8389" s="311">
        <v>0.9</v>
      </c>
      <c r="I8389" s="311">
        <v>0.65</v>
      </c>
      <c r="J8389" s="311" t="s">
        <v>95</v>
      </c>
      <c r="K8389" s="311">
        <v>35.834800000000001</v>
      </c>
      <c r="L8389" s="311">
        <v>-86.869169999999997</v>
      </c>
      <c r="M8389" s="318" t="s">
        <v>38379</v>
      </c>
      <c r="N8389" s="311" t="s">
        <v>26205</v>
      </c>
      <c r="O8389" s="311" t="s">
        <v>42188</v>
      </c>
      <c r="P8389" s="311">
        <v>1</v>
      </c>
      <c r="Q8389" s="311" t="s">
        <v>28766</v>
      </c>
      <c r="R8389" s="311" t="s">
        <v>25829</v>
      </c>
      <c r="S8389" s="311" t="s">
        <v>26197</v>
      </c>
      <c r="T8389" s="311"/>
      <c r="U8389" s="311" t="s">
        <v>26198</v>
      </c>
      <c r="V8389" s="311" t="s">
        <v>26199</v>
      </c>
      <c r="W8389" s="97" t="s">
        <v>24907</v>
      </c>
      <c r="X8389" s="97" t="s">
        <v>34267</v>
      </c>
      <c r="AA8389" s="97" t="str">
        <v>WHARP19.9T0.9WI</v>
      </c>
    </row>
    <row r="8390" spans="1:27" s="97" customFormat="1" ht="15" customHeight="1" x14ac:dyDescent="0.35">
      <c r="A8390" s="311" t="s">
        <v>29416</v>
      </c>
      <c r="B8390" s="311" t="s">
        <v>29417</v>
      </c>
      <c r="C8390" s="311" t="s">
        <v>24901</v>
      </c>
      <c r="D8390" s="311" t="s">
        <v>24906</v>
      </c>
      <c r="E8390" s="311"/>
      <c r="F8390" s="311" t="s">
        <v>33</v>
      </c>
      <c r="G8390" s="311"/>
      <c r="H8390" s="311">
        <v>0.5</v>
      </c>
      <c r="I8390" s="311">
        <v>0.3</v>
      </c>
      <c r="J8390" s="311" t="s">
        <v>95</v>
      </c>
      <c r="K8390" s="311">
        <v>35.818359999999998</v>
      </c>
      <c r="L8390" s="311">
        <v>-86.85463</v>
      </c>
      <c r="M8390" s="318" t="s">
        <v>38379</v>
      </c>
      <c r="N8390" s="311" t="s">
        <v>26205</v>
      </c>
      <c r="O8390" s="311" t="s">
        <v>42128</v>
      </c>
      <c r="P8390" s="311">
        <v>1</v>
      </c>
      <c r="Q8390" s="311" t="s">
        <v>36337</v>
      </c>
      <c r="R8390" s="311" t="s">
        <v>25829</v>
      </c>
      <c r="S8390" s="311" t="s">
        <v>26197</v>
      </c>
      <c r="T8390" s="311"/>
      <c r="U8390" s="311" t="s">
        <v>26198</v>
      </c>
      <c r="V8390" s="311" t="s">
        <v>26199</v>
      </c>
      <c r="X8390" s="97" t="s">
        <v>36338</v>
      </c>
      <c r="AA8390" s="97" t="str">
        <v>WHARP21.5T0.5WI</v>
      </c>
    </row>
    <row r="8391" spans="1:27" s="97" customFormat="1" ht="15" customHeight="1" x14ac:dyDescent="0.35">
      <c r="A8391" s="97" t="s">
        <v>41918</v>
      </c>
      <c r="B8391" s="97" t="s">
        <v>41919</v>
      </c>
      <c r="C8391" s="97" t="s">
        <v>41920</v>
      </c>
      <c r="D8391" s="97" t="s">
        <v>41921</v>
      </c>
      <c r="F8391" s="97" t="s">
        <v>29090</v>
      </c>
      <c r="H8391" s="98">
        <v>0.3</v>
      </c>
      <c r="I8391" s="98">
        <v>1.1200000000000001</v>
      </c>
      <c r="J8391" s="97" t="s">
        <v>244</v>
      </c>
      <c r="K8391" s="98">
        <v>36.610590700000003</v>
      </c>
      <c r="L8391" s="98">
        <v>-81.681574999999995</v>
      </c>
      <c r="M8391" s="98" t="s">
        <v>38412</v>
      </c>
      <c r="N8391" s="97" t="s">
        <v>29031</v>
      </c>
      <c r="O8391" s="97" t="s">
        <v>41922</v>
      </c>
      <c r="P8391" s="98">
        <v>2</v>
      </c>
      <c r="Q8391" s="97" t="s">
        <v>25798</v>
      </c>
      <c r="R8391" s="97" t="s">
        <v>25821</v>
      </c>
      <c r="S8391" s="97" t="s">
        <v>26197</v>
      </c>
      <c r="U8391" s="97" t="s">
        <v>26198</v>
      </c>
      <c r="V8391" s="97" t="s">
        <v>26204</v>
      </c>
      <c r="W8391" s="97" t="s">
        <v>41923</v>
      </c>
      <c r="X8391" s="97" t="s">
        <v>41924</v>
      </c>
      <c r="AA8391" s="97" t="str">
        <v>WHETS000.3JO</v>
      </c>
    </row>
    <row r="8392" spans="1:27" s="97" customFormat="1" ht="15" customHeight="1" x14ac:dyDescent="0.35">
      <c r="A8392" s="311" t="s">
        <v>24909</v>
      </c>
      <c r="B8392" s="311" t="s">
        <v>24908</v>
      </c>
      <c r="C8392" s="311" t="s">
        <v>24910</v>
      </c>
      <c r="D8392" s="311" t="s">
        <v>24911</v>
      </c>
      <c r="E8392" s="311"/>
      <c r="F8392" s="311" t="s">
        <v>44</v>
      </c>
      <c r="G8392" s="311"/>
      <c r="H8392" s="311">
        <v>0</v>
      </c>
      <c r="I8392" s="311">
        <v>6.45</v>
      </c>
      <c r="J8392" s="311" t="s">
        <v>878</v>
      </c>
      <c r="K8392" s="311">
        <v>35.89667</v>
      </c>
      <c r="L8392" s="311">
        <v>-84.332920000000001</v>
      </c>
      <c r="M8392" s="318" t="s">
        <v>38459</v>
      </c>
      <c r="N8392" s="311" t="s">
        <v>26343</v>
      </c>
      <c r="O8392" s="311" t="s">
        <v>42269</v>
      </c>
      <c r="P8392" s="311">
        <v>3</v>
      </c>
      <c r="Q8392" s="311" t="s">
        <v>29418</v>
      </c>
      <c r="R8392" s="311" t="s">
        <v>25848</v>
      </c>
      <c r="S8392" s="311" t="s">
        <v>26197</v>
      </c>
      <c r="T8392" s="311"/>
      <c r="U8392" s="311" t="s">
        <v>26198</v>
      </c>
      <c r="V8392" s="311" t="s">
        <v>26204</v>
      </c>
      <c r="AA8392" s="97" t="str">
        <v>WHITE000.0RO</v>
      </c>
    </row>
    <row r="8393" spans="1:27" s="97" customFormat="1" ht="15" customHeight="1" x14ac:dyDescent="0.35">
      <c r="A8393" s="311" t="s">
        <v>24913</v>
      </c>
      <c r="B8393" s="311" t="s">
        <v>24912</v>
      </c>
      <c r="C8393" s="311" t="s">
        <v>24914</v>
      </c>
      <c r="D8393" s="311" t="s">
        <v>24915</v>
      </c>
      <c r="E8393" s="311"/>
      <c r="F8393" s="311" t="s">
        <v>33</v>
      </c>
      <c r="G8393" s="311"/>
      <c r="H8393" s="311">
        <v>0.1</v>
      </c>
      <c r="I8393" s="311">
        <v>2.5499999999999998</v>
      </c>
      <c r="J8393" s="311" t="s">
        <v>53</v>
      </c>
      <c r="K8393" s="311">
        <v>35.241300000000003</v>
      </c>
      <c r="L8393" s="311">
        <v>-87.031499999999994</v>
      </c>
      <c r="M8393" s="318" t="s">
        <v>38385</v>
      </c>
      <c r="N8393" s="311" t="s">
        <v>26213</v>
      </c>
      <c r="O8393" s="311" t="s">
        <v>42286</v>
      </c>
      <c r="P8393" s="311">
        <v>2</v>
      </c>
      <c r="Q8393" s="311" t="s">
        <v>34268</v>
      </c>
      <c r="R8393" s="311" t="s">
        <v>25808</v>
      </c>
      <c r="S8393" s="311" t="s">
        <v>26197</v>
      </c>
      <c r="T8393" s="311"/>
      <c r="U8393" s="311" t="s">
        <v>26198</v>
      </c>
      <c r="V8393" s="311" t="s">
        <v>26199</v>
      </c>
      <c r="AA8393" s="97" t="str">
        <v>WHITE000.1GS</v>
      </c>
    </row>
    <row r="8394" spans="1:27" s="97" customFormat="1" ht="15" customHeight="1" x14ac:dyDescent="0.35">
      <c r="A8394" s="311" t="s">
        <v>24917</v>
      </c>
      <c r="B8394" s="311" t="s">
        <v>24916</v>
      </c>
      <c r="C8394" s="311" t="s">
        <v>24918</v>
      </c>
      <c r="D8394" s="311" t="s">
        <v>24919</v>
      </c>
      <c r="E8394" s="311"/>
      <c r="F8394" s="311" t="s">
        <v>44</v>
      </c>
      <c r="G8394" s="311"/>
      <c r="H8394" s="311">
        <v>0.1</v>
      </c>
      <c r="I8394" s="311">
        <v>9.0299999999999994</v>
      </c>
      <c r="J8394" s="311" t="s">
        <v>359</v>
      </c>
      <c r="K8394" s="311">
        <v>36.018000000000001</v>
      </c>
      <c r="L8394" s="311">
        <v>-83.922700000000006</v>
      </c>
      <c r="M8394" s="318" t="s">
        <v>38415</v>
      </c>
      <c r="N8394" s="311" t="s">
        <v>26602</v>
      </c>
      <c r="O8394" s="311" t="s">
        <v>42894</v>
      </c>
      <c r="P8394" s="311">
        <v>2</v>
      </c>
      <c r="Q8394" s="311" t="s">
        <v>28767</v>
      </c>
      <c r="R8394" s="311" t="s">
        <v>25825</v>
      </c>
      <c r="S8394" s="311" t="s">
        <v>26197</v>
      </c>
      <c r="T8394" s="311"/>
      <c r="U8394" s="311" t="s">
        <v>26198</v>
      </c>
      <c r="V8394" s="311" t="s">
        <v>26204</v>
      </c>
      <c r="X8394" s="97" t="s">
        <v>36339</v>
      </c>
      <c r="AA8394" s="97" t="str">
        <v>WHITE000.1KN</v>
      </c>
    </row>
    <row r="8395" spans="1:27" s="97" customFormat="1" ht="15" customHeight="1" x14ac:dyDescent="0.35">
      <c r="A8395" s="311" t="s">
        <v>24921</v>
      </c>
      <c r="B8395" s="311" t="s">
        <v>24920</v>
      </c>
      <c r="C8395" s="311" t="s">
        <v>24922</v>
      </c>
      <c r="D8395" s="311" t="s">
        <v>24923</v>
      </c>
      <c r="E8395" s="311"/>
      <c r="F8395" s="311" t="s">
        <v>44</v>
      </c>
      <c r="G8395" s="311"/>
      <c r="H8395" s="311">
        <v>0.2</v>
      </c>
      <c r="I8395" s="311">
        <v>8</v>
      </c>
      <c r="J8395" s="311" t="s">
        <v>270</v>
      </c>
      <c r="K8395" s="311">
        <v>36.512</v>
      </c>
      <c r="L8395" s="311">
        <v>-82.248999999999995</v>
      </c>
      <c r="M8395" s="318" t="s">
        <v>38412</v>
      </c>
      <c r="N8395" s="311" t="s">
        <v>29031</v>
      </c>
      <c r="O8395" s="311" t="s">
        <v>42788</v>
      </c>
      <c r="P8395" s="311">
        <v>2</v>
      </c>
      <c r="Q8395" s="311" t="s">
        <v>28768</v>
      </c>
      <c r="R8395" s="311" t="s">
        <v>25821</v>
      </c>
      <c r="S8395" s="311" t="s">
        <v>26197</v>
      </c>
      <c r="T8395" s="311"/>
      <c r="U8395" s="311" t="s">
        <v>26198</v>
      </c>
      <c r="V8395" s="311" t="s">
        <v>26204</v>
      </c>
      <c r="X8395" s="97" t="s">
        <v>34418</v>
      </c>
      <c r="AA8395" s="97" t="str">
        <v>WHITE000.2SU</v>
      </c>
    </row>
    <row r="8396" spans="1:27" s="97" customFormat="1" ht="15" customHeight="1" x14ac:dyDescent="0.35">
      <c r="A8396" s="311" t="s">
        <v>24925</v>
      </c>
      <c r="B8396" s="311" t="s">
        <v>24924</v>
      </c>
      <c r="C8396" s="311" t="s">
        <v>24918</v>
      </c>
      <c r="D8396" s="311" t="s">
        <v>43383</v>
      </c>
      <c r="E8396" s="311"/>
      <c r="F8396" s="311" t="s">
        <v>44</v>
      </c>
      <c r="G8396" s="311"/>
      <c r="H8396" s="311">
        <v>0.5</v>
      </c>
      <c r="I8396" s="311">
        <v>8.85</v>
      </c>
      <c r="J8396" s="311" t="s">
        <v>359</v>
      </c>
      <c r="K8396" s="311">
        <v>36.022379999999998</v>
      </c>
      <c r="L8396" s="311">
        <v>-83.91422</v>
      </c>
      <c r="M8396" s="318" t="s">
        <v>38415</v>
      </c>
      <c r="N8396" s="311" t="s">
        <v>26602</v>
      </c>
      <c r="O8396" s="311" t="s">
        <v>42894</v>
      </c>
      <c r="P8396" s="311">
        <v>2</v>
      </c>
      <c r="Q8396" s="311" t="s">
        <v>28767</v>
      </c>
      <c r="R8396" s="311" t="s">
        <v>25825</v>
      </c>
      <c r="S8396" s="311" t="s">
        <v>26197</v>
      </c>
      <c r="T8396" s="311"/>
      <c r="U8396" s="311" t="s">
        <v>26198</v>
      </c>
      <c r="V8396" s="311" t="s">
        <v>26204</v>
      </c>
      <c r="X8396" s="97" t="s">
        <v>36340</v>
      </c>
      <c r="AA8396" s="97" t="str">
        <v>WHITE000.5KN</v>
      </c>
    </row>
    <row r="8397" spans="1:27" s="97" customFormat="1" ht="15" customHeight="1" x14ac:dyDescent="0.35">
      <c r="A8397" s="311" t="s">
        <v>24927</v>
      </c>
      <c r="B8397" s="311" t="s">
        <v>24926</v>
      </c>
      <c r="C8397" s="311" t="s">
        <v>24922</v>
      </c>
      <c r="D8397" s="311" t="s">
        <v>24928</v>
      </c>
      <c r="E8397" s="311"/>
      <c r="F8397" s="311" t="s">
        <v>44</v>
      </c>
      <c r="G8397" s="311"/>
      <c r="H8397" s="311">
        <v>0.5</v>
      </c>
      <c r="I8397" s="311">
        <v>7.6</v>
      </c>
      <c r="J8397" s="311" t="s">
        <v>270</v>
      </c>
      <c r="K8397" s="311">
        <v>36.51</v>
      </c>
      <c r="L8397" s="311">
        <v>-82.246700000000004</v>
      </c>
      <c r="M8397" s="318" t="s">
        <v>38412</v>
      </c>
      <c r="N8397" s="311" t="s">
        <v>29031</v>
      </c>
      <c r="O8397" s="311" t="s">
        <v>42788</v>
      </c>
      <c r="P8397" s="311">
        <v>2</v>
      </c>
      <c r="Q8397" s="311" t="s">
        <v>28768</v>
      </c>
      <c r="R8397" s="311" t="s">
        <v>25821</v>
      </c>
      <c r="S8397" s="311" t="s">
        <v>26197</v>
      </c>
      <c r="T8397" s="311"/>
      <c r="U8397" s="311" t="s">
        <v>26198</v>
      </c>
      <c r="V8397" s="311" t="s">
        <v>26204</v>
      </c>
      <c r="W8397" s="97" t="s">
        <v>24929</v>
      </c>
      <c r="X8397" s="97" t="s">
        <v>36341</v>
      </c>
      <c r="AA8397" s="97" t="str">
        <v>WHITE000.5SU</v>
      </c>
    </row>
    <row r="8398" spans="1:27" s="97" customFormat="1" ht="15" customHeight="1" x14ac:dyDescent="0.35">
      <c r="A8398" s="311" t="s">
        <v>24931</v>
      </c>
      <c r="B8398" s="311" t="s">
        <v>24930</v>
      </c>
      <c r="C8398" s="311" t="s">
        <v>7433</v>
      </c>
      <c r="D8398" s="311" t="s">
        <v>6531</v>
      </c>
      <c r="E8398" s="311"/>
      <c r="F8398" s="311" t="s">
        <v>9</v>
      </c>
      <c r="G8398" s="311"/>
      <c r="H8398" s="311">
        <v>0.6</v>
      </c>
      <c r="I8398" s="311">
        <v>7.55</v>
      </c>
      <c r="J8398" s="311" t="s">
        <v>104</v>
      </c>
      <c r="K8398" s="311">
        <v>35.995510000000003</v>
      </c>
      <c r="L8398" s="311">
        <v>-88.582070000000002</v>
      </c>
      <c r="M8398" s="318" t="s">
        <v>38404</v>
      </c>
      <c r="N8398" s="311" t="s">
        <v>26243</v>
      </c>
      <c r="O8398" s="311" t="s">
        <v>42455</v>
      </c>
      <c r="P8398" s="311">
        <v>5</v>
      </c>
      <c r="Q8398" s="311" t="s">
        <v>34269</v>
      </c>
      <c r="R8398" s="311" t="s">
        <v>25816</v>
      </c>
      <c r="S8398" s="311" t="s">
        <v>26197</v>
      </c>
      <c r="T8398" s="311"/>
      <c r="U8398" s="311" t="s">
        <v>26198</v>
      </c>
      <c r="V8398" s="311" t="s">
        <v>26199</v>
      </c>
      <c r="AA8398" s="97" t="str">
        <v>WHITE000.6CR</v>
      </c>
    </row>
    <row r="8399" spans="1:27" s="97" customFormat="1" ht="15" customHeight="1" x14ac:dyDescent="0.35">
      <c r="A8399" s="311" t="s">
        <v>28770</v>
      </c>
      <c r="B8399" s="311" t="s">
        <v>28769</v>
      </c>
      <c r="C8399" s="311" t="s">
        <v>24910</v>
      </c>
      <c r="D8399" s="311" t="s">
        <v>28771</v>
      </c>
      <c r="E8399" s="311"/>
      <c r="F8399" s="311" t="s">
        <v>58</v>
      </c>
      <c r="G8399" s="311"/>
      <c r="H8399" s="311">
        <v>0.6</v>
      </c>
      <c r="I8399" s="311">
        <v>2.85</v>
      </c>
      <c r="J8399" s="311" t="s">
        <v>313</v>
      </c>
      <c r="K8399" s="311">
        <v>35.997010000000003</v>
      </c>
      <c r="L8399" s="311">
        <v>-84.845421000000002</v>
      </c>
      <c r="M8399" s="318" t="s">
        <v>38416</v>
      </c>
      <c r="N8399" s="311" t="s">
        <v>26258</v>
      </c>
      <c r="O8399" s="311" t="s">
        <v>42157</v>
      </c>
      <c r="P8399" s="311">
        <v>1</v>
      </c>
      <c r="Q8399" s="311" t="s">
        <v>34270</v>
      </c>
      <c r="R8399" s="311" t="s">
        <v>25812</v>
      </c>
      <c r="S8399" s="311" t="s">
        <v>26197</v>
      </c>
      <c r="T8399" s="311"/>
      <c r="U8399" s="311" t="s">
        <v>26198</v>
      </c>
      <c r="V8399" s="311" t="s">
        <v>26199</v>
      </c>
      <c r="AA8399" s="97" t="str">
        <v>WHITE000.6CU</v>
      </c>
    </row>
    <row r="8400" spans="1:27" s="97" customFormat="1" ht="15" customHeight="1" x14ac:dyDescent="0.35">
      <c r="A8400" s="311" t="s">
        <v>24933</v>
      </c>
      <c r="B8400" s="311" t="s">
        <v>24932</v>
      </c>
      <c r="C8400" s="311" t="s">
        <v>24910</v>
      </c>
      <c r="D8400" s="311" t="s">
        <v>24934</v>
      </c>
      <c r="E8400" s="311"/>
      <c r="F8400" s="311" t="s">
        <v>44</v>
      </c>
      <c r="G8400" s="311"/>
      <c r="H8400" s="311">
        <v>0.6</v>
      </c>
      <c r="I8400" s="311">
        <v>6.05</v>
      </c>
      <c r="J8400" s="311" t="s">
        <v>878</v>
      </c>
      <c r="K8400" s="311">
        <v>35.899700000000003</v>
      </c>
      <c r="L8400" s="311">
        <v>-84.325500000000005</v>
      </c>
      <c r="M8400" s="318" t="s">
        <v>38459</v>
      </c>
      <c r="N8400" s="311" t="s">
        <v>26343</v>
      </c>
      <c r="O8400" s="311" t="s">
        <v>42269</v>
      </c>
      <c r="P8400" s="311">
        <v>3</v>
      </c>
      <c r="Q8400" s="311" t="s">
        <v>29418</v>
      </c>
      <c r="R8400" s="311" t="s">
        <v>25825</v>
      </c>
      <c r="S8400" s="311" t="s">
        <v>26197</v>
      </c>
      <c r="T8400" s="311"/>
      <c r="U8400" s="311" t="s">
        <v>26198</v>
      </c>
      <c r="V8400" s="311" t="s">
        <v>26204</v>
      </c>
      <c r="W8400" s="97" t="s">
        <v>24935</v>
      </c>
      <c r="X8400" s="97" t="s">
        <v>34271</v>
      </c>
      <c r="AA8400" s="97" t="str">
        <v>WHITE000.6RO</v>
      </c>
    </row>
    <row r="8401" spans="1:27" s="97" customFormat="1" ht="15" customHeight="1" x14ac:dyDescent="0.35">
      <c r="A8401" s="311" t="s">
        <v>24937</v>
      </c>
      <c r="B8401" s="311" t="s">
        <v>24936</v>
      </c>
      <c r="C8401" s="311" t="s">
        <v>24918</v>
      </c>
      <c r="D8401" s="311" t="s">
        <v>24938</v>
      </c>
      <c r="E8401" s="311"/>
      <c r="F8401" s="311" t="s">
        <v>33</v>
      </c>
      <c r="G8401" s="311"/>
      <c r="H8401" s="311">
        <v>0.7</v>
      </c>
      <c r="I8401" s="311">
        <v>63.21</v>
      </c>
      <c r="J8401" s="311" t="s">
        <v>277</v>
      </c>
      <c r="K8401" s="311">
        <v>36.186500000000002</v>
      </c>
      <c r="L8401" s="311">
        <v>-86.860100000000003</v>
      </c>
      <c r="M8401" s="318" t="s">
        <v>38414</v>
      </c>
      <c r="N8401" s="311" t="s">
        <v>26254</v>
      </c>
      <c r="O8401" s="311" t="s">
        <v>42733</v>
      </c>
      <c r="P8401" s="311">
        <v>5</v>
      </c>
      <c r="Q8401" s="311" t="s">
        <v>28772</v>
      </c>
      <c r="R8401" s="311" t="s">
        <v>25829</v>
      </c>
      <c r="S8401" s="311" t="s">
        <v>26197</v>
      </c>
      <c r="T8401" s="311"/>
      <c r="U8401" s="311" t="s">
        <v>26198</v>
      </c>
      <c r="V8401" s="311" t="s">
        <v>26199</v>
      </c>
      <c r="X8401" s="97" t="s">
        <v>36342</v>
      </c>
      <c r="AA8401" s="97" t="str">
        <v>WHITE000.7DA</v>
      </c>
    </row>
    <row r="8402" spans="1:27" s="97" customFormat="1" ht="15" customHeight="1" x14ac:dyDescent="0.35">
      <c r="A8402" s="311" t="s">
        <v>24940</v>
      </c>
      <c r="B8402" s="311" t="s">
        <v>24939</v>
      </c>
      <c r="C8402" s="311" t="s">
        <v>7433</v>
      </c>
      <c r="D8402" s="311" t="s">
        <v>6995</v>
      </c>
      <c r="E8402" s="311"/>
      <c r="F8402" s="311" t="s">
        <v>58</v>
      </c>
      <c r="G8402" s="311"/>
      <c r="H8402" s="311">
        <v>0.8</v>
      </c>
      <c r="I8402" s="311">
        <v>49.5</v>
      </c>
      <c r="J8402" s="311" t="s">
        <v>775</v>
      </c>
      <c r="K8402" s="311">
        <v>36.129300000000001</v>
      </c>
      <c r="L8402" s="311">
        <v>-84.802999999999997</v>
      </c>
      <c r="M8402" s="318" t="s">
        <v>38416</v>
      </c>
      <c r="N8402" s="311" t="s">
        <v>26258</v>
      </c>
      <c r="O8402" s="311" t="s">
        <v>42986</v>
      </c>
      <c r="P8402" s="311">
        <v>1</v>
      </c>
      <c r="Q8402" s="311" t="s">
        <v>34272</v>
      </c>
      <c r="R8402" s="311" t="s">
        <v>25825</v>
      </c>
      <c r="S8402" s="311" t="s">
        <v>26197</v>
      </c>
      <c r="T8402" s="311"/>
      <c r="U8402" s="311" t="s">
        <v>26198</v>
      </c>
      <c r="V8402" s="311" t="s">
        <v>26204</v>
      </c>
      <c r="W8402" s="97" t="s">
        <v>36343</v>
      </c>
      <c r="X8402" s="97" t="s">
        <v>30526</v>
      </c>
      <c r="AA8402" s="97" t="str">
        <v>WHITE000.8MG</v>
      </c>
    </row>
    <row r="8403" spans="1:27" s="97" customFormat="1" ht="15" customHeight="1" x14ac:dyDescent="0.35">
      <c r="A8403" s="311" t="s">
        <v>24942</v>
      </c>
      <c r="B8403" s="311" t="s">
        <v>24941</v>
      </c>
      <c r="C8403" s="311" t="s">
        <v>24943</v>
      </c>
      <c r="D8403" s="311" t="s">
        <v>24944</v>
      </c>
      <c r="E8403" s="311"/>
      <c r="F8403" s="311" t="s">
        <v>28994</v>
      </c>
      <c r="G8403" s="311"/>
      <c r="H8403" s="311">
        <v>0.9</v>
      </c>
      <c r="I8403" s="311">
        <v>10.63</v>
      </c>
      <c r="J8403" s="311" t="s">
        <v>319</v>
      </c>
      <c r="K8403" s="311">
        <v>36.245800000000003</v>
      </c>
      <c r="L8403" s="311">
        <v>-83.091200000000001</v>
      </c>
      <c r="M8403" s="318" t="s">
        <v>38387</v>
      </c>
      <c r="N8403" s="311" t="s">
        <v>26214</v>
      </c>
      <c r="O8403" s="311" t="s">
        <v>42264</v>
      </c>
      <c r="P8403" s="311">
        <v>5</v>
      </c>
      <c r="Q8403" s="311" t="s">
        <v>28773</v>
      </c>
      <c r="R8403" s="311" t="s">
        <v>25825</v>
      </c>
      <c r="S8403" s="311" t="s">
        <v>26197</v>
      </c>
      <c r="T8403" s="311"/>
      <c r="U8403" s="311" t="s">
        <v>26198</v>
      </c>
      <c r="V8403" s="311" t="s">
        <v>26204</v>
      </c>
      <c r="W8403" s="97" t="s">
        <v>24945</v>
      </c>
      <c r="X8403" s="97" t="s">
        <v>36344</v>
      </c>
      <c r="AA8403" s="97" t="str">
        <v>WHITE000.9HA</v>
      </c>
    </row>
    <row r="8404" spans="1:27" s="97" customFormat="1" ht="15" customHeight="1" x14ac:dyDescent="0.35">
      <c r="A8404" s="311" t="s">
        <v>24947</v>
      </c>
      <c r="B8404" s="311" t="s">
        <v>24946</v>
      </c>
      <c r="C8404" s="311" t="s">
        <v>24914</v>
      </c>
      <c r="D8404" s="311" t="s">
        <v>24948</v>
      </c>
      <c r="E8404" s="311"/>
      <c r="F8404" s="311" t="s">
        <v>33</v>
      </c>
      <c r="G8404" s="311"/>
      <c r="H8404" s="311">
        <v>1</v>
      </c>
      <c r="I8404" s="311">
        <v>1.32</v>
      </c>
      <c r="J8404" s="311" t="s">
        <v>39</v>
      </c>
      <c r="K8404" s="311">
        <v>36.2849</v>
      </c>
      <c r="L8404" s="311">
        <v>-86.106909999999999</v>
      </c>
      <c r="M8404" s="318" t="s">
        <v>38431</v>
      </c>
      <c r="N8404" s="311" t="s">
        <v>26295</v>
      </c>
      <c r="O8404" s="311" t="s">
        <v>43381</v>
      </c>
      <c r="P8404" s="311">
        <v>4</v>
      </c>
      <c r="Q8404" s="311" t="s">
        <v>28523</v>
      </c>
      <c r="R8404" s="311" t="s">
        <v>25812</v>
      </c>
      <c r="S8404" s="311" t="s">
        <v>26197</v>
      </c>
      <c r="T8404" s="311"/>
      <c r="U8404" s="311" t="s">
        <v>26198</v>
      </c>
      <c r="V8404" s="311" t="s">
        <v>26199</v>
      </c>
      <c r="AA8404" s="97" t="str">
        <v>WHITE001.0SM</v>
      </c>
    </row>
    <row r="8405" spans="1:27" s="97" customFormat="1" ht="15" customHeight="1" x14ac:dyDescent="0.35">
      <c r="A8405" s="311" t="s">
        <v>24950</v>
      </c>
      <c r="B8405" s="311" t="s">
        <v>24949</v>
      </c>
      <c r="C8405" s="311" t="s">
        <v>24943</v>
      </c>
      <c r="D8405" s="311" t="s">
        <v>24951</v>
      </c>
      <c r="E8405" s="311"/>
      <c r="F8405" s="311" t="s">
        <v>44</v>
      </c>
      <c r="G8405" s="311"/>
      <c r="H8405" s="311">
        <v>1.2</v>
      </c>
      <c r="I8405" s="311">
        <v>10.32</v>
      </c>
      <c r="J8405" s="311" t="s">
        <v>68</v>
      </c>
      <c r="K8405" s="311">
        <v>36.249000000000002</v>
      </c>
      <c r="L8405" s="311">
        <v>-83.08681</v>
      </c>
      <c r="M8405" s="318" t="s">
        <v>38387</v>
      </c>
      <c r="N8405" s="311" t="s">
        <v>26214</v>
      </c>
      <c r="O8405" s="311" t="s">
        <v>42264</v>
      </c>
      <c r="P8405" s="311">
        <v>5</v>
      </c>
      <c r="Q8405" s="311" t="s">
        <v>28773</v>
      </c>
      <c r="R8405" s="311" t="s">
        <v>25821</v>
      </c>
      <c r="S8405" s="311" t="s">
        <v>26197</v>
      </c>
      <c r="T8405" s="311"/>
      <c r="U8405" s="311" t="s">
        <v>26198</v>
      </c>
      <c r="V8405" s="311" t="s">
        <v>26204</v>
      </c>
      <c r="W8405" s="97" t="s">
        <v>24952</v>
      </c>
      <c r="X8405" s="97" t="s">
        <v>34273</v>
      </c>
      <c r="AA8405" s="97" t="str">
        <v>WHITE001.2HS</v>
      </c>
    </row>
    <row r="8406" spans="1:27" s="97" customFormat="1" ht="15" customHeight="1" x14ac:dyDescent="0.35">
      <c r="A8406" s="311" t="s">
        <v>24954</v>
      </c>
      <c r="B8406" s="311" t="s">
        <v>24953</v>
      </c>
      <c r="C8406" s="311" t="s">
        <v>24910</v>
      </c>
      <c r="D8406" s="311" t="s">
        <v>24955</v>
      </c>
      <c r="E8406" s="311"/>
      <c r="F8406" s="311" t="s">
        <v>44</v>
      </c>
      <c r="G8406" s="311"/>
      <c r="H8406" s="311">
        <v>1.4</v>
      </c>
      <c r="I8406" s="311">
        <v>5.28</v>
      </c>
      <c r="J8406" s="311" t="s">
        <v>878</v>
      </c>
      <c r="K8406" s="311">
        <v>35.908071999999997</v>
      </c>
      <c r="L8406" s="311">
        <v>-84.318719999999999</v>
      </c>
      <c r="M8406" s="318" t="s">
        <v>38459</v>
      </c>
      <c r="N8406" s="311" t="s">
        <v>26343</v>
      </c>
      <c r="O8406" s="311" t="s">
        <v>42269</v>
      </c>
      <c r="P8406" s="311">
        <v>3</v>
      </c>
      <c r="Q8406" s="311" t="s">
        <v>29418</v>
      </c>
      <c r="R8406" s="311" t="s">
        <v>25825</v>
      </c>
      <c r="S8406" s="311" t="s">
        <v>26197</v>
      </c>
      <c r="T8406" s="311"/>
      <c r="U8406" s="311" t="s">
        <v>26198</v>
      </c>
      <c r="V8406" s="311" t="s">
        <v>26204</v>
      </c>
      <c r="W8406" s="97" t="s">
        <v>24956</v>
      </c>
      <c r="X8406" s="97" t="s">
        <v>40493</v>
      </c>
      <c r="AA8406" s="97" t="str">
        <v>WHITE001.4RO</v>
      </c>
    </row>
    <row r="8407" spans="1:27" s="97" customFormat="1" ht="15" customHeight="1" x14ac:dyDescent="0.35">
      <c r="A8407" s="311" t="s">
        <v>24929</v>
      </c>
      <c r="B8407" s="311" t="s">
        <v>24957</v>
      </c>
      <c r="C8407" s="311" t="s">
        <v>24922</v>
      </c>
      <c r="D8407" s="311" t="s">
        <v>24958</v>
      </c>
      <c r="E8407" s="311"/>
      <c r="F8407" s="311" t="s">
        <v>44</v>
      </c>
      <c r="G8407" s="311"/>
      <c r="H8407" s="311">
        <v>1.5</v>
      </c>
      <c r="I8407" s="311">
        <v>5.85</v>
      </c>
      <c r="J8407" s="311" t="s">
        <v>270</v>
      </c>
      <c r="K8407" s="311">
        <v>36.509450000000001</v>
      </c>
      <c r="L8407" s="311">
        <v>-82.233800000000002</v>
      </c>
      <c r="M8407" s="318" t="s">
        <v>38412</v>
      </c>
      <c r="N8407" s="311" t="s">
        <v>29031</v>
      </c>
      <c r="O8407" s="311" t="s">
        <v>42788</v>
      </c>
      <c r="P8407" s="311">
        <v>2</v>
      </c>
      <c r="Q8407" s="311" t="s">
        <v>28768</v>
      </c>
      <c r="R8407" s="311" t="s">
        <v>25821</v>
      </c>
      <c r="S8407" s="311" t="s">
        <v>26197</v>
      </c>
      <c r="T8407" s="311"/>
      <c r="U8407" s="311" t="s">
        <v>26198</v>
      </c>
      <c r="V8407" s="311" t="s">
        <v>26204</v>
      </c>
      <c r="X8407" s="97" t="s">
        <v>36798</v>
      </c>
      <c r="AA8407" s="97" t="str">
        <v>WHITE001.5SU</v>
      </c>
    </row>
    <row r="8408" spans="1:27" s="97" customFormat="1" ht="15" customHeight="1" x14ac:dyDescent="0.35">
      <c r="A8408" s="311" t="s">
        <v>36799</v>
      </c>
      <c r="B8408" s="311" t="s">
        <v>36800</v>
      </c>
      <c r="C8408" s="311" t="s">
        <v>7433</v>
      </c>
      <c r="D8408" s="311" t="s">
        <v>36801</v>
      </c>
      <c r="E8408" s="311"/>
      <c r="F8408" s="311" t="s">
        <v>44</v>
      </c>
      <c r="G8408" s="311"/>
      <c r="H8408" s="311">
        <v>1.8</v>
      </c>
      <c r="I8408" s="311">
        <v>7.7</v>
      </c>
      <c r="J8408" s="311" t="s">
        <v>359</v>
      </c>
      <c r="K8408" s="311">
        <v>36.033000000000001</v>
      </c>
      <c r="L8408" s="311">
        <v>-83.903000000000006</v>
      </c>
      <c r="M8408" s="318" t="s">
        <v>38415</v>
      </c>
      <c r="N8408" s="311" t="s">
        <v>26602</v>
      </c>
      <c r="O8408" s="311" t="s">
        <v>42894</v>
      </c>
      <c r="P8408" s="311">
        <v>2</v>
      </c>
      <c r="Q8408" s="311" t="s">
        <v>28767</v>
      </c>
      <c r="R8408" s="311" t="s">
        <v>25825</v>
      </c>
      <c r="S8408" s="311" t="s">
        <v>26197</v>
      </c>
      <c r="T8408" s="311"/>
      <c r="U8408" s="311" t="s">
        <v>26198</v>
      </c>
      <c r="V8408" s="311" t="s">
        <v>26204</v>
      </c>
      <c r="AA8408" s="97" t="str">
        <v>WHITE001.8KN</v>
      </c>
    </row>
    <row r="8409" spans="1:27" s="97" customFormat="1" ht="15" customHeight="1" x14ac:dyDescent="0.35">
      <c r="A8409" s="311" t="s">
        <v>24960</v>
      </c>
      <c r="B8409" s="311" t="s">
        <v>24959</v>
      </c>
      <c r="C8409" s="311" t="s">
        <v>24910</v>
      </c>
      <c r="D8409" s="311" t="s">
        <v>24961</v>
      </c>
      <c r="E8409" s="311"/>
      <c r="F8409" s="311" t="s">
        <v>44</v>
      </c>
      <c r="G8409" s="311"/>
      <c r="H8409" s="311">
        <v>1.8</v>
      </c>
      <c r="I8409" s="311">
        <v>3.62</v>
      </c>
      <c r="J8409" s="311" t="s">
        <v>878</v>
      </c>
      <c r="K8409" s="311">
        <v>35.914299999999997</v>
      </c>
      <c r="L8409" s="311">
        <v>-84.315799999999996</v>
      </c>
      <c r="M8409" s="318" t="s">
        <v>38459</v>
      </c>
      <c r="N8409" s="311" t="s">
        <v>26343</v>
      </c>
      <c r="O8409" s="311" t="s">
        <v>42269</v>
      </c>
      <c r="P8409" s="311">
        <v>3</v>
      </c>
      <c r="Q8409" s="311" t="s">
        <v>29418</v>
      </c>
      <c r="R8409" s="311" t="s">
        <v>25825</v>
      </c>
      <c r="S8409" s="311" t="s">
        <v>26197</v>
      </c>
      <c r="T8409" s="311"/>
      <c r="U8409" s="311" t="s">
        <v>26198</v>
      </c>
      <c r="V8409" s="311" t="s">
        <v>26204</v>
      </c>
      <c r="W8409" s="97" t="s">
        <v>24962</v>
      </c>
      <c r="X8409" s="97" t="s">
        <v>34274</v>
      </c>
      <c r="AA8409" s="97" t="str">
        <v>WHITE001.8RO</v>
      </c>
    </row>
    <row r="8410" spans="1:27" s="97" customFormat="1" ht="15" customHeight="1" x14ac:dyDescent="0.35">
      <c r="A8410" s="311" t="s">
        <v>24964</v>
      </c>
      <c r="B8410" s="311" t="s">
        <v>24963</v>
      </c>
      <c r="C8410" s="311" t="s">
        <v>24910</v>
      </c>
      <c r="D8410" s="311" t="s">
        <v>24965</v>
      </c>
      <c r="E8410" s="311"/>
      <c r="F8410" s="311" t="s">
        <v>29083</v>
      </c>
      <c r="G8410" s="311"/>
      <c r="H8410" s="311">
        <v>2</v>
      </c>
      <c r="I8410" s="311">
        <v>11.7</v>
      </c>
      <c r="J8410" s="311" t="s">
        <v>2522</v>
      </c>
      <c r="K8410" s="311">
        <v>35.466900000000003</v>
      </c>
      <c r="L8410" s="311">
        <v>-87.992199999999997</v>
      </c>
      <c r="M8410" s="318" t="s">
        <v>38402</v>
      </c>
      <c r="N8410" s="311" t="s">
        <v>26242</v>
      </c>
      <c r="O8410" s="311" t="s">
        <v>43382</v>
      </c>
      <c r="P8410" s="311">
        <v>3</v>
      </c>
      <c r="Q8410" s="311" t="s">
        <v>34275</v>
      </c>
      <c r="R8410" s="311" t="s">
        <v>25808</v>
      </c>
      <c r="S8410" s="311" t="s">
        <v>26197</v>
      </c>
      <c r="T8410" s="311"/>
      <c r="U8410" s="311" t="s">
        <v>26198</v>
      </c>
      <c r="V8410" s="311" t="s">
        <v>26199</v>
      </c>
      <c r="W8410" s="97" t="s">
        <v>36345</v>
      </c>
      <c r="AA8410" s="97" t="str">
        <v>WHITE002.0PE</v>
      </c>
    </row>
    <row r="8411" spans="1:27" s="97" customFormat="1" ht="15" customHeight="1" x14ac:dyDescent="0.35">
      <c r="A8411" s="311" t="s">
        <v>24967</v>
      </c>
      <c r="B8411" s="311" t="s">
        <v>24966</v>
      </c>
      <c r="C8411" s="311" t="s">
        <v>24910</v>
      </c>
      <c r="D8411" s="311" t="s">
        <v>24968</v>
      </c>
      <c r="E8411" s="311"/>
      <c r="F8411" s="311" t="s">
        <v>44</v>
      </c>
      <c r="G8411" s="311"/>
      <c r="H8411" s="311">
        <v>2.1</v>
      </c>
      <c r="I8411" s="311">
        <v>1.72</v>
      </c>
      <c r="J8411" s="311" t="s">
        <v>878</v>
      </c>
      <c r="K8411" s="311">
        <v>35.919739999999997</v>
      </c>
      <c r="L8411" s="311">
        <v>-84.317239999999998</v>
      </c>
      <c r="M8411" s="318" t="s">
        <v>38459</v>
      </c>
      <c r="N8411" s="311" t="s">
        <v>26343</v>
      </c>
      <c r="O8411" s="311" t="s">
        <v>42269</v>
      </c>
      <c r="P8411" s="311">
        <v>3</v>
      </c>
      <c r="Q8411" s="311" t="s">
        <v>29418</v>
      </c>
      <c r="R8411" s="311" t="s">
        <v>25825</v>
      </c>
      <c r="S8411" s="311" t="s">
        <v>26197</v>
      </c>
      <c r="T8411" s="311"/>
      <c r="U8411" s="311" t="s">
        <v>26198</v>
      </c>
      <c r="V8411" s="311" t="s">
        <v>26204</v>
      </c>
      <c r="W8411" s="97" t="s">
        <v>24969</v>
      </c>
      <c r="X8411" s="97" t="s">
        <v>36346</v>
      </c>
      <c r="AA8411" s="97" t="str">
        <v>WHITE002.1RO</v>
      </c>
    </row>
    <row r="8412" spans="1:27" s="97" customFormat="1" ht="15" customHeight="1" x14ac:dyDescent="0.35">
      <c r="A8412" s="311" t="s">
        <v>24971</v>
      </c>
      <c r="B8412" s="311" t="s">
        <v>24970</v>
      </c>
      <c r="C8412" s="311" t="s">
        <v>24972</v>
      </c>
      <c r="D8412" s="311" t="s">
        <v>40494</v>
      </c>
      <c r="E8412" s="311"/>
      <c r="F8412" s="311" t="s">
        <v>28998</v>
      </c>
      <c r="G8412" s="311"/>
      <c r="H8412" s="311">
        <v>0.1</v>
      </c>
      <c r="I8412" s="311">
        <v>0.34</v>
      </c>
      <c r="J8412" s="311" t="s">
        <v>878</v>
      </c>
      <c r="K8412" s="311">
        <v>35.921337999999999</v>
      </c>
      <c r="L8412" s="311">
        <v>-84.318545999999998</v>
      </c>
      <c r="M8412" s="318" t="s">
        <v>38459</v>
      </c>
      <c r="N8412" s="311" t="s">
        <v>26343</v>
      </c>
      <c r="O8412" s="311" t="s">
        <v>42269</v>
      </c>
      <c r="P8412" s="311">
        <v>3</v>
      </c>
      <c r="Q8412" s="311" t="s">
        <v>29418</v>
      </c>
      <c r="R8412" s="311" t="s">
        <v>25825</v>
      </c>
      <c r="S8412" s="311" t="s">
        <v>26197</v>
      </c>
      <c r="T8412" s="311"/>
      <c r="U8412" s="311" t="s">
        <v>26198</v>
      </c>
      <c r="V8412" s="311" t="s">
        <v>26204</v>
      </c>
      <c r="W8412" s="97" t="s">
        <v>24973</v>
      </c>
      <c r="X8412" s="97" t="s">
        <v>40495</v>
      </c>
      <c r="AA8412" s="97" t="str">
        <v>WHITE002.3T0.1RO</v>
      </c>
    </row>
    <row r="8413" spans="1:27" s="97" customFormat="1" ht="15" customHeight="1" x14ac:dyDescent="0.35">
      <c r="A8413" s="97" t="s">
        <v>40496</v>
      </c>
      <c r="B8413" s="97" t="s">
        <v>40497</v>
      </c>
      <c r="C8413" s="97" t="s">
        <v>24972</v>
      </c>
      <c r="D8413" s="97" t="s">
        <v>40498</v>
      </c>
      <c r="F8413" s="97" t="s">
        <v>44</v>
      </c>
      <c r="H8413" s="98">
        <v>0.4</v>
      </c>
      <c r="I8413" s="98">
        <v>0.23</v>
      </c>
      <c r="J8413" s="97" t="s">
        <v>878</v>
      </c>
      <c r="K8413" s="98">
        <v>35.926299999999998</v>
      </c>
      <c r="L8413" s="98">
        <v>-84.322640000000007</v>
      </c>
      <c r="M8413" s="98" t="s">
        <v>38459</v>
      </c>
      <c r="N8413" s="97" t="s">
        <v>26343</v>
      </c>
      <c r="O8413" s="97" t="s">
        <v>40499</v>
      </c>
      <c r="P8413" s="98">
        <v>3</v>
      </c>
      <c r="Q8413" s="97" t="s">
        <v>29418</v>
      </c>
      <c r="R8413" s="97" t="s">
        <v>25825</v>
      </c>
      <c r="S8413" s="97" t="s">
        <v>26197</v>
      </c>
      <c r="U8413" s="97" t="s">
        <v>26198</v>
      </c>
      <c r="V8413" s="97" t="s">
        <v>26204</v>
      </c>
      <c r="W8413" s="97" t="s">
        <v>40500</v>
      </c>
      <c r="AA8413" s="97" t="str">
        <v>WHITE002.3T0.4RO</v>
      </c>
    </row>
    <row r="8414" spans="1:27" s="97" customFormat="1" ht="15" customHeight="1" x14ac:dyDescent="0.35">
      <c r="A8414" s="311" t="s">
        <v>24975</v>
      </c>
      <c r="B8414" s="311" t="s">
        <v>24974</v>
      </c>
      <c r="C8414" s="311" t="s">
        <v>24910</v>
      </c>
      <c r="D8414" s="311" t="s">
        <v>40501</v>
      </c>
      <c r="E8414" s="311"/>
      <c r="F8414" s="311" t="s">
        <v>44</v>
      </c>
      <c r="G8414" s="311"/>
      <c r="H8414" s="311">
        <v>2.6</v>
      </c>
      <c r="I8414" s="311">
        <v>2.17</v>
      </c>
      <c r="J8414" s="311" t="s">
        <v>878</v>
      </c>
      <c r="K8414" s="311">
        <v>35.924399999999999</v>
      </c>
      <c r="L8414" s="311">
        <v>-84.315770000000001</v>
      </c>
      <c r="M8414" s="318" t="s">
        <v>38459</v>
      </c>
      <c r="N8414" s="311" t="s">
        <v>26343</v>
      </c>
      <c r="O8414" s="311" t="s">
        <v>42269</v>
      </c>
      <c r="P8414" s="311">
        <v>3</v>
      </c>
      <c r="Q8414" s="311" t="s">
        <v>29418</v>
      </c>
      <c r="R8414" s="311" t="s">
        <v>25825</v>
      </c>
      <c r="S8414" s="311" t="s">
        <v>26197</v>
      </c>
      <c r="T8414" s="311"/>
      <c r="U8414" s="311" t="s">
        <v>26198</v>
      </c>
      <c r="V8414" s="311" t="s">
        <v>26204</v>
      </c>
      <c r="W8414" s="97" t="s">
        <v>24976</v>
      </c>
      <c r="X8414" s="97" t="s">
        <v>40502</v>
      </c>
      <c r="AA8414" s="97" t="str">
        <v>WHITE002.6RO</v>
      </c>
    </row>
    <row r="8415" spans="1:27" s="97" customFormat="1" ht="15" customHeight="1" x14ac:dyDescent="0.35">
      <c r="A8415" s="311" t="s">
        <v>24978</v>
      </c>
      <c r="B8415" s="311" t="s">
        <v>24977</v>
      </c>
      <c r="C8415" s="311" t="s">
        <v>24972</v>
      </c>
      <c r="D8415" s="311" t="s">
        <v>24979</v>
      </c>
      <c r="E8415" s="311"/>
      <c r="F8415" s="311" t="s">
        <v>28998</v>
      </c>
      <c r="G8415" s="311"/>
      <c r="H8415" s="311">
        <v>0.1</v>
      </c>
      <c r="I8415" s="311">
        <v>0.35</v>
      </c>
      <c r="J8415" s="311" t="s">
        <v>878</v>
      </c>
      <c r="K8415" s="311">
        <v>35.927643500000002</v>
      </c>
      <c r="L8415" s="311">
        <v>-84.314553099999998</v>
      </c>
      <c r="M8415" s="318" t="s">
        <v>38459</v>
      </c>
      <c r="N8415" s="311" t="s">
        <v>26343</v>
      </c>
      <c r="O8415" s="311" t="s">
        <v>42269</v>
      </c>
      <c r="P8415" s="311">
        <v>3</v>
      </c>
      <c r="Q8415" s="311" t="s">
        <v>29418</v>
      </c>
      <c r="R8415" s="311" t="s">
        <v>25825</v>
      </c>
      <c r="S8415" s="311" t="s">
        <v>26197</v>
      </c>
      <c r="T8415" s="311"/>
      <c r="U8415" s="311" t="s">
        <v>26198</v>
      </c>
      <c r="V8415" s="311" t="s">
        <v>26204</v>
      </c>
      <c r="W8415" s="97" t="s">
        <v>24980</v>
      </c>
      <c r="X8415" s="97" t="s">
        <v>34276</v>
      </c>
      <c r="AA8415" s="97" t="str">
        <v>WHITE002.8T0.1RO</v>
      </c>
    </row>
    <row r="8416" spans="1:27" s="97" customFormat="1" ht="15" customHeight="1" x14ac:dyDescent="0.35">
      <c r="A8416" s="97" t="s">
        <v>40503</v>
      </c>
      <c r="B8416" s="97" t="s">
        <v>40504</v>
      </c>
      <c r="C8416" s="97" t="s">
        <v>24972</v>
      </c>
      <c r="D8416" s="97" t="s">
        <v>40505</v>
      </c>
      <c r="F8416" s="97" t="s">
        <v>44</v>
      </c>
      <c r="H8416" s="98">
        <v>0.5</v>
      </c>
      <c r="I8416" s="98">
        <v>0.24</v>
      </c>
      <c r="J8416" s="97" t="s">
        <v>878</v>
      </c>
      <c r="K8416" s="98">
        <v>35.932499999999997</v>
      </c>
      <c r="L8416" s="98">
        <v>-84.317390000000003</v>
      </c>
      <c r="M8416" s="98" t="s">
        <v>38459</v>
      </c>
      <c r="N8416" s="97" t="s">
        <v>26343</v>
      </c>
      <c r="O8416" s="97" t="s">
        <v>40499</v>
      </c>
      <c r="P8416" s="98">
        <v>3</v>
      </c>
      <c r="Q8416" s="97" t="s">
        <v>29418</v>
      </c>
      <c r="R8416" s="97" t="s">
        <v>25825</v>
      </c>
      <c r="S8416" s="97" t="s">
        <v>26197</v>
      </c>
      <c r="U8416" s="97" t="s">
        <v>26198</v>
      </c>
      <c r="V8416" s="97" t="s">
        <v>26204</v>
      </c>
      <c r="W8416" s="97" t="s">
        <v>40506</v>
      </c>
      <c r="AA8416" s="97" t="str">
        <v>WHITE002.8T0.5RO</v>
      </c>
    </row>
    <row r="8417" spans="1:27" s="97" customFormat="1" ht="15" customHeight="1" x14ac:dyDescent="0.35">
      <c r="A8417" s="311" t="s">
        <v>24982</v>
      </c>
      <c r="B8417" s="311" t="s">
        <v>24981</v>
      </c>
      <c r="C8417" s="311" t="s">
        <v>24918</v>
      </c>
      <c r="D8417" s="311" t="s">
        <v>24983</v>
      </c>
      <c r="E8417" s="311"/>
      <c r="F8417" s="311" t="s">
        <v>33</v>
      </c>
      <c r="G8417" s="311"/>
      <c r="H8417" s="311">
        <v>3.4</v>
      </c>
      <c r="I8417" s="311">
        <v>55.66</v>
      </c>
      <c r="J8417" s="311" t="s">
        <v>277</v>
      </c>
      <c r="K8417" s="311">
        <v>36.204721999999997</v>
      </c>
      <c r="L8417" s="311">
        <v>-86.852220000000003</v>
      </c>
      <c r="M8417" s="318" t="s">
        <v>38414</v>
      </c>
      <c r="N8417" s="311" t="s">
        <v>26254</v>
      </c>
      <c r="O8417" s="311" t="s">
        <v>42733</v>
      </c>
      <c r="P8417" s="311">
        <v>5</v>
      </c>
      <c r="Q8417" s="311" t="s">
        <v>34277</v>
      </c>
      <c r="R8417" s="311" t="s">
        <v>25829</v>
      </c>
      <c r="S8417" s="311" t="s">
        <v>26197</v>
      </c>
      <c r="T8417" s="311"/>
      <c r="U8417" s="311" t="s">
        <v>26198</v>
      </c>
      <c r="V8417" s="311" t="s">
        <v>26199</v>
      </c>
      <c r="X8417" s="97" t="s">
        <v>30341</v>
      </c>
      <c r="AA8417" s="97" t="str">
        <v>WHITE003.4DA</v>
      </c>
    </row>
    <row r="8418" spans="1:27" s="97" customFormat="1" ht="15" customHeight="1" x14ac:dyDescent="0.35">
      <c r="A8418" s="311" t="s">
        <v>24985</v>
      </c>
      <c r="B8418" s="311" t="s">
        <v>24984</v>
      </c>
      <c r="C8418" s="311" t="s">
        <v>24910</v>
      </c>
      <c r="D8418" s="311" t="s">
        <v>24986</v>
      </c>
      <c r="E8418" s="311"/>
      <c r="F8418" s="311" t="s">
        <v>29083</v>
      </c>
      <c r="G8418" s="311"/>
      <c r="H8418" s="311">
        <v>3.8</v>
      </c>
      <c r="I8418" s="311">
        <v>96</v>
      </c>
      <c r="J8418" s="311" t="s">
        <v>868</v>
      </c>
      <c r="K8418" s="311">
        <v>36.258899999999997</v>
      </c>
      <c r="L8418" s="311">
        <v>-87.871200000000002</v>
      </c>
      <c r="M8418" s="318" t="s">
        <v>38392</v>
      </c>
      <c r="N8418" s="311" t="s">
        <v>26221</v>
      </c>
      <c r="O8418" s="311" t="s">
        <v>42541</v>
      </c>
      <c r="P8418" s="311">
        <v>3</v>
      </c>
      <c r="Q8418" s="311" t="s">
        <v>28774</v>
      </c>
      <c r="R8418" s="311" t="s">
        <v>25829</v>
      </c>
      <c r="S8418" s="311" t="s">
        <v>26197</v>
      </c>
      <c r="T8418" s="311"/>
      <c r="U8418" s="311" t="s">
        <v>26198</v>
      </c>
      <c r="V8418" s="311" t="s">
        <v>26199</v>
      </c>
      <c r="W8418" s="97" t="s">
        <v>36347</v>
      </c>
      <c r="X8418" s="97" t="s">
        <v>34278</v>
      </c>
      <c r="AA8418" s="97" t="str">
        <v>WHITE003.8HO</v>
      </c>
    </row>
    <row r="8419" spans="1:27" s="97" customFormat="1" ht="15" customHeight="1" x14ac:dyDescent="0.35">
      <c r="A8419" s="311" t="s">
        <v>24988</v>
      </c>
      <c r="B8419" s="311" t="s">
        <v>24987</v>
      </c>
      <c r="C8419" s="311" t="s">
        <v>24918</v>
      </c>
      <c r="D8419" s="311" t="s">
        <v>6679</v>
      </c>
      <c r="E8419" s="311"/>
      <c r="F8419" s="311" t="s">
        <v>33</v>
      </c>
      <c r="G8419" s="311"/>
      <c r="H8419" s="311">
        <v>4.2</v>
      </c>
      <c r="I8419" s="311">
        <v>52.91</v>
      </c>
      <c r="J8419" s="311" t="s">
        <v>277</v>
      </c>
      <c r="K8419" s="311">
        <v>36.205278</v>
      </c>
      <c r="L8419" s="311">
        <v>-86.840277999999998</v>
      </c>
      <c r="M8419" s="318" t="s">
        <v>38414</v>
      </c>
      <c r="N8419" s="311" t="s">
        <v>26254</v>
      </c>
      <c r="O8419" s="311" t="s">
        <v>42733</v>
      </c>
      <c r="P8419" s="311">
        <v>5</v>
      </c>
      <c r="Q8419" s="311" t="s">
        <v>34277</v>
      </c>
      <c r="R8419" s="311" t="s">
        <v>25829</v>
      </c>
      <c r="S8419" s="311" t="s">
        <v>26197</v>
      </c>
      <c r="T8419" s="311"/>
      <c r="U8419" s="311" t="s">
        <v>26198</v>
      </c>
      <c r="V8419" s="311" t="s">
        <v>26199</v>
      </c>
      <c r="W8419" s="97" t="s">
        <v>24989</v>
      </c>
      <c r="X8419" s="97" t="s">
        <v>34279</v>
      </c>
      <c r="AA8419" s="97" t="str">
        <v>WHITE004.2DA</v>
      </c>
    </row>
    <row r="8420" spans="1:27" s="97" customFormat="1" ht="15" customHeight="1" x14ac:dyDescent="0.35">
      <c r="A8420" s="311" t="s">
        <v>24991</v>
      </c>
      <c r="B8420" s="311" t="s">
        <v>24990</v>
      </c>
      <c r="C8420" s="311" t="s">
        <v>7433</v>
      </c>
      <c r="D8420" s="311" t="s">
        <v>41925</v>
      </c>
      <c r="E8420" s="311"/>
      <c r="F8420" s="311" t="s">
        <v>58</v>
      </c>
      <c r="G8420" s="311"/>
      <c r="H8420" s="311">
        <v>4.2</v>
      </c>
      <c r="I8420" s="311">
        <v>45.21</v>
      </c>
      <c r="J8420" s="311" t="s">
        <v>775</v>
      </c>
      <c r="K8420" s="311">
        <v>36.159799999999997</v>
      </c>
      <c r="L8420" s="311">
        <v>-84.789500000000004</v>
      </c>
      <c r="M8420" s="318" t="s">
        <v>38416</v>
      </c>
      <c r="N8420" s="311" t="s">
        <v>26258</v>
      </c>
      <c r="O8420" s="311" t="s">
        <v>42986</v>
      </c>
      <c r="P8420" s="311">
        <v>1</v>
      </c>
      <c r="Q8420" s="311" t="s">
        <v>34272</v>
      </c>
      <c r="R8420" s="311" t="s">
        <v>25825</v>
      </c>
      <c r="S8420" s="311" t="s">
        <v>26197</v>
      </c>
      <c r="T8420" s="311"/>
      <c r="U8420" s="311" t="s">
        <v>26198</v>
      </c>
      <c r="V8420" s="311" t="s">
        <v>26204</v>
      </c>
      <c r="AA8420" s="97" t="str">
        <v>WHITE004.2MG</v>
      </c>
    </row>
    <row r="8421" spans="1:27" s="97" customFormat="1" ht="15" customHeight="1" x14ac:dyDescent="0.35">
      <c r="A8421" s="311" t="s">
        <v>24993</v>
      </c>
      <c r="B8421" s="311" t="s">
        <v>24992</v>
      </c>
      <c r="C8421" s="311" t="s">
        <v>24910</v>
      </c>
      <c r="D8421" s="311" t="s">
        <v>40507</v>
      </c>
      <c r="E8421" s="311"/>
      <c r="F8421" s="311" t="s">
        <v>44</v>
      </c>
      <c r="G8421" s="311"/>
      <c r="H8421" s="311">
        <v>4.2</v>
      </c>
      <c r="I8421" s="311">
        <v>0.82</v>
      </c>
      <c r="J8421" s="311" t="s">
        <v>878</v>
      </c>
      <c r="K8421" s="311">
        <v>35.940482000000003</v>
      </c>
      <c r="L8421" s="311">
        <v>-84.300911999999997</v>
      </c>
      <c r="M8421" s="318" t="s">
        <v>38459</v>
      </c>
      <c r="N8421" s="311" t="s">
        <v>26343</v>
      </c>
      <c r="O8421" s="311" t="s">
        <v>42269</v>
      </c>
      <c r="P8421" s="311">
        <v>3</v>
      </c>
      <c r="Q8421" s="311" t="s">
        <v>29418</v>
      </c>
      <c r="R8421" s="311" t="s">
        <v>25825</v>
      </c>
      <c r="S8421" s="311" t="s">
        <v>26197</v>
      </c>
      <c r="T8421" s="311"/>
      <c r="U8421" s="311" t="s">
        <v>26198</v>
      </c>
      <c r="V8421" s="311" t="s">
        <v>26204</v>
      </c>
      <c r="W8421" s="97" t="s">
        <v>24994</v>
      </c>
      <c r="X8421" s="97" t="s">
        <v>40508</v>
      </c>
      <c r="AA8421" s="97" t="str">
        <v>WHITE004.2RO</v>
      </c>
    </row>
    <row r="8422" spans="1:27" s="97" customFormat="1" ht="15" customHeight="1" x14ac:dyDescent="0.35">
      <c r="A8422" s="311" t="s">
        <v>24996</v>
      </c>
      <c r="B8422" s="311" t="s">
        <v>24995</v>
      </c>
      <c r="C8422" s="311" t="s">
        <v>24910</v>
      </c>
      <c r="D8422" s="311" t="s">
        <v>24997</v>
      </c>
      <c r="E8422" s="311"/>
      <c r="F8422" s="311" t="s">
        <v>29083</v>
      </c>
      <c r="G8422" s="311"/>
      <c r="H8422" s="311">
        <v>4.8</v>
      </c>
      <c r="I8422" s="311">
        <v>6.61</v>
      </c>
      <c r="J8422" s="311" t="s">
        <v>2522</v>
      </c>
      <c r="K8422" s="311">
        <v>35.473055000000002</v>
      </c>
      <c r="L8422" s="311">
        <v>-87.948611</v>
      </c>
      <c r="M8422" s="318" t="s">
        <v>38402</v>
      </c>
      <c r="N8422" s="311" t="s">
        <v>26242</v>
      </c>
      <c r="O8422" s="311" t="s">
        <v>43382</v>
      </c>
      <c r="P8422" s="311">
        <v>3</v>
      </c>
      <c r="Q8422" s="311" t="s">
        <v>34275</v>
      </c>
      <c r="R8422" s="311" t="s">
        <v>25808</v>
      </c>
      <c r="S8422" s="311" t="s">
        <v>26197</v>
      </c>
      <c r="T8422" s="311"/>
      <c r="U8422" s="311" t="s">
        <v>26198</v>
      </c>
      <c r="V8422" s="311" t="s">
        <v>26199</v>
      </c>
      <c r="X8422" s="97" t="s">
        <v>34280</v>
      </c>
      <c r="AA8422" s="97" t="str">
        <v>WHITE004.8PE</v>
      </c>
    </row>
    <row r="8423" spans="1:27" s="97" customFormat="1" ht="15" customHeight="1" x14ac:dyDescent="0.35">
      <c r="A8423" s="311" t="s">
        <v>34281</v>
      </c>
      <c r="B8423" s="311" t="s">
        <v>34282</v>
      </c>
      <c r="C8423" s="311" t="s">
        <v>24918</v>
      </c>
      <c r="D8423" s="311" t="s">
        <v>34283</v>
      </c>
      <c r="E8423" s="311"/>
      <c r="F8423" s="311" t="s">
        <v>29083</v>
      </c>
      <c r="G8423" s="311" t="s">
        <v>9</v>
      </c>
      <c r="H8423" s="311">
        <v>5.4</v>
      </c>
      <c r="I8423" s="311">
        <v>16.600000000000001</v>
      </c>
      <c r="J8423" s="311" t="s">
        <v>194</v>
      </c>
      <c r="K8423" s="311">
        <v>35.5092</v>
      </c>
      <c r="L8423" s="311">
        <v>-88.041700000000006</v>
      </c>
      <c r="M8423" s="318" t="s">
        <v>38402</v>
      </c>
      <c r="N8423" s="311" t="s">
        <v>26242</v>
      </c>
      <c r="O8423" s="311" t="s">
        <v>42802</v>
      </c>
      <c r="P8423" s="311">
        <v>3</v>
      </c>
      <c r="Q8423" s="311" t="s">
        <v>34284</v>
      </c>
      <c r="R8423" s="311" t="s">
        <v>25816</v>
      </c>
      <c r="S8423" s="311" t="s">
        <v>26197</v>
      </c>
      <c r="T8423" s="311"/>
      <c r="U8423" s="311" t="s">
        <v>26198</v>
      </c>
      <c r="V8423" s="311" t="s">
        <v>26199</v>
      </c>
      <c r="AA8423" s="97" t="str">
        <v>WHITE005.4DE</v>
      </c>
    </row>
    <row r="8424" spans="1:27" s="97" customFormat="1" ht="15" customHeight="1" x14ac:dyDescent="0.35">
      <c r="A8424" s="311" t="s">
        <v>24999</v>
      </c>
      <c r="B8424" s="311" t="s">
        <v>24998</v>
      </c>
      <c r="C8424" s="311" t="s">
        <v>24918</v>
      </c>
      <c r="D8424" s="311" t="s">
        <v>25000</v>
      </c>
      <c r="E8424" s="311"/>
      <c r="F8424" s="311" t="s">
        <v>33</v>
      </c>
      <c r="G8424" s="311"/>
      <c r="H8424" s="311">
        <v>5.7</v>
      </c>
      <c r="I8424" s="311">
        <v>51.44</v>
      </c>
      <c r="J8424" s="311" t="s">
        <v>277</v>
      </c>
      <c r="K8424" s="311">
        <v>36.217599999999997</v>
      </c>
      <c r="L8424" s="311">
        <v>-86.820099999999996</v>
      </c>
      <c r="M8424" s="318" t="s">
        <v>38414</v>
      </c>
      <c r="N8424" s="311" t="s">
        <v>26254</v>
      </c>
      <c r="O8424" s="311" t="s">
        <v>40509</v>
      </c>
      <c r="P8424" s="311">
        <v>5</v>
      </c>
      <c r="Q8424" s="311" t="s">
        <v>34277</v>
      </c>
      <c r="R8424" s="311" t="s">
        <v>25829</v>
      </c>
      <c r="S8424" s="311" t="s">
        <v>26197</v>
      </c>
      <c r="T8424" s="311"/>
      <c r="U8424" s="311" t="s">
        <v>26198</v>
      </c>
      <c r="V8424" s="311" t="s">
        <v>26199</v>
      </c>
      <c r="W8424" s="97" t="s">
        <v>40510</v>
      </c>
      <c r="AA8424" s="97" t="str">
        <v>WHITE005.7DA</v>
      </c>
    </row>
    <row r="8425" spans="1:27" s="97" customFormat="1" ht="15" customHeight="1" x14ac:dyDescent="0.35">
      <c r="A8425" s="311" t="s">
        <v>25002</v>
      </c>
      <c r="B8425" s="311" t="s">
        <v>25001</v>
      </c>
      <c r="C8425" s="311" t="s">
        <v>24918</v>
      </c>
      <c r="D8425" s="311" t="s">
        <v>25003</v>
      </c>
      <c r="E8425" s="311"/>
      <c r="F8425" s="311" t="s">
        <v>44</v>
      </c>
      <c r="G8425" s="311" t="s">
        <v>29089</v>
      </c>
      <c r="H8425" s="311">
        <v>6.1</v>
      </c>
      <c r="I8425" s="311">
        <v>135.30000000000001</v>
      </c>
      <c r="J8425" s="311" t="s">
        <v>878</v>
      </c>
      <c r="K8425" s="311">
        <v>35.794699999999999</v>
      </c>
      <c r="L8425" s="311">
        <v>-84.751199999999997</v>
      </c>
      <c r="M8425" s="318" t="s">
        <v>38415</v>
      </c>
      <c r="N8425" s="311" t="s">
        <v>26602</v>
      </c>
      <c r="O8425" s="311" t="s">
        <v>43240</v>
      </c>
      <c r="P8425" s="311">
        <v>1</v>
      </c>
      <c r="Q8425" s="311" t="s">
        <v>34285</v>
      </c>
      <c r="R8425" s="311" t="s">
        <v>25825</v>
      </c>
      <c r="S8425" s="311" t="s">
        <v>26197</v>
      </c>
      <c r="T8425" s="311"/>
      <c r="U8425" s="311" t="s">
        <v>26198</v>
      </c>
      <c r="V8425" s="311" t="s">
        <v>26204</v>
      </c>
      <c r="W8425" s="97" t="s">
        <v>36348</v>
      </c>
      <c r="X8425" s="97" t="s">
        <v>30526</v>
      </c>
      <c r="AA8425" s="97" t="str">
        <v>WHITE006.1RO</v>
      </c>
    </row>
    <row r="8426" spans="1:27" s="97" customFormat="1" ht="15" customHeight="1" x14ac:dyDescent="0.35">
      <c r="A8426" s="311" t="s">
        <v>25005</v>
      </c>
      <c r="B8426" s="311" t="s">
        <v>25004</v>
      </c>
      <c r="C8426" s="311" t="s">
        <v>24910</v>
      </c>
      <c r="D8426" s="311" t="s">
        <v>25006</v>
      </c>
      <c r="E8426" s="311"/>
      <c r="F8426" s="311" t="s">
        <v>29083</v>
      </c>
      <c r="G8426" s="311"/>
      <c r="H8426" s="311">
        <v>6.7</v>
      </c>
      <c r="I8426" s="311">
        <v>85.31</v>
      </c>
      <c r="J8426" s="311" t="s">
        <v>868</v>
      </c>
      <c r="K8426" s="311">
        <v>36.260309999999997</v>
      </c>
      <c r="L8426" s="311">
        <v>-87.831059999999994</v>
      </c>
      <c r="M8426" s="318" t="s">
        <v>38392</v>
      </c>
      <c r="N8426" s="311" t="s">
        <v>26221</v>
      </c>
      <c r="O8426" s="311" t="s">
        <v>42541</v>
      </c>
      <c r="P8426" s="311">
        <v>3</v>
      </c>
      <c r="Q8426" s="311" t="s">
        <v>28774</v>
      </c>
      <c r="R8426" s="311" t="s">
        <v>25829</v>
      </c>
      <c r="S8426" s="311" t="s">
        <v>26197</v>
      </c>
      <c r="T8426" s="311"/>
      <c r="U8426" s="311" t="s">
        <v>26198</v>
      </c>
      <c r="V8426" s="311" t="s">
        <v>26199</v>
      </c>
      <c r="X8426" s="97" t="s">
        <v>36349</v>
      </c>
      <c r="AA8426" s="97" t="str">
        <v>WHITE006.7HO</v>
      </c>
    </row>
    <row r="8427" spans="1:27" s="97" customFormat="1" ht="15" customHeight="1" x14ac:dyDescent="0.35">
      <c r="A8427" s="311" t="s">
        <v>25008</v>
      </c>
      <c r="B8427" s="311" t="s">
        <v>25007</v>
      </c>
      <c r="C8427" s="311" t="s">
        <v>24918</v>
      </c>
      <c r="D8427" s="311" t="s">
        <v>25009</v>
      </c>
      <c r="E8427" s="311"/>
      <c r="F8427" s="311" t="s">
        <v>29089</v>
      </c>
      <c r="G8427" s="311"/>
      <c r="H8427" s="311">
        <v>7.3</v>
      </c>
      <c r="I8427" s="311">
        <v>108.13</v>
      </c>
      <c r="J8427" s="311" t="s">
        <v>878</v>
      </c>
      <c r="K8427" s="311">
        <v>35.803600000000003</v>
      </c>
      <c r="L8427" s="311">
        <v>-84.767799999999994</v>
      </c>
      <c r="M8427" s="318" t="s">
        <v>38415</v>
      </c>
      <c r="N8427" s="311" t="s">
        <v>26602</v>
      </c>
      <c r="O8427" s="311" t="s">
        <v>43240</v>
      </c>
      <c r="P8427" s="311">
        <v>1</v>
      </c>
      <c r="Q8427" s="311" t="s">
        <v>34286</v>
      </c>
      <c r="R8427" s="311" t="s">
        <v>25825</v>
      </c>
      <c r="S8427" s="311" t="s">
        <v>26197</v>
      </c>
      <c r="T8427" s="311"/>
      <c r="U8427" s="311" t="s">
        <v>26198</v>
      </c>
      <c r="V8427" s="311" t="s">
        <v>26204</v>
      </c>
      <c r="W8427" s="97" t="s">
        <v>25010</v>
      </c>
      <c r="AA8427" s="97" t="str">
        <v>WHITE007.3RO</v>
      </c>
    </row>
    <row r="8428" spans="1:27" s="97" customFormat="1" ht="15" customHeight="1" x14ac:dyDescent="0.35">
      <c r="A8428" s="311" t="s">
        <v>25012</v>
      </c>
      <c r="B8428" s="311" t="s">
        <v>25011</v>
      </c>
      <c r="C8428" s="311" t="s">
        <v>24918</v>
      </c>
      <c r="D8428" s="311" t="s">
        <v>25013</v>
      </c>
      <c r="E8428" s="311"/>
      <c r="F8428" s="311" t="s">
        <v>33</v>
      </c>
      <c r="G8428" s="311"/>
      <c r="H8428" s="311">
        <v>9</v>
      </c>
      <c r="I8428" s="311">
        <v>28.18</v>
      </c>
      <c r="J8428" s="311" t="s">
        <v>277</v>
      </c>
      <c r="K8428" s="311">
        <v>36.261111</v>
      </c>
      <c r="L8428" s="311">
        <v>-86.827500000000001</v>
      </c>
      <c r="M8428" s="318" t="s">
        <v>38414</v>
      </c>
      <c r="N8428" s="311" t="s">
        <v>26254</v>
      </c>
      <c r="O8428" s="311" t="s">
        <v>42733</v>
      </c>
      <c r="P8428" s="311">
        <v>5</v>
      </c>
      <c r="Q8428" s="311" t="s">
        <v>28775</v>
      </c>
      <c r="R8428" s="311" t="s">
        <v>25829</v>
      </c>
      <c r="S8428" s="311" t="s">
        <v>26197</v>
      </c>
      <c r="T8428" s="311"/>
      <c r="U8428" s="311" t="s">
        <v>26198</v>
      </c>
      <c r="V8428" s="311" t="s">
        <v>26199</v>
      </c>
      <c r="AA8428" s="97" t="str">
        <v>WHITE009.0DA</v>
      </c>
    </row>
    <row r="8429" spans="1:27" s="97" customFormat="1" ht="15" customHeight="1" x14ac:dyDescent="0.35">
      <c r="A8429" s="311" t="s">
        <v>34287</v>
      </c>
      <c r="B8429" s="311" t="s">
        <v>34288</v>
      </c>
      <c r="C8429" s="311" t="s">
        <v>24918</v>
      </c>
      <c r="D8429" s="311" t="s">
        <v>34289</v>
      </c>
      <c r="E8429" s="311"/>
      <c r="F8429" s="311" t="s">
        <v>33</v>
      </c>
      <c r="G8429" s="311"/>
      <c r="H8429" s="311">
        <v>9.1</v>
      </c>
      <c r="I8429" s="311">
        <v>21.6</v>
      </c>
      <c r="J8429" s="311" t="s">
        <v>277</v>
      </c>
      <c r="K8429" s="311">
        <v>36.2622</v>
      </c>
      <c r="L8429" s="311">
        <v>-86.825500000000005</v>
      </c>
      <c r="M8429" s="318" t="s">
        <v>38414</v>
      </c>
      <c r="N8429" s="311" t="s">
        <v>26254</v>
      </c>
      <c r="O8429" s="311" t="s">
        <v>42733</v>
      </c>
      <c r="P8429" s="311">
        <v>5</v>
      </c>
      <c r="Q8429" s="311" t="s">
        <v>28775</v>
      </c>
      <c r="R8429" s="311" t="s">
        <v>25829</v>
      </c>
      <c r="S8429" s="311" t="s">
        <v>26197</v>
      </c>
      <c r="T8429" s="311"/>
      <c r="U8429" s="311" t="s">
        <v>26198</v>
      </c>
      <c r="V8429" s="311" t="s">
        <v>26199</v>
      </c>
      <c r="X8429" s="97" t="s">
        <v>34290</v>
      </c>
      <c r="AA8429" s="97" t="str">
        <v>WHITE009.1DA</v>
      </c>
    </row>
    <row r="8430" spans="1:27" s="97" customFormat="1" ht="15" customHeight="1" x14ac:dyDescent="0.35">
      <c r="A8430" s="311" t="s">
        <v>25015</v>
      </c>
      <c r="B8430" s="311" t="s">
        <v>25014</v>
      </c>
      <c r="C8430" s="311" t="s">
        <v>24918</v>
      </c>
      <c r="D8430" s="311" t="s">
        <v>25016</v>
      </c>
      <c r="E8430" s="311"/>
      <c r="F8430" s="311" t="s">
        <v>33</v>
      </c>
      <c r="G8430" s="311"/>
      <c r="H8430" s="311">
        <v>10.4</v>
      </c>
      <c r="I8430" s="311">
        <v>13.7</v>
      </c>
      <c r="J8430" s="311" t="s">
        <v>277</v>
      </c>
      <c r="K8430" s="311">
        <v>36.278289999999998</v>
      </c>
      <c r="L8430" s="311">
        <v>-86.815790000000007</v>
      </c>
      <c r="M8430" s="318" t="s">
        <v>38414</v>
      </c>
      <c r="N8430" s="311" t="s">
        <v>26254</v>
      </c>
      <c r="O8430" s="311" t="s">
        <v>42733</v>
      </c>
      <c r="P8430" s="311">
        <v>5</v>
      </c>
      <c r="Q8430" s="311" t="s">
        <v>28775</v>
      </c>
      <c r="R8430" s="311" t="s">
        <v>25829</v>
      </c>
      <c r="S8430" s="311" t="s">
        <v>26197</v>
      </c>
      <c r="T8430" s="311"/>
      <c r="U8430" s="311" t="s">
        <v>26198</v>
      </c>
      <c r="V8430" s="311" t="s">
        <v>26199</v>
      </c>
      <c r="X8430" s="97" t="s">
        <v>34418</v>
      </c>
      <c r="AA8430" s="97" t="str">
        <v>WHITE010.4DA</v>
      </c>
    </row>
    <row r="8431" spans="1:27" s="97" customFormat="1" ht="15" customHeight="1" x14ac:dyDescent="0.35">
      <c r="A8431" s="311" t="s">
        <v>25018</v>
      </c>
      <c r="B8431" s="311" t="s">
        <v>25017</v>
      </c>
      <c r="C8431" s="311" t="s">
        <v>24918</v>
      </c>
      <c r="D8431" s="311" t="s">
        <v>25019</v>
      </c>
      <c r="E8431" s="311"/>
      <c r="F8431" s="311" t="s">
        <v>58</v>
      </c>
      <c r="G8431" s="311"/>
      <c r="H8431" s="311">
        <v>11.5</v>
      </c>
      <c r="I8431" s="311">
        <v>35.58</v>
      </c>
      <c r="J8431" s="311" t="s">
        <v>2535</v>
      </c>
      <c r="K8431" s="311">
        <v>35.7971</v>
      </c>
      <c r="L8431" s="311">
        <v>-84.811899999999994</v>
      </c>
      <c r="M8431" s="318" t="s">
        <v>38415</v>
      </c>
      <c r="N8431" s="311" t="s">
        <v>26602</v>
      </c>
      <c r="O8431" s="311" t="s">
        <v>43328</v>
      </c>
      <c r="P8431" s="311">
        <v>1</v>
      </c>
      <c r="Q8431" s="311" t="s">
        <v>34291</v>
      </c>
      <c r="R8431" s="311" t="s">
        <v>25802</v>
      </c>
      <c r="S8431" s="311" t="s">
        <v>26197</v>
      </c>
      <c r="T8431" s="311"/>
      <c r="U8431" s="311" t="s">
        <v>26198</v>
      </c>
      <c r="V8431" s="311" t="s">
        <v>26204</v>
      </c>
      <c r="W8431" s="97" t="s">
        <v>43379</v>
      </c>
      <c r="AA8431" s="97" t="str">
        <v>WHITE011.5RH</v>
      </c>
    </row>
    <row r="8432" spans="1:27" s="97" customFormat="1" ht="15" customHeight="1" x14ac:dyDescent="0.35">
      <c r="A8432" s="311" t="s">
        <v>25021</v>
      </c>
      <c r="B8432" s="311" t="s">
        <v>25020</v>
      </c>
      <c r="C8432" s="311" t="s">
        <v>24918</v>
      </c>
      <c r="D8432" s="311" t="s">
        <v>25022</v>
      </c>
      <c r="E8432" s="311"/>
      <c r="F8432" s="311" t="s">
        <v>33</v>
      </c>
      <c r="G8432" s="311"/>
      <c r="H8432" s="311">
        <v>12.8</v>
      </c>
      <c r="I8432" s="311">
        <v>5</v>
      </c>
      <c r="J8432" s="311" t="s">
        <v>277</v>
      </c>
      <c r="K8432" s="311">
        <v>36.304409999999997</v>
      </c>
      <c r="L8432" s="311">
        <v>-86.802149999999997</v>
      </c>
      <c r="M8432" s="318" t="s">
        <v>38414</v>
      </c>
      <c r="N8432" s="311" t="s">
        <v>26254</v>
      </c>
      <c r="O8432" s="311" t="s">
        <v>42733</v>
      </c>
      <c r="P8432" s="311">
        <v>5</v>
      </c>
      <c r="Q8432" s="311" t="s">
        <v>28775</v>
      </c>
      <c r="R8432" s="311" t="s">
        <v>25829</v>
      </c>
      <c r="S8432" s="311" t="s">
        <v>26197</v>
      </c>
      <c r="T8432" s="311"/>
      <c r="U8432" s="311" t="s">
        <v>26198</v>
      </c>
      <c r="V8432" s="311" t="s">
        <v>26199</v>
      </c>
      <c r="AA8432" s="97" t="str">
        <v>WHITE012.8DA</v>
      </c>
    </row>
    <row r="8433" spans="1:27" s="97" customFormat="1" ht="15" customHeight="1" x14ac:dyDescent="0.35">
      <c r="A8433" s="311" t="s">
        <v>25024</v>
      </c>
      <c r="B8433" s="311" t="s">
        <v>25023</v>
      </c>
      <c r="C8433" s="311" t="s">
        <v>24910</v>
      </c>
      <c r="D8433" s="311" t="s">
        <v>41926</v>
      </c>
      <c r="E8433" s="311"/>
      <c r="F8433" s="311" t="s">
        <v>29083</v>
      </c>
      <c r="G8433" s="311"/>
      <c r="H8433" s="311">
        <v>13.5</v>
      </c>
      <c r="I8433" s="311">
        <v>48.56</v>
      </c>
      <c r="J8433" s="311" t="s">
        <v>423</v>
      </c>
      <c r="K8433" s="311">
        <v>36.226599999999998</v>
      </c>
      <c r="L8433" s="311">
        <v>-87.764769999999999</v>
      </c>
      <c r="M8433" s="318" t="s">
        <v>38392</v>
      </c>
      <c r="N8433" s="311" t="s">
        <v>26221</v>
      </c>
      <c r="O8433" s="311" t="s">
        <v>42541</v>
      </c>
      <c r="P8433" s="311">
        <v>3</v>
      </c>
      <c r="Q8433" s="311" t="s">
        <v>28774</v>
      </c>
      <c r="R8433" s="311" t="s">
        <v>25829</v>
      </c>
      <c r="S8433" s="311" t="s">
        <v>26197</v>
      </c>
      <c r="T8433" s="311"/>
      <c r="U8433" s="311" t="s">
        <v>26198</v>
      </c>
      <c r="V8433" s="311" t="s">
        <v>26199</v>
      </c>
      <c r="W8433" s="97" t="s">
        <v>36350</v>
      </c>
      <c r="X8433" s="97" t="s">
        <v>43380</v>
      </c>
      <c r="AA8433" s="97" t="str">
        <v>WHITE013.5HU</v>
      </c>
    </row>
    <row r="8434" spans="1:27" s="97" customFormat="1" ht="15" customHeight="1" x14ac:dyDescent="0.35">
      <c r="A8434" s="311" t="s">
        <v>25026</v>
      </c>
      <c r="B8434" s="311" t="s">
        <v>25025</v>
      </c>
      <c r="C8434" s="311" t="s">
        <v>24910</v>
      </c>
      <c r="D8434" s="311" t="s">
        <v>1991</v>
      </c>
      <c r="E8434" s="311"/>
      <c r="F8434" s="311" t="s">
        <v>29083</v>
      </c>
      <c r="G8434" s="311"/>
      <c r="H8434" s="311">
        <v>17.100000000000001</v>
      </c>
      <c r="I8434" s="311">
        <v>37.1</v>
      </c>
      <c r="J8434" s="311" t="s">
        <v>423</v>
      </c>
      <c r="K8434" s="311">
        <v>36.209721999999999</v>
      </c>
      <c r="L8434" s="311">
        <v>-87.723611000000005</v>
      </c>
      <c r="M8434" s="318" t="s">
        <v>38392</v>
      </c>
      <c r="N8434" s="311" t="s">
        <v>26221</v>
      </c>
      <c r="O8434" s="311" t="s">
        <v>42228</v>
      </c>
      <c r="P8434" s="311">
        <v>3</v>
      </c>
      <c r="Q8434" s="311" t="s">
        <v>34292</v>
      </c>
      <c r="R8434" s="311" t="s">
        <v>25829</v>
      </c>
      <c r="S8434" s="311" t="s">
        <v>26197</v>
      </c>
      <c r="T8434" s="311"/>
      <c r="U8434" s="311" t="s">
        <v>26198</v>
      </c>
      <c r="V8434" s="311" t="s">
        <v>26199</v>
      </c>
      <c r="AA8434" s="97" t="str">
        <v>WHITE017.1HU</v>
      </c>
    </row>
    <row r="8435" spans="1:27" s="97" customFormat="1" ht="15" customHeight="1" x14ac:dyDescent="0.35">
      <c r="A8435" s="311" t="s">
        <v>25028</v>
      </c>
      <c r="B8435" s="311" t="s">
        <v>25027</v>
      </c>
      <c r="C8435" s="311" t="s">
        <v>25029</v>
      </c>
      <c r="D8435" s="311" t="s">
        <v>25030</v>
      </c>
      <c r="E8435" s="311"/>
      <c r="F8435" s="311" t="s">
        <v>28994</v>
      </c>
      <c r="G8435" s="311"/>
      <c r="H8435" s="311">
        <v>0.3</v>
      </c>
      <c r="I8435" s="311">
        <v>0.03</v>
      </c>
      <c r="J8435" s="311" t="s">
        <v>68</v>
      </c>
      <c r="K8435" s="311">
        <v>36.253100000000003</v>
      </c>
      <c r="L8435" s="311">
        <v>-83.079260000000005</v>
      </c>
      <c r="M8435" s="318" t="s">
        <v>38387</v>
      </c>
      <c r="N8435" s="311" t="s">
        <v>26214</v>
      </c>
      <c r="O8435" s="311" t="s">
        <v>42264</v>
      </c>
      <c r="P8435" s="311">
        <v>5</v>
      </c>
      <c r="Q8435" s="311" t="s">
        <v>28773</v>
      </c>
      <c r="R8435" s="311" t="s">
        <v>25821</v>
      </c>
      <c r="S8435" s="311" t="s">
        <v>26197</v>
      </c>
      <c r="T8435" s="311"/>
      <c r="U8435" s="311" t="s">
        <v>26198</v>
      </c>
      <c r="V8435" s="311" t="s">
        <v>26204</v>
      </c>
      <c r="W8435" s="97" t="s">
        <v>25031</v>
      </c>
      <c r="X8435" s="97" t="s">
        <v>34293</v>
      </c>
      <c r="AA8435" s="97" t="str">
        <v>WHITE1.5T0.3HS</v>
      </c>
    </row>
    <row r="8436" spans="1:27" s="97" customFormat="1" ht="15" customHeight="1" x14ac:dyDescent="0.35">
      <c r="A8436" s="311" t="s">
        <v>25033</v>
      </c>
      <c r="B8436" s="311" t="s">
        <v>25032</v>
      </c>
      <c r="C8436" s="311" t="s">
        <v>25034</v>
      </c>
      <c r="D8436" s="311" t="s">
        <v>25035</v>
      </c>
      <c r="E8436" s="311"/>
      <c r="F8436" s="311" t="s">
        <v>29086</v>
      </c>
      <c r="G8436" s="311"/>
      <c r="H8436" s="311">
        <v>0.3</v>
      </c>
      <c r="I8436" s="311">
        <v>2.13</v>
      </c>
      <c r="J8436" s="311" t="s">
        <v>253</v>
      </c>
      <c r="K8436" s="311">
        <v>36.5428</v>
      </c>
      <c r="L8436" s="311">
        <v>-86.433899999999994</v>
      </c>
      <c r="M8436" s="318" t="s">
        <v>38456</v>
      </c>
      <c r="N8436" s="311" t="s">
        <v>26335</v>
      </c>
      <c r="O8436" s="311" t="s">
        <v>43270</v>
      </c>
      <c r="P8436" s="311">
        <v>4</v>
      </c>
      <c r="Q8436" s="311" t="s">
        <v>26914</v>
      </c>
      <c r="R8436" s="311" t="s">
        <v>25829</v>
      </c>
      <c r="S8436" s="311" t="s">
        <v>26197</v>
      </c>
      <c r="T8436" s="311"/>
      <c r="U8436" s="311" t="s">
        <v>26198</v>
      </c>
      <c r="V8436" s="311" t="s">
        <v>26199</v>
      </c>
      <c r="W8436" s="97" t="s">
        <v>25036</v>
      </c>
      <c r="X8436" s="97" t="s">
        <v>34425</v>
      </c>
      <c r="AA8436" s="97" t="str">
        <v>WHITS000.3SR</v>
      </c>
    </row>
    <row r="8437" spans="1:27" s="97" customFormat="1" ht="15" customHeight="1" x14ac:dyDescent="0.35">
      <c r="A8437" s="311" t="s">
        <v>25038</v>
      </c>
      <c r="B8437" s="311" t="s">
        <v>25037</v>
      </c>
      <c r="C8437" s="311" t="s">
        <v>25039</v>
      </c>
      <c r="D8437" s="311" t="s">
        <v>25040</v>
      </c>
      <c r="E8437" s="311"/>
      <c r="F8437" s="311" t="s">
        <v>27</v>
      </c>
      <c r="G8437" s="311"/>
      <c r="H8437" s="311">
        <v>1.1000000000000001</v>
      </c>
      <c r="I8437" s="311">
        <v>5.97</v>
      </c>
      <c r="J8437" s="311" t="s">
        <v>888</v>
      </c>
      <c r="K8437" s="311">
        <v>35.722020999999998</v>
      </c>
      <c r="L8437" s="311">
        <v>-89.14273</v>
      </c>
      <c r="M8437" s="318" t="s">
        <v>38381</v>
      </c>
      <c r="N8437" s="311" t="s">
        <v>26209</v>
      </c>
      <c r="O8437" s="311" t="s">
        <v>42772</v>
      </c>
      <c r="P8437" s="311">
        <v>1</v>
      </c>
      <c r="Q8437" s="311" t="s">
        <v>27545</v>
      </c>
      <c r="R8437" s="311" t="s">
        <v>25816</v>
      </c>
      <c r="S8437" s="311" t="s">
        <v>26197</v>
      </c>
      <c r="T8437" s="311"/>
      <c r="U8437" s="311" t="s">
        <v>26198</v>
      </c>
      <c r="V8437" s="311" t="s">
        <v>26199</v>
      </c>
      <c r="W8437" s="97" t="s">
        <v>25041</v>
      </c>
      <c r="AA8437" s="97" t="str">
        <v>WHITS001.1CK</v>
      </c>
    </row>
    <row r="8438" spans="1:27" s="97" customFormat="1" ht="15" customHeight="1" x14ac:dyDescent="0.35">
      <c r="A8438" s="311" t="s">
        <v>25043</v>
      </c>
      <c r="B8438" s="311" t="s">
        <v>25042</v>
      </c>
      <c r="C8438" s="311" t="s">
        <v>25044</v>
      </c>
      <c r="D8438" s="311" t="s">
        <v>25045</v>
      </c>
      <c r="E8438" s="311"/>
      <c r="F8438" s="311" t="s">
        <v>75</v>
      </c>
      <c r="G8438" s="311"/>
      <c r="H8438" s="311">
        <v>1</v>
      </c>
      <c r="I8438" s="311">
        <v>3.3</v>
      </c>
      <c r="J8438" s="311" t="s">
        <v>277</v>
      </c>
      <c r="K8438" s="311">
        <v>36.052500000000002</v>
      </c>
      <c r="L8438" s="311">
        <v>-86.683800000000005</v>
      </c>
      <c r="M8438" s="318" t="s">
        <v>38414</v>
      </c>
      <c r="N8438" s="311" t="s">
        <v>26254</v>
      </c>
      <c r="O8438" s="311" t="s">
        <v>42244</v>
      </c>
      <c r="P8438" s="311">
        <v>5</v>
      </c>
      <c r="Q8438" s="311" t="s">
        <v>28776</v>
      </c>
      <c r="R8438" s="311" t="s">
        <v>25829</v>
      </c>
      <c r="S8438" s="311" t="s">
        <v>26197</v>
      </c>
      <c r="T8438" s="311"/>
      <c r="U8438" s="311" t="s">
        <v>26198</v>
      </c>
      <c r="V8438" s="311" t="s">
        <v>26199</v>
      </c>
      <c r="X8438" s="97" t="s">
        <v>34294</v>
      </c>
      <c r="AA8438" s="97" t="str">
        <v>WHITT001.0DA</v>
      </c>
    </row>
    <row r="8439" spans="1:27" s="97" customFormat="1" ht="15" customHeight="1" x14ac:dyDescent="0.35">
      <c r="A8439" s="311" t="s">
        <v>25047</v>
      </c>
      <c r="B8439" s="311" t="s">
        <v>25046</v>
      </c>
      <c r="C8439" s="311" t="s">
        <v>25048</v>
      </c>
      <c r="D8439" s="311" t="s">
        <v>25049</v>
      </c>
      <c r="E8439" s="311"/>
      <c r="F8439" s="311" t="s">
        <v>29086</v>
      </c>
      <c r="G8439" s="311"/>
      <c r="H8439" s="311">
        <v>0.8</v>
      </c>
      <c r="I8439" s="311">
        <v>2.0699999999999998</v>
      </c>
      <c r="J8439" s="311" t="s">
        <v>13303</v>
      </c>
      <c r="K8439" s="311">
        <v>36.556944000000001</v>
      </c>
      <c r="L8439" s="311">
        <v>-85.087778</v>
      </c>
      <c r="M8439" s="318" t="s">
        <v>38411</v>
      </c>
      <c r="N8439" s="311" t="s">
        <v>26248</v>
      </c>
      <c r="O8439" s="311" t="s">
        <v>42842</v>
      </c>
      <c r="P8439" s="311">
        <v>4</v>
      </c>
      <c r="Q8439" s="311" t="s">
        <v>28777</v>
      </c>
      <c r="R8439" s="311" t="s">
        <v>25812</v>
      </c>
      <c r="S8439" s="311" t="s">
        <v>26197</v>
      </c>
      <c r="T8439" s="311"/>
      <c r="U8439" s="311" t="s">
        <v>26198</v>
      </c>
      <c r="V8439" s="311" t="s">
        <v>26199</v>
      </c>
      <c r="AA8439" s="97" t="str">
        <v>WIDOW000.8PI</v>
      </c>
    </row>
    <row r="8440" spans="1:27" s="97" customFormat="1" ht="15" customHeight="1" x14ac:dyDescent="0.35">
      <c r="A8440" s="311" t="s">
        <v>25051</v>
      </c>
      <c r="B8440" s="311" t="s">
        <v>25050</v>
      </c>
      <c r="C8440" s="311" t="s">
        <v>25052</v>
      </c>
      <c r="D8440" s="311" t="s">
        <v>25053</v>
      </c>
      <c r="E8440" s="311"/>
      <c r="F8440" s="311" t="s">
        <v>28985</v>
      </c>
      <c r="G8440" s="311"/>
      <c r="H8440" s="311">
        <v>0.1</v>
      </c>
      <c r="I8440" s="311">
        <v>0.31</v>
      </c>
      <c r="J8440" s="311" t="s">
        <v>15</v>
      </c>
      <c r="K8440" s="311">
        <v>35.703650000000003</v>
      </c>
      <c r="L8440" s="311">
        <v>-83.819940000000003</v>
      </c>
      <c r="M8440" s="318" t="s">
        <v>38415</v>
      </c>
      <c r="N8440" s="311" t="s">
        <v>26602</v>
      </c>
      <c r="O8440" s="311" t="s">
        <v>42729</v>
      </c>
      <c r="P8440" s="311">
        <v>2</v>
      </c>
      <c r="Q8440" s="311" t="s">
        <v>29755</v>
      </c>
      <c r="R8440" s="311" t="s">
        <v>25825</v>
      </c>
      <c r="S8440" s="311" t="s">
        <v>26197</v>
      </c>
      <c r="T8440" s="311"/>
      <c r="U8440" s="311" t="s">
        <v>26198</v>
      </c>
      <c r="V8440" s="311" t="s">
        <v>26204</v>
      </c>
      <c r="AA8440" s="97" t="str">
        <v>WILBU000.1BT</v>
      </c>
    </row>
    <row r="8441" spans="1:27" s="97" customFormat="1" ht="15" customHeight="1" x14ac:dyDescent="0.35">
      <c r="A8441" s="311" t="s">
        <v>25055</v>
      </c>
      <c r="B8441" s="311" t="s">
        <v>25054</v>
      </c>
      <c r="C8441" s="311" t="s">
        <v>25056</v>
      </c>
      <c r="D8441" s="311" t="s">
        <v>25057</v>
      </c>
      <c r="E8441" s="311"/>
      <c r="F8441" s="311" t="s">
        <v>33</v>
      </c>
      <c r="G8441" s="311"/>
      <c r="H8441" s="311">
        <v>1.3</v>
      </c>
      <c r="I8441" s="311">
        <v>4.8899999999999997</v>
      </c>
      <c r="J8441" s="311" t="s">
        <v>39</v>
      </c>
      <c r="K8441" s="311">
        <v>36.331111</v>
      </c>
      <c r="L8441" s="311">
        <v>-86.046666999999999</v>
      </c>
      <c r="M8441" s="318" t="s">
        <v>38431</v>
      </c>
      <c r="N8441" s="311" t="s">
        <v>26295</v>
      </c>
      <c r="O8441" s="311" t="s">
        <v>43381</v>
      </c>
      <c r="P8441" s="311">
        <v>4</v>
      </c>
      <c r="Q8441" s="311" t="s">
        <v>28778</v>
      </c>
      <c r="R8441" s="311" t="s">
        <v>25812</v>
      </c>
      <c r="S8441" s="311" t="s">
        <v>26197</v>
      </c>
      <c r="T8441" s="311"/>
      <c r="U8441" s="311" t="s">
        <v>26198</v>
      </c>
      <c r="V8441" s="311" t="s">
        <v>26199</v>
      </c>
      <c r="AA8441" s="97" t="str">
        <v>WILBU001.3SM</v>
      </c>
    </row>
    <row r="8442" spans="1:27" s="97" customFormat="1" ht="15" customHeight="1" x14ac:dyDescent="0.35">
      <c r="A8442" s="97" t="s">
        <v>43822</v>
      </c>
      <c r="B8442" s="97" t="s">
        <v>43823</v>
      </c>
      <c r="C8442" s="97" t="s">
        <v>25068</v>
      </c>
      <c r="D8442" s="97" t="s">
        <v>43824</v>
      </c>
      <c r="F8442" s="97" t="s">
        <v>29083</v>
      </c>
      <c r="H8442" s="98">
        <v>0.5</v>
      </c>
      <c r="I8442" s="98">
        <v>1.39</v>
      </c>
      <c r="J8442" s="97" t="s">
        <v>19</v>
      </c>
      <c r="K8442" s="98">
        <v>36.100405000000002</v>
      </c>
      <c r="L8442" s="98">
        <v>-87.275677000000002</v>
      </c>
      <c r="M8442" s="98" t="s">
        <v>38379</v>
      </c>
      <c r="N8442" s="97" t="s">
        <v>26205</v>
      </c>
      <c r="O8442" s="97" t="s">
        <v>41319</v>
      </c>
      <c r="P8442" s="98">
        <v>1</v>
      </c>
      <c r="Q8442" s="97" t="s">
        <v>29524</v>
      </c>
      <c r="R8442" s="97" t="s">
        <v>25829</v>
      </c>
      <c r="S8442" s="97" t="s">
        <v>26197</v>
      </c>
      <c r="T8442" s="97" t="s">
        <v>26206</v>
      </c>
      <c r="U8442" s="97" t="s">
        <v>26207</v>
      </c>
      <c r="V8442" s="97" t="s">
        <v>26199</v>
      </c>
      <c r="AA8442" s="97" t="str">
        <v>WILDC_G0.5DI</v>
      </c>
    </row>
    <row r="8443" spans="1:27" s="97" customFormat="1" ht="15" customHeight="1" x14ac:dyDescent="0.35">
      <c r="A8443" s="311" t="s">
        <v>25067</v>
      </c>
      <c r="B8443" s="311" t="s">
        <v>25066</v>
      </c>
      <c r="C8443" s="311" t="s">
        <v>25068</v>
      </c>
      <c r="D8443" s="311" t="s">
        <v>25069</v>
      </c>
      <c r="E8443" s="311"/>
      <c r="F8443" s="311" t="s">
        <v>29083</v>
      </c>
      <c r="G8443" s="311"/>
      <c r="H8443" s="311">
        <v>1.2</v>
      </c>
      <c r="I8443" s="311">
        <v>1.46</v>
      </c>
      <c r="J8443" s="311" t="s">
        <v>19</v>
      </c>
      <c r="K8443" s="311">
        <v>36.101179999999999</v>
      </c>
      <c r="L8443" s="311">
        <v>-87.282539999999997</v>
      </c>
      <c r="M8443" s="318" t="s">
        <v>38379</v>
      </c>
      <c r="N8443" s="311" t="s">
        <v>26205</v>
      </c>
      <c r="O8443" s="311" t="s">
        <v>42111</v>
      </c>
      <c r="P8443" s="311">
        <v>1</v>
      </c>
      <c r="Q8443" s="311" t="s">
        <v>29524</v>
      </c>
      <c r="R8443" s="311" t="s">
        <v>25829</v>
      </c>
      <c r="S8443" s="311" t="s">
        <v>26197</v>
      </c>
      <c r="T8443" s="311"/>
      <c r="U8443" s="311" t="s">
        <v>26198</v>
      </c>
      <c r="V8443" s="311" t="s">
        <v>26199</v>
      </c>
      <c r="W8443" s="97" t="s">
        <v>25070</v>
      </c>
      <c r="X8443" s="97" t="s">
        <v>34295</v>
      </c>
      <c r="AA8443" s="97" t="str">
        <v>WILDC_G1.2DI</v>
      </c>
    </row>
    <row r="8444" spans="1:27" s="97" customFormat="1" ht="15" customHeight="1" x14ac:dyDescent="0.35">
      <c r="A8444" s="311" t="s">
        <v>25059</v>
      </c>
      <c r="B8444" s="311" t="s">
        <v>25058</v>
      </c>
      <c r="C8444" s="311" t="s">
        <v>25060</v>
      </c>
      <c r="D8444" s="311" t="s">
        <v>25061</v>
      </c>
      <c r="E8444" s="311"/>
      <c r="F8444" s="311" t="s">
        <v>29086</v>
      </c>
      <c r="G8444" s="311"/>
      <c r="H8444" s="311">
        <v>0.1</v>
      </c>
      <c r="I8444" s="311">
        <v>5.0199999999999996</v>
      </c>
      <c r="J8444" s="311" t="s">
        <v>2322</v>
      </c>
      <c r="K8444" s="311">
        <v>35.944000000000003</v>
      </c>
      <c r="L8444" s="311">
        <v>-85.428269999999998</v>
      </c>
      <c r="M8444" s="318" t="s">
        <v>38383</v>
      </c>
      <c r="N8444" s="311" t="s">
        <v>3589</v>
      </c>
      <c r="O8444" s="311" t="s">
        <v>43238</v>
      </c>
      <c r="P8444" s="311">
        <v>2</v>
      </c>
      <c r="Q8444" s="311" t="s">
        <v>28779</v>
      </c>
      <c r="R8444" s="311" t="s">
        <v>25812</v>
      </c>
      <c r="S8444" s="311" t="s">
        <v>26197</v>
      </c>
      <c r="T8444" s="311"/>
      <c r="U8444" s="311" t="s">
        <v>26198</v>
      </c>
      <c r="V8444" s="311" t="s">
        <v>26199</v>
      </c>
      <c r="AA8444" s="97" t="str">
        <v>WILDC000.1WH</v>
      </c>
    </row>
    <row r="8445" spans="1:27" s="97" customFormat="1" ht="15" customHeight="1" x14ac:dyDescent="0.35">
      <c r="A8445" s="311" t="s">
        <v>25063</v>
      </c>
      <c r="B8445" s="311" t="s">
        <v>25062</v>
      </c>
      <c r="C8445" s="311" t="s">
        <v>25064</v>
      </c>
      <c r="D8445" s="311" t="s">
        <v>25065</v>
      </c>
      <c r="E8445" s="311"/>
      <c r="F8445" s="311" t="s">
        <v>28994</v>
      </c>
      <c r="G8445" s="311" t="s">
        <v>44</v>
      </c>
      <c r="H8445" s="311">
        <v>0.3</v>
      </c>
      <c r="I8445" s="311">
        <v>2.36</v>
      </c>
      <c r="J8445" s="311" t="s">
        <v>64</v>
      </c>
      <c r="K8445" s="311">
        <v>36.24315</v>
      </c>
      <c r="L8445" s="311">
        <v>-82.861969999999999</v>
      </c>
      <c r="M8445" s="318" t="s">
        <v>38387</v>
      </c>
      <c r="N8445" s="311" t="s">
        <v>26214</v>
      </c>
      <c r="O8445" s="311" t="s">
        <v>42109</v>
      </c>
      <c r="P8445" s="311">
        <v>5</v>
      </c>
      <c r="Q8445" s="311" t="s">
        <v>31002</v>
      </c>
      <c r="R8445" s="311" t="s">
        <v>25821</v>
      </c>
      <c r="S8445" s="311" t="s">
        <v>26197</v>
      </c>
      <c r="T8445" s="311"/>
      <c r="U8445" s="311" t="s">
        <v>26198</v>
      </c>
      <c r="V8445" s="311" t="s">
        <v>26204</v>
      </c>
      <c r="AA8445" s="97" t="str">
        <v>WILDC000.3GE</v>
      </c>
    </row>
    <row r="8446" spans="1:27" s="97" customFormat="1" ht="15" customHeight="1" x14ac:dyDescent="0.35">
      <c r="A8446" s="311" t="s">
        <v>25072</v>
      </c>
      <c r="B8446" s="311" t="s">
        <v>25071</v>
      </c>
      <c r="C8446" s="311" t="s">
        <v>25073</v>
      </c>
      <c r="D8446" s="311" t="s">
        <v>25074</v>
      </c>
      <c r="E8446" s="311"/>
      <c r="F8446" s="311" t="s">
        <v>27</v>
      </c>
      <c r="G8446" s="311"/>
      <c r="H8446" s="311">
        <v>1.3</v>
      </c>
      <c r="I8446" s="311">
        <v>8.5299999999999994</v>
      </c>
      <c r="J8446" s="311" t="s">
        <v>80</v>
      </c>
      <c r="K8446" s="311">
        <v>35.335799999999999</v>
      </c>
      <c r="L8446" s="311">
        <v>-89.534700000000001</v>
      </c>
      <c r="M8446" s="318" t="s">
        <v>38427</v>
      </c>
      <c r="N8446" s="311" t="s">
        <v>26281</v>
      </c>
      <c r="O8446" s="311" t="s">
        <v>42598</v>
      </c>
      <c r="P8446" s="311">
        <v>2</v>
      </c>
      <c r="Q8446" s="311" t="s">
        <v>34296</v>
      </c>
      <c r="R8446" s="311" t="s">
        <v>25828</v>
      </c>
      <c r="S8446" s="311" t="s">
        <v>26197</v>
      </c>
      <c r="T8446" s="311"/>
      <c r="U8446" s="311" t="s">
        <v>26198</v>
      </c>
      <c r="V8446" s="311" t="s">
        <v>26199</v>
      </c>
      <c r="X8446" s="97" t="s">
        <v>36351</v>
      </c>
      <c r="AA8446" s="97" t="str">
        <v>WILDE001.3FA</v>
      </c>
    </row>
    <row r="8447" spans="1:27" s="97" customFormat="1" ht="15" customHeight="1" x14ac:dyDescent="0.35">
      <c r="A8447" s="311" t="s">
        <v>25076</v>
      </c>
      <c r="B8447" s="311" t="s">
        <v>25075</v>
      </c>
      <c r="C8447" s="311" t="s">
        <v>25077</v>
      </c>
      <c r="D8447" s="311" t="s">
        <v>25078</v>
      </c>
      <c r="E8447" s="311"/>
      <c r="F8447" s="311" t="s">
        <v>44</v>
      </c>
      <c r="G8447" s="311"/>
      <c r="H8447" s="311">
        <v>0.1</v>
      </c>
      <c r="I8447" s="311">
        <v>3.62</v>
      </c>
      <c r="J8447" s="311" t="s">
        <v>15</v>
      </c>
      <c r="K8447" s="311">
        <v>35.812179999999998</v>
      </c>
      <c r="L8447" s="311">
        <v>-83.882549999999995</v>
      </c>
      <c r="M8447" s="318" t="s">
        <v>38415</v>
      </c>
      <c r="N8447" s="311" t="s">
        <v>26602</v>
      </c>
      <c r="O8447" s="311" t="s">
        <v>42320</v>
      </c>
      <c r="P8447" s="311">
        <v>2</v>
      </c>
      <c r="Q8447" s="311" t="s">
        <v>28780</v>
      </c>
      <c r="R8447" s="311" t="s">
        <v>25825</v>
      </c>
      <c r="S8447" s="311" t="s">
        <v>26197</v>
      </c>
      <c r="T8447" s="311"/>
      <c r="U8447" s="311" t="s">
        <v>26198</v>
      </c>
      <c r="V8447" s="311" t="s">
        <v>26204</v>
      </c>
      <c r="AA8447" s="97" t="str">
        <v>WILDW000.1BT</v>
      </c>
    </row>
    <row r="8448" spans="1:27" s="97" customFormat="1" ht="15" customHeight="1" x14ac:dyDescent="0.35">
      <c r="A8448" s="311" t="s">
        <v>25080</v>
      </c>
      <c r="B8448" s="311" t="s">
        <v>25079</v>
      </c>
      <c r="C8448" s="311" t="s">
        <v>25081</v>
      </c>
      <c r="D8448" s="311" t="s">
        <v>25082</v>
      </c>
      <c r="E8448" s="311"/>
      <c r="F8448" s="311" t="s">
        <v>28985</v>
      </c>
      <c r="G8448" s="311"/>
      <c r="H8448" s="311">
        <v>0.3</v>
      </c>
      <c r="I8448" s="311">
        <v>9.75</v>
      </c>
      <c r="J8448" s="311" t="s">
        <v>553</v>
      </c>
      <c r="K8448" s="311">
        <v>35.849200000000003</v>
      </c>
      <c r="L8448" s="311">
        <v>-83.3857</v>
      </c>
      <c r="M8448" s="318" t="s">
        <v>38394</v>
      </c>
      <c r="N8448" s="311" t="s">
        <v>26308</v>
      </c>
      <c r="O8448" s="311" t="s">
        <v>42850</v>
      </c>
      <c r="P8448" s="311">
        <v>5</v>
      </c>
      <c r="Q8448" s="311" t="s">
        <v>34297</v>
      </c>
      <c r="R8448" s="311" t="s">
        <v>25825</v>
      </c>
      <c r="S8448" s="311" t="s">
        <v>26197</v>
      </c>
      <c r="T8448" s="311"/>
      <c r="U8448" s="311" t="s">
        <v>26198</v>
      </c>
      <c r="V8448" s="311" t="s">
        <v>26204</v>
      </c>
      <c r="W8448" s="97" t="s">
        <v>25083</v>
      </c>
      <c r="X8448" s="97" t="s">
        <v>34298</v>
      </c>
      <c r="AA8448" s="97" t="str">
        <v>WILHI000.3SV</v>
      </c>
    </row>
    <row r="8449" spans="1:27" s="97" customFormat="1" ht="15" customHeight="1" x14ac:dyDescent="0.35">
      <c r="A8449" s="97" t="s">
        <v>43734</v>
      </c>
      <c r="B8449" s="97" t="s">
        <v>43735</v>
      </c>
      <c r="C8449" s="97" t="s">
        <v>25081</v>
      </c>
      <c r="D8449" s="97" t="s">
        <v>43736</v>
      </c>
      <c r="F8449" s="97" t="s">
        <v>28985</v>
      </c>
      <c r="G8449" s="97" t="s">
        <v>28981</v>
      </c>
      <c r="H8449" s="98">
        <v>2.4</v>
      </c>
      <c r="I8449" s="98">
        <v>6.89</v>
      </c>
      <c r="J8449" s="97" t="s">
        <v>553</v>
      </c>
      <c r="K8449" s="98">
        <v>35.857550000000003</v>
      </c>
      <c r="L8449" s="98">
        <v>-83.358009999999993</v>
      </c>
      <c r="M8449" s="98" t="s">
        <v>38394</v>
      </c>
      <c r="N8449" s="97" t="s">
        <v>26308</v>
      </c>
      <c r="O8449" s="97" t="s">
        <v>43737</v>
      </c>
      <c r="P8449" s="98">
        <v>5</v>
      </c>
      <c r="Q8449" s="97" t="s">
        <v>34297</v>
      </c>
      <c r="R8449" s="97" t="s">
        <v>25825</v>
      </c>
      <c r="S8449" s="97" t="s">
        <v>26197</v>
      </c>
      <c r="U8449" s="97" t="s">
        <v>26198</v>
      </c>
      <c r="V8449" s="97" t="s">
        <v>26204</v>
      </c>
      <c r="AA8449" s="97" t="str">
        <v>WILHI002.4SV</v>
      </c>
    </row>
    <row r="8450" spans="1:27" s="97" customFormat="1" ht="15" customHeight="1" x14ac:dyDescent="0.35">
      <c r="A8450" s="97" t="s">
        <v>43744</v>
      </c>
      <c r="B8450" s="97" t="s">
        <v>43745</v>
      </c>
      <c r="C8450" s="97" t="s">
        <v>25081</v>
      </c>
      <c r="D8450" s="97" t="s">
        <v>43746</v>
      </c>
      <c r="F8450" s="97" t="s">
        <v>28985</v>
      </c>
      <c r="G8450" s="97" t="s">
        <v>28981</v>
      </c>
      <c r="H8450" s="98">
        <v>2.6</v>
      </c>
      <c r="I8450" s="98">
        <v>6.23</v>
      </c>
      <c r="J8450" s="97" t="s">
        <v>553</v>
      </c>
      <c r="K8450" s="98">
        <v>35.857660000000003</v>
      </c>
      <c r="L8450" s="98">
        <v>-83.354420000000005</v>
      </c>
      <c r="M8450" s="98" t="s">
        <v>38394</v>
      </c>
      <c r="N8450" s="97" t="s">
        <v>26308</v>
      </c>
      <c r="O8450" s="97" t="s">
        <v>43624</v>
      </c>
      <c r="P8450" s="98">
        <v>5</v>
      </c>
      <c r="Q8450" s="97" t="s">
        <v>34297</v>
      </c>
      <c r="R8450" s="97" t="s">
        <v>25825</v>
      </c>
      <c r="S8450" s="97" t="s">
        <v>26197</v>
      </c>
      <c r="U8450" s="97" t="s">
        <v>26198</v>
      </c>
      <c r="V8450" s="97" t="s">
        <v>26204</v>
      </c>
      <c r="AA8450" s="97" t="str">
        <v>WILHI002.6SV</v>
      </c>
    </row>
    <row r="8451" spans="1:27" s="97" customFormat="1" ht="15" customHeight="1" x14ac:dyDescent="0.35">
      <c r="A8451" s="311" t="s">
        <v>25085</v>
      </c>
      <c r="B8451" s="311" t="s">
        <v>25084</v>
      </c>
      <c r="C8451" s="311" t="s">
        <v>25081</v>
      </c>
      <c r="D8451" s="311" t="s">
        <v>25086</v>
      </c>
      <c r="E8451" s="311"/>
      <c r="F8451" s="311" t="s">
        <v>28981</v>
      </c>
      <c r="G8451" s="311"/>
      <c r="H8451" s="311">
        <v>4</v>
      </c>
      <c r="I8451" s="311">
        <v>2.23</v>
      </c>
      <c r="J8451" s="311" t="s">
        <v>553</v>
      </c>
      <c r="K8451" s="311">
        <v>35.863720000000001</v>
      </c>
      <c r="L8451" s="311">
        <v>-83.329419999999999</v>
      </c>
      <c r="M8451" s="318" t="s">
        <v>38394</v>
      </c>
      <c r="N8451" s="311" t="s">
        <v>26308</v>
      </c>
      <c r="O8451" s="311" t="s">
        <v>42850</v>
      </c>
      <c r="P8451" s="311">
        <v>5</v>
      </c>
      <c r="Q8451" s="311" t="s">
        <v>34299</v>
      </c>
      <c r="R8451" s="311" t="s">
        <v>25825</v>
      </c>
      <c r="S8451" s="311" t="s">
        <v>26197</v>
      </c>
      <c r="T8451" s="311"/>
      <c r="U8451" s="311" t="s">
        <v>26198</v>
      </c>
      <c r="V8451" s="311" t="s">
        <v>26204</v>
      </c>
      <c r="AA8451" s="97" t="str">
        <v>WILHI004.0SV</v>
      </c>
    </row>
    <row r="8452" spans="1:27" s="97" customFormat="1" ht="15" customHeight="1" x14ac:dyDescent="0.35">
      <c r="A8452" s="311" t="s">
        <v>25088</v>
      </c>
      <c r="B8452" s="311" t="s">
        <v>25087</v>
      </c>
      <c r="C8452" s="311" t="s">
        <v>38195</v>
      </c>
      <c r="D8452" s="311" t="s">
        <v>38196</v>
      </c>
      <c r="E8452" s="311"/>
      <c r="F8452" s="311" t="s">
        <v>44</v>
      </c>
      <c r="G8452" s="311"/>
      <c r="H8452" s="311">
        <v>0.1</v>
      </c>
      <c r="I8452" s="311">
        <v>2.4900000000000002</v>
      </c>
      <c r="J8452" s="311" t="s">
        <v>285</v>
      </c>
      <c r="K8452" s="311">
        <v>35.209083</v>
      </c>
      <c r="L8452" s="311">
        <v>-84.795401999999996</v>
      </c>
      <c r="M8452" s="318" t="s">
        <v>38384</v>
      </c>
      <c r="N8452" s="311" t="s">
        <v>26211</v>
      </c>
      <c r="O8452" s="311" t="s">
        <v>42621</v>
      </c>
      <c r="P8452" s="311">
        <v>2</v>
      </c>
      <c r="Q8452" s="311" t="s">
        <v>26710</v>
      </c>
      <c r="R8452" s="311" t="s">
        <v>25802</v>
      </c>
      <c r="S8452" s="311" t="s">
        <v>26197</v>
      </c>
      <c r="T8452" s="311"/>
      <c r="U8452" s="311" t="s">
        <v>26198</v>
      </c>
      <c r="V8452" s="311" t="s">
        <v>26204</v>
      </c>
      <c r="X8452" s="97" t="s">
        <v>38197</v>
      </c>
      <c r="AA8452" s="97" t="str">
        <v>WILKE000.1BR</v>
      </c>
    </row>
    <row r="8453" spans="1:27" s="97" customFormat="1" ht="15" customHeight="1" x14ac:dyDescent="0.35">
      <c r="A8453" s="311" t="s">
        <v>25091</v>
      </c>
      <c r="B8453" s="311" t="s">
        <v>25090</v>
      </c>
      <c r="C8453" s="311" t="s">
        <v>25089</v>
      </c>
      <c r="D8453" s="311" t="s">
        <v>25092</v>
      </c>
      <c r="E8453" s="311"/>
      <c r="F8453" s="311" t="s">
        <v>44</v>
      </c>
      <c r="G8453" s="311"/>
      <c r="H8453" s="311">
        <v>0.3</v>
      </c>
      <c r="I8453" s="311">
        <v>3.31</v>
      </c>
      <c r="J8453" s="311" t="s">
        <v>766</v>
      </c>
      <c r="K8453" s="311">
        <v>35.0501</v>
      </c>
      <c r="L8453" s="311">
        <v>-85.047619999999995</v>
      </c>
      <c r="M8453" s="318" t="s">
        <v>38386</v>
      </c>
      <c r="N8453" s="311" t="s">
        <v>29084</v>
      </c>
      <c r="O8453" s="311" t="s">
        <v>42478</v>
      </c>
      <c r="P8453" s="311">
        <v>3</v>
      </c>
      <c r="Q8453" s="311" t="s">
        <v>28781</v>
      </c>
      <c r="R8453" s="311" t="s">
        <v>25802</v>
      </c>
      <c r="S8453" s="311" t="s">
        <v>26197</v>
      </c>
      <c r="T8453" s="311"/>
      <c r="U8453" s="311" t="s">
        <v>26198</v>
      </c>
      <c r="V8453" s="311" t="s">
        <v>26204</v>
      </c>
      <c r="AA8453" s="97" t="str">
        <v>WILKE000.3HM</v>
      </c>
    </row>
    <row r="8454" spans="1:27" s="97" customFormat="1" ht="15" customHeight="1" x14ac:dyDescent="0.35">
      <c r="A8454" s="311" t="s">
        <v>25094</v>
      </c>
      <c r="B8454" s="311" t="s">
        <v>25093</v>
      </c>
      <c r="C8454" s="311" t="s">
        <v>38195</v>
      </c>
      <c r="D8454" s="311" t="s">
        <v>25095</v>
      </c>
      <c r="E8454" s="311"/>
      <c r="F8454" s="311" t="s">
        <v>44</v>
      </c>
      <c r="G8454" s="311"/>
      <c r="H8454" s="311">
        <v>0.7</v>
      </c>
      <c r="I8454" s="311">
        <v>2.4900000000000002</v>
      </c>
      <c r="J8454" s="311" t="s">
        <v>285</v>
      </c>
      <c r="K8454" s="311">
        <v>35.202849999999998</v>
      </c>
      <c r="L8454" s="311">
        <v>-84.802170000000004</v>
      </c>
      <c r="M8454" s="318" t="s">
        <v>38384</v>
      </c>
      <c r="N8454" s="311" t="s">
        <v>26211</v>
      </c>
      <c r="O8454" s="311" t="s">
        <v>42621</v>
      </c>
      <c r="P8454" s="311">
        <v>2</v>
      </c>
      <c r="Q8454" s="311" t="s">
        <v>27600</v>
      </c>
      <c r="R8454" s="311" t="s">
        <v>25802</v>
      </c>
      <c r="S8454" s="311" t="s">
        <v>26197</v>
      </c>
      <c r="T8454" s="311"/>
      <c r="U8454" s="311" t="s">
        <v>26198</v>
      </c>
      <c r="V8454" s="311" t="s">
        <v>26204</v>
      </c>
      <c r="AA8454" s="97" t="str">
        <v>WILKE000.7BR</v>
      </c>
    </row>
    <row r="8455" spans="1:27" s="97" customFormat="1" ht="15" customHeight="1" x14ac:dyDescent="0.35">
      <c r="A8455" s="311" t="s">
        <v>37650</v>
      </c>
      <c r="B8455" s="311" t="s">
        <v>37651</v>
      </c>
      <c r="C8455" s="311" t="s">
        <v>38195</v>
      </c>
      <c r="D8455" s="311" t="s">
        <v>37652</v>
      </c>
      <c r="E8455" s="311"/>
      <c r="F8455" s="311" t="s">
        <v>44</v>
      </c>
      <c r="G8455" s="311"/>
      <c r="H8455" s="311">
        <v>1.5</v>
      </c>
      <c r="I8455" s="311">
        <v>1.8</v>
      </c>
      <c r="J8455" s="311" t="s">
        <v>285</v>
      </c>
      <c r="K8455" s="311">
        <v>35.192689999999999</v>
      </c>
      <c r="L8455" s="311">
        <v>-84.808126000000001</v>
      </c>
      <c r="M8455" s="318" t="s">
        <v>38384</v>
      </c>
      <c r="N8455" s="311" t="s">
        <v>26211</v>
      </c>
      <c r="O8455" s="311" t="s">
        <v>39271</v>
      </c>
      <c r="P8455" s="311">
        <v>2</v>
      </c>
      <c r="Q8455" s="311" t="s">
        <v>27600</v>
      </c>
      <c r="R8455" s="311" t="s">
        <v>25802</v>
      </c>
      <c r="S8455" s="311" t="s">
        <v>26197</v>
      </c>
      <c r="T8455" s="311"/>
      <c r="U8455" s="311" t="s">
        <v>26198</v>
      </c>
      <c r="V8455" s="311" t="s">
        <v>26204</v>
      </c>
      <c r="AA8455" s="97" t="str">
        <v>WILKE001.5BR</v>
      </c>
    </row>
    <row r="8456" spans="1:27" s="97" customFormat="1" ht="15" customHeight="1" x14ac:dyDescent="0.35">
      <c r="A8456" s="311" t="s">
        <v>25097</v>
      </c>
      <c r="B8456" s="311" t="s">
        <v>25096</v>
      </c>
      <c r="C8456" s="311" t="s">
        <v>25089</v>
      </c>
      <c r="D8456" s="311" t="s">
        <v>25098</v>
      </c>
      <c r="E8456" s="311"/>
      <c r="F8456" s="311" t="s">
        <v>44</v>
      </c>
      <c r="G8456" s="311"/>
      <c r="H8456" s="311">
        <v>1.6</v>
      </c>
      <c r="I8456" s="311"/>
      <c r="J8456" s="311" t="s">
        <v>766</v>
      </c>
      <c r="K8456" s="311">
        <v>35.084000000000003</v>
      </c>
      <c r="L8456" s="311">
        <v>-85.05</v>
      </c>
      <c r="M8456" s="318" t="s">
        <v>38386</v>
      </c>
      <c r="N8456" s="311" t="s">
        <v>29084</v>
      </c>
      <c r="O8456" s="311" t="s">
        <v>42478</v>
      </c>
      <c r="P8456" s="311">
        <v>3</v>
      </c>
      <c r="Q8456" s="311" t="s">
        <v>27772</v>
      </c>
      <c r="R8456" s="311" t="s">
        <v>25802</v>
      </c>
      <c r="S8456" s="311" t="s">
        <v>26197</v>
      </c>
      <c r="T8456" s="311"/>
      <c r="U8456" s="311" t="s">
        <v>26198</v>
      </c>
      <c r="V8456" s="311" t="s">
        <v>26204</v>
      </c>
      <c r="X8456" s="97" t="s">
        <v>29477</v>
      </c>
      <c r="AA8456" s="97" t="str">
        <v>WILKE001.6HM</v>
      </c>
    </row>
    <row r="8457" spans="1:27" s="97" customFormat="1" ht="15" customHeight="1" x14ac:dyDescent="0.35">
      <c r="A8457" s="311" t="s">
        <v>25100</v>
      </c>
      <c r="B8457" s="311" t="s">
        <v>25099</v>
      </c>
      <c r="C8457" s="311" t="s">
        <v>25101</v>
      </c>
      <c r="D8457" s="311" t="s">
        <v>25102</v>
      </c>
      <c r="E8457" s="311"/>
      <c r="F8457" s="311" t="s">
        <v>58</v>
      </c>
      <c r="G8457" s="311"/>
      <c r="H8457" s="311">
        <v>1.8</v>
      </c>
      <c r="I8457" s="311">
        <v>10.6</v>
      </c>
      <c r="J8457" s="311" t="s">
        <v>313</v>
      </c>
      <c r="K8457" s="311">
        <v>35.981200000000001</v>
      </c>
      <c r="L8457" s="311">
        <v>-85.18871</v>
      </c>
      <c r="M8457" s="318" t="s">
        <v>38383</v>
      </c>
      <c r="N8457" s="311" t="s">
        <v>3589</v>
      </c>
      <c r="O8457" s="311" t="s">
        <v>43049</v>
      </c>
      <c r="P8457" s="311">
        <v>2</v>
      </c>
      <c r="Q8457" s="311" t="s">
        <v>34300</v>
      </c>
      <c r="R8457" s="311" t="s">
        <v>25812</v>
      </c>
      <c r="S8457" s="311" t="s">
        <v>26197</v>
      </c>
      <c r="T8457" s="311"/>
      <c r="U8457" s="311" t="s">
        <v>26198</v>
      </c>
      <c r="V8457" s="311" t="s">
        <v>26199</v>
      </c>
      <c r="AA8457" s="97" t="str">
        <v>WILKE001.8CU</v>
      </c>
    </row>
    <row r="8458" spans="1:27" s="97" customFormat="1" ht="15" customHeight="1" x14ac:dyDescent="0.35">
      <c r="A8458" s="311" t="s">
        <v>25104</v>
      </c>
      <c r="B8458" s="311" t="s">
        <v>25103</v>
      </c>
      <c r="C8458" s="311" t="s">
        <v>25105</v>
      </c>
      <c r="D8458" s="311" t="s">
        <v>25106</v>
      </c>
      <c r="E8458" s="311"/>
      <c r="F8458" s="311" t="s">
        <v>75</v>
      </c>
      <c r="G8458" s="311"/>
      <c r="H8458" s="311">
        <v>0.1</v>
      </c>
      <c r="I8458" s="311">
        <v>4.47</v>
      </c>
      <c r="J8458" s="311" t="s">
        <v>153</v>
      </c>
      <c r="K8458" s="311">
        <v>36.003610999999999</v>
      </c>
      <c r="L8458" s="311">
        <v>-86.220832999999999</v>
      </c>
      <c r="M8458" s="318" t="s">
        <v>38401</v>
      </c>
      <c r="N8458" s="311" t="s">
        <v>26226</v>
      </c>
      <c r="O8458" s="311" t="s">
        <v>42782</v>
      </c>
      <c r="P8458" s="311">
        <v>2</v>
      </c>
      <c r="Q8458" s="311" t="s">
        <v>31440</v>
      </c>
      <c r="R8458" s="311" t="s">
        <v>25829</v>
      </c>
      <c r="S8458" s="311" t="s">
        <v>26197</v>
      </c>
      <c r="T8458" s="311"/>
      <c r="U8458" s="311" t="s">
        <v>26198</v>
      </c>
      <c r="V8458" s="311" t="s">
        <v>26199</v>
      </c>
      <c r="AA8458" s="97" t="str">
        <v>WILLI000.1WS</v>
      </c>
    </row>
    <row r="8459" spans="1:27" s="97" customFormat="1" ht="15" customHeight="1" x14ac:dyDescent="0.35">
      <c r="A8459" s="311" t="s">
        <v>25108</v>
      </c>
      <c r="B8459" s="311" t="s">
        <v>25107</v>
      </c>
      <c r="C8459" s="311" t="s">
        <v>25109</v>
      </c>
      <c r="D8459" s="311" t="s">
        <v>3348</v>
      </c>
      <c r="E8459" s="311"/>
      <c r="F8459" s="311" t="s">
        <v>44</v>
      </c>
      <c r="G8459" s="311"/>
      <c r="H8459" s="311">
        <v>0.4</v>
      </c>
      <c r="I8459" s="311">
        <v>7.73</v>
      </c>
      <c r="J8459" s="311" t="s">
        <v>2163</v>
      </c>
      <c r="K8459" s="311">
        <v>36.327730000000003</v>
      </c>
      <c r="L8459" s="311">
        <v>-83.633020000000002</v>
      </c>
      <c r="M8459" s="318" t="s">
        <v>38424</v>
      </c>
      <c r="N8459" s="311" t="s">
        <v>26272</v>
      </c>
      <c r="O8459" s="311" t="s">
        <v>43021</v>
      </c>
      <c r="P8459" s="311">
        <v>4</v>
      </c>
      <c r="Q8459" s="311" t="s">
        <v>27442</v>
      </c>
      <c r="R8459" s="311" t="s">
        <v>25825</v>
      </c>
      <c r="S8459" s="311" t="s">
        <v>26197</v>
      </c>
      <c r="T8459" s="311"/>
      <c r="U8459" s="311" t="s">
        <v>26198</v>
      </c>
      <c r="V8459" s="311" t="s">
        <v>26204</v>
      </c>
      <c r="AA8459" s="97" t="str">
        <v>WILLI000.4GR</v>
      </c>
    </row>
    <row r="8460" spans="1:27" s="97" customFormat="1" ht="15" customHeight="1" x14ac:dyDescent="0.35">
      <c r="A8460" s="311" t="s">
        <v>25111</v>
      </c>
      <c r="B8460" s="311" t="s">
        <v>25110</v>
      </c>
      <c r="C8460" s="311" t="s">
        <v>25112</v>
      </c>
      <c r="D8460" s="311" t="s">
        <v>25113</v>
      </c>
      <c r="E8460" s="311"/>
      <c r="F8460" s="311" t="s">
        <v>29083</v>
      </c>
      <c r="G8460" s="311"/>
      <c r="H8460" s="311">
        <v>0.4</v>
      </c>
      <c r="I8460" s="311">
        <v>5.32</v>
      </c>
      <c r="J8460" s="311" t="s">
        <v>868</v>
      </c>
      <c r="K8460" s="311">
        <v>36.292470000000002</v>
      </c>
      <c r="L8460" s="311">
        <v>-87.546909999999997</v>
      </c>
      <c r="M8460" s="318" t="s">
        <v>38380</v>
      </c>
      <c r="N8460" s="311" t="s">
        <v>26208</v>
      </c>
      <c r="O8460" s="311" t="s">
        <v>42605</v>
      </c>
      <c r="P8460" s="311">
        <v>5</v>
      </c>
      <c r="Q8460" s="311" t="s">
        <v>28782</v>
      </c>
      <c r="R8460" s="311" t="s">
        <v>25829</v>
      </c>
      <c r="S8460" s="311" t="s">
        <v>26197</v>
      </c>
      <c r="T8460" s="311"/>
      <c r="U8460" s="311" t="s">
        <v>26198</v>
      </c>
      <c r="V8460" s="311" t="s">
        <v>26199</v>
      </c>
      <c r="AA8460" s="97" t="str">
        <v>WILLI000.4HO</v>
      </c>
    </row>
    <row r="8461" spans="1:27" s="97" customFormat="1" ht="15" customHeight="1" x14ac:dyDescent="0.35">
      <c r="A8461" s="311" t="s">
        <v>25115</v>
      </c>
      <c r="B8461" s="311" t="s">
        <v>25114</v>
      </c>
      <c r="C8461" s="311" t="s">
        <v>25105</v>
      </c>
      <c r="D8461" s="311" t="s">
        <v>25116</v>
      </c>
      <c r="E8461" s="311"/>
      <c r="F8461" s="311" t="s">
        <v>28998</v>
      </c>
      <c r="G8461" s="311"/>
      <c r="H8461" s="311">
        <v>0.5</v>
      </c>
      <c r="I8461" s="311">
        <v>1.93</v>
      </c>
      <c r="J8461" s="311" t="s">
        <v>359</v>
      </c>
      <c r="K8461" s="311">
        <v>36.098970000000001</v>
      </c>
      <c r="L8461" s="311">
        <v>-84.021469999999994</v>
      </c>
      <c r="M8461" s="318" t="s">
        <v>38459</v>
      </c>
      <c r="N8461" s="311" t="s">
        <v>26343</v>
      </c>
      <c r="O8461" s="311" t="s">
        <v>43092</v>
      </c>
      <c r="P8461" s="311">
        <v>3</v>
      </c>
      <c r="Q8461" s="311" t="s">
        <v>34301</v>
      </c>
      <c r="R8461" s="311" t="s">
        <v>25825</v>
      </c>
      <c r="S8461" s="311" t="s">
        <v>26197</v>
      </c>
      <c r="T8461" s="311"/>
      <c r="U8461" s="311" t="s">
        <v>26198</v>
      </c>
      <c r="V8461" s="311" t="s">
        <v>26204</v>
      </c>
      <c r="X8461" s="97" t="s">
        <v>38422</v>
      </c>
      <c r="AA8461" s="97" t="str">
        <v>WILLI000.5KN</v>
      </c>
    </row>
    <row r="8462" spans="1:27" s="97" customFormat="1" ht="15" customHeight="1" x14ac:dyDescent="0.35">
      <c r="A8462" s="311" t="s">
        <v>25118</v>
      </c>
      <c r="B8462" s="311" t="s">
        <v>25117</v>
      </c>
      <c r="C8462" s="311" t="s">
        <v>25109</v>
      </c>
      <c r="D8462" s="311" t="s">
        <v>25119</v>
      </c>
      <c r="E8462" s="311"/>
      <c r="F8462" s="311" t="s">
        <v>28985</v>
      </c>
      <c r="G8462" s="311"/>
      <c r="H8462" s="311">
        <v>0.5</v>
      </c>
      <c r="I8462" s="311">
        <v>0.74</v>
      </c>
      <c r="J8462" s="311" t="s">
        <v>301</v>
      </c>
      <c r="K8462" s="311">
        <v>35.054560000000002</v>
      </c>
      <c r="L8462" s="311">
        <v>-84.453959999999995</v>
      </c>
      <c r="M8462" s="318" t="s">
        <v>38423</v>
      </c>
      <c r="N8462" s="311" t="s">
        <v>26269</v>
      </c>
      <c r="O8462" s="311" t="s">
        <v>42368</v>
      </c>
      <c r="P8462" s="311">
        <v>1</v>
      </c>
      <c r="Q8462" s="311" t="s">
        <v>34302</v>
      </c>
      <c r="R8462" s="311" t="s">
        <v>25802</v>
      </c>
      <c r="S8462" s="311" t="s">
        <v>26197</v>
      </c>
      <c r="T8462" s="311"/>
      <c r="U8462" s="311" t="s">
        <v>26198</v>
      </c>
      <c r="V8462" s="311" t="s">
        <v>26204</v>
      </c>
      <c r="AA8462" s="97" t="str">
        <v>WILLI000.5PO</v>
      </c>
    </row>
    <row r="8463" spans="1:27" s="97" customFormat="1" ht="15" customHeight="1" x14ac:dyDescent="0.35">
      <c r="A8463" s="311" t="s">
        <v>25121</v>
      </c>
      <c r="B8463" s="311" t="s">
        <v>25120</v>
      </c>
      <c r="C8463" s="311" t="s">
        <v>25122</v>
      </c>
      <c r="D8463" s="311" t="s">
        <v>25123</v>
      </c>
      <c r="E8463" s="311"/>
      <c r="F8463" s="311" t="s">
        <v>29083</v>
      </c>
      <c r="G8463" s="311"/>
      <c r="H8463" s="311">
        <v>0.7</v>
      </c>
      <c r="I8463" s="311">
        <v>3.21</v>
      </c>
      <c r="J8463" s="311" t="s">
        <v>203</v>
      </c>
      <c r="K8463" s="311">
        <v>35.749167</v>
      </c>
      <c r="L8463" s="311">
        <v>-87.336667000000006</v>
      </c>
      <c r="M8463" s="318" t="s">
        <v>38382</v>
      </c>
      <c r="N8463" s="311" t="s">
        <v>26210</v>
      </c>
      <c r="O8463" s="311" t="s">
        <v>42586</v>
      </c>
      <c r="P8463" s="311">
        <v>3</v>
      </c>
      <c r="Q8463" s="311" t="s">
        <v>34303</v>
      </c>
      <c r="R8463" s="311" t="s">
        <v>25808</v>
      </c>
      <c r="S8463" s="311" t="s">
        <v>26197</v>
      </c>
      <c r="T8463" s="311"/>
      <c r="U8463" s="311" t="s">
        <v>26198</v>
      </c>
      <c r="V8463" s="311" t="s">
        <v>26199</v>
      </c>
      <c r="AA8463" s="97" t="str">
        <v>WILLI000.7HI</v>
      </c>
    </row>
    <row r="8464" spans="1:27" s="97" customFormat="1" ht="15" customHeight="1" x14ac:dyDescent="0.35">
      <c r="A8464" s="311" t="s">
        <v>25125</v>
      </c>
      <c r="B8464" s="311" t="s">
        <v>25124</v>
      </c>
      <c r="C8464" s="311" t="s">
        <v>25109</v>
      </c>
      <c r="D8464" s="311" t="s">
        <v>5827</v>
      </c>
      <c r="E8464" s="311"/>
      <c r="F8464" s="311" t="s">
        <v>44</v>
      </c>
      <c r="G8464" s="311"/>
      <c r="H8464" s="311">
        <v>0.7</v>
      </c>
      <c r="I8464" s="311">
        <v>1.93</v>
      </c>
      <c r="J8464" s="311" t="s">
        <v>359</v>
      </c>
      <c r="K8464" s="311">
        <v>35.970280000000002</v>
      </c>
      <c r="L8464" s="311">
        <v>-83.882230000000007</v>
      </c>
      <c r="M8464" s="318" t="s">
        <v>38415</v>
      </c>
      <c r="N8464" s="311" t="s">
        <v>26602</v>
      </c>
      <c r="O8464" s="311" t="s">
        <v>43019</v>
      </c>
      <c r="P8464" s="311">
        <v>2</v>
      </c>
      <c r="Q8464" s="311" t="s">
        <v>34304</v>
      </c>
      <c r="R8464" s="311" t="s">
        <v>25825</v>
      </c>
      <c r="S8464" s="311" t="s">
        <v>26197</v>
      </c>
      <c r="T8464" s="311"/>
      <c r="U8464" s="311" t="s">
        <v>26198</v>
      </c>
      <c r="V8464" s="311" t="s">
        <v>26204</v>
      </c>
      <c r="W8464" s="97" t="s">
        <v>36352</v>
      </c>
      <c r="X8464" s="97" t="s">
        <v>36353</v>
      </c>
      <c r="AA8464" s="97" t="str">
        <v>WILLI000.7KN</v>
      </c>
    </row>
    <row r="8465" spans="1:27" s="97" customFormat="1" ht="15" customHeight="1" x14ac:dyDescent="0.35">
      <c r="A8465" s="311" t="s">
        <v>38198</v>
      </c>
      <c r="B8465" s="311" t="s">
        <v>38199</v>
      </c>
      <c r="C8465" s="311" t="s">
        <v>38200</v>
      </c>
      <c r="D8465" s="311" t="s">
        <v>38201</v>
      </c>
      <c r="E8465" s="311"/>
      <c r="F8465" s="311" t="s">
        <v>33</v>
      </c>
      <c r="G8465" s="311"/>
      <c r="H8465" s="311">
        <v>1</v>
      </c>
      <c r="I8465" s="311">
        <v>1.3</v>
      </c>
      <c r="J8465" s="311" t="s">
        <v>253</v>
      </c>
      <c r="K8465" s="311">
        <v>36.338540000000002</v>
      </c>
      <c r="L8465" s="311">
        <v>-86.665899999999993</v>
      </c>
      <c r="M8465" s="318" t="s">
        <v>38414</v>
      </c>
      <c r="N8465" s="311" t="s">
        <v>26254</v>
      </c>
      <c r="O8465" s="311" t="s">
        <v>42274</v>
      </c>
      <c r="P8465" s="311">
        <v>5</v>
      </c>
      <c r="Q8465" s="311" t="s">
        <v>27784</v>
      </c>
      <c r="R8465" s="311" t="s">
        <v>25829</v>
      </c>
      <c r="S8465" s="311" t="s">
        <v>26197</v>
      </c>
      <c r="T8465" s="311"/>
      <c r="U8465" s="311" t="s">
        <v>26198</v>
      </c>
      <c r="V8465" s="311" t="s">
        <v>26199</v>
      </c>
      <c r="X8465" s="97" t="s">
        <v>38036</v>
      </c>
      <c r="AA8465" s="97" t="str">
        <v>WILLI001.0SR</v>
      </c>
    </row>
    <row r="8466" spans="1:27" s="97" customFormat="1" ht="15" customHeight="1" x14ac:dyDescent="0.35">
      <c r="A8466" s="311" t="s">
        <v>36802</v>
      </c>
      <c r="B8466" s="311" t="s">
        <v>36355</v>
      </c>
      <c r="C8466" s="311" t="s">
        <v>25109</v>
      </c>
      <c r="D8466" s="311" t="s">
        <v>36356</v>
      </c>
      <c r="E8466" s="311"/>
      <c r="F8466" s="311" t="s">
        <v>58</v>
      </c>
      <c r="G8466" s="311"/>
      <c r="H8466" s="311">
        <v>6.2</v>
      </c>
      <c r="I8466" s="311">
        <v>5.6</v>
      </c>
      <c r="J8466" s="311" t="s">
        <v>325</v>
      </c>
      <c r="K8466" s="311">
        <v>36.531030000000001</v>
      </c>
      <c r="L8466" s="311">
        <v>-84.60239</v>
      </c>
      <c r="M8466" s="318" t="s">
        <v>38426</v>
      </c>
      <c r="N8466" s="311" t="s">
        <v>26325</v>
      </c>
      <c r="O8466" s="311" t="s">
        <v>43370</v>
      </c>
      <c r="P8466" s="311">
        <v>4</v>
      </c>
      <c r="Q8466" s="311" t="s">
        <v>36357</v>
      </c>
      <c r="R8466" s="311" t="s">
        <v>25825</v>
      </c>
      <c r="S8466" s="311" t="s">
        <v>26197</v>
      </c>
      <c r="T8466" s="311"/>
      <c r="U8466" s="311" t="s">
        <v>26198</v>
      </c>
      <c r="V8466" s="311" t="s">
        <v>26204</v>
      </c>
      <c r="W8466" s="97" t="s">
        <v>36354</v>
      </c>
      <c r="X8466" s="97" t="s">
        <v>36803</v>
      </c>
      <c r="AA8466" s="97" t="str">
        <v>WILLI006.2SC</v>
      </c>
    </row>
    <row r="8467" spans="1:27" s="97" customFormat="1" ht="15" customHeight="1" x14ac:dyDescent="0.35">
      <c r="A8467" s="311" t="s">
        <v>25127</v>
      </c>
      <c r="B8467" s="311" t="s">
        <v>25126</v>
      </c>
      <c r="C8467" s="311" t="s">
        <v>25128</v>
      </c>
      <c r="D8467" s="311" t="s">
        <v>25129</v>
      </c>
      <c r="E8467" s="311"/>
      <c r="F8467" s="311" t="s">
        <v>44</v>
      </c>
      <c r="G8467" s="311"/>
      <c r="H8467" s="311">
        <v>0.3</v>
      </c>
      <c r="I8467" s="311">
        <v>1.36</v>
      </c>
      <c r="J8467" s="311" t="s">
        <v>319</v>
      </c>
      <c r="K8467" s="311">
        <v>36.167999999999999</v>
      </c>
      <c r="L8467" s="311">
        <v>-83.256810000000002</v>
      </c>
      <c r="M8467" s="318" t="s">
        <v>38387</v>
      </c>
      <c r="N8467" s="311" t="s">
        <v>26214</v>
      </c>
      <c r="O8467" s="311" t="s">
        <v>42169</v>
      </c>
      <c r="P8467" s="311">
        <v>5</v>
      </c>
      <c r="Q8467" s="311" t="s">
        <v>31413</v>
      </c>
      <c r="R8467" s="311" t="s">
        <v>25825</v>
      </c>
      <c r="S8467" s="311" t="s">
        <v>26197</v>
      </c>
      <c r="T8467" s="311"/>
      <c r="U8467" s="311" t="s">
        <v>26198</v>
      </c>
      <c r="V8467" s="311" t="s">
        <v>26204</v>
      </c>
      <c r="AA8467" s="97" t="str">
        <v>WILLO000.3HA</v>
      </c>
    </row>
    <row r="8468" spans="1:27" s="97" customFormat="1" ht="15" customHeight="1" x14ac:dyDescent="0.35">
      <c r="A8468" s="311" t="s">
        <v>25131</v>
      </c>
      <c r="B8468" s="311" t="s">
        <v>25130</v>
      </c>
      <c r="C8468" s="311" t="s">
        <v>25132</v>
      </c>
      <c r="D8468" s="311" t="s">
        <v>25133</v>
      </c>
      <c r="E8468" s="311"/>
      <c r="F8468" s="311" t="s">
        <v>44</v>
      </c>
      <c r="G8468" s="311" t="s">
        <v>28998</v>
      </c>
      <c r="H8468" s="311">
        <v>0.5</v>
      </c>
      <c r="I8468" s="311">
        <v>22.43</v>
      </c>
      <c r="J8468" s="311" t="s">
        <v>359</v>
      </c>
      <c r="K8468" s="311">
        <v>36.085599999999999</v>
      </c>
      <c r="L8468" s="311">
        <v>-83.921099999999996</v>
      </c>
      <c r="M8468" s="318" t="s">
        <v>38459</v>
      </c>
      <c r="N8468" s="311" t="s">
        <v>26343</v>
      </c>
      <c r="O8468" s="311" t="s">
        <v>42730</v>
      </c>
      <c r="P8468" s="311">
        <v>3</v>
      </c>
      <c r="Q8468" s="311" t="s">
        <v>34305</v>
      </c>
      <c r="R8468" s="311" t="s">
        <v>25825</v>
      </c>
      <c r="S8468" s="311" t="s">
        <v>26197</v>
      </c>
      <c r="T8468" s="311"/>
      <c r="U8468" s="311" t="s">
        <v>26198</v>
      </c>
      <c r="V8468" s="311" t="s">
        <v>26204</v>
      </c>
      <c r="X8468" s="97" t="s">
        <v>34306</v>
      </c>
      <c r="AA8468" s="97" t="str">
        <v>WILLO000.5KN</v>
      </c>
    </row>
    <row r="8469" spans="1:27" s="97" customFormat="1" ht="15" customHeight="1" x14ac:dyDescent="0.35">
      <c r="A8469" s="311" t="s">
        <v>25135</v>
      </c>
      <c r="B8469" s="311" t="s">
        <v>25134</v>
      </c>
      <c r="C8469" s="311" t="s">
        <v>25132</v>
      </c>
      <c r="D8469" s="311" t="s">
        <v>25136</v>
      </c>
      <c r="E8469" s="311"/>
      <c r="F8469" s="311" t="s">
        <v>44</v>
      </c>
      <c r="G8469" s="311"/>
      <c r="H8469" s="311">
        <v>0.6</v>
      </c>
      <c r="I8469" s="311">
        <v>7.13</v>
      </c>
      <c r="J8469" s="311" t="s">
        <v>359</v>
      </c>
      <c r="K8469" s="311">
        <v>36.08775</v>
      </c>
      <c r="L8469" s="311">
        <v>-83.919600000000003</v>
      </c>
      <c r="M8469" s="318" t="s">
        <v>38459</v>
      </c>
      <c r="N8469" s="311" t="s">
        <v>26343</v>
      </c>
      <c r="O8469" s="311" t="s">
        <v>42730</v>
      </c>
      <c r="P8469" s="311">
        <v>3</v>
      </c>
      <c r="Q8469" s="311" t="s">
        <v>34305</v>
      </c>
      <c r="R8469" s="311" t="s">
        <v>25825</v>
      </c>
      <c r="S8469" s="311" t="s">
        <v>26197</v>
      </c>
      <c r="T8469" s="311"/>
      <c r="U8469" s="311" t="s">
        <v>26198</v>
      </c>
      <c r="V8469" s="311" t="s">
        <v>26204</v>
      </c>
      <c r="X8469" s="97" t="s">
        <v>34057</v>
      </c>
      <c r="AA8469" s="97" t="str">
        <v>WILLO000.6KN</v>
      </c>
    </row>
    <row r="8470" spans="1:27" s="97" customFormat="1" ht="15" customHeight="1" x14ac:dyDescent="0.35">
      <c r="A8470" s="311" t="s">
        <v>25138</v>
      </c>
      <c r="B8470" s="311" t="s">
        <v>25137</v>
      </c>
      <c r="C8470" s="311" t="s">
        <v>25139</v>
      </c>
      <c r="D8470" s="311" t="s">
        <v>25140</v>
      </c>
      <c r="E8470" s="311"/>
      <c r="F8470" s="311" t="s">
        <v>29083</v>
      </c>
      <c r="G8470" s="311"/>
      <c r="H8470" s="311">
        <v>0.9</v>
      </c>
      <c r="I8470" s="311">
        <v>1.86</v>
      </c>
      <c r="J8470" s="311" t="s">
        <v>19</v>
      </c>
      <c r="K8470" s="311">
        <v>36.119444000000001</v>
      </c>
      <c r="L8470" s="311">
        <v>-87.306944000000001</v>
      </c>
      <c r="M8470" s="318" t="s">
        <v>38379</v>
      </c>
      <c r="N8470" s="311" t="s">
        <v>26205</v>
      </c>
      <c r="O8470" s="311" t="s">
        <v>42111</v>
      </c>
      <c r="P8470" s="311">
        <v>1</v>
      </c>
      <c r="Q8470" s="311" t="s">
        <v>34307</v>
      </c>
      <c r="R8470" s="311" t="s">
        <v>25829</v>
      </c>
      <c r="S8470" s="311" t="s">
        <v>26197</v>
      </c>
      <c r="T8470" s="311"/>
      <c r="U8470" s="311" t="s">
        <v>26198</v>
      </c>
      <c r="V8470" s="311" t="s">
        <v>26199</v>
      </c>
      <c r="X8470" s="97" t="s">
        <v>34308</v>
      </c>
      <c r="AA8470" s="97" t="str">
        <v>WILLO000.9DI</v>
      </c>
    </row>
    <row r="8471" spans="1:27" s="97" customFormat="1" ht="15" customHeight="1" x14ac:dyDescent="0.35">
      <c r="A8471" s="311" t="s">
        <v>36804</v>
      </c>
      <c r="B8471" s="311" t="s">
        <v>36805</v>
      </c>
      <c r="C8471" s="311" t="s">
        <v>25132</v>
      </c>
      <c r="D8471" s="311" t="s">
        <v>1106</v>
      </c>
      <c r="E8471" s="311"/>
      <c r="F8471" s="311" t="s">
        <v>44</v>
      </c>
      <c r="G8471" s="311"/>
      <c r="H8471" s="311">
        <v>1.5</v>
      </c>
      <c r="I8471" s="311">
        <v>3.3</v>
      </c>
      <c r="J8471" s="311" t="s">
        <v>359</v>
      </c>
      <c r="K8471" s="311">
        <v>36.1006</v>
      </c>
      <c r="L8471" s="311">
        <v>-83.906999999999996</v>
      </c>
      <c r="M8471" s="318" t="s">
        <v>38459</v>
      </c>
      <c r="N8471" s="311" t="s">
        <v>26343</v>
      </c>
      <c r="O8471" s="311" t="s">
        <v>42730</v>
      </c>
      <c r="P8471" s="311">
        <v>3</v>
      </c>
      <c r="Q8471" s="311" t="s">
        <v>34305</v>
      </c>
      <c r="R8471" s="311" t="s">
        <v>25825</v>
      </c>
      <c r="S8471" s="311" t="s">
        <v>26197</v>
      </c>
      <c r="T8471" s="311"/>
      <c r="U8471" s="311" t="s">
        <v>26198</v>
      </c>
      <c r="V8471" s="311" t="s">
        <v>26204</v>
      </c>
      <c r="AA8471" s="97" t="str">
        <v>WILLO001.5KN</v>
      </c>
    </row>
    <row r="8472" spans="1:27" s="97" customFormat="1" ht="15" customHeight="1" x14ac:dyDescent="0.35">
      <c r="A8472" s="311" t="s">
        <v>25142</v>
      </c>
      <c r="B8472" s="311" t="s">
        <v>25141</v>
      </c>
      <c r="C8472" s="311" t="s">
        <v>25143</v>
      </c>
      <c r="D8472" s="311" t="s">
        <v>25144</v>
      </c>
      <c r="E8472" s="311"/>
      <c r="F8472" s="311" t="s">
        <v>28983</v>
      </c>
      <c r="G8472" s="311"/>
      <c r="H8472" s="311">
        <v>0.1</v>
      </c>
      <c r="I8472" s="311">
        <v>3.29</v>
      </c>
      <c r="J8472" s="311" t="s">
        <v>244</v>
      </c>
      <c r="K8472" s="311">
        <v>36.526609999999998</v>
      </c>
      <c r="L8472" s="311">
        <v>-81.790719999999993</v>
      </c>
      <c r="M8472" s="318" t="s">
        <v>38412</v>
      </c>
      <c r="N8472" s="311" t="s">
        <v>29031</v>
      </c>
      <c r="O8472" s="311" t="s">
        <v>42671</v>
      </c>
      <c r="P8472" s="311">
        <v>2</v>
      </c>
      <c r="Q8472" s="311" t="s">
        <v>26798</v>
      </c>
      <c r="R8472" s="311" t="s">
        <v>25821</v>
      </c>
      <c r="S8472" s="311" t="s">
        <v>26197</v>
      </c>
      <c r="T8472" s="311"/>
      <c r="U8472" s="311" t="s">
        <v>26198</v>
      </c>
      <c r="V8472" s="311" t="s">
        <v>26204</v>
      </c>
      <c r="W8472" s="97" t="s">
        <v>25142</v>
      </c>
      <c r="X8472" s="97" t="s">
        <v>36358</v>
      </c>
      <c r="AA8472" s="97" t="str">
        <v>WILLS000.1JO</v>
      </c>
    </row>
    <row r="8473" spans="1:27" s="97" customFormat="1" ht="15" customHeight="1" x14ac:dyDescent="0.35">
      <c r="A8473" s="311" t="s">
        <v>25146</v>
      </c>
      <c r="B8473" s="311" t="s">
        <v>25145</v>
      </c>
      <c r="C8473" s="311" t="s">
        <v>25147</v>
      </c>
      <c r="D8473" s="311" t="s">
        <v>25148</v>
      </c>
      <c r="E8473" s="311"/>
      <c r="F8473" s="311" t="s">
        <v>33</v>
      </c>
      <c r="G8473" s="311"/>
      <c r="H8473" s="311">
        <v>0.1</v>
      </c>
      <c r="I8473" s="311">
        <v>7.25</v>
      </c>
      <c r="J8473" s="311" t="s">
        <v>2030</v>
      </c>
      <c r="K8473" s="311">
        <v>35.921120000000002</v>
      </c>
      <c r="L8473" s="311">
        <v>-85.990530000000007</v>
      </c>
      <c r="M8473" s="318" t="s">
        <v>38383</v>
      </c>
      <c r="N8473" s="311" t="s">
        <v>3589</v>
      </c>
      <c r="O8473" s="311" t="s">
        <v>42899</v>
      </c>
      <c r="P8473" s="311">
        <v>2</v>
      </c>
      <c r="Q8473" s="311" t="s">
        <v>27084</v>
      </c>
      <c r="R8473" s="311" t="s">
        <v>25812</v>
      </c>
      <c r="S8473" s="311" t="s">
        <v>26197</v>
      </c>
      <c r="T8473" s="311"/>
      <c r="U8473" s="311" t="s">
        <v>26198</v>
      </c>
      <c r="V8473" s="311" t="s">
        <v>26199</v>
      </c>
      <c r="AA8473" s="97" t="str">
        <v>WILMO000.1CN</v>
      </c>
    </row>
    <row r="8474" spans="1:27" s="97" customFormat="1" ht="15" customHeight="1" x14ac:dyDescent="0.35">
      <c r="A8474" s="97" t="s">
        <v>40511</v>
      </c>
      <c r="B8474" s="97" t="s">
        <v>40512</v>
      </c>
      <c r="C8474" s="97" t="s">
        <v>40513</v>
      </c>
      <c r="D8474" s="97" t="s">
        <v>40514</v>
      </c>
      <c r="F8474" s="97" t="s">
        <v>29086</v>
      </c>
      <c r="H8474" s="98">
        <v>0.1</v>
      </c>
      <c r="I8474" s="98">
        <v>0.19</v>
      </c>
      <c r="J8474" s="97" t="s">
        <v>235</v>
      </c>
      <c r="K8474" s="98">
        <v>36.548459999999999</v>
      </c>
      <c r="L8474" s="98">
        <v>-85.794409999999999</v>
      </c>
      <c r="M8474" s="98" t="s">
        <v>38456</v>
      </c>
      <c r="N8474" s="97" t="s">
        <v>26335</v>
      </c>
      <c r="O8474" s="97" t="s">
        <v>40382</v>
      </c>
      <c r="P8474" s="98">
        <v>4</v>
      </c>
      <c r="Q8474" s="97" t="s">
        <v>34309</v>
      </c>
      <c r="R8474" s="97" t="s">
        <v>25812</v>
      </c>
      <c r="S8474" s="97" t="s">
        <v>26197</v>
      </c>
      <c r="U8474" s="97" t="s">
        <v>26198</v>
      </c>
      <c r="V8474" s="97" t="s">
        <v>26199</v>
      </c>
      <c r="AA8474" s="97" t="str">
        <v>WILSO0.9T0.1CY</v>
      </c>
    </row>
    <row r="8475" spans="1:27" s="97" customFormat="1" ht="15" customHeight="1" x14ac:dyDescent="0.35">
      <c r="A8475" s="311" t="s">
        <v>25150</v>
      </c>
      <c r="B8475" s="311" t="s">
        <v>25149</v>
      </c>
      <c r="C8475" s="311" t="s">
        <v>25151</v>
      </c>
      <c r="D8475" s="311" t="s">
        <v>25152</v>
      </c>
      <c r="E8475" s="311"/>
      <c r="F8475" s="311" t="s">
        <v>29086</v>
      </c>
      <c r="G8475" s="311"/>
      <c r="H8475" s="311">
        <v>0.1</v>
      </c>
      <c r="I8475" s="311">
        <v>1.86</v>
      </c>
      <c r="J8475" s="311" t="s">
        <v>235</v>
      </c>
      <c r="K8475" s="311">
        <v>36.555790000000002</v>
      </c>
      <c r="L8475" s="311">
        <v>-85.781000000000006</v>
      </c>
      <c r="M8475" s="318" t="s">
        <v>38456</v>
      </c>
      <c r="N8475" s="311" t="s">
        <v>26335</v>
      </c>
      <c r="O8475" s="311" t="s">
        <v>42787</v>
      </c>
      <c r="P8475" s="311">
        <v>4</v>
      </c>
      <c r="Q8475" s="311" t="s">
        <v>34309</v>
      </c>
      <c r="R8475" s="311" t="s">
        <v>25812</v>
      </c>
      <c r="S8475" s="311" t="s">
        <v>26197</v>
      </c>
      <c r="T8475" s="311"/>
      <c r="U8475" s="311" t="s">
        <v>26198</v>
      </c>
      <c r="V8475" s="311" t="s">
        <v>26199</v>
      </c>
      <c r="AA8475" s="97" t="str">
        <v>WILSO000.1CY</v>
      </c>
    </row>
    <row r="8476" spans="1:27" s="97" customFormat="1" ht="15" customHeight="1" x14ac:dyDescent="0.35">
      <c r="A8476" s="311" t="s">
        <v>25154</v>
      </c>
      <c r="B8476" s="311" t="s">
        <v>25153</v>
      </c>
      <c r="C8476" s="311" t="s">
        <v>25155</v>
      </c>
      <c r="D8476" s="311" t="s">
        <v>4042</v>
      </c>
      <c r="E8476" s="311"/>
      <c r="F8476" s="311" t="s">
        <v>75</v>
      </c>
      <c r="G8476" s="311"/>
      <c r="H8476" s="311">
        <v>0.2</v>
      </c>
      <c r="I8476" s="311">
        <v>3.88</v>
      </c>
      <c r="J8476" s="311" t="s">
        <v>153</v>
      </c>
      <c r="K8476" s="311">
        <v>36.186667</v>
      </c>
      <c r="L8476" s="311">
        <v>-86.442222000000001</v>
      </c>
      <c r="M8476" s="318" t="s">
        <v>38431</v>
      </c>
      <c r="N8476" s="311" t="s">
        <v>26295</v>
      </c>
      <c r="O8476" s="311" t="s">
        <v>42232</v>
      </c>
      <c r="P8476" s="311">
        <v>4</v>
      </c>
      <c r="Q8476" s="311" t="s">
        <v>34310</v>
      </c>
      <c r="R8476" s="311" t="s">
        <v>25829</v>
      </c>
      <c r="S8476" s="311" t="s">
        <v>26197</v>
      </c>
      <c r="T8476" s="311"/>
      <c r="U8476" s="311" t="s">
        <v>26198</v>
      </c>
      <c r="V8476" s="311" t="s">
        <v>26199</v>
      </c>
      <c r="AA8476" s="97" t="str">
        <v>WILSO000.2WS</v>
      </c>
    </row>
    <row r="8477" spans="1:27" s="97" customFormat="1" ht="15" customHeight="1" x14ac:dyDescent="0.35">
      <c r="A8477" s="97" t="s">
        <v>40515</v>
      </c>
      <c r="B8477" s="97" t="s">
        <v>40516</v>
      </c>
      <c r="C8477" s="97" t="s">
        <v>25151</v>
      </c>
      <c r="D8477" s="97" t="s">
        <v>40517</v>
      </c>
      <c r="F8477" s="97" t="s">
        <v>44</v>
      </c>
      <c r="G8477" s="97" t="s">
        <v>28998</v>
      </c>
      <c r="H8477" s="98">
        <v>0.3</v>
      </c>
      <c r="I8477" s="98">
        <v>1.8</v>
      </c>
      <c r="J8477" s="97" t="s">
        <v>409</v>
      </c>
      <c r="K8477" s="98">
        <v>35.432299999999998</v>
      </c>
      <c r="L8477" s="98">
        <v>-84.4255</v>
      </c>
      <c r="M8477" s="98" t="s">
        <v>38384</v>
      </c>
      <c r="N8477" s="97" t="s">
        <v>26211</v>
      </c>
      <c r="O8477" s="97" t="s">
        <v>39565</v>
      </c>
      <c r="P8477" s="98">
        <v>2</v>
      </c>
      <c r="Q8477" s="97" t="s">
        <v>27602</v>
      </c>
      <c r="R8477" s="97" t="s">
        <v>25825</v>
      </c>
      <c r="S8477" s="97" t="s">
        <v>26197</v>
      </c>
      <c r="U8477" s="97" t="s">
        <v>26198</v>
      </c>
      <c r="V8477" s="97" t="s">
        <v>26204</v>
      </c>
      <c r="AA8477" s="97" t="str">
        <v>WILSO000.3MO</v>
      </c>
    </row>
    <row r="8478" spans="1:27" s="97" customFormat="1" ht="15" customHeight="1" x14ac:dyDescent="0.35">
      <c r="A8478" s="311" t="s">
        <v>25157</v>
      </c>
      <c r="B8478" s="311" t="s">
        <v>25156</v>
      </c>
      <c r="C8478" s="311" t="s">
        <v>25155</v>
      </c>
      <c r="D8478" s="311" t="s">
        <v>25158</v>
      </c>
      <c r="E8478" s="311"/>
      <c r="F8478" s="311" t="s">
        <v>75</v>
      </c>
      <c r="G8478" s="311"/>
      <c r="H8478" s="311">
        <v>0.7</v>
      </c>
      <c r="I8478" s="311">
        <v>15.5</v>
      </c>
      <c r="J8478" s="311" t="s">
        <v>1391</v>
      </c>
      <c r="K8478" s="311">
        <v>35.60033</v>
      </c>
      <c r="L8478" s="311">
        <v>-86.659679999999994</v>
      </c>
      <c r="M8478" s="318" t="s">
        <v>38389</v>
      </c>
      <c r="N8478" s="311" t="s">
        <v>26217</v>
      </c>
      <c r="O8478" s="311" t="s">
        <v>43378</v>
      </c>
      <c r="P8478" s="311">
        <v>4</v>
      </c>
      <c r="Q8478" s="311" t="s">
        <v>34311</v>
      </c>
      <c r="R8478" s="311" t="s">
        <v>25808</v>
      </c>
      <c r="S8478" s="311" t="s">
        <v>26197</v>
      </c>
      <c r="T8478" s="311"/>
      <c r="U8478" s="311" t="s">
        <v>26198</v>
      </c>
      <c r="V8478" s="311" t="s">
        <v>26199</v>
      </c>
      <c r="W8478" s="97" t="s">
        <v>36359</v>
      </c>
      <c r="X8478" s="97" t="s">
        <v>30725</v>
      </c>
      <c r="AA8478" s="97" t="str">
        <v>WILSO000.7ML</v>
      </c>
    </row>
    <row r="8479" spans="1:27" s="97" customFormat="1" ht="15" customHeight="1" x14ac:dyDescent="0.35">
      <c r="A8479" s="97" t="s">
        <v>40518</v>
      </c>
      <c r="B8479" s="97" t="s">
        <v>40519</v>
      </c>
      <c r="C8479" s="97" t="s">
        <v>25151</v>
      </c>
      <c r="D8479" s="97" t="s">
        <v>40520</v>
      </c>
      <c r="F8479" s="97" t="s">
        <v>29086</v>
      </c>
      <c r="H8479" s="98">
        <v>0.8</v>
      </c>
      <c r="I8479" s="98">
        <v>1.2</v>
      </c>
      <c r="J8479" s="97" t="s">
        <v>235</v>
      </c>
      <c r="K8479" s="98">
        <v>36.548690000000001</v>
      </c>
      <c r="L8479" s="98">
        <v>-85.792199999999994</v>
      </c>
      <c r="M8479" s="98" t="s">
        <v>38456</v>
      </c>
      <c r="N8479" s="97" t="s">
        <v>26335</v>
      </c>
      <c r="O8479" s="97" t="s">
        <v>40382</v>
      </c>
      <c r="P8479" s="98">
        <v>4</v>
      </c>
      <c r="Q8479" s="97" t="s">
        <v>34309</v>
      </c>
      <c r="R8479" s="97" t="s">
        <v>25812</v>
      </c>
      <c r="S8479" s="97" t="s">
        <v>26197</v>
      </c>
      <c r="U8479" s="97" t="s">
        <v>26198</v>
      </c>
      <c r="V8479" s="97" t="s">
        <v>26199</v>
      </c>
      <c r="X8479" s="97" t="s">
        <v>40521</v>
      </c>
      <c r="AA8479" s="97" t="str">
        <v>WILSO000.8CY</v>
      </c>
    </row>
    <row r="8480" spans="1:27" s="97" customFormat="1" ht="15" customHeight="1" x14ac:dyDescent="0.35">
      <c r="A8480" s="311" t="s">
        <v>25160</v>
      </c>
      <c r="B8480" s="311" t="s">
        <v>25159</v>
      </c>
      <c r="C8480" s="311" t="s">
        <v>25155</v>
      </c>
      <c r="D8480" s="311" t="s">
        <v>25161</v>
      </c>
      <c r="E8480" s="311"/>
      <c r="F8480" s="311" t="s">
        <v>9</v>
      </c>
      <c r="G8480" s="311"/>
      <c r="H8480" s="311">
        <v>2</v>
      </c>
      <c r="I8480" s="311">
        <v>7.56</v>
      </c>
      <c r="J8480" s="311" t="s">
        <v>10</v>
      </c>
      <c r="K8480" s="311">
        <v>35.23122</v>
      </c>
      <c r="L8480" s="311">
        <v>-88.67886</v>
      </c>
      <c r="M8480" s="318" t="s">
        <v>38377</v>
      </c>
      <c r="N8480" s="311" t="s">
        <v>26200</v>
      </c>
      <c r="O8480" s="311" t="s">
        <v>42483</v>
      </c>
      <c r="P8480" s="311">
        <v>4</v>
      </c>
      <c r="Q8480" s="311" t="s">
        <v>34312</v>
      </c>
      <c r="R8480" s="311" t="s">
        <v>25816</v>
      </c>
      <c r="S8480" s="311" t="s">
        <v>26197</v>
      </c>
      <c r="T8480" s="311"/>
      <c r="U8480" s="311" t="s">
        <v>26198</v>
      </c>
      <c r="V8480" s="311" t="s">
        <v>26199</v>
      </c>
      <c r="AA8480" s="97" t="str">
        <v>WILSO002.0MC</v>
      </c>
    </row>
    <row r="8481" spans="1:27" s="97" customFormat="1" ht="15" customHeight="1" x14ac:dyDescent="0.35">
      <c r="A8481" s="311" t="s">
        <v>25163</v>
      </c>
      <c r="B8481" s="311" t="s">
        <v>25162</v>
      </c>
      <c r="C8481" s="311" t="s">
        <v>25155</v>
      </c>
      <c r="D8481" s="311" t="s">
        <v>25164</v>
      </c>
      <c r="E8481" s="311"/>
      <c r="F8481" s="311" t="s">
        <v>75</v>
      </c>
      <c r="G8481" s="311"/>
      <c r="H8481" s="311">
        <v>2.9</v>
      </c>
      <c r="I8481" s="311">
        <v>11.81</v>
      </c>
      <c r="J8481" s="311" t="s">
        <v>76</v>
      </c>
      <c r="K8481" s="311">
        <v>35.616520000000001</v>
      </c>
      <c r="L8481" s="311">
        <v>-86.641319999999993</v>
      </c>
      <c r="M8481" s="318" t="s">
        <v>38389</v>
      </c>
      <c r="N8481" s="311" t="s">
        <v>26217</v>
      </c>
      <c r="O8481" s="311" t="s">
        <v>43378</v>
      </c>
      <c r="P8481" s="311">
        <v>4</v>
      </c>
      <c r="Q8481" s="311" t="s">
        <v>34311</v>
      </c>
      <c r="R8481" s="311" t="s">
        <v>25808</v>
      </c>
      <c r="S8481" s="311" t="s">
        <v>26197</v>
      </c>
      <c r="T8481" s="311"/>
      <c r="U8481" s="311" t="s">
        <v>26198</v>
      </c>
      <c r="V8481" s="311" t="s">
        <v>26199</v>
      </c>
      <c r="X8481" s="97" t="s">
        <v>31317</v>
      </c>
      <c r="AA8481" s="97" t="str">
        <v>WILSO002.9BE</v>
      </c>
    </row>
    <row r="8482" spans="1:27" s="97" customFormat="1" ht="15" customHeight="1" x14ac:dyDescent="0.35">
      <c r="A8482" s="311" t="s">
        <v>25166</v>
      </c>
      <c r="B8482" s="311" t="s">
        <v>25165</v>
      </c>
      <c r="C8482" s="311" t="s">
        <v>25155</v>
      </c>
      <c r="D8482" s="311" t="s">
        <v>25167</v>
      </c>
      <c r="E8482" s="311"/>
      <c r="F8482" s="311" t="s">
        <v>75</v>
      </c>
      <c r="G8482" s="311"/>
      <c r="H8482" s="311">
        <v>5.2</v>
      </c>
      <c r="I8482" s="311">
        <v>7.43</v>
      </c>
      <c r="J8482" s="311" t="s">
        <v>76</v>
      </c>
      <c r="K8482" s="311">
        <v>35.636380000000003</v>
      </c>
      <c r="L8482" s="311">
        <v>-86.622</v>
      </c>
      <c r="M8482" s="318" t="s">
        <v>38389</v>
      </c>
      <c r="N8482" s="311" t="s">
        <v>26217</v>
      </c>
      <c r="O8482" s="311" t="s">
        <v>43378</v>
      </c>
      <c r="P8482" s="311">
        <v>4</v>
      </c>
      <c r="Q8482" s="311" t="s">
        <v>34311</v>
      </c>
      <c r="R8482" s="311" t="s">
        <v>25808</v>
      </c>
      <c r="S8482" s="311" t="s">
        <v>26197</v>
      </c>
      <c r="T8482" s="311"/>
      <c r="U8482" s="311" t="s">
        <v>26198</v>
      </c>
      <c r="V8482" s="311" t="s">
        <v>26199</v>
      </c>
      <c r="W8482" s="97" t="s">
        <v>25168</v>
      </c>
      <c r="X8482" s="97" t="s">
        <v>36360</v>
      </c>
      <c r="AA8482" s="97" t="str">
        <v>WILSO005.2BE</v>
      </c>
    </row>
    <row r="8483" spans="1:27" s="97" customFormat="1" ht="15" customHeight="1" x14ac:dyDescent="0.35">
      <c r="A8483" s="97" t="s">
        <v>40522</v>
      </c>
      <c r="B8483" s="97" t="s">
        <v>40523</v>
      </c>
      <c r="C8483" s="97" t="s">
        <v>40524</v>
      </c>
      <c r="D8483" s="97" t="s">
        <v>40525</v>
      </c>
      <c r="F8483" s="97" t="s">
        <v>29086</v>
      </c>
      <c r="H8483" s="98">
        <v>0.1</v>
      </c>
      <c r="I8483" s="98">
        <v>0.2</v>
      </c>
      <c r="J8483" s="97" t="s">
        <v>235</v>
      </c>
      <c r="K8483" s="98">
        <v>36.543019999999999</v>
      </c>
      <c r="L8483" s="98">
        <v>-85.798439999999999</v>
      </c>
      <c r="M8483" s="98" t="s">
        <v>38456</v>
      </c>
      <c r="N8483" s="97" t="s">
        <v>26335</v>
      </c>
      <c r="O8483" s="97" t="s">
        <v>40382</v>
      </c>
      <c r="P8483" s="98">
        <v>4</v>
      </c>
      <c r="Q8483" s="97" t="s">
        <v>34309</v>
      </c>
      <c r="R8483" s="97" t="s">
        <v>25812</v>
      </c>
      <c r="S8483" s="97" t="s">
        <v>26197</v>
      </c>
      <c r="U8483" s="97" t="s">
        <v>26198</v>
      </c>
      <c r="V8483" s="97" t="s">
        <v>26199</v>
      </c>
      <c r="X8483" s="97" t="s">
        <v>40526</v>
      </c>
      <c r="AA8483" s="97" t="str">
        <v>WILSO1.3T0.1CY</v>
      </c>
    </row>
    <row r="8484" spans="1:27" s="97" customFormat="1" ht="15" customHeight="1" x14ac:dyDescent="0.35">
      <c r="A8484" s="97" t="s">
        <v>40527</v>
      </c>
      <c r="B8484" s="97" t="s">
        <v>40528</v>
      </c>
      <c r="C8484" s="97" t="s">
        <v>40529</v>
      </c>
      <c r="D8484" s="97" t="s">
        <v>40530</v>
      </c>
      <c r="F8484" s="97" t="s">
        <v>29086</v>
      </c>
      <c r="H8484" s="98">
        <v>0.03</v>
      </c>
      <c r="I8484" s="98">
        <v>0.38</v>
      </c>
      <c r="J8484" s="97" t="s">
        <v>235</v>
      </c>
      <c r="K8484" s="98">
        <v>36.543320000000001</v>
      </c>
      <c r="L8484" s="98">
        <v>-85.798869999999994</v>
      </c>
      <c r="M8484" s="98" t="s">
        <v>38456</v>
      </c>
      <c r="N8484" s="97" t="s">
        <v>26335</v>
      </c>
      <c r="O8484" s="97" t="s">
        <v>40382</v>
      </c>
      <c r="P8484" s="98">
        <v>4</v>
      </c>
      <c r="Q8484" s="97" t="s">
        <v>34309</v>
      </c>
      <c r="R8484" s="97" t="s">
        <v>25812</v>
      </c>
      <c r="S8484" s="97" t="s">
        <v>26197</v>
      </c>
      <c r="U8484" s="97" t="s">
        <v>26198</v>
      </c>
      <c r="V8484" s="97" t="s">
        <v>26199</v>
      </c>
      <c r="X8484" s="97" t="s">
        <v>40531</v>
      </c>
      <c r="AA8484" s="97" t="str">
        <v>WILSO1.3T0.1T0.03CY</v>
      </c>
    </row>
    <row r="8485" spans="1:27" s="97" customFormat="1" ht="15" customHeight="1" x14ac:dyDescent="0.35">
      <c r="A8485" s="97" t="s">
        <v>40532</v>
      </c>
      <c r="B8485" s="97" t="s">
        <v>40533</v>
      </c>
      <c r="C8485" s="97" t="s">
        <v>40513</v>
      </c>
      <c r="D8485" s="97" t="s">
        <v>40534</v>
      </c>
      <c r="F8485" s="97" t="s">
        <v>29086</v>
      </c>
      <c r="H8485" s="98">
        <v>0.3</v>
      </c>
      <c r="I8485" s="98">
        <v>0.06</v>
      </c>
      <c r="J8485" s="97" t="s">
        <v>235</v>
      </c>
      <c r="K8485" s="98">
        <v>36.540109999999999</v>
      </c>
      <c r="L8485" s="98">
        <v>-85.799289999999999</v>
      </c>
      <c r="M8485" s="98" t="s">
        <v>38456</v>
      </c>
      <c r="N8485" s="97" t="s">
        <v>26335</v>
      </c>
      <c r="O8485" s="97" t="s">
        <v>40382</v>
      </c>
      <c r="P8485" s="98">
        <v>4</v>
      </c>
      <c r="Q8485" s="97" t="s">
        <v>34309</v>
      </c>
      <c r="R8485" s="97" t="s">
        <v>25812</v>
      </c>
      <c r="S8485" s="97" t="s">
        <v>26197</v>
      </c>
      <c r="U8485" s="97" t="s">
        <v>26198</v>
      </c>
      <c r="V8485" s="97" t="s">
        <v>26199</v>
      </c>
      <c r="W8485" s="97" t="s">
        <v>40535</v>
      </c>
      <c r="AA8485" s="97" t="str">
        <v>WILSO1.3T0.3CY</v>
      </c>
    </row>
    <row r="8486" spans="1:27" s="97" customFormat="1" ht="15" customHeight="1" x14ac:dyDescent="0.35">
      <c r="A8486" s="311" t="s">
        <v>25170</v>
      </c>
      <c r="B8486" s="311" t="s">
        <v>25169</v>
      </c>
      <c r="C8486" s="311" t="s">
        <v>25171</v>
      </c>
      <c r="D8486" s="311" t="s">
        <v>25172</v>
      </c>
      <c r="E8486" s="311"/>
      <c r="F8486" s="311" t="s">
        <v>29086</v>
      </c>
      <c r="G8486" s="311"/>
      <c r="H8486" s="311">
        <v>0.8</v>
      </c>
      <c r="I8486" s="311">
        <v>28.49</v>
      </c>
      <c r="J8486" s="311" t="s">
        <v>470</v>
      </c>
      <c r="K8486" s="311">
        <v>35.675240000000002</v>
      </c>
      <c r="L8486" s="311">
        <v>-85.976100000000002</v>
      </c>
      <c r="M8486" s="318" t="s">
        <v>38403</v>
      </c>
      <c r="N8486" s="311" t="s">
        <v>26290</v>
      </c>
      <c r="O8486" s="311" t="s">
        <v>42153</v>
      </c>
      <c r="P8486" s="311">
        <v>3</v>
      </c>
      <c r="Q8486" s="311" t="s">
        <v>34313</v>
      </c>
      <c r="R8486" s="311" t="s">
        <v>25812</v>
      </c>
      <c r="S8486" s="311" t="s">
        <v>26197</v>
      </c>
      <c r="T8486" s="311"/>
      <c r="U8486" s="311" t="s">
        <v>26198</v>
      </c>
      <c r="V8486" s="311" t="s">
        <v>26199</v>
      </c>
      <c r="AA8486" s="97" t="str">
        <v>WITTY000.8WA</v>
      </c>
    </row>
    <row r="8487" spans="1:27" s="97" customFormat="1" ht="15" customHeight="1" x14ac:dyDescent="0.35">
      <c r="A8487" s="311" t="s">
        <v>25174</v>
      </c>
      <c r="B8487" s="311" t="s">
        <v>25173</v>
      </c>
      <c r="C8487" s="311" t="s">
        <v>25175</v>
      </c>
      <c r="D8487" s="311" t="s">
        <v>25176</v>
      </c>
      <c r="E8487" s="311"/>
      <c r="F8487" s="311" t="s">
        <v>29086</v>
      </c>
      <c r="G8487" s="311"/>
      <c r="H8487" s="311">
        <v>1.5</v>
      </c>
      <c r="I8487" s="311">
        <v>5.38</v>
      </c>
      <c r="J8487" s="311" t="s">
        <v>253</v>
      </c>
      <c r="K8487" s="311">
        <v>36.540799999999997</v>
      </c>
      <c r="L8487" s="311">
        <v>-86.476399999999998</v>
      </c>
      <c r="M8487" s="318" t="s">
        <v>38456</v>
      </c>
      <c r="N8487" s="311" t="s">
        <v>26335</v>
      </c>
      <c r="O8487" s="311" t="s">
        <v>43270</v>
      </c>
      <c r="P8487" s="311">
        <v>4</v>
      </c>
      <c r="Q8487" s="311" t="s">
        <v>34234</v>
      </c>
      <c r="R8487" s="311" t="s">
        <v>25829</v>
      </c>
      <c r="S8487" s="311" t="s">
        <v>26197</v>
      </c>
      <c r="T8487" s="311"/>
      <c r="U8487" s="311" t="s">
        <v>26198</v>
      </c>
      <c r="V8487" s="311" t="s">
        <v>26199</v>
      </c>
      <c r="W8487" s="97" t="s">
        <v>25177</v>
      </c>
      <c r="X8487" s="97" t="s">
        <v>34425</v>
      </c>
      <c r="AA8487" s="97" t="str">
        <v>WLAKE001.5SR</v>
      </c>
    </row>
    <row r="8488" spans="1:27" s="97" customFormat="1" ht="15" customHeight="1" x14ac:dyDescent="0.35">
      <c r="A8488" s="311" t="s">
        <v>25179</v>
      </c>
      <c r="B8488" s="311" t="s">
        <v>25178</v>
      </c>
      <c r="C8488" s="311" t="s">
        <v>25180</v>
      </c>
      <c r="D8488" s="311" t="s">
        <v>25181</v>
      </c>
      <c r="E8488" s="311"/>
      <c r="F8488" s="311" t="s">
        <v>44</v>
      </c>
      <c r="G8488" s="311"/>
      <c r="H8488" s="311">
        <v>0.8</v>
      </c>
      <c r="I8488" s="311">
        <v>2.25</v>
      </c>
      <c r="J8488" s="311" t="s">
        <v>285</v>
      </c>
      <c r="K8488" s="311">
        <v>35.152479999999997</v>
      </c>
      <c r="L8488" s="311">
        <v>-84.874380000000002</v>
      </c>
      <c r="M8488" s="318" t="s">
        <v>38384</v>
      </c>
      <c r="N8488" s="311" t="s">
        <v>26211</v>
      </c>
      <c r="O8488" s="311" t="s">
        <v>42195</v>
      </c>
      <c r="P8488" s="311">
        <v>2</v>
      </c>
      <c r="Q8488" s="311" t="s">
        <v>28785</v>
      </c>
      <c r="R8488" s="311" t="s">
        <v>25802</v>
      </c>
      <c r="S8488" s="311" t="s">
        <v>26197</v>
      </c>
      <c r="T8488" s="311"/>
      <c r="U8488" s="311" t="s">
        <v>26198</v>
      </c>
      <c r="V8488" s="311" t="s">
        <v>26204</v>
      </c>
      <c r="X8488" s="97" t="s">
        <v>34314</v>
      </c>
      <c r="AA8488" s="97" t="str">
        <v>WMILL000.8BR</v>
      </c>
    </row>
    <row r="8489" spans="1:27" s="97" customFormat="1" ht="15" customHeight="1" x14ac:dyDescent="0.35">
      <c r="A8489" s="311" t="s">
        <v>37653</v>
      </c>
      <c r="B8489" s="311" t="s">
        <v>37654</v>
      </c>
      <c r="C8489" s="311" t="s">
        <v>25180</v>
      </c>
      <c r="D8489" s="311" t="s">
        <v>37655</v>
      </c>
      <c r="E8489" s="311"/>
      <c r="F8489" s="311" t="s">
        <v>28994</v>
      </c>
      <c r="G8489" s="311"/>
      <c r="H8489" s="311">
        <v>1.2</v>
      </c>
      <c r="I8489" s="311">
        <v>0.9</v>
      </c>
      <c r="J8489" s="311" t="s">
        <v>285</v>
      </c>
      <c r="K8489" s="311">
        <v>35.152479999999997</v>
      </c>
      <c r="L8489" s="311">
        <v>-84.874377999999993</v>
      </c>
      <c r="M8489" s="318" t="s">
        <v>38384</v>
      </c>
      <c r="N8489" s="311" t="s">
        <v>26211</v>
      </c>
      <c r="O8489" s="311" t="s">
        <v>39670</v>
      </c>
      <c r="P8489" s="311">
        <v>2</v>
      </c>
      <c r="Q8489" s="311" t="s">
        <v>28785</v>
      </c>
      <c r="R8489" s="311" t="s">
        <v>25802</v>
      </c>
      <c r="S8489" s="311" t="s">
        <v>26197</v>
      </c>
      <c r="T8489" s="311"/>
      <c r="U8489" s="311" t="s">
        <v>26198</v>
      </c>
      <c r="V8489" s="311" t="s">
        <v>26204</v>
      </c>
      <c r="AA8489" s="97" t="str">
        <v>WMILL001.2BR</v>
      </c>
    </row>
    <row r="8490" spans="1:27" s="97" customFormat="1" ht="15" customHeight="1" x14ac:dyDescent="0.35">
      <c r="A8490" s="311" t="s">
        <v>25183</v>
      </c>
      <c r="B8490" s="311" t="s">
        <v>25182</v>
      </c>
      <c r="C8490" s="311" t="s">
        <v>25180</v>
      </c>
      <c r="D8490" s="311" t="s">
        <v>25184</v>
      </c>
      <c r="E8490" s="311"/>
      <c r="F8490" s="311" t="s">
        <v>28994</v>
      </c>
      <c r="G8490" s="311"/>
      <c r="H8490" s="311">
        <v>1.3</v>
      </c>
      <c r="I8490" s="311">
        <v>0.91</v>
      </c>
      <c r="J8490" s="311" t="s">
        <v>285</v>
      </c>
      <c r="K8490" s="311">
        <v>35.152000000000001</v>
      </c>
      <c r="L8490" s="311">
        <v>-84.873699999999999</v>
      </c>
      <c r="M8490" s="318" t="s">
        <v>38384</v>
      </c>
      <c r="N8490" s="311" t="s">
        <v>26211</v>
      </c>
      <c r="O8490" s="311" t="s">
        <v>42195</v>
      </c>
      <c r="P8490" s="311">
        <v>2</v>
      </c>
      <c r="Q8490" s="311" t="s">
        <v>28785</v>
      </c>
      <c r="R8490" s="311" t="s">
        <v>25802</v>
      </c>
      <c r="S8490" s="311" t="s">
        <v>26197</v>
      </c>
      <c r="T8490" s="311"/>
      <c r="U8490" s="311" t="s">
        <v>26198</v>
      </c>
      <c r="V8490" s="311" t="s">
        <v>26204</v>
      </c>
      <c r="W8490" s="97" t="s">
        <v>25185</v>
      </c>
      <c r="X8490" s="97" t="s">
        <v>34315</v>
      </c>
      <c r="AA8490" s="97" t="str">
        <v>WMILL001.3BR</v>
      </c>
    </row>
    <row r="8491" spans="1:27" s="97" customFormat="1" ht="15" customHeight="1" x14ac:dyDescent="0.35">
      <c r="A8491" s="311" t="s">
        <v>25187</v>
      </c>
      <c r="B8491" s="311" t="s">
        <v>25186</v>
      </c>
      <c r="C8491" s="311" t="s">
        <v>25188</v>
      </c>
      <c r="D8491" s="311" t="s">
        <v>25189</v>
      </c>
      <c r="E8491" s="311"/>
      <c r="F8491" s="311" t="s">
        <v>29083</v>
      </c>
      <c r="G8491" s="311"/>
      <c r="H8491" s="311">
        <v>0.1</v>
      </c>
      <c r="I8491" s="311">
        <v>0.63</v>
      </c>
      <c r="J8491" s="311" t="s">
        <v>95</v>
      </c>
      <c r="K8491" s="311">
        <v>35.8977</v>
      </c>
      <c r="L8491" s="311">
        <v>-87.100390000000004</v>
      </c>
      <c r="M8491" s="318" t="s">
        <v>38379</v>
      </c>
      <c r="N8491" s="311" t="s">
        <v>26205</v>
      </c>
      <c r="O8491" s="311" t="s">
        <v>42747</v>
      </c>
      <c r="P8491" s="311">
        <v>1</v>
      </c>
      <c r="Q8491" s="311" t="s">
        <v>31370</v>
      </c>
      <c r="R8491" s="311" t="s">
        <v>25829</v>
      </c>
      <c r="S8491" s="311" t="s">
        <v>26197</v>
      </c>
      <c r="T8491" s="311"/>
      <c r="U8491" s="311" t="s">
        <v>26198</v>
      </c>
      <c r="V8491" s="311" t="s">
        <v>26199</v>
      </c>
      <c r="X8491" s="97" t="s">
        <v>36361</v>
      </c>
      <c r="AA8491" s="97" t="str">
        <v>WOAK000.1WI</v>
      </c>
    </row>
    <row r="8492" spans="1:27" s="97" customFormat="1" ht="15" customHeight="1" x14ac:dyDescent="0.35">
      <c r="A8492" s="311" t="s">
        <v>25194</v>
      </c>
      <c r="B8492" s="311" t="s">
        <v>25193</v>
      </c>
      <c r="C8492" s="311" t="s">
        <v>25188</v>
      </c>
      <c r="D8492" s="311" t="s">
        <v>5321</v>
      </c>
      <c r="E8492" s="311"/>
      <c r="F8492" s="311" t="s">
        <v>29083</v>
      </c>
      <c r="G8492" s="311"/>
      <c r="H8492" s="311">
        <v>1.5</v>
      </c>
      <c r="I8492" s="311">
        <v>0.25</v>
      </c>
      <c r="J8492" s="311" t="s">
        <v>95</v>
      </c>
      <c r="K8492" s="311">
        <v>35.888399999999997</v>
      </c>
      <c r="L8492" s="311">
        <v>-87.105800000000002</v>
      </c>
      <c r="M8492" s="318" t="s">
        <v>38379</v>
      </c>
      <c r="N8492" s="311" t="s">
        <v>26205</v>
      </c>
      <c r="O8492" s="311" t="s">
        <v>42747</v>
      </c>
      <c r="P8492" s="311">
        <v>1</v>
      </c>
      <c r="Q8492" s="311" t="s">
        <v>31370</v>
      </c>
      <c r="R8492" s="311" t="s">
        <v>25829</v>
      </c>
      <c r="S8492" s="311" t="s">
        <v>26197</v>
      </c>
      <c r="T8492" s="311"/>
      <c r="U8492" s="311" t="s">
        <v>26198</v>
      </c>
      <c r="V8492" s="311" t="s">
        <v>26199</v>
      </c>
      <c r="W8492" s="97" t="s">
        <v>25195</v>
      </c>
      <c r="X8492" s="97" t="s">
        <v>34316</v>
      </c>
      <c r="AA8492" s="97" t="str">
        <v>WOAK001.5WI</v>
      </c>
    </row>
    <row r="8493" spans="1:27" s="97" customFormat="1" ht="15" customHeight="1" x14ac:dyDescent="0.35">
      <c r="A8493" s="311" t="s">
        <v>25197</v>
      </c>
      <c r="B8493" s="311" t="s">
        <v>25196</v>
      </c>
      <c r="C8493" s="311" t="s">
        <v>25198</v>
      </c>
      <c r="D8493" s="311" t="s">
        <v>25199</v>
      </c>
      <c r="E8493" s="311"/>
      <c r="F8493" s="311" t="s">
        <v>9</v>
      </c>
      <c r="G8493" s="311"/>
      <c r="H8493" s="311">
        <v>1.7</v>
      </c>
      <c r="I8493" s="311">
        <v>185.5</v>
      </c>
      <c r="J8493" s="311" t="s">
        <v>354</v>
      </c>
      <c r="K8493" s="311">
        <v>35.346899999999998</v>
      </c>
      <c r="L8493" s="311">
        <v>-88.218699999999998</v>
      </c>
      <c r="M8493" s="318" t="s">
        <v>38402</v>
      </c>
      <c r="N8493" s="311" t="s">
        <v>26242</v>
      </c>
      <c r="O8493" s="311" t="s">
        <v>42467</v>
      </c>
      <c r="P8493" s="311">
        <v>3</v>
      </c>
      <c r="Q8493" s="311" t="s">
        <v>34317</v>
      </c>
      <c r="R8493" s="311" t="s">
        <v>25816</v>
      </c>
      <c r="S8493" s="311" t="s">
        <v>26197</v>
      </c>
      <c r="T8493" s="311"/>
      <c r="U8493" s="311" t="s">
        <v>26198</v>
      </c>
      <c r="V8493" s="311" t="s">
        <v>26199</v>
      </c>
      <c r="W8493" s="97" t="s">
        <v>25200</v>
      </c>
      <c r="X8493" s="97" t="s">
        <v>34318</v>
      </c>
      <c r="AA8493" s="97" t="str">
        <v>WOAK001.7HD</v>
      </c>
    </row>
    <row r="8494" spans="1:27" s="97" customFormat="1" ht="15" customHeight="1" x14ac:dyDescent="0.35">
      <c r="A8494" s="311" t="s">
        <v>25202</v>
      </c>
      <c r="B8494" s="311" t="s">
        <v>25201</v>
      </c>
      <c r="C8494" s="311" t="s">
        <v>25192</v>
      </c>
      <c r="D8494" s="311" t="s">
        <v>25203</v>
      </c>
      <c r="E8494" s="311"/>
      <c r="F8494" s="311" t="s">
        <v>29086</v>
      </c>
      <c r="G8494" s="311"/>
      <c r="H8494" s="311">
        <v>3.3</v>
      </c>
      <c r="I8494" s="311">
        <v>25.02</v>
      </c>
      <c r="J8494" s="311" t="s">
        <v>2764</v>
      </c>
      <c r="K8494" s="311">
        <v>36.616667</v>
      </c>
      <c r="L8494" s="311">
        <v>-85.950550000000007</v>
      </c>
      <c r="M8494" s="318" t="s">
        <v>38456</v>
      </c>
      <c r="N8494" s="311" t="s">
        <v>26335</v>
      </c>
      <c r="O8494" s="311" t="s">
        <v>42667</v>
      </c>
      <c r="P8494" s="311">
        <v>4</v>
      </c>
      <c r="Q8494" s="311" t="s">
        <v>34319</v>
      </c>
      <c r="R8494" s="311" t="s">
        <v>25812</v>
      </c>
      <c r="S8494" s="311" t="s">
        <v>26197</v>
      </c>
      <c r="T8494" s="311"/>
      <c r="U8494" s="311" t="s">
        <v>26198</v>
      </c>
      <c r="V8494" s="311" t="s">
        <v>26199</v>
      </c>
      <c r="W8494" s="97" t="s">
        <v>25204</v>
      </c>
      <c r="AA8494" s="97" t="str">
        <v>WOAK003.3MA</v>
      </c>
    </row>
    <row r="8495" spans="1:27" s="97" customFormat="1" ht="15" customHeight="1" x14ac:dyDescent="0.35">
      <c r="A8495" s="311" t="s">
        <v>25206</v>
      </c>
      <c r="B8495" s="311" t="s">
        <v>25205</v>
      </c>
      <c r="C8495" s="311" t="s">
        <v>25192</v>
      </c>
      <c r="D8495" s="311" t="s">
        <v>25207</v>
      </c>
      <c r="E8495" s="311"/>
      <c r="F8495" s="311" t="s">
        <v>27</v>
      </c>
      <c r="G8495" s="311"/>
      <c r="H8495" s="311">
        <v>4.5</v>
      </c>
      <c r="I8495" s="311">
        <v>0.81</v>
      </c>
      <c r="J8495" s="311" t="s">
        <v>7690</v>
      </c>
      <c r="K8495" s="311">
        <v>36.507129999999997</v>
      </c>
      <c r="L8495" s="311">
        <v>-88.296009999999995</v>
      </c>
      <c r="M8495" s="318" t="s">
        <v>38984</v>
      </c>
      <c r="N8495" s="311" t="s">
        <v>26957</v>
      </c>
      <c r="O8495" s="311" t="s">
        <v>42857</v>
      </c>
      <c r="P8495" s="311">
        <v>3</v>
      </c>
      <c r="Q8495" s="311" t="s">
        <v>28787</v>
      </c>
      <c r="R8495" s="311" t="s">
        <v>25816</v>
      </c>
      <c r="S8495" s="311" t="s">
        <v>26339</v>
      </c>
      <c r="T8495" s="311"/>
      <c r="U8495" s="311" t="s">
        <v>26198</v>
      </c>
      <c r="V8495" s="311" t="s">
        <v>26199</v>
      </c>
      <c r="W8495" s="97" t="s">
        <v>25208</v>
      </c>
      <c r="X8495" s="97" t="s">
        <v>34320</v>
      </c>
      <c r="AA8495" s="97" t="str">
        <v>WOAK004.5_KY</v>
      </c>
    </row>
    <row r="8496" spans="1:27" s="97" customFormat="1" ht="15" customHeight="1" x14ac:dyDescent="0.35">
      <c r="A8496" s="311" t="s">
        <v>25210</v>
      </c>
      <c r="B8496" s="311" t="s">
        <v>25209</v>
      </c>
      <c r="C8496" s="311" t="s">
        <v>25192</v>
      </c>
      <c r="D8496" s="311" t="s">
        <v>25211</v>
      </c>
      <c r="E8496" s="311"/>
      <c r="F8496" s="311" t="s">
        <v>58</v>
      </c>
      <c r="G8496" s="311"/>
      <c r="H8496" s="311">
        <v>5.7</v>
      </c>
      <c r="I8496" s="311">
        <v>98.04</v>
      </c>
      <c r="J8496" s="311" t="s">
        <v>775</v>
      </c>
      <c r="K8496" s="311">
        <v>36.353400000000001</v>
      </c>
      <c r="L8496" s="311">
        <v>-84.6905</v>
      </c>
      <c r="M8496" s="318" t="s">
        <v>38426</v>
      </c>
      <c r="N8496" s="311" t="s">
        <v>26325</v>
      </c>
      <c r="O8496" s="311" t="s">
        <v>42184</v>
      </c>
      <c r="P8496" s="311">
        <v>4</v>
      </c>
      <c r="Q8496" s="311" t="s">
        <v>28788</v>
      </c>
      <c r="R8496" s="311" t="s">
        <v>25825</v>
      </c>
      <c r="S8496" s="311" t="s">
        <v>26197</v>
      </c>
      <c r="T8496" s="311"/>
      <c r="U8496" s="311" t="s">
        <v>26198</v>
      </c>
      <c r="V8496" s="311" t="s">
        <v>26204</v>
      </c>
      <c r="AA8496" s="97" t="str">
        <v>WOAK005.7MG</v>
      </c>
    </row>
    <row r="8497" spans="1:27" s="97" customFormat="1" ht="15" customHeight="1" x14ac:dyDescent="0.35">
      <c r="A8497" s="311" t="s">
        <v>25213</v>
      </c>
      <c r="B8497" s="311" t="s">
        <v>25212</v>
      </c>
      <c r="C8497" s="311" t="s">
        <v>25192</v>
      </c>
      <c r="D8497" s="311" t="s">
        <v>25214</v>
      </c>
      <c r="E8497" s="311"/>
      <c r="F8497" s="311" t="s">
        <v>29086</v>
      </c>
      <c r="G8497" s="311"/>
      <c r="H8497" s="311">
        <v>6.3</v>
      </c>
      <c r="I8497" s="311">
        <v>20.350000000000001</v>
      </c>
      <c r="J8497" s="311" t="s">
        <v>2764</v>
      </c>
      <c r="K8497" s="311">
        <v>36.593330000000002</v>
      </c>
      <c r="L8497" s="311">
        <v>-85.977778000000001</v>
      </c>
      <c r="M8497" s="318" t="s">
        <v>38456</v>
      </c>
      <c r="N8497" s="311" t="s">
        <v>26335</v>
      </c>
      <c r="O8497" s="311" t="s">
        <v>42667</v>
      </c>
      <c r="P8497" s="311">
        <v>4</v>
      </c>
      <c r="Q8497" s="311" t="s">
        <v>34319</v>
      </c>
      <c r="R8497" s="311" t="s">
        <v>25812</v>
      </c>
      <c r="S8497" s="311" t="s">
        <v>26197</v>
      </c>
      <c r="T8497" s="311"/>
      <c r="U8497" s="311" t="s">
        <v>26198</v>
      </c>
      <c r="V8497" s="311" t="s">
        <v>26199</v>
      </c>
      <c r="AA8497" s="97" t="str">
        <v>WOAK006.3MA</v>
      </c>
    </row>
    <row r="8498" spans="1:27" s="97" customFormat="1" ht="15" customHeight="1" x14ac:dyDescent="0.35">
      <c r="A8498" s="97" t="s">
        <v>40536</v>
      </c>
      <c r="B8498" s="97" t="s">
        <v>40537</v>
      </c>
      <c r="C8498" s="97" t="s">
        <v>25192</v>
      </c>
      <c r="D8498" s="97" t="s">
        <v>40538</v>
      </c>
      <c r="F8498" s="97" t="s">
        <v>9</v>
      </c>
      <c r="H8498" s="98">
        <v>7.9</v>
      </c>
      <c r="I8498" s="98">
        <v>132</v>
      </c>
      <c r="J8498" s="97" t="s">
        <v>354</v>
      </c>
      <c r="K8498" s="98">
        <v>35.341589999999997</v>
      </c>
      <c r="L8498" s="98">
        <v>-88.262</v>
      </c>
      <c r="M8498" s="98" t="s">
        <v>38402</v>
      </c>
      <c r="N8498" s="97" t="s">
        <v>26242</v>
      </c>
      <c r="O8498" s="97" t="s">
        <v>40539</v>
      </c>
      <c r="P8498" s="98">
        <v>3</v>
      </c>
      <c r="Q8498" s="97" t="s">
        <v>34317</v>
      </c>
      <c r="R8498" s="97" t="s">
        <v>25816</v>
      </c>
      <c r="S8498" s="97" t="s">
        <v>26197</v>
      </c>
      <c r="U8498" s="97" t="s">
        <v>26198</v>
      </c>
      <c r="V8498" s="97" t="s">
        <v>26199</v>
      </c>
      <c r="X8498" s="97" t="s">
        <v>40540</v>
      </c>
      <c r="AA8498" s="97" t="str">
        <v>WOAK007.9HD</v>
      </c>
    </row>
    <row r="8499" spans="1:27" s="97" customFormat="1" ht="15" customHeight="1" x14ac:dyDescent="0.35">
      <c r="A8499" s="311" t="s">
        <v>25216</v>
      </c>
      <c r="B8499" s="311" t="s">
        <v>25215</v>
      </c>
      <c r="C8499" s="311" t="s">
        <v>25192</v>
      </c>
      <c r="D8499" s="311" t="s">
        <v>25217</v>
      </c>
      <c r="E8499" s="311"/>
      <c r="F8499" s="311" t="s">
        <v>29086</v>
      </c>
      <c r="G8499" s="311"/>
      <c r="H8499" s="311">
        <v>11.5</v>
      </c>
      <c r="I8499" s="311">
        <v>8.8800000000000008</v>
      </c>
      <c r="J8499" s="311" t="s">
        <v>2764</v>
      </c>
      <c r="K8499" s="311">
        <v>36.53472</v>
      </c>
      <c r="L8499" s="311">
        <v>-85.993880000000004</v>
      </c>
      <c r="M8499" s="318" t="s">
        <v>38456</v>
      </c>
      <c r="N8499" s="311" t="s">
        <v>26335</v>
      </c>
      <c r="O8499" s="311" t="s">
        <v>42667</v>
      </c>
      <c r="P8499" s="311">
        <v>4</v>
      </c>
      <c r="Q8499" s="311" t="s">
        <v>34321</v>
      </c>
      <c r="R8499" s="311" t="s">
        <v>25812</v>
      </c>
      <c r="S8499" s="311" t="s">
        <v>26197</v>
      </c>
      <c r="T8499" s="311"/>
      <c r="U8499" s="311" t="s">
        <v>26198</v>
      </c>
      <c r="V8499" s="311" t="s">
        <v>26199</v>
      </c>
      <c r="W8499" s="97" t="s">
        <v>25218</v>
      </c>
      <c r="X8499" s="97" t="s">
        <v>36362</v>
      </c>
      <c r="AA8499" s="97" t="str">
        <v>WOAK011.5MA</v>
      </c>
    </row>
    <row r="8500" spans="1:27" s="97" customFormat="1" ht="15" customHeight="1" x14ac:dyDescent="0.35">
      <c r="A8500" s="311" t="s">
        <v>25220</v>
      </c>
      <c r="B8500" s="311" t="s">
        <v>25219</v>
      </c>
      <c r="C8500" s="311" t="s">
        <v>25192</v>
      </c>
      <c r="D8500" s="311" t="s">
        <v>25221</v>
      </c>
      <c r="E8500" s="311"/>
      <c r="F8500" s="311" t="s">
        <v>29086</v>
      </c>
      <c r="G8500" s="311"/>
      <c r="H8500" s="311">
        <v>11.8</v>
      </c>
      <c r="I8500" s="311">
        <v>5.18</v>
      </c>
      <c r="J8500" s="311" t="s">
        <v>2764</v>
      </c>
      <c r="K8500" s="311">
        <v>36.531939999999999</v>
      </c>
      <c r="L8500" s="311">
        <v>-85.992500000000007</v>
      </c>
      <c r="M8500" s="318" t="s">
        <v>38456</v>
      </c>
      <c r="N8500" s="311" t="s">
        <v>26335</v>
      </c>
      <c r="O8500" s="311" t="s">
        <v>42667</v>
      </c>
      <c r="P8500" s="311">
        <v>4</v>
      </c>
      <c r="Q8500" s="311" t="s">
        <v>34321</v>
      </c>
      <c r="R8500" s="311" t="s">
        <v>25812</v>
      </c>
      <c r="S8500" s="311" t="s">
        <v>26197</v>
      </c>
      <c r="T8500" s="311"/>
      <c r="U8500" s="311" t="s">
        <v>26198</v>
      </c>
      <c r="V8500" s="311" t="s">
        <v>26199</v>
      </c>
      <c r="W8500" s="97" t="s">
        <v>25222</v>
      </c>
      <c r="X8500" s="97" t="s">
        <v>34322</v>
      </c>
      <c r="AA8500" s="97" t="str">
        <v>WOAK011.8MA</v>
      </c>
    </row>
    <row r="8501" spans="1:27" s="97" customFormat="1" ht="15" customHeight="1" x14ac:dyDescent="0.35">
      <c r="A8501" s="311" t="s">
        <v>25224</v>
      </c>
      <c r="B8501" s="311" t="s">
        <v>25223</v>
      </c>
      <c r="C8501" s="311" t="s">
        <v>25192</v>
      </c>
      <c r="D8501" s="311" t="s">
        <v>5581</v>
      </c>
      <c r="E8501" s="311"/>
      <c r="F8501" s="311" t="s">
        <v>9</v>
      </c>
      <c r="G8501" s="311"/>
      <c r="H8501" s="311">
        <v>14.1</v>
      </c>
      <c r="I8501" s="311">
        <v>49.11</v>
      </c>
      <c r="J8501" s="311" t="s">
        <v>10</v>
      </c>
      <c r="K8501" s="311">
        <v>35.36298</v>
      </c>
      <c r="L8501" s="311">
        <v>-88.366209999999995</v>
      </c>
      <c r="M8501" s="318" t="s">
        <v>38402</v>
      </c>
      <c r="N8501" s="311" t="s">
        <v>26242</v>
      </c>
      <c r="O8501" s="311" t="s">
        <v>43375</v>
      </c>
      <c r="P8501" s="311">
        <v>3</v>
      </c>
      <c r="Q8501" s="311" t="s">
        <v>34323</v>
      </c>
      <c r="R8501" s="311" t="s">
        <v>25816</v>
      </c>
      <c r="S8501" s="311" t="s">
        <v>26197</v>
      </c>
      <c r="T8501" s="311"/>
      <c r="U8501" s="311" t="s">
        <v>26198</v>
      </c>
      <c r="V8501" s="311" t="s">
        <v>26199</v>
      </c>
      <c r="W8501" s="97" t="s">
        <v>36363</v>
      </c>
      <c r="X8501" s="97" t="s">
        <v>34324</v>
      </c>
      <c r="AA8501" s="97" t="str">
        <v>WOAK014.1MC</v>
      </c>
    </row>
    <row r="8502" spans="1:27" s="97" customFormat="1" ht="15" customHeight="1" x14ac:dyDescent="0.35">
      <c r="A8502" s="311" t="s">
        <v>25226</v>
      </c>
      <c r="B8502" s="311" t="s">
        <v>25225</v>
      </c>
      <c r="C8502" s="311" t="s">
        <v>25192</v>
      </c>
      <c r="D8502" s="311" t="s">
        <v>25227</v>
      </c>
      <c r="E8502" s="311"/>
      <c r="F8502" s="311" t="s">
        <v>9</v>
      </c>
      <c r="G8502" s="311"/>
      <c r="H8502" s="311">
        <v>15.4</v>
      </c>
      <c r="I8502" s="311">
        <v>46.6</v>
      </c>
      <c r="J8502" s="311" t="s">
        <v>10</v>
      </c>
      <c r="K8502" s="311">
        <v>35.372630000000001</v>
      </c>
      <c r="L8502" s="311">
        <v>-88.384839999999997</v>
      </c>
      <c r="M8502" s="318" t="s">
        <v>38402</v>
      </c>
      <c r="N8502" s="311" t="s">
        <v>26242</v>
      </c>
      <c r="O8502" s="311" t="s">
        <v>43375</v>
      </c>
      <c r="P8502" s="311">
        <v>3</v>
      </c>
      <c r="Q8502" s="311" t="s">
        <v>34323</v>
      </c>
      <c r="R8502" s="311" t="s">
        <v>25816</v>
      </c>
      <c r="S8502" s="311" t="s">
        <v>26197</v>
      </c>
      <c r="T8502" s="311"/>
      <c r="U8502" s="311" t="s">
        <v>26198</v>
      </c>
      <c r="V8502" s="311" t="s">
        <v>26199</v>
      </c>
      <c r="W8502" s="97" t="s">
        <v>25228</v>
      </c>
      <c r="X8502" s="97" t="s">
        <v>34324</v>
      </c>
      <c r="AA8502" s="97" t="str">
        <v>WOAK015.4MC</v>
      </c>
    </row>
    <row r="8503" spans="1:27" s="97" customFormat="1" ht="15" customHeight="1" x14ac:dyDescent="0.35">
      <c r="A8503" s="311" t="s">
        <v>25230</v>
      </c>
      <c r="B8503" s="311" t="s">
        <v>25229</v>
      </c>
      <c r="C8503" s="311" t="s">
        <v>25192</v>
      </c>
      <c r="D8503" s="311" t="s">
        <v>25231</v>
      </c>
      <c r="E8503" s="311"/>
      <c r="F8503" s="311" t="s">
        <v>58</v>
      </c>
      <c r="G8503" s="311"/>
      <c r="H8503" s="311">
        <v>15.7</v>
      </c>
      <c r="I8503" s="311">
        <v>21.43</v>
      </c>
      <c r="J8503" s="311" t="s">
        <v>775</v>
      </c>
      <c r="K8503" s="311">
        <v>36.281399999999998</v>
      </c>
      <c r="L8503" s="311">
        <v>-84.682500000000005</v>
      </c>
      <c r="M8503" s="318" t="s">
        <v>38426</v>
      </c>
      <c r="N8503" s="311" t="s">
        <v>26325</v>
      </c>
      <c r="O8503" s="311" t="s">
        <v>42184</v>
      </c>
      <c r="P8503" s="311">
        <v>4</v>
      </c>
      <c r="Q8503" s="311" t="s">
        <v>34325</v>
      </c>
      <c r="R8503" s="311" t="s">
        <v>25825</v>
      </c>
      <c r="S8503" s="311" t="s">
        <v>26197</v>
      </c>
      <c r="T8503" s="311"/>
      <c r="U8503" s="311" t="s">
        <v>26198</v>
      </c>
      <c r="V8503" s="311" t="s">
        <v>26204</v>
      </c>
      <c r="AA8503" s="97" t="str">
        <v>WOAK015.7MG</v>
      </c>
    </row>
    <row r="8504" spans="1:27" s="97" customFormat="1" ht="15" customHeight="1" x14ac:dyDescent="0.35">
      <c r="A8504" s="311" t="s">
        <v>25233</v>
      </c>
      <c r="B8504" s="311" t="s">
        <v>25232</v>
      </c>
      <c r="C8504" s="311" t="s">
        <v>25192</v>
      </c>
      <c r="D8504" s="311" t="s">
        <v>25234</v>
      </c>
      <c r="E8504" s="311"/>
      <c r="F8504" s="311" t="s">
        <v>9</v>
      </c>
      <c r="G8504" s="311"/>
      <c r="H8504" s="311">
        <v>20.100000000000001</v>
      </c>
      <c r="I8504" s="311">
        <v>7.44</v>
      </c>
      <c r="J8504" s="311" t="s">
        <v>10</v>
      </c>
      <c r="K8504" s="311">
        <v>35.361269999999998</v>
      </c>
      <c r="L8504" s="311">
        <v>-88.45402</v>
      </c>
      <c r="M8504" s="318" t="s">
        <v>38402</v>
      </c>
      <c r="N8504" s="311" t="s">
        <v>26242</v>
      </c>
      <c r="O8504" s="311" t="s">
        <v>43375</v>
      </c>
      <c r="P8504" s="311">
        <v>3</v>
      </c>
      <c r="Q8504" s="311" t="s">
        <v>34323</v>
      </c>
      <c r="R8504" s="311" t="s">
        <v>25816</v>
      </c>
      <c r="S8504" s="311" t="s">
        <v>26197</v>
      </c>
      <c r="T8504" s="311"/>
      <c r="U8504" s="311" t="s">
        <v>26198</v>
      </c>
      <c r="V8504" s="311" t="s">
        <v>26199</v>
      </c>
      <c r="W8504" s="97" t="s">
        <v>25235</v>
      </c>
      <c r="X8504" s="97" t="s">
        <v>34324</v>
      </c>
      <c r="AA8504" s="97" t="str">
        <v>WOAK020.1MC</v>
      </c>
    </row>
    <row r="8505" spans="1:27" s="97" customFormat="1" ht="15" customHeight="1" x14ac:dyDescent="0.35">
      <c r="A8505" s="311" t="s">
        <v>41927</v>
      </c>
      <c r="B8505" s="311" t="s">
        <v>25190</v>
      </c>
      <c r="C8505" s="311" t="s">
        <v>41928</v>
      </c>
      <c r="D8505" s="311" t="s">
        <v>41929</v>
      </c>
      <c r="E8505" s="311"/>
      <c r="F8505" s="311" t="s">
        <v>29010</v>
      </c>
      <c r="G8505" s="311"/>
      <c r="H8505" s="311">
        <v>0.7</v>
      </c>
      <c r="I8505" s="311">
        <v>1.43</v>
      </c>
      <c r="J8505" s="311" t="s">
        <v>1237</v>
      </c>
      <c r="K8505" s="311">
        <v>36.526000000000003</v>
      </c>
      <c r="L8505" s="311">
        <v>-84.049800000000005</v>
      </c>
      <c r="M8505" s="318" t="s">
        <v>38417</v>
      </c>
      <c r="N8505" s="311" t="s">
        <v>26260</v>
      </c>
      <c r="O8505" s="311" t="s">
        <v>41930</v>
      </c>
      <c r="P8505" s="311">
        <v>4</v>
      </c>
      <c r="Q8505" s="311" t="s">
        <v>28786</v>
      </c>
      <c r="R8505" s="311" t="s">
        <v>25825</v>
      </c>
      <c r="S8505" s="311" t="s">
        <v>26197</v>
      </c>
      <c r="T8505" s="311"/>
      <c r="U8505" s="311" t="s">
        <v>26198</v>
      </c>
      <c r="V8505" s="311" t="s">
        <v>26204</v>
      </c>
      <c r="W8505" s="97" t="s">
        <v>25191</v>
      </c>
      <c r="X8505" s="97" t="s">
        <v>41931</v>
      </c>
      <c r="AA8505" s="97" t="str">
        <v>WOAK1.4T0.5CA</v>
      </c>
    </row>
    <row r="8506" spans="1:27" s="97" customFormat="1" ht="15" customHeight="1" x14ac:dyDescent="0.35">
      <c r="A8506" s="311" t="s">
        <v>29419</v>
      </c>
      <c r="B8506" s="311" t="s">
        <v>8533</v>
      </c>
      <c r="C8506" s="311" t="s">
        <v>7554</v>
      </c>
      <c r="D8506" s="311" t="s">
        <v>8535</v>
      </c>
      <c r="E8506" s="311" t="s">
        <v>26424</v>
      </c>
      <c r="F8506" s="311" t="s">
        <v>28983</v>
      </c>
      <c r="G8506" s="311"/>
      <c r="H8506" s="311">
        <v>0.1</v>
      </c>
      <c r="I8506" s="311">
        <v>0.85</v>
      </c>
      <c r="J8506" s="311" t="s">
        <v>15</v>
      </c>
      <c r="K8506" s="311">
        <v>35.692439999999998</v>
      </c>
      <c r="L8506" s="311">
        <v>-83.845979999999997</v>
      </c>
      <c r="M8506" s="318" t="s">
        <v>38415</v>
      </c>
      <c r="N8506" s="311" t="s">
        <v>26602</v>
      </c>
      <c r="O8506" s="311" t="s">
        <v>42729</v>
      </c>
      <c r="P8506" s="311">
        <v>2</v>
      </c>
      <c r="Q8506" s="311" t="s">
        <v>34326</v>
      </c>
      <c r="R8506" s="311" t="s">
        <v>25825</v>
      </c>
      <c r="S8506" s="311" t="s">
        <v>26197</v>
      </c>
      <c r="T8506" s="311"/>
      <c r="U8506" s="311" t="s">
        <v>26198</v>
      </c>
      <c r="V8506" s="311" t="s">
        <v>26204</v>
      </c>
      <c r="W8506" s="97" t="s">
        <v>8534</v>
      </c>
      <c r="X8506" s="97" t="s">
        <v>36364</v>
      </c>
      <c r="AA8506" s="97" t="str">
        <v>WOLF000.1BT</v>
      </c>
    </row>
    <row r="8507" spans="1:27" s="97" customFormat="1" ht="15" customHeight="1" x14ac:dyDescent="0.35">
      <c r="A8507" s="311" t="s">
        <v>25237</v>
      </c>
      <c r="B8507" s="311" t="s">
        <v>25236</v>
      </c>
      <c r="C8507" s="311" t="s">
        <v>7554</v>
      </c>
      <c r="D8507" s="311" t="s">
        <v>25238</v>
      </c>
      <c r="E8507" s="311"/>
      <c r="F8507" s="311" t="s">
        <v>58</v>
      </c>
      <c r="G8507" s="311"/>
      <c r="H8507" s="311">
        <v>0.1</v>
      </c>
      <c r="I8507" s="311">
        <v>1.33</v>
      </c>
      <c r="J8507" s="311" t="s">
        <v>766</v>
      </c>
      <c r="K8507" s="311">
        <v>35.286099999999998</v>
      </c>
      <c r="L8507" s="311">
        <v>-85.204509999999999</v>
      </c>
      <c r="M8507" s="318" t="s">
        <v>38386</v>
      </c>
      <c r="N8507" s="311" t="s">
        <v>29084</v>
      </c>
      <c r="O8507" s="311" t="s">
        <v>42167</v>
      </c>
      <c r="P8507" s="311">
        <v>3</v>
      </c>
      <c r="Q8507" s="311" t="s">
        <v>28789</v>
      </c>
      <c r="R8507" s="311" t="s">
        <v>25802</v>
      </c>
      <c r="S8507" s="311" t="s">
        <v>26197</v>
      </c>
      <c r="T8507" s="311"/>
      <c r="U8507" s="311" t="s">
        <v>26198</v>
      </c>
      <c r="V8507" s="311" t="s">
        <v>26204</v>
      </c>
      <c r="AA8507" s="97" t="str">
        <v>WOLF000.1HM</v>
      </c>
    </row>
    <row r="8508" spans="1:27" s="97" customFormat="1" ht="15" customHeight="1" x14ac:dyDescent="0.35">
      <c r="A8508" s="311" t="s">
        <v>25240</v>
      </c>
      <c r="B8508" s="311" t="s">
        <v>25239</v>
      </c>
      <c r="C8508" s="311" t="s">
        <v>25241</v>
      </c>
      <c r="D8508" s="311" t="s">
        <v>25242</v>
      </c>
      <c r="E8508" s="311"/>
      <c r="F8508" s="311" t="s">
        <v>28983</v>
      </c>
      <c r="G8508" s="311"/>
      <c r="H8508" s="311">
        <v>0.2</v>
      </c>
      <c r="I8508" s="311">
        <v>0.79</v>
      </c>
      <c r="J8508" s="311" t="s">
        <v>15</v>
      </c>
      <c r="K8508" s="311">
        <v>35.693710000000003</v>
      </c>
      <c r="L8508" s="311">
        <v>-83.84939</v>
      </c>
      <c r="M8508" s="318" t="s">
        <v>38415</v>
      </c>
      <c r="N8508" s="311" t="s">
        <v>26602</v>
      </c>
      <c r="O8508" s="311" t="s">
        <v>42729</v>
      </c>
      <c r="P8508" s="311">
        <v>2</v>
      </c>
      <c r="Q8508" s="311" t="s">
        <v>34326</v>
      </c>
      <c r="R8508" s="311" t="s">
        <v>25825</v>
      </c>
      <c r="S8508" s="311" t="s">
        <v>26197</v>
      </c>
      <c r="T8508" s="311"/>
      <c r="U8508" s="311" t="s">
        <v>26198</v>
      </c>
      <c r="V8508" s="311" t="s">
        <v>26204</v>
      </c>
      <c r="AA8508" s="97" t="str">
        <v>WOLF000.2BT</v>
      </c>
    </row>
    <row r="8509" spans="1:27" s="97" customFormat="1" ht="15" customHeight="1" x14ac:dyDescent="0.35">
      <c r="A8509" s="311" t="s">
        <v>25244</v>
      </c>
      <c r="B8509" s="311" t="s">
        <v>25243</v>
      </c>
      <c r="C8509" s="311" t="s">
        <v>7554</v>
      </c>
      <c r="D8509" s="311" t="s">
        <v>25245</v>
      </c>
      <c r="E8509" s="311"/>
      <c r="F8509" s="311" t="s">
        <v>28994</v>
      </c>
      <c r="G8509" s="311"/>
      <c r="H8509" s="311">
        <v>0.2</v>
      </c>
      <c r="I8509" s="311">
        <v>1.49</v>
      </c>
      <c r="J8509" s="311" t="s">
        <v>64</v>
      </c>
      <c r="K8509" s="311">
        <v>36.153399999999998</v>
      </c>
      <c r="L8509" s="311">
        <v>-83.058899999999994</v>
      </c>
      <c r="M8509" s="318" t="s">
        <v>38387</v>
      </c>
      <c r="N8509" s="311" t="s">
        <v>26214</v>
      </c>
      <c r="O8509" s="311" t="s">
        <v>42189</v>
      </c>
      <c r="P8509" s="311">
        <v>5</v>
      </c>
      <c r="Q8509" s="311" t="s">
        <v>28790</v>
      </c>
      <c r="R8509" s="311" t="s">
        <v>25821</v>
      </c>
      <c r="S8509" s="311" t="s">
        <v>26197</v>
      </c>
      <c r="T8509" s="311"/>
      <c r="U8509" s="311" t="s">
        <v>26198</v>
      </c>
      <c r="V8509" s="311" t="s">
        <v>26204</v>
      </c>
      <c r="X8509" s="97" t="s">
        <v>34327</v>
      </c>
      <c r="AA8509" s="97" t="str">
        <v>WOLF000.2GE</v>
      </c>
    </row>
    <row r="8510" spans="1:27" s="97" customFormat="1" ht="15" customHeight="1" x14ac:dyDescent="0.35">
      <c r="A8510" s="311" t="s">
        <v>25247</v>
      </c>
      <c r="B8510" s="311" t="s">
        <v>25246</v>
      </c>
      <c r="C8510" s="311" t="s">
        <v>7554</v>
      </c>
      <c r="D8510" s="311" t="s">
        <v>25248</v>
      </c>
      <c r="E8510" s="311"/>
      <c r="F8510" s="311" t="s">
        <v>27</v>
      </c>
      <c r="G8510" s="311"/>
      <c r="H8510" s="311">
        <v>0.3</v>
      </c>
      <c r="I8510" s="311">
        <v>4.0199999999999996</v>
      </c>
      <c r="J8510" s="311" t="s">
        <v>619</v>
      </c>
      <c r="K8510" s="311">
        <v>36.424770000000002</v>
      </c>
      <c r="L8510" s="311">
        <v>-88.877030000000005</v>
      </c>
      <c r="M8510" s="318" t="s">
        <v>38448</v>
      </c>
      <c r="N8510" s="311" t="s">
        <v>619</v>
      </c>
      <c r="O8510" s="311" t="s">
        <v>42318</v>
      </c>
      <c r="P8510" s="311">
        <v>5</v>
      </c>
      <c r="Q8510" s="311" t="s">
        <v>28791</v>
      </c>
      <c r="R8510" s="311" t="s">
        <v>25816</v>
      </c>
      <c r="S8510" s="311" t="s">
        <v>26197</v>
      </c>
      <c r="T8510" s="311"/>
      <c r="U8510" s="311" t="s">
        <v>26198</v>
      </c>
      <c r="V8510" s="311" t="s">
        <v>26199</v>
      </c>
      <c r="X8510" s="97" t="s">
        <v>36365</v>
      </c>
      <c r="AA8510" s="97" t="str">
        <v>WOLF000.3OB</v>
      </c>
    </row>
    <row r="8511" spans="1:27" s="97" customFormat="1" ht="15" customHeight="1" x14ac:dyDescent="0.35">
      <c r="A8511" s="311" t="s">
        <v>25250</v>
      </c>
      <c r="B8511" s="311" t="s">
        <v>25249</v>
      </c>
      <c r="C8511" s="311" t="s">
        <v>7554</v>
      </c>
      <c r="D8511" s="311" t="s">
        <v>25251</v>
      </c>
      <c r="E8511" s="311" t="s">
        <v>25762</v>
      </c>
      <c r="F8511" s="311" t="s">
        <v>28985</v>
      </c>
      <c r="G8511" s="311"/>
      <c r="H8511" s="311">
        <v>0.4</v>
      </c>
      <c r="I8511" s="311">
        <v>11</v>
      </c>
      <c r="J8511" s="311" t="s">
        <v>346</v>
      </c>
      <c r="K8511" s="311">
        <v>35.922420000000002</v>
      </c>
      <c r="L8511" s="311">
        <v>-82.945599999999999</v>
      </c>
      <c r="M8511" s="318" t="s">
        <v>38421</v>
      </c>
      <c r="N8511" s="311" t="s">
        <v>26264</v>
      </c>
      <c r="O8511" s="311" t="s">
        <v>43044</v>
      </c>
      <c r="P8511" s="311">
        <v>5</v>
      </c>
      <c r="Q8511" s="311" t="s">
        <v>28792</v>
      </c>
      <c r="R8511" s="311" t="s">
        <v>25825</v>
      </c>
      <c r="S8511" s="311" t="s">
        <v>26197</v>
      </c>
      <c r="T8511" s="311"/>
      <c r="U8511" s="311" t="s">
        <v>26198</v>
      </c>
      <c r="V8511" s="311" t="s">
        <v>26204</v>
      </c>
      <c r="W8511" s="97" t="s">
        <v>43376</v>
      </c>
      <c r="X8511" s="97" t="s">
        <v>43377</v>
      </c>
      <c r="AA8511" s="97" t="str">
        <v>WOLF000.4CO</v>
      </c>
    </row>
    <row r="8512" spans="1:27" s="97" customFormat="1" ht="15" customHeight="1" x14ac:dyDescent="0.35">
      <c r="A8512" s="311" t="s">
        <v>25253</v>
      </c>
      <c r="B8512" s="311" t="s">
        <v>25252</v>
      </c>
      <c r="C8512" s="311" t="s">
        <v>25241</v>
      </c>
      <c r="D8512" s="311" t="s">
        <v>25254</v>
      </c>
      <c r="E8512" s="311"/>
      <c r="F8512" s="311" t="s">
        <v>44</v>
      </c>
      <c r="G8512" s="311"/>
      <c r="H8512" s="311">
        <v>0.5</v>
      </c>
      <c r="I8512" s="311">
        <v>0.53</v>
      </c>
      <c r="J8512" s="311" t="s">
        <v>64</v>
      </c>
      <c r="K8512" s="311">
        <v>36.110349999999997</v>
      </c>
      <c r="L8512" s="311">
        <v>-82.763140000000007</v>
      </c>
      <c r="M8512" s="318" t="s">
        <v>38387</v>
      </c>
      <c r="N8512" s="311" t="s">
        <v>26214</v>
      </c>
      <c r="O8512" s="311" t="s">
        <v>42105</v>
      </c>
      <c r="P8512" s="311">
        <v>5</v>
      </c>
      <c r="Q8512" s="311" t="s">
        <v>28793</v>
      </c>
      <c r="R8512" s="311" t="s">
        <v>25821</v>
      </c>
      <c r="S8512" s="311" t="s">
        <v>26197</v>
      </c>
      <c r="T8512" s="311"/>
      <c r="U8512" s="311" t="s">
        <v>26198</v>
      </c>
      <c r="V8512" s="311" t="s">
        <v>26204</v>
      </c>
      <c r="X8512" s="97" t="s">
        <v>36366</v>
      </c>
      <c r="AA8512" s="97" t="str">
        <v>WOLF000.5GE</v>
      </c>
    </row>
    <row r="8513" spans="1:27" s="97" customFormat="1" ht="15" customHeight="1" x14ac:dyDescent="0.35">
      <c r="A8513" s="311" t="s">
        <v>25256</v>
      </c>
      <c r="B8513" s="311" t="s">
        <v>25255</v>
      </c>
      <c r="C8513" s="311" t="s">
        <v>7554</v>
      </c>
      <c r="D8513" s="311" t="s">
        <v>25257</v>
      </c>
      <c r="E8513" s="311"/>
      <c r="F8513" s="311" t="s">
        <v>28994</v>
      </c>
      <c r="G8513" s="311"/>
      <c r="H8513" s="311">
        <v>0.6</v>
      </c>
      <c r="I8513" s="311">
        <v>1.1399999999999999</v>
      </c>
      <c r="J8513" s="311" t="s">
        <v>64</v>
      </c>
      <c r="K8513" s="311">
        <v>36.151058999999997</v>
      </c>
      <c r="L8513" s="311">
        <v>-83.051429999999996</v>
      </c>
      <c r="M8513" s="318" t="s">
        <v>38387</v>
      </c>
      <c r="N8513" s="311" t="s">
        <v>26214</v>
      </c>
      <c r="O8513" s="311" t="s">
        <v>42189</v>
      </c>
      <c r="P8513" s="311">
        <v>5</v>
      </c>
      <c r="Q8513" s="311" t="s">
        <v>28790</v>
      </c>
      <c r="R8513" s="311" t="s">
        <v>25821</v>
      </c>
      <c r="S8513" s="311" t="s">
        <v>26197</v>
      </c>
      <c r="T8513" s="311"/>
      <c r="U8513" s="311" t="s">
        <v>26198</v>
      </c>
      <c r="V8513" s="311" t="s">
        <v>26204</v>
      </c>
      <c r="X8513" s="97" t="s">
        <v>34328</v>
      </c>
      <c r="AA8513" s="97" t="str">
        <v>WOLF000.6GE</v>
      </c>
    </row>
    <row r="8514" spans="1:27" s="97" customFormat="1" ht="15" customHeight="1" x14ac:dyDescent="0.35">
      <c r="A8514" s="311" t="s">
        <v>25259</v>
      </c>
      <c r="B8514" s="311" t="s">
        <v>25258</v>
      </c>
      <c r="C8514" s="311" t="s">
        <v>7554</v>
      </c>
      <c r="D8514" s="311" t="s">
        <v>25260</v>
      </c>
      <c r="E8514" s="311"/>
      <c r="F8514" s="311" t="s">
        <v>9</v>
      </c>
      <c r="G8514" s="311"/>
      <c r="H8514" s="311">
        <v>0.7</v>
      </c>
      <c r="I8514" s="311">
        <v>11.8</v>
      </c>
      <c r="J8514" s="311" t="s">
        <v>641</v>
      </c>
      <c r="K8514" s="311">
        <v>35.625720000000001</v>
      </c>
      <c r="L8514" s="311">
        <v>-88.421553000000003</v>
      </c>
      <c r="M8514" s="318" t="s">
        <v>38402</v>
      </c>
      <c r="N8514" s="311" t="s">
        <v>26242</v>
      </c>
      <c r="O8514" s="311" t="s">
        <v>42820</v>
      </c>
      <c r="P8514" s="311">
        <v>3</v>
      </c>
      <c r="Q8514" s="311" t="s">
        <v>34329</v>
      </c>
      <c r="R8514" s="311" t="s">
        <v>25816</v>
      </c>
      <c r="S8514" s="311" t="s">
        <v>26197</v>
      </c>
      <c r="T8514" s="311"/>
      <c r="U8514" s="311" t="s">
        <v>26198</v>
      </c>
      <c r="V8514" s="311" t="s">
        <v>26199</v>
      </c>
      <c r="X8514" s="97" t="s">
        <v>30420</v>
      </c>
      <c r="AA8514" s="97" t="str">
        <v>WOLF000.7HE</v>
      </c>
    </row>
    <row r="8515" spans="1:27" s="97" customFormat="1" ht="15" customHeight="1" x14ac:dyDescent="0.35">
      <c r="A8515" s="311" t="s">
        <v>29420</v>
      </c>
      <c r="B8515" s="311" t="s">
        <v>7552</v>
      </c>
      <c r="C8515" s="311" t="s">
        <v>7554</v>
      </c>
      <c r="D8515" s="311" t="s">
        <v>7555</v>
      </c>
      <c r="E8515" s="311" t="s">
        <v>26424</v>
      </c>
      <c r="F8515" s="311" t="s">
        <v>29083</v>
      </c>
      <c r="G8515" s="311"/>
      <c r="H8515" s="311">
        <v>0.75</v>
      </c>
      <c r="I8515" s="311">
        <v>16.5</v>
      </c>
      <c r="J8515" s="311" t="s">
        <v>203</v>
      </c>
      <c r="K8515" s="311">
        <v>35.810749999999999</v>
      </c>
      <c r="L8515" s="311">
        <v>-87.685419999999993</v>
      </c>
      <c r="M8515" s="318" t="s">
        <v>38382</v>
      </c>
      <c r="N8515" s="311" t="s">
        <v>26210</v>
      </c>
      <c r="O8515" s="311" t="s">
        <v>42677</v>
      </c>
      <c r="P8515" s="311">
        <v>3</v>
      </c>
      <c r="Q8515" s="311" t="s">
        <v>27075</v>
      </c>
      <c r="R8515" s="311" t="s">
        <v>25808</v>
      </c>
      <c r="S8515" s="311" t="s">
        <v>26197</v>
      </c>
      <c r="T8515" s="311"/>
      <c r="U8515" s="311" t="s">
        <v>26198</v>
      </c>
      <c r="V8515" s="311" t="s">
        <v>26199</v>
      </c>
      <c r="W8515" s="97" t="s">
        <v>7553</v>
      </c>
      <c r="X8515" s="97" t="s">
        <v>37656</v>
      </c>
      <c r="AA8515" s="97" t="str">
        <v>WOLF000.7HI</v>
      </c>
    </row>
    <row r="8516" spans="1:27" s="97" customFormat="1" ht="15" customHeight="1" x14ac:dyDescent="0.35">
      <c r="A8516" s="311" t="s">
        <v>25262</v>
      </c>
      <c r="B8516" s="311" t="s">
        <v>25261</v>
      </c>
      <c r="C8516" s="311" t="s">
        <v>7653</v>
      </c>
      <c r="D8516" s="311" t="s">
        <v>25263</v>
      </c>
      <c r="E8516" s="311"/>
      <c r="F8516" s="311" t="s">
        <v>27</v>
      </c>
      <c r="G8516" s="311"/>
      <c r="H8516" s="311">
        <v>0.7</v>
      </c>
      <c r="I8516" s="311">
        <v>814.81</v>
      </c>
      <c r="J8516" s="311" t="s">
        <v>919</v>
      </c>
      <c r="K8516" s="311">
        <v>35.189717000000002</v>
      </c>
      <c r="L8516" s="311">
        <v>-90.043519000000003</v>
      </c>
      <c r="M8516" s="318" t="s">
        <v>38390</v>
      </c>
      <c r="N8516" s="311" t="s">
        <v>26218</v>
      </c>
      <c r="O8516" s="311" t="s">
        <v>43113</v>
      </c>
      <c r="P8516" s="311">
        <v>3</v>
      </c>
      <c r="Q8516" s="311" t="s">
        <v>28794</v>
      </c>
      <c r="R8516" s="311" t="s">
        <v>25828</v>
      </c>
      <c r="S8516" s="311" t="s">
        <v>26197</v>
      </c>
      <c r="T8516" s="311"/>
      <c r="U8516" s="311" t="s">
        <v>26198</v>
      </c>
      <c r="V8516" s="311" t="s">
        <v>26199</v>
      </c>
      <c r="W8516" s="97" t="s">
        <v>25264</v>
      </c>
      <c r="X8516" s="97" t="s">
        <v>37657</v>
      </c>
      <c r="AA8516" s="97" t="str">
        <v>WOLF000.7SH</v>
      </c>
    </row>
    <row r="8517" spans="1:27" s="97" customFormat="1" ht="15" customHeight="1" x14ac:dyDescent="0.35">
      <c r="A8517" s="311" t="s">
        <v>37658</v>
      </c>
      <c r="B8517" s="311" t="s">
        <v>37659</v>
      </c>
      <c r="C8517" s="311" t="s">
        <v>7554</v>
      </c>
      <c r="D8517" s="311" t="s">
        <v>37660</v>
      </c>
      <c r="E8517" s="311"/>
      <c r="F8517" s="311" t="s">
        <v>44</v>
      </c>
      <c r="G8517" s="311"/>
      <c r="H8517" s="311">
        <v>0.8</v>
      </c>
      <c r="I8517" s="311">
        <v>4.0999999999999996</v>
      </c>
      <c r="J8517" s="311" t="s">
        <v>878</v>
      </c>
      <c r="K8517" s="311">
        <v>35.791530000000002</v>
      </c>
      <c r="L8517" s="311">
        <v>-84.439030000000002</v>
      </c>
      <c r="M8517" s="318" t="s">
        <v>38415</v>
      </c>
      <c r="N8517" s="311" t="s">
        <v>26602</v>
      </c>
      <c r="O8517" s="311" t="s">
        <v>42186</v>
      </c>
      <c r="P8517" s="311">
        <v>1</v>
      </c>
      <c r="Q8517" s="311" t="s">
        <v>34336</v>
      </c>
      <c r="R8517" s="311" t="s">
        <v>25825</v>
      </c>
      <c r="S8517" s="311" t="s">
        <v>26197</v>
      </c>
      <c r="T8517" s="311"/>
      <c r="U8517" s="311" t="s">
        <v>26198</v>
      </c>
      <c r="V8517" s="311" t="s">
        <v>26204</v>
      </c>
      <c r="W8517" s="97" t="s">
        <v>37661</v>
      </c>
      <c r="X8517" s="97" t="s">
        <v>37662</v>
      </c>
      <c r="AA8517" s="97" t="str">
        <v>WOLF000.8RO</v>
      </c>
    </row>
    <row r="8518" spans="1:27" s="97" customFormat="1" ht="15" customHeight="1" x14ac:dyDescent="0.35">
      <c r="A8518" s="311" t="s">
        <v>25266</v>
      </c>
      <c r="B8518" s="311" t="s">
        <v>25265</v>
      </c>
      <c r="C8518" s="311" t="s">
        <v>7554</v>
      </c>
      <c r="D8518" s="311" t="s">
        <v>25267</v>
      </c>
      <c r="E8518" s="311"/>
      <c r="F8518" s="311" t="s">
        <v>27</v>
      </c>
      <c r="G8518" s="311"/>
      <c r="H8518" s="311">
        <v>0.9</v>
      </c>
      <c r="I8518" s="311">
        <v>3.84</v>
      </c>
      <c r="J8518" s="311" t="s">
        <v>619</v>
      </c>
      <c r="K8518" s="311">
        <v>36.430480000000003</v>
      </c>
      <c r="L8518" s="311">
        <v>-88.880269999999996</v>
      </c>
      <c r="M8518" s="318" t="s">
        <v>38448</v>
      </c>
      <c r="N8518" s="311" t="s">
        <v>619</v>
      </c>
      <c r="O8518" s="311" t="s">
        <v>42318</v>
      </c>
      <c r="P8518" s="311">
        <v>5</v>
      </c>
      <c r="Q8518" s="311" t="s">
        <v>28791</v>
      </c>
      <c r="R8518" s="311" t="s">
        <v>25816</v>
      </c>
      <c r="S8518" s="311" t="s">
        <v>26197</v>
      </c>
      <c r="T8518" s="311"/>
      <c r="U8518" s="311" t="s">
        <v>26198</v>
      </c>
      <c r="V8518" s="311" t="s">
        <v>26199</v>
      </c>
      <c r="AA8518" s="97" t="str">
        <v>WOLF000.9OB</v>
      </c>
    </row>
    <row r="8519" spans="1:27" s="97" customFormat="1" ht="15" customHeight="1" x14ac:dyDescent="0.35">
      <c r="A8519" s="311" t="s">
        <v>25269</v>
      </c>
      <c r="B8519" s="311" t="s">
        <v>25268</v>
      </c>
      <c r="C8519" s="311" t="s">
        <v>25241</v>
      </c>
      <c r="D8519" s="311" t="s">
        <v>25270</v>
      </c>
      <c r="E8519" s="311"/>
      <c r="F8519" s="311" t="s">
        <v>28994</v>
      </c>
      <c r="G8519" s="311"/>
      <c r="H8519" s="311">
        <v>1</v>
      </c>
      <c r="I8519" s="311">
        <v>2.15</v>
      </c>
      <c r="J8519" s="311" t="s">
        <v>285</v>
      </c>
      <c r="K8519" s="311">
        <v>35.077419999999996</v>
      </c>
      <c r="L8519" s="311">
        <v>-84.856390000000005</v>
      </c>
      <c r="M8519" s="318" t="s">
        <v>38558</v>
      </c>
      <c r="N8519" s="311" t="s">
        <v>26436</v>
      </c>
      <c r="O8519" s="311" t="s">
        <v>42353</v>
      </c>
      <c r="P8519" s="311">
        <v>1</v>
      </c>
      <c r="Q8519" s="311" t="s">
        <v>34330</v>
      </c>
      <c r="R8519" s="311" t="s">
        <v>25802</v>
      </c>
      <c r="S8519" s="311" t="s">
        <v>26197</v>
      </c>
      <c r="T8519" s="311"/>
      <c r="U8519" s="311" t="s">
        <v>26198</v>
      </c>
      <c r="V8519" s="311" t="s">
        <v>26204</v>
      </c>
      <c r="AA8519" s="97" t="str">
        <v>WOLF001.0BR</v>
      </c>
    </row>
    <row r="8520" spans="1:27" s="97" customFormat="1" ht="15" customHeight="1" x14ac:dyDescent="0.35">
      <c r="A8520" s="311" t="s">
        <v>40541</v>
      </c>
      <c r="B8520" s="311" t="s">
        <v>40542</v>
      </c>
      <c r="C8520" s="311" t="s">
        <v>25241</v>
      </c>
      <c r="D8520" s="311" t="s">
        <v>40543</v>
      </c>
      <c r="E8520" s="311"/>
      <c r="F8520" s="311" t="s">
        <v>58</v>
      </c>
      <c r="G8520" s="311"/>
      <c r="H8520" s="311">
        <v>1.1000000000000001</v>
      </c>
      <c r="I8520" s="311">
        <v>1.3</v>
      </c>
      <c r="J8520" s="311" t="s">
        <v>826</v>
      </c>
      <c r="K8520" s="311">
        <v>36.222999999999999</v>
      </c>
      <c r="L8520" s="311">
        <v>-85.147999999999996</v>
      </c>
      <c r="M8520" s="318" t="s">
        <v>38411</v>
      </c>
      <c r="N8520" s="311" t="s">
        <v>26248</v>
      </c>
      <c r="O8520" s="311" t="s">
        <v>40544</v>
      </c>
      <c r="P8520" s="311">
        <v>4</v>
      </c>
      <c r="Q8520" s="311" t="s">
        <v>40545</v>
      </c>
      <c r="R8520" s="311" t="s">
        <v>25812</v>
      </c>
      <c r="S8520" s="311" t="s">
        <v>26197</v>
      </c>
      <c r="T8520" s="311"/>
      <c r="U8520" s="311" t="s">
        <v>26198</v>
      </c>
      <c r="V8520" s="311" t="s">
        <v>26199</v>
      </c>
      <c r="AA8520" s="97" t="str">
        <v>WOLF001.1OV</v>
      </c>
    </row>
    <row r="8521" spans="1:27" s="97" customFormat="1" ht="15" customHeight="1" x14ac:dyDescent="0.35">
      <c r="A8521" s="311" t="s">
        <v>25272</v>
      </c>
      <c r="B8521" s="311" t="s">
        <v>25271</v>
      </c>
      <c r="C8521" s="311" t="s">
        <v>7554</v>
      </c>
      <c r="D8521" s="311" t="s">
        <v>20765</v>
      </c>
      <c r="E8521" s="311"/>
      <c r="F8521" s="311" t="s">
        <v>29086</v>
      </c>
      <c r="G8521" s="311"/>
      <c r="H8521" s="311">
        <v>1.2</v>
      </c>
      <c r="I8521" s="311">
        <v>19.34</v>
      </c>
      <c r="J8521" s="311" t="s">
        <v>545</v>
      </c>
      <c r="K8521" s="311">
        <v>35.482529999999997</v>
      </c>
      <c r="L8521" s="311">
        <v>-86.065039999999996</v>
      </c>
      <c r="M8521" s="318" t="s">
        <v>38389</v>
      </c>
      <c r="N8521" s="311" t="s">
        <v>26217</v>
      </c>
      <c r="O8521" s="311" t="s">
        <v>42602</v>
      </c>
      <c r="P8521" s="311">
        <v>4</v>
      </c>
      <c r="Q8521" s="311" t="s">
        <v>29703</v>
      </c>
      <c r="R8521" s="311" t="s">
        <v>25808</v>
      </c>
      <c r="S8521" s="311" t="s">
        <v>26197</v>
      </c>
      <c r="T8521" s="311"/>
      <c r="U8521" s="311" t="s">
        <v>26198</v>
      </c>
      <c r="V8521" s="311" t="s">
        <v>26199</v>
      </c>
      <c r="X8521" s="97" t="s">
        <v>30725</v>
      </c>
      <c r="AA8521" s="97" t="str">
        <v>WOLF001.2CE</v>
      </c>
    </row>
    <row r="8522" spans="1:27" s="97" customFormat="1" ht="15" customHeight="1" x14ac:dyDescent="0.35">
      <c r="A8522" s="97" t="s">
        <v>40546</v>
      </c>
      <c r="B8522" s="97" t="s">
        <v>40547</v>
      </c>
      <c r="C8522" s="97" t="s">
        <v>25241</v>
      </c>
      <c r="D8522" s="97" t="s">
        <v>40548</v>
      </c>
      <c r="F8522" s="97" t="s">
        <v>58</v>
      </c>
      <c r="H8522" s="98">
        <v>1.3</v>
      </c>
      <c r="I8522" s="98">
        <v>1.1000000000000001</v>
      </c>
      <c r="J8522" s="97" t="s">
        <v>826</v>
      </c>
      <c r="K8522" s="98">
        <v>36.223528999999999</v>
      </c>
      <c r="L8522" s="98">
        <v>-85.148584999999997</v>
      </c>
      <c r="M8522" s="98" t="s">
        <v>38411</v>
      </c>
      <c r="N8522" s="97" t="s">
        <v>26248</v>
      </c>
      <c r="O8522" s="97" t="s">
        <v>40544</v>
      </c>
      <c r="P8522" s="98">
        <v>4</v>
      </c>
      <c r="Q8522" s="97" t="s">
        <v>40545</v>
      </c>
      <c r="R8522" s="97" t="s">
        <v>25812</v>
      </c>
      <c r="S8522" s="97" t="s">
        <v>26197</v>
      </c>
      <c r="U8522" s="97" t="s">
        <v>26198</v>
      </c>
      <c r="V8522" s="97" t="s">
        <v>26199</v>
      </c>
      <c r="X8522" s="97" t="s">
        <v>40549</v>
      </c>
      <c r="AA8522" s="97" t="str">
        <v>WOLF001.2OV</v>
      </c>
    </row>
    <row r="8523" spans="1:27" s="97" customFormat="1" ht="15" customHeight="1" x14ac:dyDescent="0.35">
      <c r="A8523" s="311" t="s">
        <v>25274</v>
      </c>
      <c r="B8523" s="311" t="s">
        <v>36807</v>
      </c>
      <c r="C8523" s="311" t="s">
        <v>7554</v>
      </c>
      <c r="D8523" s="311" t="s">
        <v>38202</v>
      </c>
      <c r="E8523" s="311"/>
      <c r="F8523" s="311" t="s">
        <v>9</v>
      </c>
      <c r="G8523" s="311"/>
      <c r="H8523" s="311">
        <v>1.4</v>
      </c>
      <c r="I8523" s="311">
        <v>5.8</v>
      </c>
      <c r="J8523" s="311" t="s">
        <v>121</v>
      </c>
      <c r="K8523" s="311">
        <v>35.875500000000002</v>
      </c>
      <c r="L8523" s="311">
        <v>-88.1233</v>
      </c>
      <c r="M8523" s="318" t="s">
        <v>38392</v>
      </c>
      <c r="N8523" s="311" t="s">
        <v>26221</v>
      </c>
      <c r="O8523" s="311" t="s">
        <v>42646</v>
      </c>
      <c r="P8523" s="311">
        <v>3</v>
      </c>
      <c r="Q8523" s="311" t="s">
        <v>34331</v>
      </c>
      <c r="R8523" s="311" t="s">
        <v>25816</v>
      </c>
      <c r="S8523" s="311" t="s">
        <v>26197</v>
      </c>
      <c r="T8523" s="311"/>
      <c r="U8523" s="311" t="s">
        <v>26198</v>
      </c>
      <c r="V8523" s="311" t="s">
        <v>26199</v>
      </c>
      <c r="AA8523" s="97" t="str">
        <v>WOLF001.4BN</v>
      </c>
    </row>
    <row r="8524" spans="1:27" s="97" customFormat="1" ht="15" customHeight="1" x14ac:dyDescent="0.35">
      <c r="A8524" s="311" t="s">
        <v>25277</v>
      </c>
      <c r="B8524" s="311" t="s">
        <v>25276</v>
      </c>
      <c r="C8524" s="311" t="s">
        <v>7554</v>
      </c>
      <c r="D8524" s="311" t="s">
        <v>25278</v>
      </c>
      <c r="E8524" s="311"/>
      <c r="F8524" s="311" t="s">
        <v>33</v>
      </c>
      <c r="G8524" s="311"/>
      <c r="H8524" s="311">
        <v>1.4</v>
      </c>
      <c r="I8524" s="311">
        <v>5.0199999999999996</v>
      </c>
      <c r="J8524" s="311" t="s">
        <v>4110</v>
      </c>
      <c r="K8524" s="311">
        <v>36.103056000000002</v>
      </c>
      <c r="L8524" s="311">
        <v>-85.814166999999998</v>
      </c>
      <c r="M8524" s="318" t="s">
        <v>38383</v>
      </c>
      <c r="N8524" s="311" t="s">
        <v>3589</v>
      </c>
      <c r="O8524" s="311" t="s">
        <v>42237</v>
      </c>
      <c r="P8524" s="311">
        <v>2</v>
      </c>
      <c r="Q8524" s="311" t="s">
        <v>34332</v>
      </c>
      <c r="R8524" s="311" t="s">
        <v>25812</v>
      </c>
      <c r="S8524" s="311" t="s">
        <v>26197</v>
      </c>
      <c r="T8524" s="311"/>
      <c r="U8524" s="311" t="s">
        <v>26198</v>
      </c>
      <c r="V8524" s="311" t="s">
        <v>26199</v>
      </c>
      <c r="AA8524" s="97" t="str">
        <v>WOLF001.4DB</v>
      </c>
    </row>
    <row r="8525" spans="1:27" s="97" customFormat="1" ht="15" customHeight="1" x14ac:dyDescent="0.35">
      <c r="A8525" s="311" t="s">
        <v>25282</v>
      </c>
      <c r="B8525" s="311" t="s">
        <v>25281</v>
      </c>
      <c r="C8525" s="311" t="s">
        <v>7554</v>
      </c>
      <c r="D8525" s="311" t="s">
        <v>25283</v>
      </c>
      <c r="E8525" s="311"/>
      <c r="F8525" s="311" t="s">
        <v>28985</v>
      </c>
      <c r="G8525" s="311"/>
      <c r="H8525" s="311">
        <v>1.5</v>
      </c>
      <c r="I8525" s="311">
        <v>2.99</v>
      </c>
      <c r="J8525" s="311" t="s">
        <v>301</v>
      </c>
      <c r="K8525" s="311">
        <v>35.162030000000001</v>
      </c>
      <c r="L8525" s="311">
        <v>-84.375540000000001</v>
      </c>
      <c r="M8525" s="318" t="s">
        <v>38384</v>
      </c>
      <c r="N8525" s="311" t="s">
        <v>26211</v>
      </c>
      <c r="O8525" s="311" t="s">
        <v>42223</v>
      </c>
      <c r="P8525" s="311">
        <v>2</v>
      </c>
      <c r="Q8525" s="311" t="s">
        <v>34333</v>
      </c>
      <c r="R8525" s="311" t="s">
        <v>25802</v>
      </c>
      <c r="S8525" s="311" t="s">
        <v>26197</v>
      </c>
      <c r="T8525" s="311"/>
      <c r="U8525" s="311" t="s">
        <v>26198</v>
      </c>
      <c r="V8525" s="311" t="s">
        <v>26204</v>
      </c>
      <c r="X8525" s="97" t="s">
        <v>25748</v>
      </c>
      <c r="AA8525" s="97" t="str">
        <v>WOLF001.5PO</v>
      </c>
    </row>
    <row r="8526" spans="1:27" s="97" customFormat="1" ht="15" customHeight="1" x14ac:dyDescent="0.35">
      <c r="A8526" s="311" t="s">
        <v>25285</v>
      </c>
      <c r="B8526" s="311" t="s">
        <v>25284</v>
      </c>
      <c r="C8526" s="311" t="s">
        <v>7554</v>
      </c>
      <c r="D8526" s="311" t="s">
        <v>25286</v>
      </c>
      <c r="E8526" s="311"/>
      <c r="F8526" s="311" t="s">
        <v>9</v>
      </c>
      <c r="G8526" s="311"/>
      <c r="H8526" s="311">
        <v>1.6</v>
      </c>
      <c r="I8526" s="311">
        <v>26.73</v>
      </c>
      <c r="J8526" s="311" t="s">
        <v>448</v>
      </c>
      <c r="K8526" s="311">
        <v>35.936279999999996</v>
      </c>
      <c r="L8526" s="311">
        <v>-88.735789999999994</v>
      </c>
      <c r="M8526" s="318" t="s">
        <v>38404</v>
      </c>
      <c r="N8526" s="311" t="s">
        <v>26243</v>
      </c>
      <c r="O8526" s="311" t="s">
        <v>43107</v>
      </c>
      <c r="P8526" s="311">
        <v>5</v>
      </c>
      <c r="Q8526" s="311" t="s">
        <v>28795</v>
      </c>
      <c r="R8526" s="311" t="s">
        <v>25816</v>
      </c>
      <c r="S8526" s="311" t="s">
        <v>26197</v>
      </c>
      <c r="T8526" s="311"/>
      <c r="U8526" s="311" t="s">
        <v>26198</v>
      </c>
      <c r="V8526" s="311" t="s">
        <v>26199</v>
      </c>
      <c r="W8526" s="97" t="s">
        <v>25287</v>
      </c>
      <c r="X8526" s="97" t="s">
        <v>36367</v>
      </c>
      <c r="AA8526" s="97" t="str">
        <v>WOLF001.6GI</v>
      </c>
    </row>
    <row r="8527" spans="1:27" s="97" customFormat="1" ht="15" customHeight="1" x14ac:dyDescent="0.35">
      <c r="A8527" s="311" t="s">
        <v>25289</v>
      </c>
      <c r="B8527" s="311" t="s">
        <v>25288</v>
      </c>
      <c r="C8527" s="311" t="s">
        <v>7554</v>
      </c>
      <c r="D8527" s="311" t="s">
        <v>25290</v>
      </c>
      <c r="E8527" s="311"/>
      <c r="F8527" s="311" t="s">
        <v>29083</v>
      </c>
      <c r="G8527" s="311"/>
      <c r="H8527" s="311">
        <v>1.6</v>
      </c>
      <c r="I8527" s="311">
        <v>7.58</v>
      </c>
      <c r="J8527" s="311" t="s">
        <v>4</v>
      </c>
      <c r="K8527" s="311">
        <v>35.008541000000001</v>
      </c>
      <c r="L8527" s="311">
        <v>-87.553863000000007</v>
      </c>
      <c r="M8527" s="318" t="s">
        <v>38376</v>
      </c>
      <c r="N8527" s="311" t="s">
        <v>26196</v>
      </c>
      <c r="O8527" s="311" t="s">
        <v>43228</v>
      </c>
      <c r="P8527" s="311">
        <v>1</v>
      </c>
      <c r="Q8527" s="311" t="s">
        <v>34334</v>
      </c>
      <c r="R8527" s="311" t="s">
        <v>25808</v>
      </c>
      <c r="S8527" s="311" t="s">
        <v>26197</v>
      </c>
      <c r="T8527" s="311"/>
      <c r="U8527" s="311" t="s">
        <v>26198</v>
      </c>
      <c r="V8527" s="311" t="s">
        <v>26199</v>
      </c>
      <c r="AA8527" s="97" t="str">
        <v>WOLF001.6LW</v>
      </c>
    </row>
    <row r="8528" spans="1:27" s="97" customFormat="1" ht="15" customHeight="1" x14ac:dyDescent="0.35">
      <c r="A8528" s="311" t="s">
        <v>37663</v>
      </c>
      <c r="B8528" s="311" t="s">
        <v>37664</v>
      </c>
      <c r="C8528" s="311" t="s">
        <v>7554</v>
      </c>
      <c r="D8528" s="311" t="s">
        <v>37665</v>
      </c>
      <c r="E8528" s="311"/>
      <c r="F8528" s="311" t="s">
        <v>33</v>
      </c>
      <c r="G8528" s="311"/>
      <c r="H8528" s="311">
        <v>1.7</v>
      </c>
      <c r="I8528" s="311">
        <v>3.45</v>
      </c>
      <c r="J8528" s="311" t="s">
        <v>4110</v>
      </c>
      <c r="K8528" s="311">
        <v>36.100700000000003</v>
      </c>
      <c r="L8528" s="311">
        <v>-85.810199999999995</v>
      </c>
      <c r="M8528" s="318" t="s">
        <v>38383</v>
      </c>
      <c r="N8528" s="311" t="s">
        <v>3589</v>
      </c>
      <c r="O8528" s="311" t="s">
        <v>42237</v>
      </c>
      <c r="P8528" s="311">
        <v>2</v>
      </c>
      <c r="Q8528" s="311" t="s">
        <v>34332</v>
      </c>
      <c r="R8528" s="311" t="s">
        <v>25812</v>
      </c>
      <c r="S8528" s="311" t="s">
        <v>26197</v>
      </c>
      <c r="T8528" s="311"/>
      <c r="U8528" s="311" t="s">
        <v>26198</v>
      </c>
      <c r="V8528" s="311" t="s">
        <v>26199</v>
      </c>
      <c r="X8528" s="97" t="s">
        <v>37666</v>
      </c>
      <c r="AA8528" s="97" t="str">
        <v>WOLF001.7DB</v>
      </c>
    </row>
    <row r="8529" spans="1:27" s="97" customFormat="1" ht="15" customHeight="1" x14ac:dyDescent="0.35">
      <c r="A8529" s="311" t="s">
        <v>36368</v>
      </c>
      <c r="B8529" s="311" t="s">
        <v>36369</v>
      </c>
      <c r="C8529" s="311" t="s">
        <v>7554</v>
      </c>
      <c r="D8529" s="311" t="s">
        <v>36370</v>
      </c>
      <c r="E8529" s="311"/>
      <c r="F8529" s="311" t="s">
        <v>58</v>
      </c>
      <c r="G8529" s="311"/>
      <c r="H8529" s="311">
        <v>1.8</v>
      </c>
      <c r="I8529" s="311">
        <v>0.7</v>
      </c>
      <c r="J8529" s="311" t="s">
        <v>766</v>
      </c>
      <c r="K8529" s="311">
        <v>35.267650000000003</v>
      </c>
      <c r="L8529" s="311">
        <v>-85.214969999999994</v>
      </c>
      <c r="M8529" s="318" t="s">
        <v>38386</v>
      </c>
      <c r="N8529" s="311" t="s">
        <v>29084</v>
      </c>
      <c r="O8529" s="311" t="s">
        <v>42167</v>
      </c>
      <c r="P8529" s="311">
        <v>3</v>
      </c>
      <c r="Q8529" s="311" t="s">
        <v>28789</v>
      </c>
      <c r="R8529" s="311" t="s">
        <v>25802</v>
      </c>
      <c r="S8529" s="311" t="s">
        <v>26197</v>
      </c>
      <c r="T8529" s="311"/>
      <c r="U8529" s="311" t="s">
        <v>26198</v>
      </c>
      <c r="V8529" s="311" t="s">
        <v>26204</v>
      </c>
      <c r="AA8529" s="97" t="str">
        <v>WOLF001.8HM</v>
      </c>
    </row>
    <row r="8530" spans="1:27" s="97" customFormat="1" ht="15" customHeight="1" x14ac:dyDescent="0.35">
      <c r="A8530" s="311" t="s">
        <v>25292</v>
      </c>
      <c r="B8530" s="311" t="s">
        <v>25291</v>
      </c>
      <c r="C8530" s="311" t="s">
        <v>7653</v>
      </c>
      <c r="D8530" s="311" t="s">
        <v>25293</v>
      </c>
      <c r="E8530" s="311"/>
      <c r="F8530" s="311" t="s">
        <v>27</v>
      </c>
      <c r="G8530" s="311"/>
      <c r="H8530" s="311">
        <v>1.8</v>
      </c>
      <c r="I8530" s="311">
        <v>813.62</v>
      </c>
      <c r="J8530" s="311" t="s">
        <v>919</v>
      </c>
      <c r="K8530" s="311">
        <v>35.189700000000002</v>
      </c>
      <c r="L8530" s="311">
        <v>-90.035200000000003</v>
      </c>
      <c r="M8530" s="318" t="s">
        <v>38390</v>
      </c>
      <c r="N8530" s="311" t="s">
        <v>26218</v>
      </c>
      <c r="O8530" s="311" t="s">
        <v>43113</v>
      </c>
      <c r="P8530" s="311">
        <v>3</v>
      </c>
      <c r="Q8530" s="311" t="s">
        <v>28794</v>
      </c>
      <c r="R8530" s="311" t="s">
        <v>25828</v>
      </c>
      <c r="S8530" s="311" t="s">
        <v>26197</v>
      </c>
      <c r="T8530" s="311"/>
      <c r="U8530" s="311" t="s">
        <v>26198</v>
      </c>
      <c r="V8530" s="311" t="s">
        <v>26199</v>
      </c>
      <c r="W8530" s="97" t="s">
        <v>25294</v>
      </c>
      <c r="X8530" s="97" t="s">
        <v>36371</v>
      </c>
      <c r="AA8530" s="97" t="str">
        <v>WOLF001.8SH</v>
      </c>
    </row>
    <row r="8531" spans="1:27" s="97" customFormat="1" ht="15" customHeight="1" x14ac:dyDescent="0.35">
      <c r="A8531" s="311" t="s">
        <v>25296</v>
      </c>
      <c r="B8531" s="311" t="s">
        <v>25295</v>
      </c>
      <c r="C8531" s="311" t="s">
        <v>25241</v>
      </c>
      <c r="D8531" s="311" t="s">
        <v>25297</v>
      </c>
      <c r="E8531" s="311"/>
      <c r="F8531" s="311" t="s">
        <v>9</v>
      </c>
      <c r="G8531" s="311"/>
      <c r="H8531" s="311">
        <v>2</v>
      </c>
      <c r="I8531" s="311">
        <v>1.96</v>
      </c>
      <c r="J8531" s="311" t="s">
        <v>10</v>
      </c>
      <c r="K8531" s="311">
        <v>35.113439999999997</v>
      </c>
      <c r="L8531" s="311">
        <v>-88.600239999999999</v>
      </c>
      <c r="M8531" s="318" t="s">
        <v>38377</v>
      </c>
      <c r="N8531" s="311" t="s">
        <v>26200</v>
      </c>
      <c r="O8531" s="311" t="s">
        <v>42463</v>
      </c>
      <c r="P8531" s="311">
        <v>4</v>
      </c>
      <c r="Q8531" s="311" t="s">
        <v>34335</v>
      </c>
      <c r="R8531" s="311" t="s">
        <v>25816</v>
      </c>
      <c r="S8531" s="311" t="s">
        <v>26197</v>
      </c>
      <c r="T8531" s="311"/>
      <c r="U8531" s="311" t="s">
        <v>26198</v>
      </c>
      <c r="V8531" s="311" t="s">
        <v>26199</v>
      </c>
      <c r="AA8531" s="97" t="str">
        <v>WOLF002.0MC</v>
      </c>
    </row>
    <row r="8532" spans="1:27" s="97" customFormat="1" ht="15" customHeight="1" x14ac:dyDescent="0.35">
      <c r="A8532" s="311" t="s">
        <v>25299</v>
      </c>
      <c r="B8532" s="311" t="s">
        <v>25298</v>
      </c>
      <c r="C8532" s="311" t="s">
        <v>7554</v>
      </c>
      <c r="D8532" s="311" t="s">
        <v>25300</v>
      </c>
      <c r="E8532" s="311"/>
      <c r="F8532" s="311" t="s">
        <v>28985</v>
      </c>
      <c r="G8532" s="311"/>
      <c r="H8532" s="311">
        <v>2.7</v>
      </c>
      <c r="I8532" s="311">
        <v>8.77</v>
      </c>
      <c r="J8532" s="311" t="s">
        <v>346</v>
      </c>
      <c r="K8532" s="311">
        <v>35.908361999999997</v>
      </c>
      <c r="L8532" s="311">
        <v>-82.916121000000004</v>
      </c>
      <c r="M8532" s="318" t="s">
        <v>38421</v>
      </c>
      <c r="N8532" s="311" t="s">
        <v>26264</v>
      </c>
      <c r="O8532" s="311" t="s">
        <v>43044</v>
      </c>
      <c r="P8532" s="311">
        <v>5</v>
      </c>
      <c r="Q8532" s="311" t="s">
        <v>28792</v>
      </c>
      <c r="R8532" s="311" t="s">
        <v>25825</v>
      </c>
      <c r="S8532" s="311" t="s">
        <v>26197</v>
      </c>
      <c r="T8532" s="311"/>
      <c r="U8532" s="311" t="s">
        <v>26198</v>
      </c>
      <c r="V8532" s="311" t="s">
        <v>26204</v>
      </c>
      <c r="W8532" s="97" t="s">
        <v>36372</v>
      </c>
      <c r="X8532" s="97" t="s">
        <v>43373</v>
      </c>
      <c r="AA8532" s="97" t="str">
        <v>WOLF002.7CO</v>
      </c>
    </row>
    <row r="8533" spans="1:27" s="97" customFormat="1" ht="15" customHeight="1" x14ac:dyDescent="0.35">
      <c r="A8533" s="311" t="s">
        <v>25302</v>
      </c>
      <c r="B8533" s="311" t="s">
        <v>25301</v>
      </c>
      <c r="C8533" s="311" t="s">
        <v>7554</v>
      </c>
      <c r="D8533" s="311" t="s">
        <v>25303</v>
      </c>
      <c r="E8533" s="311"/>
      <c r="F8533" s="311" t="s">
        <v>44</v>
      </c>
      <c r="G8533" s="311"/>
      <c r="H8533" s="311">
        <v>2.7</v>
      </c>
      <c r="I8533" s="311">
        <v>2.5</v>
      </c>
      <c r="J8533" s="311" t="s">
        <v>878</v>
      </c>
      <c r="K8533" s="311">
        <v>35.8063</v>
      </c>
      <c r="L8533" s="311">
        <v>-84.412899999999993</v>
      </c>
      <c r="M8533" s="318" t="s">
        <v>38415</v>
      </c>
      <c r="N8533" s="311" t="s">
        <v>26602</v>
      </c>
      <c r="O8533" s="311" t="s">
        <v>42186</v>
      </c>
      <c r="P8533" s="311">
        <v>1</v>
      </c>
      <c r="Q8533" s="311" t="s">
        <v>34336</v>
      </c>
      <c r="R8533" s="311" t="s">
        <v>25825</v>
      </c>
      <c r="S8533" s="311" t="s">
        <v>26197</v>
      </c>
      <c r="T8533" s="311"/>
      <c r="U8533" s="311" t="s">
        <v>26198</v>
      </c>
      <c r="V8533" s="311" t="s">
        <v>26204</v>
      </c>
      <c r="AA8533" s="97" t="str">
        <v>WOLF002.7RO</v>
      </c>
    </row>
    <row r="8534" spans="1:27" s="97" customFormat="1" ht="15" customHeight="1" x14ac:dyDescent="0.35">
      <c r="A8534" s="311" t="s">
        <v>25305</v>
      </c>
      <c r="B8534" s="311" t="s">
        <v>25304</v>
      </c>
      <c r="C8534" s="311" t="s">
        <v>7554</v>
      </c>
      <c r="D8534" s="311" t="s">
        <v>25306</v>
      </c>
      <c r="E8534" s="311"/>
      <c r="F8534" s="311" t="s">
        <v>44</v>
      </c>
      <c r="G8534" s="311"/>
      <c r="H8534" s="311">
        <v>3.1</v>
      </c>
      <c r="I8534" s="311">
        <v>2.96</v>
      </c>
      <c r="J8534" s="311" t="s">
        <v>2535</v>
      </c>
      <c r="K8534" s="311">
        <v>35.640990000000002</v>
      </c>
      <c r="L8534" s="311">
        <v>-84.865549999999999</v>
      </c>
      <c r="M8534" s="318" t="s">
        <v>38415</v>
      </c>
      <c r="N8534" s="311" t="s">
        <v>26602</v>
      </c>
      <c r="O8534" s="311" t="s">
        <v>42267</v>
      </c>
      <c r="P8534" s="311">
        <v>1</v>
      </c>
      <c r="Q8534" s="311" t="s">
        <v>34337</v>
      </c>
      <c r="R8534" s="311" t="s">
        <v>25802</v>
      </c>
      <c r="S8534" s="311" t="s">
        <v>26197</v>
      </c>
      <c r="T8534" s="311"/>
      <c r="U8534" s="311" t="s">
        <v>26198</v>
      </c>
      <c r="V8534" s="311" t="s">
        <v>26204</v>
      </c>
      <c r="X8534" s="97" t="s">
        <v>30197</v>
      </c>
      <c r="AA8534" s="97" t="str">
        <v>WOLF003.1RH</v>
      </c>
    </row>
    <row r="8535" spans="1:27" s="97" customFormat="1" ht="15" customHeight="1" x14ac:dyDescent="0.35">
      <c r="A8535" s="311" t="s">
        <v>28798</v>
      </c>
      <c r="B8535" s="311" t="s">
        <v>28797</v>
      </c>
      <c r="C8535" s="311" t="s">
        <v>25375</v>
      </c>
      <c r="D8535" s="311" t="s">
        <v>28799</v>
      </c>
      <c r="E8535" s="311"/>
      <c r="F8535" s="311" t="s">
        <v>44</v>
      </c>
      <c r="G8535" s="311"/>
      <c r="H8535" s="311">
        <v>0</v>
      </c>
      <c r="I8535" s="311">
        <v>0.42</v>
      </c>
      <c r="J8535" s="311" t="s">
        <v>878</v>
      </c>
      <c r="K8535" s="311">
        <v>35.811149999999998</v>
      </c>
      <c r="L8535" s="311">
        <v>-84.406670000000005</v>
      </c>
      <c r="M8535" s="318" t="s">
        <v>38415</v>
      </c>
      <c r="N8535" s="311" t="s">
        <v>26602</v>
      </c>
      <c r="O8535" s="311" t="s">
        <v>42186</v>
      </c>
      <c r="P8535" s="311">
        <v>1</v>
      </c>
      <c r="Q8535" s="311" t="s">
        <v>34336</v>
      </c>
      <c r="R8535" s="311" t="s">
        <v>25825</v>
      </c>
      <c r="S8535" s="311" t="s">
        <v>26197</v>
      </c>
      <c r="T8535" s="311"/>
      <c r="U8535" s="311" t="s">
        <v>26198</v>
      </c>
      <c r="V8535" s="311" t="s">
        <v>26204</v>
      </c>
      <c r="AA8535" s="97" t="str">
        <v>WOLF003.1T0.0RO</v>
      </c>
    </row>
    <row r="8536" spans="1:27" s="97" customFormat="1" ht="15" customHeight="1" x14ac:dyDescent="0.35">
      <c r="A8536" s="311" t="s">
        <v>25308</v>
      </c>
      <c r="B8536" s="311" t="s">
        <v>25307</v>
      </c>
      <c r="C8536" s="311" t="s">
        <v>7653</v>
      </c>
      <c r="D8536" s="311" t="s">
        <v>25309</v>
      </c>
      <c r="E8536" s="311"/>
      <c r="F8536" s="311" t="s">
        <v>27</v>
      </c>
      <c r="G8536" s="311"/>
      <c r="H8536" s="311">
        <v>3.25</v>
      </c>
      <c r="I8536" s="311">
        <v>792.7</v>
      </c>
      <c r="J8536" s="311" t="s">
        <v>919</v>
      </c>
      <c r="K8536" s="311">
        <v>35.1875</v>
      </c>
      <c r="L8536" s="311">
        <v>-90.007769999999994</v>
      </c>
      <c r="M8536" s="318" t="s">
        <v>38390</v>
      </c>
      <c r="N8536" s="311" t="s">
        <v>26218</v>
      </c>
      <c r="O8536" s="311" t="s">
        <v>43113</v>
      </c>
      <c r="P8536" s="311">
        <v>3</v>
      </c>
      <c r="Q8536" s="311" t="s">
        <v>28794</v>
      </c>
      <c r="R8536" s="311" t="s">
        <v>25828</v>
      </c>
      <c r="S8536" s="311" t="s">
        <v>26197</v>
      </c>
      <c r="T8536" s="311"/>
      <c r="U8536" s="311" t="s">
        <v>26198</v>
      </c>
      <c r="V8536" s="311" t="s">
        <v>26199</v>
      </c>
      <c r="W8536" s="97" t="s">
        <v>43374</v>
      </c>
      <c r="X8536" s="97" t="s">
        <v>34338</v>
      </c>
      <c r="AA8536" s="97" t="str">
        <v>WOLF003.25SH</v>
      </c>
    </row>
    <row r="8537" spans="1:27" s="97" customFormat="1" ht="15" customHeight="1" x14ac:dyDescent="0.35">
      <c r="A8537" s="311" t="s">
        <v>25311</v>
      </c>
      <c r="B8537" s="311" t="s">
        <v>25310</v>
      </c>
      <c r="C8537" s="311" t="s">
        <v>7554</v>
      </c>
      <c r="D8537" s="311" t="s">
        <v>25312</v>
      </c>
      <c r="E8537" s="311"/>
      <c r="F8537" s="311" t="s">
        <v>44</v>
      </c>
      <c r="G8537" s="311"/>
      <c r="H8537" s="311">
        <v>3.2</v>
      </c>
      <c r="I8537" s="311">
        <v>1.2</v>
      </c>
      <c r="J8537" s="311" t="s">
        <v>878</v>
      </c>
      <c r="K8537" s="311">
        <v>35.811199999999999</v>
      </c>
      <c r="L8537" s="311">
        <v>-84.408000000000001</v>
      </c>
      <c r="M8537" s="318" t="s">
        <v>38415</v>
      </c>
      <c r="N8537" s="311" t="s">
        <v>26602</v>
      </c>
      <c r="O8537" s="311" t="s">
        <v>42186</v>
      </c>
      <c r="P8537" s="311">
        <v>1</v>
      </c>
      <c r="Q8537" s="311" t="s">
        <v>34336</v>
      </c>
      <c r="R8537" s="311" t="s">
        <v>25825</v>
      </c>
      <c r="S8537" s="311" t="s">
        <v>26197</v>
      </c>
      <c r="T8537" s="311"/>
      <c r="U8537" s="311" t="s">
        <v>26198</v>
      </c>
      <c r="V8537" s="311" t="s">
        <v>26204</v>
      </c>
      <c r="AA8537" s="97" t="str">
        <v>WOLF003.2RO</v>
      </c>
    </row>
    <row r="8538" spans="1:27" s="97" customFormat="1" ht="15" customHeight="1" x14ac:dyDescent="0.35">
      <c r="A8538" s="311" t="s">
        <v>25314</v>
      </c>
      <c r="B8538" s="311" t="s">
        <v>25313</v>
      </c>
      <c r="C8538" s="311" t="s">
        <v>7554</v>
      </c>
      <c r="D8538" s="311" t="s">
        <v>25315</v>
      </c>
      <c r="E8538" s="311"/>
      <c r="F8538" s="311" t="s">
        <v>44</v>
      </c>
      <c r="G8538" s="311"/>
      <c r="H8538" s="311">
        <v>3.7</v>
      </c>
      <c r="I8538" s="311">
        <v>0.9</v>
      </c>
      <c r="J8538" s="311" t="s">
        <v>878</v>
      </c>
      <c r="K8538" s="311">
        <v>35.820799999999998</v>
      </c>
      <c r="L8538" s="311">
        <v>-84.405900000000003</v>
      </c>
      <c r="M8538" s="318" t="s">
        <v>38415</v>
      </c>
      <c r="N8538" s="311" t="s">
        <v>26602</v>
      </c>
      <c r="O8538" s="311" t="s">
        <v>42186</v>
      </c>
      <c r="P8538" s="311">
        <v>1</v>
      </c>
      <c r="Q8538" s="311" t="s">
        <v>34336</v>
      </c>
      <c r="R8538" s="311" t="s">
        <v>25825</v>
      </c>
      <c r="S8538" s="311" t="s">
        <v>26197</v>
      </c>
      <c r="T8538" s="311"/>
      <c r="U8538" s="311" t="s">
        <v>26198</v>
      </c>
      <c r="V8538" s="311" t="s">
        <v>26204</v>
      </c>
      <c r="AA8538" s="97" t="str">
        <v>WOLF003.7RO</v>
      </c>
    </row>
    <row r="8539" spans="1:27" s="97" customFormat="1" ht="15" customHeight="1" x14ac:dyDescent="0.35">
      <c r="A8539" s="97" t="s">
        <v>43663</v>
      </c>
      <c r="B8539" s="97" t="s">
        <v>43664</v>
      </c>
      <c r="C8539" s="97" t="s">
        <v>7554</v>
      </c>
      <c r="D8539" s="97" t="s">
        <v>43665</v>
      </c>
      <c r="F8539" s="97" t="s">
        <v>27</v>
      </c>
      <c r="H8539" s="98">
        <v>5.8</v>
      </c>
      <c r="I8539" s="98">
        <v>786.2</v>
      </c>
      <c r="J8539" s="97" t="s">
        <v>919</v>
      </c>
      <c r="K8539" s="98">
        <v>35.187779999999997</v>
      </c>
      <c r="L8539" s="98">
        <v>-89.975560000000002</v>
      </c>
      <c r="M8539" s="98" t="s">
        <v>38390</v>
      </c>
      <c r="N8539" s="97" t="s">
        <v>26218</v>
      </c>
      <c r="O8539" s="97" t="s">
        <v>38920</v>
      </c>
      <c r="P8539" s="98">
        <v>3</v>
      </c>
      <c r="Q8539" s="97" t="s">
        <v>28794</v>
      </c>
      <c r="R8539" s="97" t="s">
        <v>25828</v>
      </c>
      <c r="S8539" s="97" t="s">
        <v>26197</v>
      </c>
      <c r="U8539" s="97" t="s">
        <v>26198</v>
      </c>
      <c r="V8539" s="97" t="s">
        <v>26199</v>
      </c>
      <c r="W8539" s="97" t="s">
        <v>43666</v>
      </c>
      <c r="X8539" s="97" t="s">
        <v>43667</v>
      </c>
      <c r="AA8539" s="97" t="str">
        <v>WOLF005.8SH</v>
      </c>
    </row>
    <row r="8540" spans="1:27" s="97" customFormat="1" ht="15" customHeight="1" x14ac:dyDescent="0.35">
      <c r="A8540" s="311" t="s">
        <v>25317</v>
      </c>
      <c r="B8540" s="311" t="s">
        <v>25316</v>
      </c>
      <c r="C8540" s="311" t="s">
        <v>7653</v>
      </c>
      <c r="D8540" s="311" t="s">
        <v>25318</v>
      </c>
      <c r="E8540" s="311"/>
      <c r="F8540" s="311" t="s">
        <v>27</v>
      </c>
      <c r="G8540" s="311"/>
      <c r="H8540" s="311">
        <v>6</v>
      </c>
      <c r="I8540" s="311">
        <v>786.14</v>
      </c>
      <c r="J8540" s="311" t="s">
        <v>919</v>
      </c>
      <c r="K8540" s="311">
        <v>35.188049999999997</v>
      </c>
      <c r="L8540" s="311">
        <v>-89.973050000000001</v>
      </c>
      <c r="M8540" s="318" t="s">
        <v>38390</v>
      </c>
      <c r="N8540" s="311" t="s">
        <v>26218</v>
      </c>
      <c r="O8540" s="311" t="s">
        <v>43113</v>
      </c>
      <c r="P8540" s="311">
        <v>3</v>
      </c>
      <c r="Q8540" s="311" t="s">
        <v>28794</v>
      </c>
      <c r="R8540" s="311" t="s">
        <v>25828</v>
      </c>
      <c r="S8540" s="311" t="s">
        <v>26197</v>
      </c>
      <c r="T8540" s="311"/>
      <c r="U8540" s="311" t="s">
        <v>26198</v>
      </c>
      <c r="V8540" s="311" t="s">
        <v>26199</v>
      </c>
      <c r="X8540" s="97" t="s">
        <v>34210</v>
      </c>
      <c r="AA8540" s="97" t="str">
        <v>WOLF006.0SH</v>
      </c>
    </row>
    <row r="8541" spans="1:27" s="97" customFormat="1" ht="15" customHeight="1" x14ac:dyDescent="0.35">
      <c r="A8541" s="97" t="s">
        <v>41932</v>
      </c>
      <c r="B8541" s="97" t="s">
        <v>41933</v>
      </c>
      <c r="C8541" s="97" t="s">
        <v>7554</v>
      </c>
      <c r="D8541" s="97" t="s">
        <v>41934</v>
      </c>
      <c r="F8541" s="97" t="s">
        <v>29090</v>
      </c>
      <c r="H8541" s="98">
        <v>6.7</v>
      </c>
      <c r="I8541" s="98">
        <v>2.2200000000000002</v>
      </c>
      <c r="J8541" s="97" t="s">
        <v>346</v>
      </c>
      <c r="K8541" s="98">
        <v>35.862374000000003</v>
      </c>
      <c r="L8541" s="98">
        <v>-82.927228999999997</v>
      </c>
      <c r="M8541" s="98" t="s">
        <v>38421</v>
      </c>
      <c r="N8541" s="97" t="s">
        <v>26264</v>
      </c>
      <c r="O8541" s="97" t="s">
        <v>41935</v>
      </c>
      <c r="P8541" s="98">
        <v>5</v>
      </c>
      <c r="Q8541" s="97" t="s">
        <v>28792</v>
      </c>
      <c r="R8541" s="97" t="s">
        <v>25825</v>
      </c>
      <c r="S8541" s="97" t="s">
        <v>26197</v>
      </c>
      <c r="U8541" s="97" t="s">
        <v>26198</v>
      </c>
      <c r="V8541" s="97" t="s">
        <v>26204</v>
      </c>
      <c r="W8541" s="97" t="s">
        <v>41936</v>
      </c>
      <c r="X8541" s="97" t="s">
        <v>41924</v>
      </c>
      <c r="AA8541" s="97" t="str">
        <v>WOLF006.7CO</v>
      </c>
    </row>
    <row r="8542" spans="1:27" s="97" customFormat="1" ht="15" customHeight="1" x14ac:dyDescent="0.35">
      <c r="A8542" s="311" t="s">
        <v>25320</v>
      </c>
      <c r="B8542" s="311" t="s">
        <v>25319</v>
      </c>
      <c r="C8542" s="311" t="s">
        <v>7653</v>
      </c>
      <c r="D8542" s="311" t="s">
        <v>25321</v>
      </c>
      <c r="E8542" s="311"/>
      <c r="F8542" s="311" t="s">
        <v>27</v>
      </c>
      <c r="G8542" s="311"/>
      <c r="H8542" s="311">
        <v>7.2</v>
      </c>
      <c r="I8542" s="311">
        <v>772.69</v>
      </c>
      <c r="J8542" s="311" t="s">
        <v>919</v>
      </c>
      <c r="K8542" s="311">
        <v>35.186869999999999</v>
      </c>
      <c r="L8542" s="311">
        <v>-89.944360000000003</v>
      </c>
      <c r="M8542" s="318" t="s">
        <v>38390</v>
      </c>
      <c r="N8542" s="311" t="s">
        <v>26218</v>
      </c>
      <c r="O8542" s="311" t="s">
        <v>43113</v>
      </c>
      <c r="P8542" s="311">
        <v>3</v>
      </c>
      <c r="Q8542" s="311" t="s">
        <v>28794</v>
      </c>
      <c r="R8542" s="311" t="s">
        <v>25828</v>
      </c>
      <c r="S8542" s="311" t="s">
        <v>26197</v>
      </c>
      <c r="T8542" s="311"/>
      <c r="U8542" s="311" t="s">
        <v>26198</v>
      </c>
      <c r="V8542" s="311" t="s">
        <v>26199</v>
      </c>
      <c r="W8542" s="97" t="s">
        <v>25322</v>
      </c>
      <c r="X8542" s="97" t="s">
        <v>34418</v>
      </c>
      <c r="AA8542" s="97" t="str">
        <v>WOLF007.2SH</v>
      </c>
    </row>
    <row r="8543" spans="1:27" s="97" customFormat="1" ht="15" customHeight="1" x14ac:dyDescent="0.35">
      <c r="A8543" s="311" t="s">
        <v>25324</v>
      </c>
      <c r="B8543" s="311" t="s">
        <v>25323</v>
      </c>
      <c r="C8543" s="311" t="s">
        <v>7653</v>
      </c>
      <c r="D8543" s="311" t="s">
        <v>25325</v>
      </c>
      <c r="E8543" s="311"/>
      <c r="F8543" s="311" t="s">
        <v>27</v>
      </c>
      <c r="G8543" s="311"/>
      <c r="H8543" s="311">
        <v>9.3000000000000007</v>
      </c>
      <c r="I8543" s="311">
        <v>770.72</v>
      </c>
      <c r="J8543" s="311" t="s">
        <v>919</v>
      </c>
      <c r="K8543" s="311">
        <v>35.200600000000001</v>
      </c>
      <c r="L8543" s="311">
        <v>-89.922499999999999</v>
      </c>
      <c r="M8543" s="318" t="s">
        <v>38390</v>
      </c>
      <c r="N8543" s="311" t="s">
        <v>26218</v>
      </c>
      <c r="O8543" s="311" t="s">
        <v>43113</v>
      </c>
      <c r="P8543" s="311">
        <v>3</v>
      </c>
      <c r="Q8543" s="311" t="s">
        <v>28794</v>
      </c>
      <c r="R8543" s="311" t="s">
        <v>25828</v>
      </c>
      <c r="S8543" s="311" t="s">
        <v>26197</v>
      </c>
      <c r="T8543" s="311"/>
      <c r="U8543" s="311" t="s">
        <v>26198</v>
      </c>
      <c r="V8543" s="311" t="s">
        <v>26199</v>
      </c>
      <c r="W8543" s="97" t="s">
        <v>25326</v>
      </c>
      <c r="AA8543" s="97" t="str">
        <v>WOLF009.3SH</v>
      </c>
    </row>
    <row r="8544" spans="1:27" s="97" customFormat="1" ht="15" customHeight="1" x14ac:dyDescent="0.35">
      <c r="A8544" s="311" t="s">
        <v>25328</v>
      </c>
      <c r="B8544" s="311" t="s">
        <v>25327</v>
      </c>
      <c r="C8544" s="311" t="s">
        <v>7653</v>
      </c>
      <c r="D8544" s="311" t="s">
        <v>25329</v>
      </c>
      <c r="E8544" s="311"/>
      <c r="F8544" s="311" t="s">
        <v>27</v>
      </c>
      <c r="G8544" s="311"/>
      <c r="H8544" s="311">
        <v>11.3</v>
      </c>
      <c r="I8544" s="311">
        <v>719.99</v>
      </c>
      <c r="J8544" s="311" t="s">
        <v>919</v>
      </c>
      <c r="K8544" s="311">
        <v>35.172400000000003</v>
      </c>
      <c r="L8544" s="311">
        <v>-89.897900000000007</v>
      </c>
      <c r="M8544" s="318" t="s">
        <v>38390</v>
      </c>
      <c r="N8544" s="311" t="s">
        <v>26218</v>
      </c>
      <c r="O8544" s="311" t="s">
        <v>43113</v>
      </c>
      <c r="P8544" s="311">
        <v>3</v>
      </c>
      <c r="Q8544" s="311" t="s">
        <v>28794</v>
      </c>
      <c r="R8544" s="311" t="s">
        <v>25828</v>
      </c>
      <c r="S8544" s="311" t="s">
        <v>26197</v>
      </c>
      <c r="T8544" s="311"/>
      <c r="U8544" s="311" t="s">
        <v>26198</v>
      </c>
      <c r="V8544" s="311" t="s">
        <v>26199</v>
      </c>
      <c r="X8544" s="97" t="s">
        <v>36373</v>
      </c>
      <c r="AA8544" s="97" t="str">
        <v>WOLF011.3SH</v>
      </c>
    </row>
    <row r="8545" spans="1:27" s="97" customFormat="1" ht="15" customHeight="1" x14ac:dyDescent="0.35">
      <c r="A8545" s="311" t="s">
        <v>25331</v>
      </c>
      <c r="B8545" s="311" t="s">
        <v>25330</v>
      </c>
      <c r="C8545" s="311" t="s">
        <v>7653</v>
      </c>
      <c r="D8545" s="311" t="s">
        <v>7623</v>
      </c>
      <c r="E8545" s="311"/>
      <c r="F8545" s="311" t="s">
        <v>27</v>
      </c>
      <c r="G8545" s="311"/>
      <c r="H8545" s="311">
        <v>15.3</v>
      </c>
      <c r="I8545" s="311">
        <v>708.53</v>
      </c>
      <c r="J8545" s="311" t="s">
        <v>919</v>
      </c>
      <c r="K8545" s="311">
        <v>35.133200000000002</v>
      </c>
      <c r="L8545" s="311">
        <v>-89.855199999999996</v>
      </c>
      <c r="M8545" s="318" t="s">
        <v>38390</v>
      </c>
      <c r="N8545" s="311" t="s">
        <v>26218</v>
      </c>
      <c r="O8545" s="311" t="s">
        <v>43372</v>
      </c>
      <c r="P8545" s="311">
        <v>3</v>
      </c>
      <c r="Q8545" s="311" t="s">
        <v>29421</v>
      </c>
      <c r="R8545" s="311" t="s">
        <v>25828</v>
      </c>
      <c r="S8545" s="311" t="s">
        <v>26197</v>
      </c>
      <c r="T8545" s="311"/>
      <c r="U8545" s="311" t="s">
        <v>26198</v>
      </c>
      <c r="V8545" s="311" t="s">
        <v>26199</v>
      </c>
      <c r="AA8545" s="97" t="str">
        <v>WOLF015.3SH</v>
      </c>
    </row>
    <row r="8546" spans="1:27" s="97" customFormat="1" ht="15" customHeight="1" x14ac:dyDescent="0.35">
      <c r="A8546" s="311" t="s">
        <v>25333</v>
      </c>
      <c r="B8546" s="311" t="s">
        <v>25332</v>
      </c>
      <c r="C8546" s="311" t="s">
        <v>7653</v>
      </c>
      <c r="D8546" s="311" t="s">
        <v>2875</v>
      </c>
      <c r="E8546" s="311"/>
      <c r="F8546" s="311" t="s">
        <v>27</v>
      </c>
      <c r="G8546" s="311"/>
      <c r="H8546" s="311">
        <v>18.899999999999999</v>
      </c>
      <c r="I8546" s="311">
        <v>699.76</v>
      </c>
      <c r="J8546" s="311" t="s">
        <v>919</v>
      </c>
      <c r="K8546" s="311">
        <v>35.116700000000002</v>
      </c>
      <c r="L8546" s="311">
        <v>-89.808300000000003</v>
      </c>
      <c r="M8546" s="318" t="s">
        <v>38390</v>
      </c>
      <c r="N8546" s="311" t="s">
        <v>26218</v>
      </c>
      <c r="O8546" s="311" t="s">
        <v>43372</v>
      </c>
      <c r="P8546" s="311">
        <v>3</v>
      </c>
      <c r="Q8546" s="311" t="s">
        <v>29421</v>
      </c>
      <c r="R8546" s="311" t="s">
        <v>25828</v>
      </c>
      <c r="S8546" s="311" t="s">
        <v>26197</v>
      </c>
      <c r="T8546" s="311"/>
      <c r="U8546" s="311" t="s">
        <v>26198</v>
      </c>
      <c r="V8546" s="311" t="s">
        <v>26199</v>
      </c>
      <c r="W8546" s="97" t="s">
        <v>25334</v>
      </c>
      <c r="AA8546" s="97" t="str">
        <v>WOLF018.9SH</v>
      </c>
    </row>
    <row r="8547" spans="1:27" s="97" customFormat="1" ht="15" customHeight="1" x14ac:dyDescent="0.35">
      <c r="A8547" s="97" t="s">
        <v>40550</v>
      </c>
      <c r="B8547" s="97" t="s">
        <v>40551</v>
      </c>
      <c r="C8547" s="97" t="s">
        <v>7653</v>
      </c>
      <c r="D8547" s="97" t="s">
        <v>40552</v>
      </c>
      <c r="F8547" s="97" t="s">
        <v>27</v>
      </c>
      <c r="H8547" s="98">
        <v>19.3</v>
      </c>
      <c r="I8547" s="98">
        <v>699</v>
      </c>
      <c r="J8547" s="97" t="s">
        <v>919</v>
      </c>
      <c r="K8547" s="98">
        <v>35.117057000000003</v>
      </c>
      <c r="L8547" s="98">
        <v>-89.801388000000003</v>
      </c>
      <c r="M8547" s="98" t="s">
        <v>38390</v>
      </c>
      <c r="N8547" s="97" t="s">
        <v>26218</v>
      </c>
      <c r="O8547" s="97" t="s">
        <v>40553</v>
      </c>
      <c r="P8547" s="98">
        <v>3</v>
      </c>
      <c r="Q8547" s="97" t="s">
        <v>40554</v>
      </c>
      <c r="R8547" s="97" t="s">
        <v>25828</v>
      </c>
      <c r="S8547" s="97" t="s">
        <v>26197</v>
      </c>
      <c r="U8547" s="97" t="s">
        <v>26198</v>
      </c>
      <c r="V8547" s="97" t="s">
        <v>26199</v>
      </c>
      <c r="W8547" s="97" t="s">
        <v>40555</v>
      </c>
      <c r="X8547" s="97" t="s">
        <v>38440</v>
      </c>
      <c r="AA8547" s="97" t="str">
        <v>WOLF019.3SH</v>
      </c>
    </row>
    <row r="8548" spans="1:27" s="97" customFormat="1" ht="15" customHeight="1" x14ac:dyDescent="0.35">
      <c r="A8548" s="311" t="s">
        <v>25336</v>
      </c>
      <c r="B8548" s="311" t="s">
        <v>25335</v>
      </c>
      <c r="C8548" s="311" t="s">
        <v>7653</v>
      </c>
      <c r="D8548" s="311" t="s">
        <v>25337</v>
      </c>
      <c r="E8548" s="311"/>
      <c r="F8548" s="311" t="s">
        <v>29086</v>
      </c>
      <c r="G8548" s="311"/>
      <c r="H8548" s="311">
        <v>22.2</v>
      </c>
      <c r="I8548" s="311">
        <v>120.63</v>
      </c>
      <c r="J8548" s="311" t="s">
        <v>13303</v>
      </c>
      <c r="K8548" s="311">
        <v>36.583333000000003</v>
      </c>
      <c r="L8548" s="311">
        <v>-85.118054999999998</v>
      </c>
      <c r="M8548" s="318" t="s">
        <v>38411</v>
      </c>
      <c r="N8548" s="311" t="s">
        <v>26248</v>
      </c>
      <c r="O8548" s="311" t="s">
        <v>42842</v>
      </c>
      <c r="P8548" s="311">
        <v>4</v>
      </c>
      <c r="Q8548" s="311" t="s">
        <v>28800</v>
      </c>
      <c r="R8548" s="311" t="s">
        <v>25812</v>
      </c>
      <c r="S8548" s="311" t="s">
        <v>26197</v>
      </c>
      <c r="T8548" s="311"/>
      <c r="U8548" s="311" t="s">
        <v>26198</v>
      </c>
      <c r="V8548" s="311" t="s">
        <v>26199</v>
      </c>
      <c r="W8548" s="97" t="s">
        <v>25338</v>
      </c>
      <c r="X8548" s="97" t="s">
        <v>34339</v>
      </c>
      <c r="AA8548" s="97" t="str">
        <v>WOLF022.2PI</v>
      </c>
    </row>
    <row r="8549" spans="1:27" s="97" customFormat="1" ht="15" customHeight="1" x14ac:dyDescent="0.35">
      <c r="A8549" s="311" t="s">
        <v>34340</v>
      </c>
      <c r="B8549" s="311" t="s">
        <v>34341</v>
      </c>
      <c r="C8549" s="311" t="s">
        <v>7653</v>
      </c>
      <c r="D8549" s="311" t="s">
        <v>41937</v>
      </c>
      <c r="E8549" s="311"/>
      <c r="F8549" s="311" t="s">
        <v>27</v>
      </c>
      <c r="G8549" s="311"/>
      <c r="H8549" s="311">
        <v>23.4</v>
      </c>
      <c r="I8549" s="311">
        <v>624.5</v>
      </c>
      <c r="J8549" s="311" t="s">
        <v>919</v>
      </c>
      <c r="K8549" s="311">
        <v>35.107370000000003</v>
      </c>
      <c r="L8549" s="311">
        <v>-89.731560000000002</v>
      </c>
      <c r="M8549" s="318" t="s">
        <v>38390</v>
      </c>
      <c r="N8549" s="311" t="s">
        <v>26218</v>
      </c>
      <c r="O8549" s="311" t="s">
        <v>42809</v>
      </c>
      <c r="P8549" s="311">
        <v>3</v>
      </c>
      <c r="Q8549" s="311" t="s">
        <v>28801</v>
      </c>
      <c r="R8549" s="311" t="s">
        <v>25828</v>
      </c>
      <c r="S8549" s="311" t="s">
        <v>26197</v>
      </c>
      <c r="T8549" s="311"/>
      <c r="U8549" s="311" t="s">
        <v>26198</v>
      </c>
      <c r="V8549" s="311" t="s">
        <v>26199</v>
      </c>
      <c r="AA8549" s="97" t="str">
        <v>WOLF023.4SH</v>
      </c>
    </row>
    <row r="8550" spans="1:27" s="97" customFormat="1" ht="15" customHeight="1" x14ac:dyDescent="0.35">
      <c r="A8550" s="97" t="s">
        <v>40556</v>
      </c>
      <c r="B8550" s="97" t="s">
        <v>40557</v>
      </c>
      <c r="C8550" s="97" t="s">
        <v>7653</v>
      </c>
      <c r="D8550" s="97" t="s">
        <v>41938</v>
      </c>
      <c r="F8550" s="97" t="s">
        <v>29086</v>
      </c>
      <c r="H8550" s="98">
        <v>26.1</v>
      </c>
      <c r="I8550" s="98">
        <v>106</v>
      </c>
      <c r="J8550" s="97" t="s">
        <v>13303</v>
      </c>
      <c r="K8550" s="98">
        <v>36.560344999999998</v>
      </c>
      <c r="L8550" s="98">
        <v>-85.073007000000004</v>
      </c>
      <c r="M8550" s="98" t="s">
        <v>38411</v>
      </c>
      <c r="N8550" s="97" t="s">
        <v>26248</v>
      </c>
      <c r="O8550" s="97" t="s">
        <v>40558</v>
      </c>
      <c r="P8550" s="98">
        <v>4</v>
      </c>
      <c r="Q8550" s="97" t="s">
        <v>28800</v>
      </c>
      <c r="R8550" s="97" t="s">
        <v>25812</v>
      </c>
      <c r="S8550" s="97" t="s">
        <v>26197</v>
      </c>
      <c r="U8550" s="97" t="s">
        <v>26198</v>
      </c>
      <c r="V8550" s="97" t="s">
        <v>26204</v>
      </c>
      <c r="W8550" s="97" t="s">
        <v>40559</v>
      </c>
      <c r="X8550" s="97" t="s">
        <v>40130</v>
      </c>
      <c r="AA8550" s="97" t="str">
        <v>WOLF026.1PI</v>
      </c>
    </row>
    <row r="8551" spans="1:27" s="97" customFormat="1" ht="15" customHeight="1" x14ac:dyDescent="0.35">
      <c r="A8551" s="311" t="s">
        <v>25340</v>
      </c>
      <c r="B8551" s="311" t="s">
        <v>25339</v>
      </c>
      <c r="C8551" s="311" t="s">
        <v>7653</v>
      </c>
      <c r="D8551" s="311" t="s">
        <v>41939</v>
      </c>
      <c r="E8551" s="311"/>
      <c r="F8551" s="311" t="s">
        <v>27</v>
      </c>
      <c r="G8551" s="311"/>
      <c r="H8551" s="311">
        <v>31.4</v>
      </c>
      <c r="I8551" s="311">
        <v>537.04999999999995</v>
      </c>
      <c r="J8551" s="311" t="s">
        <v>919</v>
      </c>
      <c r="K8551" s="311">
        <v>35.081679999999999</v>
      </c>
      <c r="L8551" s="311">
        <v>-89.652670000000001</v>
      </c>
      <c r="M8551" s="318" t="s">
        <v>38390</v>
      </c>
      <c r="N8551" s="311" t="s">
        <v>26218</v>
      </c>
      <c r="O8551" s="311" t="s">
        <v>42809</v>
      </c>
      <c r="P8551" s="311">
        <v>3</v>
      </c>
      <c r="Q8551" s="311" t="s">
        <v>28801</v>
      </c>
      <c r="R8551" s="311" t="s">
        <v>25828</v>
      </c>
      <c r="S8551" s="311" t="s">
        <v>26197</v>
      </c>
      <c r="T8551" s="311"/>
      <c r="U8551" s="311" t="s">
        <v>26198</v>
      </c>
      <c r="V8551" s="311" t="s">
        <v>26199</v>
      </c>
      <c r="W8551" s="97" t="s">
        <v>25341</v>
      </c>
      <c r="X8551" s="97" t="s">
        <v>36374</v>
      </c>
      <c r="AA8551" s="97" t="str">
        <v>WOLF031.4SH</v>
      </c>
    </row>
    <row r="8552" spans="1:27" s="97" customFormat="1" ht="15" customHeight="1" x14ac:dyDescent="0.35">
      <c r="A8552" s="311" t="s">
        <v>25343</v>
      </c>
      <c r="B8552" s="311" t="s">
        <v>25342</v>
      </c>
      <c r="C8552" s="311" t="s">
        <v>7653</v>
      </c>
      <c r="D8552" s="311" t="s">
        <v>25344</v>
      </c>
      <c r="E8552" s="311"/>
      <c r="F8552" s="311" t="s">
        <v>27</v>
      </c>
      <c r="G8552" s="311"/>
      <c r="H8552" s="311">
        <v>32.9</v>
      </c>
      <c r="I8552" s="311">
        <v>600.20000000000005</v>
      </c>
      <c r="J8552" s="311" t="s">
        <v>919</v>
      </c>
      <c r="K8552" s="311">
        <v>35.085599999999999</v>
      </c>
      <c r="L8552" s="311">
        <v>-89.661900000000003</v>
      </c>
      <c r="M8552" s="318" t="s">
        <v>38390</v>
      </c>
      <c r="N8552" s="311" t="s">
        <v>26218</v>
      </c>
      <c r="O8552" s="311" t="s">
        <v>42809</v>
      </c>
      <c r="P8552" s="311">
        <v>3</v>
      </c>
      <c r="Q8552" s="311" t="s">
        <v>28801</v>
      </c>
      <c r="R8552" s="311" t="s">
        <v>25828</v>
      </c>
      <c r="S8552" s="311" t="s">
        <v>26197</v>
      </c>
      <c r="T8552" s="311"/>
      <c r="U8552" s="311" t="s">
        <v>26198</v>
      </c>
      <c r="V8552" s="311" t="s">
        <v>26199</v>
      </c>
      <c r="AA8552" s="97" t="str">
        <v>WOLF032.9SH</v>
      </c>
    </row>
    <row r="8553" spans="1:27" s="97" customFormat="1" ht="15" customHeight="1" x14ac:dyDescent="0.35">
      <c r="A8553" s="311" t="s">
        <v>34342</v>
      </c>
      <c r="B8553" s="311" t="s">
        <v>34343</v>
      </c>
      <c r="C8553" s="311" t="s">
        <v>7653</v>
      </c>
      <c r="D8553" s="311" t="s">
        <v>34344</v>
      </c>
      <c r="E8553" s="311"/>
      <c r="F8553" s="311" t="s">
        <v>27</v>
      </c>
      <c r="G8553" s="311"/>
      <c r="H8553" s="311">
        <v>35.4</v>
      </c>
      <c r="I8553" s="311">
        <v>637</v>
      </c>
      <c r="J8553" s="311" t="s">
        <v>80</v>
      </c>
      <c r="K8553" s="311">
        <v>35.068730000000002</v>
      </c>
      <c r="L8553" s="311">
        <v>-89.61591</v>
      </c>
      <c r="M8553" s="318" t="s">
        <v>38390</v>
      </c>
      <c r="N8553" s="311" t="s">
        <v>26218</v>
      </c>
      <c r="O8553" s="311" t="s">
        <v>42885</v>
      </c>
      <c r="P8553" s="311">
        <v>3</v>
      </c>
      <c r="Q8553" s="311" t="s">
        <v>28802</v>
      </c>
      <c r="R8553" s="311" t="s">
        <v>25828</v>
      </c>
      <c r="S8553" s="311" t="s">
        <v>26197</v>
      </c>
      <c r="T8553" s="311"/>
      <c r="U8553" s="311" t="s">
        <v>26198</v>
      </c>
      <c r="V8553" s="311" t="s">
        <v>26199</v>
      </c>
      <c r="AA8553" s="97" t="str">
        <v>WOLF035.4FA</v>
      </c>
    </row>
    <row r="8554" spans="1:27" s="97" customFormat="1" ht="15" customHeight="1" x14ac:dyDescent="0.35">
      <c r="A8554" s="311" t="s">
        <v>25346</v>
      </c>
      <c r="B8554" s="311" t="s">
        <v>25345</v>
      </c>
      <c r="C8554" s="311" t="s">
        <v>7653</v>
      </c>
      <c r="D8554" s="311" t="s">
        <v>25347</v>
      </c>
      <c r="E8554" s="311"/>
      <c r="F8554" s="311" t="s">
        <v>29086</v>
      </c>
      <c r="G8554" s="311"/>
      <c r="H8554" s="311">
        <v>40.700000000000003</v>
      </c>
      <c r="I8554" s="311">
        <v>36.4</v>
      </c>
      <c r="J8554" s="311" t="s">
        <v>814</v>
      </c>
      <c r="K8554" s="311">
        <v>36.533329999999999</v>
      </c>
      <c r="L8554" s="311">
        <v>-84.945278000000002</v>
      </c>
      <c r="M8554" s="318" t="s">
        <v>38411</v>
      </c>
      <c r="N8554" s="311" t="s">
        <v>26248</v>
      </c>
      <c r="O8554" s="311" t="s">
        <v>43311</v>
      </c>
      <c r="P8554" s="311">
        <v>4</v>
      </c>
      <c r="Q8554" s="311" t="s">
        <v>28800</v>
      </c>
      <c r="R8554" s="311" t="s">
        <v>25812</v>
      </c>
      <c r="S8554" s="311" t="s">
        <v>26197</v>
      </c>
      <c r="T8554" s="311"/>
      <c r="U8554" s="311" t="s">
        <v>26198</v>
      </c>
      <c r="V8554" s="311" t="s">
        <v>26199</v>
      </c>
      <c r="X8554" s="97" t="s">
        <v>36375</v>
      </c>
      <c r="AA8554" s="97" t="str">
        <v>WOLF040.7FE</v>
      </c>
    </row>
    <row r="8555" spans="1:27" s="97" customFormat="1" ht="15" customHeight="1" x14ac:dyDescent="0.35">
      <c r="A8555" s="311" t="s">
        <v>38203</v>
      </c>
      <c r="B8555" s="311" t="s">
        <v>36376</v>
      </c>
      <c r="C8555" s="311" t="s">
        <v>7653</v>
      </c>
      <c r="D8555" s="311" t="s">
        <v>36377</v>
      </c>
      <c r="E8555" s="311"/>
      <c r="F8555" s="311" t="s">
        <v>29089</v>
      </c>
      <c r="G8555" s="311"/>
      <c r="H8555" s="311">
        <v>42.3</v>
      </c>
      <c r="I8555" s="311">
        <v>29</v>
      </c>
      <c r="J8555" s="311" t="s">
        <v>814</v>
      </c>
      <c r="K8555" s="311">
        <v>36.52205</v>
      </c>
      <c r="L8555" s="311">
        <v>-84.921909999999997</v>
      </c>
      <c r="M8555" s="318" t="s">
        <v>38411</v>
      </c>
      <c r="N8555" s="311" t="s">
        <v>26248</v>
      </c>
      <c r="O8555" s="311" t="s">
        <v>43311</v>
      </c>
      <c r="P8555" s="311">
        <v>4</v>
      </c>
      <c r="Q8555" s="311" t="s">
        <v>36378</v>
      </c>
      <c r="R8555" s="311" t="s">
        <v>25812</v>
      </c>
      <c r="S8555" s="311" t="s">
        <v>26197</v>
      </c>
      <c r="T8555" s="311"/>
      <c r="U8555" s="311" t="s">
        <v>26198</v>
      </c>
      <c r="V8555" s="311" t="s">
        <v>26199</v>
      </c>
      <c r="AA8555" s="97" t="str">
        <v>WOLF042.3FE</v>
      </c>
    </row>
    <row r="8556" spans="1:27" s="97" customFormat="1" ht="15" customHeight="1" x14ac:dyDescent="0.35">
      <c r="A8556" s="311" t="s">
        <v>25349</v>
      </c>
      <c r="B8556" s="311" t="s">
        <v>25348</v>
      </c>
      <c r="C8556" s="311" t="s">
        <v>7653</v>
      </c>
      <c r="D8556" s="311" t="s">
        <v>25350</v>
      </c>
      <c r="E8556" s="311"/>
      <c r="F8556" s="311" t="s">
        <v>27</v>
      </c>
      <c r="G8556" s="311"/>
      <c r="H8556" s="311">
        <v>44.4</v>
      </c>
      <c r="I8556" s="311">
        <v>503.54</v>
      </c>
      <c r="J8556" s="311" t="s">
        <v>80</v>
      </c>
      <c r="K8556" s="311">
        <v>35.054200000000002</v>
      </c>
      <c r="L8556" s="311">
        <v>-89.540800000000004</v>
      </c>
      <c r="M8556" s="318" t="s">
        <v>38390</v>
      </c>
      <c r="N8556" s="311" t="s">
        <v>26218</v>
      </c>
      <c r="O8556" s="311" t="s">
        <v>40560</v>
      </c>
      <c r="P8556" s="311">
        <v>3</v>
      </c>
      <c r="Q8556" s="311" t="s">
        <v>28802</v>
      </c>
      <c r="R8556" s="311" t="s">
        <v>25828</v>
      </c>
      <c r="S8556" s="311" t="s">
        <v>26197</v>
      </c>
      <c r="T8556" s="311"/>
      <c r="U8556" s="311" t="s">
        <v>26198</v>
      </c>
      <c r="V8556" s="311" t="s">
        <v>26199</v>
      </c>
      <c r="W8556" s="97" t="s">
        <v>40561</v>
      </c>
      <c r="X8556" s="97" t="s">
        <v>36379</v>
      </c>
      <c r="AA8556" s="97" t="str">
        <v>WOLF044.4FA</v>
      </c>
    </row>
    <row r="8557" spans="1:27" s="97" customFormat="1" ht="15" customHeight="1" x14ac:dyDescent="0.35">
      <c r="A8557" s="311" t="s">
        <v>25352</v>
      </c>
      <c r="B8557" s="311" t="s">
        <v>25351</v>
      </c>
      <c r="C8557" s="311" t="s">
        <v>25353</v>
      </c>
      <c r="D8557" s="311" t="s">
        <v>25354</v>
      </c>
      <c r="E8557" s="311"/>
      <c r="F8557" s="311" t="s">
        <v>27</v>
      </c>
      <c r="G8557" s="311"/>
      <c r="H8557" s="311">
        <v>3.4</v>
      </c>
      <c r="I8557" s="311">
        <v>4.7300000000000004</v>
      </c>
      <c r="J8557" s="311" t="s">
        <v>80</v>
      </c>
      <c r="K8557" s="311">
        <v>35.016080000000002</v>
      </c>
      <c r="L8557" s="311">
        <v>-89.582859999999997</v>
      </c>
      <c r="M8557" s="318" t="s">
        <v>38390</v>
      </c>
      <c r="N8557" s="311" t="s">
        <v>26218</v>
      </c>
      <c r="O8557" s="311" t="s">
        <v>42885</v>
      </c>
      <c r="P8557" s="311">
        <v>3</v>
      </c>
      <c r="Q8557" s="311" t="s">
        <v>28805</v>
      </c>
      <c r="R8557" s="311" t="s">
        <v>25828</v>
      </c>
      <c r="S8557" s="311" t="s">
        <v>26197</v>
      </c>
      <c r="T8557" s="311"/>
      <c r="U8557" s="311" t="s">
        <v>26198</v>
      </c>
      <c r="V8557" s="311" t="s">
        <v>26199</v>
      </c>
      <c r="W8557" s="97" t="s">
        <v>25355</v>
      </c>
      <c r="X8557" s="97" t="s">
        <v>34345</v>
      </c>
      <c r="AA8557" s="97" t="str">
        <v>WOLF045.6T3.4FA</v>
      </c>
    </row>
    <row r="8558" spans="1:27" s="97" customFormat="1" ht="15" customHeight="1" x14ac:dyDescent="0.35">
      <c r="A8558" s="311" t="s">
        <v>25357</v>
      </c>
      <c r="B8558" s="311" t="s">
        <v>25356</v>
      </c>
      <c r="C8558" s="311" t="s">
        <v>25358</v>
      </c>
      <c r="D8558" s="311" t="s">
        <v>25359</v>
      </c>
      <c r="E8558" s="311"/>
      <c r="F8558" s="311" t="s">
        <v>27</v>
      </c>
      <c r="G8558" s="311"/>
      <c r="H8558" s="311">
        <v>3.6</v>
      </c>
      <c r="I8558" s="311">
        <v>4.7300000000000004</v>
      </c>
      <c r="J8558" s="311" t="s">
        <v>80</v>
      </c>
      <c r="K8558" s="311">
        <v>35.013975000000002</v>
      </c>
      <c r="L8558" s="311">
        <v>-89.582494999999994</v>
      </c>
      <c r="M8558" s="318" t="s">
        <v>38390</v>
      </c>
      <c r="N8558" s="311" t="s">
        <v>26218</v>
      </c>
      <c r="O8558" s="311" t="s">
        <v>42885</v>
      </c>
      <c r="P8558" s="311">
        <v>3</v>
      </c>
      <c r="Q8558" s="311" t="s">
        <v>28805</v>
      </c>
      <c r="R8558" s="311" t="s">
        <v>25828</v>
      </c>
      <c r="S8558" s="311" t="s">
        <v>26197</v>
      </c>
      <c r="T8558" s="311"/>
      <c r="U8558" s="311" t="s">
        <v>26198</v>
      </c>
      <c r="V8558" s="311" t="s">
        <v>26199</v>
      </c>
      <c r="X8558" s="97" t="s">
        <v>37667</v>
      </c>
      <c r="AA8558" s="97" t="str">
        <v>WOLF045.6T3.6FA</v>
      </c>
    </row>
    <row r="8559" spans="1:27" s="97" customFormat="1" ht="15" customHeight="1" x14ac:dyDescent="0.35">
      <c r="A8559" s="311" t="s">
        <v>25361</v>
      </c>
      <c r="B8559" s="311" t="s">
        <v>25360</v>
      </c>
      <c r="C8559" s="311" t="s">
        <v>7653</v>
      </c>
      <c r="D8559" s="311" t="s">
        <v>25362</v>
      </c>
      <c r="E8559" s="311"/>
      <c r="F8559" s="311" t="s">
        <v>27</v>
      </c>
      <c r="G8559" s="311"/>
      <c r="H8559" s="311">
        <v>57.5</v>
      </c>
      <c r="I8559" s="311">
        <v>306.14</v>
      </c>
      <c r="J8559" s="311" t="s">
        <v>80</v>
      </c>
      <c r="K8559" s="311">
        <v>35.058900000000001</v>
      </c>
      <c r="L8559" s="311">
        <v>-89.409400000000005</v>
      </c>
      <c r="M8559" s="318" t="s">
        <v>38390</v>
      </c>
      <c r="N8559" s="311" t="s">
        <v>26218</v>
      </c>
      <c r="O8559" s="311" t="s">
        <v>43025</v>
      </c>
      <c r="P8559" s="311">
        <v>3</v>
      </c>
      <c r="Q8559" s="311" t="s">
        <v>27095</v>
      </c>
      <c r="R8559" s="311" t="s">
        <v>25828</v>
      </c>
      <c r="S8559" s="311" t="s">
        <v>26197</v>
      </c>
      <c r="T8559" s="311"/>
      <c r="U8559" s="311" t="s">
        <v>26198</v>
      </c>
      <c r="V8559" s="311" t="s">
        <v>26199</v>
      </c>
      <c r="W8559" s="97" t="s">
        <v>25363</v>
      </c>
      <c r="X8559" s="97" t="s">
        <v>36380</v>
      </c>
      <c r="AA8559" s="97" t="str">
        <v>WOLF057.5FA</v>
      </c>
    </row>
    <row r="8560" spans="1:27" s="97" customFormat="1" ht="15" customHeight="1" x14ac:dyDescent="0.35">
      <c r="A8560" s="311" t="s">
        <v>25365</v>
      </c>
      <c r="B8560" s="311" t="s">
        <v>25364</v>
      </c>
      <c r="C8560" s="311" t="s">
        <v>7653</v>
      </c>
      <c r="D8560" s="311" t="s">
        <v>25366</v>
      </c>
      <c r="E8560" s="311"/>
      <c r="F8560" s="311" t="s">
        <v>27</v>
      </c>
      <c r="G8560" s="311"/>
      <c r="H8560" s="311">
        <v>64</v>
      </c>
      <c r="I8560" s="311">
        <v>251.49</v>
      </c>
      <c r="J8560" s="311" t="s">
        <v>80</v>
      </c>
      <c r="K8560" s="311">
        <v>35.027500000000003</v>
      </c>
      <c r="L8560" s="311">
        <v>-89.3506</v>
      </c>
      <c r="M8560" s="318" t="s">
        <v>38390</v>
      </c>
      <c r="N8560" s="311" t="s">
        <v>26218</v>
      </c>
      <c r="O8560" s="311" t="s">
        <v>42493</v>
      </c>
      <c r="P8560" s="311">
        <v>3</v>
      </c>
      <c r="Q8560" s="311" t="s">
        <v>27095</v>
      </c>
      <c r="R8560" s="311" t="s">
        <v>25828</v>
      </c>
      <c r="S8560" s="311" t="s">
        <v>26197</v>
      </c>
      <c r="T8560" s="311"/>
      <c r="U8560" s="311" t="s">
        <v>26198</v>
      </c>
      <c r="V8560" s="311" t="s">
        <v>26199</v>
      </c>
      <c r="W8560" s="97" t="s">
        <v>25367</v>
      </c>
      <c r="X8560" s="97" t="s">
        <v>34346</v>
      </c>
      <c r="AA8560" s="97" t="str">
        <v>WOLF064.0FA</v>
      </c>
    </row>
    <row r="8561" spans="1:27" s="97" customFormat="1" ht="15" customHeight="1" x14ac:dyDescent="0.35">
      <c r="A8561" s="311" t="s">
        <v>25369</v>
      </c>
      <c r="B8561" s="311" t="s">
        <v>25368</v>
      </c>
      <c r="C8561" s="311" t="s">
        <v>7653</v>
      </c>
      <c r="D8561" s="311" t="s">
        <v>4615</v>
      </c>
      <c r="E8561" s="311"/>
      <c r="F8561" s="311" t="s">
        <v>27</v>
      </c>
      <c r="G8561" s="311"/>
      <c r="H8561" s="311">
        <v>72.599999999999994</v>
      </c>
      <c r="I8561" s="311">
        <v>212.8</v>
      </c>
      <c r="J8561" s="311" t="s">
        <v>80</v>
      </c>
      <c r="K8561" s="311">
        <v>35.032600000000002</v>
      </c>
      <c r="L8561" s="311">
        <v>-89.247050000000002</v>
      </c>
      <c r="M8561" s="318" t="s">
        <v>38390</v>
      </c>
      <c r="N8561" s="311" t="s">
        <v>26218</v>
      </c>
      <c r="O8561" s="311" t="s">
        <v>40562</v>
      </c>
      <c r="P8561" s="311">
        <v>3</v>
      </c>
      <c r="Q8561" s="311" t="s">
        <v>28803</v>
      </c>
      <c r="R8561" s="311" t="s">
        <v>25828</v>
      </c>
      <c r="S8561" s="311" t="s">
        <v>26197</v>
      </c>
      <c r="T8561" s="311"/>
      <c r="U8561" s="311" t="s">
        <v>26198</v>
      </c>
      <c r="V8561" s="311" t="s">
        <v>26199</v>
      </c>
      <c r="W8561" s="97" t="s">
        <v>40563</v>
      </c>
      <c r="X8561" s="97" t="s">
        <v>36381</v>
      </c>
      <c r="AA8561" s="97" t="str">
        <v>WOLF072.6FA</v>
      </c>
    </row>
    <row r="8562" spans="1:27" s="97" customFormat="1" ht="15" customHeight="1" x14ac:dyDescent="0.35">
      <c r="A8562" s="311" t="s">
        <v>42865</v>
      </c>
      <c r="B8562" s="311" t="s">
        <v>7655</v>
      </c>
      <c r="C8562" s="311" t="s">
        <v>7653</v>
      </c>
      <c r="D8562" s="311" t="s">
        <v>7657</v>
      </c>
      <c r="E8562" s="311" t="s">
        <v>26424</v>
      </c>
      <c r="F8562" s="311" t="s">
        <v>27</v>
      </c>
      <c r="G8562" s="311"/>
      <c r="H8562" s="311">
        <v>73</v>
      </c>
      <c r="I8562" s="311">
        <v>212.8</v>
      </c>
      <c r="J8562" s="311" t="s">
        <v>80</v>
      </c>
      <c r="K8562" s="311">
        <v>35.032620000000001</v>
      </c>
      <c r="L8562" s="311">
        <v>-89.248620000000003</v>
      </c>
      <c r="M8562" s="318" t="s">
        <v>38390</v>
      </c>
      <c r="N8562" s="311" t="s">
        <v>26218</v>
      </c>
      <c r="O8562" s="311" t="s">
        <v>42493</v>
      </c>
      <c r="P8562" s="311">
        <v>3</v>
      </c>
      <c r="Q8562" s="311" t="s">
        <v>27095</v>
      </c>
      <c r="R8562" s="311" t="s">
        <v>25828</v>
      </c>
      <c r="S8562" s="311" t="s">
        <v>26197</v>
      </c>
      <c r="T8562" s="311"/>
      <c r="U8562" s="311" t="s">
        <v>26198</v>
      </c>
      <c r="V8562" s="311" t="s">
        <v>26199</v>
      </c>
      <c r="W8562" s="97" t="s">
        <v>7656</v>
      </c>
      <c r="X8562" s="97" t="s">
        <v>31188</v>
      </c>
      <c r="AA8562" s="97" t="str">
        <v>WOLF073.0FA</v>
      </c>
    </row>
    <row r="8563" spans="1:27" s="97" customFormat="1" ht="15" customHeight="1" x14ac:dyDescent="0.35">
      <c r="A8563" s="97" t="s">
        <v>40564</v>
      </c>
      <c r="B8563" s="97" t="s">
        <v>40565</v>
      </c>
      <c r="C8563" s="97" t="s">
        <v>40566</v>
      </c>
      <c r="D8563" s="97" t="s">
        <v>40567</v>
      </c>
      <c r="F8563" s="97" t="s">
        <v>58</v>
      </c>
      <c r="H8563" s="98">
        <v>0.2</v>
      </c>
      <c r="I8563" s="98">
        <v>0.1</v>
      </c>
      <c r="J8563" s="97" t="s">
        <v>826</v>
      </c>
      <c r="K8563" s="98">
        <v>36.221589000000002</v>
      </c>
      <c r="L8563" s="98">
        <v>-85.152378999999996</v>
      </c>
      <c r="M8563" s="98" t="s">
        <v>38411</v>
      </c>
      <c r="N8563" s="97" t="s">
        <v>26248</v>
      </c>
      <c r="O8563" s="97" t="s">
        <v>40544</v>
      </c>
      <c r="P8563" s="98">
        <v>4</v>
      </c>
      <c r="Q8563" s="97" t="s">
        <v>40545</v>
      </c>
      <c r="R8563" s="97" t="s">
        <v>25812</v>
      </c>
      <c r="S8563" s="97" t="s">
        <v>26197</v>
      </c>
      <c r="U8563" s="97" t="s">
        <v>26198</v>
      </c>
      <c r="V8563" s="97" t="s">
        <v>26199</v>
      </c>
      <c r="X8563" s="97" t="s">
        <v>40568</v>
      </c>
      <c r="AA8563" s="97" t="str">
        <v>WOLF1.2T0.2OV</v>
      </c>
    </row>
    <row r="8564" spans="1:27" s="97" customFormat="1" ht="15" customHeight="1" x14ac:dyDescent="0.35">
      <c r="A8564" s="97" t="s">
        <v>40569</v>
      </c>
      <c r="B8564" s="97" t="s">
        <v>40570</v>
      </c>
      <c r="C8564" s="97" t="s">
        <v>40566</v>
      </c>
      <c r="D8564" s="97" t="s">
        <v>40571</v>
      </c>
      <c r="F8564" s="97" t="s">
        <v>58</v>
      </c>
      <c r="H8564" s="98">
        <v>1.3</v>
      </c>
      <c r="I8564" s="98">
        <v>0.2</v>
      </c>
      <c r="J8564" s="97" t="s">
        <v>826</v>
      </c>
      <c r="K8564" s="98">
        <v>36.225389999999997</v>
      </c>
      <c r="L8564" s="98">
        <v>-85.149610999999993</v>
      </c>
      <c r="M8564" s="98" t="s">
        <v>38411</v>
      </c>
      <c r="N8564" s="97" t="s">
        <v>26248</v>
      </c>
      <c r="O8564" s="97" t="s">
        <v>40544</v>
      </c>
      <c r="P8564" s="98">
        <v>4</v>
      </c>
      <c r="Q8564" s="97" t="s">
        <v>40545</v>
      </c>
      <c r="R8564" s="97" t="s">
        <v>25812</v>
      </c>
      <c r="S8564" s="97" t="s">
        <v>26197</v>
      </c>
      <c r="U8564" s="97" t="s">
        <v>26198</v>
      </c>
      <c r="V8564" s="97" t="s">
        <v>26199</v>
      </c>
      <c r="X8564" s="97" t="s">
        <v>40572</v>
      </c>
      <c r="AA8564" s="97" t="str">
        <v>WOLF1.3T0.1OV</v>
      </c>
    </row>
    <row r="8565" spans="1:27" s="97" customFormat="1" ht="15" customHeight="1" x14ac:dyDescent="0.35">
      <c r="A8565" s="311" t="s">
        <v>36808</v>
      </c>
      <c r="B8565" s="311" t="s">
        <v>25273</v>
      </c>
      <c r="C8565" s="311" t="s">
        <v>25375</v>
      </c>
      <c r="D8565" s="311" t="s">
        <v>25275</v>
      </c>
      <c r="E8565" s="311"/>
      <c r="F8565" s="311" t="s">
        <v>9</v>
      </c>
      <c r="G8565" s="311"/>
      <c r="H8565" s="311">
        <v>1.4</v>
      </c>
      <c r="I8565" s="311">
        <v>3.53</v>
      </c>
      <c r="J8565" s="311" t="s">
        <v>121</v>
      </c>
      <c r="K8565" s="311">
        <v>35.866900000000001</v>
      </c>
      <c r="L8565" s="311">
        <v>-88.119699999999995</v>
      </c>
      <c r="M8565" s="318" t="s">
        <v>38392</v>
      </c>
      <c r="N8565" s="311" t="s">
        <v>26221</v>
      </c>
      <c r="O8565" s="311" t="s">
        <v>42646</v>
      </c>
      <c r="P8565" s="311">
        <v>3</v>
      </c>
      <c r="Q8565" s="311" t="s">
        <v>34331</v>
      </c>
      <c r="R8565" s="311" t="s">
        <v>25816</v>
      </c>
      <c r="S8565" s="311" t="s">
        <v>26197</v>
      </c>
      <c r="T8565" s="311"/>
      <c r="U8565" s="311" t="s">
        <v>26198</v>
      </c>
      <c r="V8565" s="311" t="s">
        <v>26199</v>
      </c>
      <c r="W8565" s="97" t="s">
        <v>25274</v>
      </c>
      <c r="X8565" s="97" t="s">
        <v>36809</v>
      </c>
      <c r="AA8565" s="97" t="str">
        <v>WOLF1.9T0.2BN</v>
      </c>
    </row>
    <row r="8566" spans="1:27" s="97" customFormat="1" ht="15" customHeight="1" x14ac:dyDescent="0.35">
      <c r="A8566" s="311" t="s">
        <v>36810</v>
      </c>
      <c r="B8566" s="311" t="s">
        <v>25279</v>
      </c>
      <c r="C8566" s="311" t="s">
        <v>25375</v>
      </c>
      <c r="D8566" s="311" t="s">
        <v>25280</v>
      </c>
      <c r="E8566" s="311"/>
      <c r="F8566" s="311" t="s">
        <v>9</v>
      </c>
      <c r="G8566" s="311"/>
      <c r="H8566" s="311">
        <v>1.5</v>
      </c>
      <c r="I8566" s="311">
        <v>5.64</v>
      </c>
      <c r="J8566" s="311" t="s">
        <v>121</v>
      </c>
      <c r="K8566" s="311">
        <v>35.873899999999999</v>
      </c>
      <c r="L8566" s="311">
        <v>-88.123400000000004</v>
      </c>
      <c r="M8566" s="318" t="s">
        <v>38392</v>
      </c>
      <c r="N8566" s="311" t="s">
        <v>26221</v>
      </c>
      <c r="O8566" s="311" t="s">
        <v>42646</v>
      </c>
      <c r="P8566" s="311">
        <v>3</v>
      </c>
      <c r="Q8566" s="311" t="s">
        <v>34331</v>
      </c>
      <c r="R8566" s="311" t="s">
        <v>25816</v>
      </c>
      <c r="S8566" s="311" t="s">
        <v>26197</v>
      </c>
      <c r="T8566" s="311"/>
      <c r="U8566" s="311" t="s">
        <v>26198</v>
      </c>
      <c r="V8566" s="311" t="s">
        <v>26199</v>
      </c>
      <c r="W8566" s="97" t="s">
        <v>36811</v>
      </c>
      <c r="X8566" s="97" t="s">
        <v>36812</v>
      </c>
      <c r="AA8566" s="97" t="str">
        <v>WOLF1.9T0.3BN</v>
      </c>
    </row>
    <row r="8567" spans="1:27" s="97" customFormat="1" ht="15" customHeight="1" x14ac:dyDescent="0.35">
      <c r="A8567" s="311" t="s">
        <v>25371</v>
      </c>
      <c r="B8567" s="311" t="s">
        <v>25370</v>
      </c>
      <c r="C8567" s="311" t="s">
        <v>25353</v>
      </c>
      <c r="D8567" s="311" t="s">
        <v>25372</v>
      </c>
      <c r="E8567" s="311"/>
      <c r="F8567" s="311" t="s">
        <v>27</v>
      </c>
      <c r="G8567" s="311"/>
      <c r="H8567" s="311">
        <v>0.2</v>
      </c>
      <c r="I8567" s="311">
        <v>0.04</v>
      </c>
      <c r="J8567" s="311" t="s">
        <v>919</v>
      </c>
      <c r="K8567" s="311">
        <v>35.114789999999999</v>
      </c>
      <c r="L8567" s="311">
        <v>-89.804689999999994</v>
      </c>
      <c r="M8567" s="318" t="s">
        <v>38390</v>
      </c>
      <c r="N8567" s="311" t="s">
        <v>26218</v>
      </c>
      <c r="O8567" s="311" t="s">
        <v>43372</v>
      </c>
      <c r="P8567" s="311">
        <v>3</v>
      </c>
      <c r="Q8567" s="311" t="s">
        <v>29422</v>
      </c>
      <c r="R8567" s="311" t="s">
        <v>25828</v>
      </c>
      <c r="S8567" s="311" t="s">
        <v>26197</v>
      </c>
      <c r="T8567" s="311"/>
      <c r="U8567" s="311" t="s">
        <v>26198</v>
      </c>
      <c r="V8567" s="311" t="s">
        <v>26199</v>
      </c>
      <c r="AA8567" s="97" t="str">
        <v>WOLF18.6T0.2SH</v>
      </c>
    </row>
    <row r="8568" spans="1:27" s="97" customFormat="1" ht="15" customHeight="1" x14ac:dyDescent="0.35">
      <c r="A8568" s="311" t="s">
        <v>25374</v>
      </c>
      <c r="B8568" s="311" t="s">
        <v>25373</v>
      </c>
      <c r="C8568" s="311" t="s">
        <v>25375</v>
      </c>
      <c r="D8568" s="311" t="s">
        <v>25376</v>
      </c>
      <c r="E8568" s="311"/>
      <c r="F8568" s="311" t="s">
        <v>29083</v>
      </c>
      <c r="G8568" s="311"/>
      <c r="H8568" s="311">
        <v>0.1</v>
      </c>
      <c r="I8568" s="311">
        <v>0.16</v>
      </c>
      <c r="J8568" s="311" t="s">
        <v>4</v>
      </c>
      <c r="K8568" s="311">
        <v>35.019880000000001</v>
      </c>
      <c r="L8568" s="311">
        <v>-87.53801</v>
      </c>
      <c r="M8568" s="318" t="s">
        <v>38376</v>
      </c>
      <c r="N8568" s="311" t="s">
        <v>26196</v>
      </c>
      <c r="O8568" s="311" t="s">
        <v>43228</v>
      </c>
      <c r="P8568" s="311">
        <v>1</v>
      </c>
      <c r="Q8568" s="311" t="s">
        <v>28804</v>
      </c>
      <c r="R8568" s="311" t="s">
        <v>25808</v>
      </c>
      <c r="S8568" s="311" t="s">
        <v>26197</v>
      </c>
      <c r="T8568" s="311"/>
      <c r="U8568" s="311" t="s">
        <v>26198</v>
      </c>
      <c r="V8568" s="311" t="s">
        <v>26199</v>
      </c>
      <c r="W8568" s="97" t="s">
        <v>25377</v>
      </c>
      <c r="X8568" s="97" t="s">
        <v>34166</v>
      </c>
      <c r="AA8568" s="97" t="str">
        <v>WOLF2.7T0.1LW</v>
      </c>
    </row>
    <row r="8569" spans="1:27" s="97" customFormat="1" ht="15" customHeight="1" x14ac:dyDescent="0.35">
      <c r="A8569" s="311" t="s">
        <v>34347</v>
      </c>
      <c r="B8569" s="311" t="s">
        <v>34348</v>
      </c>
      <c r="C8569" s="311" t="s">
        <v>25375</v>
      </c>
      <c r="D8569" s="311" t="s">
        <v>34349</v>
      </c>
      <c r="E8569" s="311"/>
      <c r="F8569" s="311" t="s">
        <v>44</v>
      </c>
      <c r="G8569" s="311"/>
      <c r="H8569" s="311">
        <v>0.5</v>
      </c>
      <c r="I8569" s="311">
        <v>0.3</v>
      </c>
      <c r="J8569" s="311" t="s">
        <v>878</v>
      </c>
      <c r="K8569" s="311">
        <v>35.814169999999997</v>
      </c>
      <c r="L8569" s="311">
        <v>-84.40222</v>
      </c>
      <c r="M8569" s="318" t="s">
        <v>38415</v>
      </c>
      <c r="N8569" s="311" t="s">
        <v>26602</v>
      </c>
      <c r="O8569" s="311" t="s">
        <v>42186</v>
      </c>
      <c r="P8569" s="311">
        <v>1</v>
      </c>
      <c r="Q8569" s="311" t="s">
        <v>34336</v>
      </c>
      <c r="R8569" s="311" t="s">
        <v>25825</v>
      </c>
      <c r="S8569" s="311" t="s">
        <v>26197</v>
      </c>
      <c r="T8569" s="311"/>
      <c r="U8569" s="311" t="s">
        <v>26198</v>
      </c>
      <c r="V8569" s="311" t="s">
        <v>26204</v>
      </c>
      <c r="W8569" s="97" t="s">
        <v>34350</v>
      </c>
      <c r="X8569" s="97" t="s">
        <v>34351</v>
      </c>
      <c r="AA8569" s="97" t="str">
        <v>WOLF3.1T0.5RO</v>
      </c>
    </row>
    <row r="8570" spans="1:27" s="97" customFormat="1" ht="15" customHeight="1" x14ac:dyDescent="0.35">
      <c r="A8570" s="311" t="s">
        <v>34352</v>
      </c>
      <c r="B8570" s="311" t="s">
        <v>34353</v>
      </c>
      <c r="C8570" s="311" t="s">
        <v>25375</v>
      </c>
      <c r="D8570" s="311" t="s">
        <v>34354</v>
      </c>
      <c r="E8570" s="311"/>
      <c r="F8570" s="311" t="s">
        <v>44</v>
      </c>
      <c r="G8570" s="311"/>
      <c r="H8570" s="311">
        <v>0.7</v>
      </c>
      <c r="I8570" s="311">
        <v>0.2</v>
      </c>
      <c r="J8570" s="311" t="s">
        <v>878</v>
      </c>
      <c r="K8570" s="311">
        <v>35.816549999999999</v>
      </c>
      <c r="L8570" s="311">
        <v>-84.399410000000003</v>
      </c>
      <c r="M8570" s="318" t="s">
        <v>38415</v>
      </c>
      <c r="N8570" s="311" t="s">
        <v>26602</v>
      </c>
      <c r="O8570" s="311" t="s">
        <v>42186</v>
      </c>
      <c r="P8570" s="311">
        <v>1</v>
      </c>
      <c r="Q8570" s="311" t="s">
        <v>34336</v>
      </c>
      <c r="R8570" s="311" t="s">
        <v>25825</v>
      </c>
      <c r="S8570" s="311" t="s">
        <v>26197</v>
      </c>
      <c r="T8570" s="311"/>
      <c r="U8570" s="311" t="s">
        <v>26198</v>
      </c>
      <c r="V8570" s="311" t="s">
        <v>26204</v>
      </c>
      <c r="W8570" s="97" t="s">
        <v>34355</v>
      </c>
      <c r="X8570" s="97" t="s">
        <v>34351</v>
      </c>
      <c r="AA8570" s="97" t="str">
        <v>WOLF3.1T0.7RO</v>
      </c>
    </row>
    <row r="8571" spans="1:27" s="97" customFormat="1" ht="15" customHeight="1" x14ac:dyDescent="0.35">
      <c r="A8571" s="311" t="s">
        <v>36813</v>
      </c>
      <c r="B8571" s="311" t="s">
        <v>36814</v>
      </c>
      <c r="C8571" s="311" t="s">
        <v>36815</v>
      </c>
      <c r="D8571" s="311" t="s">
        <v>36816</v>
      </c>
      <c r="E8571" s="311"/>
      <c r="F8571" s="311" t="s">
        <v>29089</v>
      </c>
      <c r="G8571" s="311"/>
      <c r="H8571" s="311">
        <v>0.6</v>
      </c>
      <c r="I8571" s="311">
        <v>3.9</v>
      </c>
      <c r="J8571" s="311" t="s">
        <v>814</v>
      </c>
      <c r="K8571" s="311">
        <v>36.5276</v>
      </c>
      <c r="L8571" s="311">
        <v>-84.953879999999998</v>
      </c>
      <c r="M8571" s="318" t="s">
        <v>38411</v>
      </c>
      <c r="N8571" s="311" t="s">
        <v>26248</v>
      </c>
      <c r="O8571" s="311" t="s">
        <v>43311</v>
      </c>
      <c r="P8571" s="311">
        <v>4</v>
      </c>
      <c r="Q8571" s="311" t="s">
        <v>36817</v>
      </c>
      <c r="R8571" s="311" t="s">
        <v>25812</v>
      </c>
      <c r="S8571" s="311" t="s">
        <v>26197</v>
      </c>
      <c r="T8571" s="311"/>
      <c r="U8571" s="311" t="s">
        <v>26198</v>
      </c>
      <c r="V8571" s="311" t="s">
        <v>26199</v>
      </c>
      <c r="W8571" s="97" t="s">
        <v>36818</v>
      </c>
      <c r="X8571" s="97" t="s">
        <v>38422</v>
      </c>
      <c r="AA8571" s="97" t="str">
        <v>WOLF40.4T0.6FE</v>
      </c>
    </row>
    <row r="8572" spans="1:27" s="97" customFormat="1" ht="15" customHeight="1" x14ac:dyDescent="0.35">
      <c r="A8572" s="311" t="s">
        <v>25379</v>
      </c>
      <c r="B8572" s="311" t="s">
        <v>25378</v>
      </c>
      <c r="C8572" s="311" t="s">
        <v>25353</v>
      </c>
      <c r="D8572" s="311" t="s">
        <v>25380</v>
      </c>
      <c r="E8572" s="311"/>
      <c r="F8572" s="311" t="s">
        <v>27</v>
      </c>
      <c r="G8572" s="311"/>
      <c r="H8572" s="311">
        <v>1.2</v>
      </c>
      <c r="I8572" s="311">
        <v>4.8</v>
      </c>
      <c r="J8572" s="311" t="s">
        <v>919</v>
      </c>
      <c r="K8572" s="311">
        <v>35.098739999999999</v>
      </c>
      <c r="L8572" s="311">
        <v>-89.764489999999995</v>
      </c>
      <c r="M8572" s="318" t="s">
        <v>38390</v>
      </c>
      <c r="N8572" s="311" t="s">
        <v>26218</v>
      </c>
      <c r="O8572" s="311" t="s">
        <v>42809</v>
      </c>
      <c r="P8572" s="311">
        <v>3</v>
      </c>
      <c r="Q8572" s="311" t="s">
        <v>37668</v>
      </c>
      <c r="R8572" s="311" t="s">
        <v>25828</v>
      </c>
      <c r="S8572" s="311" t="s">
        <v>26197</v>
      </c>
      <c r="T8572" s="311"/>
      <c r="U8572" s="311" t="s">
        <v>26198</v>
      </c>
      <c r="V8572" s="311" t="s">
        <v>26199</v>
      </c>
      <c r="AA8572" s="97" t="str">
        <v>WOLF42.3T1.2SH</v>
      </c>
    </row>
    <row r="8573" spans="1:27" s="97" customFormat="1" ht="15" customHeight="1" x14ac:dyDescent="0.35">
      <c r="A8573" s="97" t="s">
        <v>41940</v>
      </c>
      <c r="B8573" s="97" t="s">
        <v>41941</v>
      </c>
      <c r="C8573" s="97" t="s">
        <v>41942</v>
      </c>
      <c r="D8573" s="97" t="s">
        <v>41943</v>
      </c>
      <c r="F8573" s="97" t="s">
        <v>27</v>
      </c>
      <c r="H8573" s="98">
        <v>0.2</v>
      </c>
      <c r="I8573" s="98">
        <v>4.17</v>
      </c>
      <c r="J8573" s="97" t="s">
        <v>80</v>
      </c>
      <c r="K8573" s="98">
        <v>35.057671999999997</v>
      </c>
      <c r="L8573" s="98">
        <v>-89.576036999999999</v>
      </c>
      <c r="M8573" s="98" t="s">
        <v>38390</v>
      </c>
      <c r="N8573" s="97" t="s">
        <v>26218</v>
      </c>
      <c r="O8573" s="97" t="s">
        <v>40560</v>
      </c>
      <c r="P8573" s="98">
        <v>3</v>
      </c>
      <c r="Q8573" s="97" t="s">
        <v>28802</v>
      </c>
      <c r="R8573" s="97" t="s">
        <v>25828</v>
      </c>
      <c r="S8573" s="97" t="s">
        <v>26197</v>
      </c>
      <c r="U8573" s="97" t="s">
        <v>26198</v>
      </c>
      <c r="V8573" s="97" t="s">
        <v>26199</v>
      </c>
      <c r="W8573" s="97" t="s">
        <v>41944</v>
      </c>
      <c r="X8573" s="97" t="s">
        <v>41945</v>
      </c>
      <c r="AA8573" s="97" t="str">
        <v>WOLF45.6T0.4T0.2FA</v>
      </c>
    </row>
    <row r="8574" spans="1:27" s="97" customFormat="1" ht="15" customHeight="1" x14ac:dyDescent="0.35">
      <c r="A8574" s="311" t="s">
        <v>40573</v>
      </c>
      <c r="B8574" s="311" t="s">
        <v>36819</v>
      </c>
      <c r="C8574" s="311" t="s">
        <v>36820</v>
      </c>
      <c r="D8574" s="311" t="s">
        <v>36821</v>
      </c>
      <c r="E8574" s="311"/>
      <c r="F8574" s="311" t="s">
        <v>27</v>
      </c>
      <c r="G8574" s="311"/>
      <c r="H8574" s="311">
        <v>0.1</v>
      </c>
      <c r="I8574" s="311">
        <v>1.85</v>
      </c>
      <c r="J8574" s="311" t="s">
        <v>80</v>
      </c>
      <c r="K8574" s="311">
        <v>35.054093999999999</v>
      </c>
      <c r="L8574" s="311">
        <v>-89.574139000000002</v>
      </c>
      <c r="M8574" s="318" t="s">
        <v>38390</v>
      </c>
      <c r="N8574" s="311" t="s">
        <v>26218</v>
      </c>
      <c r="O8574" s="311" t="s">
        <v>42885</v>
      </c>
      <c r="P8574" s="311">
        <v>3</v>
      </c>
      <c r="Q8574" s="311" t="s">
        <v>34356</v>
      </c>
      <c r="R8574" s="311" t="s">
        <v>25828</v>
      </c>
      <c r="S8574" s="311" t="s">
        <v>26197</v>
      </c>
      <c r="T8574" s="311"/>
      <c r="U8574" s="311" t="s">
        <v>26198</v>
      </c>
      <c r="V8574" s="311" t="s">
        <v>26199</v>
      </c>
      <c r="W8574" s="97" t="s">
        <v>40574</v>
      </c>
      <c r="X8574" s="97" t="s">
        <v>36822</v>
      </c>
      <c r="AA8574" s="97" t="str">
        <v>WOLF45.6T0.4T0.5T0.1FA</v>
      </c>
    </row>
    <row r="8575" spans="1:27" s="97" customFormat="1" ht="15" customHeight="1" x14ac:dyDescent="0.35">
      <c r="A8575" s="97" t="s">
        <v>41946</v>
      </c>
      <c r="B8575" s="97" t="s">
        <v>41947</v>
      </c>
      <c r="C8575" s="97" t="s">
        <v>41948</v>
      </c>
      <c r="D8575" s="97" t="s">
        <v>41949</v>
      </c>
      <c r="F8575" s="97" t="s">
        <v>27</v>
      </c>
      <c r="H8575" s="98">
        <v>0.2</v>
      </c>
      <c r="I8575" s="98">
        <v>1.4</v>
      </c>
      <c r="J8575" s="97" t="s">
        <v>80</v>
      </c>
      <c r="K8575" s="98">
        <v>35.051496</v>
      </c>
      <c r="L8575" s="98">
        <v>-89.569856999999999</v>
      </c>
      <c r="M8575" s="98" t="s">
        <v>38390</v>
      </c>
      <c r="N8575" s="97" t="s">
        <v>26218</v>
      </c>
      <c r="O8575" s="97" t="s">
        <v>40560</v>
      </c>
      <c r="P8575" s="98">
        <v>3</v>
      </c>
      <c r="Q8575" s="97" t="s">
        <v>34356</v>
      </c>
      <c r="R8575" s="97" t="s">
        <v>25828</v>
      </c>
      <c r="S8575" s="97" t="s">
        <v>26197</v>
      </c>
      <c r="U8575" s="97" t="s">
        <v>26198</v>
      </c>
      <c r="V8575" s="97" t="s">
        <v>26199</v>
      </c>
      <c r="W8575" s="97" t="s">
        <v>41950</v>
      </c>
      <c r="X8575" s="97" t="s">
        <v>41951</v>
      </c>
      <c r="AA8575" s="97" t="str">
        <v>WOLF45.6T0.4T0.5T0.2FA</v>
      </c>
    </row>
    <row r="8576" spans="1:27" s="97" customFormat="1" ht="15" customHeight="1" x14ac:dyDescent="0.35">
      <c r="A8576" s="97" t="s">
        <v>41952</v>
      </c>
      <c r="B8576" s="97" t="s">
        <v>41953</v>
      </c>
      <c r="C8576" s="97" t="s">
        <v>41954</v>
      </c>
      <c r="D8576" s="97" t="s">
        <v>41955</v>
      </c>
      <c r="F8576" s="97" t="s">
        <v>27</v>
      </c>
      <c r="H8576" s="98">
        <v>0.3</v>
      </c>
      <c r="I8576" s="98">
        <v>1.7</v>
      </c>
      <c r="J8576" s="97" t="s">
        <v>80</v>
      </c>
      <c r="K8576" s="98">
        <v>35.053258</v>
      </c>
      <c r="L8576" s="98">
        <v>-89.569377000000003</v>
      </c>
      <c r="M8576" s="98" t="s">
        <v>38390</v>
      </c>
      <c r="N8576" s="97" t="s">
        <v>26218</v>
      </c>
      <c r="O8576" s="97" t="s">
        <v>40560</v>
      </c>
      <c r="P8576" s="98">
        <v>3</v>
      </c>
      <c r="Q8576" s="97" t="s">
        <v>34356</v>
      </c>
      <c r="R8576" s="97" t="s">
        <v>25828</v>
      </c>
      <c r="S8576" s="97" t="s">
        <v>26197</v>
      </c>
      <c r="U8576" s="97" t="s">
        <v>26198</v>
      </c>
      <c r="V8576" s="97" t="s">
        <v>26199</v>
      </c>
      <c r="W8576" s="97" t="s">
        <v>41956</v>
      </c>
      <c r="X8576" s="97" t="s">
        <v>41957</v>
      </c>
      <c r="AA8576" s="97" t="str">
        <v>WOLF45.6T0.4T0.5T0.3FA</v>
      </c>
    </row>
    <row r="8577" spans="1:27" s="97" customFormat="1" ht="15" customHeight="1" x14ac:dyDescent="0.35">
      <c r="A8577" s="311" t="s">
        <v>40575</v>
      </c>
      <c r="B8577" s="311" t="s">
        <v>36825</v>
      </c>
      <c r="C8577" s="311" t="s">
        <v>40576</v>
      </c>
      <c r="D8577" s="311" t="s">
        <v>36826</v>
      </c>
      <c r="E8577" s="311"/>
      <c r="F8577" s="311" t="s">
        <v>27</v>
      </c>
      <c r="G8577" s="311"/>
      <c r="H8577" s="311">
        <v>0.4</v>
      </c>
      <c r="I8577" s="311">
        <v>1.8</v>
      </c>
      <c r="J8577" s="311" t="s">
        <v>80</v>
      </c>
      <c r="K8577" s="311">
        <v>35.053654000000002</v>
      </c>
      <c r="L8577" s="311">
        <v>-89.568433999999996</v>
      </c>
      <c r="M8577" s="318" t="s">
        <v>38390</v>
      </c>
      <c r="N8577" s="311" t="s">
        <v>26218</v>
      </c>
      <c r="O8577" s="311" t="s">
        <v>42885</v>
      </c>
      <c r="P8577" s="311">
        <v>3</v>
      </c>
      <c r="Q8577" s="311" t="s">
        <v>34356</v>
      </c>
      <c r="R8577" s="311" t="s">
        <v>25828</v>
      </c>
      <c r="S8577" s="311" t="s">
        <v>26197</v>
      </c>
      <c r="T8577" s="311"/>
      <c r="U8577" s="311" t="s">
        <v>26198</v>
      </c>
      <c r="V8577" s="311" t="s">
        <v>26199</v>
      </c>
      <c r="W8577" s="97" t="s">
        <v>40577</v>
      </c>
      <c r="X8577" s="97" t="s">
        <v>36827</v>
      </c>
      <c r="AA8577" s="97" t="str">
        <v>WOLF45.6T0.4T0.5T0.4T.1FA</v>
      </c>
    </row>
    <row r="8578" spans="1:27" s="97" customFormat="1" ht="15" customHeight="1" x14ac:dyDescent="0.35">
      <c r="A8578" s="311" t="s">
        <v>40578</v>
      </c>
      <c r="B8578" s="311" t="s">
        <v>36823</v>
      </c>
      <c r="C8578" s="311" t="s">
        <v>36824</v>
      </c>
      <c r="D8578" s="311" t="s">
        <v>41958</v>
      </c>
      <c r="E8578" s="311"/>
      <c r="F8578" s="311" t="s">
        <v>27</v>
      </c>
      <c r="G8578" s="311"/>
      <c r="H8578" s="311">
        <v>0.1</v>
      </c>
      <c r="I8578" s="311">
        <v>1.54</v>
      </c>
      <c r="J8578" s="311" t="s">
        <v>80</v>
      </c>
      <c r="K8578" s="311">
        <v>35.052874000000003</v>
      </c>
      <c r="L8578" s="311">
        <v>-89.567567999999994</v>
      </c>
      <c r="M8578" s="318" t="s">
        <v>38390</v>
      </c>
      <c r="N8578" s="311" t="s">
        <v>26218</v>
      </c>
      <c r="O8578" s="311" t="s">
        <v>42885</v>
      </c>
      <c r="P8578" s="311">
        <v>3</v>
      </c>
      <c r="Q8578" s="311" t="s">
        <v>34356</v>
      </c>
      <c r="R8578" s="311" t="s">
        <v>25828</v>
      </c>
      <c r="S8578" s="311" t="s">
        <v>26197</v>
      </c>
      <c r="T8578" s="311"/>
      <c r="U8578" s="311" t="s">
        <v>26198</v>
      </c>
      <c r="V8578" s="311" t="s">
        <v>26199</v>
      </c>
      <c r="W8578" s="97" t="s">
        <v>40579</v>
      </c>
      <c r="X8578" s="97" t="s">
        <v>41959</v>
      </c>
      <c r="AA8578" s="97" t="str">
        <v>WOLF45.6T0.4T0.5T0.5FA</v>
      </c>
    </row>
    <row r="8579" spans="1:27" s="97" customFormat="1" ht="15" customHeight="1" x14ac:dyDescent="0.35">
      <c r="A8579" s="97" t="s">
        <v>41960</v>
      </c>
      <c r="B8579" s="97" t="s">
        <v>41961</v>
      </c>
      <c r="C8579" s="97" t="s">
        <v>41962</v>
      </c>
      <c r="D8579" s="97" t="s">
        <v>41963</v>
      </c>
      <c r="F8579" s="97" t="s">
        <v>27</v>
      </c>
      <c r="H8579" s="98">
        <v>0.7</v>
      </c>
      <c r="I8579" s="98">
        <v>0.15</v>
      </c>
      <c r="J8579" s="97" t="s">
        <v>80</v>
      </c>
      <c r="K8579" s="98">
        <v>35.052176000000003</v>
      </c>
      <c r="L8579" s="98">
        <v>-89.562792000000002</v>
      </c>
      <c r="M8579" s="98" t="s">
        <v>38390</v>
      </c>
      <c r="N8579" s="97" t="s">
        <v>26218</v>
      </c>
      <c r="O8579" s="97" t="s">
        <v>40560</v>
      </c>
      <c r="P8579" s="98">
        <v>3</v>
      </c>
      <c r="Q8579" s="97" t="s">
        <v>34356</v>
      </c>
      <c r="R8579" s="97" t="s">
        <v>25828</v>
      </c>
      <c r="S8579" s="97" t="s">
        <v>26197</v>
      </c>
      <c r="U8579" s="97" t="s">
        <v>26198</v>
      </c>
      <c r="V8579" s="97" t="s">
        <v>26199</v>
      </c>
      <c r="W8579" s="97" t="s">
        <v>41964</v>
      </c>
      <c r="X8579" s="97" t="s">
        <v>41965</v>
      </c>
      <c r="AA8579" s="97" t="str">
        <v>WOLF45.6T0.4T0.5T0.7FA</v>
      </c>
    </row>
    <row r="8580" spans="1:27" s="97" customFormat="1" ht="15" customHeight="1" x14ac:dyDescent="0.35">
      <c r="A8580" s="97" t="s">
        <v>41966</v>
      </c>
      <c r="B8580" s="97" t="s">
        <v>41967</v>
      </c>
      <c r="C8580" s="97" t="s">
        <v>41968</v>
      </c>
      <c r="D8580" s="97" t="s">
        <v>41969</v>
      </c>
      <c r="F8580" s="97" t="s">
        <v>27</v>
      </c>
      <c r="H8580" s="98">
        <v>0.2</v>
      </c>
      <c r="I8580" s="98">
        <v>1.46</v>
      </c>
      <c r="J8580" s="97" t="s">
        <v>80</v>
      </c>
      <c r="K8580" s="98">
        <v>35.051434</v>
      </c>
      <c r="L8580" s="98">
        <v>-89.564914999999999</v>
      </c>
      <c r="M8580" s="98" t="s">
        <v>38390</v>
      </c>
      <c r="N8580" s="97" t="s">
        <v>26218</v>
      </c>
      <c r="O8580" s="97" t="s">
        <v>40560</v>
      </c>
      <c r="P8580" s="98">
        <v>3</v>
      </c>
      <c r="Q8580" s="97" t="s">
        <v>34356</v>
      </c>
      <c r="R8580" s="97" t="s">
        <v>25828</v>
      </c>
      <c r="S8580" s="97" t="s">
        <v>26197</v>
      </c>
      <c r="U8580" s="97" t="s">
        <v>26198</v>
      </c>
      <c r="V8580" s="97" t="s">
        <v>26199</v>
      </c>
      <c r="W8580" s="97" t="s">
        <v>41579</v>
      </c>
      <c r="X8580" s="97" t="s">
        <v>41970</v>
      </c>
      <c r="AA8580" s="97" t="str">
        <v>WOLF45.6T0.4T0.5T0.7T.2FA</v>
      </c>
    </row>
    <row r="8581" spans="1:27" s="97" customFormat="1" ht="15" customHeight="1" x14ac:dyDescent="0.35">
      <c r="A8581" s="311" t="s">
        <v>40580</v>
      </c>
      <c r="B8581" s="311" t="s">
        <v>36828</v>
      </c>
      <c r="C8581" s="311" t="s">
        <v>36829</v>
      </c>
      <c r="D8581" s="311" t="s">
        <v>41971</v>
      </c>
      <c r="E8581" s="311"/>
      <c r="F8581" s="311" t="s">
        <v>27</v>
      </c>
      <c r="G8581" s="311"/>
      <c r="H8581" s="311">
        <v>0.5</v>
      </c>
      <c r="I8581" s="311">
        <v>1.53</v>
      </c>
      <c r="J8581" s="311" t="s">
        <v>80</v>
      </c>
      <c r="K8581" s="311">
        <v>35.053831000000002</v>
      </c>
      <c r="L8581" s="311">
        <v>-89.574749999999995</v>
      </c>
      <c r="M8581" s="318" t="s">
        <v>38390</v>
      </c>
      <c r="N8581" s="311" t="s">
        <v>26218</v>
      </c>
      <c r="O8581" s="311" t="s">
        <v>42885</v>
      </c>
      <c r="P8581" s="311">
        <v>3</v>
      </c>
      <c r="Q8581" s="311" t="s">
        <v>34356</v>
      </c>
      <c r="R8581" s="311" t="s">
        <v>25828</v>
      </c>
      <c r="S8581" s="311" t="s">
        <v>26197</v>
      </c>
      <c r="T8581" s="311"/>
      <c r="U8581" s="311" t="s">
        <v>26198</v>
      </c>
      <c r="V8581" s="311" t="s">
        <v>26199</v>
      </c>
      <c r="W8581" s="97" t="s">
        <v>40581</v>
      </c>
      <c r="X8581" s="97" t="s">
        <v>41972</v>
      </c>
      <c r="AA8581" s="97" t="str">
        <v>WOLF45.6T0.4T0.6FA</v>
      </c>
    </row>
    <row r="8582" spans="1:27" s="97" customFormat="1" ht="15" customHeight="1" x14ac:dyDescent="0.35">
      <c r="A8582" s="97" t="s">
        <v>41973</v>
      </c>
      <c r="B8582" s="97" t="s">
        <v>41974</v>
      </c>
      <c r="C8582" s="97" t="s">
        <v>41975</v>
      </c>
      <c r="D8582" s="97" t="s">
        <v>41976</v>
      </c>
      <c r="F8582" s="97" t="s">
        <v>27</v>
      </c>
      <c r="H8582" s="98">
        <v>0.7</v>
      </c>
      <c r="I8582" s="98">
        <v>1.53</v>
      </c>
      <c r="J8582" s="97" t="s">
        <v>80</v>
      </c>
      <c r="K8582" s="98">
        <v>35.052101</v>
      </c>
      <c r="L8582" s="98">
        <v>-89.572368999999995</v>
      </c>
      <c r="M8582" s="98" t="s">
        <v>38390</v>
      </c>
      <c r="N8582" s="97" t="s">
        <v>26218</v>
      </c>
      <c r="O8582" s="97" t="s">
        <v>40560</v>
      </c>
      <c r="P8582" s="98">
        <v>3</v>
      </c>
      <c r="Q8582" s="97" t="s">
        <v>34356</v>
      </c>
      <c r="R8582" s="97" t="s">
        <v>25828</v>
      </c>
      <c r="S8582" s="97" t="s">
        <v>26197</v>
      </c>
      <c r="U8582" s="97" t="s">
        <v>26198</v>
      </c>
      <c r="V8582" s="97" t="s">
        <v>26199</v>
      </c>
      <c r="W8582" s="97" t="s">
        <v>41977</v>
      </c>
      <c r="X8582" s="97" t="s">
        <v>41978</v>
      </c>
      <c r="AA8582" s="97" t="str">
        <v>WOLF45.6T0.4T0.7FA</v>
      </c>
    </row>
    <row r="8583" spans="1:27" s="97" customFormat="1" ht="15" customHeight="1" x14ac:dyDescent="0.35">
      <c r="A8583" s="311" t="s">
        <v>25382</v>
      </c>
      <c r="B8583" s="311" t="s">
        <v>25381</v>
      </c>
      <c r="C8583" s="311" t="s">
        <v>25383</v>
      </c>
      <c r="D8583" s="311" t="s">
        <v>25384</v>
      </c>
      <c r="E8583" s="311"/>
      <c r="F8583" s="311" t="s">
        <v>27</v>
      </c>
      <c r="G8583" s="311"/>
      <c r="H8583" s="311">
        <v>0.9</v>
      </c>
      <c r="I8583" s="311">
        <v>1.49</v>
      </c>
      <c r="J8583" s="311" t="s">
        <v>80</v>
      </c>
      <c r="K8583" s="311">
        <v>35.048479999999998</v>
      </c>
      <c r="L8583" s="311">
        <v>-89.571100000000001</v>
      </c>
      <c r="M8583" s="318" t="s">
        <v>38390</v>
      </c>
      <c r="N8583" s="311" t="s">
        <v>26218</v>
      </c>
      <c r="O8583" s="311" t="s">
        <v>42885</v>
      </c>
      <c r="P8583" s="311">
        <v>3</v>
      </c>
      <c r="Q8583" s="311" t="s">
        <v>34356</v>
      </c>
      <c r="R8583" s="311" t="s">
        <v>25828</v>
      </c>
      <c r="S8583" s="311" t="s">
        <v>26197</v>
      </c>
      <c r="T8583" s="311"/>
      <c r="U8583" s="311" t="s">
        <v>26198</v>
      </c>
      <c r="V8583" s="311" t="s">
        <v>26199</v>
      </c>
      <c r="W8583" s="97" t="s">
        <v>25385</v>
      </c>
      <c r="X8583" s="97" t="s">
        <v>29542</v>
      </c>
      <c r="AA8583" s="97" t="str">
        <v>WOLF45.6T0.4T0.9FA</v>
      </c>
    </row>
    <row r="8584" spans="1:27" s="97" customFormat="1" ht="15" customHeight="1" x14ac:dyDescent="0.35">
      <c r="A8584" s="311" t="s">
        <v>25387</v>
      </c>
      <c r="B8584" s="311" t="s">
        <v>25386</v>
      </c>
      <c r="C8584" s="311" t="s">
        <v>25383</v>
      </c>
      <c r="D8584" s="311" t="s">
        <v>25388</v>
      </c>
      <c r="E8584" s="311"/>
      <c r="F8584" s="311" t="s">
        <v>27</v>
      </c>
      <c r="G8584" s="311"/>
      <c r="H8584" s="311">
        <v>2.2000000000000002</v>
      </c>
      <c r="I8584" s="311">
        <v>1.1100000000000001</v>
      </c>
      <c r="J8584" s="311" t="s">
        <v>80</v>
      </c>
      <c r="K8584" s="311">
        <v>35.031649999999999</v>
      </c>
      <c r="L8584" s="311">
        <v>-89.572180000000003</v>
      </c>
      <c r="M8584" s="318" t="s">
        <v>38390</v>
      </c>
      <c r="N8584" s="311" t="s">
        <v>26218</v>
      </c>
      <c r="O8584" s="311" t="s">
        <v>42885</v>
      </c>
      <c r="P8584" s="311">
        <v>3</v>
      </c>
      <c r="Q8584" s="311" t="s">
        <v>34356</v>
      </c>
      <c r="R8584" s="311" t="s">
        <v>25828</v>
      </c>
      <c r="S8584" s="311" t="s">
        <v>26197</v>
      </c>
      <c r="T8584" s="311"/>
      <c r="U8584" s="311" t="s">
        <v>26198</v>
      </c>
      <c r="V8584" s="311" t="s">
        <v>26199</v>
      </c>
      <c r="W8584" s="97" t="s">
        <v>25389</v>
      </c>
      <c r="X8584" s="97" t="s">
        <v>34357</v>
      </c>
      <c r="AA8584" s="97" t="str">
        <v>WOLF45.6T0.4T2.2FA</v>
      </c>
    </row>
    <row r="8585" spans="1:27" s="97" customFormat="1" ht="15" customHeight="1" x14ac:dyDescent="0.35">
      <c r="A8585" s="311" t="s">
        <v>25391</v>
      </c>
      <c r="B8585" s="311" t="s">
        <v>25390</v>
      </c>
      <c r="C8585" s="311" t="s">
        <v>25383</v>
      </c>
      <c r="D8585" s="311" t="s">
        <v>25392</v>
      </c>
      <c r="E8585" s="311"/>
      <c r="F8585" s="311" t="s">
        <v>27</v>
      </c>
      <c r="G8585" s="311"/>
      <c r="H8585" s="311">
        <v>2.5</v>
      </c>
      <c r="I8585" s="311">
        <v>0.39</v>
      </c>
      <c r="J8585" s="311" t="s">
        <v>80</v>
      </c>
      <c r="K8585" s="311">
        <v>35.029499999999999</v>
      </c>
      <c r="L8585" s="311">
        <v>-89.572860000000006</v>
      </c>
      <c r="M8585" s="318" t="s">
        <v>38390</v>
      </c>
      <c r="N8585" s="311" t="s">
        <v>26218</v>
      </c>
      <c r="O8585" s="311" t="s">
        <v>42885</v>
      </c>
      <c r="P8585" s="311">
        <v>3</v>
      </c>
      <c r="Q8585" s="311" t="s">
        <v>34356</v>
      </c>
      <c r="R8585" s="311" t="s">
        <v>25828</v>
      </c>
      <c r="S8585" s="311" t="s">
        <v>26197</v>
      </c>
      <c r="T8585" s="311"/>
      <c r="U8585" s="311" t="s">
        <v>26198</v>
      </c>
      <c r="V8585" s="311" t="s">
        <v>26199</v>
      </c>
      <c r="W8585" s="97" t="s">
        <v>25393</v>
      </c>
      <c r="X8585" s="97" t="s">
        <v>29542</v>
      </c>
      <c r="AA8585" s="97" t="str">
        <v>WOLF45.6T0.4T2.5FA</v>
      </c>
    </row>
    <row r="8586" spans="1:27" s="97" customFormat="1" ht="15" customHeight="1" x14ac:dyDescent="0.35">
      <c r="A8586" s="311" t="s">
        <v>25395</v>
      </c>
      <c r="B8586" s="311" t="s">
        <v>25394</v>
      </c>
      <c r="C8586" s="311" t="s">
        <v>25353</v>
      </c>
      <c r="D8586" s="311" t="s">
        <v>19753</v>
      </c>
      <c r="E8586" s="311"/>
      <c r="F8586" s="311" t="s">
        <v>27</v>
      </c>
      <c r="G8586" s="311"/>
      <c r="H8586" s="311">
        <v>1.6</v>
      </c>
      <c r="I8586" s="311">
        <v>5.95</v>
      </c>
      <c r="J8586" s="311" t="s">
        <v>80</v>
      </c>
      <c r="K8586" s="311">
        <v>35.043599999999998</v>
      </c>
      <c r="L8586" s="311">
        <v>-89.588099999999997</v>
      </c>
      <c r="M8586" s="318" t="s">
        <v>38390</v>
      </c>
      <c r="N8586" s="311" t="s">
        <v>26218</v>
      </c>
      <c r="O8586" s="311" t="s">
        <v>42885</v>
      </c>
      <c r="P8586" s="311">
        <v>3</v>
      </c>
      <c r="Q8586" s="311" t="s">
        <v>28805</v>
      </c>
      <c r="R8586" s="311" t="s">
        <v>25828</v>
      </c>
      <c r="S8586" s="311" t="s">
        <v>26197</v>
      </c>
      <c r="T8586" s="311"/>
      <c r="U8586" s="311" t="s">
        <v>26198</v>
      </c>
      <c r="V8586" s="311" t="s">
        <v>26199</v>
      </c>
      <c r="W8586" s="97" t="s">
        <v>25396</v>
      </c>
      <c r="X8586" s="97" t="s">
        <v>34358</v>
      </c>
      <c r="AA8586" s="97" t="str">
        <v>WOLF45.6T1.6FA</v>
      </c>
    </row>
    <row r="8587" spans="1:27" s="97" customFormat="1" ht="15" customHeight="1" x14ac:dyDescent="0.35">
      <c r="A8587" s="311" t="s">
        <v>25398</v>
      </c>
      <c r="B8587" s="311" t="s">
        <v>25397</v>
      </c>
      <c r="C8587" s="311" t="s">
        <v>25353</v>
      </c>
      <c r="D8587" s="311" t="s">
        <v>25399</v>
      </c>
      <c r="E8587" s="311"/>
      <c r="F8587" s="311" t="s">
        <v>27</v>
      </c>
      <c r="G8587" s="311"/>
      <c r="H8587" s="311">
        <v>3.1</v>
      </c>
      <c r="I8587" s="311">
        <v>5.0999999999999996</v>
      </c>
      <c r="J8587" s="311" t="s">
        <v>80</v>
      </c>
      <c r="K8587" s="311">
        <v>35.023269999999997</v>
      </c>
      <c r="L8587" s="311">
        <v>-89.584739999999996</v>
      </c>
      <c r="M8587" s="318" t="s">
        <v>38390</v>
      </c>
      <c r="N8587" s="311" t="s">
        <v>26218</v>
      </c>
      <c r="O8587" s="311" t="s">
        <v>42885</v>
      </c>
      <c r="P8587" s="311">
        <v>3</v>
      </c>
      <c r="Q8587" s="311" t="s">
        <v>28805</v>
      </c>
      <c r="R8587" s="311" t="s">
        <v>25828</v>
      </c>
      <c r="S8587" s="311" t="s">
        <v>26197</v>
      </c>
      <c r="T8587" s="311"/>
      <c r="U8587" s="311" t="s">
        <v>26198</v>
      </c>
      <c r="V8587" s="311" t="s">
        <v>26199</v>
      </c>
      <c r="W8587" s="97" t="s">
        <v>25400</v>
      </c>
      <c r="X8587" s="97" t="s">
        <v>29542</v>
      </c>
      <c r="AA8587" s="97" t="str">
        <v>WOLF45.6T3.1FA</v>
      </c>
    </row>
    <row r="8588" spans="1:27" s="97" customFormat="1" ht="15" customHeight="1" x14ac:dyDescent="0.35">
      <c r="A8588" s="311" t="s">
        <v>25402</v>
      </c>
      <c r="B8588" s="311" t="s">
        <v>25401</v>
      </c>
      <c r="C8588" s="311" t="s">
        <v>25353</v>
      </c>
      <c r="D8588" s="311" t="s">
        <v>25403</v>
      </c>
      <c r="E8588" s="311"/>
      <c r="F8588" s="311" t="s">
        <v>27</v>
      </c>
      <c r="G8588" s="311"/>
      <c r="H8588" s="311">
        <v>3.8</v>
      </c>
      <c r="I8588" s="311">
        <v>4.6100000000000003</v>
      </c>
      <c r="J8588" s="311" t="s">
        <v>80</v>
      </c>
      <c r="K8588" s="311">
        <v>35.012700000000002</v>
      </c>
      <c r="L8588" s="311">
        <v>-89.582319999999996</v>
      </c>
      <c r="M8588" s="318" t="s">
        <v>38390</v>
      </c>
      <c r="N8588" s="311" t="s">
        <v>26218</v>
      </c>
      <c r="O8588" s="311" t="s">
        <v>42885</v>
      </c>
      <c r="P8588" s="311">
        <v>3</v>
      </c>
      <c r="Q8588" s="311" t="s">
        <v>28805</v>
      </c>
      <c r="R8588" s="311" t="s">
        <v>25828</v>
      </c>
      <c r="S8588" s="311" t="s">
        <v>26197</v>
      </c>
      <c r="T8588" s="311"/>
      <c r="U8588" s="311" t="s">
        <v>26198</v>
      </c>
      <c r="V8588" s="311" t="s">
        <v>26199</v>
      </c>
      <c r="W8588" s="97" t="s">
        <v>25404</v>
      </c>
      <c r="X8588" s="97" t="s">
        <v>34357</v>
      </c>
      <c r="AA8588" s="97" t="str">
        <v>WOLF45.6T3.8FA</v>
      </c>
    </row>
    <row r="8589" spans="1:27" s="97" customFormat="1" ht="15" customHeight="1" x14ac:dyDescent="0.35">
      <c r="A8589" s="311" t="s">
        <v>25406</v>
      </c>
      <c r="B8589" s="311" t="s">
        <v>25405</v>
      </c>
      <c r="C8589" s="311" t="s">
        <v>25353</v>
      </c>
      <c r="D8589" s="311" t="s">
        <v>25407</v>
      </c>
      <c r="E8589" s="311"/>
      <c r="F8589" s="311" t="s">
        <v>27</v>
      </c>
      <c r="G8589" s="311"/>
      <c r="H8589" s="311">
        <v>4.5</v>
      </c>
      <c r="I8589" s="311">
        <v>2.94</v>
      </c>
      <c r="J8589" s="311" t="s">
        <v>80</v>
      </c>
      <c r="K8589" s="311">
        <v>35.007800000000003</v>
      </c>
      <c r="L8589" s="311">
        <v>-89.57432</v>
      </c>
      <c r="M8589" s="318" t="s">
        <v>38390</v>
      </c>
      <c r="N8589" s="311" t="s">
        <v>26218</v>
      </c>
      <c r="O8589" s="311" t="s">
        <v>42885</v>
      </c>
      <c r="P8589" s="311">
        <v>3</v>
      </c>
      <c r="Q8589" s="311" t="s">
        <v>28805</v>
      </c>
      <c r="R8589" s="311" t="s">
        <v>25828</v>
      </c>
      <c r="S8589" s="311" t="s">
        <v>26197</v>
      </c>
      <c r="T8589" s="311"/>
      <c r="U8589" s="311" t="s">
        <v>26198</v>
      </c>
      <c r="V8589" s="311" t="s">
        <v>26199</v>
      </c>
      <c r="W8589" s="97" t="s">
        <v>25408</v>
      </c>
      <c r="X8589" s="97" t="s">
        <v>34357</v>
      </c>
      <c r="AA8589" s="97" t="str">
        <v>WOLF45.6T4.5FA</v>
      </c>
    </row>
    <row r="8590" spans="1:27" s="97" customFormat="1" ht="15" customHeight="1" x14ac:dyDescent="0.35">
      <c r="A8590" s="311" t="s">
        <v>36830</v>
      </c>
      <c r="B8590" s="311" t="s">
        <v>36831</v>
      </c>
      <c r="C8590" s="311" t="s">
        <v>36832</v>
      </c>
      <c r="D8590" s="311" t="s">
        <v>36833</v>
      </c>
      <c r="E8590" s="311"/>
      <c r="F8590" s="311" t="s">
        <v>27</v>
      </c>
      <c r="G8590" s="311"/>
      <c r="H8590" s="311">
        <v>0.1</v>
      </c>
      <c r="I8590" s="311">
        <v>0.73</v>
      </c>
      <c r="J8590" s="311" t="s">
        <v>80</v>
      </c>
      <c r="K8590" s="311">
        <v>35.061221000000003</v>
      </c>
      <c r="L8590" s="311">
        <v>-89.577189000000004</v>
      </c>
      <c r="M8590" s="318" t="s">
        <v>38390</v>
      </c>
      <c r="N8590" s="311" t="s">
        <v>26218</v>
      </c>
      <c r="O8590" s="311" t="s">
        <v>42885</v>
      </c>
      <c r="P8590" s="311">
        <v>3</v>
      </c>
      <c r="Q8590" s="311" t="s">
        <v>34356</v>
      </c>
      <c r="R8590" s="311" t="s">
        <v>25828</v>
      </c>
      <c r="S8590" s="311" t="s">
        <v>26197</v>
      </c>
      <c r="T8590" s="311"/>
      <c r="U8590" s="311" t="s">
        <v>26198</v>
      </c>
      <c r="V8590" s="311" t="s">
        <v>26199</v>
      </c>
      <c r="W8590" s="97" t="s">
        <v>36834</v>
      </c>
      <c r="X8590" s="97" t="s">
        <v>36835</v>
      </c>
      <c r="AA8590" s="97" t="str">
        <v>WOLF45.9T0.1FA</v>
      </c>
    </row>
    <row r="8591" spans="1:27" s="97" customFormat="1" ht="15" customHeight="1" x14ac:dyDescent="0.35">
      <c r="A8591" s="311" t="s">
        <v>25410</v>
      </c>
      <c r="B8591" s="311" t="s">
        <v>25409</v>
      </c>
      <c r="C8591" s="311" t="s">
        <v>25353</v>
      </c>
      <c r="D8591" s="311" t="s">
        <v>4615</v>
      </c>
      <c r="E8591" s="311"/>
      <c r="F8591" s="311" t="s">
        <v>27</v>
      </c>
      <c r="G8591" s="311"/>
      <c r="H8591" s="311">
        <v>1.6</v>
      </c>
      <c r="I8591" s="311">
        <v>4.6399999999999997</v>
      </c>
      <c r="J8591" s="311" t="s">
        <v>80</v>
      </c>
      <c r="K8591" s="311">
        <v>35.0047</v>
      </c>
      <c r="L8591" s="311">
        <v>-89.326599999999999</v>
      </c>
      <c r="M8591" s="318" t="s">
        <v>38390</v>
      </c>
      <c r="N8591" s="311" t="s">
        <v>26218</v>
      </c>
      <c r="O8591" s="311" t="s">
        <v>42493</v>
      </c>
      <c r="P8591" s="311">
        <v>3</v>
      </c>
      <c r="Q8591" s="311" t="s">
        <v>34359</v>
      </c>
      <c r="R8591" s="311" t="s">
        <v>25828</v>
      </c>
      <c r="S8591" s="311" t="s">
        <v>26197</v>
      </c>
      <c r="T8591" s="311"/>
      <c r="U8591" s="311" t="s">
        <v>26198</v>
      </c>
      <c r="V8591" s="311" t="s">
        <v>26199</v>
      </c>
      <c r="W8591" s="97" t="s">
        <v>25411</v>
      </c>
      <c r="X8591" s="97" t="s">
        <v>34360</v>
      </c>
      <c r="AA8591" s="97" t="str">
        <v>WOLF69.4T1.6FA</v>
      </c>
    </row>
    <row r="8592" spans="1:27" s="97" customFormat="1" ht="15" customHeight="1" x14ac:dyDescent="0.35">
      <c r="A8592" s="311" t="s">
        <v>34361</v>
      </c>
      <c r="B8592" s="311" t="s">
        <v>34362</v>
      </c>
      <c r="C8592" s="311" t="s">
        <v>34363</v>
      </c>
      <c r="D8592" s="311" t="s">
        <v>34364</v>
      </c>
      <c r="E8592" s="311"/>
      <c r="F8592" s="311" t="s">
        <v>27</v>
      </c>
      <c r="G8592" s="311"/>
      <c r="H8592" s="311">
        <v>0.3</v>
      </c>
      <c r="I8592" s="311">
        <v>4.5199999999999996</v>
      </c>
      <c r="J8592" s="311" t="s">
        <v>80</v>
      </c>
      <c r="K8592" s="311">
        <v>35.030999999999999</v>
      </c>
      <c r="L8592" s="311">
        <v>-89.287199999999999</v>
      </c>
      <c r="M8592" s="318" t="s">
        <v>38390</v>
      </c>
      <c r="N8592" s="311" t="s">
        <v>26218</v>
      </c>
      <c r="O8592" s="311" t="s">
        <v>42493</v>
      </c>
      <c r="P8592" s="311">
        <v>3</v>
      </c>
      <c r="Q8592" s="311" t="s">
        <v>37669</v>
      </c>
      <c r="R8592" s="311" t="s">
        <v>25828</v>
      </c>
      <c r="S8592" s="311" t="s">
        <v>26197</v>
      </c>
      <c r="T8592" s="311"/>
      <c r="U8592" s="311" t="s">
        <v>26198</v>
      </c>
      <c r="V8592" s="311" t="s">
        <v>26199</v>
      </c>
      <c r="AA8592" s="97" t="str">
        <v>WOLF72.5T0.3FA</v>
      </c>
    </row>
    <row r="8593" spans="1:27" s="97" customFormat="1" ht="15" customHeight="1" x14ac:dyDescent="0.35">
      <c r="A8593" s="311" t="s">
        <v>25413</v>
      </c>
      <c r="B8593" s="311" t="s">
        <v>25412</v>
      </c>
      <c r="C8593" s="311" t="s">
        <v>25353</v>
      </c>
      <c r="D8593" s="311" t="s">
        <v>25414</v>
      </c>
      <c r="E8593" s="311"/>
      <c r="F8593" s="311" t="s">
        <v>27</v>
      </c>
      <c r="G8593" s="311"/>
      <c r="H8593" s="311">
        <v>1</v>
      </c>
      <c r="I8593" s="311">
        <v>4.33</v>
      </c>
      <c r="J8593" s="311" t="s">
        <v>80</v>
      </c>
      <c r="K8593" s="311">
        <v>35.023110000000003</v>
      </c>
      <c r="L8593" s="311">
        <v>-89.280569999999997</v>
      </c>
      <c r="M8593" s="318" t="s">
        <v>38390</v>
      </c>
      <c r="N8593" s="311" t="s">
        <v>26218</v>
      </c>
      <c r="O8593" s="311" t="s">
        <v>42493</v>
      </c>
      <c r="P8593" s="311">
        <v>3</v>
      </c>
      <c r="Q8593" s="311" t="s">
        <v>34365</v>
      </c>
      <c r="R8593" s="311" t="s">
        <v>25828</v>
      </c>
      <c r="S8593" s="311" t="s">
        <v>26197</v>
      </c>
      <c r="T8593" s="311"/>
      <c r="U8593" s="311" t="s">
        <v>26198</v>
      </c>
      <c r="V8593" s="311" t="s">
        <v>26199</v>
      </c>
      <c r="W8593" s="97" t="s">
        <v>25415</v>
      </c>
      <c r="X8593" s="97" t="s">
        <v>29542</v>
      </c>
      <c r="AA8593" s="97" t="str">
        <v>WOLF72.5T1.0FA</v>
      </c>
    </row>
    <row r="8594" spans="1:27" s="97" customFormat="1" ht="15" customHeight="1" x14ac:dyDescent="0.35">
      <c r="A8594" s="311" t="s">
        <v>25417</v>
      </c>
      <c r="B8594" s="311" t="s">
        <v>25416</v>
      </c>
      <c r="C8594" s="311" t="s">
        <v>25418</v>
      </c>
      <c r="D8594" s="311" t="s">
        <v>25419</v>
      </c>
      <c r="E8594" s="311"/>
      <c r="F8594" s="311" t="s">
        <v>27</v>
      </c>
      <c r="G8594" s="311"/>
      <c r="H8594" s="311">
        <v>1</v>
      </c>
      <c r="I8594" s="311">
        <v>811.42</v>
      </c>
      <c r="J8594" s="311" t="s">
        <v>919</v>
      </c>
      <c r="K8594" s="311">
        <v>35.191200000000002</v>
      </c>
      <c r="L8594" s="311">
        <v>-90.024000000000001</v>
      </c>
      <c r="M8594" s="318" t="s">
        <v>38390</v>
      </c>
      <c r="N8594" s="311" t="s">
        <v>26218</v>
      </c>
      <c r="O8594" s="311" t="s">
        <v>43113</v>
      </c>
      <c r="P8594" s="311">
        <v>3</v>
      </c>
      <c r="Q8594" s="311" t="s">
        <v>34209</v>
      </c>
      <c r="R8594" s="311" t="s">
        <v>25828</v>
      </c>
      <c r="S8594" s="311" t="s">
        <v>26197</v>
      </c>
      <c r="T8594" s="311" t="s">
        <v>27726</v>
      </c>
      <c r="U8594" s="311" t="s">
        <v>26207</v>
      </c>
      <c r="V8594" s="311" t="s">
        <v>26199</v>
      </c>
      <c r="AA8594" s="97" t="str">
        <v>WOLFBORROW1SH</v>
      </c>
    </row>
    <row r="8595" spans="1:27" s="97" customFormat="1" ht="15" customHeight="1" x14ac:dyDescent="0.35">
      <c r="A8595" s="311" t="s">
        <v>25421</v>
      </c>
      <c r="B8595" s="311" t="s">
        <v>25420</v>
      </c>
      <c r="C8595" s="311" t="s">
        <v>25418</v>
      </c>
      <c r="D8595" s="311" t="s">
        <v>25422</v>
      </c>
      <c r="E8595" s="311"/>
      <c r="F8595" s="311" t="s">
        <v>27</v>
      </c>
      <c r="G8595" s="311"/>
      <c r="H8595" s="311">
        <v>2</v>
      </c>
      <c r="I8595" s="311"/>
      <c r="J8595" s="311" t="s">
        <v>919</v>
      </c>
      <c r="K8595" s="311">
        <v>35.186900000000001</v>
      </c>
      <c r="L8595" s="311">
        <v>-89.9602</v>
      </c>
      <c r="M8595" s="318" t="s">
        <v>38390</v>
      </c>
      <c r="N8595" s="311" t="s">
        <v>26218</v>
      </c>
      <c r="O8595" s="311" t="s">
        <v>43113</v>
      </c>
      <c r="P8595" s="311">
        <v>3</v>
      </c>
      <c r="Q8595" s="311" t="s">
        <v>34209</v>
      </c>
      <c r="R8595" s="311" t="s">
        <v>25828</v>
      </c>
      <c r="S8595" s="311" t="s">
        <v>26197</v>
      </c>
      <c r="T8595" s="311" t="s">
        <v>27726</v>
      </c>
      <c r="U8595" s="311" t="s">
        <v>26207</v>
      </c>
      <c r="V8595" s="311" t="s">
        <v>26199</v>
      </c>
      <c r="AA8595" s="97" t="str">
        <v>WOLFBORROW2SH</v>
      </c>
    </row>
    <row r="8596" spans="1:27" s="97" customFormat="1" ht="15" customHeight="1" x14ac:dyDescent="0.35">
      <c r="A8596" s="311" t="s">
        <v>25424</v>
      </c>
      <c r="B8596" s="311" t="s">
        <v>25423</v>
      </c>
      <c r="C8596" s="311" t="s">
        <v>25425</v>
      </c>
      <c r="D8596" s="311" t="s">
        <v>25426</v>
      </c>
      <c r="E8596" s="311"/>
      <c r="F8596" s="311" t="s">
        <v>44</v>
      </c>
      <c r="G8596" s="311"/>
      <c r="H8596" s="311">
        <v>0.4</v>
      </c>
      <c r="I8596" s="311">
        <v>4.45</v>
      </c>
      <c r="J8596" s="311" t="s">
        <v>766</v>
      </c>
      <c r="K8596" s="311">
        <v>35.181640000000002</v>
      </c>
      <c r="L8596" s="311">
        <v>-85.043229999999994</v>
      </c>
      <c r="M8596" s="318" t="s">
        <v>38386</v>
      </c>
      <c r="N8596" s="311" t="s">
        <v>29084</v>
      </c>
      <c r="O8596" s="311" t="s">
        <v>42452</v>
      </c>
      <c r="P8596" s="311">
        <v>3</v>
      </c>
      <c r="Q8596" s="311" t="s">
        <v>28806</v>
      </c>
      <c r="R8596" s="311" t="s">
        <v>25802</v>
      </c>
      <c r="S8596" s="311" t="s">
        <v>26197</v>
      </c>
      <c r="T8596" s="311"/>
      <c r="U8596" s="311" t="s">
        <v>26198</v>
      </c>
      <c r="V8596" s="311" t="s">
        <v>26204</v>
      </c>
      <c r="W8596" s="97" t="s">
        <v>25427</v>
      </c>
      <c r="X8596" s="97" t="s">
        <v>34366</v>
      </c>
      <c r="AA8596" s="97" t="str">
        <v>WOLFE000.4HM</v>
      </c>
    </row>
    <row r="8597" spans="1:27" s="97" customFormat="1" ht="15" customHeight="1" x14ac:dyDescent="0.35">
      <c r="A8597" s="311" t="s">
        <v>25429</v>
      </c>
      <c r="B8597" s="311" t="s">
        <v>25428</v>
      </c>
      <c r="C8597" s="311" t="s">
        <v>25430</v>
      </c>
      <c r="D8597" s="311" t="s">
        <v>25431</v>
      </c>
      <c r="E8597" s="311"/>
      <c r="F8597" s="311" t="s">
        <v>403</v>
      </c>
      <c r="G8597" s="311"/>
      <c r="H8597" s="311">
        <v>1.4</v>
      </c>
      <c r="I8597" s="311"/>
      <c r="J8597" s="311" t="s">
        <v>919</v>
      </c>
      <c r="K8597" s="311">
        <v>35.161099999999998</v>
      </c>
      <c r="L8597" s="311">
        <v>-90.05</v>
      </c>
      <c r="M8597" s="318" t="s">
        <v>38425</v>
      </c>
      <c r="N8597" s="311" t="s">
        <v>26273</v>
      </c>
      <c r="O8597" s="311" t="s">
        <v>42585</v>
      </c>
      <c r="P8597" s="311">
        <v>5</v>
      </c>
      <c r="Q8597" s="311" t="s">
        <v>27819</v>
      </c>
      <c r="R8597" s="311" t="s">
        <v>25828</v>
      </c>
      <c r="S8597" s="311" t="s">
        <v>26197</v>
      </c>
      <c r="T8597" s="311"/>
      <c r="U8597" s="311" t="s">
        <v>26198</v>
      </c>
      <c r="V8597" s="311" t="s">
        <v>26199</v>
      </c>
      <c r="X8597" s="97" t="s">
        <v>34367</v>
      </c>
      <c r="AA8597" s="97" t="str">
        <v>WOLFH001.4SH</v>
      </c>
    </row>
    <row r="8598" spans="1:27" s="97" customFormat="1" ht="15" customHeight="1" x14ac:dyDescent="0.35">
      <c r="A8598" s="311" t="s">
        <v>25435</v>
      </c>
      <c r="B8598" s="311" t="s">
        <v>25434</v>
      </c>
      <c r="C8598" s="311" t="s">
        <v>25436</v>
      </c>
      <c r="D8598" s="311" t="s">
        <v>25437</v>
      </c>
      <c r="E8598" s="311"/>
      <c r="F8598" s="311" t="s">
        <v>44</v>
      </c>
      <c r="G8598" s="311"/>
      <c r="H8598" s="311">
        <v>3</v>
      </c>
      <c r="I8598" s="311">
        <v>96.53</v>
      </c>
      <c r="J8598" s="311" t="s">
        <v>766</v>
      </c>
      <c r="K8598" s="311">
        <v>35.151989999999998</v>
      </c>
      <c r="L8598" s="311">
        <v>-85.103499999999997</v>
      </c>
      <c r="M8598" s="318" t="s">
        <v>38386</v>
      </c>
      <c r="N8598" s="311" t="s">
        <v>29084</v>
      </c>
      <c r="O8598" s="311" t="s">
        <v>42478</v>
      </c>
      <c r="P8598" s="311">
        <v>3</v>
      </c>
      <c r="Q8598" s="311" t="s">
        <v>29366</v>
      </c>
      <c r="R8598" s="311" t="s">
        <v>25802</v>
      </c>
      <c r="S8598" s="311" t="s">
        <v>26197</v>
      </c>
      <c r="T8598" s="311" t="s">
        <v>26607</v>
      </c>
      <c r="U8598" s="311" t="s">
        <v>26207</v>
      </c>
      <c r="V8598" s="311" t="s">
        <v>26204</v>
      </c>
      <c r="X8598" s="97" t="s">
        <v>32826</v>
      </c>
      <c r="AA8598" s="97" t="str">
        <v>WOLFT003.0HM</v>
      </c>
    </row>
    <row r="8599" spans="1:27" s="97" customFormat="1" ht="15" customHeight="1" x14ac:dyDescent="0.35">
      <c r="A8599" s="311" t="s">
        <v>25439</v>
      </c>
      <c r="B8599" s="311" t="s">
        <v>25438</v>
      </c>
      <c r="C8599" s="311" t="s">
        <v>25436</v>
      </c>
      <c r="D8599" s="311" t="s">
        <v>25440</v>
      </c>
      <c r="E8599" s="311"/>
      <c r="F8599" s="311" t="s">
        <v>44</v>
      </c>
      <c r="G8599" s="311"/>
      <c r="H8599" s="311">
        <v>4.2</v>
      </c>
      <c r="I8599" s="311">
        <v>93.49</v>
      </c>
      <c r="J8599" s="311" t="s">
        <v>766</v>
      </c>
      <c r="K8599" s="311">
        <v>35.157200000000003</v>
      </c>
      <c r="L8599" s="311">
        <v>-85.087500000000006</v>
      </c>
      <c r="M8599" s="318" t="s">
        <v>38386</v>
      </c>
      <c r="N8599" s="311" t="s">
        <v>29084</v>
      </c>
      <c r="O8599" s="311" t="s">
        <v>42478</v>
      </c>
      <c r="P8599" s="311">
        <v>3</v>
      </c>
      <c r="Q8599" s="311" t="s">
        <v>29366</v>
      </c>
      <c r="R8599" s="311" t="s">
        <v>25802</v>
      </c>
      <c r="S8599" s="311" t="s">
        <v>26197</v>
      </c>
      <c r="T8599" s="311" t="s">
        <v>26607</v>
      </c>
      <c r="U8599" s="311" t="s">
        <v>26207</v>
      </c>
      <c r="V8599" s="311" t="s">
        <v>26204</v>
      </c>
      <c r="W8599" s="97" t="s">
        <v>25441</v>
      </c>
      <c r="X8599" s="97" t="s">
        <v>36382</v>
      </c>
      <c r="AA8599" s="97" t="str">
        <v>WOLFT004.2HM</v>
      </c>
    </row>
    <row r="8600" spans="1:27" s="97" customFormat="1" ht="15" customHeight="1" x14ac:dyDescent="0.35">
      <c r="A8600" s="311" t="s">
        <v>25443</v>
      </c>
      <c r="B8600" s="311" t="s">
        <v>25442</v>
      </c>
      <c r="C8600" s="311" t="s">
        <v>25436</v>
      </c>
      <c r="D8600" s="311" t="s">
        <v>25444</v>
      </c>
      <c r="E8600" s="311"/>
      <c r="F8600" s="311" t="s">
        <v>44</v>
      </c>
      <c r="G8600" s="311"/>
      <c r="H8600" s="311">
        <v>7.2</v>
      </c>
      <c r="I8600" s="311">
        <v>44.78</v>
      </c>
      <c r="J8600" s="311" t="s">
        <v>766</v>
      </c>
      <c r="K8600" s="311">
        <v>35.133899999999997</v>
      </c>
      <c r="L8600" s="311">
        <v>-85.0779</v>
      </c>
      <c r="M8600" s="318" t="s">
        <v>38386</v>
      </c>
      <c r="N8600" s="311" t="s">
        <v>29084</v>
      </c>
      <c r="O8600" s="311" t="s">
        <v>42478</v>
      </c>
      <c r="P8600" s="311">
        <v>3</v>
      </c>
      <c r="Q8600" s="311" t="s">
        <v>29366</v>
      </c>
      <c r="R8600" s="311" t="s">
        <v>25802</v>
      </c>
      <c r="S8600" s="311" t="s">
        <v>26197</v>
      </c>
      <c r="T8600" s="311" t="s">
        <v>26607</v>
      </c>
      <c r="U8600" s="311" t="s">
        <v>26207</v>
      </c>
      <c r="V8600" s="311" t="s">
        <v>26204</v>
      </c>
      <c r="W8600" s="97" t="s">
        <v>25445</v>
      </c>
      <c r="AA8600" s="97" t="str">
        <v>WOLFT007.2HM</v>
      </c>
    </row>
    <row r="8601" spans="1:27" s="97" customFormat="1" ht="15" customHeight="1" x14ac:dyDescent="0.35">
      <c r="A8601" s="311" t="s">
        <v>25447</v>
      </c>
      <c r="B8601" s="311" t="s">
        <v>25446</v>
      </c>
      <c r="C8601" s="311" t="s">
        <v>25436</v>
      </c>
      <c r="D8601" s="311" t="s">
        <v>25448</v>
      </c>
      <c r="E8601" s="311"/>
      <c r="F8601" s="311" t="s">
        <v>44</v>
      </c>
      <c r="G8601" s="311"/>
      <c r="H8601" s="311">
        <v>10.8</v>
      </c>
      <c r="I8601" s="311">
        <v>37.86</v>
      </c>
      <c r="J8601" s="311" t="s">
        <v>766</v>
      </c>
      <c r="K8601" s="311">
        <v>35.106940000000002</v>
      </c>
      <c r="L8601" s="311">
        <v>-85.073049999999995</v>
      </c>
      <c r="M8601" s="318" t="s">
        <v>38386</v>
      </c>
      <c r="N8601" s="311" t="s">
        <v>29084</v>
      </c>
      <c r="O8601" s="311" t="s">
        <v>42478</v>
      </c>
      <c r="P8601" s="311">
        <v>3</v>
      </c>
      <c r="Q8601" s="311" t="s">
        <v>28807</v>
      </c>
      <c r="R8601" s="311" t="s">
        <v>25802</v>
      </c>
      <c r="S8601" s="311" t="s">
        <v>26197</v>
      </c>
      <c r="T8601" s="311"/>
      <c r="U8601" s="311" t="s">
        <v>26198</v>
      </c>
      <c r="V8601" s="311" t="s">
        <v>26204</v>
      </c>
      <c r="W8601" s="97" t="s">
        <v>36383</v>
      </c>
      <c r="X8601" s="97" t="s">
        <v>34369</v>
      </c>
      <c r="AA8601" s="97" t="str">
        <v>WOLFT010.8HM</v>
      </c>
    </row>
    <row r="8602" spans="1:27" s="97" customFormat="1" ht="15" customHeight="1" x14ac:dyDescent="0.35">
      <c r="A8602" s="311" t="s">
        <v>25450</v>
      </c>
      <c r="B8602" s="311" t="s">
        <v>25449</v>
      </c>
      <c r="C8602" s="311" t="s">
        <v>25436</v>
      </c>
      <c r="D8602" s="311" t="s">
        <v>25451</v>
      </c>
      <c r="E8602" s="311"/>
      <c r="F8602" s="311" t="s">
        <v>44</v>
      </c>
      <c r="G8602" s="311"/>
      <c r="H8602" s="311">
        <v>13.8</v>
      </c>
      <c r="I8602" s="311">
        <v>35.68</v>
      </c>
      <c r="J8602" s="311" t="s">
        <v>766</v>
      </c>
      <c r="K8602" s="311">
        <v>35.083919999999999</v>
      </c>
      <c r="L8602" s="311">
        <v>-85.071659999999994</v>
      </c>
      <c r="M8602" s="318" t="s">
        <v>38386</v>
      </c>
      <c r="N8602" s="311" t="s">
        <v>29084</v>
      </c>
      <c r="O8602" s="311" t="s">
        <v>42478</v>
      </c>
      <c r="P8602" s="311">
        <v>3</v>
      </c>
      <c r="Q8602" s="311" t="s">
        <v>28807</v>
      </c>
      <c r="R8602" s="311" t="s">
        <v>25802</v>
      </c>
      <c r="S8602" s="311" t="s">
        <v>26197</v>
      </c>
      <c r="T8602" s="311"/>
      <c r="U8602" s="311" t="s">
        <v>26198</v>
      </c>
      <c r="V8602" s="311" t="s">
        <v>26204</v>
      </c>
      <c r="X8602" s="97" t="s">
        <v>36384</v>
      </c>
      <c r="AA8602" s="97" t="str">
        <v>WOLFT013.8HM</v>
      </c>
    </row>
    <row r="8603" spans="1:27" s="97" customFormat="1" ht="15" customHeight="1" x14ac:dyDescent="0.35">
      <c r="A8603" s="311" t="s">
        <v>25453</v>
      </c>
      <c r="B8603" s="311" t="s">
        <v>25452</v>
      </c>
      <c r="C8603" s="311" t="s">
        <v>25436</v>
      </c>
      <c r="D8603" s="311" t="s">
        <v>25454</v>
      </c>
      <c r="E8603" s="311"/>
      <c r="F8603" s="311" t="s">
        <v>44</v>
      </c>
      <c r="G8603" s="311"/>
      <c r="H8603" s="311">
        <v>14</v>
      </c>
      <c r="I8603" s="311">
        <v>35</v>
      </c>
      <c r="J8603" s="311" t="s">
        <v>766</v>
      </c>
      <c r="K8603" s="311">
        <v>35.083100000000002</v>
      </c>
      <c r="L8603" s="311">
        <v>-85.065799999999996</v>
      </c>
      <c r="M8603" s="318" t="s">
        <v>38386</v>
      </c>
      <c r="N8603" s="311" t="s">
        <v>29084</v>
      </c>
      <c r="O8603" s="311" t="s">
        <v>42478</v>
      </c>
      <c r="P8603" s="311">
        <v>3</v>
      </c>
      <c r="Q8603" s="311" t="s">
        <v>28807</v>
      </c>
      <c r="R8603" s="311" t="s">
        <v>25802</v>
      </c>
      <c r="S8603" s="311" t="s">
        <v>26197</v>
      </c>
      <c r="T8603" s="311"/>
      <c r="U8603" s="311" t="s">
        <v>26198</v>
      </c>
      <c r="V8603" s="311" t="s">
        <v>26204</v>
      </c>
      <c r="AA8603" s="97" t="str">
        <v>WOLFT014.0HM</v>
      </c>
    </row>
    <row r="8604" spans="1:27" s="97" customFormat="1" ht="15" customHeight="1" x14ac:dyDescent="0.35">
      <c r="A8604" s="311" t="s">
        <v>25456</v>
      </c>
      <c r="B8604" s="311" t="s">
        <v>25455</v>
      </c>
      <c r="C8604" s="311" t="s">
        <v>25436</v>
      </c>
      <c r="D8604" s="311" t="s">
        <v>25457</v>
      </c>
      <c r="E8604" s="311"/>
      <c r="F8604" s="311" t="s">
        <v>44</v>
      </c>
      <c r="G8604" s="311"/>
      <c r="H8604" s="311">
        <v>14.3</v>
      </c>
      <c r="I8604" s="311"/>
      <c r="J8604" s="311" t="s">
        <v>766</v>
      </c>
      <c r="K8604" s="311">
        <v>35.079000000000001</v>
      </c>
      <c r="L8604" s="311">
        <v>-85.067999999999998</v>
      </c>
      <c r="M8604" s="318" t="s">
        <v>38386</v>
      </c>
      <c r="N8604" s="311" t="s">
        <v>29084</v>
      </c>
      <c r="O8604" s="311" t="s">
        <v>42478</v>
      </c>
      <c r="P8604" s="311">
        <v>3</v>
      </c>
      <c r="Q8604" s="311" t="s">
        <v>28807</v>
      </c>
      <c r="R8604" s="311" t="s">
        <v>25802</v>
      </c>
      <c r="S8604" s="311" t="s">
        <v>26197</v>
      </c>
      <c r="T8604" s="311"/>
      <c r="U8604" s="311" t="s">
        <v>26198</v>
      </c>
      <c r="V8604" s="311" t="s">
        <v>26204</v>
      </c>
      <c r="X8604" s="97" t="s">
        <v>29477</v>
      </c>
      <c r="AA8604" s="97" t="str">
        <v>WOLFT014.3HM</v>
      </c>
    </row>
    <row r="8605" spans="1:27" s="97" customFormat="1" ht="15" customHeight="1" x14ac:dyDescent="0.35">
      <c r="A8605" s="311" t="s">
        <v>25459</v>
      </c>
      <c r="B8605" s="311" t="s">
        <v>25458</v>
      </c>
      <c r="C8605" s="311" t="s">
        <v>25436</v>
      </c>
      <c r="D8605" s="311" t="s">
        <v>25460</v>
      </c>
      <c r="E8605" s="311"/>
      <c r="F8605" s="311" t="s">
        <v>28994</v>
      </c>
      <c r="G8605" s="311"/>
      <c r="H8605" s="311">
        <v>14.4</v>
      </c>
      <c r="I8605" s="311">
        <v>24.62</v>
      </c>
      <c r="J8605" s="311" t="s">
        <v>766</v>
      </c>
      <c r="K8605" s="311">
        <v>35.081240000000001</v>
      </c>
      <c r="L8605" s="311">
        <v>-85.066029999999998</v>
      </c>
      <c r="M8605" s="318" t="s">
        <v>38386</v>
      </c>
      <c r="N8605" s="311" t="s">
        <v>29084</v>
      </c>
      <c r="O8605" s="311" t="s">
        <v>42478</v>
      </c>
      <c r="P8605" s="311">
        <v>3</v>
      </c>
      <c r="Q8605" s="311" t="s">
        <v>28807</v>
      </c>
      <c r="R8605" s="311" t="s">
        <v>25802</v>
      </c>
      <c r="S8605" s="311" t="s">
        <v>26197</v>
      </c>
      <c r="T8605" s="311"/>
      <c r="U8605" s="311" t="s">
        <v>26198</v>
      </c>
      <c r="V8605" s="311" t="s">
        <v>26204</v>
      </c>
      <c r="AA8605" s="97" t="str">
        <v>WOLFT014.4HM</v>
      </c>
    </row>
    <row r="8606" spans="1:27" s="97" customFormat="1" ht="15" customHeight="1" x14ac:dyDescent="0.35">
      <c r="A8606" s="311" t="s">
        <v>25462</v>
      </c>
      <c r="B8606" s="311" t="s">
        <v>25461</v>
      </c>
      <c r="C8606" s="311" t="s">
        <v>25436</v>
      </c>
      <c r="D8606" s="311" t="s">
        <v>25463</v>
      </c>
      <c r="E8606" s="311"/>
      <c r="F8606" s="311" t="s">
        <v>44</v>
      </c>
      <c r="G8606" s="311"/>
      <c r="H8606" s="311">
        <v>16.3</v>
      </c>
      <c r="I8606" s="311">
        <v>19</v>
      </c>
      <c r="J8606" s="311" t="s">
        <v>766</v>
      </c>
      <c r="K8606" s="311">
        <v>35.061999999999998</v>
      </c>
      <c r="L8606" s="311">
        <v>-85.066400000000002</v>
      </c>
      <c r="M8606" s="318" t="s">
        <v>38386</v>
      </c>
      <c r="N8606" s="311" t="s">
        <v>29084</v>
      </c>
      <c r="O8606" s="311" t="s">
        <v>40582</v>
      </c>
      <c r="P8606" s="311">
        <v>3</v>
      </c>
      <c r="Q8606" s="311" t="s">
        <v>28807</v>
      </c>
      <c r="R8606" s="311" t="s">
        <v>25802</v>
      </c>
      <c r="S8606" s="311" t="s">
        <v>26197</v>
      </c>
      <c r="T8606" s="311"/>
      <c r="U8606" s="311" t="s">
        <v>26198</v>
      </c>
      <c r="V8606" s="311" t="s">
        <v>26204</v>
      </c>
      <c r="W8606" s="97" t="s">
        <v>40583</v>
      </c>
      <c r="X8606" s="97" t="s">
        <v>36385</v>
      </c>
      <c r="AA8606" s="97" t="str">
        <v>WOLFT016.3HM</v>
      </c>
    </row>
    <row r="8607" spans="1:27" s="97" customFormat="1" ht="15" customHeight="1" x14ac:dyDescent="0.35">
      <c r="A8607" s="311" t="s">
        <v>25465</v>
      </c>
      <c r="B8607" s="311" t="s">
        <v>25464</v>
      </c>
      <c r="C8607" s="311" t="s">
        <v>25436</v>
      </c>
      <c r="D8607" s="311" t="s">
        <v>25466</v>
      </c>
      <c r="E8607" s="311"/>
      <c r="F8607" s="311" t="s">
        <v>44</v>
      </c>
      <c r="G8607" s="311"/>
      <c r="H8607" s="311">
        <v>17.3</v>
      </c>
      <c r="I8607" s="311">
        <v>8</v>
      </c>
      <c r="J8607" s="311" t="s">
        <v>766</v>
      </c>
      <c r="K8607" s="311">
        <v>35.049799999999998</v>
      </c>
      <c r="L8607" s="311">
        <v>-85.036799999999999</v>
      </c>
      <c r="M8607" s="318" t="s">
        <v>38386</v>
      </c>
      <c r="N8607" s="311" t="s">
        <v>29084</v>
      </c>
      <c r="O8607" s="311" t="s">
        <v>42478</v>
      </c>
      <c r="P8607" s="311">
        <v>3</v>
      </c>
      <c r="Q8607" s="311" t="s">
        <v>29423</v>
      </c>
      <c r="R8607" s="311" t="s">
        <v>25802</v>
      </c>
      <c r="S8607" s="311" t="s">
        <v>26197</v>
      </c>
      <c r="T8607" s="311"/>
      <c r="U8607" s="311" t="s">
        <v>26198</v>
      </c>
      <c r="V8607" s="311" t="s">
        <v>26204</v>
      </c>
      <c r="AA8607" s="97" t="str">
        <v>WOLFT017.3HM</v>
      </c>
    </row>
    <row r="8608" spans="1:27" s="97" customFormat="1" ht="15" customHeight="1" x14ac:dyDescent="0.35">
      <c r="A8608" s="311" t="s">
        <v>25468</v>
      </c>
      <c r="B8608" s="311" t="s">
        <v>25467</v>
      </c>
      <c r="C8608" s="311" t="s">
        <v>25436</v>
      </c>
      <c r="D8608" s="311" t="s">
        <v>25469</v>
      </c>
      <c r="E8608" s="311"/>
      <c r="F8608" s="311" t="s">
        <v>28994</v>
      </c>
      <c r="G8608" s="311"/>
      <c r="H8608" s="311">
        <v>20</v>
      </c>
      <c r="I8608" s="311">
        <v>6.53</v>
      </c>
      <c r="J8608" s="311" t="s">
        <v>766</v>
      </c>
      <c r="K8608" s="311">
        <v>35.052590000000002</v>
      </c>
      <c r="L8608" s="311">
        <v>-85.011628000000002</v>
      </c>
      <c r="M8608" s="318" t="s">
        <v>38386</v>
      </c>
      <c r="N8608" s="311" t="s">
        <v>29084</v>
      </c>
      <c r="O8608" s="311" t="s">
        <v>42478</v>
      </c>
      <c r="P8608" s="311">
        <v>3</v>
      </c>
      <c r="Q8608" s="311" t="s">
        <v>29423</v>
      </c>
      <c r="R8608" s="311" t="s">
        <v>25802</v>
      </c>
      <c r="S8608" s="311" t="s">
        <v>26197</v>
      </c>
      <c r="T8608" s="311"/>
      <c r="U8608" s="311" t="s">
        <v>26198</v>
      </c>
      <c r="V8608" s="311" t="s">
        <v>26204</v>
      </c>
      <c r="W8608" s="97" t="s">
        <v>25470</v>
      </c>
      <c r="X8608" s="97" t="s">
        <v>34370</v>
      </c>
      <c r="AA8608" s="97" t="str">
        <v>WOLFT020.0HM</v>
      </c>
    </row>
    <row r="8609" spans="1:27" s="97" customFormat="1" ht="15" customHeight="1" x14ac:dyDescent="0.35">
      <c r="A8609" s="311" t="s">
        <v>25472</v>
      </c>
      <c r="B8609" s="311" t="s">
        <v>25471</v>
      </c>
      <c r="C8609" s="311" t="s">
        <v>25473</v>
      </c>
      <c r="D8609" s="311" t="s">
        <v>25474</v>
      </c>
      <c r="E8609" s="311"/>
      <c r="F8609" s="311" t="s">
        <v>44</v>
      </c>
      <c r="G8609" s="311"/>
      <c r="H8609" s="311">
        <v>0.5</v>
      </c>
      <c r="I8609" s="311">
        <v>0.13</v>
      </c>
      <c r="J8609" s="311" t="s">
        <v>766</v>
      </c>
      <c r="K8609" s="311">
        <v>35.082079999999998</v>
      </c>
      <c r="L8609" s="311">
        <v>-85.078550000000007</v>
      </c>
      <c r="M8609" s="318" t="s">
        <v>38386</v>
      </c>
      <c r="N8609" s="311" t="s">
        <v>29084</v>
      </c>
      <c r="O8609" s="311" t="s">
        <v>42478</v>
      </c>
      <c r="P8609" s="311">
        <v>3</v>
      </c>
      <c r="Q8609" s="311" t="s">
        <v>29424</v>
      </c>
      <c r="R8609" s="311" t="s">
        <v>25802</v>
      </c>
      <c r="S8609" s="311" t="s">
        <v>26197</v>
      </c>
      <c r="T8609" s="311"/>
      <c r="U8609" s="311" t="s">
        <v>26198</v>
      </c>
      <c r="V8609" s="311" t="s">
        <v>26204</v>
      </c>
      <c r="W8609" s="97" t="s">
        <v>25475</v>
      </c>
      <c r="X8609" s="97" t="s">
        <v>36386</v>
      </c>
      <c r="AA8609" s="97" t="str">
        <v>WOLFT14.0T0.5HM</v>
      </c>
    </row>
    <row r="8610" spans="1:27" s="97" customFormat="1" ht="15" customHeight="1" x14ac:dyDescent="0.35">
      <c r="A8610" s="311" t="s">
        <v>25477</v>
      </c>
      <c r="B8610" s="311" t="s">
        <v>25476</v>
      </c>
      <c r="C8610" s="311" t="s">
        <v>25478</v>
      </c>
      <c r="D8610" s="311" t="s">
        <v>25479</v>
      </c>
      <c r="E8610" s="311"/>
      <c r="F8610" s="311" t="s">
        <v>115</v>
      </c>
      <c r="G8610" s="311"/>
      <c r="H8610" s="311">
        <v>3.4</v>
      </c>
      <c r="I8610" s="311">
        <v>14.5</v>
      </c>
      <c r="J8610" s="311" t="s">
        <v>59</v>
      </c>
      <c r="K8610" s="311">
        <v>35.322409999999998</v>
      </c>
      <c r="L8610" s="311">
        <v>-85.441100000000006</v>
      </c>
      <c r="M8610" s="318" t="s">
        <v>38393</v>
      </c>
      <c r="N8610" s="311" t="s">
        <v>59</v>
      </c>
      <c r="O8610" s="311" t="s">
        <v>42301</v>
      </c>
      <c r="P8610" s="311">
        <v>5</v>
      </c>
      <c r="Q8610" s="311" t="s">
        <v>34371</v>
      </c>
      <c r="R8610" s="311" t="s">
        <v>25802</v>
      </c>
      <c r="S8610" s="311" t="s">
        <v>26197</v>
      </c>
      <c r="T8610" s="311"/>
      <c r="U8610" s="311" t="s">
        <v>26198</v>
      </c>
      <c r="V8610" s="311" t="s">
        <v>26199</v>
      </c>
      <c r="X8610" s="97" t="s">
        <v>31218</v>
      </c>
      <c r="AA8610" s="97" t="str">
        <v>WOODC003.4SE</v>
      </c>
    </row>
    <row r="8611" spans="1:27" s="97" customFormat="1" ht="15" customHeight="1" x14ac:dyDescent="0.35">
      <c r="A8611" s="311" t="s">
        <v>25481</v>
      </c>
      <c r="B8611" s="311" t="s">
        <v>25480</v>
      </c>
      <c r="C8611" s="311" t="s">
        <v>25478</v>
      </c>
      <c r="D8611" s="311" t="s">
        <v>25482</v>
      </c>
      <c r="E8611" s="311"/>
      <c r="F8611" s="311" t="s">
        <v>29089</v>
      </c>
      <c r="G8611" s="311"/>
      <c r="H8611" s="311">
        <v>6</v>
      </c>
      <c r="I8611" s="311">
        <v>12.2</v>
      </c>
      <c r="J8611" s="311" t="s">
        <v>59</v>
      </c>
      <c r="K8611" s="311">
        <v>35.334890000000001</v>
      </c>
      <c r="L8611" s="311">
        <v>-85.466499999999996</v>
      </c>
      <c r="M8611" s="318" t="s">
        <v>38393</v>
      </c>
      <c r="N8611" s="311" t="s">
        <v>59</v>
      </c>
      <c r="O8611" s="311" t="s">
        <v>42301</v>
      </c>
      <c r="P8611" s="311">
        <v>5</v>
      </c>
      <c r="Q8611" s="311" t="s">
        <v>34371</v>
      </c>
      <c r="R8611" s="311" t="s">
        <v>25802</v>
      </c>
      <c r="S8611" s="311" t="s">
        <v>26197</v>
      </c>
      <c r="T8611" s="311"/>
      <c r="U8611" s="311" t="s">
        <v>26198</v>
      </c>
      <c r="V8611" s="311" t="s">
        <v>26199</v>
      </c>
      <c r="X8611" s="97" t="s">
        <v>36387</v>
      </c>
      <c r="AA8611" s="97" t="str">
        <v>WOODC006.0SE</v>
      </c>
    </row>
    <row r="8612" spans="1:27" s="97" customFormat="1" ht="15" customHeight="1" x14ac:dyDescent="0.35">
      <c r="A8612" s="311" t="s">
        <v>25484</v>
      </c>
      <c r="B8612" s="311" t="s">
        <v>25483</v>
      </c>
      <c r="C8612" s="311" t="s">
        <v>25478</v>
      </c>
      <c r="D8612" s="311" t="s">
        <v>25485</v>
      </c>
      <c r="E8612" s="311"/>
      <c r="F8612" s="311" t="s">
        <v>29089</v>
      </c>
      <c r="G8612" s="311"/>
      <c r="H8612" s="311">
        <v>6.1</v>
      </c>
      <c r="I8612" s="311">
        <v>12.29</v>
      </c>
      <c r="J8612" s="311" t="s">
        <v>59</v>
      </c>
      <c r="K8612" s="311">
        <v>35.332900000000002</v>
      </c>
      <c r="L8612" s="311">
        <v>-85.464299999999994</v>
      </c>
      <c r="M8612" s="318" t="s">
        <v>38393</v>
      </c>
      <c r="N8612" s="311" t="s">
        <v>59</v>
      </c>
      <c r="O8612" s="311" t="s">
        <v>42301</v>
      </c>
      <c r="P8612" s="311">
        <v>5</v>
      </c>
      <c r="Q8612" s="311" t="s">
        <v>34371</v>
      </c>
      <c r="R8612" s="311" t="s">
        <v>25802</v>
      </c>
      <c r="S8612" s="311" t="s">
        <v>26197</v>
      </c>
      <c r="T8612" s="311"/>
      <c r="U8612" s="311" t="s">
        <v>26198</v>
      </c>
      <c r="V8612" s="311" t="s">
        <v>26199</v>
      </c>
      <c r="X8612" s="97" t="s">
        <v>34372</v>
      </c>
      <c r="AA8612" s="97" t="str">
        <v>WOODC006.1SE</v>
      </c>
    </row>
    <row r="8613" spans="1:27" s="97" customFormat="1" ht="15" customHeight="1" x14ac:dyDescent="0.35">
      <c r="A8613" s="311" t="s">
        <v>25487</v>
      </c>
      <c r="B8613" s="311" t="s">
        <v>25486</v>
      </c>
      <c r="C8613" s="311" t="s">
        <v>25488</v>
      </c>
      <c r="D8613" s="311" t="s">
        <v>25489</v>
      </c>
      <c r="E8613" s="311"/>
      <c r="F8613" s="311" t="s">
        <v>58</v>
      </c>
      <c r="G8613" s="311"/>
      <c r="H8613" s="311">
        <v>0.5</v>
      </c>
      <c r="I8613" s="311">
        <v>1.08</v>
      </c>
      <c r="J8613" s="311" t="s">
        <v>59</v>
      </c>
      <c r="K8613" s="311">
        <v>35.359299999999998</v>
      </c>
      <c r="L8613" s="311">
        <v>-85.479200000000006</v>
      </c>
      <c r="M8613" s="318" t="s">
        <v>38393</v>
      </c>
      <c r="N8613" s="311" t="s">
        <v>59</v>
      </c>
      <c r="O8613" s="311" t="s">
        <v>42301</v>
      </c>
      <c r="P8613" s="311">
        <v>5</v>
      </c>
      <c r="Q8613" s="311" t="s">
        <v>28808</v>
      </c>
      <c r="R8613" s="311" t="s">
        <v>25802</v>
      </c>
      <c r="S8613" s="311" t="s">
        <v>26197</v>
      </c>
      <c r="T8613" s="311"/>
      <c r="U8613" s="311" t="s">
        <v>26198</v>
      </c>
      <c r="V8613" s="311" t="s">
        <v>26199</v>
      </c>
      <c r="W8613" s="97" t="s">
        <v>25490</v>
      </c>
      <c r="X8613" s="97" t="s">
        <v>34373</v>
      </c>
      <c r="AA8613" s="97" t="str">
        <v>WOODC5.7T0.5SE</v>
      </c>
    </row>
    <row r="8614" spans="1:27" s="97" customFormat="1" ht="15" customHeight="1" x14ac:dyDescent="0.35">
      <c r="A8614" s="311" t="s">
        <v>25492</v>
      </c>
      <c r="B8614" s="311" t="s">
        <v>25491</v>
      </c>
      <c r="C8614" s="311" t="s">
        <v>25493</v>
      </c>
      <c r="D8614" s="311" t="s">
        <v>25494</v>
      </c>
      <c r="E8614" s="311"/>
      <c r="F8614" s="311" t="s">
        <v>44</v>
      </c>
      <c r="G8614" s="311"/>
      <c r="H8614" s="311">
        <v>0.5</v>
      </c>
      <c r="I8614" s="311">
        <v>1.65</v>
      </c>
      <c r="J8614" s="311" t="s">
        <v>270</v>
      </c>
      <c r="K8614" s="311">
        <v>36.452199999999998</v>
      </c>
      <c r="L8614" s="311">
        <v>-82.264700000000005</v>
      </c>
      <c r="M8614" s="318" t="s">
        <v>38412</v>
      </c>
      <c r="N8614" s="311" t="s">
        <v>29031</v>
      </c>
      <c r="O8614" s="311" t="s">
        <v>42125</v>
      </c>
      <c r="P8614" s="311">
        <v>2</v>
      </c>
      <c r="Q8614" s="311" t="s">
        <v>34374</v>
      </c>
      <c r="R8614" s="311" t="s">
        <v>25821</v>
      </c>
      <c r="S8614" s="311" t="s">
        <v>26197</v>
      </c>
      <c r="T8614" s="311"/>
      <c r="U8614" s="311" t="s">
        <v>26198</v>
      </c>
      <c r="V8614" s="311" t="s">
        <v>26204</v>
      </c>
      <c r="AA8614" s="97" t="str">
        <v>WOODS000.5SU</v>
      </c>
    </row>
    <row r="8615" spans="1:27" s="97" customFormat="1" ht="15" customHeight="1" x14ac:dyDescent="0.35">
      <c r="A8615" s="97" t="s">
        <v>38204</v>
      </c>
      <c r="B8615" s="97" t="s">
        <v>38205</v>
      </c>
      <c r="C8615" s="97" t="s">
        <v>25493</v>
      </c>
      <c r="D8615" s="97" t="s">
        <v>38206</v>
      </c>
      <c r="F8615" s="97" t="s">
        <v>44</v>
      </c>
      <c r="H8615" s="98">
        <v>0.6</v>
      </c>
      <c r="I8615" s="98">
        <v>1.53</v>
      </c>
      <c r="J8615" s="97" t="s">
        <v>270</v>
      </c>
      <c r="K8615" s="98">
        <v>36.450412999999998</v>
      </c>
      <c r="L8615" s="98">
        <v>-82.264848000000001</v>
      </c>
      <c r="M8615" s="98" t="s">
        <v>38412</v>
      </c>
      <c r="N8615" s="97" t="s">
        <v>29031</v>
      </c>
      <c r="O8615" s="97" t="s">
        <v>42125</v>
      </c>
      <c r="P8615" s="98">
        <v>2</v>
      </c>
      <c r="Q8615" s="97" t="s">
        <v>34374</v>
      </c>
      <c r="R8615" s="97" t="s">
        <v>25821</v>
      </c>
      <c r="S8615" s="97" t="s">
        <v>26197</v>
      </c>
      <c r="U8615" s="97" t="s">
        <v>26198</v>
      </c>
      <c r="V8615" s="97" t="s">
        <v>26204</v>
      </c>
      <c r="AA8615" s="97" t="str">
        <v>WOODS000.6SU</v>
      </c>
    </row>
    <row r="8616" spans="1:27" s="97" customFormat="1" ht="15" customHeight="1" x14ac:dyDescent="0.35">
      <c r="A8616" s="311" t="s">
        <v>25496</v>
      </c>
      <c r="B8616" s="311" t="s">
        <v>25495</v>
      </c>
      <c r="C8616" s="311" t="s">
        <v>25497</v>
      </c>
      <c r="D8616" s="311" t="s">
        <v>25498</v>
      </c>
      <c r="E8616" s="311"/>
      <c r="F8616" s="311" t="s">
        <v>44</v>
      </c>
      <c r="G8616" s="311"/>
      <c r="H8616" s="311">
        <v>2</v>
      </c>
      <c r="I8616" s="311">
        <v>1.31</v>
      </c>
      <c r="J8616" s="311" t="s">
        <v>359</v>
      </c>
      <c r="K8616" s="311">
        <v>36.044899999999998</v>
      </c>
      <c r="L8616" s="311">
        <v>-83.843109999999996</v>
      </c>
      <c r="M8616" s="318" t="s">
        <v>38388</v>
      </c>
      <c r="N8616" s="311" t="s">
        <v>18813</v>
      </c>
      <c r="O8616" s="311" t="s">
        <v>42593</v>
      </c>
      <c r="P8616" s="311">
        <v>4</v>
      </c>
      <c r="Q8616" s="311" t="s">
        <v>34375</v>
      </c>
      <c r="R8616" s="311" t="s">
        <v>25825</v>
      </c>
      <c r="S8616" s="311" t="s">
        <v>26197</v>
      </c>
      <c r="T8616" s="311"/>
      <c r="U8616" s="311" t="s">
        <v>26198</v>
      </c>
      <c r="V8616" s="311" t="s">
        <v>26204</v>
      </c>
      <c r="X8616" s="97" t="s">
        <v>36388</v>
      </c>
      <c r="AA8616" s="97" t="str">
        <v>WOODS002.0KN</v>
      </c>
    </row>
    <row r="8617" spans="1:27" s="97" customFormat="1" ht="15" customHeight="1" x14ac:dyDescent="0.35">
      <c r="A8617" s="311" t="s">
        <v>25500</v>
      </c>
      <c r="B8617" s="311" t="s">
        <v>25499</v>
      </c>
      <c r="C8617" s="311" t="s">
        <v>25497</v>
      </c>
      <c r="D8617" s="311" t="s">
        <v>25501</v>
      </c>
      <c r="E8617" s="311"/>
      <c r="F8617" s="311" t="s">
        <v>44</v>
      </c>
      <c r="G8617" s="311"/>
      <c r="H8617" s="311">
        <v>2.1</v>
      </c>
      <c r="I8617" s="311">
        <v>1.31</v>
      </c>
      <c r="J8617" s="311" t="s">
        <v>359</v>
      </c>
      <c r="K8617" s="311">
        <v>36.041989999999998</v>
      </c>
      <c r="L8617" s="311">
        <v>-83.844650000000001</v>
      </c>
      <c r="M8617" s="318" t="s">
        <v>38388</v>
      </c>
      <c r="N8617" s="311" t="s">
        <v>18813</v>
      </c>
      <c r="O8617" s="311" t="s">
        <v>42593</v>
      </c>
      <c r="P8617" s="311">
        <v>4</v>
      </c>
      <c r="Q8617" s="311" t="s">
        <v>34375</v>
      </c>
      <c r="R8617" s="311" t="s">
        <v>25825</v>
      </c>
      <c r="S8617" s="311" t="s">
        <v>26197</v>
      </c>
      <c r="T8617" s="311"/>
      <c r="U8617" s="311" t="s">
        <v>26198</v>
      </c>
      <c r="V8617" s="311" t="s">
        <v>26204</v>
      </c>
      <c r="X8617" s="97" t="s">
        <v>34376</v>
      </c>
      <c r="AA8617" s="97" t="str">
        <v>WOODS002.1KN</v>
      </c>
    </row>
    <row r="8618" spans="1:27" s="97" customFormat="1" ht="15" customHeight="1" x14ac:dyDescent="0.35">
      <c r="A8618" s="311" t="s">
        <v>25503</v>
      </c>
      <c r="B8618" s="311" t="s">
        <v>25502</v>
      </c>
      <c r="C8618" s="311" t="s">
        <v>25504</v>
      </c>
      <c r="D8618" s="311" t="s">
        <v>5963</v>
      </c>
      <c r="E8618" s="311"/>
      <c r="F8618" s="311" t="s">
        <v>27</v>
      </c>
      <c r="G8618" s="311"/>
      <c r="H8618" s="311">
        <v>0.3</v>
      </c>
      <c r="I8618" s="311">
        <v>2.38</v>
      </c>
      <c r="J8618" s="311" t="s">
        <v>919</v>
      </c>
      <c r="K8618" s="311">
        <v>35.180959999999999</v>
      </c>
      <c r="L8618" s="311">
        <v>-89.956100000000006</v>
      </c>
      <c r="M8618" s="318" t="s">
        <v>38390</v>
      </c>
      <c r="N8618" s="311" t="s">
        <v>26218</v>
      </c>
      <c r="O8618" s="311" t="s">
        <v>43113</v>
      </c>
      <c r="P8618" s="311">
        <v>3</v>
      </c>
      <c r="Q8618" s="311" t="s">
        <v>28810</v>
      </c>
      <c r="R8618" s="311" t="s">
        <v>25828</v>
      </c>
      <c r="S8618" s="311" t="s">
        <v>26197</v>
      </c>
      <c r="T8618" s="311"/>
      <c r="U8618" s="311" t="s">
        <v>26198</v>
      </c>
      <c r="V8618" s="311" t="s">
        <v>26199</v>
      </c>
      <c r="W8618" s="97" t="s">
        <v>43386</v>
      </c>
      <c r="X8618" s="97" t="s">
        <v>36389</v>
      </c>
      <c r="AA8618" s="97" t="str">
        <v>WORKH000.3SH</v>
      </c>
    </row>
    <row r="8619" spans="1:27" s="97" customFormat="1" ht="15" customHeight="1" x14ac:dyDescent="0.35">
      <c r="A8619" s="311" t="s">
        <v>25506</v>
      </c>
      <c r="B8619" s="311" t="s">
        <v>25505</v>
      </c>
      <c r="C8619" s="311" t="s">
        <v>25507</v>
      </c>
      <c r="D8619" s="311" t="s">
        <v>4133</v>
      </c>
      <c r="E8619" s="311"/>
      <c r="F8619" s="311" t="s">
        <v>29086</v>
      </c>
      <c r="G8619" s="311"/>
      <c r="H8619" s="311">
        <v>0.3</v>
      </c>
      <c r="I8619" s="311">
        <v>3.06</v>
      </c>
      <c r="J8619" s="311" t="s">
        <v>253</v>
      </c>
      <c r="K8619" s="311">
        <v>36.544539999999998</v>
      </c>
      <c r="L8619" s="311">
        <v>-86.391369999999995</v>
      </c>
      <c r="M8619" s="318" t="s">
        <v>38456</v>
      </c>
      <c r="N8619" s="311" t="s">
        <v>26335</v>
      </c>
      <c r="O8619" s="311" t="s">
        <v>43270</v>
      </c>
      <c r="P8619" s="311">
        <v>4</v>
      </c>
      <c r="Q8619" s="311" t="s">
        <v>26698</v>
      </c>
      <c r="R8619" s="311" t="s">
        <v>25829</v>
      </c>
      <c r="S8619" s="311" t="s">
        <v>26197</v>
      </c>
      <c r="T8619" s="311"/>
      <c r="U8619" s="311" t="s">
        <v>26198</v>
      </c>
      <c r="V8619" s="311" t="s">
        <v>26199</v>
      </c>
      <c r="AA8619" s="97" t="str">
        <v>WPCFO000.3SR</v>
      </c>
    </row>
    <row r="8620" spans="1:27" s="97" customFormat="1" ht="15" customHeight="1" x14ac:dyDescent="0.35">
      <c r="A8620" s="311" t="s">
        <v>25509</v>
      </c>
      <c r="B8620" s="311" t="s">
        <v>25508</v>
      </c>
      <c r="C8620" s="311" t="s">
        <v>25510</v>
      </c>
      <c r="D8620" s="311" t="s">
        <v>25511</v>
      </c>
      <c r="E8620" s="311"/>
      <c r="F8620" s="311" t="s">
        <v>9</v>
      </c>
      <c r="G8620" s="311"/>
      <c r="H8620" s="311">
        <v>1.4</v>
      </c>
      <c r="I8620" s="311">
        <v>12.98</v>
      </c>
      <c r="J8620" s="311" t="s">
        <v>354</v>
      </c>
      <c r="K8620" s="311">
        <v>35.420200000000001</v>
      </c>
      <c r="L8620" s="311">
        <v>-88.241399999999999</v>
      </c>
      <c r="M8620" s="318" t="s">
        <v>38402</v>
      </c>
      <c r="N8620" s="311" t="s">
        <v>26242</v>
      </c>
      <c r="O8620" s="311" t="s">
        <v>43079</v>
      </c>
      <c r="P8620" s="311">
        <v>3</v>
      </c>
      <c r="Q8620" s="311" t="s">
        <v>34377</v>
      </c>
      <c r="R8620" s="311" t="s">
        <v>25816</v>
      </c>
      <c r="S8620" s="311" t="s">
        <v>26197</v>
      </c>
      <c r="T8620" s="311"/>
      <c r="U8620" s="311" t="s">
        <v>26198</v>
      </c>
      <c r="V8620" s="311" t="s">
        <v>26199</v>
      </c>
      <c r="AA8620" s="97" t="str">
        <v>WPDOE001.4HD</v>
      </c>
    </row>
    <row r="8621" spans="1:27" s="97" customFormat="1" ht="15" customHeight="1" x14ac:dyDescent="0.35">
      <c r="A8621" s="311" t="s">
        <v>25513</v>
      </c>
      <c r="B8621" s="311" t="s">
        <v>25512</v>
      </c>
      <c r="C8621" s="311" t="s">
        <v>25510</v>
      </c>
      <c r="D8621" s="311" t="s">
        <v>25514</v>
      </c>
      <c r="E8621" s="311"/>
      <c r="F8621" s="311" t="s">
        <v>9</v>
      </c>
      <c r="G8621" s="311"/>
      <c r="H8621" s="311">
        <v>3.9</v>
      </c>
      <c r="I8621" s="311">
        <v>5.12</v>
      </c>
      <c r="J8621" s="311" t="s">
        <v>641</v>
      </c>
      <c r="K8621" s="311">
        <v>35.4482</v>
      </c>
      <c r="L8621" s="311">
        <v>-88.256600000000006</v>
      </c>
      <c r="M8621" s="318" t="s">
        <v>38402</v>
      </c>
      <c r="N8621" s="311" t="s">
        <v>26242</v>
      </c>
      <c r="O8621" s="311" t="s">
        <v>43079</v>
      </c>
      <c r="P8621" s="311">
        <v>3</v>
      </c>
      <c r="Q8621" s="311" t="s">
        <v>34377</v>
      </c>
      <c r="R8621" s="311" t="s">
        <v>25816</v>
      </c>
      <c r="S8621" s="311" t="s">
        <v>26197</v>
      </c>
      <c r="T8621" s="311"/>
      <c r="U8621" s="311" t="s">
        <v>26198</v>
      </c>
      <c r="V8621" s="311" t="s">
        <v>26199</v>
      </c>
      <c r="X8621" s="97" t="s">
        <v>34378</v>
      </c>
      <c r="AA8621" s="97" t="str">
        <v>WPDOE003.9HE</v>
      </c>
    </row>
    <row r="8622" spans="1:27" s="97" customFormat="1" ht="15" customHeight="1" x14ac:dyDescent="0.35">
      <c r="A8622" s="311" t="s">
        <v>25516</v>
      </c>
      <c r="B8622" s="311" t="s">
        <v>25515</v>
      </c>
      <c r="C8622" s="311" t="s">
        <v>25517</v>
      </c>
      <c r="D8622" s="311" t="s">
        <v>10155</v>
      </c>
      <c r="E8622" s="311"/>
      <c r="F8622" s="311" t="s">
        <v>44</v>
      </c>
      <c r="G8622" s="311"/>
      <c r="H8622" s="311">
        <v>0.8</v>
      </c>
      <c r="I8622" s="311">
        <v>2.17</v>
      </c>
      <c r="J8622" s="311" t="s">
        <v>766</v>
      </c>
      <c r="K8622" s="311">
        <v>35.30415</v>
      </c>
      <c r="L8622" s="311">
        <v>-84.963409999999996</v>
      </c>
      <c r="M8622" s="318" t="s">
        <v>38384</v>
      </c>
      <c r="N8622" s="311" t="s">
        <v>26211</v>
      </c>
      <c r="O8622" s="311" t="s">
        <v>42912</v>
      </c>
      <c r="P8622" s="311">
        <v>2</v>
      </c>
      <c r="Q8622" s="311" t="s">
        <v>27342</v>
      </c>
      <c r="R8622" s="311" t="s">
        <v>25802</v>
      </c>
      <c r="S8622" s="311" t="s">
        <v>26197</v>
      </c>
      <c r="T8622" s="311"/>
      <c r="U8622" s="311" t="s">
        <v>26198</v>
      </c>
      <c r="V8622" s="311" t="s">
        <v>26204</v>
      </c>
      <c r="AA8622" s="97" t="str">
        <v>WPGUN000.8HM</v>
      </c>
    </row>
    <row r="8623" spans="1:27" s="97" customFormat="1" ht="15" customHeight="1" x14ac:dyDescent="0.35">
      <c r="A8623" s="311" t="s">
        <v>25519</v>
      </c>
      <c r="B8623" s="311" t="s">
        <v>25518</v>
      </c>
      <c r="C8623" s="311" t="s">
        <v>25520</v>
      </c>
      <c r="D8623" s="311" t="s">
        <v>13641</v>
      </c>
      <c r="E8623" s="311"/>
      <c r="F8623" s="311" t="s">
        <v>29083</v>
      </c>
      <c r="G8623" s="311"/>
      <c r="H8623" s="311">
        <v>1.2</v>
      </c>
      <c r="I8623" s="311">
        <v>21.13</v>
      </c>
      <c r="J8623" s="311" t="s">
        <v>19</v>
      </c>
      <c r="K8623" s="311">
        <v>36.027700000000003</v>
      </c>
      <c r="L8623" s="311">
        <v>-87.45</v>
      </c>
      <c r="M8623" s="318" t="s">
        <v>38382</v>
      </c>
      <c r="N8623" s="311" t="s">
        <v>26210</v>
      </c>
      <c r="O8623" s="311" t="s">
        <v>42916</v>
      </c>
      <c r="P8623" s="311">
        <v>3</v>
      </c>
      <c r="Q8623" s="311" t="s">
        <v>28811</v>
      </c>
      <c r="R8623" s="311" t="s">
        <v>25829</v>
      </c>
      <c r="S8623" s="311" t="s">
        <v>26197</v>
      </c>
      <c r="T8623" s="311"/>
      <c r="U8623" s="311" t="s">
        <v>26198</v>
      </c>
      <c r="V8623" s="311" t="s">
        <v>26199</v>
      </c>
      <c r="W8623" s="97" t="s">
        <v>36390</v>
      </c>
      <c r="X8623" s="97" t="s">
        <v>34379</v>
      </c>
      <c r="AA8623" s="97" t="str">
        <v>WPINE001.2DI</v>
      </c>
    </row>
    <row r="8624" spans="1:27" s="97" customFormat="1" ht="15" customHeight="1" x14ac:dyDescent="0.35">
      <c r="A8624" s="311" t="s">
        <v>25522</v>
      </c>
      <c r="B8624" s="311" t="s">
        <v>25521</v>
      </c>
      <c r="C8624" s="311" t="s">
        <v>25520</v>
      </c>
      <c r="D8624" s="311" t="s">
        <v>25523</v>
      </c>
      <c r="E8624" s="311"/>
      <c r="F8624" s="311" t="s">
        <v>29083</v>
      </c>
      <c r="G8624" s="311"/>
      <c r="H8624" s="311">
        <v>3.3</v>
      </c>
      <c r="I8624" s="311">
        <v>11.8</v>
      </c>
      <c r="J8624" s="311" t="s">
        <v>19</v>
      </c>
      <c r="K8624" s="311">
        <v>36.047370000000001</v>
      </c>
      <c r="L8624" s="311">
        <v>-87.461020000000005</v>
      </c>
      <c r="M8624" s="318" t="s">
        <v>38382</v>
      </c>
      <c r="N8624" s="311" t="s">
        <v>26210</v>
      </c>
      <c r="O8624" s="311" t="s">
        <v>42916</v>
      </c>
      <c r="P8624" s="311">
        <v>3</v>
      </c>
      <c r="Q8624" s="311" t="s">
        <v>28811</v>
      </c>
      <c r="R8624" s="311" t="s">
        <v>25829</v>
      </c>
      <c r="S8624" s="311" t="s">
        <v>26197</v>
      </c>
      <c r="T8624" s="311"/>
      <c r="U8624" s="311" t="s">
        <v>26198</v>
      </c>
      <c r="V8624" s="311" t="s">
        <v>26199</v>
      </c>
      <c r="X8624" s="97" t="s">
        <v>34380</v>
      </c>
      <c r="AA8624" s="97" t="str">
        <v>WPINE003.3DI</v>
      </c>
    </row>
    <row r="8625" spans="1:27" s="97" customFormat="1" ht="15" customHeight="1" x14ac:dyDescent="0.35">
      <c r="A8625" s="311" t="s">
        <v>25527</v>
      </c>
      <c r="B8625" s="311" t="s">
        <v>25524</v>
      </c>
      <c r="C8625" s="311" t="s">
        <v>36836</v>
      </c>
      <c r="D8625" s="311" t="s">
        <v>25526</v>
      </c>
      <c r="E8625" s="311"/>
      <c r="F8625" s="311" t="s">
        <v>28985</v>
      </c>
      <c r="G8625" s="311"/>
      <c r="H8625" s="311">
        <v>0.1</v>
      </c>
      <c r="I8625" s="311">
        <v>17.940000000000001</v>
      </c>
      <c r="J8625" s="311" t="s">
        <v>15</v>
      </c>
      <c r="K8625" s="311">
        <v>35.654870000000003</v>
      </c>
      <c r="L8625" s="311">
        <v>-83.709980000000002</v>
      </c>
      <c r="M8625" s="318" t="s">
        <v>38415</v>
      </c>
      <c r="N8625" s="311" t="s">
        <v>26602</v>
      </c>
      <c r="O8625" s="311" t="s">
        <v>42492</v>
      </c>
      <c r="P8625" s="311">
        <v>2</v>
      </c>
      <c r="Q8625" s="311" t="s">
        <v>34381</v>
      </c>
      <c r="R8625" s="311" t="s">
        <v>25825</v>
      </c>
      <c r="S8625" s="311" t="s">
        <v>26197</v>
      </c>
      <c r="T8625" s="311"/>
      <c r="U8625" s="311" t="s">
        <v>26198</v>
      </c>
      <c r="V8625" s="311" t="s">
        <v>26204</v>
      </c>
      <c r="W8625" s="97" t="s">
        <v>36837</v>
      </c>
      <c r="X8625" s="97" t="s">
        <v>36838</v>
      </c>
      <c r="AA8625" s="97" t="str">
        <v>WPLIT000.1BT</v>
      </c>
    </row>
    <row r="8626" spans="1:27" s="97" customFormat="1" ht="15" customHeight="1" x14ac:dyDescent="0.35">
      <c r="A8626" s="311" t="s">
        <v>25529</v>
      </c>
      <c r="B8626" s="311" t="s">
        <v>25528</v>
      </c>
      <c r="C8626" s="311" t="s">
        <v>25525</v>
      </c>
      <c r="D8626" s="311" t="s">
        <v>25530</v>
      </c>
      <c r="E8626" s="311"/>
      <c r="F8626" s="311" t="s">
        <v>28994</v>
      </c>
      <c r="G8626" s="311" t="s">
        <v>28985</v>
      </c>
      <c r="H8626" s="311">
        <v>1.7</v>
      </c>
      <c r="I8626" s="311">
        <v>149.33000000000001</v>
      </c>
      <c r="J8626" s="311" t="s">
        <v>553</v>
      </c>
      <c r="K8626" s="311">
        <v>35.855800000000002</v>
      </c>
      <c r="L8626" s="311">
        <v>-83.564599999999999</v>
      </c>
      <c r="M8626" s="318" t="s">
        <v>38394</v>
      </c>
      <c r="N8626" s="311" t="s">
        <v>26308</v>
      </c>
      <c r="O8626" s="311" t="s">
        <v>43365</v>
      </c>
      <c r="P8626" s="311">
        <v>5</v>
      </c>
      <c r="Q8626" s="311" t="s">
        <v>28812</v>
      </c>
      <c r="R8626" s="311" t="s">
        <v>25825</v>
      </c>
      <c r="S8626" s="311" t="s">
        <v>26197</v>
      </c>
      <c r="T8626" s="311"/>
      <c r="U8626" s="311" t="s">
        <v>26198</v>
      </c>
      <c r="V8626" s="311" t="s">
        <v>26204</v>
      </c>
      <c r="X8626" s="97" t="s">
        <v>36391</v>
      </c>
      <c r="AA8626" s="97" t="str">
        <v>WPLPI001.7SV</v>
      </c>
    </row>
    <row r="8627" spans="1:27" s="97" customFormat="1" ht="15" customHeight="1" x14ac:dyDescent="0.35">
      <c r="A8627" s="311" t="s">
        <v>25532</v>
      </c>
      <c r="B8627" s="311" t="s">
        <v>25531</v>
      </c>
      <c r="C8627" s="311" t="s">
        <v>25525</v>
      </c>
      <c r="D8627" s="311" t="s">
        <v>25533</v>
      </c>
      <c r="E8627" s="311"/>
      <c r="F8627" s="311" t="s">
        <v>28994</v>
      </c>
      <c r="G8627" s="311" t="s">
        <v>28985</v>
      </c>
      <c r="H8627" s="311">
        <v>3</v>
      </c>
      <c r="I8627" s="311">
        <v>148.05000000000001</v>
      </c>
      <c r="J8627" s="311" t="s">
        <v>553</v>
      </c>
      <c r="K8627" s="311">
        <v>35.840200000000003</v>
      </c>
      <c r="L8627" s="311">
        <v>-83.568899999999999</v>
      </c>
      <c r="M8627" s="318" t="s">
        <v>38394</v>
      </c>
      <c r="N8627" s="311" t="s">
        <v>26308</v>
      </c>
      <c r="O8627" s="311" t="s">
        <v>43365</v>
      </c>
      <c r="P8627" s="311">
        <v>5</v>
      </c>
      <c r="Q8627" s="311" t="s">
        <v>28812</v>
      </c>
      <c r="R8627" s="311" t="s">
        <v>25825</v>
      </c>
      <c r="S8627" s="311" t="s">
        <v>26197</v>
      </c>
      <c r="T8627" s="311"/>
      <c r="U8627" s="311" t="s">
        <v>26198</v>
      </c>
      <c r="V8627" s="311" t="s">
        <v>26204</v>
      </c>
      <c r="X8627" s="97" t="s">
        <v>36392</v>
      </c>
      <c r="AA8627" s="97" t="str">
        <v>WPLPI003.0SV</v>
      </c>
    </row>
    <row r="8628" spans="1:27" s="97" customFormat="1" ht="15" customHeight="1" x14ac:dyDescent="0.35">
      <c r="A8628" s="311" t="s">
        <v>25535</v>
      </c>
      <c r="B8628" s="311" t="s">
        <v>25534</v>
      </c>
      <c r="C8628" s="311" t="s">
        <v>25525</v>
      </c>
      <c r="D8628" s="311" t="s">
        <v>25536</v>
      </c>
      <c r="E8628" s="311"/>
      <c r="F8628" s="311" t="s">
        <v>28994</v>
      </c>
      <c r="G8628" s="311" t="s">
        <v>28985</v>
      </c>
      <c r="H8628" s="311">
        <v>4.5999999999999996</v>
      </c>
      <c r="I8628" s="311">
        <v>143.62</v>
      </c>
      <c r="J8628" s="311" t="s">
        <v>553</v>
      </c>
      <c r="K8628" s="311">
        <v>35.826459999999997</v>
      </c>
      <c r="L8628" s="311">
        <v>-83.575419999999994</v>
      </c>
      <c r="M8628" s="318" t="s">
        <v>38394</v>
      </c>
      <c r="N8628" s="311" t="s">
        <v>26308</v>
      </c>
      <c r="O8628" s="311" t="s">
        <v>43365</v>
      </c>
      <c r="P8628" s="311">
        <v>5</v>
      </c>
      <c r="Q8628" s="311" t="s">
        <v>28812</v>
      </c>
      <c r="R8628" s="311" t="s">
        <v>25825</v>
      </c>
      <c r="S8628" s="311" t="s">
        <v>26197</v>
      </c>
      <c r="T8628" s="311"/>
      <c r="U8628" s="311" t="s">
        <v>26198</v>
      </c>
      <c r="V8628" s="311" t="s">
        <v>26204</v>
      </c>
      <c r="X8628" s="97" t="s">
        <v>36393</v>
      </c>
      <c r="AA8628" s="97" t="str">
        <v>WPLPI004.6SV</v>
      </c>
    </row>
    <row r="8629" spans="1:27" s="97" customFormat="1" ht="15" customHeight="1" x14ac:dyDescent="0.35">
      <c r="A8629" s="311" t="s">
        <v>37670</v>
      </c>
      <c r="B8629" s="311" t="s">
        <v>37671</v>
      </c>
      <c r="C8629" s="311" t="s">
        <v>25525</v>
      </c>
      <c r="D8629" s="311" t="s">
        <v>37672</v>
      </c>
      <c r="E8629" s="311"/>
      <c r="F8629" s="311" t="s">
        <v>28994</v>
      </c>
      <c r="G8629" s="311" t="s">
        <v>28985</v>
      </c>
      <c r="H8629" s="311">
        <v>7.5</v>
      </c>
      <c r="I8629" s="311">
        <v>141</v>
      </c>
      <c r="J8629" s="311" t="s">
        <v>553</v>
      </c>
      <c r="K8629" s="311">
        <v>35.809631000000003</v>
      </c>
      <c r="L8629" s="311">
        <v>-83.590477000000007</v>
      </c>
      <c r="M8629" s="318" t="s">
        <v>38394</v>
      </c>
      <c r="N8629" s="311" t="s">
        <v>26308</v>
      </c>
      <c r="O8629" s="311" t="s">
        <v>43365</v>
      </c>
      <c r="P8629" s="311">
        <v>5</v>
      </c>
      <c r="Q8629" s="311" t="s">
        <v>28812</v>
      </c>
      <c r="R8629" s="311" t="s">
        <v>25825</v>
      </c>
      <c r="S8629" s="311" t="s">
        <v>26197</v>
      </c>
      <c r="T8629" s="311"/>
      <c r="U8629" s="311" t="s">
        <v>26198</v>
      </c>
      <c r="V8629" s="311" t="s">
        <v>26204</v>
      </c>
      <c r="X8629" s="97" t="s">
        <v>37673</v>
      </c>
      <c r="AA8629" s="97" t="str">
        <v>WPLPI007.5SV</v>
      </c>
    </row>
    <row r="8630" spans="1:27" s="97" customFormat="1" ht="15" customHeight="1" x14ac:dyDescent="0.35">
      <c r="A8630" s="311" t="s">
        <v>25538</v>
      </c>
      <c r="B8630" s="311" t="s">
        <v>25537</v>
      </c>
      <c r="C8630" s="311" t="s">
        <v>25525</v>
      </c>
      <c r="D8630" s="311" t="s">
        <v>37674</v>
      </c>
      <c r="E8630" s="311"/>
      <c r="F8630" s="311" t="s">
        <v>28994</v>
      </c>
      <c r="G8630" s="311" t="s">
        <v>28985</v>
      </c>
      <c r="H8630" s="311">
        <v>7.6</v>
      </c>
      <c r="I8630" s="311">
        <v>141.4</v>
      </c>
      <c r="J8630" s="311" t="s">
        <v>553</v>
      </c>
      <c r="K8630" s="311">
        <v>35.808835000000002</v>
      </c>
      <c r="L8630" s="311">
        <v>-83.589393999999999</v>
      </c>
      <c r="M8630" s="318" t="s">
        <v>38394</v>
      </c>
      <c r="N8630" s="311" t="s">
        <v>26308</v>
      </c>
      <c r="O8630" s="311" t="s">
        <v>43365</v>
      </c>
      <c r="P8630" s="311">
        <v>5</v>
      </c>
      <c r="Q8630" s="311" t="s">
        <v>28812</v>
      </c>
      <c r="R8630" s="311" t="s">
        <v>25825</v>
      </c>
      <c r="S8630" s="311" t="s">
        <v>26197</v>
      </c>
      <c r="T8630" s="311"/>
      <c r="U8630" s="311" t="s">
        <v>26198</v>
      </c>
      <c r="V8630" s="311" t="s">
        <v>26204</v>
      </c>
      <c r="W8630" s="97" t="s">
        <v>25539</v>
      </c>
      <c r="X8630" s="97" t="s">
        <v>34382</v>
      </c>
      <c r="AA8630" s="97" t="str">
        <v>WPLPI007.6SV</v>
      </c>
    </row>
    <row r="8631" spans="1:27" s="97" customFormat="1" ht="15" customHeight="1" x14ac:dyDescent="0.35">
      <c r="A8631" s="311" t="s">
        <v>37675</v>
      </c>
      <c r="B8631" s="311" t="s">
        <v>37676</v>
      </c>
      <c r="C8631" s="311" t="s">
        <v>25525</v>
      </c>
      <c r="D8631" s="311" t="s">
        <v>37677</v>
      </c>
      <c r="E8631" s="311"/>
      <c r="F8631" s="311" t="s">
        <v>28994</v>
      </c>
      <c r="G8631" s="311" t="s">
        <v>28985</v>
      </c>
      <c r="H8631" s="311">
        <v>7.9</v>
      </c>
      <c r="I8631" s="311">
        <v>141</v>
      </c>
      <c r="J8631" s="311" t="s">
        <v>553</v>
      </c>
      <c r="K8631" s="311">
        <v>35.808199999999999</v>
      </c>
      <c r="L8631" s="311">
        <v>-83.588336999999996</v>
      </c>
      <c r="M8631" s="318" t="s">
        <v>38394</v>
      </c>
      <c r="N8631" s="311" t="s">
        <v>26308</v>
      </c>
      <c r="O8631" s="311" t="s">
        <v>43365</v>
      </c>
      <c r="P8631" s="311">
        <v>5</v>
      </c>
      <c r="Q8631" s="311" t="s">
        <v>28812</v>
      </c>
      <c r="R8631" s="311" t="s">
        <v>25825</v>
      </c>
      <c r="S8631" s="311" t="s">
        <v>26197</v>
      </c>
      <c r="T8631" s="311"/>
      <c r="U8631" s="311" t="s">
        <v>26198</v>
      </c>
      <c r="V8631" s="311" t="s">
        <v>26204</v>
      </c>
      <c r="X8631" s="97" t="s">
        <v>37678</v>
      </c>
      <c r="AA8631" s="97" t="str">
        <v>WPLPI007.9SV-LDB</v>
      </c>
    </row>
    <row r="8632" spans="1:27" s="97" customFormat="1" ht="15" customHeight="1" x14ac:dyDescent="0.35">
      <c r="A8632" t="s">
        <v>37679</v>
      </c>
      <c r="B8632" t="s">
        <v>37680</v>
      </c>
      <c r="C8632" t="s">
        <v>25525</v>
      </c>
      <c r="D8632" t="s">
        <v>37681</v>
      </c>
      <c r="E8632"/>
      <c r="F8632" t="s">
        <v>28994</v>
      </c>
      <c r="G8632" t="s">
        <v>28985</v>
      </c>
      <c r="H8632">
        <v>7.9</v>
      </c>
      <c r="I8632">
        <v>141</v>
      </c>
      <c r="J8632" t="s">
        <v>553</v>
      </c>
      <c r="K8632">
        <v>35.808413000000002</v>
      </c>
      <c r="L8632">
        <v>-83.588239999999999</v>
      </c>
      <c r="M8632" s="100" t="s">
        <v>38394</v>
      </c>
      <c r="N8632" t="s">
        <v>26308</v>
      </c>
      <c r="O8632" t="s">
        <v>43365</v>
      </c>
      <c r="P8632">
        <v>5</v>
      </c>
      <c r="Q8632" t="s">
        <v>28812</v>
      </c>
      <c r="R8632" t="s">
        <v>25825</v>
      </c>
      <c r="S8632" t="s">
        <v>26197</v>
      </c>
      <c r="T8632"/>
      <c r="U8632" t="s">
        <v>26198</v>
      </c>
      <c r="V8632" t="s">
        <v>26204</v>
      </c>
      <c r="W8632" s="310"/>
      <c r="X8632" s="310" t="s">
        <v>37682</v>
      </c>
      <c r="AA8632" s="97" t="str">
        <v>WPLPI007.9SV-RDB</v>
      </c>
    </row>
    <row r="8633" spans="1:27" s="97" customFormat="1" ht="15" customHeight="1" x14ac:dyDescent="0.35">
      <c r="A8633" t="s">
        <v>25541</v>
      </c>
      <c r="B8633" t="s">
        <v>25540</v>
      </c>
      <c r="C8633" t="s">
        <v>25525</v>
      </c>
      <c r="D8633" t="s">
        <v>25542</v>
      </c>
      <c r="E8633"/>
      <c r="F8633" t="s">
        <v>28994</v>
      </c>
      <c r="G8633" t="s">
        <v>28985</v>
      </c>
      <c r="H8633">
        <v>8.6999999999999993</v>
      </c>
      <c r="I8633">
        <v>76.760000000000005</v>
      </c>
      <c r="J8633" t="s">
        <v>553</v>
      </c>
      <c r="K8633">
        <v>35.807769999999998</v>
      </c>
      <c r="L8633">
        <v>-83.578329999999994</v>
      </c>
      <c r="M8633" s="100" t="s">
        <v>38394</v>
      </c>
      <c r="N8633" t="s">
        <v>26308</v>
      </c>
      <c r="O8633" t="s">
        <v>42564</v>
      </c>
      <c r="P8633">
        <v>5</v>
      </c>
      <c r="Q8633" t="s">
        <v>28813</v>
      </c>
      <c r="R8633" t="s">
        <v>25825</v>
      </c>
      <c r="S8633" t="s">
        <v>26197</v>
      </c>
      <c r="T8633"/>
      <c r="U8633" t="s">
        <v>26198</v>
      </c>
      <c r="V8633" t="s">
        <v>26204</v>
      </c>
      <c r="W8633" s="310" t="s">
        <v>41979</v>
      </c>
      <c r="X8633" s="310" t="s">
        <v>34383</v>
      </c>
      <c r="Y8633" s="94"/>
      <c r="AA8633" s="97" t="str">
        <v>WPLPI008.7SV</v>
      </c>
    </row>
    <row r="8634" spans="1:27" s="97" customFormat="1" ht="15" customHeight="1" x14ac:dyDescent="0.35">
      <c r="A8634" s="311" t="s">
        <v>25544</v>
      </c>
      <c r="B8634" s="311" t="s">
        <v>25543</v>
      </c>
      <c r="C8634" s="311" t="s">
        <v>25525</v>
      </c>
      <c r="D8634" s="311" t="s">
        <v>25545</v>
      </c>
      <c r="E8634" s="311"/>
      <c r="F8634" s="311" t="s">
        <v>28994</v>
      </c>
      <c r="G8634" s="311"/>
      <c r="H8634" s="311">
        <v>9.9</v>
      </c>
      <c r="I8634" s="311">
        <v>75.900000000000006</v>
      </c>
      <c r="J8634" s="311" t="s">
        <v>553</v>
      </c>
      <c r="K8634" s="311">
        <v>35.795990000000003</v>
      </c>
      <c r="L8634" s="311">
        <v>-83.560940000000002</v>
      </c>
      <c r="M8634" s="318" t="s">
        <v>38394</v>
      </c>
      <c r="N8634" s="311" t="s">
        <v>26308</v>
      </c>
      <c r="O8634" s="311" t="s">
        <v>42564</v>
      </c>
      <c r="P8634" s="311">
        <v>5</v>
      </c>
      <c r="Q8634" s="311" t="s">
        <v>28813</v>
      </c>
      <c r="R8634" s="311" t="s">
        <v>25825</v>
      </c>
      <c r="S8634" s="311" t="s">
        <v>26197</v>
      </c>
      <c r="T8634" s="311"/>
      <c r="U8634" s="311" t="s">
        <v>26198</v>
      </c>
      <c r="V8634" s="311" t="s">
        <v>26204</v>
      </c>
      <c r="X8634" s="97" t="s">
        <v>29805</v>
      </c>
      <c r="AA8634" s="97" t="str">
        <v>WPLPI009.9SV</v>
      </c>
    </row>
    <row r="8635" spans="1:27" s="97" customFormat="1" ht="15" customHeight="1" x14ac:dyDescent="0.35">
      <c r="A8635" s="311" t="s">
        <v>25547</v>
      </c>
      <c r="B8635" s="311" t="s">
        <v>25546</v>
      </c>
      <c r="C8635" s="311" t="s">
        <v>25525</v>
      </c>
      <c r="D8635" s="311" t="s">
        <v>25548</v>
      </c>
      <c r="E8635" s="311"/>
      <c r="F8635" s="311" t="s">
        <v>28994</v>
      </c>
      <c r="G8635" s="311" t="s">
        <v>28985</v>
      </c>
      <c r="H8635" s="311">
        <v>11</v>
      </c>
      <c r="I8635" s="311">
        <v>74.849999999999994</v>
      </c>
      <c r="J8635" s="311" t="s">
        <v>553</v>
      </c>
      <c r="K8635" s="311">
        <v>35.787619999999997</v>
      </c>
      <c r="L8635" s="311">
        <v>-83.553539999999998</v>
      </c>
      <c r="M8635" s="318" t="s">
        <v>38394</v>
      </c>
      <c r="N8635" s="311" t="s">
        <v>26308</v>
      </c>
      <c r="O8635" s="311" t="s">
        <v>42564</v>
      </c>
      <c r="P8635" s="311">
        <v>5</v>
      </c>
      <c r="Q8635" s="311" t="s">
        <v>28813</v>
      </c>
      <c r="R8635" s="311" t="s">
        <v>25825</v>
      </c>
      <c r="S8635" s="311" t="s">
        <v>26197</v>
      </c>
      <c r="T8635" s="311"/>
      <c r="U8635" s="311" t="s">
        <v>26198</v>
      </c>
      <c r="V8635" s="311" t="s">
        <v>26204</v>
      </c>
      <c r="X8635" s="97" t="s">
        <v>36394</v>
      </c>
      <c r="AA8635" s="97" t="str">
        <v>WPLPI011.0SV</v>
      </c>
    </row>
    <row r="8636" spans="1:27" s="97" customFormat="1" ht="15" customHeight="1" x14ac:dyDescent="0.35">
      <c r="A8636" s="311" t="s">
        <v>25550</v>
      </c>
      <c r="B8636" s="311" t="s">
        <v>25549</v>
      </c>
      <c r="C8636" s="311" t="s">
        <v>25525</v>
      </c>
      <c r="D8636" s="311" t="s">
        <v>25551</v>
      </c>
      <c r="E8636" s="311"/>
      <c r="F8636" s="311" t="s">
        <v>28985</v>
      </c>
      <c r="G8636" s="311"/>
      <c r="H8636" s="311">
        <v>12.6</v>
      </c>
      <c r="I8636" s="311">
        <v>74</v>
      </c>
      <c r="J8636" s="311" t="s">
        <v>553</v>
      </c>
      <c r="K8636" s="311">
        <v>35.771999999999998</v>
      </c>
      <c r="L8636" s="311">
        <v>-83.536500000000004</v>
      </c>
      <c r="M8636" s="318" t="s">
        <v>38394</v>
      </c>
      <c r="N8636" s="311" t="s">
        <v>26308</v>
      </c>
      <c r="O8636" s="311" t="s">
        <v>42564</v>
      </c>
      <c r="P8636" s="311">
        <v>5</v>
      </c>
      <c r="Q8636" s="311" t="s">
        <v>28813</v>
      </c>
      <c r="R8636" s="311" t="s">
        <v>25825</v>
      </c>
      <c r="S8636" s="311" t="s">
        <v>26197</v>
      </c>
      <c r="T8636" s="311"/>
      <c r="U8636" s="311" t="s">
        <v>26198</v>
      </c>
      <c r="V8636" s="311" t="s">
        <v>26204</v>
      </c>
      <c r="W8636" s="97" t="s">
        <v>25552</v>
      </c>
      <c r="X8636" s="97" t="s">
        <v>36395</v>
      </c>
      <c r="AA8636" s="97" t="str">
        <v>WPLPI012.6SV</v>
      </c>
    </row>
    <row r="8637" spans="1:27" s="97" customFormat="1" ht="15" customHeight="1" x14ac:dyDescent="0.35">
      <c r="A8637" s="311" t="s">
        <v>25554</v>
      </c>
      <c r="B8637" s="311" t="s">
        <v>25553</v>
      </c>
      <c r="C8637" s="311" t="s">
        <v>25525</v>
      </c>
      <c r="D8637" s="311" t="s">
        <v>25555</v>
      </c>
      <c r="E8637" s="311"/>
      <c r="F8637" s="311" t="s">
        <v>28985</v>
      </c>
      <c r="G8637" s="311"/>
      <c r="H8637" s="311">
        <v>13.6</v>
      </c>
      <c r="I8637" s="311">
        <v>100</v>
      </c>
      <c r="J8637" s="311" t="s">
        <v>553</v>
      </c>
      <c r="K8637" s="311">
        <v>35.7622</v>
      </c>
      <c r="L8637" s="311">
        <v>-83.523799999999994</v>
      </c>
      <c r="M8637" s="318" t="s">
        <v>38394</v>
      </c>
      <c r="N8637" s="311" t="s">
        <v>26308</v>
      </c>
      <c r="O8637" s="311" t="s">
        <v>42564</v>
      </c>
      <c r="P8637" s="311">
        <v>5</v>
      </c>
      <c r="Q8637" s="311" t="s">
        <v>28814</v>
      </c>
      <c r="R8637" s="311" t="s">
        <v>25825</v>
      </c>
      <c r="S8637" s="311" t="s">
        <v>26197</v>
      </c>
      <c r="T8637" s="311"/>
      <c r="U8637" s="311" t="s">
        <v>26198</v>
      </c>
      <c r="V8637" s="311" t="s">
        <v>26204</v>
      </c>
      <c r="X8637" s="97" t="s">
        <v>34384</v>
      </c>
      <c r="AA8637" s="97" t="str">
        <v>WPLPI013.6SV</v>
      </c>
    </row>
    <row r="8638" spans="1:27" s="97" customFormat="1" ht="15" customHeight="1" x14ac:dyDescent="0.35">
      <c r="A8638" s="311" t="s">
        <v>25557</v>
      </c>
      <c r="B8638" s="311" t="s">
        <v>25556</v>
      </c>
      <c r="C8638" s="311" t="s">
        <v>25525</v>
      </c>
      <c r="D8638" s="311" t="s">
        <v>25558</v>
      </c>
      <c r="E8638" s="311"/>
      <c r="F8638" s="311" t="s">
        <v>28985</v>
      </c>
      <c r="G8638" s="311"/>
      <c r="H8638" s="311">
        <v>15.8</v>
      </c>
      <c r="I8638" s="311">
        <v>49.42</v>
      </c>
      <c r="J8638" s="311" t="s">
        <v>553</v>
      </c>
      <c r="K8638" s="311">
        <v>35.738419999999998</v>
      </c>
      <c r="L8638" s="311">
        <v>-83.522919999999999</v>
      </c>
      <c r="M8638" s="318" t="s">
        <v>38394</v>
      </c>
      <c r="N8638" s="311" t="s">
        <v>26308</v>
      </c>
      <c r="O8638" s="311" t="s">
        <v>42564</v>
      </c>
      <c r="P8638" s="311">
        <v>5</v>
      </c>
      <c r="Q8638" s="311" t="s">
        <v>28814</v>
      </c>
      <c r="R8638" s="311" t="s">
        <v>25825</v>
      </c>
      <c r="S8638" s="311" t="s">
        <v>26197</v>
      </c>
      <c r="T8638" s="311"/>
      <c r="U8638" s="311" t="s">
        <v>26198</v>
      </c>
      <c r="V8638" s="311" t="s">
        <v>26204</v>
      </c>
      <c r="W8638" s="97" t="s">
        <v>25559</v>
      </c>
      <c r="X8638" s="97" t="s">
        <v>40584</v>
      </c>
      <c r="AA8638" s="97" t="str">
        <v>WPLPI015.8SV</v>
      </c>
    </row>
    <row r="8639" spans="1:27" s="97" customFormat="1" ht="15" customHeight="1" x14ac:dyDescent="0.35">
      <c r="A8639" s="311" t="s">
        <v>25561</v>
      </c>
      <c r="B8639" s="311" t="s">
        <v>25560</v>
      </c>
      <c r="C8639" s="311" t="s">
        <v>25525</v>
      </c>
      <c r="D8639" s="311" t="s">
        <v>25562</v>
      </c>
      <c r="E8639" s="311"/>
      <c r="F8639" s="311" t="s">
        <v>28985</v>
      </c>
      <c r="G8639" s="311"/>
      <c r="H8639" s="311">
        <v>16.100000000000001</v>
      </c>
      <c r="I8639" s="311">
        <v>49.43</v>
      </c>
      <c r="J8639" s="311" t="s">
        <v>553</v>
      </c>
      <c r="K8639" s="311">
        <v>35.726100000000002</v>
      </c>
      <c r="L8639" s="311">
        <v>-83.512500000000003</v>
      </c>
      <c r="M8639" s="318" t="s">
        <v>38394</v>
      </c>
      <c r="N8639" s="311" t="s">
        <v>26308</v>
      </c>
      <c r="O8639" s="311" t="s">
        <v>42564</v>
      </c>
      <c r="P8639" s="311">
        <v>5</v>
      </c>
      <c r="Q8639" s="311" t="s">
        <v>28814</v>
      </c>
      <c r="R8639" s="311" t="s">
        <v>25825</v>
      </c>
      <c r="S8639" s="311" t="s">
        <v>26197</v>
      </c>
      <c r="T8639" s="311"/>
      <c r="U8639" s="311" t="s">
        <v>26198</v>
      </c>
      <c r="V8639" s="311" t="s">
        <v>26204</v>
      </c>
      <c r="W8639" s="97" t="s">
        <v>25563</v>
      </c>
      <c r="X8639" s="97" t="s">
        <v>34385</v>
      </c>
      <c r="AA8639" s="97" t="str">
        <v>WPLPI016.1SV</v>
      </c>
    </row>
    <row r="8640" spans="1:27" s="97" customFormat="1" ht="15" customHeight="1" x14ac:dyDescent="0.35">
      <c r="A8640" s="311" t="s">
        <v>25565</v>
      </c>
      <c r="B8640" s="311" t="s">
        <v>25564</v>
      </c>
      <c r="C8640" s="311" t="s">
        <v>25525</v>
      </c>
      <c r="D8640" s="311" t="s">
        <v>25566</v>
      </c>
      <c r="E8640" s="311"/>
      <c r="F8640" s="311" t="s">
        <v>28985</v>
      </c>
      <c r="G8640" s="311"/>
      <c r="H8640" s="311">
        <v>17.100000000000001</v>
      </c>
      <c r="I8640" s="311">
        <v>49.37</v>
      </c>
      <c r="J8640" s="311" t="s">
        <v>553</v>
      </c>
      <c r="K8640" s="311">
        <v>35.721899999999998</v>
      </c>
      <c r="L8640" s="311">
        <v>-83.510400000000004</v>
      </c>
      <c r="M8640" s="318" t="s">
        <v>38394</v>
      </c>
      <c r="N8640" s="311" t="s">
        <v>26308</v>
      </c>
      <c r="O8640" s="311" t="s">
        <v>42564</v>
      </c>
      <c r="P8640" s="311">
        <v>5</v>
      </c>
      <c r="Q8640" s="311" t="s">
        <v>28814</v>
      </c>
      <c r="R8640" s="311" t="s">
        <v>25825</v>
      </c>
      <c r="S8640" s="311" t="s">
        <v>26197</v>
      </c>
      <c r="T8640" s="311"/>
      <c r="U8640" s="311" t="s">
        <v>26198</v>
      </c>
      <c r="V8640" s="311" t="s">
        <v>26204</v>
      </c>
      <c r="X8640" s="97" t="s">
        <v>36394</v>
      </c>
      <c r="AA8640" s="97" t="str">
        <v>WPLPI017.1SV</v>
      </c>
    </row>
    <row r="8641" spans="1:27" s="97" customFormat="1" ht="15" customHeight="1" x14ac:dyDescent="0.35">
      <c r="A8641" s="311" t="s">
        <v>25568</v>
      </c>
      <c r="B8641" s="311" t="s">
        <v>25567</v>
      </c>
      <c r="C8641" s="311" t="s">
        <v>25525</v>
      </c>
      <c r="D8641" s="311" t="s">
        <v>25569</v>
      </c>
      <c r="E8641" s="311"/>
      <c r="F8641" s="311" t="s">
        <v>28985</v>
      </c>
      <c r="G8641" s="311"/>
      <c r="H8641" s="311">
        <v>17.5</v>
      </c>
      <c r="I8641" s="311">
        <v>49.3</v>
      </c>
      <c r="J8641" s="311" t="s">
        <v>553</v>
      </c>
      <c r="K8641" s="311">
        <v>35.720287999999996</v>
      </c>
      <c r="L8641" s="311">
        <v>-83.510537999999997</v>
      </c>
      <c r="M8641" s="318" t="s">
        <v>38394</v>
      </c>
      <c r="N8641" s="311" t="s">
        <v>26308</v>
      </c>
      <c r="O8641" s="311" t="s">
        <v>42564</v>
      </c>
      <c r="P8641" s="311">
        <v>5</v>
      </c>
      <c r="Q8641" s="311" t="s">
        <v>28814</v>
      </c>
      <c r="R8641" s="311" t="s">
        <v>25825</v>
      </c>
      <c r="S8641" s="311" t="s">
        <v>26197</v>
      </c>
      <c r="T8641" s="311"/>
      <c r="U8641" s="311" t="s">
        <v>26198</v>
      </c>
      <c r="V8641" s="311" t="s">
        <v>26204</v>
      </c>
      <c r="AA8641" s="97" t="str">
        <v>WPLPI017.5SV</v>
      </c>
    </row>
    <row r="8642" spans="1:27" s="97" customFormat="1" ht="15" customHeight="1" x14ac:dyDescent="0.35">
      <c r="A8642" s="311" t="s">
        <v>25571</v>
      </c>
      <c r="B8642" s="311" t="s">
        <v>25570</v>
      </c>
      <c r="C8642" s="311" t="s">
        <v>25525</v>
      </c>
      <c r="D8642" s="311" t="s">
        <v>25572</v>
      </c>
      <c r="E8642" s="311"/>
      <c r="F8642" s="311" t="s">
        <v>28985</v>
      </c>
      <c r="G8642" s="311"/>
      <c r="H8642" s="311">
        <v>17.899999999999999</v>
      </c>
      <c r="I8642" s="311">
        <v>42</v>
      </c>
      <c r="J8642" s="311" t="s">
        <v>553</v>
      </c>
      <c r="K8642" s="311">
        <v>35.715333000000001</v>
      </c>
      <c r="L8642" s="311">
        <v>-83.511217000000002</v>
      </c>
      <c r="M8642" s="318" t="s">
        <v>38394</v>
      </c>
      <c r="N8642" s="311" t="s">
        <v>26308</v>
      </c>
      <c r="O8642" s="311" t="s">
        <v>42564</v>
      </c>
      <c r="P8642" s="311">
        <v>5</v>
      </c>
      <c r="Q8642" s="311" t="s">
        <v>27005</v>
      </c>
      <c r="R8642" s="311" t="s">
        <v>25825</v>
      </c>
      <c r="S8642" s="311" t="s">
        <v>26197</v>
      </c>
      <c r="T8642" s="311"/>
      <c r="U8642" s="311" t="s">
        <v>26198</v>
      </c>
      <c r="V8642" s="311" t="s">
        <v>26204</v>
      </c>
      <c r="X8642" s="97" t="s">
        <v>34386</v>
      </c>
      <c r="AA8642" s="97" t="str">
        <v>WPLPI017.9SV</v>
      </c>
    </row>
    <row r="8643" spans="1:27" s="97" customFormat="1" ht="15" customHeight="1" x14ac:dyDescent="0.35">
      <c r="A8643" s="311" t="s">
        <v>25574</v>
      </c>
      <c r="B8643" s="311" t="s">
        <v>25573</v>
      </c>
      <c r="C8643" s="311" t="s">
        <v>25525</v>
      </c>
      <c r="D8643" s="311" t="s">
        <v>25575</v>
      </c>
      <c r="E8643" s="311"/>
      <c r="F8643" s="311" t="s">
        <v>28985</v>
      </c>
      <c r="G8643" s="311"/>
      <c r="H8643" s="311">
        <v>18.5</v>
      </c>
      <c r="I8643" s="311">
        <v>39.1</v>
      </c>
      <c r="J8643" s="311" t="s">
        <v>553</v>
      </c>
      <c r="K8643" s="311">
        <v>35.712774000000003</v>
      </c>
      <c r="L8643" s="311">
        <v>-83.519155999999995</v>
      </c>
      <c r="M8643" s="318" t="s">
        <v>38394</v>
      </c>
      <c r="N8643" s="311" t="s">
        <v>26308</v>
      </c>
      <c r="O8643" s="311" t="s">
        <v>42564</v>
      </c>
      <c r="P8643" s="311">
        <v>5</v>
      </c>
      <c r="Q8643" s="311" t="s">
        <v>27005</v>
      </c>
      <c r="R8643" s="311" t="s">
        <v>25825</v>
      </c>
      <c r="S8643" s="311" t="s">
        <v>26197</v>
      </c>
      <c r="T8643" s="311"/>
      <c r="U8643" s="311" t="s">
        <v>26198</v>
      </c>
      <c r="V8643" s="311" t="s">
        <v>26204</v>
      </c>
      <c r="X8643" s="97" t="s">
        <v>34386</v>
      </c>
      <c r="AA8643" s="97" t="str">
        <v>WPLPI018.5SV</v>
      </c>
    </row>
    <row r="8644" spans="1:27" s="97" customFormat="1" ht="15" customHeight="1" x14ac:dyDescent="0.35">
      <c r="A8644" s="311" t="s">
        <v>40585</v>
      </c>
      <c r="B8644" s="311" t="s">
        <v>40586</v>
      </c>
      <c r="C8644" s="311" t="s">
        <v>25525</v>
      </c>
      <c r="D8644" s="311" t="s">
        <v>40587</v>
      </c>
      <c r="E8644" s="311"/>
      <c r="F8644" s="311" t="s">
        <v>28985</v>
      </c>
      <c r="G8644" s="311"/>
      <c r="H8644" s="311">
        <v>19.5</v>
      </c>
      <c r="I8644" s="311">
        <v>31.7</v>
      </c>
      <c r="J8644" s="311" t="s">
        <v>553</v>
      </c>
      <c r="K8644" s="311">
        <v>35.699536999999999</v>
      </c>
      <c r="L8644" s="311">
        <v>-83.527108999999996</v>
      </c>
      <c r="M8644" s="318" t="s">
        <v>38394</v>
      </c>
      <c r="N8644" s="311" t="s">
        <v>26308</v>
      </c>
      <c r="O8644" s="311" t="s">
        <v>39253</v>
      </c>
      <c r="P8644" s="311">
        <v>5</v>
      </c>
      <c r="Q8644" s="311" t="s">
        <v>27005</v>
      </c>
      <c r="R8644" s="311" t="s">
        <v>25825</v>
      </c>
      <c r="S8644" s="311" t="s">
        <v>26197</v>
      </c>
      <c r="T8644" s="311"/>
      <c r="U8644" s="311" t="s">
        <v>26198</v>
      </c>
      <c r="V8644" s="311" t="s">
        <v>26204</v>
      </c>
      <c r="W8644" s="97" t="s">
        <v>40588</v>
      </c>
      <c r="X8644" s="97" t="s">
        <v>39960</v>
      </c>
      <c r="AA8644" s="97" t="str">
        <v>WPLPI019.5SV</v>
      </c>
    </row>
    <row r="8645" spans="1:27" s="97" customFormat="1" ht="15" customHeight="1" x14ac:dyDescent="0.35">
      <c r="A8645" s="311" t="s">
        <v>25577</v>
      </c>
      <c r="B8645" s="311" t="s">
        <v>25576</v>
      </c>
      <c r="C8645" s="311" t="s">
        <v>25525</v>
      </c>
      <c r="D8645" s="311" t="s">
        <v>25578</v>
      </c>
      <c r="E8645" s="311"/>
      <c r="F8645" s="311" t="s">
        <v>28985</v>
      </c>
      <c r="G8645" s="311"/>
      <c r="H8645" s="311">
        <v>20</v>
      </c>
      <c r="I8645" s="311">
        <v>31.3</v>
      </c>
      <c r="J8645" s="311" t="s">
        <v>553</v>
      </c>
      <c r="K8645" s="311">
        <v>35.694299999999998</v>
      </c>
      <c r="L8645" s="311">
        <v>-83.531800000000004</v>
      </c>
      <c r="M8645" s="318" t="s">
        <v>38394</v>
      </c>
      <c r="N8645" s="311" t="s">
        <v>26308</v>
      </c>
      <c r="O8645" s="311" t="s">
        <v>42564</v>
      </c>
      <c r="P8645" s="311">
        <v>5</v>
      </c>
      <c r="Q8645" s="311" t="s">
        <v>40589</v>
      </c>
      <c r="R8645" s="311" t="s">
        <v>25825</v>
      </c>
      <c r="S8645" s="311" t="s">
        <v>26197</v>
      </c>
      <c r="T8645" s="311"/>
      <c r="U8645" s="311" t="s">
        <v>26198</v>
      </c>
      <c r="V8645" s="311" t="s">
        <v>26204</v>
      </c>
      <c r="W8645" s="97" t="s">
        <v>25579</v>
      </c>
      <c r="X8645" s="97" t="s">
        <v>40590</v>
      </c>
      <c r="AA8645" s="97" t="str">
        <v>WPLPI020.0SV</v>
      </c>
    </row>
    <row r="8646" spans="1:27" s="97" customFormat="1" ht="15" customHeight="1" x14ac:dyDescent="0.35">
      <c r="A8646" s="311" t="s">
        <v>25581</v>
      </c>
      <c r="B8646" s="311" t="s">
        <v>25580</v>
      </c>
      <c r="C8646" s="311" t="s">
        <v>25582</v>
      </c>
      <c r="D8646" s="311" t="s">
        <v>25583</v>
      </c>
      <c r="E8646" s="311"/>
      <c r="F8646" s="311" t="s">
        <v>33</v>
      </c>
      <c r="G8646" s="311"/>
      <c r="H8646" s="311">
        <v>0.3</v>
      </c>
      <c r="I8646" s="311">
        <v>4.93</v>
      </c>
      <c r="J8646" s="311" t="s">
        <v>95</v>
      </c>
      <c r="K8646" s="311">
        <v>35.827219999999997</v>
      </c>
      <c r="L8646" s="311">
        <v>-86.965000000000003</v>
      </c>
      <c r="M8646" s="318" t="s">
        <v>38379</v>
      </c>
      <c r="N8646" s="311" t="s">
        <v>26205</v>
      </c>
      <c r="O8646" s="311" t="s">
        <v>42258</v>
      </c>
      <c r="P8646" s="311">
        <v>1</v>
      </c>
      <c r="Q8646" s="311" t="s">
        <v>27520</v>
      </c>
      <c r="R8646" s="311" t="s">
        <v>25829</v>
      </c>
      <c r="S8646" s="311" t="s">
        <v>26197</v>
      </c>
      <c r="T8646" s="311"/>
      <c r="U8646" s="311" t="s">
        <v>26198</v>
      </c>
      <c r="V8646" s="311" t="s">
        <v>26199</v>
      </c>
      <c r="W8646" s="97" t="s">
        <v>36396</v>
      </c>
      <c r="X8646" s="97" t="s">
        <v>38207</v>
      </c>
      <c r="AA8646" s="97" t="str">
        <v>WPMUR000.3WI</v>
      </c>
    </row>
    <row r="8647" spans="1:27" s="97" customFormat="1" ht="15" customHeight="1" x14ac:dyDescent="0.35">
      <c r="A8647" s="311" t="s">
        <v>25585</v>
      </c>
      <c r="B8647" s="311" t="s">
        <v>25584</v>
      </c>
      <c r="C8647" s="311" t="s">
        <v>25582</v>
      </c>
      <c r="D8647" s="311" t="s">
        <v>25586</v>
      </c>
      <c r="E8647" s="311"/>
      <c r="F8647" s="311" t="s">
        <v>33</v>
      </c>
      <c r="G8647" s="311"/>
      <c r="H8647" s="311">
        <v>1.3</v>
      </c>
      <c r="I8647" s="311">
        <v>4.18</v>
      </c>
      <c r="J8647" s="311" t="s">
        <v>95</v>
      </c>
      <c r="K8647" s="311">
        <v>35.816800000000001</v>
      </c>
      <c r="L8647" s="311">
        <v>-86.974900000000005</v>
      </c>
      <c r="M8647" s="318" t="s">
        <v>38379</v>
      </c>
      <c r="N8647" s="311" t="s">
        <v>26205</v>
      </c>
      <c r="O8647" s="311" t="s">
        <v>42258</v>
      </c>
      <c r="P8647" s="311">
        <v>1</v>
      </c>
      <c r="Q8647" s="311" t="s">
        <v>27520</v>
      </c>
      <c r="R8647" s="311" t="s">
        <v>25829</v>
      </c>
      <c r="S8647" s="311" t="s">
        <v>26197</v>
      </c>
      <c r="T8647" s="311"/>
      <c r="U8647" s="311" t="s">
        <v>26198</v>
      </c>
      <c r="V8647" s="311" t="s">
        <v>26199</v>
      </c>
      <c r="W8647" s="97" t="s">
        <v>25587</v>
      </c>
      <c r="X8647" s="97" t="s">
        <v>30205</v>
      </c>
      <c r="AA8647" s="97" t="str">
        <v>WPMUR001.3WI</v>
      </c>
    </row>
    <row r="8648" spans="1:27" s="97" customFormat="1" ht="15" customHeight="1" x14ac:dyDescent="0.35">
      <c r="A8648" s="311" t="s">
        <v>25589</v>
      </c>
      <c r="B8648" s="311" t="s">
        <v>25588</v>
      </c>
      <c r="C8648" s="311" t="s">
        <v>25590</v>
      </c>
      <c r="D8648" s="311" t="s">
        <v>2167</v>
      </c>
      <c r="E8648" s="311"/>
      <c r="F8648" s="311" t="s">
        <v>29083</v>
      </c>
      <c r="G8648" s="311"/>
      <c r="H8648" s="311">
        <v>0.2</v>
      </c>
      <c r="I8648" s="311">
        <v>0.09</v>
      </c>
      <c r="J8648" s="311" t="s">
        <v>95</v>
      </c>
      <c r="K8648" s="311">
        <v>35.817999999999998</v>
      </c>
      <c r="L8648" s="311">
        <v>-87.009</v>
      </c>
      <c r="M8648" s="318" t="s">
        <v>38379</v>
      </c>
      <c r="N8648" s="311" t="s">
        <v>26205</v>
      </c>
      <c r="O8648" s="311" t="s">
        <v>42258</v>
      </c>
      <c r="P8648" s="311">
        <v>1</v>
      </c>
      <c r="Q8648" s="311" t="s">
        <v>27520</v>
      </c>
      <c r="R8648" s="311" t="s">
        <v>25829</v>
      </c>
      <c r="S8648" s="311" t="s">
        <v>26197</v>
      </c>
      <c r="T8648" s="311"/>
      <c r="U8648" s="311" t="s">
        <v>26198</v>
      </c>
      <c r="V8648" s="311" t="s">
        <v>26199</v>
      </c>
      <c r="W8648" s="97" t="s">
        <v>25591</v>
      </c>
      <c r="X8648" s="97" t="s">
        <v>30206</v>
      </c>
      <c r="AA8648" s="97" t="str">
        <v>WPMUR1.7T1.9T0.2WI</v>
      </c>
    </row>
    <row r="8649" spans="1:27" s="97" customFormat="1" ht="15" customHeight="1" x14ac:dyDescent="0.35">
      <c r="A8649" s="311" t="s">
        <v>25593</v>
      </c>
      <c r="B8649" s="311" t="s">
        <v>25592</v>
      </c>
      <c r="C8649" s="311" t="s">
        <v>25594</v>
      </c>
      <c r="D8649" s="311" t="s">
        <v>25595</v>
      </c>
      <c r="E8649" s="311"/>
      <c r="F8649" s="311" t="s">
        <v>75</v>
      </c>
      <c r="G8649" s="311"/>
      <c r="H8649" s="311">
        <v>0.1</v>
      </c>
      <c r="I8649" s="311">
        <v>1.94</v>
      </c>
      <c r="J8649" s="311" t="s">
        <v>1391</v>
      </c>
      <c r="K8649" s="311">
        <v>35.537709999999997</v>
      </c>
      <c r="L8649" s="311">
        <v>-86.769549999999995</v>
      </c>
      <c r="M8649" s="318" t="s">
        <v>38389</v>
      </c>
      <c r="N8649" s="311" t="s">
        <v>26217</v>
      </c>
      <c r="O8649" s="311" t="s">
        <v>42162</v>
      </c>
      <c r="P8649" s="311">
        <v>4</v>
      </c>
      <c r="Q8649" s="311" t="s">
        <v>28815</v>
      </c>
      <c r="R8649" s="311" t="s">
        <v>25808</v>
      </c>
      <c r="S8649" s="311" t="s">
        <v>26197</v>
      </c>
      <c r="T8649" s="311"/>
      <c r="U8649" s="311" t="s">
        <v>26198</v>
      </c>
      <c r="V8649" s="311" t="s">
        <v>26199</v>
      </c>
      <c r="W8649" s="97" t="s">
        <v>25596</v>
      </c>
      <c r="X8649" s="97" t="s">
        <v>31317</v>
      </c>
      <c r="AA8649" s="97" t="str">
        <v>WRIGH000.1ML</v>
      </c>
    </row>
    <row r="8650" spans="1:27" s="97" customFormat="1" ht="15" customHeight="1" x14ac:dyDescent="0.35">
      <c r="A8650" s="311" t="s">
        <v>25598</v>
      </c>
      <c r="B8650" s="311" t="s">
        <v>25597</v>
      </c>
      <c r="C8650" s="311" t="s">
        <v>25594</v>
      </c>
      <c r="D8650" s="311" t="s">
        <v>25599</v>
      </c>
      <c r="E8650" s="311"/>
      <c r="F8650" s="311" t="s">
        <v>75</v>
      </c>
      <c r="G8650" s="311"/>
      <c r="H8650" s="311">
        <v>0.6</v>
      </c>
      <c r="I8650" s="311">
        <v>1.98</v>
      </c>
      <c r="J8650" s="311" t="s">
        <v>153</v>
      </c>
      <c r="K8650" s="311">
        <v>36.144402999999997</v>
      </c>
      <c r="L8650" s="311">
        <v>-86.515609999999995</v>
      </c>
      <c r="M8650" s="318" t="s">
        <v>38401</v>
      </c>
      <c r="N8650" s="311" t="s">
        <v>26226</v>
      </c>
      <c r="O8650" s="311" t="s">
        <v>42414</v>
      </c>
      <c r="P8650" s="311">
        <v>2</v>
      </c>
      <c r="Q8650" s="311" t="s">
        <v>34387</v>
      </c>
      <c r="R8650" s="311" t="s">
        <v>25829</v>
      </c>
      <c r="S8650" s="311" t="s">
        <v>26197</v>
      </c>
      <c r="T8650" s="311"/>
      <c r="U8650" s="311" t="s">
        <v>26198</v>
      </c>
      <c r="V8650" s="311" t="s">
        <v>26199</v>
      </c>
      <c r="AA8650" s="97" t="str">
        <v>WRIGH000.6WS</v>
      </c>
    </row>
    <row r="8651" spans="1:27" s="97" customFormat="1" ht="15" customHeight="1" x14ac:dyDescent="0.35">
      <c r="A8651" s="311" t="s">
        <v>25601</v>
      </c>
      <c r="B8651" s="311" t="s">
        <v>25600</v>
      </c>
      <c r="C8651" s="311" t="s">
        <v>25594</v>
      </c>
      <c r="D8651" s="311" t="s">
        <v>25602</v>
      </c>
      <c r="E8651" s="311"/>
      <c r="F8651" s="311" t="s">
        <v>75</v>
      </c>
      <c r="G8651" s="311"/>
      <c r="H8651" s="311">
        <v>0.9</v>
      </c>
      <c r="I8651" s="311">
        <v>9.1199999999999992</v>
      </c>
      <c r="J8651" s="311" t="s">
        <v>1391</v>
      </c>
      <c r="K8651" s="311">
        <v>35.533163999999999</v>
      </c>
      <c r="L8651" s="311">
        <v>-86.776607999999996</v>
      </c>
      <c r="M8651" s="318" t="s">
        <v>38389</v>
      </c>
      <c r="N8651" s="311" t="s">
        <v>26217</v>
      </c>
      <c r="O8651" s="311" t="s">
        <v>42162</v>
      </c>
      <c r="P8651" s="311">
        <v>4</v>
      </c>
      <c r="Q8651" s="311" t="s">
        <v>28815</v>
      </c>
      <c r="R8651" s="311" t="s">
        <v>25808</v>
      </c>
      <c r="S8651" s="311" t="s">
        <v>26197</v>
      </c>
      <c r="T8651" s="311"/>
      <c r="U8651" s="311" t="s">
        <v>26198</v>
      </c>
      <c r="V8651" s="311" t="s">
        <v>26199</v>
      </c>
      <c r="AA8651" s="97" t="str">
        <v>WRIGH000.9ML</v>
      </c>
    </row>
    <row r="8652" spans="1:27" s="97" customFormat="1" ht="15" customHeight="1" x14ac:dyDescent="0.35">
      <c r="A8652" s="311" t="s">
        <v>25604</v>
      </c>
      <c r="B8652" s="311" t="s">
        <v>25603</v>
      </c>
      <c r="C8652" s="311" t="s">
        <v>25605</v>
      </c>
      <c r="D8652" s="311" t="s">
        <v>25606</v>
      </c>
      <c r="E8652" s="311"/>
      <c r="F8652" s="311" t="s">
        <v>324</v>
      </c>
      <c r="G8652" s="311"/>
      <c r="H8652" s="311">
        <v>1</v>
      </c>
      <c r="I8652" s="311">
        <v>1.34</v>
      </c>
      <c r="J8652" s="311" t="s">
        <v>950</v>
      </c>
      <c r="K8652" s="311">
        <v>36.070599999999999</v>
      </c>
      <c r="L8652" s="311">
        <v>-84.355199999999996</v>
      </c>
      <c r="M8652" s="318" t="s">
        <v>38459</v>
      </c>
      <c r="N8652" s="311" t="s">
        <v>26343</v>
      </c>
      <c r="O8652" s="311" t="s">
        <v>42098</v>
      </c>
      <c r="P8652" s="311">
        <v>3</v>
      </c>
      <c r="Q8652" s="311" t="s">
        <v>34388</v>
      </c>
      <c r="R8652" s="311" t="s">
        <v>25825</v>
      </c>
      <c r="S8652" s="311" t="s">
        <v>26197</v>
      </c>
      <c r="T8652" s="311"/>
      <c r="U8652" s="311" t="s">
        <v>26198</v>
      </c>
      <c r="V8652" s="311" t="s">
        <v>26204</v>
      </c>
      <c r="X8652" s="97" t="s">
        <v>34389</v>
      </c>
      <c r="AA8652" s="97" t="str">
        <v>WRIGH001.0AN</v>
      </c>
    </row>
    <row r="8653" spans="1:27" s="97" customFormat="1" ht="15" customHeight="1" x14ac:dyDescent="0.35">
      <c r="A8653" s="97" t="s">
        <v>38208</v>
      </c>
      <c r="B8653" s="97" t="s">
        <v>38209</v>
      </c>
      <c r="C8653" s="97" t="s">
        <v>38210</v>
      </c>
      <c r="D8653" s="97" t="s">
        <v>38211</v>
      </c>
      <c r="F8653" s="97" t="s">
        <v>75</v>
      </c>
      <c r="H8653" s="98">
        <v>1.9</v>
      </c>
      <c r="I8653" s="98">
        <v>3.21</v>
      </c>
      <c r="J8653" s="97" t="s">
        <v>1391</v>
      </c>
      <c r="K8653" s="98">
        <v>35.490450000000003</v>
      </c>
      <c r="L8653" s="98">
        <v>-86.801010000000005</v>
      </c>
      <c r="M8653" s="98" t="s">
        <v>38389</v>
      </c>
      <c r="N8653" s="97" t="s">
        <v>26217</v>
      </c>
      <c r="O8653" s="97" t="s">
        <v>42162</v>
      </c>
      <c r="P8653" s="98">
        <v>4</v>
      </c>
      <c r="Q8653" s="97" t="s">
        <v>28815</v>
      </c>
      <c r="R8653" s="97" t="s">
        <v>25808</v>
      </c>
      <c r="S8653" s="97" t="s">
        <v>26197</v>
      </c>
      <c r="U8653" s="97" t="s">
        <v>26198</v>
      </c>
      <c r="V8653" s="97" t="s">
        <v>26199</v>
      </c>
      <c r="AA8653" s="97" t="str">
        <v>WRIGH2.9T1.9ML</v>
      </c>
    </row>
    <row r="8654" spans="1:27" s="97" customFormat="1" ht="15" customHeight="1" x14ac:dyDescent="0.35">
      <c r="A8654" s="97" t="s">
        <v>38212</v>
      </c>
      <c r="B8654" s="97" t="s">
        <v>38213</v>
      </c>
      <c r="C8654" s="97" t="s">
        <v>38214</v>
      </c>
      <c r="D8654" s="97" t="s">
        <v>38215</v>
      </c>
      <c r="F8654" s="97" t="s">
        <v>75</v>
      </c>
      <c r="H8654" s="98">
        <v>0.1</v>
      </c>
      <c r="I8654" s="98">
        <v>0.01</v>
      </c>
      <c r="J8654" s="97" t="s">
        <v>1391</v>
      </c>
      <c r="K8654" s="98">
        <v>35.488860000000003</v>
      </c>
      <c r="L8654" s="98">
        <v>-86.800650000000005</v>
      </c>
      <c r="M8654" s="98" t="s">
        <v>38389</v>
      </c>
      <c r="N8654" s="97" t="s">
        <v>26217</v>
      </c>
      <c r="O8654" s="97" t="s">
        <v>42162</v>
      </c>
      <c r="P8654" s="98">
        <v>4</v>
      </c>
      <c r="Q8654" s="97" t="s">
        <v>28815</v>
      </c>
      <c r="R8654" s="97" t="s">
        <v>25808</v>
      </c>
      <c r="S8654" s="97" t="s">
        <v>26197</v>
      </c>
      <c r="U8654" s="97" t="s">
        <v>26198</v>
      </c>
      <c r="V8654" s="97" t="s">
        <v>26199</v>
      </c>
      <c r="X8654" s="97" t="s">
        <v>38216</v>
      </c>
      <c r="AA8654" s="97" t="str">
        <v>WRIGH2.9T1.9T0.1ML</v>
      </c>
    </row>
    <row r="8655" spans="1:27" s="97" customFormat="1" ht="15" customHeight="1" x14ac:dyDescent="0.35">
      <c r="A8655" s="97" t="s">
        <v>38217</v>
      </c>
      <c r="B8655" s="97" t="s">
        <v>38218</v>
      </c>
      <c r="C8655" s="97" t="s">
        <v>38214</v>
      </c>
      <c r="D8655" s="97" t="s">
        <v>38219</v>
      </c>
      <c r="F8655" s="97" t="s">
        <v>75</v>
      </c>
      <c r="H8655" s="98">
        <v>2</v>
      </c>
      <c r="I8655" s="98">
        <v>1.64</v>
      </c>
      <c r="J8655" s="97" t="s">
        <v>1391</v>
      </c>
      <c r="K8655" s="98">
        <v>35.488639999999997</v>
      </c>
      <c r="L8655" s="98">
        <v>-86.801699999999997</v>
      </c>
      <c r="M8655" s="98" t="s">
        <v>38389</v>
      </c>
      <c r="N8655" s="97" t="s">
        <v>26217</v>
      </c>
      <c r="O8655" s="97" t="s">
        <v>42162</v>
      </c>
      <c r="P8655" s="98">
        <v>4</v>
      </c>
      <c r="Q8655" s="97" t="s">
        <v>28815</v>
      </c>
      <c r="R8655" s="97" t="s">
        <v>25808</v>
      </c>
      <c r="S8655" s="97" t="s">
        <v>26197</v>
      </c>
      <c r="U8655" s="97" t="s">
        <v>26198</v>
      </c>
      <c r="V8655" s="97" t="s">
        <v>26199</v>
      </c>
      <c r="X8655" s="97" t="s">
        <v>38220</v>
      </c>
      <c r="AA8655" s="97" t="str">
        <v>WRIGH2.9T2.0T0.1ML</v>
      </c>
    </row>
    <row r="8656" spans="1:27" s="97" customFormat="1" ht="15" customHeight="1" x14ac:dyDescent="0.35">
      <c r="A8656" s="97" t="s">
        <v>38221</v>
      </c>
      <c r="B8656" s="97" t="s">
        <v>38222</v>
      </c>
      <c r="C8656" s="97" t="s">
        <v>38223</v>
      </c>
      <c r="D8656" s="97" t="s">
        <v>38224</v>
      </c>
      <c r="F8656" s="97" t="s">
        <v>75</v>
      </c>
      <c r="H8656" s="98">
        <v>2.2000000000000002</v>
      </c>
      <c r="I8656" s="98">
        <v>1.47</v>
      </c>
      <c r="J8656" s="97" t="s">
        <v>1391</v>
      </c>
      <c r="K8656" s="98">
        <v>35.489150000000002</v>
      </c>
      <c r="L8656" s="98">
        <v>-86.804349999999999</v>
      </c>
      <c r="M8656" s="98" t="s">
        <v>38389</v>
      </c>
      <c r="N8656" s="97" t="s">
        <v>26217</v>
      </c>
      <c r="O8656" s="97" t="s">
        <v>42162</v>
      </c>
      <c r="P8656" s="98">
        <v>4</v>
      </c>
      <c r="Q8656" s="97" t="s">
        <v>28815</v>
      </c>
      <c r="R8656" s="97" t="s">
        <v>25808</v>
      </c>
      <c r="S8656" s="97" t="s">
        <v>26197</v>
      </c>
      <c r="U8656" s="97" t="s">
        <v>26198</v>
      </c>
      <c r="V8656" s="97" t="s">
        <v>26199</v>
      </c>
      <c r="AA8656" s="97" t="str">
        <v>WRIGH2.9T2.2ML</v>
      </c>
    </row>
    <row r="8657" spans="1:27" s="97" customFormat="1" ht="15" customHeight="1" x14ac:dyDescent="0.35">
      <c r="A8657" s="311" t="s">
        <v>25608</v>
      </c>
      <c r="B8657" s="311" t="s">
        <v>25607</v>
      </c>
      <c r="C8657" s="311" t="s">
        <v>25609</v>
      </c>
      <c r="D8657" s="311" t="s">
        <v>25610</v>
      </c>
      <c r="E8657" s="311"/>
      <c r="F8657" s="311" t="s">
        <v>9</v>
      </c>
      <c r="G8657" s="311"/>
      <c r="H8657" s="311">
        <v>0.3</v>
      </c>
      <c r="I8657" s="311">
        <v>1.98</v>
      </c>
      <c r="J8657" s="311" t="s">
        <v>207</v>
      </c>
      <c r="K8657" s="311">
        <v>36.173630000000003</v>
      </c>
      <c r="L8657" s="311">
        <v>-88.564670000000007</v>
      </c>
      <c r="M8657" s="318" t="s">
        <v>38404</v>
      </c>
      <c r="N8657" s="311" t="s">
        <v>26243</v>
      </c>
      <c r="O8657" s="311" t="s">
        <v>43216</v>
      </c>
      <c r="P8657" s="311">
        <v>5</v>
      </c>
      <c r="Q8657" s="311" t="s">
        <v>34390</v>
      </c>
      <c r="R8657" s="311" t="s">
        <v>25816</v>
      </c>
      <c r="S8657" s="311" t="s">
        <v>26197</v>
      </c>
      <c r="T8657" s="311"/>
      <c r="U8657" s="311" t="s">
        <v>26198</v>
      </c>
      <c r="V8657" s="311" t="s">
        <v>26199</v>
      </c>
      <c r="AA8657" s="97" t="str">
        <v>WRINK000.3WY</v>
      </c>
    </row>
    <row r="8658" spans="1:27" s="97" customFormat="1" ht="15" customHeight="1" x14ac:dyDescent="0.35">
      <c r="A8658" s="311" t="s">
        <v>25612</v>
      </c>
      <c r="B8658" s="311" t="s">
        <v>25611</v>
      </c>
      <c r="C8658" s="311" t="s">
        <v>25613</v>
      </c>
      <c r="D8658" s="311" t="s">
        <v>25614</v>
      </c>
      <c r="E8658" s="311"/>
      <c r="F8658" s="311" t="s">
        <v>27</v>
      </c>
      <c r="G8658" s="311"/>
      <c r="H8658" s="311">
        <v>1.3</v>
      </c>
      <c r="I8658" s="311"/>
      <c r="J8658" s="311" t="s">
        <v>919</v>
      </c>
      <c r="K8658" s="311">
        <v>35.15907</v>
      </c>
      <c r="L8658" s="311">
        <v>-90.052269999999993</v>
      </c>
      <c r="M8658" s="318" t="s">
        <v>38425</v>
      </c>
      <c r="N8658" s="311" t="s">
        <v>26273</v>
      </c>
      <c r="O8658" s="311" t="s">
        <v>42585</v>
      </c>
      <c r="P8658" s="311">
        <v>5</v>
      </c>
      <c r="Q8658" s="311" t="s">
        <v>27819</v>
      </c>
      <c r="R8658" s="311" t="s">
        <v>25828</v>
      </c>
      <c r="S8658" s="311" t="s">
        <v>26197</v>
      </c>
      <c r="T8658" s="311"/>
      <c r="U8658" s="311" t="s">
        <v>26198</v>
      </c>
      <c r="V8658" s="311" t="s">
        <v>26199</v>
      </c>
      <c r="W8658" s="97" t="s">
        <v>25615</v>
      </c>
      <c r="X8658" s="97" t="s">
        <v>36397</v>
      </c>
      <c r="AA8658" s="97" t="str">
        <v>WRIVE001.3SH</v>
      </c>
    </row>
    <row r="8659" spans="1:27" s="97" customFormat="1" ht="15" customHeight="1" x14ac:dyDescent="0.35">
      <c r="A8659" s="311" t="s">
        <v>25617</v>
      </c>
      <c r="B8659" s="311" t="s">
        <v>25616</v>
      </c>
      <c r="C8659" s="311" t="s">
        <v>25613</v>
      </c>
      <c r="D8659" s="311" t="s">
        <v>25618</v>
      </c>
      <c r="E8659" s="311"/>
      <c r="F8659" s="311" t="s">
        <v>27</v>
      </c>
      <c r="G8659" s="311"/>
      <c r="H8659" s="311">
        <v>3</v>
      </c>
      <c r="I8659" s="311"/>
      <c r="J8659" s="311" t="s">
        <v>919</v>
      </c>
      <c r="K8659" s="311">
        <v>35.182189999999999</v>
      </c>
      <c r="L8659" s="311">
        <v>-90.049180000000007</v>
      </c>
      <c r="M8659" s="318" t="s">
        <v>38425</v>
      </c>
      <c r="N8659" s="311" t="s">
        <v>26273</v>
      </c>
      <c r="O8659" s="311" t="s">
        <v>42585</v>
      </c>
      <c r="P8659" s="311">
        <v>5</v>
      </c>
      <c r="Q8659" s="311" t="s">
        <v>27819</v>
      </c>
      <c r="R8659" s="311" t="s">
        <v>25828</v>
      </c>
      <c r="S8659" s="311" t="s">
        <v>26197</v>
      </c>
      <c r="T8659" s="311"/>
      <c r="U8659" s="311" t="s">
        <v>26198</v>
      </c>
      <c r="V8659" s="311" t="s">
        <v>26199</v>
      </c>
      <c r="AA8659" s="97" t="str">
        <v>WRIVE003.0SH</v>
      </c>
    </row>
    <row r="8660" spans="1:27" s="97" customFormat="1" ht="15" customHeight="1" x14ac:dyDescent="0.35">
      <c r="A8660" s="311" t="s">
        <v>25620</v>
      </c>
      <c r="B8660" s="311" t="s">
        <v>25619</v>
      </c>
      <c r="C8660" s="311" t="s">
        <v>25621</v>
      </c>
      <c r="D8660" s="311" t="s">
        <v>25622</v>
      </c>
      <c r="E8660" s="311"/>
      <c r="F8660" s="311" t="s">
        <v>9</v>
      </c>
      <c r="G8660" s="311"/>
      <c r="H8660" s="311">
        <v>2.5</v>
      </c>
      <c r="I8660" s="311"/>
      <c r="J8660" s="311" t="s">
        <v>896</v>
      </c>
      <c r="K8660" s="311">
        <v>36.316310000000001</v>
      </c>
      <c r="L8660" s="311">
        <v>-88.136769999999999</v>
      </c>
      <c r="M8660" s="318" t="s">
        <v>38392</v>
      </c>
      <c r="N8660" s="311" t="s">
        <v>26221</v>
      </c>
      <c r="O8660" s="311" t="s">
        <v>42123</v>
      </c>
      <c r="P8660" s="311">
        <v>3</v>
      </c>
      <c r="Q8660" s="311" t="s">
        <v>34391</v>
      </c>
      <c r="R8660" s="311" t="s">
        <v>25816</v>
      </c>
      <c r="S8660" s="311" t="s">
        <v>26197</v>
      </c>
      <c r="T8660" s="311" t="s">
        <v>26375</v>
      </c>
      <c r="U8660" s="311" t="s">
        <v>26207</v>
      </c>
      <c r="V8660" s="311" t="s">
        <v>26199</v>
      </c>
      <c r="X8660" s="97" t="s">
        <v>30106</v>
      </c>
      <c r="AA8660" s="97" t="str">
        <v>WSAND002.5HN</v>
      </c>
    </row>
    <row r="8661" spans="1:27" s="97" customFormat="1" ht="15" customHeight="1" x14ac:dyDescent="0.35">
      <c r="A8661" s="311" t="s">
        <v>25624</v>
      </c>
      <c r="B8661" s="311" t="s">
        <v>25623</v>
      </c>
      <c r="C8661" s="311" t="s">
        <v>25621</v>
      </c>
      <c r="D8661" s="311" t="s">
        <v>40591</v>
      </c>
      <c r="E8661" s="311"/>
      <c r="F8661" s="311" t="s">
        <v>9</v>
      </c>
      <c r="G8661" s="311"/>
      <c r="H8661" s="311">
        <v>4.4000000000000004</v>
      </c>
      <c r="I8661" s="311">
        <v>141</v>
      </c>
      <c r="J8661" s="311" t="s">
        <v>896</v>
      </c>
      <c r="K8661" s="311">
        <v>36.302399999999999</v>
      </c>
      <c r="L8661" s="311">
        <v>-88.160499999999999</v>
      </c>
      <c r="M8661" s="318" t="s">
        <v>38392</v>
      </c>
      <c r="N8661" s="311" t="s">
        <v>26221</v>
      </c>
      <c r="O8661" s="311" t="s">
        <v>43071</v>
      </c>
      <c r="P8661" s="311">
        <v>3</v>
      </c>
      <c r="Q8661" s="311" t="s">
        <v>31819</v>
      </c>
      <c r="R8661" s="311" t="s">
        <v>25816</v>
      </c>
      <c r="S8661" s="311" t="s">
        <v>26197</v>
      </c>
      <c r="T8661" s="311" t="s">
        <v>26375</v>
      </c>
      <c r="U8661" s="311" t="s">
        <v>26207</v>
      </c>
      <c r="V8661" s="311" t="s">
        <v>26199</v>
      </c>
      <c r="X8661" s="97" t="s">
        <v>36398</v>
      </c>
      <c r="AA8661" s="97" t="str">
        <v>WSAND004.4HN</v>
      </c>
    </row>
    <row r="8662" spans="1:27" s="97" customFormat="1" ht="15" customHeight="1" x14ac:dyDescent="0.35">
      <c r="A8662" s="311" t="s">
        <v>25626</v>
      </c>
      <c r="B8662" s="311" t="s">
        <v>25625</v>
      </c>
      <c r="C8662" s="311" t="s">
        <v>25621</v>
      </c>
      <c r="D8662" s="311" t="s">
        <v>40592</v>
      </c>
      <c r="E8662" s="311"/>
      <c r="F8662" s="311" t="s">
        <v>9</v>
      </c>
      <c r="G8662" s="311"/>
      <c r="H8662" s="311">
        <v>6.8</v>
      </c>
      <c r="I8662" s="311">
        <v>57.4</v>
      </c>
      <c r="J8662" s="311" t="s">
        <v>896</v>
      </c>
      <c r="K8662" s="311">
        <v>36.283830000000002</v>
      </c>
      <c r="L8662" s="311">
        <v>-88.179640000000006</v>
      </c>
      <c r="M8662" s="318" t="s">
        <v>38392</v>
      </c>
      <c r="N8662" s="311" t="s">
        <v>26221</v>
      </c>
      <c r="O8662" s="311" t="s">
        <v>43071</v>
      </c>
      <c r="P8662" s="311">
        <v>3</v>
      </c>
      <c r="Q8662" s="311" t="s">
        <v>31819</v>
      </c>
      <c r="R8662" s="311" t="s">
        <v>25816</v>
      </c>
      <c r="S8662" s="311" t="s">
        <v>26197</v>
      </c>
      <c r="T8662" s="311" t="s">
        <v>26375</v>
      </c>
      <c r="U8662" s="311" t="s">
        <v>26207</v>
      </c>
      <c r="V8662" s="311" t="s">
        <v>26199</v>
      </c>
      <c r="X8662" s="97" t="s">
        <v>30106</v>
      </c>
      <c r="AA8662" s="97" t="str">
        <v>WSAND006.8HN</v>
      </c>
    </row>
    <row r="8663" spans="1:27" s="97" customFormat="1" ht="15" customHeight="1" x14ac:dyDescent="0.35">
      <c r="A8663" s="311" t="s">
        <v>25628</v>
      </c>
      <c r="B8663" s="311" t="s">
        <v>25627</v>
      </c>
      <c r="C8663" s="311" t="s">
        <v>25621</v>
      </c>
      <c r="D8663" s="311" t="s">
        <v>25629</v>
      </c>
      <c r="E8663" s="311"/>
      <c r="F8663" s="311" t="s">
        <v>9</v>
      </c>
      <c r="G8663" s="311"/>
      <c r="H8663" s="311">
        <v>8.1999999999999993</v>
      </c>
      <c r="I8663" s="311">
        <v>48.2</v>
      </c>
      <c r="J8663" s="311" t="s">
        <v>896</v>
      </c>
      <c r="K8663" s="311">
        <v>36.260899999999999</v>
      </c>
      <c r="L8663" s="311">
        <v>-88.202699999999993</v>
      </c>
      <c r="M8663" s="318" t="s">
        <v>38392</v>
      </c>
      <c r="N8663" s="311" t="s">
        <v>26221</v>
      </c>
      <c r="O8663" s="311" t="s">
        <v>43071</v>
      </c>
      <c r="P8663" s="311">
        <v>3</v>
      </c>
      <c r="Q8663" s="311" t="s">
        <v>34392</v>
      </c>
      <c r="R8663" s="311" t="s">
        <v>25816</v>
      </c>
      <c r="S8663" s="311" t="s">
        <v>26197</v>
      </c>
      <c r="T8663" s="311"/>
      <c r="U8663" s="311" t="s">
        <v>26198</v>
      </c>
      <c r="V8663" s="311" t="s">
        <v>26199</v>
      </c>
      <c r="X8663" s="97" t="s">
        <v>36399</v>
      </c>
      <c r="AA8663" s="97" t="str">
        <v>WSAND008.2HN</v>
      </c>
    </row>
    <row r="8664" spans="1:27" s="97" customFormat="1" ht="15" customHeight="1" x14ac:dyDescent="0.35">
      <c r="A8664" s="311" t="s">
        <v>25631</v>
      </c>
      <c r="B8664" s="311" t="s">
        <v>25630</v>
      </c>
      <c r="C8664" s="311" t="s">
        <v>25621</v>
      </c>
      <c r="D8664" s="311" t="s">
        <v>25632</v>
      </c>
      <c r="E8664" s="311"/>
      <c r="F8664" s="311" t="s">
        <v>9</v>
      </c>
      <c r="G8664" s="311"/>
      <c r="H8664" s="311">
        <v>10.5</v>
      </c>
      <c r="I8664" s="311">
        <v>21.8</v>
      </c>
      <c r="J8664" s="311" t="s">
        <v>896</v>
      </c>
      <c r="K8664" s="311">
        <v>36.239879999999999</v>
      </c>
      <c r="L8664" s="311">
        <v>-88.236990000000006</v>
      </c>
      <c r="M8664" s="318" t="s">
        <v>38392</v>
      </c>
      <c r="N8664" s="311" t="s">
        <v>26221</v>
      </c>
      <c r="O8664" s="311" t="s">
        <v>43195</v>
      </c>
      <c r="P8664" s="311">
        <v>3</v>
      </c>
      <c r="Q8664" s="311" t="s">
        <v>34392</v>
      </c>
      <c r="R8664" s="311" t="s">
        <v>25816</v>
      </c>
      <c r="S8664" s="311" t="s">
        <v>26197</v>
      </c>
      <c r="T8664" s="311"/>
      <c r="U8664" s="311" t="s">
        <v>26198</v>
      </c>
      <c r="V8664" s="311" t="s">
        <v>26199</v>
      </c>
      <c r="X8664" s="97" t="s">
        <v>36399</v>
      </c>
      <c r="AA8664" s="97" t="str">
        <v>WSAND010.5HN</v>
      </c>
    </row>
    <row r="8665" spans="1:27" s="97" customFormat="1" ht="15" customHeight="1" x14ac:dyDescent="0.35">
      <c r="A8665" s="311" t="s">
        <v>25634</v>
      </c>
      <c r="B8665" s="311" t="s">
        <v>25633</v>
      </c>
      <c r="C8665" s="311" t="s">
        <v>25621</v>
      </c>
      <c r="D8665" s="311" t="s">
        <v>25635</v>
      </c>
      <c r="E8665" s="311"/>
      <c r="F8665" s="311" t="s">
        <v>9</v>
      </c>
      <c r="G8665" s="311"/>
      <c r="H8665" s="311">
        <v>12.4</v>
      </c>
      <c r="I8665" s="311">
        <v>7.6</v>
      </c>
      <c r="J8665" s="311" t="s">
        <v>896</v>
      </c>
      <c r="K8665" s="311">
        <v>36.228700000000003</v>
      </c>
      <c r="L8665" s="311">
        <v>-88.264099999999999</v>
      </c>
      <c r="M8665" s="318" t="s">
        <v>38392</v>
      </c>
      <c r="N8665" s="311" t="s">
        <v>26221</v>
      </c>
      <c r="O8665" s="311" t="s">
        <v>43195</v>
      </c>
      <c r="P8665" s="311">
        <v>3</v>
      </c>
      <c r="Q8665" s="311" t="s">
        <v>34392</v>
      </c>
      <c r="R8665" s="311" t="s">
        <v>25816</v>
      </c>
      <c r="S8665" s="311" t="s">
        <v>26197</v>
      </c>
      <c r="T8665" s="311"/>
      <c r="U8665" s="311" t="s">
        <v>26198</v>
      </c>
      <c r="V8665" s="311" t="s">
        <v>26199</v>
      </c>
      <c r="W8665" s="97" t="s">
        <v>36400</v>
      </c>
      <c r="AA8665" s="97" t="str">
        <v>WSAND012.4HN</v>
      </c>
    </row>
    <row r="8666" spans="1:27" s="97" customFormat="1" ht="15" customHeight="1" x14ac:dyDescent="0.35">
      <c r="A8666" s="311" t="s">
        <v>25637</v>
      </c>
      <c r="B8666" s="311" t="s">
        <v>25636</v>
      </c>
      <c r="C8666" s="311" t="s">
        <v>25638</v>
      </c>
      <c r="D8666" s="311" t="s">
        <v>25639</v>
      </c>
      <c r="E8666" s="311"/>
      <c r="F8666" s="311" t="s">
        <v>9</v>
      </c>
      <c r="G8666" s="311"/>
      <c r="H8666" s="311">
        <v>2.2000000000000002</v>
      </c>
      <c r="I8666" s="311">
        <v>3.13</v>
      </c>
      <c r="J8666" s="311" t="s">
        <v>3832</v>
      </c>
      <c r="K8666" s="311">
        <v>35.174590000000002</v>
      </c>
      <c r="L8666" s="311">
        <v>-89.013800000000003</v>
      </c>
      <c r="M8666" s="318" t="s">
        <v>38450</v>
      </c>
      <c r="N8666" s="311" t="s">
        <v>26319</v>
      </c>
      <c r="O8666" s="311" t="s">
        <v>42163</v>
      </c>
      <c r="P8666" s="311">
        <v>4</v>
      </c>
      <c r="Q8666" s="311" t="s">
        <v>28816</v>
      </c>
      <c r="R8666" s="311" t="s">
        <v>25828</v>
      </c>
      <c r="S8666" s="311" t="s">
        <v>26197</v>
      </c>
      <c r="T8666" s="311"/>
      <c r="U8666" s="311" t="s">
        <v>26198</v>
      </c>
      <c r="V8666" s="311" t="s">
        <v>26199</v>
      </c>
      <c r="AA8666" s="97" t="str">
        <v>WUSSE002.2HR</v>
      </c>
    </row>
    <row r="8667" spans="1:27" s="97" customFormat="1" ht="15" customHeight="1" x14ac:dyDescent="0.35">
      <c r="A8667" s="311" t="s">
        <v>25641</v>
      </c>
      <c r="B8667" s="311" t="s">
        <v>25640</v>
      </c>
      <c r="C8667" s="311" t="s">
        <v>25642</v>
      </c>
      <c r="D8667" s="311" t="s">
        <v>25643</v>
      </c>
      <c r="E8667" s="311"/>
      <c r="F8667" s="311" t="s">
        <v>33</v>
      </c>
      <c r="G8667" s="311"/>
      <c r="H8667" s="311">
        <v>0.1</v>
      </c>
      <c r="I8667" s="311">
        <v>5.74</v>
      </c>
      <c r="J8667" s="311" t="s">
        <v>53</v>
      </c>
      <c r="K8667" s="311">
        <v>35.270600000000002</v>
      </c>
      <c r="L8667" s="311">
        <v>-87.1995</v>
      </c>
      <c r="M8667" s="318" t="s">
        <v>38385</v>
      </c>
      <c r="N8667" s="311" t="s">
        <v>26213</v>
      </c>
      <c r="O8667" s="311" t="s">
        <v>42785</v>
      </c>
      <c r="P8667" s="311">
        <v>2</v>
      </c>
      <c r="Q8667" s="311" t="s">
        <v>34393</v>
      </c>
      <c r="R8667" s="311" t="s">
        <v>25808</v>
      </c>
      <c r="S8667" s="311" t="s">
        <v>26197</v>
      </c>
      <c r="T8667" s="311"/>
      <c r="U8667" s="311" t="s">
        <v>26198</v>
      </c>
      <c r="V8667" s="311" t="s">
        <v>26199</v>
      </c>
      <c r="AA8667" s="97" t="str">
        <v>WWEAK000.1GS</v>
      </c>
    </row>
    <row r="8668" spans="1:27" s="97" customFormat="1" ht="15" customHeight="1" x14ac:dyDescent="0.35">
      <c r="A8668" s="311" t="s">
        <v>25645</v>
      </c>
      <c r="B8668" s="311" t="s">
        <v>25644</v>
      </c>
      <c r="C8668" s="311" t="s">
        <v>25642</v>
      </c>
      <c r="D8668" s="311" t="s">
        <v>25646</v>
      </c>
      <c r="E8668" s="311"/>
      <c r="F8668" s="311" t="s">
        <v>33</v>
      </c>
      <c r="G8668" s="311"/>
      <c r="H8668" s="311">
        <v>2.4</v>
      </c>
      <c r="I8668" s="311">
        <v>2.39</v>
      </c>
      <c r="J8668" s="311" t="s">
        <v>4</v>
      </c>
      <c r="K8668" s="311">
        <v>35.274419999999999</v>
      </c>
      <c r="L8668" s="311">
        <v>-87.234489999999994</v>
      </c>
      <c r="M8668" s="318" t="s">
        <v>38385</v>
      </c>
      <c r="N8668" s="311" t="s">
        <v>26213</v>
      </c>
      <c r="O8668" s="311" t="s">
        <v>42785</v>
      </c>
      <c r="P8668" s="311">
        <v>2</v>
      </c>
      <c r="Q8668" s="311" t="s">
        <v>34393</v>
      </c>
      <c r="R8668" s="311" t="s">
        <v>25808</v>
      </c>
      <c r="S8668" s="311" t="s">
        <v>26197</v>
      </c>
      <c r="T8668" s="311"/>
      <c r="U8668" s="311" t="s">
        <v>26198</v>
      </c>
      <c r="V8668" s="311" t="s">
        <v>26199</v>
      </c>
      <c r="AA8668" s="97" t="str">
        <v>WWEAK002.4LW</v>
      </c>
    </row>
    <row r="8669" spans="1:27" s="97" customFormat="1" ht="15" customHeight="1" x14ac:dyDescent="0.35">
      <c r="A8669" s="311" t="s">
        <v>25648</v>
      </c>
      <c r="B8669" s="311" t="s">
        <v>25647</v>
      </c>
      <c r="C8669" s="311" t="s">
        <v>25649</v>
      </c>
      <c r="D8669" s="311" t="s">
        <v>25650</v>
      </c>
      <c r="E8669" s="311"/>
      <c r="F8669" s="311" t="s">
        <v>29083</v>
      </c>
      <c r="G8669" s="311"/>
      <c r="H8669" s="311">
        <v>0.1</v>
      </c>
      <c r="I8669" s="311">
        <v>0.49</v>
      </c>
      <c r="J8669" s="311" t="s">
        <v>4</v>
      </c>
      <c r="K8669" s="311">
        <v>35.283000000000001</v>
      </c>
      <c r="L8669" s="311">
        <v>-87.247600000000006</v>
      </c>
      <c r="M8669" s="318" t="s">
        <v>38385</v>
      </c>
      <c r="N8669" s="311" t="s">
        <v>26213</v>
      </c>
      <c r="O8669" s="311" t="s">
        <v>42785</v>
      </c>
      <c r="P8669" s="311">
        <v>2</v>
      </c>
      <c r="Q8669" s="311" t="s">
        <v>28817</v>
      </c>
      <c r="R8669" s="311" t="s">
        <v>25808</v>
      </c>
      <c r="S8669" s="311" t="s">
        <v>26197</v>
      </c>
      <c r="T8669" s="311"/>
      <c r="U8669" s="311" t="s">
        <v>26198</v>
      </c>
      <c r="V8669" s="311" t="s">
        <v>26199</v>
      </c>
      <c r="X8669" s="97" t="s">
        <v>36401</v>
      </c>
      <c r="AA8669" s="97" t="str">
        <v>WWEAK3.2T0.1LW</v>
      </c>
    </row>
    <row r="8670" spans="1:27" s="97" customFormat="1" ht="15" customHeight="1" x14ac:dyDescent="0.35">
      <c r="A8670" s="311" t="s">
        <v>25652</v>
      </c>
      <c r="B8670" s="311" t="s">
        <v>25651</v>
      </c>
      <c r="C8670" s="311" t="s">
        <v>25653</v>
      </c>
      <c r="D8670" s="311" t="s">
        <v>25654</v>
      </c>
      <c r="E8670" s="311"/>
      <c r="F8670" s="311" t="s">
        <v>29083</v>
      </c>
      <c r="G8670" s="311"/>
      <c r="H8670" s="311">
        <v>0.1</v>
      </c>
      <c r="I8670" s="311">
        <v>2.3000000000000001E-4</v>
      </c>
      <c r="J8670" s="311" t="s">
        <v>4</v>
      </c>
      <c r="K8670" s="311">
        <v>35.282699999999998</v>
      </c>
      <c r="L8670" s="311">
        <v>-87.250100000000003</v>
      </c>
      <c r="M8670" s="318" t="s">
        <v>38385</v>
      </c>
      <c r="N8670" s="311" t="s">
        <v>26213</v>
      </c>
      <c r="O8670" s="311" t="s">
        <v>42785</v>
      </c>
      <c r="P8670" s="311">
        <v>2</v>
      </c>
      <c r="Q8670" s="311" t="s">
        <v>28817</v>
      </c>
      <c r="R8670" s="311" t="s">
        <v>25808</v>
      </c>
      <c r="S8670" s="311" t="s">
        <v>26197</v>
      </c>
      <c r="T8670" s="311"/>
      <c r="U8670" s="311" t="s">
        <v>26198</v>
      </c>
      <c r="V8670" s="311" t="s">
        <v>26199</v>
      </c>
      <c r="AA8670" s="97" t="str">
        <v>WWEAK3.2T0.1T0.1LW</v>
      </c>
    </row>
    <row r="8671" spans="1:27" s="97" customFormat="1" ht="15" customHeight="1" x14ac:dyDescent="0.35">
      <c r="A8671" s="311" t="s">
        <v>25656</v>
      </c>
      <c r="B8671" s="311" t="s">
        <v>25655</v>
      </c>
      <c r="C8671" s="311" t="s">
        <v>25653</v>
      </c>
      <c r="D8671" s="311" t="s">
        <v>25657</v>
      </c>
      <c r="E8671" s="311"/>
      <c r="F8671" s="311" t="s">
        <v>29083</v>
      </c>
      <c r="G8671" s="311"/>
      <c r="H8671" s="311">
        <v>0.1</v>
      </c>
      <c r="I8671" s="311">
        <v>2.3000000000000001E-4</v>
      </c>
      <c r="J8671" s="311" t="s">
        <v>4</v>
      </c>
      <c r="K8671" s="311">
        <v>35.282899999999998</v>
      </c>
      <c r="L8671" s="311">
        <v>-87.251000000000005</v>
      </c>
      <c r="M8671" s="318" t="s">
        <v>38385</v>
      </c>
      <c r="N8671" s="311" t="s">
        <v>26213</v>
      </c>
      <c r="O8671" s="311" t="s">
        <v>42785</v>
      </c>
      <c r="P8671" s="311">
        <v>2</v>
      </c>
      <c r="Q8671" s="311" t="s">
        <v>28817</v>
      </c>
      <c r="R8671" s="311" t="s">
        <v>25808</v>
      </c>
      <c r="S8671" s="311" t="s">
        <v>26197</v>
      </c>
      <c r="T8671" s="311"/>
      <c r="U8671" s="311" t="s">
        <v>26198</v>
      </c>
      <c r="V8671" s="311" t="s">
        <v>26199</v>
      </c>
      <c r="AA8671" s="97" t="str">
        <v>WWEAK3.2T0.1T0.2LW</v>
      </c>
    </row>
    <row r="8672" spans="1:27" s="97" customFormat="1" ht="15" customHeight="1" x14ac:dyDescent="0.35">
      <c r="A8672" s="311" t="s">
        <v>25659</v>
      </c>
      <c r="B8672" s="311" t="s">
        <v>25658</v>
      </c>
      <c r="C8672" s="311" t="s">
        <v>25660</v>
      </c>
      <c r="D8672" s="311" t="s">
        <v>25661</v>
      </c>
      <c r="E8672" s="311"/>
      <c r="F8672" s="311" t="s">
        <v>29083</v>
      </c>
      <c r="G8672" s="311"/>
      <c r="H8672" s="311">
        <v>0.2</v>
      </c>
      <c r="I8672" s="311">
        <v>0.11</v>
      </c>
      <c r="J8672" s="311" t="s">
        <v>4</v>
      </c>
      <c r="K8672" s="311">
        <v>35.281959999999998</v>
      </c>
      <c r="L8672" s="311">
        <v>-87.250010000000003</v>
      </c>
      <c r="M8672" s="318" t="s">
        <v>38385</v>
      </c>
      <c r="N8672" s="311" t="s">
        <v>26213</v>
      </c>
      <c r="O8672" s="311" t="s">
        <v>42785</v>
      </c>
      <c r="P8672" s="311">
        <v>2</v>
      </c>
      <c r="Q8672" s="311" t="s">
        <v>28817</v>
      </c>
      <c r="R8672" s="311" t="s">
        <v>25808</v>
      </c>
      <c r="S8672" s="311" t="s">
        <v>26197</v>
      </c>
      <c r="T8672" s="311"/>
      <c r="U8672" s="311" t="s">
        <v>26198</v>
      </c>
      <c r="V8672" s="311" t="s">
        <v>26199</v>
      </c>
      <c r="AA8672" s="97" t="str">
        <v>WWEAK3.2T0.2LW</v>
      </c>
    </row>
    <row r="8673" spans="1:27" s="97" customFormat="1" ht="15" customHeight="1" x14ac:dyDescent="0.35">
      <c r="A8673" s="311" t="s">
        <v>25663</v>
      </c>
      <c r="B8673" s="311" t="s">
        <v>25662</v>
      </c>
      <c r="C8673" s="311" t="s">
        <v>25664</v>
      </c>
      <c r="D8673" s="311" t="s">
        <v>25665</v>
      </c>
      <c r="E8673" s="311"/>
      <c r="F8673" s="311" t="s">
        <v>28998</v>
      </c>
      <c r="G8673" s="311"/>
      <c r="H8673" s="311">
        <v>0</v>
      </c>
      <c r="I8673" s="311">
        <v>3.75</v>
      </c>
      <c r="J8673" s="311" t="s">
        <v>950</v>
      </c>
      <c r="K8673" s="311">
        <v>36.06664</v>
      </c>
      <c r="L8673" s="311">
        <v>-84.152780000000007</v>
      </c>
      <c r="M8673" s="318" t="s">
        <v>38459</v>
      </c>
      <c r="N8673" s="311" t="s">
        <v>26343</v>
      </c>
      <c r="O8673" s="311" t="s">
        <v>42601</v>
      </c>
      <c r="P8673" s="311">
        <v>3</v>
      </c>
      <c r="Q8673" s="311" t="s">
        <v>29161</v>
      </c>
      <c r="R8673" s="311" t="s">
        <v>25825</v>
      </c>
      <c r="S8673" s="311" t="s">
        <v>26197</v>
      </c>
      <c r="T8673" s="311" t="s">
        <v>28818</v>
      </c>
      <c r="U8673" s="311" t="s">
        <v>26207</v>
      </c>
      <c r="V8673" s="311" t="s">
        <v>26204</v>
      </c>
      <c r="X8673" s="97" t="s">
        <v>34394</v>
      </c>
      <c r="AA8673" s="97" t="str">
        <v>YARNE000.0AN</v>
      </c>
    </row>
    <row r="8674" spans="1:27" s="97" customFormat="1" ht="15" customHeight="1" x14ac:dyDescent="0.35">
      <c r="A8674" s="97" t="s">
        <v>43620</v>
      </c>
      <c r="B8674" s="97" t="s">
        <v>43621</v>
      </c>
      <c r="C8674" s="97" t="s">
        <v>43622</v>
      </c>
      <c r="D8674" s="97" t="s">
        <v>43623</v>
      </c>
      <c r="F8674" s="97" t="s">
        <v>28985</v>
      </c>
      <c r="H8674" s="98">
        <v>0.5</v>
      </c>
      <c r="I8674" s="98">
        <v>6.06</v>
      </c>
      <c r="J8674" s="97" t="s">
        <v>553</v>
      </c>
      <c r="K8674" s="98">
        <v>35.827500000000001</v>
      </c>
      <c r="L8674" s="98">
        <v>-83.316000000000003</v>
      </c>
      <c r="M8674" s="98" t="s">
        <v>38394</v>
      </c>
      <c r="N8674" s="97" t="s">
        <v>26308</v>
      </c>
      <c r="O8674" s="97" t="s">
        <v>43624</v>
      </c>
      <c r="P8674" s="98">
        <v>5</v>
      </c>
      <c r="Q8674" s="97" t="s">
        <v>43625</v>
      </c>
      <c r="R8674" s="97" t="s">
        <v>25825</v>
      </c>
      <c r="S8674" s="97" t="s">
        <v>26197</v>
      </c>
      <c r="U8674" s="97" t="s">
        <v>26198</v>
      </c>
      <c r="V8674" s="97" t="s">
        <v>26204</v>
      </c>
      <c r="AA8674" s="97" t="str">
        <v>YBREE000.5SV</v>
      </c>
    </row>
    <row r="8675" spans="1:27" s="97" customFormat="1" ht="15" customHeight="1" x14ac:dyDescent="0.35">
      <c r="A8675" s="311" t="s">
        <v>25667</v>
      </c>
      <c r="B8675" s="311" t="s">
        <v>25666</v>
      </c>
      <c r="C8675" s="311" t="s">
        <v>25668</v>
      </c>
      <c r="D8675" s="311" t="s">
        <v>25669</v>
      </c>
      <c r="E8675" s="311"/>
      <c r="F8675" s="311" t="s">
        <v>44</v>
      </c>
      <c r="G8675" s="311"/>
      <c r="H8675" s="311">
        <v>0.2</v>
      </c>
      <c r="I8675" s="311">
        <v>2.21</v>
      </c>
      <c r="J8675" s="311" t="s">
        <v>1612</v>
      </c>
      <c r="K8675" s="311">
        <v>36.470999999999997</v>
      </c>
      <c r="L8675" s="311">
        <v>-83.287800000000004</v>
      </c>
      <c r="M8675" s="318" t="s">
        <v>38424</v>
      </c>
      <c r="N8675" s="311" t="s">
        <v>26272</v>
      </c>
      <c r="O8675" s="311" t="s">
        <v>42392</v>
      </c>
      <c r="P8675" s="311">
        <v>4</v>
      </c>
      <c r="Q8675" s="311" t="s">
        <v>30552</v>
      </c>
      <c r="R8675" s="311" t="s">
        <v>25821</v>
      </c>
      <c r="S8675" s="311" t="s">
        <v>26197</v>
      </c>
      <c r="T8675" s="311"/>
      <c r="U8675" s="311" t="s">
        <v>26198</v>
      </c>
      <c r="V8675" s="311" t="s">
        <v>26204</v>
      </c>
      <c r="X8675" s="97" t="s">
        <v>34395</v>
      </c>
      <c r="AA8675" s="97" t="str">
        <v>YELLO000.2HK</v>
      </c>
    </row>
    <row r="8676" spans="1:27" s="97" customFormat="1" ht="15" customHeight="1" x14ac:dyDescent="0.35">
      <c r="A8676" s="311" t="s">
        <v>25671</v>
      </c>
      <c r="B8676" s="311" t="s">
        <v>25670</v>
      </c>
      <c r="C8676" s="311" t="s">
        <v>25668</v>
      </c>
      <c r="D8676" s="311" t="s">
        <v>25672</v>
      </c>
      <c r="E8676" s="311"/>
      <c r="F8676" s="311" t="s">
        <v>29086</v>
      </c>
      <c r="G8676" s="311"/>
      <c r="H8676" s="311">
        <v>0.8</v>
      </c>
      <c r="I8676" s="311">
        <v>4.29</v>
      </c>
      <c r="J8676" s="311" t="s">
        <v>454</v>
      </c>
      <c r="K8676" s="311">
        <v>35.294167000000002</v>
      </c>
      <c r="L8676" s="311">
        <v>-85.962221999999997</v>
      </c>
      <c r="M8676" s="318" t="s">
        <v>38457</v>
      </c>
      <c r="N8676" s="311" t="s">
        <v>26336</v>
      </c>
      <c r="O8676" s="311" t="s">
        <v>42918</v>
      </c>
      <c r="P8676" s="311">
        <v>2</v>
      </c>
      <c r="Q8676" s="311" t="s">
        <v>28819</v>
      </c>
      <c r="R8676" s="311" t="s">
        <v>25808</v>
      </c>
      <c r="S8676" s="311" t="s">
        <v>26197</v>
      </c>
      <c r="T8676" s="311"/>
      <c r="U8676" s="311" t="s">
        <v>26198</v>
      </c>
      <c r="V8676" s="311" t="s">
        <v>26199</v>
      </c>
      <c r="X8676" s="97" t="s">
        <v>34396</v>
      </c>
      <c r="AA8676" s="97" t="str">
        <v>YELLO000.8FR</v>
      </c>
    </row>
    <row r="8677" spans="1:27" s="97" customFormat="1" ht="15" customHeight="1" x14ac:dyDescent="0.35">
      <c r="A8677" s="311" t="s">
        <v>25674</v>
      </c>
      <c r="B8677" s="311" t="s">
        <v>25673</v>
      </c>
      <c r="C8677" s="311" t="s">
        <v>25675</v>
      </c>
      <c r="D8677" s="311" t="s">
        <v>25676</v>
      </c>
      <c r="E8677" s="311"/>
      <c r="F8677" s="311" t="s">
        <v>58</v>
      </c>
      <c r="G8677" s="311"/>
      <c r="H8677" s="311">
        <v>1.3</v>
      </c>
      <c r="I8677" s="311">
        <v>15.4</v>
      </c>
      <c r="J8677" s="311" t="s">
        <v>313</v>
      </c>
      <c r="K8677" s="311">
        <v>36.018700000000003</v>
      </c>
      <c r="L8677" s="311">
        <v>-84.793999999999997</v>
      </c>
      <c r="M8677" s="318" t="s">
        <v>38416</v>
      </c>
      <c r="N8677" s="311" t="s">
        <v>26258</v>
      </c>
      <c r="O8677" s="311" t="s">
        <v>42525</v>
      </c>
      <c r="P8677" s="311">
        <v>1</v>
      </c>
      <c r="Q8677" s="311" t="s">
        <v>34397</v>
      </c>
      <c r="R8677" s="311" t="s">
        <v>25812</v>
      </c>
      <c r="S8677" s="311" t="s">
        <v>26197</v>
      </c>
      <c r="T8677" s="311"/>
      <c r="U8677" s="311" t="s">
        <v>26198</v>
      </c>
      <c r="V8677" s="311" t="s">
        <v>26199</v>
      </c>
      <c r="W8677" s="97" t="s">
        <v>36402</v>
      </c>
      <c r="X8677" s="97" t="s">
        <v>30526</v>
      </c>
      <c r="AA8677" s="97" t="str">
        <v>YELLO001.3CU</v>
      </c>
    </row>
    <row r="8678" spans="1:27" s="97" customFormat="1" ht="15" customHeight="1" x14ac:dyDescent="0.35">
      <c r="A8678" s="311" t="s">
        <v>25678</v>
      </c>
      <c r="B8678" s="311" t="s">
        <v>25677</v>
      </c>
      <c r="C8678" s="311" t="s">
        <v>25675</v>
      </c>
      <c r="D8678" s="311" t="s">
        <v>3308</v>
      </c>
      <c r="E8678" s="311"/>
      <c r="F8678" s="311" t="s">
        <v>58</v>
      </c>
      <c r="G8678" s="311"/>
      <c r="H8678" s="311">
        <v>2.2999999999999998</v>
      </c>
      <c r="I8678" s="311">
        <v>3.52</v>
      </c>
      <c r="J8678" s="311" t="s">
        <v>814</v>
      </c>
      <c r="K8678" s="311">
        <v>36.423560000000002</v>
      </c>
      <c r="L8678" s="311">
        <v>-84.864999999999995</v>
      </c>
      <c r="M8678" s="318" t="s">
        <v>38426</v>
      </c>
      <c r="N8678" s="311" t="s">
        <v>26325</v>
      </c>
      <c r="O8678" s="311" t="s">
        <v>42522</v>
      </c>
      <c r="P8678" s="311">
        <v>4</v>
      </c>
      <c r="Q8678" s="311" t="s">
        <v>34398</v>
      </c>
      <c r="R8678" s="311" t="s">
        <v>25812</v>
      </c>
      <c r="S8678" s="311" t="s">
        <v>26197</v>
      </c>
      <c r="T8678" s="311"/>
      <c r="U8678" s="311" t="s">
        <v>26198</v>
      </c>
      <c r="V8678" s="311" t="s">
        <v>26199</v>
      </c>
      <c r="AA8678" s="97" t="str">
        <v>YELLO002.3FE</v>
      </c>
    </row>
    <row r="8679" spans="1:27" s="97" customFormat="1" ht="15" customHeight="1" x14ac:dyDescent="0.35">
      <c r="A8679" s="311" t="s">
        <v>25680</v>
      </c>
      <c r="B8679" s="311" t="s">
        <v>25679</v>
      </c>
      <c r="C8679" s="311" t="s">
        <v>25675</v>
      </c>
      <c r="D8679" s="311" t="s">
        <v>25681</v>
      </c>
      <c r="E8679" s="311"/>
      <c r="F8679" s="311" t="s">
        <v>44</v>
      </c>
      <c r="G8679" s="311"/>
      <c r="H8679" s="311">
        <v>2.5</v>
      </c>
      <c r="I8679" s="311">
        <v>8.69</v>
      </c>
      <c r="J8679" s="311" t="s">
        <v>2535</v>
      </c>
      <c r="K8679" s="311">
        <v>35.603299999999997</v>
      </c>
      <c r="L8679" s="311">
        <v>-84.823040000000006</v>
      </c>
      <c r="M8679" s="318" t="s">
        <v>38386</v>
      </c>
      <c r="N8679" s="311" t="s">
        <v>29084</v>
      </c>
      <c r="O8679" s="311" t="s">
        <v>43204</v>
      </c>
      <c r="P8679" s="311">
        <v>3</v>
      </c>
      <c r="Q8679" s="311" t="s">
        <v>28820</v>
      </c>
      <c r="R8679" s="311" t="s">
        <v>25802</v>
      </c>
      <c r="S8679" s="311" t="s">
        <v>26197</v>
      </c>
      <c r="T8679" s="311"/>
      <c r="U8679" s="311" t="s">
        <v>26198</v>
      </c>
      <c r="V8679" s="311" t="s">
        <v>26204</v>
      </c>
      <c r="AA8679" s="97" t="str">
        <v>YELLO002.5RH</v>
      </c>
    </row>
    <row r="8680" spans="1:27" s="97" customFormat="1" ht="15" customHeight="1" x14ac:dyDescent="0.35">
      <c r="A8680" s="311" t="s">
        <v>25683</v>
      </c>
      <c r="B8680" s="311" t="s">
        <v>25682</v>
      </c>
      <c r="C8680" s="311" t="s">
        <v>25675</v>
      </c>
      <c r="D8680" s="311" t="s">
        <v>25684</v>
      </c>
      <c r="E8680" s="311"/>
      <c r="F8680" s="311" t="s">
        <v>58</v>
      </c>
      <c r="G8680" s="311"/>
      <c r="H8680" s="311">
        <v>3.6</v>
      </c>
      <c r="I8680" s="311">
        <v>5.71</v>
      </c>
      <c r="J8680" s="311" t="s">
        <v>313</v>
      </c>
      <c r="K8680" s="311">
        <v>36.001669999999997</v>
      </c>
      <c r="L8680" s="311">
        <v>-84.784170000000003</v>
      </c>
      <c r="M8680" s="318" t="s">
        <v>38416</v>
      </c>
      <c r="N8680" s="311" t="s">
        <v>26258</v>
      </c>
      <c r="O8680" s="311" t="s">
        <v>42525</v>
      </c>
      <c r="P8680" s="311">
        <v>1</v>
      </c>
      <c r="Q8680" s="311" t="s">
        <v>34397</v>
      </c>
      <c r="R8680" s="311" t="s">
        <v>25812</v>
      </c>
      <c r="S8680" s="311" t="s">
        <v>26197</v>
      </c>
      <c r="T8680" s="311"/>
      <c r="U8680" s="311" t="s">
        <v>26198</v>
      </c>
      <c r="V8680" s="311" t="s">
        <v>26199</v>
      </c>
      <c r="AA8680" s="97" t="str">
        <v>YELLO003.6CU</v>
      </c>
    </row>
    <row r="8681" spans="1:27" s="97" customFormat="1" ht="15" customHeight="1" x14ac:dyDescent="0.35">
      <c r="A8681" s="311" t="s">
        <v>25686</v>
      </c>
      <c r="B8681" s="311" t="s">
        <v>25685</v>
      </c>
      <c r="C8681" s="311" t="s">
        <v>25675</v>
      </c>
      <c r="D8681" s="311" t="s">
        <v>18307</v>
      </c>
      <c r="E8681" s="311"/>
      <c r="F8681" s="311" t="s">
        <v>29083</v>
      </c>
      <c r="G8681" s="311"/>
      <c r="H8681" s="311">
        <v>9</v>
      </c>
      <c r="I8681" s="311">
        <v>123.71</v>
      </c>
      <c r="J8681" s="311" t="s">
        <v>166</v>
      </c>
      <c r="K8681" s="311">
        <v>36.349170000000001</v>
      </c>
      <c r="L8681" s="311">
        <v>-87.538889999999995</v>
      </c>
      <c r="M8681" s="318" t="s">
        <v>38380</v>
      </c>
      <c r="N8681" s="311" t="s">
        <v>26208</v>
      </c>
      <c r="O8681" s="311" t="s">
        <v>43385</v>
      </c>
      <c r="P8681" s="311">
        <v>5</v>
      </c>
      <c r="Q8681" s="311" t="s">
        <v>28821</v>
      </c>
      <c r="R8681" s="311" t="s">
        <v>25829</v>
      </c>
      <c r="S8681" s="311" t="s">
        <v>26197</v>
      </c>
      <c r="T8681" s="311"/>
      <c r="U8681" s="311" t="s">
        <v>26198</v>
      </c>
      <c r="V8681" s="311" t="s">
        <v>26199</v>
      </c>
      <c r="W8681" s="97" t="s">
        <v>25687</v>
      </c>
      <c r="AA8681" s="97" t="str">
        <v>YELLO009.0MT</v>
      </c>
    </row>
    <row r="8682" spans="1:27" s="97" customFormat="1" ht="15" customHeight="1" x14ac:dyDescent="0.35">
      <c r="A8682" s="311" t="s">
        <v>25689</v>
      </c>
      <c r="B8682" s="311" t="s">
        <v>25688</v>
      </c>
      <c r="C8682" s="311" t="s">
        <v>25675</v>
      </c>
      <c r="D8682" s="311" t="s">
        <v>25690</v>
      </c>
      <c r="E8682" s="311"/>
      <c r="F8682" s="311" t="s">
        <v>29083</v>
      </c>
      <c r="G8682" s="311"/>
      <c r="H8682" s="311">
        <v>11.5</v>
      </c>
      <c r="I8682" s="311">
        <v>118.21</v>
      </c>
      <c r="J8682" s="311" t="s">
        <v>868</v>
      </c>
      <c r="K8682" s="311">
        <v>36.333500000000001</v>
      </c>
      <c r="L8682" s="311">
        <v>-87.548500000000004</v>
      </c>
      <c r="M8682" s="318" t="s">
        <v>38380</v>
      </c>
      <c r="N8682" s="311" t="s">
        <v>26208</v>
      </c>
      <c r="O8682" s="311" t="s">
        <v>43385</v>
      </c>
      <c r="P8682" s="311">
        <v>5</v>
      </c>
      <c r="Q8682" s="311" t="s">
        <v>28821</v>
      </c>
      <c r="R8682" s="311" t="s">
        <v>25829</v>
      </c>
      <c r="S8682" s="311" t="s">
        <v>26197</v>
      </c>
      <c r="T8682" s="311"/>
      <c r="U8682" s="311" t="s">
        <v>26198</v>
      </c>
      <c r="V8682" s="311" t="s">
        <v>26199</v>
      </c>
      <c r="X8682" s="97" t="s">
        <v>29737</v>
      </c>
      <c r="AA8682" s="97" t="str">
        <v>YELLO011.5HO</v>
      </c>
    </row>
    <row r="8683" spans="1:27" s="97" customFormat="1" ht="15" customHeight="1" x14ac:dyDescent="0.35">
      <c r="A8683" s="311" t="s">
        <v>25692</v>
      </c>
      <c r="B8683" s="311" t="s">
        <v>25691</v>
      </c>
      <c r="C8683" s="311" t="s">
        <v>25675</v>
      </c>
      <c r="D8683" s="311" t="s">
        <v>25693</v>
      </c>
      <c r="E8683" s="311"/>
      <c r="F8683" s="311" t="s">
        <v>29083</v>
      </c>
      <c r="G8683" s="311"/>
      <c r="H8683" s="311">
        <v>13.1</v>
      </c>
      <c r="I8683" s="311">
        <v>102.99</v>
      </c>
      <c r="J8683" s="311" t="s">
        <v>868</v>
      </c>
      <c r="K8683" s="311">
        <v>36.310699999999997</v>
      </c>
      <c r="L8683" s="311">
        <v>-87.554299999999998</v>
      </c>
      <c r="M8683" s="318" t="s">
        <v>38380</v>
      </c>
      <c r="N8683" s="311" t="s">
        <v>26208</v>
      </c>
      <c r="O8683" s="311" t="s">
        <v>40593</v>
      </c>
      <c r="P8683" s="311">
        <v>5</v>
      </c>
      <c r="Q8683" s="311" t="s">
        <v>28821</v>
      </c>
      <c r="R8683" s="311" t="s">
        <v>25829</v>
      </c>
      <c r="S8683" s="311" t="s">
        <v>26197</v>
      </c>
      <c r="T8683" s="311"/>
      <c r="U8683" s="311" t="s">
        <v>26198</v>
      </c>
      <c r="V8683" s="311" t="s">
        <v>26199</v>
      </c>
      <c r="W8683" s="97" t="s">
        <v>40594</v>
      </c>
      <c r="AA8683" s="97" t="str">
        <v>YELLO013.1HO</v>
      </c>
    </row>
    <row r="8684" spans="1:27" s="97" customFormat="1" ht="15" customHeight="1" x14ac:dyDescent="0.35">
      <c r="A8684" s="311" t="s">
        <v>25695</v>
      </c>
      <c r="B8684" s="311" t="s">
        <v>25694</v>
      </c>
      <c r="C8684" s="311" t="s">
        <v>25675</v>
      </c>
      <c r="D8684" s="311" t="s">
        <v>25696</v>
      </c>
      <c r="E8684" s="311"/>
      <c r="F8684" s="311" t="s">
        <v>29083</v>
      </c>
      <c r="G8684" s="311"/>
      <c r="H8684" s="311">
        <v>18.8</v>
      </c>
      <c r="I8684" s="311">
        <v>75.83</v>
      </c>
      <c r="J8684" s="311" t="s">
        <v>868</v>
      </c>
      <c r="K8684" s="311">
        <v>36.245277999999999</v>
      </c>
      <c r="L8684" s="311">
        <v>-87.544719999999998</v>
      </c>
      <c r="M8684" s="318" t="s">
        <v>38380</v>
      </c>
      <c r="N8684" s="311" t="s">
        <v>26208</v>
      </c>
      <c r="O8684" s="311" t="s">
        <v>42605</v>
      </c>
      <c r="P8684" s="311">
        <v>5</v>
      </c>
      <c r="Q8684" s="311" t="s">
        <v>28822</v>
      </c>
      <c r="R8684" s="311" t="s">
        <v>25829</v>
      </c>
      <c r="S8684" s="311" t="s">
        <v>26197</v>
      </c>
      <c r="T8684" s="311"/>
      <c r="U8684" s="311" t="s">
        <v>26198</v>
      </c>
      <c r="V8684" s="311" t="s">
        <v>26199</v>
      </c>
      <c r="AA8684" s="97" t="str">
        <v>YELLO018.8HO</v>
      </c>
    </row>
    <row r="8685" spans="1:27" s="97" customFormat="1" ht="15" customHeight="1" x14ac:dyDescent="0.35">
      <c r="A8685" s="311" t="s">
        <v>25698</v>
      </c>
      <c r="B8685" s="311" t="s">
        <v>25697</v>
      </c>
      <c r="C8685" s="311" t="s">
        <v>25675</v>
      </c>
      <c r="D8685" s="311" t="s">
        <v>25699</v>
      </c>
      <c r="E8685" s="311"/>
      <c r="F8685" s="311" t="s">
        <v>29083</v>
      </c>
      <c r="G8685" s="311"/>
      <c r="H8685" s="311">
        <v>20.6</v>
      </c>
      <c r="I8685" s="311">
        <v>57.74</v>
      </c>
      <c r="J8685" s="311" t="s">
        <v>868</v>
      </c>
      <c r="K8685" s="311">
        <v>36.225000000000001</v>
      </c>
      <c r="L8685" s="311">
        <v>-87.543610999999999</v>
      </c>
      <c r="M8685" s="318" t="s">
        <v>38380</v>
      </c>
      <c r="N8685" s="311" t="s">
        <v>26208</v>
      </c>
      <c r="O8685" s="311" t="s">
        <v>43108</v>
      </c>
      <c r="P8685" s="311">
        <v>5</v>
      </c>
      <c r="Q8685" s="311" t="s">
        <v>28822</v>
      </c>
      <c r="R8685" s="311" t="s">
        <v>25829</v>
      </c>
      <c r="S8685" s="311" t="s">
        <v>26197</v>
      </c>
      <c r="T8685" s="311"/>
      <c r="U8685" s="311" t="s">
        <v>26198</v>
      </c>
      <c r="V8685" s="311" t="s">
        <v>26199</v>
      </c>
      <c r="AA8685" s="97" t="str">
        <v>YELLO020.6HO</v>
      </c>
    </row>
    <row r="8686" spans="1:27" s="97" customFormat="1" ht="15" customHeight="1" x14ac:dyDescent="0.35">
      <c r="A8686" s="311" t="s">
        <v>25701</v>
      </c>
      <c r="B8686" s="311" t="s">
        <v>25700</v>
      </c>
      <c r="C8686" s="311" t="s">
        <v>25675</v>
      </c>
      <c r="D8686" s="311" t="s">
        <v>25702</v>
      </c>
      <c r="E8686" s="311"/>
      <c r="F8686" s="311" t="s">
        <v>29083</v>
      </c>
      <c r="G8686" s="311"/>
      <c r="H8686" s="311">
        <v>24.5</v>
      </c>
      <c r="I8686" s="311">
        <v>39.200000000000003</v>
      </c>
      <c r="J8686" s="311" t="s">
        <v>19</v>
      </c>
      <c r="K8686" s="311">
        <v>36.183030000000002</v>
      </c>
      <c r="L8686" s="311">
        <v>-87.519159999999999</v>
      </c>
      <c r="M8686" s="318" t="s">
        <v>38380</v>
      </c>
      <c r="N8686" s="311" t="s">
        <v>26208</v>
      </c>
      <c r="O8686" s="311" t="s">
        <v>43108</v>
      </c>
      <c r="P8686" s="311">
        <v>5</v>
      </c>
      <c r="Q8686" s="311" t="s">
        <v>28822</v>
      </c>
      <c r="R8686" s="311" t="s">
        <v>25829</v>
      </c>
      <c r="S8686" s="311" t="s">
        <v>26197</v>
      </c>
      <c r="T8686" s="311"/>
      <c r="U8686" s="311" t="s">
        <v>26198</v>
      </c>
      <c r="V8686" s="311" t="s">
        <v>26199</v>
      </c>
      <c r="W8686" s="97" t="s">
        <v>25703</v>
      </c>
      <c r="X8686" s="97" t="s">
        <v>36403</v>
      </c>
      <c r="AA8686" s="97" t="str">
        <v>YELLO024.5DI</v>
      </c>
    </row>
    <row r="8687" spans="1:27" s="97" customFormat="1" ht="15" customHeight="1" x14ac:dyDescent="0.35">
      <c r="A8687" s="311" t="s">
        <v>25705</v>
      </c>
      <c r="B8687" s="311" t="s">
        <v>25704</v>
      </c>
      <c r="C8687" s="311" t="s">
        <v>25675</v>
      </c>
      <c r="D8687" s="311" t="s">
        <v>25706</v>
      </c>
      <c r="E8687" s="311"/>
      <c r="F8687" s="311" t="s">
        <v>29083</v>
      </c>
      <c r="G8687" s="311"/>
      <c r="H8687" s="311">
        <v>29.2</v>
      </c>
      <c r="I8687" s="311">
        <v>16.260000000000002</v>
      </c>
      <c r="J8687" s="311" t="s">
        <v>19</v>
      </c>
      <c r="K8687" s="311">
        <v>36.138333000000003</v>
      </c>
      <c r="L8687" s="311">
        <v>-87.501390000000001</v>
      </c>
      <c r="M8687" s="318" t="s">
        <v>38380</v>
      </c>
      <c r="N8687" s="311" t="s">
        <v>26208</v>
      </c>
      <c r="O8687" s="311" t="s">
        <v>43356</v>
      </c>
      <c r="P8687" s="311">
        <v>5</v>
      </c>
      <c r="Q8687" s="311" t="s">
        <v>28822</v>
      </c>
      <c r="R8687" s="311" t="s">
        <v>25829</v>
      </c>
      <c r="S8687" s="311" t="s">
        <v>26197</v>
      </c>
      <c r="T8687" s="311"/>
      <c r="U8687" s="311" t="s">
        <v>26198</v>
      </c>
      <c r="V8687" s="311" t="s">
        <v>26199</v>
      </c>
      <c r="AA8687" s="97" t="str">
        <v>YELLO029.2DI</v>
      </c>
    </row>
    <row r="8688" spans="1:27" s="97" customFormat="1" ht="15" customHeight="1" x14ac:dyDescent="0.35">
      <c r="A8688" s="97" t="s">
        <v>41980</v>
      </c>
      <c r="B8688" s="97" t="s">
        <v>41981</v>
      </c>
      <c r="C8688" s="97" t="s">
        <v>41982</v>
      </c>
      <c r="D8688" s="97" t="s">
        <v>41983</v>
      </c>
      <c r="F8688" s="97" t="s">
        <v>29083</v>
      </c>
      <c r="H8688" s="98">
        <v>0.1</v>
      </c>
      <c r="I8688" s="98">
        <v>0.42</v>
      </c>
      <c r="J8688" s="97" t="s">
        <v>19</v>
      </c>
      <c r="K8688" s="98">
        <v>36.137022000000002</v>
      </c>
      <c r="L8688" s="98">
        <v>-87.497619999999998</v>
      </c>
      <c r="M8688" s="98" t="s">
        <v>38380</v>
      </c>
      <c r="N8688" s="97" t="s">
        <v>26208</v>
      </c>
      <c r="O8688" s="97" t="s">
        <v>41984</v>
      </c>
      <c r="P8688" s="98">
        <v>5</v>
      </c>
      <c r="Q8688" s="97" t="s">
        <v>41985</v>
      </c>
      <c r="R8688" s="97" t="s">
        <v>25829</v>
      </c>
      <c r="S8688" s="97" t="s">
        <v>26197</v>
      </c>
      <c r="U8688" s="97" t="s">
        <v>26198</v>
      </c>
      <c r="V8688" s="97" t="s">
        <v>26199</v>
      </c>
      <c r="X8688" s="97" t="s">
        <v>41986</v>
      </c>
      <c r="AA8688" s="97" t="str">
        <v>YELLO029.3T0.1DI</v>
      </c>
    </row>
    <row r="8689" spans="1:27" s="97" customFormat="1" ht="15" customHeight="1" x14ac:dyDescent="0.35">
      <c r="A8689" s="97" t="s">
        <v>41987</v>
      </c>
      <c r="B8689" s="97" t="s">
        <v>41988</v>
      </c>
      <c r="C8689" s="97" t="s">
        <v>41989</v>
      </c>
      <c r="D8689" s="97" t="s">
        <v>41990</v>
      </c>
      <c r="F8689" s="97" t="s">
        <v>29083</v>
      </c>
      <c r="H8689" s="98">
        <v>0.1</v>
      </c>
      <c r="I8689" s="98">
        <v>0.1</v>
      </c>
      <c r="J8689" s="97" t="s">
        <v>19</v>
      </c>
      <c r="K8689" s="98">
        <v>36.138086000000001</v>
      </c>
      <c r="L8689" s="98">
        <v>-87.494822999999997</v>
      </c>
      <c r="M8689" s="98" t="s">
        <v>38380</v>
      </c>
      <c r="N8689" s="97" t="s">
        <v>26208</v>
      </c>
      <c r="O8689" s="97" t="s">
        <v>41984</v>
      </c>
      <c r="P8689" s="98">
        <v>5</v>
      </c>
      <c r="Q8689" s="97" t="s">
        <v>41985</v>
      </c>
      <c r="R8689" s="97" t="s">
        <v>25829</v>
      </c>
      <c r="S8689" s="97" t="s">
        <v>26197</v>
      </c>
      <c r="U8689" s="97" t="s">
        <v>26198</v>
      </c>
      <c r="V8689" s="97" t="s">
        <v>26199</v>
      </c>
      <c r="X8689" s="97" t="s">
        <v>41991</v>
      </c>
      <c r="AA8689" s="97" t="str">
        <v>YELLO029.3T0.3T0.1DI</v>
      </c>
    </row>
    <row r="8690" spans="1:27" s="97" customFormat="1" ht="15" customHeight="1" x14ac:dyDescent="0.35">
      <c r="A8690" s="97" t="s">
        <v>41992</v>
      </c>
      <c r="B8690" s="97" t="s">
        <v>41993</v>
      </c>
      <c r="C8690" s="97" t="s">
        <v>25712</v>
      </c>
      <c r="D8690" s="97" t="s">
        <v>41994</v>
      </c>
      <c r="F8690" s="97" t="s">
        <v>29083</v>
      </c>
      <c r="H8690" s="98">
        <v>0.6</v>
      </c>
      <c r="I8690" s="98">
        <v>0.32</v>
      </c>
      <c r="J8690" s="97" t="s">
        <v>19</v>
      </c>
      <c r="K8690" s="98">
        <v>36.138001000000003</v>
      </c>
      <c r="L8690" s="98">
        <v>-87.491591999999997</v>
      </c>
      <c r="M8690" s="98" t="s">
        <v>38380</v>
      </c>
      <c r="N8690" s="97" t="s">
        <v>26208</v>
      </c>
      <c r="O8690" s="97" t="s">
        <v>41984</v>
      </c>
      <c r="P8690" s="98">
        <v>5</v>
      </c>
      <c r="Q8690" s="97" t="s">
        <v>41985</v>
      </c>
      <c r="R8690" s="97" t="s">
        <v>25829</v>
      </c>
      <c r="S8690" s="97" t="s">
        <v>26197</v>
      </c>
      <c r="U8690" s="97" t="s">
        <v>26198</v>
      </c>
      <c r="V8690" s="97" t="s">
        <v>26199</v>
      </c>
      <c r="X8690" s="97" t="s">
        <v>41995</v>
      </c>
      <c r="AA8690" s="97" t="str">
        <v>YELLO029.3T0.6DI</v>
      </c>
    </row>
    <row r="8691" spans="1:27" s="97" customFormat="1" ht="15" customHeight="1" x14ac:dyDescent="0.35">
      <c r="A8691" s="97" t="s">
        <v>41996</v>
      </c>
      <c r="B8691" s="97" t="s">
        <v>41997</v>
      </c>
      <c r="C8691" s="97" t="s">
        <v>25712</v>
      </c>
      <c r="D8691" s="97" t="s">
        <v>41998</v>
      </c>
      <c r="F8691" s="97" t="s">
        <v>29083</v>
      </c>
      <c r="H8691" s="98">
        <v>0.1</v>
      </c>
      <c r="I8691" s="98">
        <v>0.2</v>
      </c>
      <c r="J8691" s="97" t="s">
        <v>19</v>
      </c>
      <c r="K8691" s="98">
        <v>36.135981000000001</v>
      </c>
      <c r="L8691" s="98">
        <v>-87.496494999999996</v>
      </c>
      <c r="M8691" s="98" t="s">
        <v>38380</v>
      </c>
      <c r="N8691" s="97" t="s">
        <v>26208</v>
      </c>
      <c r="O8691" s="97" t="s">
        <v>41984</v>
      </c>
      <c r="P8691" s="98">
        <v>5</v>
      </c>
      <c r="Q8691" s="97" t="s">
        <v>41985</v>
      </c>
      <c r="R8691" s="97" t="s">
        <v>25829</v>
      </c>
      <c r="S8691" s="97" t="s">
        <v>26197</v>
      </c>
      <c r="U8691" s="97" t="s">
        <v>26198</v>
      </c>
      <c r="V8691" s="97" t="s">
        <v>26199</v>
      </c>
      <c r="X8691" s="97" t="s">
        <v>41999</v>
      </c>
      <c r="AA8691" s="97" t="str">
        <v>YELLO029.4T0.1DI</v>
      </c>
    </row>
    <row r="8692" spans="1:27" s="97" customFormat="1" ht="15" customHeight="1" x14ac:dyDescent="0.35">
      <c r="A8692" s="97" t="s">
        <v>42000</v>
      </c>
      <c r="B8692" s="97" t="s">
        <v>42001</v>
      </c>
      <c r="C8692" s="97" t="s">
        <v>25712</v>
      </c>
      <c r="D8692" s="97" t="s">
        <v>42002</v>
      </c>
      <c r="F8692" s="97" t="s">
        <v>29083</v>
      </c>
      <c r="H8692" s="98">
        <v>0.5</v>
      </c>
      <c r="I8692" s="98">
        <v>0.1</v>
      </c>
      <c r="J8692" s="97" t="s">
        <v>19</v>
      </c>
      <c r="K8692" s="98">
        <v>36.134419000000001</v>
      </c>
      <c r="L8692" s="98">
        <v>-87.491874999999993</v>
      </c>
      <c r="M8692" s="98" t="s">
        <v>38380</v>
      </c>
      <c r="N8692" s="97" t="s">
        <v>26208</v>
      </c>
      <c r="O8692" s="97" t="s">
        <v>41984</v>
      </c>
      <c r="P8692" s="98">
        <v>5</v>
      </c>
      <c r="Q8692" s="97" t="s">
        <v>41985</v>
      </c>
      <c r="R8692" s="97" t="s">
        <v>25829</v>
      </c>
      <c r="S8692" s="97" t="s">
        <v>26197</v>
      </c>
      <c r="U8692" s="97" t="s">
        <v>26198</v>
      </c>
      <c r="V8692" s="97" t="s">
        <v>26199</v>
      </c>
      <c r="X8692" s="97" t="s">
        <v>42003</v>
      </c>
      <c r="AA8692" s="97" t="str">
        <v>YELLO029.4T0.5DI</v>
      </c>
    </row>
    <row r="8693" spans="1:27" s="97" customFormat="1" ht="15" customHeight="1" x14ac:dyDescent="0.35">
      <c r="A8693" s="97" t="s">
        <v>42004</v>
      </c>
      <c r="B8693" s="97" t="s">
        <v>42005</v>
      </c>
      <c r="C8693" s="97" t="s">
        <v>25675</v>
      </c>
      <c r="D8693" s="97" t="s">
        <v>42006</v>
      </c>
      <c r="F8693" s="97" t="s">
        <v>29083</v>
      </c>
      <c r="H8693" s="98">
        <v>29.5</v>
      </c>
      <c r="I8693" s="98">
        <v>16</v>
      </c>
      <c r="J8693" s="97" t="s">
        <v>19</v>
      </c>
      <c r="K8693" s="98">
        <v>36.135699000000002</v>
      </c>
      <c r="L8693" s="98">
        <v>-87.498339000000001</v>
      </c>
      <c r="M8693" s="98" t="s">
        <v>38380</v>
      </c>
      <c r="N8693" s="97" t="s">
        <v>26208</v>
      </c>
      <c r="O8693" s="97" t="s">
        <v>41984</v>
      </c>
      <c r="P8693" s="98">
        <v>5</v>
      </c>
      <c r="Q8693" s="97" t="s">
        <v>28822</v>
      </c>
      <c r="R8693" s="97" t="s">
        <v>25829</v>
      </c>
      <c r="S8693" s="97" t="s">
        <v>26197</v>
      </c>
      <c r="U8693" s="97" t="s">
        <v>26198</v>
      </c>
      <c r="V8693" s="97" t="s">
        <v>26199</v>
      </c>
      <c r="X8693" s="97" t="s">
        <v>42007</v>
      </c>
      <c r="AA8693" s="97" t="str">
        <v>YELLO029.5DI</v>
      </c>
    </row>
    <row r="8694" spans="1:27" s="97" customFormat="1" ht="15" customHeight="1" x14ac:dyDescent="0.35">
      <c r="A8694" s="311" t="s">
        <v>25708</v>
      </c>
      <c r="B8694" s="311" t="s">
        <v>25707</v>
      </c>
      <c r="C8694" s="311" t="s">
        <v>25675</v>
      </c>
      <c r="D8694" s="311" t="s">
        <v>25709</v>
      </c>
      <c r="E8694" s="311"/>
      <c r="F8694" s="311" t="s">
        <v>29083</v>
      </c>
      <c r="G8694" s="311"/>
      <c r="H8694" s="311">
        <v>31.3</v>
      </c>
      <c r="I8694" s="311">
        <v>6.09</v>
      </c>
      <c r="J8694" s="311" t="s">
        <v>19</v>
      </c>
      <c r="K8694" s="311">
        <v>36.115440999999997</v>
      </c>
      <c r="L8694" s="311">
        <v>-87.477590000000006</v>
      </c>
      <c r="M8694" s="318" t="s">
        <v>38380</v>
      </c>
      <c r="N8694" s="311" t="s">
        <v>26208</v>
      </c>
      <c r="O8694" s="311" t="s">
        <v>43356</v>
      </c>
      <c r="P8694" s="311">
        <v>5</v>
      </c>
      <c r="Q8694" s="311" t="s">
        <v>28822</v>
      </c>
      <c r="R8694" s="311" t="s">
        <v>25829</v>
      </c>
      <c r="S8694" s="311" t="s">
        <v>26197</v>
      </c>
      <c r="T8694" s="311"/>
      <c r="U8694" s="311" t="s">
        <v>26198</v>
      </c>
      <c r="V8694" s="311" t="s">
        <v>26199</v>
      </c>
      <c r="AA8694" s="97" t="str">
        <v>YELLO031.3DI</v>
      </c>
    </row>
    <row r="8695" spans="1:27" s="97" customFormat="1" ht="15" customHeight="1" x14ac:dyDescent="0.35">
      <c r="A8695" s="311" t="s">
        <v>25711</v>
      </c>
      <c r="B8695" s="311" t="s">
        <v>25710</v>
      </c>
      <c r="C8695" s="311" t="s">
        <v>25712</v>
      </c>
      <c r="D8695" s="311" t="s">
        <v>25713</v>
      </c>
      <c r="E8695" s="311"/>
      <c r="F8695" s="311" t="s">
        <v>44</v>
      </c>
      <c r="G8695" s="311"/>
      <c r="H8695" s="311">
        <v>2</v>
      </c>
      <c r="I8695" s="311">
        <v>0.17</v>
      </c>
      <c r="J8695" s="311" t="s">
        <v>2535</v>
      </c>
      <c r="K8695" s="311">
        <v>35.625</v>
      </c>
      <c r="L8695" s="311">
        <v>-84.817999999999998</v>
      </c>
      <c r="M8695" s="318" t="s">
        <v>38386</v>
      </c>
      <c r="N8695" s="311" t="s">
        <v>29084</v>
      </c>
      <c r="O8695" s="311" t="s">
        <v>43204</v>
      </c>
      <c r="P8695" s="311">
        <v>3</v>
      </c>
      <c r="Q8695" s="311" t="s">
        <v>28820</v>
      </c>
      <c r="R8695" s="311" t="s">
        <v>25802</v>
      </c>
      <c r="S8695" s="311" t="s">
        <v>26197</v>
      </c>
      <c r="T8695" s="311"/>
      <c r="U8695" s="311" t="s">
        <v>26198</v>
      </c>
      <c r="V8695" s="311" t="s">
        <v>26204</v>
      </c>
      <c r="W8695" s="97" t="s">
        <v>25714</v>
      </c>
      <c r="X8695" s="97" t="s">
        <v>29606</v>
      </c>
      <c r="AA8695" s="97" t="str">
        <v>YELLO2.1T2.0RH</v>
      </c>
    </row>
    <row r="8696" spans="1:27" s="97" customFormat="1" ht="15" customHeight="1" x14ac:dyDescent="0.35">
      <c r="A8696" s="311" t="s">
        <v>25716</v>
      </c>
      <c r="B8696" s="311" t="s">
        <v>25715</v>
      </c>
      <c r="C8696" s="311" t="s">
        <v>25717</v>
      </c>
      <c r="D8696" s="311" t="s">
        <v>25718</v>
      </c>
      <c r="E8696" s="311"/>
      <c r="F8696" s="311" t="s">
        <v>33</v>
      </c>
      <c r="G8696" s="311"/>
      <c r="H8696" s="311">
        <v>0.1</v>
      </c>
      <c r="I8696" s="311">
        <v>20.34</v>
      </c>
      <c r="J8696" s="311" t="s">
        <v>53</v>
      </c>
      <c r="K8696" s="311">
        <v>35.365499999999997</v>
      </c>
      <c r="L8696" s="311">
        <v>-87.141800000000003</v>
      </c>
      <c r="M8696" s="318" t="s">
        <v>38385</v>
      </c>
      <c r="N8696" s="311" t="s">
        <v>26213</v>
      </c>
      <c r="O8696" s="311" t="s">
        <v>42533</v>
      </c>
      <c r="P8696" s="311">
        <v>2</v>
      </c>
      <c r="Q8696" s="311" t="s">
        <v>26425</v>
      </c>
      <c r="R8696" s="311" t="s">
        <v>25808</v>
      </c>
      <c r="S8696" s="311" t="s">
        <v>26197</v>
      </c>
      <c r="T8696" s="311"/>
      <c r="U8696" s="311" t="s">
        <v>26198</v>
      </c>
      <c r="V8696" s="311" t="s">
        <v>26199</v>
      </c>
      <c r="X8696" s="97" t="s">
        <v>34399</v>
      </c>
      <c r="AA8696" s="97" t="str">
        <v>YOKLE000.1GS</v>
      </c>
    </row>
    <row r="8697" spans="1:27" s="97" customFormat="1" ht="15" customHeight="1" x14ac:dyDescent="0.35">
      <c r="A8697" s="311" t="s">
        <v>25720</v>
      </c>
      <c r="B8697" s="311" t="s">
        <v>25719</v>
      </c>
      <c r="C8697" s="311" t="s">
        <v>25717</v>
      </c>
      <c r="D8697" s="311" t="s">
        <v>25721</v>
      </c>
      <c r="E8697" s="311"/>
      <c r="F8697" s="311" t="s">
        <v>33</v>
      </c>
      <c r="G8697" s="311"/>
      <c r="H8697" s="311">
        <v>3.6</v>
      </c>
      <c r="I8697" s="311">
        <v>7.21</v>
      </c>
      <c r="J8697" s="311" t="s">
        <v>53</v>
      </c>
      <c r="K8697" s="311">
        <v>35.403399999999998</v>
      </c>
      <c r="L8697" s="311">
        <v>-87.121200000000002</v>
      </c>
      <c r="M8697" s="318" t="s">
        <v>38385</v>
      </c>
      <c r="N8697" s="311" t="s">
        <v>26213</v>
      </c>
      <c r="O8697" s="311" t="s">
        <v>42533</v>
      </c>
      <c r="P8697" s="311">
        <v>2</v>
      </c>
      <c r="Q8697" s="311" t="s">
        <v>26425</v>
      </c>
      <c r="R8697" s="311" t="s">
        <v>25808</v>
      </c>
      <c r="S8697" s="311" t="s">
        <v>26197</v>
      </c>
      <c r="T8697" s="311"/>
      <c r="U8697" s="311" t="s">
        <v>26198</v>
      </c>
      <c r="V8697" s="311" t="s">
        <v>26199</v>
      </c>
      <c r="AA8697" s="97" t="str">
        <v>YOKLE003.6GS</v>
      </c>
    </row>
    <row r="8698" spans="1:27" s="97" customFormat="1" ht="15" customHeight="1" x14ac:dyDescent="0.35">
      <c r="A8698" s="311" t="s">
        <v>25723</v>
      </c>
      <c r="B8698" s="311" t="s">
        <v>25722</v>
      </c>
      <c r="C8698" s="311" t="s">
        <v>25724</v>
      </c>
      <c r="D8698" s="311" t="s">
        <v>25725</v>
      </c>
      <c r="E8698" s="311"/>
      <c r="F8698" s="311" t="s">
        <v>29086</v>
      </c>
      <c r="G8698" s="311"/>
      <c r="H8698" s="311">
        <v>0.1</v>
      </c>
      <c r="I8698" s="311">
        <v>2.37</v>
      </c>
      <c r="J8698" s="311" t="s">
        <v>2764</v>
      </c>
      <c r="K8698" s="311">
        <v>36.611127000000003</v>
      </c>
      <c r="L8698" s="311">
        <v>-85.883719999999997</v>
      </c>
      <c r="M8698" s="318" t="s">
        <v>38456</v>
      </c>
      <c r="N8698" s="311" t="s">
        <v>26335</v>
      </c>
      <c r="O8698" s="311" t="s">
        <v>42278</v>
      </c>
      <c r="P8698" s="311">
        <v>4</v>
      </c>
      <c r="Q8698" s="311" t="s">
        <v>34400</v>
      </c>
      <c r="R8698" s="311" t="s">
        <v>25812</v>
      </c>
      <c r="S8698" s="311" t="s">
        <v>26197</v>
      </c>
      <c r="T8698" s="311"/>
      <c r="U8698" s="311" t="s">
        <v>26198</v>
      </c>
      <c r="V8698" s="311" t="s">
        <v>26199</v>
      </c>
      <c r="AA8698" s="97" t="str">
        <v>YORK000.1MA</v>
      </c>
    </row>
    <row r="8699" spans="1:27" s="97" customFormat="1" ht="15" customHeight="1" x14ac:dyDescent="0.35">
      <c r="A8699" s="311" t="s">
        <v>25727</v>
      </c>
      <c r="B8699" s="311" t="s">
        <v>25726</v>
      </c>
      <c r="C8699" s="311" t="s">
        <v>25728</v>
      </c>
      <c r="D8699" s="311" t="s">
        <v>25729</v>
      </c>
      <c r="E8699" s="311"/>
      <c r="F8699" s="311" t="s">
        <v>29083</v>
      </c>
      <c r="G8699" s="311"/>
      <c r="H8699" s="311">
        <v>0.1</v>
      </c>
      <c r="I8699" s="311">
        <v>5.73</v>
      </c>
      <c r="J8699" s="311" t="s">
        <v>203</v>
      </c>
      <c r="K8699" s="311">
        <v>35.877780000000001</v>
      </c>
      <c r="L8699" s="311">
        <v>-87.223889</v>
      </c>
      <c r="M8699" s="318" t="s">
        <v>38382</v>
      </c>
      <c r="N8699" s="311" t="s">
        <v>26210</v>
      </c>
      <c r="O8699" s="311" t="s">
        <v>42682</v>
      </c>
      <c r="P8699" s="311">
        <v>3</v>
      </c>
      <c r="Q8699" s="311" t="s">
        <v>34401</v>
      </c>
      <c r="R8699" s="311" t="s">
        <v>25808</v>
      </c>
      <c r="S8699" s="311" t="s">
        <v>26197</v>
      </c>
      <c r="T8699" s="311"/>
      <c r="U8699" s="311" t="s">
        <v>26198</v>
      </c>
      <c r="V8699" s="311" t="s">
        <v>26199</v>
      </c>
      <c r="AA8699" s="97" t="str">
        <v>YOUNG000.1HI</v>
      </c>
    </row>
    <row r="8700" spans="1:27" s="97" customFormat="1" ht="15" customHeight="1" x14ac:dyDescent="0.35">
      <c r="A8700" s="311" t="s">
        <v>25731</v>
      </c>
      <c r="B8700" s="311" t="s">
        <v>25730</v>
      </c>
      <c r="C8700" s="311" t="s">
        <v>8760</v>
      </c>
      <c r="D8700" s="311" t="s">
        <v>25732</v>
      </c>
      <c r="E8700" s="311"/>
      <c r="F8700" s="311" t="s">
        <v>75</v>
      </c>
      <c r="G8700" s="311"/>
      <c r="H8700" s="311">
        <v>0.1</v>
      </c>
      <c r="I8700" s="311">
        <v>2.77</v>
      </c>
      <c r="J8700" s="311" t="s">
        <v>153</v>
      </c>
      <c r="K8700" s="311">
        <v>36.250909999999998</v>
      </c>
      <c r="L8700" s="311">
        <v>-86.180310000000006</v>
      </c>
      <c r="M8700" s="318" t="s">
        <v>38431</v>
      </c>
      <c r="N8700" s="311" t="s">
        <v>26295</v>
      </c>
      <c r="O8700" s="311" t="s">
        <v>42813</v>
      </c>
      <c r="P8700" s="311">
        <v>4</v>
      </c>
      <c r="Q8700" s="311" t="s">
        <v>27190</v>
      </c>
      <c r="R8700" s="311" t="s">
        <v>25829</v>
      </c>
      <c r="S8700" s="311" t="s">
        <v>26197</v>
      </c>
      <c r="T8700" s="311"/>
      <c r="U8700" s="311" t="s">
        <v>26198</v>
      </c>
      <c r="V8700" s="311" t="s">
        <v>26199</v>
      </c>
      <c r="AA8700" s="97" t="str">
        <v>YOUNG000.1WS</v>
      </c>
    </row>
    <row r="8701" spans="1:27" s="97" customFormat="1" ht="15" customHeight="1" x14ac:dyDescent="0.35">
      <c r="A8701" s="311" t="s">
        <v>42008</v>
      </c>
      <c r="B8701" s="311" t="s">
        <v>25733</v>
      </c>
      <c r="C8701" s="311" t="s">
        <v>25735</v>
      </c>
      <c r="D8701" s="311" t="s">
        <v>25736</v>
      </c>
      <c r="E8701" s="311"/>
      <c r="F8701" s="311" t="s">
        <v>58</v>
      </c>
      <c r="G8701" s="311"/>
      <c r="H8701" s="311">
        <v>2.2000000000000002</v>
      </c>
      <c r="I8701" s="311">
        <v>0.99</v>
      </c>
      <c r="J8701" s="311" t="s">
        <v>2535</v>
      </c>
      <c r="K8701" s="311">
        <v>35.672317</v>
      </c>
      <c r="L8701" s="311">
        <v>-84.998689999999996</v>
      </c>
      <c r="M8701" s="318" t="s">
        <v>38415</v>
      </c>
      <c r="N8701" s="311" t="s">
        <v>26602</v>
      </c>
      <c r="O8701" s="311" t="s">
        <v>42271</v>
      </c>
      <c r="P8701" s="311">
        <v>1</v>
      </c>
      <c r="Q8701" s="311" t="s">
        <v>32651</v>
      </c>
      <c r="R8701" s="311" t="s">
        <v>25802</v>
      </c>
      <c r="S8701" s="311" t="s">
        <v>26197</v>
      </c>
      <c r="T8701" s="311"/>
      <c r="U8701" s="311" t="s">
        <v>26198</v>
      </c>
      <c r="V8701" s="311" t="s">
        <v>26204</v>
      </c>
      <c r="W8701" s="97" t="s">
        <v>25734</v>
      </c>
      <c r="AA8701" s="97" t="str">
        <v>YOUNG002.2RH</v>
      </c>
    </row>
    <row r="8702" spans="1:27" s="97" customFormat="1" ht="15" customHeight="1" x14ac:dyDescent="0.35">
      <c r="A8702" s="97" t="s">
        <v>42009</v>
      </c>
      <c r="B8702" s="97" t="s">
        <v>42010</v>
      </c>
      <c r="C8702" s="97" t="s">
        <v>42011</v>
      </c>
      <c r="D8702" s="97" t="s">
        <v>42012</v>
      </c>
      <c r="F8702" s="97" t="s">
        <v>58</v>
      </c>
      <c r="H8702" s="98">
        <v>2.7</v>
      </c>
      <c r="I8702" s="98">
        <v>0.54</v>
      </c>
      <c r="J8702" s="97" t="s">
        <v>249</v>
      </c>
      <c r="K8702" s="98">
        <v>35.675550000000001</v>
      </c>
      <c r="L8702" s="98">
        <v>-85.005719999999997</v>
      </c>
      <c r="M8702" s="98" t="s">
        <v>38415</v>
      </c>
      <c r="N8702" s="97" t="s">
        <v>26602</v>
      </c>
      <c r="O8702" s="97" t="s">
        <v>41494</v>
      </c>
      <c r="P8702" s="98">
        <v>1</v>
      </c>
      <c r="Q8702" s="97" t="s">
        <v>32651</v>
      </c>
      <c r="R8702" s="97" t="s">
        <v>25802</v>
      </c>
      <c r="S8702" s="97" t="s">
        <v>26197</v>
      </c>
      <c r="U8702" s="97" t="s">
        <v>26198</v>
      </c>
      <c r="V8702" s="97" t="s">
        <v>26199</v>
      </c>
      <c r="W8702" s="97" t="s">
        <v>42013</v>
      </c>
      <c r="AA8702" s="97" t="str">
        <v>YOUNG002.7BL</v>
      </c>
    </row>
    <row r="8703" spans="1:27" s="97" customFormat="1" ht="15" customHeight="1" x14ac:dyDescent="0.35">
      <c r="A8703" s="97" t="s">
        <v>40595</v>
      </c>
      <c r="B8703" s="97" t="s">
        <v>40596</v>
      </c>
      <c r="C8703" s="97" t="s">
        <v>40597</v>
      </c>
      <c r="D8703" s="97" t="s">
        <v>40598</v>
      </c>
      <c r="F8703" s="97" t="s">
        <v>44</v>
      </c>
      <c r="H8703" s="98">
        <v>0.4</v>
      </c>
      <c r="I8703" s="98">
        <v>0.1</v>
      </c>
      <c r="J8703" s="97" t="s">
        <v>359</v>
      </c>
      <c r="K8703" s="98">
        <v>36.136386999999999</v>
      </c>
      <c r="L8703" s="98">
        <v>-83.740168999999995</v>
      </c>
      <c r="M8703" s="98" t="s">
        <v>38388</v>
      </c>
      <c r="N8703" s="97" t="s">
        <v>18813</v>
      </c>
      <c r="O8703" s="97" t="s">
        <v>39256</v>
      </c>
      <c r="P8703" s="98">
        <v>4</v>
      </c>
      <c r="Q8703" s="97" t="s">
        <v>30723</v>
      </c>
      <c r="R8703" s="97" t="s">
        <v>25825</v>
      </c>
      <c r="S8703" s="97" t="s">
        <v>26197</v>
      </c>
      <c r="U8703" s="97" t="s">
        <v>26198</v>
      </c>
      <c r="V8703" s="97" t="s">
        <v>26204</v>
      </c>
      <c r="W8703" s="97" t="s">
        <v>40599</v>
      </c>
      <c r="X8703" s="97" t="s">
        <v>40600</v>
      </c>
      <c r="AA8703" s="97" t="str">
        <v>ZACHA0.7T0.4KN</v>
      </c>
    </row>
    <row r="8704" spans="1:27" s="97" customFormat="1" ht="15" customHeight="1" x14ac:dyDescent="0.35">
      <c r="A8704" s="97" t="s">
        <v>40601</v>
      </c>
      <c r="B8704" s="97" t="s">
        <v>40602</v>
      </c>
      <c r="C8704" s="97" t="s">
        <v>40603</v>
      </c>
      <c r="D8704" s="97" t="s">
        <v>40604</v>
      </c>
      <c r="F8704" s="97" t="s">
        <v>44</v>
      </c>
      <c r="H8704" s="98">
        <v>0.1</v>
      </c>
      <c r="I8704" s="98">
        <v>2</v>
      </c>
      <c r="J8704" s="97" t="s">
        <v>359</v>
      </c>
      <c r="K8704" s="98">
        <v>36.121969999999997</v>
      </c>
      <c r="L8704" s="98">
        <v>-83.742379999999997</v>
      </c>
      <c r="M8704" s="98" t="s">
        <v>38388</v>
      </c>
      <c r="N8704" s="97" t="s">
        <v>18813</v>
      </c>
      <c r="O8704" s="97" t="s">
        <v>39256</v>
      </c>
      <c r="P8704" s="98">
        <v>4</v>
      </c>
      <c r="Q8704" s="97" t="s">
        <v>30723</v>
      </c>
      <c r="R8704" s="97" t="s">
        <v>25825</v>
      </c>
      <c r="S8704" s="97" t="s">
        <v>26197</v>
      </c>
      <c r="U8704" s="97" t="s">
        <v>26198</v>
      </c>
      <c r="V8704" s="97" t="s">
        <v>26204</v>
      </c>
      <c r="X8704" s="97" t="s">
        <v>39263</v>
      </c>
      <c r="AA8704" s="97" t="str">
        <v>ZACHA000.1KN</v>
      </c>
    </row>
    <row r="8705" spans="1:27" s="97" customFormat="1" ht="15" customHeight="1" x14ac:dyDescent="0.35">
      <c r="A8705" s="97" t="s">
        <v>40605</v>
      </c>
      <c r="B8705" s="97" t="s">
        <v>40606</v>
      </c>
      <c r="C8705" s="97" t="s">
        <v>40603</v>
      </c>
      <c r="D8705" s="97" t="s">
        <v>40607</v>
      </c>
      <c r="F8705" s="97" t="s">
        <v>44</v>
      </c>
      <c r="H8705" s="98">
        <v>0.7</v>
      </c>
      <c r="I8705" s="98">
        <v>1.6</v>
      </c>
      <c r="J8705" s="97" t="s">
        <v>359</v>
      </c>
      <c r="K8705" s="98">
        <v>36.131867999999997</v>
      </c>
      <c r="L8705" s="98">
        <v>-83.741005000000001</v>
      </c>
      <c r="M8705" s="98" t="s">
        <v>38388</v>
      </c>
      <c r="N8705" s="97" t="s">
        <v>18813</v>
      </c>
      <c r="O8705" s="97" t="s">
        <v>39256</v>
      </c>
      <c r="P8705" s="98">
        <v>4</v>
      </c>
      <c r="Q8705" s="97" t="s">
        <v>30723</v>
      </c>
      <c r="R8705" s="97" t="s">
        <v>25825</v>
      </c>
      <c r="S8705" s="97" t="s">
        <v>26197</v>
      </c>
      <c r="U8705" s="97" t="s">
        <v>26198</v>
      </c>
      <c r="V8705" s="97" t="s">
        <v>26204</v>
      </c>
      <c r="X8705" s="97" t="s">
        <v>40608</v>
      </c>
      <c r="AA8705" s="97" t="str">
        <v>ZACHA000.7KN</v>
      </c>
    </row>
    <row r="8706" spans="1:27" s="97" customFormat="1" ht="15" customHeight="1" x14ac:dyDescent="0.35">
      <c r="A8706" s="97" t="s">
        <v>40609</v>
      </c>
      <c r="B8706" s="97" t="s">
        <v>40610</v>
      </c>
      <c r="C8706" s="97" t="s">
        <v>40611</v>
      </c>
      <c r="D8706" s="97" t="s">
        <v>40612</v>
      </c>
      <c r="F8706" s="97" t="s">
        <v>44</v>
      </c>
      <c r="H8706" s="98">
        <v>0.1</v>
      </c>
      <c r="I8706" s="98">
        <v>0.1</v>
      </c>
      <c r="J8706" s="97" t="s">
        <v>359</v>
      </c>
      <c r="K8706" s="98">
        <v>36.133859000000001</v>
      </c>
      <c r="L8706" s="98">
        <v>-83.738963999999996</v>
      </c>
      <c r="M8706" s="98" t="s">
        <v>38388</v>
      </c>
      <c r="N8706" s="97" t="s">
        <v>18813</v>
      </c>
      <c r="O8706" s="97" t="s">
        <v>39256</v>
      </c>
      <c r="P8706" s="98">
        <v>4</v>
      </c>
      <c r="Q8706" s="97" t="s">
        <v>30723</v>
      </c>
      <c r="R8706" s="97" t="s">
        <v>25825</v>
      </c>
      <c r="S8706" s="97" t="s">
        <v>26197</v>
      </c>
      <c r="U8706" s="97" t="s">
        <v>26198</v>
      </c>
      <c r="V8706" s="97" t="s">
        <v>26204</v>
      </c>
      <c r="W8706" s="97" t="s">
        <v>40613</v>
      </c>
      <c r="X8706" s="97" t="s">
        <v>40600</v>
      </c>
      <c r="AA8706" s="97" t="str">
        <v>ZACHA1.0T0.1KN</v>
      </c>
    </row>
    <row r="8707" spans="1:27" s="97" customFormat="1" ht="15" customHeight="1" x14ac:dyDescent="0.35">
      <c r="A8707" s="97" t="s">
        <v>40614</v>
      </c>
      <c r="B8707" s="97" t="s">
        <v>40615</v>
      </c>
      <c r="C8707" s="97" t="s">
        <v>40616</v>
      </c>
      <c r="D8707" s="97" t="s">
        <v>40617</v>
      </c>
      <c r="F8707" s="97" t="s">
        <v>44</v>
      </c>
      <c r="H8707" s="98">
        <v>0.1</v>
      </c>
      <c r="I8707" s="98">
        <v>0.1</v>
      </c>
      <c r="J8707" s="97" t="s">
        <v>359</v>
      </c>
      <c r="K8707" s="98">
        <v>36.135832000000001</v>
      </c>
      <c r="L8707" s="98">
        <v>-83.740409</v>
      </c>
      <c r="M8707" s="98" t="s">
        <v>38388</v>
      </c>
      <c r="N8707" s="97" t="s">
        <v>18813</v>
      </c>
      <c r="O8707" s="97" t="s">
        <v>39256</v>
      </c>
      <c r="P8707" s="98">
        <v>4</v>
      </c>
      <c r="Q8707" s="97" t="s">
        <v>30723</v>
      </c>
      <c r="R8707" s="97" t="s">
        <v>25825</v>
      </c>
      <c r="S8707" s="97" t="s">
        <v>26197</v>
      </c>
      <c r="U8707" s="97" t="s">
        <v>26198</v>
      </c>
      <c r="V8707" s="97" t="s">
        <v>26204</v>
      </c>
      <c r="W8707" s="97" t="s">
        <v>40618</v>
      </c>
      <c r="X8707" s="97" t="s">
        <v>40600</v>
      </c>
      <c r="AA8707" s="97" t="str">
        <v>ZACHA1.0T0.2T0.1KN</v>
      </c>
    </row>
    <row r="8708" spans="1:27" s="97" customFormat="1" ht="15" customHeight="1" x14ac:dyDescent="0.35">
      <c r="A8708" s="97" t="str">
        <f>IF(BioEvent!$B$19="","",BioEvent!$B$19)</f>
        <v/>
      </c>
      <c r="C8708" s="97">
        <f>BioEvent!$B$20</f>
        <v>0</v>
      </c>
      <c r="D8708" s="97">
        <f>BioEvent!B21</f>
        <v>0</v>
      </c>
      <c r="F8708" s="97">
        <f>BioEvent!B26</f>
        <v>0</v>
      </c>
      <c r="H8708" s="98">
        <f>BioEvent!B23</f>
        <v>0</v>
      </c>
      <c r="I8708" s="98">
        <f>BioEvent!B31</f>
        <v>0</v>
      </c>
      <c r="J8708" s="97">
        <f>BioEvent!B22</f>
        <v>0</v>
      </c>
      <c r="K8708" s="98">
        <f>BioEvent!B24</f>
        <v>0</v>
      </c>
      <c r="L8708" s="98">
        <f>BioEvent!B25</f>
        <v>0</v>
      </c>
      <c r="M8708" s="98">
        <f>BioEvent!B28</f>
        <v>0</v>
      </c>
      <c r="O8708" s="97">
        <f>BioEvent!B30</f>
        <v>0</v>
      </c>
      <c r="P8708" s="98"/>
      <c r="Q8708" s="97">
        <f>BioEvent!B29</f>
        <v>0</v>
      </c>
      <c r="U8708" s="97">
        <f>BioEvent!B34</f>
        <v>0</v>
      </c>
    </row>
    <row r="8709" spans="1:27" s="97" customFormat="1" ht="15" customHeight="1" x14ac:dyDescent="0.35">
      <c r="H8709" s="98"/>
      <c r="I8709" s="98"/>
      <c r="K8709" s="98"/>
      <c r="L8709" s="98"/>
      <c r="M8709" s="98"/>
      <c r="P8709" s="98"/>
    </row>
    <row r="8710" spans="1:27" s="97" customFormat="1" ht="15" customHeight="1" x14ac:dyDescent="0.35">
      <c r="A8710" s="94"/>
      <c r="B8710" s="94"/>
      <c r="C8710" s="94"/>
      <c r="D8710" s="94"/>
      <c r="E8710" s="94"/>
      <c r="F8710" s="94"/>
      <c r="G8710" s="94"/>
      <c r="H8710" s="323"/>
      <c r="I8710" s="323"/>
      <c r="J8710" s="94"/>
      <c r="K8710" s="323"/>
      <c r="L8710" s="323"/>
      <c r="M8710" s="323"/>
      <c r="N8710" s="94"/>
      <c r="O8710" s="94"/>
      <c r="P8710" s="323"/>
      <c r="Q8710" s="94"/>
      <c r="R8710" s="94"/>
      <c r="S8710" s="94"/>
      <c r="T8710" s="94"/>
      <c r="U8710" s="94"/>
      <c r="V8710" s="94"/>
      <c r="W8710" s="94"/>
      <c r="X8710" s="94"/>
      <c r="Y8710" s="94"/>
    </row>
    <row r="8711" spans="1:27" s="97" customFormat="1" ht="15" customHeight="1" x14ac:dyDescent="0.35">
      <c r="A8711" s="77"/>
      <c r="B8711" s="77"/>
      <c r="C8711" s="77"/>
      <c r="D8711" s="77"/>
      <c r="E8711" s="77"/>
      <c r="F8711" s="77"/>
      <c r="G8711" s="77"/>
      <c r="H8711" s="77"/>
      <c r="I8711" s="77"/>
      <c r="J8711" s="77"/>
      <c r="K8711" s="77"/>
      <c r="L8711" s="77"/>
      <c r="M8711" s="77"/>
      <c r="N8711" s="77"/>
      <c r="O8711" s="77"/>
      <c r="P8711" s="77"/>
      <c r="Q8711" s="77"/>
      <c r="R8711" s="77"/>
      <c r="S8711" s="77"/>
      <c r="T8711" s="77"/>
      <c r="U8711" s="77"/>
      <c r="V8711" s="77"/>
      <c r="W8711" s="77"/>
      <c r="X8711" s="77"/>
      <c r="Y8711" s="77"/>
    </row>
    <row r="8712" spans="1:27" s="97" customFormat="1" ht="15" customHeight="1" x14ac:dyDescent="0.35">
      <c r="A8712" s="77"/>
      <c r="B8712" s="77"/>
      <c r="C8712" s="77"/>
      <c r="D8712" s="77"/>
      <c r="E8712" s="77"/>
      <c r="F8712" s="77"/>
      <c r="G8712" s="77"/>
      <c r="H8712" s="77"/>
      <c r="I8712" s="77"/>
      <c r="J8712" s="77"/>
      <c r="K8712" s="77"/>
      <c r="L8712" s="77"/>
      <c r="M8712" s="77"/>
      <c r="N8712" s="77"/>
      <c r="O8712" s="77"/>
      <c r="P8712" s="77"/>
      <c r="Q8712" s="77"/>
      <c r="R8712" s="77"/>
      <c r="S8712" s="77"/>
      <c r="T8712" s="77"/>
      <c r="U8712" s="77"/>
      <c r="V8712" s="77"/>
      <c r="W8712" s="77"/>
      <c r="X8712" s="77"/>
      <c r="Y8712" s="77"/>
    </row>
    <row r="8713" spans="1:27" s="97" customFormat="1" ht="15" customHeight="1" x14ac:dyDescent="0.35">
      <c r="A8713" s="77"/>
      <c r="B8713" s="77"/>
      <c r="C8713" s="77"/>
      <c r="D8713" s="77"/>
      <c r="E8713" s="77"/>
      <c r="F8713" s="77"/>
      <c r="G8713" s="77"/>
      <c r="H8713" s="77"/>
      <c r="I8713" s="77"/>
      <c r="J8713" s="77"/>
      <c r="K8713" s="77"/>
      <c r="L8713" s="77"/>
      <c r="M8713" s="77"/>
      <c r="N8713" s="77"/>
      <c r="O8713" s="77"/>
      <c r="P8713" s="77"/>
      <c r="Q8713" s="77"/>
      <c r="R8713" s="77"/>
      <c r="S8713" s="77"/>
      <c r="T8713" s="77"/>
      <c r="U8713" s="77"/>
      <c r="V8713" s="77"/>
      <c r="W8713" s="77"/>
      <c r="X8713" s="77"/>
      <c r="Y8713" s="77"/>
    </row>
    <row r="8714" spans="1:27" s="97" customFormat="1" ht="15" customHeight="1" x14ac:dyDescent="0.35">
      <c r="A8714" s="77"/>
      <c r="B8714" s="77"/>
      <c r="C8714" s="77"/>
      <c r="D8714" s="77"/>
      <c r="E8714" s="77"/>
      <c r="F8714" s="77"/>
      <c r="G8714" s="77"/>
      <c r="H8714" s="77"/>
      <c r="I8714" s="77"/>
      <c r="J8714" s="77"/>
      <c r="K8714" s="77"/>
      <c r="L8714" s="77"/>
      <c r="M8714" s="77"/>
      <c r="N8714" s="77"/>
      <c r="O8714" s="77"/>
      <c r="P8714" s="77"/>
      <c r="Q8714" s="77"/>
      <c r="R8714" s="77"/>
      <c r="S8714" s="77"/>
      <c r="T8714" s="77"/>
      <c r="U8714" s="77"/>
      <c r="V8714" s="77"/>
      <c r="W8714" s="77"/>
      <c r="X8714" s="77"/>
      <c r="Y8714" s="77"/>
    </row>
    <row r="8715" spans="1:27" s="97" customFormat="1" ht="15" customHeight="1" x14ac:dyDescent="0.35">
      <c r="A8715" s="77"/>
      <c r="B8715" s="77"/>
      <c r="C8715" s="77"/>
      <c r="D8715" s="77"/>
      <c r="E8715" s="77"/>
      <c r="F8715" s="77"/>
      <c r="G8715" s="77"/>
      <c r="H8715" s="77"/>
      <c r="I8715" s="77"/>
      <c r="J8715" s="77"/>
      <c r="K8715" s="77"/>
      <c r="L8715" s="77"/>
      <c r="M8715" s="77"/>
      <c r="N8715" s="77"/>
      <c r="O8715" s="77"/>
      <c r="P8715" s="77"/>
      <c r="Q8715" s="77"/>
      <c r="R8715" s="77"/>
      <c r="S8715" s="77"/>
      <c r="T8715" s="77"/>
      <c r="U8715" s="77"/>
      <c r="V8715" s="77"/>
      <c r="W8715" s="77"/>
      <c r="X8715" s="77"/>
      <c r="Y8715" s="77"/>
    </row>
    <row r="8716" spans="1:27" s="97" customFormat="1" ht="15" customHeight="1" x14ac:dyDescent="0.35">
      <c r="A8716" s="77"/>
      <c r="B8716" s="77"/>
      <c r="C8716" s="77"/>
      <c r="D8716" s="77"/>
      <c r="E8716" s="77"/>
      <c r="F8716" s="77"/>
      <c r="G8716" s="77"/>
      <c r="H8716" s="77"/>
      <c r="I8716" s="77"/>
      <c r="J8716" s="77"/>
      <c r="K8716" s="77"/>
      <c r="L8716" s="77"/>
      <c r="M8716" s="77"/>
      <c r="N8716" s="77"/>
      <c r="O8716" s="77"/>
      <c r="P8716" s="77"/>
      <c r="Q8716" s="77"/>
      <c r="R8716" s="77"/>
      <c r="S8716" s="77"/>
      <c r="T8716" s="77"/>
      <c r="U8716" s="77"/>
      <c r="V8716" s="77"/>
      <c r="W8716" s="77"/>
      <c r="X8716" s="77"/>
      <c r="Y8716" s="77"/>
    </row>
    <row r="8717" spans="1:27" s="97" customFormat="1" ht="15" customHeight="1" x14ac:dyDescent="0.35">
      <c r="A8717" s="77"/>
      <c r="B8717" s="77"/>
      <c r="C8717" s="77"/>
      <c r="D8717" s="77"/>
      <c r="E8717" s="77"/>
      <c r="F8717" s="77"/>
      <c r="G8717" s="77"/>
      <c r="H8717" s="77"/>
      <c r="I8717" s="77"/>
      <c r="J8717" s="77"/>
      <c r="K8717" s="77"/>
      <c r="L8717" s="77"/>
      <c r="M8717" s="77"/>
      <c r="N8717" s="77"/>
      <c r="O8717" s="77"/>
      <c r="P8717" s="77"/>
      <c r="Q8717" s="77"/>
      <c r="R8717" s="77"/>
      <c r="S8717" s="77"/>
      <c r="T8717" s="77"/>
      <c r="U8717" s="77"/>
      <c r="V8717" s="77"/>
      <c r="W8717" s="77"/>
      <c r="X8717" s="77"/>
      <c r="Y8717" s="77"/>
    </row>
    <row r="8718" spans="1:27" s="97" customFormat="1" ht="15" customHeight="1" x14ac:dyDescent="0.35">
      <c r="A8718" s="77"/>
      <c r="B8718" s="77"/>
      <c r="C8718" s="77"/>
      <c r="D8718" s="77"/>
      <c r="E8718" s="77"/>
      <c r="F8718" s="77"/>
      <c r="G8718" s="77"/>
      <c r="H8718" s="77"/>
      <c r="I8718" s="77"/>
      <c r="J8718" s="77"/>
      <c r="K8718" s="77"/>
      <c r="L8718" s="77"/>
      <c r="M8718" s="77"/>
      <c r="N8718" s="77"/>
      <c r="O8718" s="77"/>
      <c r="P8718" s="77"/>
      <c r="Q8718" s="77"/>
      <c r="R8718" s="77"/>
      <c r="S8718" s="77"/>
      <c r="T8718" s="77"/>
      <c r="U8718" s="77"/>
      <c r="V8718" s="77"/>
      <c r="W8718" s="77"/>
      <c r="X8718" s="77"/>
      <c r="Y8718" s="77"/>
    </row>
    <row r="8719" spans="1:27" s="97" customFormat="1" ht="15" customHeight="1" x14ac:dyDescent="0.35">
      <c r="A8719" s="77"/>
      <c r="B8719" s="77"/>
      <c r="C8719" s="77"/>
      <c r="D8719" s="77"/>
      <c r="E8719" s="77"/>
      <c r="F8719" s="77"/>
      <c r="G8719" s="77"/>
      <c r="H8719" s="77"/>
      <c r="I8719" s="77"/>
      <c r="J8719" s="77"/>
      <c r="K8719" s="77"/>
      <c r="L8719" s="77"/>
      <c r="M8719" s="77"/>
      <c r="N8719" s="77"/>
      <c r="O8719" s="77"/>
      <c r="P8719" s="77"/>
      <c r="Q8719" s="77"/>
      <c r="R8719" s="77"/>
      <c r="S8719" s="77"/>
      <c r="T8719" s="77"/>
      <c r="U8719" s="77"/>
      <c r="V8719" s="77"/>
      <c r="W8719" s="77"/>
      <c r="X8719" s="77"/>
      <c r="Y8719" s="77"/>
    </row>
    <row r="8720" spans="1:27" s="97" customFormat="1" ht="15" customHeight="1" x14ac:dyDescent="0.35">
      <c r="A8720" s="77"/>
      <c r="B8720" s="77"/>
      <c r="C8720" s="77"/>
      <c r="D8720" s="77"/>
      <c r="E8720" s="77"/>
      <c r="F8720" s="77"/>
      <c r="G8720" s="77"/>
      <c r="H8720" s="77"/>
      <c r="I8720" s="77"/>
      <c r="J8720" s="77"/>
      <c r="K8720" s="77"/>
      <c r="L8720" s="77"/>
      <c r="M8720" s="77"/>
      <c r="N8720" s="77"/>
      <c r="O8720" s="77"/>
      <c r="P8720" s="77"/>
      <c r="Q8720" s="77"/>
      <c r="R8720" s="77"/>
      <c r="S8720" s="77"/>
      <c r="T8720" s="77"/>
      <c r="U8720" s="77"/>
      <c r="V8720" s="77"/>
      <c r="W8720" s="77"/>
      <c r="X8720" s="77"/>
      <c r="Y8720" s="77"/>
    </row>
    <row r="8721" spans="1:25" s="97" customFormat="1" ht="15" customHeight="1" x14ac:dyDescent="0.35">
      <c r="A8721" s="77"/>
      <c r="B8721" s="77"/>
      <c r="C8721" s="77"/>
      <c r="D8721" s="77"/>
      <c r="E8721" s="77"/>
      <c r="F8721" s="77"/>
      <c r="G8721" s="77"/>
      <c r="H8721" s="77"/>
      <c r="I8721" s="77"/>
      <c r="J8721" s="77"/>
      <c r="K8721" s="77"/>
      <c r="L8721" s="77"/>
      <c r="M8721" s="77"/>
      <c r="N8721" s="77"/>
      <c r="O8721" s="77"/>
      <c r="P8721" s="77"/>
      <c r="Q8721" s="77"/>
      <c r="R8721" s="77"/>
      <c r="S8721" s="77"/>
      <c r="T8721" s="77"/>
      <c r="U8721" s="77"/>
      <c r="V8721" s="77"/>
      <c r="W8721" s="77"/>
      <c r="X8721" s="77"/>
      <c r="Y8721" s="77"/>
    </row>
    <row r="8722" spans="1:25" s="97" customFormat="1" ht="15" customHeight="1" x14ac:dyDescent="0.35">
      <c r="A8722" s="77"/>
      <c r="B8722" s="77"/>
      <c r="C8722" s="77"/>
      <c r="D8722" s="77"/>
      <c r="E8722" s="77"/>
      <c r="F8722" s="77"/>
      <c r="G8722" s="77"/>
      <c r="H8722" s="77"/>
      <c r="I8722" s="77"/>
      <c r="J8722" s="77"/>
      <c r="K8722" s="77"/>
      <c r="L8722" s="77"/>
      <c r="M8722" s="77"/>
      <c r="N8722" s="77"/>
      <c r="O8722" s="77"/>
      <c r="P8722" s="77"/>
      <c r="Q8722" s="77"/>
      <c r="R8722" s="77"/>
      <c r="S8722" s="77"/>
      <c r="T8722" s="77"/>
      <c r="U8722" s="77"/>
      <c r="V8722" s="77"/>
      <c r="W8722" s="77"/>
      <c r="X8722" s="77"/>
      <c r="Y8722" s="77"/>
    </row>
    <row r="8723" spans="1:25" s="97" customFormat="1" ht="15" customHeight="1" x14ac:dyDescent="0.35">
      <c r="A8723" s="77"/>
      <c r="B8723" s="77"/>
      <c r="C8723" s="77"/>
      <c r="D8723" s="77"/>
      <c r="E8723" s="77"/>
      <c r="F8723" s="77"/>
      <c r="G8723" s="77"/>
      <c r="H8723" s="77"/>
      <c r="I8723" s="77"/>
      <c r="J8723" s="77"/>
      <c r="K8723" s="77"/>
      <c r="L8723" s="77"/>
      <c r="M8723" s="77"/>
      <c r="N8723" s="77"/>
      <c r="O8723" s="77"/>
      <c r="P8723" s="77"/>
      <c r="Q8723" s="77"/>
      <c r="R8723" s="77"/>
      <c r="S8723" s="77"/>
      <c r="T8723" s="77"/>
      <c r="U8723" s="77"/>
      <c r="V8723" s="77"/>
      <c r="W8723" s="77"/>
      <c r="X8723" s="77"/>
      <c r="Y8723" s="77"/>
    </row>
    <row r="8724" spans="1:25" s="97" customFormat="1" ht="15" customHeight="1" x14ac:dyDescent="0.35">
      <c r="A8724" s="77"/>
      <c r="B8724" s="77"/>
      <c r="C8724" s="77"/>
      <c r="D8724" s="77"/>
      <c r="E8724" s="77"/>
      <c r="F8724" s="77"/>
      <c r="G8724" s="77"/>
      <c r="H8724" s="77"/>
      <c r="I8724" s="77"/>
      <c r="J8724" s="77"/>
      <c r="K8724" s="77"/>
      <c r="L8724" s="77"/>
      <c r="M8724" s="77"/>
      <c r="N8724" s="77"/>
      <c r="O8724" s="77"/>
      <c r="P8724" s="77"/>
      <c r="Q8724" s="77"/>
      <c r="R8724" s="77"/>
      <c r="S8724" s="77"/>
      <c r="T8724" s="77"/>
      <c r="U8724" s="77"/>
      <c r="V8724" s="77"/>
      <c r="W8724" s="77"/>
      <c r="X8724" s="77"/>
      <c r="Y8724" s="77"/>
    </row>
    <row r="8725" spans="1:25" s="97" customFormat="1" ht="15" customHeight="1" x14ac:dyDescent="0.35">
      <c r="A8725" s="77"/>
      <c r="B8725" s="77"/>
      <c r="C8725" s="77"/>
      <c r="D8725" s="77"/>
      <c r="E8725" s="77"/>
      <c r="F8725" s="77"/>
      <c r="G8725" s="77"/>
      <c r="H8725" s="77"/>
      <c r="I8725" s="77"/>
      <c r="J8725" s="77"/>
      <c r="K8725" s="77"/>
      <c r="L8725" s="77"/>
      <c r="M8725" s="77"/>
      <c r="N8725" s="77"/>
      <c r="O8725" s="77"/>
      <c r="P8725" s="77"/>
      <c r="Q8725" s="77"/>
      <c r="R8725" s="77"/>
      <c r="S8725" s="77"/>
      <c r="T8725" s="77"/>
      <c r="U8725" s="77"/>
      <c r="V8725" s="77"/>
      <c r="W8725" s="77"/>
      <c r="X8725" s="77"/>
      <c r="Y8725" s="77"/>
    </row>
    <row r="8726" spans="1:25" s="97" customFormat="1" ht="15" customHeight="1" x14ac:dyDescent="0.35">
      <c r="A8726" s="77"/>
      <c r="B8726" s="77"/>
      <c r="C8726" s="77"/>
      <c r="D8726" s="77"/>
      <c r="E8726" s="77"/>
      <c r="F8726" s="77"/>
      <c r="G8726" s="77"/>
      <c r="H8726" s="77"/>
      <c r="I8726" s="77"/>
      <c r="J8726" s="77"/>
      <c r="K8726" s="77"/>
      <c r="L8726" s="77"/>
      <c r="M8726" s="77"/>
      <c r="N8726" s="77"/>
      <c r="O8726" s="77"/>
      <c r="P8726" s="77"/>
      <c r="Q8726" s="77"/>
      <c r="R8726" s="77"/>
      <c r="S8726" s="77"/>
      <c r="T8726" s="77"/>
      <c r="U8726" s="77"/>
      <c r="V8726" s="77"/>
      <c r="W8726" s="77"/>
      <c r="X8726" s="77"/>
      <c r="Y8726" s="77"/>
    </row>
    <row r="8727" spans="1:25" s="97" customFormat="1" ht="15" customHeight="1" x14ac:dyDescent="0.35">
      <c r="A8727" s="77"/>
      <c r="B8727" s="77"/>
      <c r="C8727" s="77"/>
      <c r="D8727" s="77"/>
      <c r="E8727" s="77"/>
      <c r="F8727" s="77"/>
      <c r="G8727" s="77"/>
      <c r="H8727" s="77"/>
      <c r="I8727" s="77"/>
      <c r="J8727" s="77"/>
      <c r="K8727" s="77"/>
      <c r="L8727" s="77"/>
      <c r="M8727" s="77"/>
      <c r="N8727" s="77"/>
      <c r="O8727" s="77"/>
      <c r="P8727" s="77"/>
      <c r="Q8727" s="77"/>
      <c r="R8727" s="77"/>
      <c r="S8727" s="77"/>
      <c r="T8727" s="77"/>
      <c r="U8727" s="77"/>
      <c r="V8727" s="77"/>
      <c r="W8727" s="77"/>
      <c r="X8727" s="77"/>
      <c r="Y8727" s="77"/>
    </row>
    <row r="8728" spans="1:25" s="97" customFormat="1" ht="15" customHeight="1" x14ac:dyDescent="0.35">
      <c r="A8728" s="77"/>
      <c r="B8728" s="77"/>
      <c r="C8728" s="77"/>
      <c r="D8728" s="77"/>
      <c r="E8728" s="77"/>
      <c r="F8728" s="77"/>
      <c r="G8728" s="77"/>
      <c r="H8728" s="77"/>
      <c r="I8728" s="77"/>
      <c r="J8728" s="77"/>
      <c r="K8728" s="77"/>
      <c r="L8728" s="77"/>
      <c r="M8728" s="77"/>
      <c r="N8728" s="77"/>
      <c r="O8728" s="77"/>
      <c r="P8728" s="77"/>
      <c r="Q8728" s="77"/>
      <c r="R8728" s="77"/>
      <c r="S8728" s="77"/>
      <c r="T8728" s="77"/>
      <c r="U8728" s="77"/>
      <c r="V8728" s="77"/>
      <c r="W8728" s="77"/>
      <c r="X8728" s="77"/>
      <c r="Y8728" s="77"/>
    </row>
    <row r="8729" spans="1:25" s="97" customFormat="1" ht="15" customHeight="1" x14ac:dyDescent="0.35">
      <c r="A8729" s="77"/>
      <c r="B8729" s="77"/>
      <c r="C8729" s="77"/>
      <c r="D8729" s="77"/>
      <c r="E8729" s="77"/>
      <c r="F8729" s="77"/>
      <c r="G8729" s="77"/>
      <c r="H8729" s="77"/>
      <c r="I8729" s="77"/>
      <c r="J8729" s="77"/>
      <c r="K8729" s="77"/>
      <c r="L8729" s="77"/>
      <c r="M8729" s="77"/>
      <c r="N8729" s="77"/>
      <c r="O8729" s="77"/>
      <c r="P8729" s="77"/>
      <c r="Q8729" s="77"/>
      <c r="R8729" s="77"/>
      <c r="S8729" s="77"/>
      <c r="T8729" s="77"/>
      <c r="U8729" s="77"/>
      <c r="V8729" s="77"/>
      <c r="W8729" s="77"/>
      <c r="X8729" s="77"/>
      <c r="Y8729" s="77"/>
    </row>
    <row r="8730" spans="1:25" s="91" customFormat="1" ht="14.5" customHeight="1" x14ac:dyDescent="0.35">
      <c r="A8730" s="77"/>
      <c r="B8730" s="77"/>
      <c r="C8730" s="77"/>
      <c r="D8730" s="77"/>
      <c r="E8730" s="77"/>
      <c r="F8730" s="77"/>
      <c r="G8730" s="77"/>
      <c r="H8730" s="77"/>
      <c r="I8730" s="77"/>
      <c r="J8730" s="77"/>
      <c r="K8730" s="77"/>
      <c r="L8730" s="77"/>
      <c r="M8730" s="77"/>
      <c r="N8730" s="77"/>
      <c r="O8730" s="77"/>
      <c r="P8730" s="77"/>
      <c r="Q8730" s="77"/>
      <c r="R8730" s="77"/>
      <c r="S8730" s="77"/>
      <c r="T8730" s="77"/>
      <c r="U8730" s="77"/>
      <c r="V8730" s="77"/>
      <c r="W8730" s="77"/>
      <c r="X8730" s="77"/>
      <c r="Y8730" s="77"/>
    </row>
    <row r="8731" spans="1:25" s="94" customFormat="1" x14ac:dyDescent="0.35">
      <c r="A8731" s="77"/>
      <c r="B8731" s="77"/>
      <c r="C8731" s="77"/>
      <c r="D8731" s="77"/>
      <c r="E8731" s="77"/>
      <c r="F8731" s="77"/>
      <c r="G8731" s="77"/>
      <c r="H8731" s="77"/>
      <c r="I8731" s="77"/>
      <c r="J8731" s="77"/>
      <c r="K8731" s="77"/>
      <c r="L8731" s="77"/>
      <c r="M8731" s="77"/>
      <c r="N8731" s="77"/>
      <c r="O8731" s="77"/>
      <c r="P8731" s="77"/>
      <c r="Q8731" s="77"/>
      <c r="R8731" s="77"/>
      <c r="S8731" s="77"/>
      <c r="T8731" s="77"/>
      <c r="U8731" s="77"/>
      <c r="V8731" s="77"/>
      <c r="W8731" s="77"/>
      <c r="X8731" s="77"/>
      <c r="Y8731" s="77"/>
    </row>
    <row r="8732" spans="1:25" x14ac:dyDescent="0.35"/>
    <row r="8733" spans="1:25" x14ac:dyDescent="0.35"/>
    <row r="8734" spans="1:25" x14ac:dyDescent="0.35"/>
    <row r="8735" spans="1:25" x14ac:dyDescent="0.35"/>
    <row r="8736" spans="1:25" x14ac:dyDescent="0.35"/>
    <row r="8737" x14ac:dyDescent="0.35"/>
    <row r="8738" x14ac:dyDescent="0.35"/>
    <row r="8739" x14ac:dyDescent="0.35"/>
    <row r="8740" x14ac:dyDescent="0.35"/>
    <row r="8741" x14ac:dyDescent="0.35"/>
    <row r="8742" x14ac:dyDescent="0.35"/>
    <row r="8743" x14ac:dyDescent="0.35"/>
    <row r="8744" x14ac:dyDescent="0.35"/>
    <row r="8745" x14ac:dyDescent="0.35"/>
  </sheetData>
  <phoneticPr fontId="45" type="noConversion"/>
  <pageMargins left="0.7" right="0.7" top="0.75" bottom="0.75" header="0.3" footer="0.3"/>
  <pageSetup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BR168"/>
  <sheetViews>
    <sheetView topLeftCell="BC85" zoomScaleNormal="100" workbookViewId="0">
      <selection activeCell="BL2" sqref="BL2"/>
    </sheetView>
  </sheetViews>
  <sheetFormatPr defaultColWidth="9.1796875" defaultRowHeight="14.5" x14ac:dyDescent="0.35"/>
  <cols>
    <col min="1" max="1" width="30" style="76" customWidth="1"/>
    <col min="2" max="2" width="23" style="76" bestFit="1" customWidth="1"/>
    <col min="3" max="3" width="21" style="76" customWidth="1"/>
    <col min="4" max="5" width="9.1796875" style="76"/>
    <col min="6" max="6" width="22.54296875" style="76" bestFit="1" customWidth="1"/>
    <col min="7" max="7" width="9.1796875" style="76"/>
    <col min="8" max="8" width="12.453125" style="76" bestFit="1" customWidth="1"/>
    <col min="9" max="11" width="9.1796875" style="76"/>
    <col min="12" max="12" width="9.54296875" style="76" bestFit="1" customWidth="1"/>
    <col min="13" max="13" width="19.453125" style="76" bestFit="1" customWidth="1"/>
    <col min="14" max="14" width="19.54296875" style="76" bestFit="1" customWidth="1"/>
    <col min="15" max="15" width="20.81640625" style="76" bestFit="1" customWidth="1"/>
    <col min="16" max="16" width="21.54296875" style="76" customWidth="1"/>
    <col min="17" max="17" width="28.54296875" style="76" bestFit="1" customWidth="1"/>
    <col min="18" max="18" width="14.54296875" style="76" bestFit="1" customWidth="1"/>
    <col min="19" max="19" width="16.453125" style="76" bestFit="1" customWidth="1"/>
    <col min="20" max="20" width="15.54296875" style="76" bestFit="1" customWidth="1"/>
    <col min="21" max="21" width="9.1796875" style="76" bestFit="1" customWidth="1"/>
    <col min="22" max="22" width="10.81640625" style="76" bestFit="1" customWidth="1"/>
    <col min="23" max="23" width="12.54296875" style="76" bestFit="1" customWidth="1"/>
    <col min="24" max="24" width="10.54296875" style="76" bestFit="1" customWidth="1"/>
    <col min="25" max="25" width="32.453125" style="76" bestFit="1" customWidth="1"/>
    <col min="26" max="26" width="16.1796875" style="76" bestFit="1" customWidth="1"/>
    <col min="27" max="27" width="15.453125" style="76" bestFit="1" customWidth="1"/>
    <col min="28" max="28" width="20.1796875" style="76" bestFit="1" customWidth="1"/>
    <col min="29" max="29" width="9.1796875" style="76"/>
    <col min="30" max="30" width="13.54296875" style="76" bestFit="1" customWidth="1"/>
    <col min="31" max="33" width="9.1796875" style="76"/>
    <col min="34" max="34" width="43.453125" style="76" customWidth="1"/>
    <col min="35" max="35" width="9.1796875" style="76"/>
    <col min="36" max="36" width="32.54296875" style="76" customWidth="1"/>
    <col min="37" max="38" width="9.1796875" style="76"/>
    <col min="39" max="39" width="14.54296875" style="76" bestFit="1" customWidth="1"/>
    <col min="40" max="40" width="11" style="76" customWidth="1"/>
    <col min="41" max="41" width="18.54296875" style="76" bestFit="1" customWidth="1"/>
    <col min="42" max="42" width="20.1796875" style="76" bestFit="1" customWidth="1"/>
    <col min="43" max="43" width="26.54296875" style="76" customWidth="1"/>
    <col min="44" max="44" width="8.81640625" style="76"/>
    <col min="45" max="45" width="16.453125" style="76" customWidth="1"/>
    <col min="46" max="46" width="9.1796875" style="76"/>
    <col min="47" max="47" width="49.54296875" style="76" bestFit="1" customWidth="1"/>
    <col min="48" max="48" width="14.54296875" style="76" customWidth="1"/>
    <col min="49" max="49" width="46.54296875" style="76" bestFit="1" customWidth="1"/>
    <col min="50" max="50" width="8.81640625" style="76"/>
    <col min="51" max="51" width="15.453125" style="76" bestFit="1" customWidth="1"/>
    <col min="52" max="52" width="14.453125" style="76" bestFit="1" customWidth="1"/>
    <col min="53" max="53" width="31.81640625" style="76" bestFit="1" customWidth="1"/>
    <col min="54" max="54" width="9.1796875" style="76"/>
    <col min="55" max="55" width="15.453125" style="76" customWidth="1"/>
    <col min="56" max="56" width="9.1796875" style="76"/>
    <col min="57" max="57" width="15.453125" style="76" bestFit="1" customWidth="1"/>
    <col min="58" max="59" width="9.1796875" style="76"/>
    <col min="60" max="60" width="9" style="83" customWidth="1"/>
    <col min="61" max="61" width="9" style="83"/>
    <col min="62" max="63" width="9.1796875" style="76"/>
    <col min="64" max="64" width="16.1796875" style="76" bestFit="1" customWidth="1"/>
    <col min="65" max="65" width="55.1796875" style="76" bestFit="1" customWidth="1"/>
    <col min="66" max="66" width="16.1796875" style="76" bestFit="1" customWidth="1"/>
    <col min="67" max="67" width="9.1796875" style="76"/>
    <col min="68" max="68" width="18.81640625" style="76" customWidth="1"/>
    <col min="69" max="16384" width="9.1796875" style="76"/>
  </cols>
  <sheetData>
    <row r="1" spans="1:70" x14ac:dyDescent="0.35">
      <c r="A1" s="79" t="s">
        <v>26134</v>
      </c>
      <c r="B1" s="79" t="s">
        <v>26133</v>
      </c>
      <c r="C1" s="42" t="s">
        <v>25802</v>
      </c>
      <c r="D1" s="76" t="s">
        <v>25772</v>
      </c>
      <c r="E1" s="76" t="s">
        <v>25798</v>
      </c>
      <c r="F1" s="76" t="s">
        <v>25795</v>
      </c>
      <c r="G1" s="76" t="s">
        <v>25796</v>
      </c>
      <c r="H1" s="76" t="s">
        <v>25797</v>
      </c>
      <c r="I1" s="76" t="s">
        <v>25798</v>
      </c>
      <c r="J1" s="76" t="s">
        <v>25769</v>
      </c>
      <c r="K1" s="76" t="s">
        <v>25799</v>
      </c>
      <c r="L1" s="76" t="s">
        <v>25800</v>
      </c>
      <c r="M1" s="76" t="s">
        <v>26019</v>
      </c>
      <c r="N1" s="76" t="s">
        <v>26024</v>
      </c>
      <c r="O1" s="76" t="s">
        <v>25896</v>
      </c>
      <c r="P1" s="77" t="s">
        <v>38231</v>
      </c>
      <c r="Q1" s="76" t="s">
        <v>25798</v>
      </c>
      <c r="R1" s="77" t="s">
        <v>25798</v>
      </c>
      <c r="S1" s="77" t="s">
        <v>25801</v>
      </c>
      <c r="T1" s="77" t="s">
        <v>25798</v>
      </c>
      <c r="U1" s="76" t="s">
        <v>25798</v>
      </c>
      <c r="V1" s="77" t="s">
        <v>38269</v>
      </c>
      <c r="W1" s="77" t="s">
        <v>38272</v>
      </c>
      <c r="X1" s="77" t="s">
        <v>25798</v>
      </c>
      <c r="Y1" s="76" t="s">
        <v>38288</v>
      </c>
      <c r="Z1" s="77" t="s">
        <v>38297</v>
      </c>
      <c r="AA1" t="s">
        <v>25832</v>
      </c>
      <c r="AB1" s="76" t="s">
        <v>26028</v>
      </c>
      <c r="AC1" s="76" t="s">
        <v>25961</v>
      </c>
      <c r="AD1" s="76" t="s">
        <v>26006</v>
      </c>
      <c r="AE1" s="76" t="s">
        <v>26005</v>
      </c>
      <c r="AF1" s="76" t="s">
        <v>25950</v>
      </c>
      <c r="AG1" s="80" t="s">
        <v>26043</v>
      </c>
      <c r="AH1" s="76" t="s">
        <v>26086</v>
      </c>
      <c r="AI1" s="76" t="s">
        <v>25796</v>
      </c>
      <c r="AJ1" s="76" t="s">
        <v>26086</v>
      </c>
      <c r="AK1" s="76" t="b">
        <v>0</v>
      </c>
      <c r="AM1" s="81" t="s">
        <v>28870</v>
      </c>
      <c r="AN1" s="82" t="s">
        <v>29438</v>
      </c>
      <c r="AO1" s="81" t="s">
        <v>28871</v>
      </c>
      <c r="AP1" s="81" t="s">
        <v>28872</v>
      </c>
      <c r="AQ1" s="81" t="s">
        <v>28873</v>
      </c>
      <c r="AR1" s="81" t="s">
        <v>28874</v>
      </c>
      <c r="AS1" s="81" t="s">
        <v>37715</v>
      </c>
      <c r="AT1" s="81" t="s">
        <v>28856</v>
      </c>
      <c r="AU1" s="81" t="s">
        <v>28968</v>
      </c>
      <c r="AV1" s="81" t="s">
        <v>29029</v>
      </c>
      <c r="AW1" s="81" t="s">
        <v>28863</v>
      </c>
      <c r="AX1" s="81" t="s">
        <v>29030</v>
      </c>
      <c r="AY1" s="81" t="s">
        <v>26031</v>
      </c>
      <c r="AZ1" s="69" t="s">
        <v>29040</v>
      </c>
      <c r="BA1" s="69" t="s">
        <v>29041</v>
      </c>
      <c r="BB1" s="76">
        <v>2021</v>
      </c>
      <c r="BC1" s="76" t="s">
        <v>26198</v>
      </c>
      <c r="BD1" s="76" t="s">
        <v>29051</v>
      </c>
      <c r="BE1" s="76" t="s">
        <v>25802</v>
      </c>
      <c r="BF1" s="76" t="s">
        <v>26204</v>
      </c>
      <c r="BG1" s="76" t="s">
        <v>29075</v>
      </c>
      <c r="BH1" s="83">
        <v>20</v>
      </c>
      <c r="BI1" s="83">
        <v>10</v>
      </c>
      <c r="BJ1" s="76">
        <v>0</v>
      </c>
      <c r="BK1" s="76" t="s">
        <v>25796</v>
      </c>
      <c r="BL1" t="s">
        <v>29064</v>
      </c>
      <c r="BM1" t="s">
        <v>29443</v>
      </c>
      <c r="BN1" t="s">
        <v>29064</v>
      </c>
      <c r="BO1" s="76" t="s">
        <v>26197</v>
      </c>
      <c r="BP1" t="s">
        <v>25802</v>
      </c>
      <c r="BQ1"/>
      <c r="BR1" s="76" t="s">
        <v>42057</v>
      </c>
    </row>
    <row r="2" spans="1:70" ht="29" x14ac:dyDescent="0.35">
      <c r="A2" s="79" t="s">
        <v>25739</v>
      </c>
      <c r="B2" s="79" t="s">
        <v>25740</v>
      </c>
      <c r="C2" s="42" t="s">
        <v>25808</v>
      </c>
      <c r="D2" s="76" t="s">
        <v>25773</v>
      </c>
      <c r="E2" s="76" t="s">
        <v>25776</v>
      </c>
      <c r="F2" s="76" t="s">
        <v>37729</v>
      </c>
      <c r="G2" s="76" t="s">
        <v>25803</v>
      </c>
      <c r="H2" s="76" t="s">
        <v>25804</v>
      </c>
      <c r="I2" s="76" t="s">
        <v>25774</v>
      </c>
      <c r="J2" s="76" t="s">
        <v>25798</v>
      </c>
      <c r="K2" s="76" t="s">
        <v>25805</v>
      </c>
      <c r="L2" s="76" t="s">
        <v>25806</v>
      </c>
      <c r="M2" s="76" t="s">
        <v>26021</v>
      </c>
      <c r="N2" s="76" t="s">
        <v>26025</v>
      </c>
      <c r="O2" s="76" t="s">
        <v>25897</v>
      </c>
      <c r="P2" s="77" t="s">
        <v>38232</v>
      </c>
      <c r="Q2" s="76" t="s">
        <v>25807</v>
      </c>
      <c r="R2" s="77" t="s">
        <v>38252</v>
      </c>
      <c r="S2" s="77" t="s">
        <v>38260</v>
      </c>
      <c r="T2" s="77" t="s">
        <v>38266</v>
      </c>
      <c r="U2" s="76" t="s">
        <v>25807</v>
      </c>
      <c r="V2" s="77" t="s">
        <v>38270</v>
      </c>
      <c r="W2" s="77" t="s">
        <v>38273</v>
      </c>
      <c r="X2" s="77" t="s">
        <v>38278</v>
      </c>
      <c r="Y2" s="76" t="s">
        <v>38289</v>
      </c>
      <c r="Z2" s="77" t="s">
        <v>38298</v>
      </c>
      <c r="AA2" t="s">
        <v>38354</v>
      </c>
      <c r="AB2" s="76" t="s">
        <v>26029</v>
      </c>
      <c r="AC2" s="76" t="s">
        <v>25962</v>
      </c>
      <c r="AD2" s="76" t="s">
        <v>26008</v>
      </c>
      <c r="AE2" s="76" t="s">
        <v>26007</v>
      </c>
      <c r="AF2" s="76" t="s">
        <v>26030</v>
      </c>
      <c r="AG2" s="80" t="s">
        <v>26044</v>
      </c>
      <c r="AH2" s="76" t="s">
        <v>26085</v>
      </c>
      <c r="AJ2" s="76" t="s">
        <v>26085</v>
      </c>
      <c r="AL2" s="76" t="s">
        <v>25796</v>
      </c>
      <c r="AM2" s="82" t="s">
        <v>950</v>
      </c>
      <c r="AN2" s="82" t="s">
        <v>26204</v>
      </c>
      <c r="AO2" s="84">
        <v>1</v>
      </c>
      <c r="AP2" s="85">
        <v>1</v>
      </c>
      <c r="AQ2" s="82" t="s">
        <v>28875</v>
      </c>
      <c r="AR2" s="82" t="s">
        <v>26197</v>
      </c>
      <c r="AS2" s="82" t="s">
        <v>25825</v>
      </c>
      <c r="AT2" s="82" t="s">
        <v>28969</v>
      </c>
      <c r="AU2" s="82" t="s">
        <v>28970</v>
      </c>
      <c r="AV2" s="86">
        <v>3150101</v>
      </c>
      <c r="AW2" s="82" t="s">
        <v>26436</v>
      </c>
      <c r="AX2" s="82">
        <v>1</v>
      </c>
      <c r="AY2" s="82"/>
      <c r="AZ2" s="70" t="s">
        <v>29042</v>
      </c>
      <c r="BA2" s="70" t="s">
        <v>26081</v>
      </c>
      <c r="BB2" s="76">
        <v>2017</v>
      </c>
      <c r="BC2" s="76" t="s">
        <v>29049</v>
      </c>
      <c r="BE2" s="76" t="s">
        <v>25808</v>
      </c>
      <c r="BF2" s="76" t="s">
        <v>26199</v>
      </c>
      <c r="BG2" s="76" t="s">
        <v>29076</v>
      </c>
      <c r="BH2" s="83">
        <v>19</v>
      </c>
      <c r="BI2" s="83">
        <v>9</v>
      </c>
      <c r="BJ2" s="76">
        <v>1</v>
      </c>
      <c r="BK2" s="76" t="s">
        <v>25803</v>
      </c>
      <c r="BL2" t="s">
        <v>25832</v>
      </c>
      <c r="BM2" t="s">
        <v>25832</v>
      </c>
      <c r="BN2" t="s">
        <v>25832</v>
      </c>
      <c r="BP2" t="s">
        <v>25808</v>
      </c>
      <c r="BQ2"/>
    </row>
    <row r="3" spans="1:70" x14ac:dyDescent="0.35">
      <c r="A3" s="79" t="s">
        <v>25754</v>
      </c>
      <c r="B3" s="79" t="s">
        <v>25755</v>
      </c>
      <c r="C3" s="42" t="s">
        <v>25812</v>
      </c>
      <c r="E3" s="76" t="s">
        <v>25774</v>
      </c>
      <c r="F3" s="76" t="s">
        <v>37730</v>
      </c>
      <c r="H3" s="76" t="s">
        <v>25809</v>
      </c>
      <c r="I3" s="76" t="s">
        <v>25775</v>
      </c>
      <c r="J3" s="76" t="s">
        <v>25807</v>
      </c>
      <c r="K3" s="76" t="s">
        <v>25810</v>
      </c>
      <c r="L3" s="76" t="s">
        <v>25811</v>
      </c>
      <c r="M3" s="76" t="s">
        <v>26020</v>
      </c>
      <c r="N3" s="76" t="s">
        <v>26026</v>
      </c>
      <c r="O3" s="76" t="s">
        <v>25898</v>
      </c>
      <c r="P3" s="77" t="s">
        <v>38233</v>
      </c>
      <c r="Q3" s="76" t="s">
        <v>25811</v>
      </c>
      <c r="R3" s="77" t="s">
        <v>38253</v>
      </c>
      <c r="S3" s="77" t="s">
        <v>38261</v>
      </c>
      <c r="T3" s="77" t="s">
        <v>38267</v>
      </c>
      <c r="U3" s="76" t="s">
        <v>25811</v>
      </c>
      <c r="V3" s="77" t="s">
        <v>38271</v>
      </c>
      <c r="W3" s="77" t="s">
        <v>38274</v>
      </c>
      <c r="X3" s="77" t="s">
        <v>38279</v>
      </c>
      <c r="Y3" s="76" t="s">
        <v>38290</v>
      </c>
      <c r="Z3" s="77" t="s">
        <v>38299</v>
      </c>
      <c r="AA3" t="s">
        <v>38355</v>
      </c>
      <c r="AC3" s="76" t="s">
        <v>25963</v>
      </c>
      <c r="AE3" s="76" t="s">
        <v>26009</v>
      </c>
      <c r="AG3" s="80" t="s">
        <v>26045</v>
      </c>
      <c r="AM3" s="82" t="s">
        <v>76</v>
      </c>
      <c r="AN3" s="82" t="s">
        <v>26199</v>
      </c>
      <c r="AO3" s="84">
        <v>3</v>
      </c>
      <c r="AP3" s="85">
        <v>2</v>
      </c>
      <c r="AQ3" s="82" t="s">
        <v>28876</v>
      </c>
      <c r="AR3" s="82" t="s">
        <v>26197</v>
      </c>
      <c r="AS3" s="82" t="s">
        <v>25808</v>
      </c>
      <c r="AT3" s="82" t="s">
        <v>28971</v>
      </c>
      <c r="AU3" s="82" t="s">
        <v>28972</v>
      </c>
      <c r="AV3" s="86">
        <v>5110002</v>
      </c>
      <c r="AW3" s="82" t="s">
        <v>26335</v>
      </c>
      <c r="AX3" s="82">
        <v>4</v>
      </c>
      <c r="AY3" s="82"/>
      <c r="AZ3" s="70" t="s">
        <v>27411</v>
      </c>
      <c r="BA3" s="70" t="s">
        <v>26082</v>
      </c>
      <c r="BB3" s="76">
        <v>2011</v>
      </c>
      <c r="BC3" s="76" t="s">
        <v>630</v>
      </c>
      <c r="BE3" s="76" t="s">
        <v>25812</v>
      </c>
      <c r="BF3" s="76" t="s">
        <v>26199</v>
      </c>
      <c r="BH3" s="83">
        <v>18</v>
      </c>
      <c r="BI3" s="83">
        <v>8</v>
      </c>
      <c r="BJ3" s="76">
        <v>2</v>
      </c>
      <c r="BL3" t="s">
        <v>36839</v>
      </c>
      <c r="BM3" t="s">
        <v>36840</v>
      </c>
      <c r="BN3" t="s">
        <v>36839</v>
      </c>
      <c r="BP3" t="s">
        <v>25812</v>
      </c>
      <c r="BQ3"/>
    </row>
    <row r="4" spans="1:70" ht="29" x14ac:dyDescent="0.35">
      <c r="A4" s="79" t="s">
        <v>25765</v>
      </c>
      <c r="B4" s="79" t="s">
        <v>25766</v>
      </c>
      <c r="C4" s="42" t="s">
        <v>25816</v>
      </c>
      <c r="E4" s="76" t="s">
        <v>25775</v>
      </c>
      <c r="F4" s="76" t="s">
        <v>37731</v>
      </c>
      <c r="H4" s="76" t="s">
        <v>25806</v>
      </c>
      <c r="I4" s="76" t="s">
        <v>25770</v>
      </c>
      <c r="J4" s="76" t="s">
        <v>25811</v>
      </c>
      <c r="K4" s="76" t="s">
        <v>25813</v>
      </c>
      <c r="L4" s="76" t="s">
        <v>25814</v>
      </c>
      <c r="M4" s="76" t="s">
        <v>26022</v>
      </c>
      <c r="N4" s="76" t="s">
        <v>26027</v>
      </c>
      <c r="O4" s="76" t="s">
        <v>25899</v>
      </c>
      <c r="P4" s="77" t="s">
        <v>38234</v>
      </c>
      <c r="Q4" s="76" t="s">
        <v>25819</v>
      </c>
      <c r="R4" s="77" t="s">
        <v>38254</v>
      </c>
      <c r="S4" s="77" t="s">
        <v>38262</v>
      </c>
      <c r="T4" s="77" t="s">
        <v>38268</v>
      </c>
      <c r="U4" s="76" t="s">
        <v>25814</v>
      </c>
      <c r="V4" s="77" t="s">
        <v>25815</v>
      </c>
      <c r="W4" s="77" t="s">
        <v>38275</v>
      </c>
      <c r="X4" s="77" t="s">
        <v>38280</v>
      </c>
      <c r="Y4" s="76" t="s">
        <v>38291</v>
      </c>
      <c r="Z4" s="77" t="s">
        <v>38236</v>
      </c>
      <c r="AA4" t="s">
        <v>25833</v>
      </c>
      <c r="AE4" s="76" t="s">
        <v>26010</v>
      </c>
      <c r="AG4" s="80" t="s">
        <v>26046</v>
      </c>
      <c r="AM4" s="82" t="s">
        <v>121</v>
      </c>
      <c r="AN4" s="82" t="s">
        <v>26199</v>
      </c>
      <c r="AO4" s="84">
        <v>5</v>
      </c>
      <c r="AP4" s="85">
        <v>3</v>
      </c>
      <c r="AQ4" s="82" t="s">
        <v>28877</v>
      </c>
      <c r="AR4" s="82" t="s">
        <v>26197</v>
      </c>
      <c r="AS4" s="82" t="s">
        <v>25816</v>
      </c>
      <c r="AT4" s="82" t="s">
        <v>28973</v>
      </c>
      <c r="AU4" s="82" t="s">
        <v>28974</v>
      </c>
      <c r="AV4" s="86">
        <v>5130101</v>
      </c>
      <c r="AW4" s="82" t="s">
        <v>26260</v>
      </c>
      <c r="AX4" s="82">
        <v>4</v>
      </c>
      <c r="AY4" s="82"/>
      <c r="AZ4" s="70" t="s">
        <v>27411</v>
      </c>
      <c r="BA4" s="70" t="s">
        <v>26083</v>
      </c>
      <c r="BB4" s="76">
        <v>2006</v>
      </c>
      <c r="BE4" s="76" t="s">
        <v>25816</v>
      </c>
      <c r="BF4" s="76" t="s">
        <v>26199</v>
      </c>
      <c r="BH4" s="83">
        <v>17</v>
      </c>
      <c r="BI4" s="83">
        <v>7</v>
      </c>
      <c r="BJ4" s="76">
        <v>3</v>
      </c>
      <c r="BL4" t="s">
        <v>25833</v>
      </c>
      <c r="BM4" t="s">
        <v>29444</v>
      </c>
      <c r="BN4" t="s">
        <v>25833</v>
      </c>
      <c r="BP4" t="s">
        <v>25816</v>
      </c>
      <c r="BQ4"/>
    </row>
    <row r="5" spans="1:70" ht="29" x14ac:dyDescent="0.35">
      <c r="A5" s="79" t="s">
        <v>25737</v>
      </c>
      <c r="B5" s="79" t="s">
        <v>25738</v>
      </c>
      <c r="C5" s="42" t="s">
        <v>25821</v>
      </c>
      <c r="E5" s="76" t="s">
        <v>25770</v>
      </c>
      <c r="F5" s="76" t="s">
        <v>37732</v>
      </c>
      <c r="H5" s="76" t="s">
        <v>25811</v>
      </c>
      <c r="I5" s="76" t="s">
        <v>25776</v>
      </c>
      <c r="J5" s="76" t="s">
        <v>25817</v>
      </c>
      <c r="L5" s="76" t="s">
        <v>25818</v>
      </c>
      <c r="M5" s="76" t="s">
        <v>26023</v>
      </c>
      <c r="P5" s="77" t="s">
        <v>38235</v>
      </c>
      <c r="Q5" s="76" t="s">
        <v>25824</v>
      </c>
      <c r="R5" s="77" t="s">
        <v>38255</v>
      </c>
      <c r="S5" s="77" t="s">
        <v>38263</v>
      </c>
      <c r="T5" s="77" t="s">
        <v>37718</v>
      </c>
      <c r="U5" s="76" t="s">
        <v>25820</v>
      </c>
      <c r="W5" s="77" t="s">
        <v>38276</v>
      </c>
      <c r="X5" s="77" t="s">
        <v>38281</v>
      </c>
      <c r="Y5" s="76" t="s">
        <v>38252</v>
      </c>
      <c r="Z5" s="77" t="s">
        <v>38300</v>
      </c>
      <c r="AA5" t="s">
        <v>25834</v>
      </c>
      <c r="AE5" s="76" t="s">
        <v>26011</v>
      </c>
      <c r="AG5" s="80" t="s">
        <v>26047</v>
      </c>
      <c r="AM5" s="82" t="s">
        <v>249</v>
      </c>
      <c r="AN5" s="82" t="s">
        <v>26199</v>
      </c>
      <c r="AO5" s="84">
        <v>7</v>
      </c>
      <c r="AP5" s="85">
        <v>4</v>
      </c>
      <c r="AQ5" s="82" t="s">
        <v>28878</v>
      </c>
      <c r="AR5" s="82" t="s">
        <v>26197</v>
      </c>
      <c r="AS5" s="82" t="s">
        <v>25802</v>
      </c>
      <c r="AT5" s="99" t="s">
        <v>28975</v>
      </c>
      <c r="AU5" s="82" t="s">
        <v>28976</v>
      </c>
      <c r="AV5" s="86">
        <v>5130103</v>
      </c>
      <c r="AW5" s="82" t="s">
        <v>26878</v>
      </c>
      <c r="AX5" s="82">
        <v>4</v>
      </c>
      <c r="AY5" s="82"/>
      <c r="AZ5" s="70" t="s">
        <v>29042</v>
      </c>
      <c r="BA5" s="70" t="s">
        <v>26084</v>
      </c>
      <c r="BB5" s="76">
        <v>2003</v>
      </c>
      <c r="BE5" s="76" t="s">
        <v>25821</v>
      </c>
      <c r="BF5" s="76" t="s">
        <v>26204</v>
      </c>
      <c r="BH5" s="83">
        <v>16</v>
      </c>
      <c r="BI5" s="83">
        <v>6</v>
      </c>
      <c r="BJ5" s="76">
        <v>4</v>
      </c>
      <c r="BL5" t="s">
        <v>25835</v>
      </c>
      <c r="BM5" t="s">
        <v>29446</v>
      </c>
      <c r="BN5" t="s">
        <v>25835</v>
      </c>
      <c r="BP5" t="s">
        <v>25821</v>
      </c>
      <c r="BQ5"/>
    </row>
    <row r="6" spans="1:70" ht="29" x14ac:dyDescent="0.35">
      <c r="A6" s="96" t="s">
        <v>34402</v>
      </c>
      <c r="B6" s="96" t="s">
        <v>34403</v>
      </c>
      <c r="C6" s="42" t="s">
        <v>25825</v>
      </c>
      <c r="E6" s="76" t="s">
        <v>25822</v>
      </c>
      <c r="F6" s="76" t="s">
        <v>37733</v>
      </c>
      <c r="H6" s="76" t="s">
        <v>25814</v>
      </c>
      <c r="I6" s="76" t="s">
        <v>25822</v>
      </c>
      <c r="J6" s="76" t="s">
        <v>25823</v>
      </c>
      <c r="P6" s="77" t="s">
        <v>38236</v>
      </c>
      <c r="R6" s="77" t="s">
        <v>38256</v>
      </c>
      <c r="S6" s="77" t="s">
        <v>38264</v>
      </c>
      <c r="W6" s="77" t="s">
        <v>38277</v>
      </c>
      <c r="X6" s="77" t="s">
        <v>38282</v>
      </c>
      <c r="Y6" s="76" t="s">
        <v>38292</v>
      </c>
      <c r="Z6" s="77" t="s">
        <v>38238</v>
      </c>
      <c r="AA6" t="s">
        <v>25835</v>
      </c>
      <c r="AE6" s="76" t="s">
        <v>26012</v>
      </c>
      <c r="AG6" s="80" t="s">
        <v>26048</v>
      </c>
      <c r="AM6" s="82" t="s">
        <v>15</v>
      </c>
      <c r="AN6" s="82" t="s">
        <v>26204</v>
      </c>
      <c r="AO6" s="84">
        <v>9</v>
      </c>
      <c r="AP6" s="85">
        <v>5</v>
      </c>
      <c r="AQ6" s="82" t="s">
        <v>28879</v>
      </c>
      <c r="AR6" s="82" t="s">
        <v>26197</v>
      </c>
      <c r="AS6" s="82" t="s">
        <v>25825</v>
      </c>
      <c r="AT6" s="99" t="s">
        <v>28977</v>
      </c>
      <c r="AU6" s="82" t="s">
        <v>28978</v>
      </c>
      <c r="AV6" s="86">
        <v>5130104</v>
      </c>
      <c r="AW6" s="82" t="s">
        <v>26325</v>
      </c>
      <c r="AX6" s="82">
        <v>4</v>
      </c>
      <c r="AY6" s="82"/>
      <c r="AZ6" s="70" t="s">
        <v>29043</v>
      </c>
      <c r="BA6" s="70" t="s">
        <v>26085</v>
      </c>
      <c r="BE6" s="76" t="s">
        <v>25825</v>
      </c>
      <c r="BF6" s="76" t="s">
        <v>26204</v>
      </c>
      <c r="BH6" s="83">
        <v>15</v>
      </c>
      <c r="BI6" s="83">
        <v>5</v>
      </c>
      <c r="BJ6" s="76">
        <v>5</v>
      </c>
      <c r="BL6" t="s">
        <v>38355</v>
      </c>
      <c r="BM6" t="s">
        <v>38331</v>
      </c>
      <c r="BN6" t="s">
        <v>38355</v>
      </c>
      <c r="BP6" t="s">
        <v>25825</v>
      </c>
      <c r="BQ6"/>
    </row>
    <row r="7" spans="1:70" x14ac:dyDescent="0.35">
      <c r="A7" s="96" t="s">
        <v>34406</v>
      </c>
      <c r="B7" s="96" t="s">
        <v>34407</v>
      </c>
      <c r="C7" s="42" t="s">
        <v>25828</v>
      </c>
      <c r="F7" s="76" t="s">
        <v>37734</v>
      </c>
      <c r="H7" s="76" t="s">
        <v>25826</v>
      </c>
      <c r="I7" s="76" t="s">
        <v>25827</v>
      </c>
      <c r="P7" s="77" t="s">
        <v>38237</v>
      </c>
      <c r="R7" s="77" t="s">
        <v>38257</v>
      </c>
      <c r="S7" s="77" t="s">
        <v>38265</v>
      </c>
      <c r="X7" s="77" t="s">
        <v>38283</v>
      </c>
      <c r="Y7" s="76" t="s">
        <v>38293</v>
      </c>
      <c r="Z7" s="77" t="s">
        <v>38240</v>
      </c>
      <c r="AA7" t="s">
        <v>38356</v>
      </c>
      <c r="AE7" s="76" t="s">
        <v>26013</v>
      </c>
      <c r="AG7" s="80" t="s">
        <v>26049</v>
      </c>
      <c r="AM7" s="82" t="s">
        <v>285</v>
      </c>
      <c r="AN7" s="82" t="s">
        <v>26204</v>
      </c>
      <c r="AO7" s="84">
        <v>11</v>
      </c>
      <c r="AP7" s="85">
        <v>6</v>
      </c>
      <c r="AQ7" s="82" t="s">
        <v>26005</v>
      </c>
      <c r="AR7" s="82" t="s">
        <v>26197</v>
      </c>
      <c r="AS7" s="82" t="s">
        <v>25802</v>
      </c>
      <c r="AT7" s="99" t="s">
        <v>28979</v>
      </c>
      <c r="AU7" s="82" t="s">
        <v>28980</v>
      </c>
      <c r="AV7" s="86">
        <v>5130105</v>
      </c>
      <c r="AW7" s="82" t="s">
        <v>26248</v>
      </c>
      <c r="AX7" s="82">
        <v>4</v>
      </c>
      <c r="AY7" s="82"/>
      <c r="AZ7" s="70" t="s">
        <v>29043</v>
      </c>
      <c r="BA7" s="70" t="s">
        <v>26086</v>
      </c>
      <c r="BE7" s="76" t="s">
        <v>25828</v>
      </c>
      <c r="BF7" s="76" t="s">
        <v>26199</v>
      </c>
      <c r="BH7" s="83">
        <v>14</v>
      </c>
      <c r="BI7" s="83">
        <v>4</v>
      </c>
      <c r="BL7" t="s">
        <v>38356</v>
      </c>
      <c r="BM7" t="s">
        <v>38332</v>
      </c>
      <c r="BN7" t="s">
        <v>38356</v>
      </c>
      <c r="BP7" t="s">
        <v>25828</v>
      </c>
      <c r="BQ7"/>
    </row>
    <row r="8" spans="1:70" x14ac:dyDescent="0.35">
      <c r="A8" s="79" t="s">
        <v>25760</v>
      </c>
      <c r="B8" s="79" t="s">
        <v>25761</v>
      </c>
      <c r="C8" s="42" t="s">
        <v>25829</v>
      </c>
      <c r="F8" s="76" t="s">
        <v>37735</v>
      </c>
      <c r="H8" s="76" t="s">
        <v>25823</v>
      </c>
      <c r="P8" s="77" t="s">
        <v>38238</v>
      </c>
      <c r="R8" s="77" t="s">
        <v>38258</v>
      </c>
      <c r="X8" s="77" t="s">
        <v>38284</v>
      </c>
      <c r="Y8" s="76" t="s">
        <v>38294</v>
      </c>
      <c r="Z8" s="77" t="s">
        <v>38241</v>
      </c>
      <c r="AA8" t="s">
        <v>38357</v>
      </c>
      <c r="AE8" s="76" t="s">
        <v>26014</v>
      </c>
      <c r="AG8" s="80" t="s">
        <v>26050</v>
      </c>
      <c r="AM8" s="82" t="s">
        <v>1237</v>
      </c>
      <c r="AN8" s="82" t="s">
        <v>26204</v>
      </c>
      <c r="AO8" s="84">
        <v>13</v>
      </c>
      <c r="AP8" s="85">
        <v>7</v>
      </c>
      <c r="AQ8" s="82" t="s">
        <v>28880</v>
      </c>
      <c r="AR8" s="82" t="s">
        <v>26197</v>
      </c>
      <c r="AS8" s="82" t="s">
        <v>25825</v>
      </c>
      <c r="AT8" s="99" t="s">
        <v>28981</v>
      </c>
      <c r="AU8" s="82" t="s">
        <v>28982</v>
      </c>
      <c r="AV8" s="86">
        <v>5130106</v>
      </c>
      <c r="AW8" s="82" t="s">
        <v>26340</v>
      </c>
      <c r="AX8" s="82">
        <v>5</v>
      </c>
      <c r="AY8" s="82"/>
      <c r="AZ8" s="70" t="s">
        <v>29043</v>
      </c>
      <c r="BA8" s="82" t="s">
        <v>26087</v>
      </c>
      <c r="BE8" s="76" t="s">
        <v>25829</v>
      </c>
      <c r="BF8" s="76" t="s">
        <v>26199</v>
      </c>
      <c r="BH8" s="83">
        <v>13</v>
      </c>
      <c r="BI8" s="83">
        <v>3</v>
      </c>
      <c r="BL8" t="s">
        <v>38357</v>
      </c>
      <c r="BM8" t="s">
        <v>38333</v>
      </c>
      <c r="BN8" t="s">
        <v>38357</v>
      </c>
      <c r="BP8" t="s">
        <v>25829</v>
      </c>
      <c r="BQ8"/>
    </row>
    <row r="9" spans="1:70" ht="29" x14ac:dyDescent="0.35">
      <c r="A9" s="79" t="s">
        <v>25767</v>
      </c>
      <c r="B9" s="79" t="s">
        <v>25768</v>
      </c>
      <c r="C9" s="42" t="s">
        <v>25830</v>
      </c>
      <c r="F9" s="76" t="s">
        <v>37736</v>
      </c>
      <c r="P9" s="77" t="s">
        <v>38239</v>
      </c>
      <c r="R9" s="77" t="s">
        <v>38259</v>
      </c>
      <c r="X9" s="77" t="s">
        <v>38285</v>
      </c>
      <c r="Y9" s="76" t="s">
        <v>38295</v>
      </c>
      <c r="Z9" s="77" t="s">
        <v>38242</v>
      </c>
      <c r="AA9" t="s">
        <v>36839</v>
      </c>
      <c r="AG9" s="80" t="s">
        <v>26051</v>
      </c>
      <c r="AM9" s="82" t="s">
        <v>2030</v>
      </c>
      <c r="AN9" s="82" t="s">
        <v>26199</v>
      </c>
      <c r="AO9" s="84">
        <v>15</v>
      </c>
      <c r="AP9" s="85">
        <v>8</v>
      </c>
      <c r="AQ9" s="82" t="s">
        <v>28881</v>
      </c>
      <c r="AR9" s="82" t="s">
        <v>26197</v>
      </c>
      <c r="AS9" s="82" t="s">
        <v>25812</v>
      </c>
      <c r="AT9" s="99" t="s">
        <v>28983</v>
      </c>
      <c r="AU9" s="82" t="s">
        <v>28984</v>
      </c>
      <c r="AV9" s="86">
        <v>5130107</v>
      </c>
      <c r="AW9" s="82" t="s">
        <v>26290</v>
      </c>
      <c r="AX9" s="82">
        <v>3</v>
      </c>
      <c r="AY9" s="82"/>
      <c r="AZ9" s="82" t="s">
        <v>29044</v>
      </c>
      <c r="BA9" s="70" t="s">
        <v>26085</v>
      </c>
      <c r="BE9" s="76" t="s">
        <v>25830</v>
      </c>
      <c r="BF9" s="76" t="s">
        <v>26204</v>
      </c>
      <c r="BH9" s="83">
        <v>12</v>
      </c>
      <c r="BI9" s="83">
        <v>2</v>
      </c>
      <c r="BL9" t="s">
        <v>36405</v>
      </c>
      <c r="BM9" t="s">
        <v>36406</v>
      </c>
      <c r="BN9" t="s">
        <v>36405</v>
      </c>
      <c r="BP9" s="76" t="s">
        <v>25830</v>
      </c>
    </row>
    <row r="10" spans="1:70" x14ac:dyDescent="0.35">
      <c r="A10" s="79" t="s">
        <v>26127</v>
      </c>
      <c r="B10" s="79" t="s">
        <v>26126</v>
      </c>
      <c r="C10" s="42" t="s">
        <v>25771</v>
      </c>
      <c r="F10" s="76" t="s">
        <v>37737</v>
      </c>
      <c r="P10" s="77" t="s">
        <v>38240</v>
      </c>
      <c r="X10" s="77" t="s">
        <v>38286</v>
      </c>
      <c r="Y10" s="76" t="s">
        <v>38296</v>
      </c>
      <c r="Z10" s="77" t="s">
        <v>38243</v>
      </c>
      <c r="AA10" t="s">
        <v>25836</v>
      </c>
      <c r="AG10" s="80" t="s">
        <v>26052</v>
      </c>
      <c r="AM10" s="82" t="s">
        <v>104</v>
      </c>
      <c r="AN10" s="82" t="s">
        <v>26199</v>
      </c>
      <c r="AO10" s="84">
        <v>17</v>
      </c>
      <c r="AP10" s="85">
        <v>9</v>
      </c>
      <c r="AQ10" s="82" t="s">
        <v>28882</v>
      </c>
      <c r="AR10" s="82" t="s">
        <v>26197</v>
      </c>
      <c r="AS10" s="82" t="s">
        <v>25816</v>
      </c>
      <c r="AT10" s="99" t="s">
        <v>28985</v>
      </c>
      <c r="AU10" s="82" t="s">
        <v>28986</v>
      </c>
      <c r="AV10" s="86">
        <v>5130108</v>
      </c>
      <c r="AW10" s="82" t="s">
        <v>3589</v>
      </c>
      <c r="AX10" s="82">
        <v>2</v>
      </c>
      <c r="AY10" s="82"/>
      <c r="AZ10" s="82" t="s">
        <v>29044</v>
      </c>
      <c r="BA10" s="70" t="s">
        <v>26086</v>
      </c>
      <c r="BE10" s="76" t="s">
        <v>25771</v>
      </c>
      <c r="BF10" s="76" t="s">
        <v>26199</v>
      </c>
      <c r="BH10" s="83">
        <v>11</v>
      </c>
      <c r="BI10" s="83">
        <v>1</v>
      </c>
      <c r="BL10" t="s">
        <v>25836</v>
      </c>
      <c r="BM10" t="s">
        <v>29447</v>
      </c>
      <c r="BN10" t="s">
        <v>25836</v>
      </c>
    </row>
    <row r="11" spans="1:70" x14ac:dyDescent="0.35">
      <c r="A11" s="79" t="s">
        <v>25847</v>
      </c>
      <c r="B11" s="79" t="s">
        <v>26128</v>
      </c>
      <c r="C11" s="42" t="s">
        <v>25872</v>
      </c>
      <c r="F11" s="76" t="s">
        <v>25831</v>
      </c>
      <c r="P11" s="77" t="s">
        <v>38241</v>
      </c>
      <c r="X11" s="77" t="s">
        <v>38287</v>
      </c>
      <c r="Z11" s="77" t="s">
        <v>38244</v>
      </c>
      <c r="AA11" t="s">
        <v>25837</v>
      </c>
      <c r="AM11" s="82" t="s">
        <v>442</v>
      </c>
      <c r="AN11" s="82" t="s">
        <v>26204</v>
      </c>
      <c r="AO11" s="84">
        <v>19</v>
      </c>
      <c r="AP11" s="85">
        <v>10</v>
      </c>
      <c r="AQ11" s="82" t="s">
        <v>28883</v>
      </c>
      <c r="AR11" s="82" t="s">
        <v>26197</v>
      </c>
      <c r="AS11" s="82" t="s">
        <v>25821</v>
      </c>
      <c r="AT11" s="99" t="s">
        <v>28987</v>
      </c>
      <c r="AU11" s="82" t="s">
        <v>28988</v>
      </c>
      <c r="AV11" s="86">
        <v>5130201</v>
      </c>
      <c r="AW11" s="82" t="s">
        <v>26295</v>
      </c>
      <c r="AX11" s="82">
        <v>4</v>
      </c>
      <c r="AY11" s="82"/>
      <c r="AZ11" s="82" t="s">
        <v>29044</v>
      </c>
      <c r="BA11" s="82" t="s">
        <v>26087</v>
      </c>
      <c r="BE11" s="76" t="s">
        <v>36404</v>
      </c>
      <c r="BF11" s="76" t="s">
        <v>26199</v>
      </c>
      <c r="BH11" s="83">
        <v>10</v>
      </c>
      <c r="BI11" s="83">
        <v>0</v>
      </c>
      <c r="BL11" t="s">
        <v>37683</v>
      </c>
      <c r="BM11" t="s">
        <v>37684</v>
      </c>
      <c r="BN11" t="s">
        <v>37683</v>
      </c>
    </row>
    <row r="12" spans="1:70" x14ac:dyDescent="0.35">
      <c r="A12" s="96" t="s">
        <v>25885</v>
      </c>
      <c r="B12" s="96" t="s">
        <v>26141</v>
      </c>
      <c r="C12" s="42" t="s">
        <v>29437</v>
      </c>
      <c r="F12" s="76" t="s">
        <v>25827</v>
      </c>
      <c r="P12" s="77" t="s">
        <v>38242</v>
      </c>
      <c r="X12" s="77" t="s">
        <v>25827</v>
      </c>
      <c r="Z12" s="77" t="s">
        <v>38301</v>
      </c>
      <c r="AA12" t="s">
        <v>25838</v>
      </c>
      <c r="AM12" s="82" t="s">
        <v>690</v>
      </c>
      <c r="AN12" s="82" t="s">
        <v>26199</v>
      </c>
      <c r="AO12" s="84">
        <v>21</v>
      </c>
      <c r="AP12" s="85">
        <v>11</v>
      </c>
      <c r="AQ12" s="82" t="s">
        <v>28884</v>
      </c>
      <c r="AR12" s="82" t="s">
        <v>26197</v>
      </c>
      <c r="AS12" s="82" t="s">
        <v>25829</v>
      </c>
      <c r="AT12" s="99" t="s">
        <v>28989</v>
      </c>
      <c r="AU12" s="82" t="s">
        <v>28990</v>
      </c>
      <c r="AV12" s="86">
        <v>5130202</v>
      </c>
      <c r="AW12" s="82" t="s">
        <v>26254</v>
      </c>
      <c r="AX12" s="82">
        <v>5</v>
      </c>
      <c r="AY12" s="82"/>
      <c r="BH12" s="83">
        <v>9</v>
      </c>
      <c r="BL12" t="s">
        <v>25837</v>
      </c>
      <c r="BM12" t="s">
        <v>29448</v>
      </c>
      <c r="BN12" t="s">
        <v>25837</v>
      </c>
    </row>
    <row r="13" spans="1:70" x14ac:dyDescent="0.35">
      <c r="A13" s="79" t="s">
        <v>25890</v>
      </c>
      <c r="B13" s="79" t="s">
        <v>26144</v>
      </c>
      <c r="P13" s="77" t="s">
        <v>38243</v>
      </c>
      <c r="Z13" s="77" t="s">
        <v>38245</v>
      </c>
      <c r="AA13" t="s">
        <v>37683</v>
      </c>
      <c r="AM13" s="82" t="s">
        <v>4536</v>
      </c>
      <c r="AN13" s="82" t="s">
        <v>26199</v>
      </c>
      <c r="AO13" s="84">
        <v>23</v>
      </c>
      <c r="AP13" s="85">
        <v>12</v>
      </c>
      <c r="AQ13" s="82" t="s">
        <v>28885</v>
      </c>
      <c r="AR13" s="82" t="s">
        <v>26197</v>
      </c>
      <c r="AS13" s="82" t="s">
        <v>25816</v>
      </c>
      <c r="AT13" s="99" t="s">
        <v>28991</v>
      </c>
      <c r="AU13" s="82" t="s">
        <v>28992</v>
      </c>
      <c r="AV13" s="86">
        <v>5130203</v>
      </c>
      <c r="AW13" s="82" t="s">
        <v>26226</v>
      </c>
      <c r="AX13" s="82">
        <v>2</v>
      </c>
      <c r="AY13" s="82"/>
      <c r="BH13" s="83">
        <v>8</v>
      </c>
      <c r="BL13" t="s">
        <v>25838</v>
      </c>
      <c r="BM13" t="s">
        <v>29449</v>
      </c>
      <c r="BN13" t="s">
        <v>25838</v>
      </c>
    </row>
    <row r="14" spans="1:70" x14ac:dyDescent="0.35">
      <c r="A14" s="79" t="s">
        <v>25744</v>
      </c>
      <c r="B14" s="79" t="s">
        <v>25745</v>
      </c>
      <c r="P14" s="77" t="s">
        <v>38244</v>
      </c>
      <c r="Z14" s="77" t="s">
        <v>38246</v>
      </c>
      <c r="AA14" t="s">
        <v>36841</v>
      </c>
      <c r="AM14" s="82" t="s">
        <v>398</v>
      </c>
      <c r="AN14" s="82" t="s">
        <v>26204</v>
      </c>
      <c r="AO14" s="84">
        <v>25</v>
      </c>
      <c r="AP14" s="85">
        <v>13</v>
      </c>
      <c r="AQ14" s="82" t="s">
        <v>28886</v>
      </c>
      <c r="AR14" s="82" t="s">
        <v>26197</v>
      </c>
      <c r="AS14" s="82" t="s">
        <v>25825</v>
      </c>
      <c r="AT14" s="99" t="s">
        <v>44</v>
      </c>
      <c r="AU14" s="82" t="s">
        <v>28993</v>
      </c>
      <c r="AV14" s="86">
        <v>5130204</v>
      </c>
      <c r="AW14" s="82" t="s">
        <v>26205</v>
      </c>
      <c r="AX14" s="82">
        <v>1</v>
      </c>
      <c r="AY14" s="82"/>
      <c r="BH14" s="83">
        <v>7</v>
      </c>
      <c r="BL14" t="s">
        <v>25834</v>
      </c>
      <c r="BM14" t="s">
        <v>29445</v>
      </c>
      <c r="BN14" t="s">
        <v>25834</v>
      </c>
    </row>
    <row r="15" spans="1:70" x14ac:dyDescent="0.35">
      <c r="A15" s="79" t="s">
        <v>25763</v>
      </c>
      <c r="B15" s="79" t="s">
        <v>25764</v>
      </c>
      <c r="P15" s="77" t="s">
        <v>38245</v>
      </c>
      <c r="Z15" s="77" t="s">
        <v>38247</v>
      </c>
      <c r="AA15" t="s">
        <v>25839</v>
      </c>
      <c r="AM15" s="82" t="s">
        <v>235</v>
      </c>
      <c r="AN15" s="82" t="s">
        <v>26199</v>
      </c>
      <c r="AO15" s="84">
        <v>27</v>
      </c>
      <c r="AP15" s="85">
        <v>14</v>
      </c>
      <c r="AQ15" s="82" t="s">
        <v>28887</v>
      </c>
      <c r="AR15" s="82" t="s">
        <v>26197</v>
      </c>
      <c r="AS15" s="82" t="s">
        <v>25812</v>
      </c>
      <c r="AT15" s="99" t="s">
        <v>28994</v>
      </c>
      <c r="AU15" s="82" t="s">
        <v>28995</v>
      </c>
      <c r="AV15" s="86">
        <v>5130205</v>
      </c>
      <c r="AW15" s="82" t="s">
        <v>26208</v>
      </c>
      <c r="AX15" s="82">
        <v>5</v>
      </c>
      <c r="AY15" s="82"/>
      <c r="BH15" s="83">
        <v>6</v>
      </c>
      <c r="BL15" t="s">
        <v>38354</v>
      </c>
      <c r="BM15" t="s">
        <v>38330</v>
      </c>
      <c r="BN15" t="s">
        <v>38354</v>
      </c>
    </row>
    <row r="16" spans="1:70" x14ac:dyDescent="0.35">
      <c r="A16" s="79" t="s">
        <v>25746</v>
      </c>
      <c r="B16" s="79" t="s">
        <v>25747</v>
      </c>
      <c r="P16" s="77" t="s">
        <v>38246</v>
      </c>
      <c r="Z16" s="77" t="s">
        <v>38302</v>
      </c>
      <c r="AA16" t="s">
        <v>36405</v>
      </c>
      <c r="AM16" s="82" t="s">
        <v>346</v>
      </c>
      <c r="AN16" s="82" t="s">
        <v>26204</v>
      </c>
      <c r="AO16" s="84">
        <v>29</v>
      </c>
      <c r="AP16" s="85">
        <v>15</v>
      </c>
      <c r="AQ16" s="82" t="s">
        <v>28888</v>
      </c>
      <c r="AR16" s="82" t="s">
        <v>26197</v>
      </c>
      <c r="AS16" s="82" t="s">
        <v>25825</v>
      </c>
      <c r="AT16" s="99" t="s">
        <v>28996</v>
      </c>
      <c r="AU16" s="82" t="s">
        <v>28997</v>
      </c>
      <c r="AV16" s="86">
        <v>5130206</v>
      </c>
      <c r="AW16" s="82" t="s">
        <v>26250</v>
      </c>
      <c r="AX16" s="82">
        <v>4</v>
      </c>
      <c r="AY16" s="82"/>
      <c r="BH16" s="83">
        <v>5</v>
      </c>
      <c r="BL16" t="s">
        <v>36841</v>
      </c>
      <c r="BM16" t="s">
        <v>36842</v>
      </c>
      <c r="BN16" t="s">
        <v>36841</v>
      </c>
    </row>
    <row r="17" spans="1:66" x14ac:dyDescent="0.35">
      <c r="A17" s="79" t="s">
        <v>26138</v>
      </c>
      <c r="B17" s="79" t="s">
        <v>26137</v>
      </c>
      <c r="P17" s="77" t="s">
        <v>38247</v>
      </c>
      <c r="Z17" s="77" t="s">
        <v>38249</v>
      </c>
      <c r="AA17" t="s">
        <v>38358</v>
      </c>
      <c r="AM17" s="82" t="s">
        <v>545</v>
      </c>
      <c r="AN17" s="82" t="s">
        <v>26199</v>
      </c>
      <c r="AO17" s="84">
        <v>31</v>
      </c>
      <c r="AP17" s="85">
        <v>16</v>
      </c>
      <c r="AQ17" s="82" t="s">
        <v>28889</v>
      </c>
      <c r="AR17" s="82" t="s">
        <v>26197</v>
      </c>
      <c r="AS17" s="82" t="s">
        <v>25808</v>
      </c>
      <c r="AT17" s="99" t="s">
        <v>28998</v>
      </c>
      <c r="AU17" s="82" t="s">
        <v>28999</v>
      </c>
      <c r="AV17" s="86">
        <v>6010101</v>
      </c>
      <c r="AW17" s="82" t="s">
        <v>28000</v>
      </c>
      <c r="AX17" s="82">
        <v>3</v>
      </c>
      <c r="AY17" s="82"/>
      <c r="BH17" s="83">
        <v>4</v>
      </c>
      <c r="BL17" t="s">
        <v>25839</v>
      </c>
      <c r="BM17" t="s">
        <v>25743</v>
      </c>
      <c r="BN17" t="s">
        <v>25839</v>
      </c>
    </row>
    <row r="18" spans="1:66" x14ac:dyDescent="0.35">
      <c r="A18" s="79" t="s">
        <v>26136</v>
      </c>
      <c r="B18" s="79" t="s">
        <v>26135</v>
      </c>
      <c r="P18" s="77" t="s">
        <v>38248</v>
      </c>
      <c r="Z18" s="77" t="s">
        <v>38303</v>
      </c>
      <c r="AA18" t="s">
        <v>38359</v>
      </c>
      <c r="AM18" s="82" t="s">
        <v>888</v>
      </c>
      <c r="AN18" s="82" t="s">
        <v>26199</v>
      </c>
      <c r="AO18" s="84">
        <v>33</v>
      </c>
      <c r="AP18" s="85">
        <v>17</v>
      </c>
      <c r="AQ18" s="82" t="s">
        <v>28890</v>
      </c>
      <c r="AR18" s="82" t="s">
        <v>26197</v>
      </c>
      <c r="AS18" s="82" t="s">
        <v>25816</v>
      </c>
      <c r="AT18" s="99" t="s">
        <v>29000</v>
      </c>
      <c r="AU18" s="82" t="s">
        <v>29001</v>
      </c>
      <c r="AV18" s="86">
        <v>6010102</v>
      </c>
      <c r="AW18" s="82" t="s">
        <v>29031</v>
      </c>
      <c r="AX18" s="82" t="s">
        <v>37720</v>
      </c>
      <c r="AY18" s="82" t="s">
        <v>29032</v>
      </c>
      <c r="BH18" s="83">
        <v>3</v>
      </c>
      <c r="BL18" t="s">
        <v>37747</v>
      </c>
      <c r="BM18" t="s">
        <v>37748</v>
      </c>
      <c r="BN18" t="s">
        <v>37747</v>
      </c>
    </row>
    <row r="19" spans="1:66" x14ac:dyDescent="0.35">
      <c r="A19" s="79" t="s">
        <v>26132</v>
      </c>
      <c r="B19" s="79" t="s">
        <v>26131</v>
      </c>
      <c r="P19" s="77" t="s">
        <v>38249</v>
      </c>
      <c r="Z19" s="77" t="s">
        <v>38251</v>
      </c>
      <c r="AA19" t="s">
        <v>25840</v>
      </c>
      <c r="AM19" s="82" t="s">
        <v>313</v>
      </c>
      <c r="AN19" s="82" t="s">
        <v>26199</v>
      </c>
      <c r="AO19" s="84">
        <v>35</v>
      </c>
      <c r="AP19" s="85">
        <v>18</v>
      </c>
      <c r="AQ19" s="82" t="s">
        <v>28891</v>
      </c>
      <c r="AR19" s="82" t="s">
        <v>26197</v>
      </c>
      <c r="AS19" s="82" t="s">
        <v>25812</v>
      </c>
      <c r="AT19" s="99" t="s">
        <v>29002</v>
      </c>
      <c r="AU19" s="82" t="s">
        <v>29003</v>
      </c>
      <c r="AV19" s="86">
        <v>6010102</v>
      </c>
      <c r="AW19" s="82" t="s">
        <v>29031</v>
      </c>
      <c r="AX19" s="82" t="s">
        <v>37720</v>
      </c>
      <c r="AY19" s="82" t="s">
        <v>29033</v>
      </c>
      <c r="BH19" s="83">
        <v>2</v>
      </c>
      <c r="BL19" t="s">
        <v>25840</v>
      </c>
      <c r="BM19" t="s">
        <v>29450</v>
      </c>
      <c r="BN19" t="s">
        <v>25840</v>
      </c>
    </row>
    <row r="20" spans="1:66" x14ac:dyDescent="0.35">
      <c r="A20" s="79" t="s">
        <v>26140</v>
      </c>
      <c r="B20" s="79" t="s">
        <v>26139</v>
      </c>
      <c r="P20" s="77" t="s">
        <v>38250</v>
      </c>
      <c r="Z20" s="77" t="s">
        <v>38304</v>
      </c>
      <c r="AA20" t="s">
        <v>36843</v>
      </c>
      <c r="AM20" s="82" t="s">
        <v>277</v>
      </c>
      <c r="AN20" s="82" t="s">
        <v>26199</v>
      </c>
      <c r="AO20" s="84">
        <v>37</v>
      </c>
      <c r="AP20" s="85">
        <v>19</v>
      </c>
      <c r="AQ20" s="82" t="s">
        <v>28892</v>
      </c>
      <c r="AR20" s="82" t="s">
        <v>26197</v>
      </c>
      <c r="AS20" s="82" t="s">
        <v>25829</v>
      </c>
      <c r="AT20" s="99" t="s">
        <v>29004</v>
      </c>
      <c r="AU20" s="82" t="s">
        <v>29005</v>
      </c>
      <c r="AV20" s="86">
        <v>6010103</v>
      </c>
      <c r="AW20" s="82" t="s">
        <v>26332</v>
      </c>
      <c r="AX20" s="82">
        <v>1</v>
      </c>
      <c r="AY20" s="82"/>
      <c r="BH20" s="83">
        <v>1</v>
      </c>
      <c r="BL20" t="s">
        <v>38359</v>
      </c>
      <c r="BM20" t="s">
        <v>38335</v>
      </c>
      <c r="BN20" t="s">
        <v>38359</v>
      </c>
    </row>
    <row r="21" spans="1:66" x14ac:dyDescent="0.35">
      <c r="A21" s="79" t="s">
        <v>25758</v>
      </c>
      <c r="B21" s="79" t="s">
        <v>25759</v>
      </c>
      <c r="P21" s="77" t="s">
        <v>38251</v>
      </c>
      <c r="Z21" s="76" t="s">
        <v>37718</v>
      </c>
      <c r="AA21" t="s">
        <v>36845</v>
      </c>
      <c r="AM21" s="82" t="s">
        <v>194</v>
      </c>
      <c r="AN21" s="82" t="s">
        <v>26199</v>
      </c>
      <c r="AO21" s="84">
        <v>39</v>
      </c>
      <c r="AP21" s="85">
        <v>20</v>
      </c>
      <c r="AQ21" s="82" t="s">
        <v>28893</v>
      </c>
      <c r="AR21" s="82" t="s">
        <v>26197</v>
      </c>
      <c r="AS21" s="82" t="s">
        <v>25816</v>
      </c>
      <c r="AT21" s="99" t="s">
        <v>29006</v>
      </c>
      <c r="AU21" s="82" t="s">
        <v>29007</v>
      </c>
      <c r="AV21" s="86">
        <v>6010104</v>
      </c>
      <c r="AW21" s="82" t="s">
        <v>18813</v>
      </c>
      <c r="AX21" s="82">
        <v>4</v>
      </c>
      <c r="AY21" s="82"/>
      <c r="BL21" t="s">
        <v>25842</v>
      </c>
      <c r="BM21" t="s">
        <v>29452</v>
      </c>
      <c r="BN21" t="s">
        <v>25842</v>
      </c>
    </row>
    <row r="22" spans="1:66" x14ac:dyDescent="0.35">
      <c r="A22" s="79" t="s">
        <v>25756</v>
      </c>
      <c r="B22" s="79" t="s">
        <v>25757</v>
      </c>
      <c r="P22" s="76" t="s">
        <v>37718</v>
      </c>
      <c r="AA22" t="s">
        <v>25841</v>
      </c>
      <c r="AM22" s="82" t="s">
        <v>4110</v>
      </c>
      <c r="AN22" s="82" t="s">
        <v>26199</v>
      </c>
      <c r="AO22" s="84">
        <v>41</v>
      </c>
      <c r="AP22" s="85">
        <v>21</v>
      </c>
      <c r="AQ22" s="82" t="s">
        <v>28894</v>
      </c>
      <c r="AR22" s="82" t="s">
        <v>26197</v>
      </c>
      <c r="AS22" s="82" t="s">
        <v>25812</v>
      </c>
      <c r="AT22" s="99" t="s">
        <v>29008</v>
      </c>
      <c r="AU22" s="82" t="s">
        <v>29009</v>
      </c>
      <c r="AV22" s="86">
        <v>6010105</v>
      </c>
      <c r="AW22" s="82" t="s">
        <v>26264</v>
      </c>
      <c r="AX22" s="82">
        <v>5</v>
      </c>
      <c r="AY22" s="82"/>
      <c r="BL22" t="s">
        <v>25841</v>
      </c>
      <c r="BM22" t="s">
        <v>29451</v>
      </c>
      <c r="BN22" t="s">
        <v>25841</v>
      </c>
    </row>
    <row r="23" spans="1:66" x14ac:dyDescent="0.35">
      <c r="A23" s="79" t="s">
        <v>26143</v>
      </c>
      <c r="B23" s="79" t="s">
        <v>26142</v>
      </c>
      <c r="AA23" t="s">
        <v>25842</v>
      </c>
      <c r="AM23" s="82" t="s">
        <v>19</v>
      </c>
      <c r="AN23" s="82" t="s">
        <v>26199</v>
      </c>
      <c r="AO23" s="84">
        <v>43</v>
      </c>
      <c r="AP23" s="85">
        <v>22</v>
      </c>
      <c r="AQ23" s="82" t="s">
        <v>28895</v>
      </c>
      <c r="AR23" s="82" t="s">
        <v>26197</v>
      </c>
      <c r="AS23" s="82" t="s">
        <v>25829</v>
      </c>
      <c r="AT23" s="99" t="s">
        <v>29010</v>
      </c>
      <c r="AU23" s="82" t="s">
        <v>29011</v>
      </c>
      <c r="AV23" s="86">
        <v>6010106</v>
      </c>
      <c r="AW23" s="82" t="s">
        <v>26799</v>
      </c>
      <c r="AX23" s="82">
        <v>5</v>
      </c>
      <c r="AY23" s="82"/>
      <c r="BL23" t="s">
        <v>36843</v>
      </c>
      <c r="BM23" t="s">
        <v>36844</v>
      </c>
      <c r="BN23" t="s">
        <v>36843</v>
      </c>
    </row>
    <row r="24" spans="1:66" x14ac:dyDescent="0.35">
      <c r="A24" s="79" t="s">
        <v>25741</v>
      </c>
      <c r="B24" s="79" t="s">
        <v>25742</v>
      </c>
      <c r="AA24" t="s">
        <v>37747</v>
      </c>
      <c r="AM24" s="82" t="s">
        <v>1463</v>
      </c>
      <c r="AN24" s="82" t="s">
        <v>26199</v>
      </c>
      <c r="AO24" s="84">
        <v>45</v>
      </c>
      <c r="AP24" s="85">
        <v>23</v>
      </c>
      <c r="AQ24" s="82" t="s">
        <v>28896</v>
      </c>
      <c r="AR24" s="82" t="s">
        <v>26197</v>
      </c>
      <c r="AS24" s="82" t="s">
        <v>25816</v>
      </c>
      <c r="AT24" s="99" t="s">
        <v>29012</v>
      </c>
      <c r="AU24" s="82" t="s">
        <v>29013</v>
      </c>
      <c r="AV24" s="86">
        <v>6010107</v>
      </c>
      <c r="AW24" s="82" t="s">
        <v>26308</v>
      </c>
      <c r="AX24" s="82">
        <v>5</v>
      </c>
      <c r="AY24" s="82"/>
      <c r="BL24" t="s">
        <v>43801</v>
      </c>
      <c r="BM24" t="s">
        <v>43802</v>
      </c>
      <c r="BN24" t="s">
        <v>43801</v>
      </c>
    </row>
    <row r="25" spans="1:66" x14ac:dyDescent="0.35">
      <c r="A25" s="79" t="s">
        <v>25752</v>
      </c>
      <c r="B25" s="79" t="s">
        <v>25753</v>
      </c>
      <c r="AA25" t="s">
        <v>29453</v>
      </c>
      <c r="AM25" s="82" t="s">
        <v>80</v>
      </c>
      <c r="AN25" s="82" t="s">
        <v>26199</v>
      </c>
      <c r="AO25" s="84">
        <v>47</v>
      </c>
      <c r="AP25" s="85">
        <v>24</v>
      </c>
      <c r="AQ25" s="82" t="s">
        <v>28897</v>
      </c>
      <c r="AR25" s="82" t="s">
        <v>26197</v>
      </c>
      <c r="AS25" s="82" t="s">
        <v>25828</v>
      </c>
      <c r="AT25" s="99" t="s">
        <v>29014</v>
      </c>
      <c r="AU25" s="82" t="s">
        <v>29015</v>
      </c>
      <c r="AV25" s="86">
        <v>6010108</v>
      </c>
      <c r="AW25" s="82" t="s">
        <v>26214</v>
      </c>
      <c r="AX25" s="82">
        <v>5</v>
      </c>
      <c r="AY25" s="82"/>
      <c r="BL25" t="s">
        <v>29456</v>
      </c>
      <c r="BM25" t="s">
        <v>29457</v>
      </c>
      <c r="BN25" t="s">
        <v>29456</v>
      </c>
    </row>
    <row r="26" spans="1:66" x14ac:dyDescent="0.35">
      <c r="A26" s="79" t="s">
        <v>26130</v>
      </c>
      <c r="B26" s="79" t="s">
        <v>26129</v>
      </c>
      <c r="AA26" t="s">
        <v>25843</v>
      </c>
      <c r="AM26" s="82" t="s">
        <v>814</v>
      </c>
      <c r="AN26" s="82" t="s">
        <v>26199</v>
      </c>
      <c r="AO26" s="84">
        <v>49</v>
      </c>
      <c r="AP26" s="85">
        <v>25</v>
      </c>
      <c r="AQ26" s="82" t="s">
        <v>28898</v>
      </c>
      <c r="AR26" s="82" t="s">
        <v>26197</v>
      </c>
      <c r="AS26" s="82" t="s">
        <v>25812</v>
      </c>
      <c r="AT26" s="99" t="s">
        <v>29016</v>
      </c>
      <c r="AU26" s="82" t="s">
        <v>29017</v>
      </c>
      <c r="AV26" s="86">
        <v>6010201</v>
      </c>
      <c r="AW26" s="82" t="s">
        <v>29034</v>
      </c>
      <c r="AX26" s="82" t="s">
        <v>37719</v>
      </c>
      <c r="AY26" s="82" t="s">
        <v>29035</v>
      </c>
      <c r="BL26" t="s">
        <v>29458</v>
      </c>
      <c r="BM26" t="s">
        <v>29459</v>
      </c>
      <c r="BN26" t="s">
        <v>29458</v>
      </c>
    </row>
    <row r="27" spans="1:66" x14ac:dyDescent="0.35">
      <c r="A27" s="79" t="s">
        <v>25750</v>
      </c>
      <c r="B27" s="79" t="s">
        <v>25751</v>
      </c>
      <c r="AA27" t="s">
        <v>25844</v>
      </c>
      <c r="AM27" s="82" t="s">
        <v>454</v>
      </c>
      <c r="AN27" s="82" t="s">
        <v>26199</v>
      </c>
      <c r="AO27" s="84">
        <v>51</v>
      </c>
      <c r="AP27" s="85">
        <v>26</v>
      </c>
      <c r="AQ27" s="82" t="s">
        <v>28899</v>
      </c>
      <c r="AR27" s="82" t="s">
        <v>26197</v>
      </c>
      <c r="AS27" s="82" t="s">
        <v>25808</v>
      </c>
      <c r="AT27" s="99" t="s">
        <v>29018</v>
      </c>
      <c r="AU27" s="82" t="s">
        <v>29019</v>
      </c>
      <c r="AV27" s="86">
        <v>6010201</v>
      </c>
      <c r="AW27" s="82" t="s">
        <v>29036</v>
      </c>
      <c r="AX27" s="82" t="s">
        <v>37719</v>
      </c>
      <c r="AY27" s="82" t="s">
        <v>29037</v>
      </c>
      <c r="BL27" t="s">
        <v>38358</v>
      </c>
      <c r="BM27" t="s">
        <v>38334</v>
      </c>
      <c r="BN27" t="s">
        <v>38358</v>
      </c>
    </row>
    <row r="28" spans="1:66" x14ac:dyDescent="0.35">
      <c r="A28" s="96" t="s">
        <v>34404</v>
      </c>
      <c r="B28" s="96" t="s">
        <v>34405</v>
      </c>
      <c r="AA28" t="s">
        <v>29456</v>
      </c>
      <c r="AM28" s="82" t="s">
        <v>448</v>
      </c>
      <c r="AN28" s="82" t="s">
        <v>26199</v>
      </c>
      <c r="AO28" s="84">
        <v>53</v>
      </c>
      <c r="AP28" s="85">
        <v>27</v>
      </c>
      <c r="AQ28" s="82" t="s">
        <v>28900</v>
      </c>
      <c r="AR28" s="82" t="s">
        <v>26197</v>
      </c>
      <c r="AS28" s="82" t="s">
        <v>25816</v>
      </c>
      <c r="AT28" s="99" t="s">
        <v>29020</v>
      </c>
      <c r="AU28" s="82" t="s">
        <v>29021</v>
      </c>
      <c r="AV28" s="86">
        <v>6010204</v>
      </c>
      <c r="AW28" s="82" t="s">
        <v>26202</v>
      </c>
      <c r="AX28" s="82">
        <v>3</v>
      </c>
      <c r="AY28" s="82"/>
      <c r="BL28" t="s">
        <v>29460</v>
      </c>
      <c r="BM28" t="s">
        <v>29461</v>
      </c>
      <c r="BN28" t="s">
        <v>29460</v>
      </c>
    </row>
    <row r="29" spans="1:66" x14ac:dyDescent="0.35">
      <c r="A29" s="96" t="s">
        <v>40619</v>
      </c>
      <c r="B29" s="96" t="s">
        <v>40620</v>
      </c>
      <c r="AA29" t="s">
        <v>29458</v>
      </c>
      <c r="AM29" s="82" t="s">
        <v>53</v>
      </c>
      <c r="AN29" s="82" t="s">
        <v>26199</v>
      </c>
      <c r="AO29" s="84">
        <v>55</v>
      </c>
      <c r="AP29" s="85">
        <v>28</v>
      </c>
      <c r="AQ29" s="82" t="s">
        <v>28901</v>
      </c>
      <c r="AR29" s="82" t="s">
        <v>26197</v>
      </c>
      <c r="AS29" s="82" t="s">
        <v>25808</v>
      </c>
      <c r="AT29" s="99" t="s">
        <v>29022</v>
      </c>
      <c r="AU29" s="82" t="s">
        <v>29023</v>
      </c>
      <c r="AV29" s="86">
        <v>6010205</v>
      </c>
      <c r="AW29" s="82" t="s">
        <v>26272</v>
      </c>
      <c r="AX29" s="82">
        <v>4</v>
      </c>
      <c r="AY29" s="82"/>
      <c r="BL29" t="s">
        <v>38225</v>
      </c>
      <c r="BM29" t="s">
        <v>38226</v>
      </c>
      <c r="BN29" t="s">
        <v>38225</v>
      </c>
    </row>
    <row r="30" spans="1:66" x14ac:dyDescent="0.35">
      <c r="A30" s="96" t="s">
        <v>40621</v>
      </c>
      <c r="B30" s="96" t="s">
        <v>40622</v>
      </c>
      <c r="AA30" t="s">
        <v>29460</v>
      </c>
      <c r="AM30" s="82" t="s">
        <v>2163</v>
      </c>
      <c r="AN30" s="82" t="s">
        <v>26204</v>
      </c>
      <c r="AO30" s="84">
        <v>57</v>
      </c>
      <c r="AP30" s="85">
        <v>29</v>
      </c>
      <c r="AQ30" s="82" t="s">
        <v>28902</v>
      </c>
      <c r="AR30" s="82" t="s">
        <v>26197</v>
      </c>
      <c r="AS30" s="82" t="s">
        <v>25825</v>
      </c>
      <c r="AT30" s="99" t="s">
        <v>29024</v>
      </c>
      <c r="AU30" s="82" t="s">
        <v>29025</v>
      </c>
      <c r="AV30" s="86">
        <v>6010206</v>
      </c>
      <c r="AW30" s="82" t="s">
        <v>26447</v>
      </c>
      <c r="AX30" s="82">
        <v>4</v>
      </c>
      <c r="AY30" s="82"/>
      <c r="BL30" t="s">
        <v>29453</v>
      </c>
      <c r="BM30" t="s">
        <v>37746</v>
      </c>
      <c r="BN30" t="s">
        <v>29453</v>
      </c>
    </row>
    <row r="31" spans="1:66" x14ac:dyDescent="0.35">
      <c r="AA31" t="s">
        <v>38225</v>
      </c>
      <c r="AM31" s="82" t="s">
        <v>64</v>
      </c>
      <c r="AN31" s="82" t="s">
        <v>26204</v>
      </c>
      <c r="AO31" s="84">
        <v>59</v>
      </c>
      <c r="AP31" s="85">
        <v>30</v>
      </c>
      <c r="AQ31" s="82" t="s">
        <v>28903</v>
      </c>
      <c r="AR31" s="82" t="s">
        <v>26197</v>
      </c>
      <c r="AS31" s="82" t="s">
        <v>25821</v>
      </c>
      <c r="AT31" s="99" t="s">
        <v>929</v>
      </c>
      <c r="AU31" s="82" t="s">
        <v>29026</v>
      </c>
      <c r="AV31" s="86">
        <v>6010207</v>
      </c>
      <c r="AW31" s="82" t="s">
        <v>26343</v>
      </c>
      <c r="AX31" s="82">
        <v>3</v>
      </c>
      <c r="AY31" s="82"/>
      <c r="BL31" t="s">
        <v>29462</v>
      </c>
      <c r="BM31" t="s">
        <v>29463</v>
      </c>
      <c r="BN31" t="s">
        <v>29462</v>
      </c>
    </row>
    <row r="32" spans="1:66" x14ac:dyDescent="0.35">
      <c r="AA32" t="s">
        <v>29462</v>
      </c>
      <c r="AM32" s="82" t="s">
        <v>1480</v>
      </c>
      <c r="AN32" s="82" t="s">
        <v>26199</v>
      </c>
      <c r="AO32" s="84">
        <v>61</v>
      </c>
      <c r="AP32" s="85">
        <v>31</v>
      </c>
      <c r="AQ32" s="82" t="s">
        <v>28904</v>
      </c>
      <c r="AR32" s="82" t="s">
        <v>26197</v>
      </c>
      <c r="AS32" s="82" t="s">
        <v>25802</v>
      </c>
      <c r="AT32" s="99" t="s">
        <v>29027</v>
      </c>
      <c r="AU32" s="82" t="s">
        <v>29028</v>
      </c>
      <c r="AV32" s="86">
        <v>6010208</v>
      </c>
      <c r="AW32" s="82" t="s">
        <v>26258</v>
      </c>
      <c r="AX32" s="82">
        <v>1</v>
      </c>
      <c r="AY32" s="82"/>
      <c r="BL32" t="s">
        <v>25845</v>
      </c>
      <c r="BM32" t="s">
        <v>29464</v>
      </c>
      <c r="BN32" t="s">
        <v>25845</v>
      </c>
    </row>
    <row r="33" spans="27:66" ht="14.9" customHeight="1" x14ac:dyDescent="0.35">
      <c r="AA33" t="s">
        <v>25845</v>
      </c>
      <c r="AM33" s="82" t="s">
        <v>319</v>
      </c>
      <c r="AN33" s="82" t="s">
        <v>26204</v>
      </c>
      <c r="AO33" s="84">
        <v>63</v>
      </c>
      <c r="AP33" s="85">
        <v>32</v>
      </c>
      <c r="AQ33" s="82" t="s">
        <v>28905</v>
      </c>
      <c r="AR33" s="82" t="s">
        <v>26197</v>
      </c>
      <c r="AS33" s="82" t="s">
        <v>25825</v>
      </c>
      <c r="AV33" s="86">
        <v>6020001</v>
      </c>
      <c r="AW33" s="82" t="s">
        <v>29038</v>
      </c>
      <c r="AX33" s="82" t="s">
        <v>37721</v>
      </c>
      <c r="AY33" s="82" t="s">
        <v>26607</v>
      </c>
      <c r="BL33" t="s">
        <v>25843</v>
      </c>
      <c r="BM33" t="s">
        <v>29454</v>
      </c>
      <c r="BN33" t="s">
        <v>25843</v>
      </c>
    </row>
    <row r="34" spans="27:66" x14ac:dyDescent="0.35">
      <c r="AA34" t="s">
        <v>25802</v>
      </c>
      <c r="AM34" s="82" t="s">
        <v>766</v>
      </c>
      <c r="AN34" s="82" t="s">
        <v>26204</v>
      </c>
      <c r="AO34" s="84">
        <v>65</v>
      </c>
      <c r="AP34" s="85">
        <v>33</v>
      </c>
      <c r="AQ34" s="82" t="s">
        <v>28906</v>
      </c>
      <c r="AR34" s="82" t="s">
        <v>26197</v>
      </c>
      <c r="AS34" s="82" t="s">
        <v>25802</v>
      </c>
      <c r="AV34" s="86">
        <v>6020001</v>
      </c>
      <c r="AW34" s="82" t="s">
        <v>29039</v>
      </c>
      <c r="AX34" s="82" t="s">
        <v>37721</v>
      </c>
      <c r="AY34" s="82" t="s">
        <v>28589</v>
      </c>
      <c r="BL34" t="s">
        <v>25844</v>
      </c>
      <c r="BM34" t="s">
        <v>29455</v>
      </c>
      <c r="BN34" t="s">
        <v>25844</v>
      </c>
    </row>
    <row r="35" spans="27:66" x14ac:dyDescent="0.35">
      <c r="AA35" t="s">
        <v>25808</v>
      </c>
      <c r="AM35" s="82" t="s">
        <v>1612</v>
      </c>
      <c r="AN35" s="82" t="s">
        <v>26204</v>
      </c>
      <c r="AO35" s="84">
        <v>67</v>
      </c>
      <c r="AP35" s="85">
        <v>34</v>
      </c>
      <c r="AQ35" s="82" t="s">
        <v>28907</v>
      </c>
      <c r="AR35" s="82" t="s">
        <v>26197</v>
      </c>
      <c r="AS35" s="82" t="s">
        <v>25821</v>
      </c>
      <c r="AV35" s="86">
        <v>6020002</v>
      </c>
      <c r="AW35" s="82" t="s">
        <v>26211</v>
      </c>
      <c r="AX35" s="82">
        <v>2</v>
      </c>
      <c r="AY35" s="82"/>
      <c r="BL35" t="s">
        <v>25850</v>
      </c>
      <c r="BM35" t="s">
        <v>29468</v>
      </c>
      <c r="BN35" t="s">
        <v>25850</v>
      </c>
    </row>
    <row r="36" spans="27:66" x14ac:dyDescent="0.35">
      <c r="AA36" t="s">
        <v>25812</v>
      </c>
      <c r="AM36" s="82" t="s">
        <v>3832</v>
      </c>
      <c r="AN36" s="82" t="s">
        <v>26199</v>
      </c>
      <c r="AO36" s="84">
        <v>69</v>
      </c>
      <c r="AP36" s="85">
        <v>35</v>
      </c>
      <c r="AQ36" s="82" t="s">
        <v>28908</v>
      </c>
      <c r="AR36" s="82" t="s">
        <v>26197</v>
      </c>
      <c r="AS36" s="82" t="s">
        <v>25828</v>
      </c>
      <c r="AV36" s="86">
        <v>6020003</v>
      </c>
      <c r="AW36" s="82" t="s">
        <v>26269</v>
      </c>
      <c r="AX36" s="82">
        <v>1</v>
      </c>
      <c r="AY36" s="82"/>
      <c r="BL36" t="s">
        <v>37685</v>
      </c>
      <c r="BM36" t="s">
        <v>37686</v>
      </c>
      <c r="BN36" t="s">
        <v>37685</v>
      </c>
    </row>
    <row r="37" spans="27:66" x14ac:dyDescent="0.35">
      <c r="AA37" t="s">
        <v>37685</v>
      </c>
      <c r="AM37" s="82" t="s">
        <v>354</v>
      </c>
      <c r="AN37" s="82" t="s">
        <v>26199</v>
      </c>
      <c r="AO37" s="84">
        <v>71</v>
      </c>
      <c r="AP37" s="85">
        <v>36</v>
      </c>
      <c r="AQ37" s="82" t="s">
        <v>28909</v>
      </c>
      <c r="AR37" s="82" t="s">
        <v>26197</v>
      </c>
      <c r="AS37" s="82" t="s">
        <v>25816</v>
      </c>
      <c r="AV37" s="86">
        <v>6020004</v>
      </c>
      <c r="AW37" s="82" t="s">
        <v>59</v>
      </c>
      <c r="AX37" s="82">
        <v>5</v>
      </c>
      <c r="AY37" s="82"/>
      <c r="BL37" t="s">
        <v>38360</v>
      </c>
      <c r="BM37" t="s">
        <v>38336</v>
      </c>
      <c r="BN37" t="s">
        <v>38360</v>
      </c>
    </row>
    <row r="38" spans="27:66" x14ac:dyDescent="0.35">
      <c r="AA38" t="s">
        <v>29465</v>
      </c>
      <c r="AM38" s="82" t="s">
        <v>68</v>
      </c>
      <c r="AN38" s="82" t="s">
        <v>26204</v>
      </c>
      <c r="AO38" s="84">
        <v>73</v>
      </c>
      <c r="AP38" s="85">
        <v>37</v>
      </c>
      <c r="AQ38" s="82" t="s">
        <v>28910</v>
      </c>
      <c r="AR38" s="82" t="s">
        <v>26197</v>
      </c>
      <c r="AS38" s="82" t="s">
        <v>25821</v>
      </c>
      <c r="AV38" s="86">
        <v>6030001</v>
      </c>
      <c r="AW38" s="82" t="s">
        <v>26288</v>
      </c>
      <c r="AX38" s="82">
        <v>5</v>
      </c>
      <c r="AY38" s="82"/>
      <c r="BL38" t="s">
        <v>25846</v>
      </c>
      <c r="BM38" t="s">
        <v>29467</v>
      </c>
      <c r="BN38" t="s">
        <v>25846</v>
      </c>
    </row>
    <row r="39" spans="27:66" x14ac:dyDescent="0.35">
      <c r="AA39" t="s">
        <v>25846</v>
      </c>
      <c r="AM39" s="82" t="s">
        <v>936</v>
      </c>
      <c r="AN39" s="82" t="s">
        <v>26199</v>
      </c>
      <c r="AO39" s="84">
        <v>75</v>
      </c>
      <c r="AP39" s="85">
        <v>38</v>
      </c>
      <c r="AQ39" s="82" t="s">
        <v>28911</v>
      </c>
      <c r="AR39" s="82" t="s">
        <v>26197</v>
      </c>
      <c r="AS39" s="82" t="s">
        <v>25816</v>
      </c>
      <c r="AV39" s="86">
        <v>6030002</v>
      </c>
      <c r="AW39" s="82" t="s">
        <v>26419</v>
      </c>
      <c r="AX39" s="82">
        <v>1</v>
      </c>
      <c r="AY39" s="82"/>
      <c r="BL39" t="s">
        <v>29465</v>
      </c>
      <c r="BM39" t="s">
        <v>29466</v>
      </c>
      <c r="BN39" t="s">
        <v>29465</v>
      </c>
    </row>
    <row r="40" spans="27:66" x14ac:dyDescent="0.35">
      <c r="AA40" t="s">
        <v>25847</v>
      </c>
      <c r="AM40" s="82" t="s">
        <v>641</v>
      </c>
      <c r="AN40" s="82" t="s">
        <v>26199</v>
      </c>
      <c r="AO40" s="84">
        <v>77</v>
      </c>
      <c r="AP40" s="85">
        <v>39</v>
      </c>
      <c r="AQ40" s="82" t="s">
        <v>28912</v>
      </c>
      <c r="AR40" s="82" t="s">
        <v>26197</v>
      </c>
      <c r="AS40" s="82" t="s">
        <v>25816</v>
      </c>
      <c r="AV40" s="86">
        <v>6030003</v>
      </c>
      <c r="AW40" s="82" t="s">
        <v>26336</v>
      </c>
      <c r="AX40" s="82">
        <v>2</v>
      </c>
      <c r="AY40" s="82"/>
      <c r="BL40" t="s">
        <v>34415</v>
      </c>
      <c r="BM40" t="s">
        <v>37693</v>
      </c>
      <c r="BN40" t="s">
        <v>34415</v>
      </c>
    </row>
    <row r="41" spans="27:66" x14ac:dyDescent="0.35">
      <c r="AA41" t="s">
        <v>25848</v>
      </c>
      <c r="AM41" s="82" t="s">
        <v>896</v>
      </c>
      <c r="AN41" s="82" t="s">
        <v>26199</v>
      </c>
      <c r="AO41" s="84">
        <v>79</v>
      </c>
      <c r="AP41" s="85">
        <v>40</v>
      </c>
      <c r="AQ41" s="82" t="s">
        <v>28913</v>
      </c>
      <c r="AR41" s="82" t="s">
        <v>26197</v>
      </c>
      <c r="AS41" s="82" t="s">
        <v>25816</v>
      </c>
      <c r="AV41" s="86">
        <v>6030004</v>
      </c>
      <c r="AW41" s="82" t="s">
        <v>26213</v>
      </c>
      <c r="AX41" s="82">
        <v>2</v>
      </c>
      <c r="AY41" s="82"/>
      <c r="BL41" t="s">
        <v>25852</v>
      </c>
      <c r="BM41" t="s">
        <v>29469</v>
      </c>
      <c r="BN41" t="s">
        <v>25852</v>
      </c>
    </row>
    <row r="42" spans="27:66" x14ac:dyDescent="0.35">
      <c r="AA42" t="s">
        <v>25849</v>
      </c>
      <c r="AM42" s="82" t="s">
        <v>203</v>
      </c>
      <c r="AN42" s="82" t="s">
        <v>26199</v>
      </c>
      <c r="AO42" s="84">
        <v>81</v>
      </c>
      <c r="AP42" s="85">
        <v>41</v>
      </c>
      <c r="AQ42" s="82" t="s">
        <v>28914</v>
      </c>
      <c r="AR42" s="82" t="s">
        <v>26197</v>
      </c>
      <c r="AS42" s="82" t="s">
        <v>25808</v>
      </c>
      <c r="AV42" s="86">
        <v>6030005</v>
      </c>
      <c r="AW42" s="82" t="s">
        <v>26196</v>
      </c>
      <c r="AX42" s="82">
        <v>1</v>
      </c>
      <c r="AY42" s="82"/>
      <c r="BL42" t="s">
        <v>37687</v>
      </c>
      <c r="BM42" t="s">
        <v>37688</v>
      </c>
      <c r="BN42" t="s">
        <v>37687</v>
      </c>
    </row>
    <row r="43" spans="27:66" x14ac:dyDescent="0.35">
      <c r="AA43" t="s">
        <v>25850</v>
      </c>
      <c r="AM43" s="82" t="s">
        <v>868</v>
      </c>
      <c r="AN43" s="82" t="s">
        <v>26199</v>
      </c>
      <c r="AO43" s="84">
        <v>83</v>
      </c>
      <c r="AP43" s="85">
        <v>42</v>
      </c>
      <c r="AQ43" s="82" t="s">
        <v>28915</v>
      </c>
      <c r="AR43" s="82" t="s">
        <v>26197</v>
      </c>
      <c r="AS43" s="82" t="s">
        <v>25829</v>
      </c>
      <c r="AV43" s="86">
        <v>6040001</v>
      </c>
      <c r="AW43" s="82" t="s">
        <v>26242</v>
      </c>
      <c r="AX43" s="82">
        <v>3</v>
      </c>
      <c r="AY43" s="82"/>
      <c r="BL43" t="s">
        <v>42014</v>
      </c>
      <c r="BM43" t="s">
        <v>42028</v>
      </c>
      <c r="BN43" t="s">
        <v>42014</v>
      </c>
    </row>
    <row r="44" spans="27:66" x14ac:dyDescent="0.35">
      <c r="AA44" t="s">
        <v>38360</v>
      </c>
      <c r="AM44" s="82" t="s">
        <v>423</v>
      </c>
      <c r="AN44" s="82" t="s">
        <v>26199</v>
      </c>
      <c r="AO44" s="84">
        <v>85</v>
      </c>
      <c r="AP44" s="85">
        <v>43</v>
      </c>
      <c r="AQ44" s="82" t="s">
        <v>28916</v>
      </c>
      <c r="AR44" s="82" t="s">
        <v>26197</v>
      </c>
      <c r="AS44" s="82" t="s">
        <v>25829</v>
      </c>
      <c r="AV44" s="86">
        <v>6040002</v>
      </c>
      <c r="AW44" s="82" t="s">
        <v>26217</v>
      </c>
      <c r="AX44" s="82">
        <v>4</v>
      </c>
      <c r="AY44" s="82"/>
      <c r="BL44" t="s">
        <v>25853</v>
      </c>
      <c r="BM44" t="s">
        <v>29470</v>
      </c>
      <c r="BN44" t="s">
        <v>25853</v>
      </c>
    </row>
    <row r="45" spans="27:66" x14ac:dyDescent="0.35">
      <c r="AA45" t="s">
        <v>25851</v>
      </c>
      <c r="AM45" s="82" t="s">
        <v>1870</v>
      </c>
      <c r="AN45" s="82" t="s">
        <v>26199</v>
      </c>
      <c r="AO45" s="84">
        <v>87</v>
      </c>
      <c r="AP45" s="85">
        <v>44</v>
      </c>
      <c r="AQ45" s="82" t="s">
        <v>28917</v>
      </c>
      <c r="AR45" s="82" t="s">
        <v>26197</v>
      </c>
      <c r="AS45" s="82" t="s">
        <v>25812</v>
      </c>
      <c r="AV45" s="86">
        <v>6040003</v>
      </c>
      <c r="AW45" s="82" t="s">
        <v>26210</v>
      </c>
      <c r="AX45" s="82">
        <v>3</v>
      </c>
      <c r="AY45" s="82"/>
      <c r="BL45" t="s">
        <v>25854</v>
      </c>
      <c r="BM45" t="s">
        <v>37689</v>
      </c>
      <c r="BN45" t="s">
        <v>25854</v>
      </c>
    </row>
    <row r="46" spans="27:66" x14ac:dyDescent="0.35">
      <c r="AA46" t="s">
        <v>25852</v>
      </c>
      <c r="AM46" s="82" t="s">
        <v>1015</v>
      </c>
      <c r="AN46" s="82" t="s">
        <v>26204</v>
      </c>
      <c r="AO46" s="84">
        <v>89</v>
      </c>
      <c r="AP46" s="85">
        <v>45</v>
      </c>
      <c r="AQ46" s="82" t="s">
        <v>28918</v>
      </c>
      <c r="AR46" s="82" t="s">
        <v>26197</v>
      </c>
      <c r="AS46" s="82" t="s">
        <v>25825</v>
      </c>
      <c r="AV46" s="86">
        <v>6040004</v>
      </c>
      <c r="AW46" s="82" t="s">
        <v>26220</v>
      </c>
      <c r="AX46" s="82">
        <v>3</v>
      </c>
      <c r="AY46" s="82"/>
      <c r="BL46" t="s">
        <v>25855</v>
      </c>
      <c r="BM46" t="s">
        <v>29471</v>
      </c>
      <c r="BN46" t="s">
        <v>25855</v>
      </c>
    </row>
    <row r="47" spans="27:66" x14ac:dyDescent="0.35">
      <c r="AA47"/>
      <c r="AM47" s="82" t="s">
        <v>244</v>
      </c>
      <c r="AN47" s="82" t="s">
        <v>26204</v>
      </c>
      <c r="AO47" s="84">
        <v>91</v>
      </c>
      <c r="AP47" s="85">
        <v>46</v>
      </c>
      <c r="AQ47" s="82" t="s">
        <v>28919</v>
      </c>
      <c r="AR47" s="82" t="s">
        <v>26197</v>
      </c>
      <c r="AS47" s="82" t="s">
        <v>25821</v>
      </c>
      <c r="AV47" s="86">
        <v>6040005</v>
      </c>
      <c r="AW47" s="82" t="s">
        <v>26221</v>
      </c>
      <c r="AX47" s="82">
        <v>3</v>
      </c>
      <c r="AY47" s="82"/>
      <c r="BL47" t="s">
        <v>43813</v>
      </c>
      <c r="BM47" t="s">
        <v>43814</v>
      </c>
      <c r="BN47" t="s">
        <v>43813</v>
      </c>
    </row>
    <row r="48" spans="27:66" x14ac:dyDescent="0.35">
      <c r="AA48" t="s">
        <v>37687</v>
      </c>
      <c r="AM48" s="82" t="s">
        <v>359</v>
      </c>
      <c r="AN48" s="82" t="s">
        <v>26204</v>
      </c>
      <c r="AO48" s="84">
        <v>93</v>
      </c>
      <c r="AP48" s="85">
        <v>47</v>
      </c>
      <c r="AQ48" s="82" t="s">
        <v>28920</v>
      </c>
      <c r="AR48" s="82" t="s">
        <v>26197</v>
      </c>
      <c r="AS48" s="82" t="s">
        <v>25825</v>
      </c>
      <c r="AV48" s="86">
        <v>6040006</v>
      </c>
      <c r="AW48" s="82" t="s">
        <v>26957</v>
      </c>
      <c r="AX48" s="82">
        <v>3</v>
      </c>
      <c r="AY48" s="82"/>
      <c r="BL48" t="s">
        <v>29472</v>
      </c>
      <c r="BM48" t="s">
        <v>29473</v>
      </c>
      <c r="BN48" t="s">
        <v>29472</v>
      </c>
    </row>
    <row r="49" spans="27:66" x14ac:dyDescent="0.35">
      <c r="AA49" t="s">
        <v>42014</v>
      </c>
      <c r="AM49" s="82" t="s">
        <v>630</v>
      </c>
      <c r="AN49" s="82" t="s">
        <v>26199</v>
      </c>
      <c r="AO49" s="84">
        <v>95</v>
      </c>
      <c r="AP49" s="85">
        <v>48</v>
      </c>
      <c r="AQ49" s="82" t="s">
        <v>28921</v>
      </c>
      <c r="AR49" s="82" t="s">
        <v>26197</v>
      </c>
      <c r="AS49" s="82" t="s">
        <v>25816</v>
      </c>
      <c r="AV49" s="86">
        <v>8010100</v>
      </c>
      <c r="AW49" s="82" t="s">
        <v>26273</v>
      </c>
      <c r="AX49" s="82">
        <v>5</v>
      </c>
      <c r="AY49" s="82"/>
      <c r="BL49" t="s">
        <v>37690</v>
      </c>
      <c r="BM49" t="s">
        <v>37691</v>
      </c>
      <c r="BN49" t="s">
        <v>37690</v>
      </c>
    </row>
    <row r="50" spans="27:66" x14ac:dyDescent="0.35">
      <c r="AA50" t="s">
        <v>25853</v>
      </c>
      <c r="AM50" s="82" t="s">
        <v>3295</v>
      </c>
      <c r="AN50" s="82" t="s">
        <v>26199</v>
      </c>
      <c r="AO50" s="84">
        <v>97</v>
      </c>
      <c r="AP50" s="85">
        <v>49</v>
      </c>
      <c r="AQ50" s="82" t="s">
        <v>28922</v>
      </c>
      <c r="AR50" s="82" t="s">
        <v>26197</v>
      </c>
      <c r="AS50" s="82" t="s">
        <v>25816</v>
      </c>
      <c r="AV50" s="86">
        <v>8010202</v>
      </c>
      <c r="AW50" s="82" t="s">
        <v>619</v>
      </c>
      <c r="AX50" s="82">
        <v>5</v>
      </c>
      <c r="AY50" s="82"/>
      <c r="BL50" t="s">
        <v>38361</v>
      </c>
      <c r="BM50" t="s">
        <v>38337</v>
      </c>
      <c r="BN50" t="s">
        <v>38361</v>
      </c>
    </row>
    <row r="51" spans="27:66" x14ac:dyDescent="0.35">
      <c r="AA51" t="s">
        <v>25854</v>
      </c>
      <c r="AM51" s="82" t="s">
        <v>4</v>
      </c>
      <c r="AN51" s="82" t="s">
        <v>26199</v>
      </c>
      <c r="AO51" s="84">
        <v>99</v>
      </c>
      <c r="AP51" s="85">
        <v>50</v>
      </c>
      <c r="AQ51" s="82" t="s">
        <v>28923</v>
      </c>
      <c r="AR51" s="82" t="s">
        <v>26197</v>
      </c>
      <c r="AS51" s="82" t="s">
        <v>25808</v>
      </c>
      <c r="AV51" s="86">
        <v>8010203</v>
      </c>
      <c r="AW51" s="82" t="s">
        <v>26243</v>
      </c>
      <c r="AX51" s="82">
        <v>5</v>
      </c>
      <c r="AY51" s="82"/>
      <c r="BL51" t="s">
        <v>25856</v>
      </c>
      <c r="BM51" t="s">
        <v>29474</v>
      </c>
      <c r="BN51" t="s">
        <v>25856</v>
      </c>
    </row>
    <row r="52" spans="27:66" x14ac:dyDescent="0.35">
      <c r="AA52" t="s">
        <v>37690</v>
      </c>
      <c r="AM52" s="82" t="s">
        <v>100</v>
      </c>
      <c r="AN52" s="82" t="s">
        <v>26199</v>
      </c>
      <c r="AO52" s="84">
        <v>101</v>
      </c>
      <c r="AP52" s="85">
        <v>51</v>
      </c>
      <c r="AQ52" s="82" t="s">
        <v>28924</v>
      </c>
      <c r="AR52" s="82" t="s">
        <v>26197</v>
      </c>
      <c r="AS52" s="82" t="s">
        <v>25808</v>
      </c>
      <c r="AV52" s="86">
        <v>8010204</v>
      </c>
      <c r="AW52" s="82" t="s">
        <v>26286</v>
      </c>
      <c r="AX52" s="82">
        <v>2</v>
      </c>
      <c r="AY52" s="82"/>
      <c r="BL52" t="s">
        <v>42015</v>
      </c>
      <c r="BM52" t="s">
        <v>42029</v>
      </c>
      <c r="BN52" t="s">
        <v>42015</v>
      </c>
    </row>
    <row r="53" spans="27:66" x14ac:dyDescent="0.35">
      <c r="AA53" t="s">
        <v>25749</v>
      </c>
      <c r="AM53" s="82" t="s">
        <v>1600</v>
      </c>
      <c r="AN53" s="82" t="s">
        <v>26199</v>
      </c>
      <c r="AO53" s="84">
        <v>103</v>
      </c>
      <c r="AP53" s="85">
        <v>52</v>
      </c>
      <c r="AQ53" s="82" t="s">
        <v>28925</v>
      </c>
      <c r="AR53" s="82" t="s">
        <v>26197</v>
      </c>
      <c r="AS53" s="82" t="s">
        <v>25808</v>
      </c>
      <c r="AV53" s="86">
        <v>8010205</v>
      </c>
      <c r="AW53" s="82" t="s">
        <v>26209</v>
      </c>
      <c r="AX53" s="82">
        <v>1</v>
      </c>
      <c r="AY53" s="82"/>
      <c r="BL53" t="s">
        <v>38362</v>
      </c>
      <c r="BM53" t="s">
        <v>38338</v>
      </c>
      <c r="BN53" t="s">
        <v>38362</v>
      </c>
    </row>
    <row r="54" spans="27:66" x14ac:dyDescent="0.35">
      <c r="AA54" t="s">
        <v>25855</v>
      </c>
      <c r="AM54" s="82" t="s">
        <v>290</v>
      </c>
      <c r="AN54" s="82" t="s">
        <v>26204</v>
      </c>
      <c r="AO54" s="84">
        <v>105</v>
      </c>
      <c r="AP54" s="85">
        <v>53</v>
      </c>
      <c r="AQ54" s="82" t="s">
        <v>28926</v>
      </c>
      <c r="AR54" s="82" t="s">
        <v>26197</v>
      </c>
      <c r="AS54" s="82" t="s">
        <v>25825</v>
      </c>
      <c r="AV54" s="86">
        <v>8010206</v>
      </c>
      <c r="AW54" s="82" t="s">
        <v>27169</v>
      </c>
      <c r="AX54" s="82">
        <v>2</v>
      </c>
      <c r="AY54" s="82"/>
      <c r="BL54" t="s">
        <v>36847</v>
      </c>
      <c r="BM54" t="s">
        <v>36848</v>
      </c>
      <c r="BN54" t="s">
        <v>36847</v>
      </c>
    </row>
    <row r="55" spans="27:66" x14ac:dyDescent="0.35">
      <c r="AA55" t="s">
        <v>29472</v>
      </c>
      <c r="AM55" s="82" t="s">
        <v>1514</v>
      </c>
      <c r="AN55" s="82" t="s">
        <v>26204</v>
      </c>
      <c r="AO55" s="84">
        <v>107</v>
      </c>
      <c r="AP55" s="85">
        <v>54</v>
      </c>
      <c r="AQ55" s="82" t="s">
        <v>28927</v>
      </c>
      <c r="AR55" s="82" t="s">
        <v>26197</v>
      </c>
      <c r="AS55" s="82" t="s">
        <v>25802</v>
      </c>
      <c r="AV55" s="86">
        <v>8010207</v>
      </c>
      <c r="AW55" s="82" t="s">
        <v>26200</v>
      </c>
      <c r="AX55" s="82">
        <v>4</v>
      </c>
      <c r="AY55" s="82"/>
      <c r="BL55" t="s">
        <v>36407</v>
      </c>
      <c r="BM55" t="s">
        <v>36408</v>
      </c>
      <c r="BN55" t="s">
        <v>36407</v>
      </c>
    </row>
    <row r="56" spans="27:66" ht="15.75" customHeight="1" x14ac:dyDescent="0.35">
      <c r="AA56" t="s">
        <v>34415</v>
      </c>
      <c r="AM56" s="82" t="s">
        <v>10</v>
      </c>
      <c r="AN56" s="82" t="s">
        <v>26199</v>
      </c>
      <c r="AO56" s="84">
        <v>109</v>
      </c>
      <c r="AP56" s="85">
        <v>55</v>
      </c>
      <c r="AQ56" s="82" t="s">
        <v>28928</v>
      </c>
      <c r="AR56" s="82" t="s">
        <v>26197</v>
      </c>
      <c r="AS56" s="82" t="s">
        <v>25816</v>
      </c>
      <c r="AV56" s="86">
        <v>8010208</v>
      </c>
      <c r="AW56" s="82" t="s">
        <v>26319</v>
      </c>
      <c r="AX56" s="82">
        <v>4</v>
      </c>
      <c r="AY56" s="82"/>
      <c r="BL56" t="s">
        <v>25858</v>
      </c>
      <c r="BM56" t="s">
        <v>29476</v>
      </c>
      <c r="BN56" t="s">
        <v>25858</v>
      </c>
    </row>
    <row r="57" spans="27:66" x14ac:dyDescent="0.35">
      <c r="AA57" t="s">
        <v>38361</v>
      </c>
      <c r="AM57" s="82" t="s">
        <v>2764</v>
      </c>
      <c r="AN57" s="82" t="s">
        <v>26199</v>
      </c>
      <c r="AO57" s="84">
        <v>111</v>
      </c>
      <c r="AP57" s="85">
        <v>56</v>
      </c>
      <c r="AQ57" s="82" t="s">
        <v>28929</v>
      </c>
      <c r="AR57" s="82" t="s">
        <v>26197</v>
      </c>
      <c r="AS57" s="82" t="s">
        <v>25812</v>
      </c>
      <c r="AV57" s="86">
        <v>8010209</v>
      </c>
      <c r="AW57" s="82" t="s">
        <v>26281</v>
      </c>
      <c r="AX57" s="82">
        <v>2</v>
      </c>
      <c r="AY57" s="82"/>
      <c r="BL57" t="s">
        <v>38363</v>
      </c>
      <c r="BM57" t="s">
        <v>38339</v>
      </c>
      <c r="BN57" t="s">
        <v>38363</v>
      </c>
    </row>
    <row r="58" spans="27:66" x14ac:dyDescent="0.35">
      <c r="AA58" t="s">
        <v>25856</v>
      </c>
      <c r="AM58" s="82" t="s">
        <v>28</v>
      </c>
      <c r="AN58" s="82" t="s">
        <v>26199</v>
      </c>
      <c r="AO58" s="84">
        <v>113</v>
      </c>
      <c r="AP58" s="85">
        <v>57</v>
      </c>
      <c r="AQ58" s="82" t="s">
        <v>28930</v>
      </c>
      <c r="AR58" s="82" t="s">
        <v>26197</v>
      </c>
      <c r="AS58" s="82" t="s">
        <v>25816</v>
      </c>
      <c r="AV58" s="86">
        <v>8010210</v>
      </c>
      <c r="AW58" s="82" t="s">
        <v>26218</v>
      </c>
      <c r="AX58" s="82">
        <v>3</v>
      </c>
      <c r="AY58" s="82"/>
      <c r="BL58" t="s">
        <v>25857</v>
      </c>
      <c r="BM58" t="s">
        <v>29475</v>
      </c>
      <c r="BN58" t="s">
        <v>25857</v>
      </c>
    </row>
    <row r="59" spans="27:66" x14ac:dyDescent="0.35">
      <c r="AA59" t="s">
        <v>42015</v>
      </c>
      <c r="AM59" s="82" t="s">
        <v>583</v>
      </c>
      <c r="AN59" s="82" t="s">
        <v>26199</v>
      </c>
      <c r="AO59" s="84">
        <v>115</v>
      </c>
      <c r="AP59" s="85">
        <v>58</v>
      </c>
      <c r="AQ59" s="82" t="s">
        <v>28931</v>
      </c>
      <c r="AR59" s="82" t="s">
        <v>26197</v>
      </c>
      <c r="AS59" s="82" t="s">
        <v>25802</v>
      </c>
      <c r="AV59" s="86">
        <v>8010211</v>
      </c>
      <c r="AW59" s="82" t="s">
        <v>26435</v>
      </c>
      <c r="AX59" s="82">
        <v>1</v>
      </c>
      <c r="AY59" s="82"/>
      <c r="BL59" t="s">
        <v>38365</v>
      </c>
      <c r="BM59" t="s">
        <v>38341</v>
      </c>
      <c r="BN59" t="s">
        <v>38365</v>
      </c>
    </row>
    <row r="60" spans="27:66" x14ac:dyDescent="0.35">
      <c r="AA60" t="s">
        <v>25857</v>
      </c>
      <c r="AM60" s="82" t="s">
        <v>1391</v>
      </c>
      <c r="AN60" s="82" t="s">
        <v>26199</v>
      </c>
      <c r="AO60" s="84">
        <v>117</v>
      </c>
      <c r="AP60" s="85">
        <v>59</v>
      </c>
      <c r="AQ60" s="82" t="s">
        <v>28932</v>
      </c>
      <c r="AR60" s="82" t="s">
        <v>26197</v>
      </c>
      <c r="AS60" s="82" t="s">
        <v>25808</v>
      </c>
      <c r="BL60" t="s">
        <v>25859</v>
      </c>
      <c r="BM60" t="s">
        <v>29477</v>
      </c>
      <c r="BN60" t="s">
        <v>25859</v>
      </c>
    </row>
    <row r="61" spans="27:66" x14ac:dyDescent="0.35">
      <c r="AA61" t="s">
        <v>38362</v>
      </c>
      <c r="AM61" s="82" t="s">
        <v>34</v>
      </c>
      <c r="AN61" s="82" t="s">
        <v>26199</v>
      </c>
      <c r="AO61" s="84">
        <v>119</v>
      </c>
      <c r="AP61" s="85">
        <v>60</v>
      </c>
      <c r="AQ61" s="82" t="s">
        <v>28933</v>
      </c>
      <c r="AR61" s="82" t="s">
        <v>26197</v>
      </c>
      <c r="AS61" s="82" t="s">
        <v>25808</v>
      </c>
      <c r="BL61" t="s">
        <v>38364</v>
      </c>
      <c r="BM61" t="s">
        <v>38340</v>
      </c>
      <c r="BN61" t="s">
        <v>38364</v>
      </c>
    </row>
    <row r="62" spans="27:66" x14ac:dyDescent="0.35">
      <c r="AA62" t="s">
        <v>36407</v>
      </c>
      <c r="AM62" s="82" t="s">
        <v>45</v>
      </c>
      <c r="AN62" s="82" t="s">
        <v>26204</v>
      </c>
      <c r="AO62" s="84">
        <v>121</v>
      </c>
      <c r="AP62" s="85">
        <v>61</v>
      </c>
      <c r="AQ62" s="82" t="s">
        <v>28934</v>
      </c>
      <c r="AR62" s="82" t="s">
        <v>26197</v>
      </c>
      <c r="AS62" s="82" t="s">
        <v>25802</v>
      </c>
      <c r="BL62" t="s">
        <v>25769</v>
      </c>
      <c r="BM62" t="s">
        <v>29518</v>
      </c>
      <c r="BN62" t="s">
        <v>25769</v>
      </c>
    </row>
    <row r="63" spans="27:66" x14ac:dyDescent="0.35">
      <c r="AA63" t="s">
        <v>36847</v>
      </c>
      <c r="AM63" s="82" t="s">
        <v>409</v>
      </c>
      <c r="AN63" s="82" t="s">
        <v>26204</v>
      </c>
      <c r="AO63" s="84">
        <v>123</v>
      </c>
      <c r="AP63" s="85">
        <v>62</v>
      </c>
      <c r="AQ63" s="82" t="s">
        <v>28935</v>
      </c>
      <c r="AR63" s="82" t="s">
        <v>26197</v>
      </c>
      <c r="AS63" s="82" t="s">
        <v>25825</v>
      </c>
      <c r="BL63" t="s">
        <v>29061</v>
      </c>
      <c r="BM63" t="s">
        <v>36409</v>
      </c>
      <c r="BN63" t="s">
        <v>29061</v>
      </c>
    </row>
    <row r="64" spans="27:66" x14ac:dyDescent="0.35">
      <c r="AA64" t="s">
        <v>38363</v>
      </c>
      <c r="AM64" s="82" t="s">
        <v>166</v>
      </c>
      <c r="AN64" s="82" t="s">
        <v>26199</v>
      </c>
      <c r="AO64" s="84">
        <v>125</v>
      </c>
      <c r="AP64" s="85">
        <v>63</v>
      </c>
      <c r="AQ64" s="82" t="s">
        <v>28936</v>
      </c>
      <c r="AR64" s="82" t="s">
        <v>26197</v>
      </c>
      <c r="AS64" s="82" t="s">
        <v>25829</v>
      </c>
      <c r="BL64" t="s">
        <v>37694</v>
      </c>
      <c r="BM64" t="s">
        <v>37695</v>
      </c>
      <c r="BN64" t="s">
        <v>37694</v>
      </c>
    </row>
    <row r="65" spans="27:66" x14ac:dyDescent="0.35">
      <c r="AA65" t="s">
        <v>25858</v>
      </c>
      <c r="AM65" s="82" t="s">
        <v>6513</v>
      </c>
      <c r="AN65" s="82" t="s">
        <v>26199</v>
      </c>
      <c r="AO65" s="84">
        <v>127</v>
      </c>
      <c r="AP65" s="85">
        <v>64</v>
      </c>
      <c r="AQ65" s="82" t="s">
        <v>28937</v>
      </c>
      <c r="AR65" s="82" t="s">
        <v>26197</v>
      </c>
      <c r="AS65" s="82" t="s">
        <v>25808</v>
      </c>
      <c r="BL65" t="s">
        <v>36849</v>
      </c>
      <c r="BM65" t="s">
        <v>36850</v>
      </c>
      <c r="BN65" t="s">
        <v>36849</v>
      </c>
    </row>
    <row r="66" spans="27:66" x14ac:dyDescent="0.35">
      <c r="AA66" t="s">
        <v>28905</v>
      </c>
      <c r="AM66" s="82" t="s">
        <v>775</v>
      </c>
      <c r="AN66" s="82" t="s">
        <v>26204</v>
      </c>
      <c r="AO66" s="84">
        <v>129</v>
      </c>
      <c r="AP66" s="85">
        <v>65</v>
      </c>
      <c r="AQ66" s="82" t="s">
        <v>28938</v>
      </c>
      <c r="AR66" s="82" t="s">
        <v>26197</v>
      </c>
      <c r="AS66" s="82" t="s">
        <v>25825</v>
      </c>
      <c r="BL66" t="s">
        <v>28905</v>
      </c>
      <c r="BM66" t="s">
        <v>42030</v>
      </c>
      <c r="BN66" t="s">
        <v>28905</v>
      </c>
    </row>
    <row r="67" spans="27:66" x14ac:dyDescent="0.35">
      <c r="AA67" t="s">
        <v>38364</v>
      </c>
      <c r="AM67" s="82" t="s">
        <v>619</v>
      </c>
      <c r="AN67" s="82" t="s">
        <v>26199</v>
      </c>
      <c r="AO67" s="84">
        <v>131</v>
      </c>
      <c r="AP67" s="85">
        <v>66</v>
      </c>
      <c r="AQ67" s="82" t="s">
        <v>28939</v>
      </c>
      <c r="AR67" s="82" t="s">
        <v>26197</v>
      </c>
      <c r="AS67" s="82" t="s">
        <v>25816</v>
      </c>
      <c r="BL67" t="s">
        <v>36415</v>
      </c>
      <c r="BM67" t="s">
        <v>42046</v>
      </c>
      <c r="BN67" t="s">
        <v>36415</v>
      </c>
    </row>
    <row r="68" spans="27:66" x14ac:dyDescent="0.35">
      <c r="AA68" t="s">
        <v>25859</v>
      </c>
      <c r="AM68" s="82" t="s">
        <v>826</v>
      </c>
      <c r="AN68" s="82" t="s">
        <v>26199</v>
      </c>
      <c r="AO68" s="84">
        <v>133</v>
      </c>
      <c r="AP68" s="85">
        <v>67</v>
      </c>
      <c r="AQ68" s="82" t="s">
        <v>28940</v>
      </c>
      <c r="AR68" s="82" t="s">
        <v>26197</v>
      </c>
      <c r="AS68" s="82" t="s">
        <v>25812</v>
      </c>
      <c r="BL68" t="s">
        <v>36851</v>
      </c>
      <c r="BM68" t="s">
        <v>42031</v>
      </c>
      <c r="BN68" t="s">
        <v>36851</v>
      </c>
    </row>
    <row r="69" spans="27:66" x14ac:dyDescent="0.35">
      <c r="AA69" t="s">
        <v>37694</v>
      </c>
      <c r="AM69" s="82" t="s">
        <v>2522</v>
      </c>
      <c r="AN69" s="82" t="s">
        <v>26199</v>
      </c>
      <c r="AO69" s="84">
        <v>135</v>
      </c>
      <c r="AP69" s="85">
        <v>68</v>
      </c>
      <c r="AQ69" s="82" t="s">
        <v>28941</v>
      </c>
      <c r="AR69" s="82" t="s">
        <v>26197</v>
      </c>
      <c r="AS69" s="82" t="s">
        <v>25808</v>
      </c>
      <c r="BL69" t="s">
        <v>36410</v>
      </c>
      <c r="BM69" t="s">
        <v>36411</v>
      </c>
      <c r="BN69" t="s">
        <v>36410</v>
      </c>
    </row>
    <row r="70" spans="27:66" x14ac:dyDescent="0.35">
      <c r="AA70" t="s">
        <v>38365</v>
      </c>
      <c r="AM70" s="82" t="s">
        <v>13303</v>
      </c>
      <c r="AN70" s="82" t="s">
        <v>26199</v>
      </c>
      <c r="AO70" s="84">
        <v>137</v>
      </c>
      <c r="AP70" s="85">
        <v>69</v>
      </c>
      <c r="AQ70" s="82" t="s">
        <v>28942</v>
      </c>
      <c r="AR70" s="82" t="s">
        <v>26197</v>
      </c>
      <c r="AS70" s="82" t="s">
        <v>25812</v>
      </c>
      <c r="BL70" t="s">
        <v>37696</v>
      </c>
      <c r="BM70" t="s">
        <v>37697</v>
      </c>
      <c r="BN70" t="s">
        <v>37696</v>
      </c>
    </row>
    <row r="71" spans="27:66" x14ac:dyDescent="0.35">
      <c r="AA71" t="s">
        <v>36849</v>
      </c>
      <c r="AM71" s="82" t="s">
        <v>301</v>
      </c>
      <c r="AN71" s="82" t="s">
        <v>26204</v>
      </c>
      <c r="AO71" s="84">
        <v>139</v>
      </c>
      <c r="AP71" s="85">
        <v>70</v>
      </c>
      <c r="AQ71" s="82" t="s">
        <v>28943</v>
      </c>
      <c r="AR71" s="82" t="s">
        <v>26197</v>
      </c>
      <c r="AS71" s="82" t="s">
        <v>25802</v>
      </c>
      <c r="BL71" t="s">
        <v>38367</v>
      </c>
      <c r="BM71" t="s">
        <v>38343</v>
      </c>
      <c r="BN71" t="s">
        <v>38367</v>
      </c>
    </row>
    <row r="72" spans="27:66" x14ac:dyDescent="0.35">
      <c r="AA72" t="s">
        <v>29061</v>
      </c>
      <c r="AM72" s="82" t="s">
        <v>614</v>
      </c>
      <c r="AN72" s="82" t="s">
        <v>26199</v>
      </c>
      <c r="AO72" s="84">
        <v>141</v>
      </c>
      <c r="AP72" s="85">
        <v>71</v>
      </c>
      <c r="AQ72" s="82" t="s">
        <v>28944</v>
      </c>
      <c r="AR72" s="82" t="s">
        <v>26197</v>
      </c>
      <c r="AS72" s="82" t="s">
        <v>25812</v>
      </c>
      <c r="BL72" t="s">
        <v>29478</v>
      </c>
      <c r="BM72" t="s">
        <v>29479</v>
      </c>
      <c r="BN72" t="s">
        <v>29478</v>
      </c>
    </row>
    <row r="73" spans="27:66" x14ac:dyDescent="0.35">
      <c r="AA73" t="s">
        <v>36851</v>
      </c>
      <c r="AM73" s="82" t="s">
        <v>2535</v>
      </c>
      <c r="AN73" s="82" t="s">
        <v>26204</v>
      </c>
      <c r="AO73" s="84">
        <v>143</v>
      </c>
      <c r="AP73" s="85">
        <v>72</v>
      </c>
      <c r="AQ73" s="82" t="s">
        <v>28945</v>
      </c>
      <c r="AR73" s="82" t="s">
        <v>26197</v>
      </c>
      <c r="AS73" s="82" t="s">
        <v>25802</v>
      </c>
      <c r="BL73" t="s">
        <v>38368</v>
      </c>
      <c r="BM73" t="s">
        <v>38344</v>
      </c>
      <c r="BN73" t="s">
        <v>38368</v>
      </c>
    </row>
    <row r="74" spans="27:66" x14ac:dyDescent="0.35">
      <c r="AA74" t="s">
        <v>38366</v>
      </c>
      <c r="AM74" s="82" t="s">
        <v>878</v>
      </c>
      <c r="AN74" s="82" t="s">
        <v>26204</v>
      </c>
      <c r="AO74" s="84">
        <v>145</v>
      </c>
      <c r="AP74" s="85">
        <v>73</v>
      </c>
      <c r="AQ74" s="82" t="s">
        <v>28946</v>
      </c>
      <c r="AR74" s="82" t="s">
        <v>26197</v>
      </c>
      <c r="AS74" s="82" t="s">
        <v>25825</v>
      </c>
      <c r="BL74" t="s">
        <v>25862</v>
      </c>
      <c r="BM74" t="s">
        <v>29482</v>
      </c>
      <c r="BN74" t="s">
        <v>25862</v>
      </c>
    </row>
    <row r="75" spans="27:66" x14ac:dyDescent="0.35">
      <c r="AA75" t="s">
        <v>25816</v>
      </c>
      <c r="AM75" s="82" t="s">
        <v>793</v>
      </c>
      <c r="AN75" s="82" t="s">
        <v>26199</v>
      </c>
      <c r="AO75" s="84">
        <v>147</v>
      </c>
      <c r="AP75" s="85">
        <v>74</v>
      </c>
      <c r="AQ75" s="82" t="s">
        <v>28947</v>
      </c>
      <c r="AR75" s="82" t="s">
        <v>26197</v>
      </c>
      <c r="AS75" s="82" t="s">
        <v>25829</v>
      </c>
      <c r="BL75" t="s">
        <v>36412</v>
      </c>
      <c r="BM75" t="s">
        <v>42038</v>
      </c>
      <c r="BN75" t="s">
        <v>36412</v>
      </c>
    </row>
    <row r="76" spans="27:66" x14ac:dyDescent="0.35">
      <c r="AA76" t="s">
        <v>25821</v>
      </c>
      <c r="AM76" s="82" t="s">
        <v>148</v>
      </c>
      <c r="AN76" s="82" t="s">
        <v>26199</v>
      </c>
      <c r="AO76" s="84">
        <v>149</v>
      </c>
      <c r="AP76" s="85">
        <v>75</v>
      </c>
      <c r="AQ76" s="82" t="s">
        <v>28948</v>
      </c>
      <c r="AR76" s="82" t="s">
        <v>26197</v>
      </c>
      <c r="AS76" s="82" t="s">
        <v>25829</v>
      </c>
      <c r="BL76" t="s">
        <v>38369</v>
      </c>
      <c r="BM76" t="s">
        <v>38345</v>
      </c>
      <c r="BN76" t="s">
        <v>38369</v>
      </c>
    </row>
    <row r="77" spans="27:66" x14ac:dyDescent="0.35">
      <c r="AA77" t="s">
        <v>37696</v>
      </c>
      <c r="AM77" s="82" t="s">
        <v>325</v>
      </c>
      <c r="AN77" s="82" t="s">
        <v>26204</v>
      </c>
      <c r="AO77" s="84">
        <v>151</v>
      </c>
      <c r="AP77" s="85">
        <v>76</v>
      </c>
      <c r="AQ77" s="82" t="s">
        <v>28949</v>
      </c>
      <c r="AR77" s="82" t="s">
        <v>26197</v>
      </c>
      <c r="AS77" s="82" t="s">
        <v>25825</v>
      </c>
      <c r="BL77" t="s">
        <v>42016</v>
      </c>
      <c r="BM77" t="s">
        <v>42035</v>
      </c>
      <c r="BN77" t="s">
        <v>42016</v>
      </c>
    </row>
    <row r="78" spans="27:66" x14ac:dyDescent="0.35">
      <c r="AA78" t="s">
        <v>38367</v>
      </c>
      <c r="AM78" s="82" t="s">
        <v>59</v>
      </c>
      <c r="AN78" s="82" t="s">
        <v>26199</v>
      </c>
      <c r="AO78" s="84">
        <v>153</v>
      </c>
      <c r="AP78" s="85">
        <v>77</v>
      </c>
      <c r="AQ78" s="82" t="s">
        <v>28950</v>
      </c>
      <c r="AR78" s="82" t="s">
        <v>26197</v>
      </c>
      <c r="AS78" s="82" t="s">
        <v>25802</v>
      </c>
      <c r="BL78" t="s">
        <v>29483</v>
      </c>
      <c r="BM78" t="s">
        <v>38346</v>
      </c>
      <c r="BN78" t="s">
        <v>29483</v>
      </c>
    </row>
    <row r="79" spans="27:66" x14ac:dyDescent="0.35">
      <c r="AA79" t="s">
        <v>29478</v>
      </c>
      <c r="AM79" s="82" t="s">
        <v>553</v>
      </c>
      <c r="AN79" s="82" t="s">
        <v>26204</v>
      </c>
      <c r="AO79" s="84">
        <v>155</v>
      </c>
      <c r="AP79" s="85">
        <v>78</v>
      </c>
      <c r="AQ79" s="82" t="s">
        <v>28951</v>
      </c>
      <c r="AR79" s="82" t="s">
        <v>26197</v>
      </c>
      <c r="AS79" s="82" t="s">
        <v>25825</v>
      </c>
      <c r="BL79" t="s">
        <v>38370</v>
      </c>
      <c r="BM79" t="s">
        <v>38347</v>
      </c>
      <c r="BN79" t="s">
        <v>38370</v>
      </c>
    </row>
    <row r="80" spans="27:66" x14ac:dyDescent="0.35">
      <c r="AA80" t="s">
        <v>36410</v>
      </c>
      <c r="AM80" s="82" t="s">
        <v>919</v>
      </c>
      <c r="AN80" s="82" t="s">
        <v>26199</v>
      </c>
      <c r="AO80" s="84">
        <v>157</v>
      </c>
      <c r="AP80" s="85">
        <v>79</v>
      </c>
      <c r="AQ80" s="82" t="s">
        <v>28952</v>
      </c>
      <c r="AR80" s="82" t="s">
        <v>26197</v>
      </c>
      <c r="AS80" s="82" t="s">
        <v>25828</v>
      </c>
      <c r="BL80" t="s">
        <v>36413</v>
      </c>
      <c r="BM80" t="s">
        <v>36414</v>
      </c>
      <c r="BN80" t="s">
        <v>36413</v>
      </c>
    </row>
    <row r="81" spans="27:66" x14ac:dyDescent="0.35">
      <c r="AA81" t="s">
        <v>38368</v>
      </c>
      <c r="AM81" s="82" t="s">
        <v>39</v>
      </c>
      <c r="AN81" s="82" t="s">
        <v>26199</v>
      </c>
      <c r="AO81" s="84">
        <v>159</v>
      </c>
      <c r="AP81" s="85">
        <v>80</v>
      </c>
      <c r="AQ81" s="82" t="s">
        <v>28953</v>
      </c>
      <c r="AR81" s="82" t="s">
        <v>26197</v>
      </c>
      <c r="AS81" s="82" t="s">
        <v>25812</v>
      </c>
      <c r="BL81" t="s">
        <v>25861</v>
      </c>
      <c r="BM81" t="s">
        <v>29481</v>
      </c>
      <c r="BN81" t="s">
        <v>25861</v>
      </c>
    </row>
    <row r="82" spans="27:66" x14ac:dyDescent="0.35">
      <c r="AA82" t="s">
        <v>25825</v>
      </c>
      <c r="AM82" s="82" t="s">
        <v>22</v>
      </c>
      <c r="AN82" s="82" t="s">
        <v>26199</v>
      </c>
      <c r="AO82" s="84">
        <v>161</v>
      </c>
      <c r="AP82" s="85">
        <v>81</v>
      </c>
      <c r="AQ82" s="82" t="s">
        <v>28954</v>
      </c>
      <c r="AR82" s="82" t="s">
        <v>26197</v>
      </c>
      <c r="AS82" s="82" t="s">
        <v>25829</v>
      </c>
      <c r="BL82" t="s">
        <v>37698</v>
      </c>
      <c r="BM82" t="s">
        <v>37699</v>
      </c>
      <c r="BN82" t="s">
        <v>37698</v>
      </c>
    </row>
    <row r="83" spans="27:66" x14ac:dyDescent="0.35">
      <c r="AA83" t="s">
        <v>25860</v>
      </c>
      <c r="AM83" s="82" t="s">
        <v>270</v>
      </c>
      <c r="AN83" s="82" t="s">
        <v>26204</v>
      </c>
      <c r="AO83" s="84">
        <v>163</v>
      </c>
      <c r="AP83" s="85">
        <v>82</v>
      </c>
      <c r="AQ83" s="82" t="s">
        <v>28955</v>
      </c>
      <c r="AR83" s="82" t="s">
        <v>26197</v>
      </c>
      <c r="AS83" s="82" t="s">
        <v>25821</v>
      </c>
      <c r="BL83" t="s">
        <v>25860</v>
      </c>
      <c r="BM83" t="s">
        <v>29480</v>
      </c>
      <c r="BN83" t="s">
        <v>25860</v>
      </c>
    </row>
    <row r="84" spans="27:66" x14ac:dyDescent="0.35">
      <c r="AA84" t="s">
        <v>38369</v>
      </c>
      <c r="AM84" s="82" t="s">
        <v>253</v>
      </c>
      <c r="AN84" s="82" t="s">
        <v>26199</v>
      </c>
      <c r="AO84" s="84">
        <v>165</v>
      </c>
      <c r="AP84" s="85">
        <v>83</v>
      </c>
      <c r="AQ84" s="82" t="s">
        <v>28956</v>
      </c>
      <c r="AR84" s="82" t="s">
        <v>26197</v>
      </c>
      <c r="AS84" s="82" t="s">
        <v>25829</v>
      </c>
      <c r="BL84" t="s">
        <v>37700</v>
      </c>
      <c r="BM84" t="s">
        <v>37701</v>
      </c>
      <c r="BN84" t="s">
        <v>37700</v>
      </c>
    </row>
    <row r="85" spans="27:66" x14ac:dyDescent="0.35">
      <c r="AA85" t="s">
        <v>25861</v>
      </c>
      <c r="AM85" s="82" t="s">
        <v>404</v>
      </c>
      <c r="AN85" s="82" t="s">
        <v>26199</v>
      </c>
      <c r="AO85" s="84">
        <v>167</v>
      </c>
      <c r="AP85" s="85">
        <v>84</v>
      </c>
      <c r="AQ85" s="82" t="s">
        <v>28957</v>
      </c>
      <c r="AR85" s="82" t="s">
        <v>26197</v>
      </c>
      <c r="AS85" s="82" t="s">
        <v>25828</v>
      </c>
      <c r="BL85" t="s">
        <v>42017</v>
      </c>
      <c r="BM85" t="s">
        <v>42036</v>
      </c>
      <c r="BN85" t="s">
        <v>42017</v>
      </c>
    </row>
    <row r="86" spans="27:66" x14ac:dyDescent="0.35">
      <c r="AA86" t="s">
        <v>25862</v>
      </c>
      <c r="AM86" s="82" t="s">
        <v>6397</v>
      </c>
      <c r="AN86" s="82" t="s">
        <v>26199</v>
      </c>
      <c r="AO86" s="84">
        <v>169</v>
      </c>
      <c r="AP86" s="85">
        <v>85</v>
      </c>
      <c r="AQ86" s="82" t="s">
        <v>28958</v>
      </c>
      <c r="AR86" s="82" t="s">
        <v>26197</v>
      </c>
      <c r="AS86" s="82" t="s">
        <v>25812</v>
      </c>
      <c r="BL86" t="s">
        <v>36845</v>
      </c>
      <c r="BM86" t="s">
        <v>36846</v>
      </c>
      <c r="BN86" t="s">
        <v>36845</v>
      </c>
    </row>
    <row r="87" spans="27:66" x14ac:dyDescent="0.35">
      <c r="AA87" t="s">
        <v>37698</v>
      </c>
      <c r="AM87" s="82" t="s">
        <v>625</v>
      </c>
      <c r="AN87" s="82" t="s">
        <v>26204</v>
      </c>
      <c r="AO87" s="84">
        <v>171</v>
      </c>
      <c r="AP87" s="85">
        <v>86</v>
      </c>
      <c r="AQ87" s="82" t="s">
        <v>28959</v>
      </c>
      <c r="AR87" s="82" t="s">
        <v>26197</v>
      </c>
      <c r="AS87" s="82" t="s">
        <v>25821</v>
      </c>
      <c r="BL87" t="s">
        <v>25864</v>
      </c>
      <c r="BM87" t="s">
        <v>29485</v>
      </c>
      <c r="BN87" t="s">
        <v>25864</v>
      </c>
    </row>
    <row r="88" spans="27:66" x14ac:dyDescent="0.35">
      <c r="AA88" t="s">
        <v>37700</v>
      </c>
      <c r="AM88" s="82" t="s">
        <v>3025</v>
      </c>
      <c r="AN88" s="82" t="s">
        <v>26204</v>
      </c>
      <c r="AO88" s="84">
        <v>173</v>
      </c>
      <c r="AP88" s="85">
        <v>87</v>
      </c>
      <c r="AQ88" s="82" t="s">
        <v>28960</v>
      </c>
      <c r="AR88" s="82" t="s">
        <v>26197</v>
      </c>
      <c r="AS88" s="82" t="s">
        <v>25825</v>
      </c>
      <c r="BL88" t="s">
        <v>25863</v>
      </c>
      <c r="BM88" t="s">
        <v>29484</v>
      </c>
      <c r="BN88" t="s">
        <v>25863</v>
      </c>
    </row>
    <row r="89" spans="27:66" x14ac:dyDescent="0.35">
      <c r="AA89" t="s">
        <v>42016</v>
      </c>
      <c r="AM89" s="82" t="s">
        <v>1181</v>
      </c>
      <c r="AN89" s="82" t="s">
        <v>26199</v>
      </c>
      <c r="AO89" s="84">
        <v>175</v>
      </c>
      <c r="AP89" s="85">
        <v>88</v>
      </c>
      <c r="AQ89" s="82" t="s">
        <v>25892</v>
      </c>
      <c r="AR89" s="82" t="s">
        <v>26197</v>
      </c>
      <c r="AS89" s="82" t="s">
        <v>25812</v>
      </c>
      <c r="BL89" t="s">
        <v>25865</v>
      </c>
      <c r="BM89" t="s">
        <v>29486</v>
      </c>
      <c r="BN89" t="s">
        <v>25865</v>
      </c>
    </row>
    <row r="90" spans="27:66" x14ac:dyDescent="0.35">
      <c r="AA90" t="s">
        <v>42017</v>
      </c>
      <c r="AM90" s="82" t="s">
        <v>470</v>
      </c>
      <c r="AN90" s="82" t="s">
        <v>26199</v>
      </c>
      <c r="AO90" s="84">
        <v>177</v>
      </c>
      <c r="AP90" s="85">
        <v>89</v>
      </c>
      <c r="AQ90" s="82" t="s">
        <v>28961</v>
      </c>
      <c r="AR90" s="82" t="s">
        <v>26197</v>
      </c>
      <c r="AS90" s="82" t="s">
        <v>25812</v>
      </c>
      <c r="BL90" t="s">
        <v>43803</v>
      </c>
      <c r="BM90" t="s">
        <v>43804</v>
      </c>
      <c r="BN90" t="s">
        <v>43803</v>
      </c>
    </row>
    <row r="91" spans="27:66" x14ac:dyDescent="0.35">
      <c r="AA91" t="s">
        <v>25828</v>
      </c>
      <c r="AM91" s="82" t="s">
        <v>230</v>
      </c>
      <c r="AN91" s="82" t="s">
        <v>26204</v>
      </c>
      <c r="AO91" s="84">
        <v>179</v>
      </c>
      <c r="AP91" s="85">
        <v>90</v>
      </c>
      <c r="AQ91" s="82" t="s">
        <v>28962</v>
      </c>
      <c r="AR91" s="82" t="s">
        <v>26197</v>
      </c>
      <c r="AS91" s="82" t="s">
        <v>25821</v>
      </c>
      <c r="BL91" t="s">
        <v>25867</v>
      </c>
      <c r="BM91" t="s">
        <v>29489</v>
      </c>
      <c r="BN91" t="s">
        <v>25867</v>
      </c>
    </row>
    <row r="92" spans="27:66" x14ac:dyDescent="0.35">
      <c r="AA92" t="s">
        <v>36412</v>
      </c>
      <c r="AM92" s="82" t="s">
        <v>942</v>
      </c>
      <c r="AN92" s="82" t="s">
        <v>26199</v>
      </c>
      <c r="AO92" s="84">
        <v>181</v>
      </c>
      <c r="AP92" s="85">
        <v>91</v>
      </c>
      <c r="AQ92" s="82" t="s">
        <v>28963</v>
      </c>
      <c r="AR92" s="82" t="s">
        <v>26197</v>
      </c>
      <c r="AS92" s="82" t="s">
        <v>25808</v>
      </c>
      <c r="BL92" t="s">
        <v>37702</v>
      </c>
      <c r="BM92" t="s">
        <v>37703</v>
      </c>
      <c r="BN92" t="s">
        <v>37702</v>
      </c>
    </row>
    <row r="93" spans="27:66" x14ac:dyDescent="0.35">
      <c r="AA93" t="s">
        <v>29483</v>
      </c>
      <c r="AM93" s="82" t="s">
        <v>207</v>
      </c>
      <c r="AN93" s="82" t="s">
        <v>26199</v>
      </c>
      <c r="AO93" s="84">
        <v>183</v>
      </c>
      <c r="AP93" s="85">
        <v>92</v>
      </c>
      <c r="AQ93" s="82" t="s">
        <v>28964</v>
      </c>
      <c r="AR93" s="82" t="s">
        <v>26197</v>
      </c>
      <c r="AS93" s="82" t="s">
        <v>25816</v>
      </c>
      <c r="BL93" t="s">
        <v>29487</v>
      </c>
      <c r="BM93" t="s">
        <v>29488</v>
      </c>
      <c r="BN93" t="s">
        <v>29487</v>
      </c>
    </row>
    <row r="94" spans="27:66" x14ac:dyDescent="0.35">
      <c r="AA94" t="s">
        <v>38370</v>
      </c>
      <c r="AM94" s="82" t="s">
        <v>2322</v>
      </c>
      <c r="AN94" s="82" t="s">
        <v>26199</v>
      </c>
      <c r="AO94" s="84">
        <v>185</v>
      </c>
      <c r="AP94" s="85">
        <v>93</v>
      </c>
      <c r="AQ94" s="82" t="s">
        <v>28965</v>
      </c>
      <c r="AR94" s="82" t="s">
        <v>26197</v>
      </c>
      <c r="AS94" s="82" t="s">
        <v>25812</v>
      </c>
      <c r="BL94" t="s">
        <v>38366</v>
      </c>
      <c r="BM94" t="s">
        <v>38342</v>
      </c>
      <c r="BN94" t="s">
        <v>38366</v>
      </c>
    </row>
    <row r="95" spans="27:66" x14ac:dyDescent="0.35">
      <c r="AA95" t="s">
        <v>36413</v>
      </c>
      <c r="AM95" s="82" t="s">
        <v>95</v>
      </c>
      <c r="AN95" s="82" t="s">
        <v>26199</v>
      </c>
      <c r="AO95" s="84">
        <v>187</v>
      </c>
      <c r="AP95" s="85">
        <v>94</v>
      </c>
      <c r="AQ95" s="82" t="s">
        <v>28966</v>
      </c>
      <c r="AR95" s="82" t="s">
        <v>26197</v>
      </c>
      <c r="AS95" s="82" t="s">
        <v>25829</v>
      </c>
      <c r="BL95" t="s">
        <v>43805</v>
      </c>
      <c r="BM95" t="s">
        <v>43806</v>
      </c>
      <c r="BN95" t="s">
        <v>43805</v>
      </c>
    </row>
    <row r="96" spans="27:66" ht="15" thickBot="1" x14ac:dyDescent="0.4">
      <c r="AA96" t="s">
        <v>25830</v>
      </c>
      <c r="AM96" s="87" t="s">
        <v>153</v>
      </c>
      <c r="AN96" s="95" t="s">
        <v>26199</v>
      </c>
      <c r="AO96" s="88">
        <v>189</v>
      </c>
      <c r="AP96" s="89">
        <v>95</v>
      </c>
      <c r="AQ96" s="87" t="s">
        <v>28967</v>
      </c>
      <c r="AR96" s="87" t="s">
        <v>26197</v>
      </c>
      <c r="AS96" s="82" t="s">
        <v>25829</v>
      </c>
      <c r="BL96" t="s">
        <v>37704</v>
      </c>
      <c r="BM96" t="s">
        <v>37704</v>
      </c>
      <c r="BN96" t="s">
        <v>37704</v>
      </c>
    </row>
    <row r="97" spans="27:66" x14ac:dyDescent="0.35">
      <c r="AA97" t="s">
        <v>25863</v>
      </c>
      <c r="BL97" t="s">
        <v>25870</v>
      </c>
      <c r="BM97" t="s">
        <v>37705</v>
      </c>
      <c r="BN97" t="s">
        <v>25870</v>
      </c>
    </row>
    <row r="98" spans="27:66" x14ac:dyDescent="0.35">
      <c r="AA98" t="s">
        <v>25864</v>
      </c>
      <c r="BL98" t="s">
        <v>25868</v>
      </c>
      <c r="BM98" t="s">
        <v>29490</v>
      </c>
      <c r="BN98" t="s">
        <v>25868</v>
      </c>
    </row>
    <row r="99" spans="27:66" x14ac:dyDescent="0.35">
      <c r="AA99" t="s">
        <v>25865</v>
      </c>
      <c r="AQ99" s="90"/>
      <c r="BL99" t="s">
        <v>42018</v>
      </c>
      <c r="BM99" t="s">
        <v>42042</v>
      </c>
      <c r="BN99" t="s">
        <v>42018</v>
      </c>
    </row>
    <row r="100" spans="27:66" x14ac:dyDescent="0.35">
      <c r="AA100" t="s">
        <v>29487</v>
      </c>
      <c r="BL100" t="s">
        <v>25869</v>
      </c>
      <c r="BM100" t="s">
        <v>29491</v>
      </c>
      <c r="BN100" t="s">
        <v>25869</v>
      </c>
    </row>
    <row r="101" spans="27:66" x14ac:dyDescent="0.35">
      <c r="AA101" t="s">
        <v>25866</v>
      </c>
      <c r="BL101" t="s">
        <v>42019</v>
      </c>
      <c r="BM101" t="s">
        <v>42043</v>
      </c>
      <c r="BN101" t="s">
        <v>42019</v>
      </c>
    </row>
    <row r="102" spans="27:66" x14ac:dyDescent="0.35">
      <c r="AA102" t="s">
        <v>25867</v>
      </c>
      <c r="BL102" t="s">
        <v>42020</v>
      </c>
      <c r="BM102" t="s">
        <v>42045</v>
      </c>
      <c r="BN102" t="s">
        <v>42020</v>
      </c>
    </row>
    <row r="103" spans="27:66" x14ac:dyDescent="0.35">
      <c r="AA103" t="s">
        <v>37702</v>
      </c>
      <c r="BL103" t="s">
        <v>25871</v>
      </c>
      <c r="BM103" t="s">
        <v>29492</v>
      </c>
      <c r="BN103" t="s">
        <v>25871</v>
      </c>
    </row>
    <row r="104" spans="27:66" x14ac:dyDescent="0.35">
      <c r="AA104" t="s">
        <v>37704</v>
      </c>
      <c r="BL104" t="s">
        <v>29494</v>
      </c>
      <c r="BM104" t="s">
        <v>38348</v>
      </c>
      <c r="BN104" t="s">
        <v>29494</v>
      </c>
    </row>
    <row r="105" spans="27:66" x14ac:dyDescent="0.35">
      <c r="AA105" t="s">
        <v>25829</v>
      </c>
      <c r="BL105" t="s">
        <v>25873</v>
      </c>
      <c r="BM105" t="s">
        <v>29493</v>
      </c>
      <c r="BN105" t="s">
        <v>25873</v>
      </c>
    </row>
    <row r="106" spans="27:66" x14ac:dyDescent="0.35">
      <c r="AA106" t="s">
        <v>25868</v>
      </c>
      <c r="BL106" t="s">
        <v>29495</v>
      </c>
      <c r="BM106" t="s">
        <v>29496</v>
      </c>
      <c r="BN106" t="s">
        <v>29495</v>
      </c>
    </row>
    <row r="107" spans="27:66" x14ac:dyDescent="0.35">
      <c r="AA107" t="s">
        <v>42018</v>
      </c>
      <c r="BL107" t="s">
        <v>38371</v>
      </c>
      <c r="BM107" t="s">
        <v>43807</v>
      </c>
      <c r="BN107" t="s">
        <v>38371</v>
      </c>
    </row>
    <row r="108" spans="27:66" x14ac:dyDescent="0.35">
      <c r="AA108" t="s">
        <v>25869</v>
      </c>
      <c r="BL108" t="s">
        <v>38372</v>
      </c>
      <c r="BM108" t="s">
        <v>38349</v>
      </c>
      <c r="BN108" t="s">
        <v>38372</v>
      </c>
    </row>
    <row r="109" spans="27:66" x14ac:dyDescent="0.35">
      <c r="AA109" t="s">
        <v>25870</v>
      </c>
      <c r="BL109" t="s">
        <v>25876</v>
      </c>
      <c r="BM109" t="s">
        <v>29498</v>
      </c>
      <c r="BN109" t="s">
        <v>25876</v>
      </c>
    </row>
    <row r="110" spans="27:66" x14ac:dyDescent="0.35">
      <c r="AA110" t="s">
        <v>42019</v>
      </c>
      <c r="BL110" t="s">
        <v>25874</v>
      </c>
      <c r="BM110" t="s">
        <v>29497</v>
      </c>
      <c r="BN110" t="s">
        <v>25874</v>
      </c>
    </row>
    <row r="111" spans="27:66" x14ac:dyDescent="0.35">
      <c r="AA111" t="s">
        <v>25871</v>
      </c>
      <c r="BL111" t="s">
        <v>29499</v>
      </c>
      <c r="BM111" t="s">
        <v>29500</v>
      </c>
      <c r="BN111" t="s">
        <v>29499</v>
      </c>
    </row>
    <row r="112" spans="27:66" x14ac:dyDescent="0.35">
      <c r="AA112" t="s">
        <v>25872</v>
      </c>
      <c r="BL112" t="s">
        <v>25875</v>
      </c>
      <c r="BM112" t="s">
        <v>38350</v>
      </c>
      <c r="BN112" t="s">
        <v>25875</v>
      </c>
    </row>
    <row r="113" spans="27:66" x14ac:dyDescent="0.35">
      <c r="AA113" t="s">
        <v>25873</v>
      </c>
      <c r="BL113" t="s">
        <v>42021</v>
      </c>
      <c r="BM113" t="s">
        <v>42047</v>
      </c>
      <c r="BN113" t="s">
        <v>42021</v>
      </c>
    </row>
    <row r="114" spans="27:66" x14ac:dyDescent="0.35">
      <c r="AA114" t="s">
        <v>29494</v>
      </c>
      <c r="BL114" t="s">
        <v>43808</v>
      </c>
      <c r="BM114" t="s">
        <v>43809</v>
      </c>
      <c r="BN114" t="s">
        <v>43808</v>
      </c>
    </row>
    <row r="115" spans="27:66" x14ac:dyDescent="0.35">
      <c r="AA115" t="s">
        <v>42020</v>
      </c>
      <c r="BL115" t="s">
        <v>37706</v>
      </c>
      <c r="BM115" t="s">
        <v>37706</v>
      </c>
      <c r="BN115" t="s">
        <v>37706</v>
      </c>
    </row>
    <row r="116" spans="27:66" x14ac:dyDescent="0.35">
      <c r="AA116" t="s">
        <v>29495</v>
      </c>
      <c r="BL116" t="s">
        <v>25892</v>
      </c>
      <c r="BM116" t="s">
        <v>37710</v>
      </c>
      <c r="BN116" t="s">
        <v>25892</v>
      </c>
    </row>
    <row r="117" spans="27:66" x14ac:dyDescent="0.35">
      <c r="AA117" t="s">
        <v>38371</v>
      </c>
      <c r="BL117" t="s">
        <v>25802</v>
      </c>
      <c r="BM117" t="s">
        <v>42024</v>
      </c>
      <c r="BN117" t="s">
        <v>25802</v>
      </c>
    </row>
    <row r="118" spans="27:66" x14ac:dyDescent="0.35">
      <c r="AA118" t="s">
        <v>36415</v>
      </c>
      <c r="BL118" t="s">
        <v>25808</v>
      </c>
      <c r="BM118" t="s">
        <v>42025</v>
      </c>
      <c r="BN118" t="s">
        <v>25808</v>
      </c>
    </row>
    <row r="119" spans="27:66" x14ac:dyDescent="0.35">
      <c r="AA119" t="s">
        <v>38372</v>
      </c>
      <c r="BL119" t="s">
        <v>25812</v>
      </c>
      <c r="BM119" t="s">
        <v>42026</v>
      </c>
      <c r="BN119" t="s">
        <v>25812</v>
      </c>
    </row>
    <row r="120" spans="27:66" x14ac:dyDescent="0.35">
      <c r="AA120" t="s">
        <v>25874</v>
      </c>
      <c r="BL120" t="s">
        <v>25848</v>
      </c>
      <c r="BM120" t="s">
        <v>43810</v>
      </c>
      <c r="BN120" t="s">
        <v>25848</v>
      </c>
    </row>
    <row r="121" spans="27:66" x14ac:dyDescent="0.35">
      <c r="AA121" t="s">
        <v>42021</v>
      </c>
      <c r="BL121" t="s">
        <v>25851</v>
      </c>
      <c r="BM121" t="s">
        <v>42027</v>
      </c>
      <c r="BN121" t="s">
        <v>25851</v>
      </c>
    </row>
    <row r="122" spans="27:66" x14ac:dyDescent="0.35">
      <c r="AA122" t="s">
        <v>25875</v>
      </c>
      <c r="BL122" t="s">
        <v>25866</v>
      </c>
      <c r="BM122" t="s">
        <v>42040</v>
      </c>
      <c r="BN122" t="s">
        <v>25866</v>
      </c>
    </row>
    <row r="123" spans="27:66" x14ac:dyDescent="0.35">
      <c r="AA123" t="s">
        <v>25876</v>
      </c>
      <c r="BL123" t="s">
        <v>25816</v>
      </c>
      <c r="BM123" t="s">
        <v>42032</v>
      </c>
      <c r="BN123" t="s">
        <v>25816</v>
      </c>
    </row>
    <row r="124" spans="27:66" x14ac:dyDescent="0.35">
      <c r="AA124" t="s">
        <v>29499</v>
      </c>
      <c r="BL124" t="s">
        <v>25821</v>
      </c>
      <c r="BM124" t="s">
        <v>42033</v>
      </c>
      <c r="BN124" t="s">
        <v>25821</v>
      </c>
    </row>
    <row r="125" spans="27:66" x14ac:dyDescent="0.35">
      <c r="AA125" t="s">
        <v>37706</v>
      </c>
      <c r="BL125" t="s">
        <v>25825</v>
      </c>
      <c r="BM125" t="s">
        <v>42034</v>
      </c>
      <c r="BN125" t="s">
        <v>25825</v>
      </c>
    </row>
    <row r="126" spans="27:66" x14ac:dyDescent="0.35">
      <c r="AA126" t="s">
        <v>25877</v>
      </c>
      <c r="BL126" t="s">
        <v>25828</v>
      </c>
      <c r="BM126" t="s">
        <v>42037</v>
      </c>
      <c r="BN126" t="s">
        <v>25828</v>
      </c>
    </row>
    <row r="127" spans="27:66" x14ac:dyDescent="0.35">
      <c r="AA127" t="s">
        <v>25878</v>
      </c>
      <c r="BL127" t="s">
        <v>25830</v>
      </c>
      <c r="BM127" t="s">
        <v>42039</v>
      </c>
      <c r="BN127" t="s">
        <v>25830</v>
      </c>
    </row>
    <row r="128" spans="27:66" x14ac:dyDescent="0.35">
      <c r="AA128" t="s">
        <v>25879</v>
      </c>
      <c r="BL128" t="s">
        <v>25829</v>
      </c>
      <c r="BM128" t="s">
        <v>42041</v>
      </c>
      <c r="BN128" t="s">
        <v>25829</v>
      </c>
    </row>
    <row r="129" spans="27:66" x14ac:dyDescent="0.35">
      <c r="AA129" t="s">
        <v>25771</v>
      </c>
      <c r="BL129" t="s">
        <v>25872</v>
      </c>
      <c r="BM129" t="s">
        <v>42044</v>
      </c>
      <c r="BN129" t="s">
        <v>25872</v>
      </c>
    </row>
    <row r="130" spans="27:66" x14ac:dyDescent="0.35">
      <c r="AA130" t="s">
        <v>36416</v>
      </c>
      <c r="BL130" t="s">
        <v>25894</v>
      </c>
      <c r="BM130" t="s">
        <v>42055</v>
      </c>
      <c r="BN130" t="s">
        <v>25894</v>
      </c>
    </row>
    <row r="131" spans="27:66" x14ac:dyDescent="0.35">
      <c r="AA131" t="s">
        <v>36417</v>
      </c>
      <c r="BL131" t="s">
        <v>25893</v>
      </c>
      <c r="BM131" t="s">
        <v>42054</v>
      </c>
      <c r="BN131" t="s">
        <v>25893</v>
      </c>
    </row>
    <row r="132" spans="27:66" x14ac:dyDescent="0.35">
      <c r="AA132" t="s">
        <v>25767</v>
      </c>
      <c r="BL132" t="s">
        <v>36404</v>
      </c>
      <c r="BM132" t="s">
        <v>42056</v>
      </c>
      <c r="BN132" t="s">
        <v>36404</v>
      </c>
    </row>
    <row r="133" spans="27:66" x14ac:dyDescent="0.35">
      <c r="AA133" t="s">
        <v>29504</v>
      </c>
      <c r="BL133" t="s">
        <v>36417</v>
      </c>
      <c r="BM133" t="s">
        <v>42051</v>
      </c>
      <c r="BN133" t="s">
        <v>36417</v>
      </c>
    </row>
    <row r="134" spans="27:66" x14ac:dyDescent="0.35">
      <c r="AA134" t="s">
        <v>25880</v>
      </c>
      <c r="BL134" t="s">
        <v>29504</v>
      </c>
      <c r="BM134" t="s">
        <v>29505</v>
      </c>
      <c r="BN134" t="s">
        <v>29504</v>
      </c>
    </row>
    <row r="135" spans="27:66" x14ac:dyDescent="0.35">
      <c r="AA135" t="s">
        <v>29506</v>
      </c>
      <c r="BL135" s="76" t="s">
        <v>25880</v>
      </c>
      <c r="BM135" s="76" t="s">
        <v>37707</v>
      </c>
      <c r="BN135" s="76" t="s">
        <v>25880</v>
      </c>
    </row>
    <row r="136" spans="27:66" x14ac:dyDescent="0.35">
      <c r="AA136" s="76" t="s">
        <v>25881</v>
      </c>
      <c r="BL136" t="s">
        <v>25884</v>
      </c>
      <c r="BM136" s="76" t="s">
        <v>29513</v>
      </c>
      <c r="BN136" s="76" t="s">
        <v>25884</v>
      </c>
    </row>
    <row r="137" spans="27:66" x14ac:dyDescent="0.35">
      <c r="AA137" s="76" t="s">
        <v>34802</v>
      </c>
      <c r="BL137" s="76" t="s">
        <v>25878</v>
      </c>
      <c r="BM137" s="76" t="s">
        <v>29502</v>
      </c>
      <c r="BN137" s="76" t="s">
        <v>25878</v>
      </c>
    </row>
    <row r="138" spans="27:66" x14ac:dyDescent="0.35">
      <c r="AA138" s="76" t="s">
        <v>36419</v>
      </c>
      <c r="BL138" s="76" t="s">
        <v>25879</v>
      </c>
      <c r="BM138" s="76" t="s">
        <v>42048</v>
      </c>
      <c r="BN138" s="76" t="s">
        <v>25879</v>
      </c>
    </row>
    <row r="139" spans="27:66" x14ac:dyDescent="0.35">
      <c r="AA139" s="76" t="s">
        <v>29509</v>
      </c>
      <c r="BL139" s="76" t="s">
        <v>25771</v>
      </c>
      <c r="BM139" s="76" t="s">
        <v>42049</v>
      </c>
      <c r="BN139" s="76" t="s">
        <v>25771</v>
      </c>
    </row>
    <row r="140" spans="27:66" x14ac:dyDescent="0.35">
      <c r="AA140" s="76" t="s">
        <v>25882</v>
      </c>
      <c r="BL140" s="76" t="s">
        <v>36416</v>
      </c>
      <c r="BM140" s="76" t="s">
        <v>42050</v>
      </c>
      <c r="BN140" s="76" t="s">
        <v>36416</v>
      </c>
    </row>
    <row r="141" spans="27:66" x14ac:dyDescent="0.35">
      <c r="AA141" s="76" t="s">
        <v>25883</v>
      </c>
      <c r="BL141" s="76" t="s">
        <v>25767</v>
      </c>
      <c r="BM141" s="76" t="s">
        <v>29503</v>
      </c>
      <c r="BN141" s="76" t="s">
        <v>25767</v>
      </c>
    </row>
    <row r="142" spans="27:66" x14ac:dyDescent="0.35">
      <c r="AA142" s="76" t="s">
        <v>25884</v>
      </c>
      <c r="BL142" s="76" t="s">
        <v>34802</v>
      </c>
      <c r="BM142" s="76" t="s">
        <v>36418</v>
      </c>
      <c r="BN142" s="76" t="s">
        <v>34802</v>
      </c>
    </row>
    <row r="143" spans="27:66" x14ac:dyDescent="0.35">
      <c r="AA143" s="76" t="s">
        <v>25885</v>
      </c>
      <c r="BL143" s="76" t="s">
        <v>36419</v>
      </c>
      <c r="BM143" s="76" t="s">
        <v>43811</v>
      </c>
      <c r="BN143" s="76" t="s">
        <v>36419</v>
      </c>
    </row>
    <row r="144" spans="27:66" x14ac:dyDescent="0.35">
      <c r="AA144" s="76" t="s">
        <v>38373</v>
      </c>
      <c r="BL144" s="76" t="s">
        <v>25882</v>
      </c>
      <c r="BM144" s="76" t="s">
        <v>29511</v>
      </c>
      <c r="BN144" s="76" t="s">
        <v>25882</v>
      </c>
    </row>
    <row r="145" spans="27:66" x14ac:dyDescent="0.35">
      <c r="AA145" s="76" t="s">
        <v>42022</v>
      </c>
      <c r="BL145" s="76" t="s">
        <v>25883</v>
      </c>
      <c r="BM145" s="76" t="s">
        <v>29512</v>
      </c>
      <c r="BN145" s="76" t="s">
        <v>25883</v>
      </c>
    </row>
    <row r="146" spans="27:66" x14ac:dyDescent="0.35">
      <c r="AA146" s="76" t="s">
        <v>25886</v>
      </c>
      <c r="BL146" s="76" t="s">
        <v>25885</v>
      </c>
      <c r="BM146" s="76" t="s">
        <v>29514</v>
      </c>
      <c r="BN146" s="76" t="s">
        <v>25885</v>
      </c>
    </row>
    <row r="147" spans="27:66" x14ac:dyDescent="0.35">
      <c r="AA147" s="76" t="s">
        <v>25887</v>
      </c>
      <c r="BL147" s="76" t="s">
        <v>25877</v>
      </c>
      <c r="BM147" s="76" t="s">
        <v>29501</v>
      </c>
      <c r="BN147" s="76" t="s">
        <v>25877</v>
      </c>
    </row>
    <row r="148" spans="27:66" x14ac:dyDescent="0.35">
      <c r="AA148" s="76" t="s">
        <v>25888</v>
      </c>
      <c r="BL148" s="76" t="s">
        <v>29506</v>
      </c>
      <c r="BM148" s="76" t="s">
        <v>29507</v>
      </c>
      <c r="BN148" s="76" t="s">
        <v>29506</v>
      </c>
    </row>
    <row r="149" spans="27:66" x14ac:dyDescent="0.35">
      <c r="AA149" s="76" t="s">
        <v>42023</v>
      </c>
      <c r="BL149" s="76" t="s">
        <v>38373</v>
      </c>
      <c r="BM149" s="76" t="s">
        <v>38351</v>
      </c>
      <c r="BN149" s="76" t="s">
        <v>38373</v>
      </c>
    </row>
    <row r="150" spans="27:66" x14ac:dyDescent="0.35">
      <c r="AA150" s="76" t="s">
        <v>25889</v>
      </c>
      <c r="BL150" s="76" t="s">
        <v>25881</v>
      </c>
      <c r="BM150" s="76" t="s">
        <v>29508</v>
      </c>
      <c r="BN150" s="76" t="s">
        <v>25881</v>
      </c>
    </row>
    <row r="151" spans="27:66" x14ac:dyDescent="0.35">
      <c r="AA151" s="76" t="s">
        <v>25890</v>
      </c>
      <c r="BL151" s="76" t="s">
        <v>29509</v>
      </c>
      <c r="BM151" s="76" t="s">
        <v>29510</v>
      </c>
      <c r="BN151" s="76" t="s">
        <v>29509</v>
      </c>
    </row>
    <row r="152" spans="27:66" x14ac:dyDescent="0.35">
      <c r="AA152" s="76" t="s">
        <v>25891</v>
      </c>
      <c r="BL152" s="76" t="s">
        <v>42022</v>
      </c>
      <c r="BM152" s="76" t="s">
        <v>42052</v>
      </c>
      <c r="BN152" s="76" t="s">
        <v>42022</v>
      </c>
    </row>
    <row r="153" spans="27:66" x14ac:dyDescent="0.35">
      <c r="AA153" s="76" t="s">
        <v>25769</v>
      </c>
      <c r="BL153" s="76" t="s">
        <v>25886</v>
      </c>
      <c r="BM153" s="76" t="s">
        <v>29515</v>
      </c>
      <c r="BN153" s="76" t="s">
        <v>25886</v>
      </c>
    </row>
    <row r="154" spans="27:66" x14ac:dyDescent="0.35">
      <c r="AA154" s="76" t="s">
        <v>25892</v>
      </c>
      <c r="BL154" s="76" t="s">
        <v>25888</v>
      </c>
      <c r="BM154" s="76" t="s">
        <v>37708</v>
      </c>
      <c r="BN154" s="76" t="s">
        <v>25888</v>
      </c>
    </row>
    <row r="155" spans="27:66" x14ac:dyDescent="0.35">
      <c r="AA155" s="76" t="s">
        <v>36852</v>
      </c>
      <c r="BL155" s="76" t="s">
        <v>25749</v>
      </c>
      <c r="BM155" s="76" t="s">
        <v>37692</v>
      </c>
      <c r="BN155" s="76" t="s">
        <v>25749</v>
      </c>
    </row>
    <row r="156" spans="27:66" x14ac:dyDescent="0.35">
      <c r="AA156" s="76" t="s">
        <v>36420</v>
      </c>
      <c r="BL156" s="76" t="s">
        <v>42023</v>
      </c>
      <c r="BM156" s="76" t="s">
        <v>42053</v>
      </c>
      <c r="BN156" s="76" t="s">
        <v>42023</v>
      </c>
    </row>
    <row r="157" spans="27:66" x14ac:dyDescent="0.35">
      <c r="AA157" s="76" t="s">
        <v>38374</v>
      </c>
      <c r="BL157" s="76" t="s">
        <v>25889</v>
      </c>
      <c r="BM157" s="76" t="s">
        <v>37709</v>
      </c>
      <c r="BN157" s="76" t="s">
        <v>25889</v>
      </c>
    </row>
    <row r="158" spans="27:66" x14ac:dyDescent="0.35">
      <c r="AA158" s="76" t="s">
        <v>36878</v>
      </c>
      <c r="BL158" s="76" t="s">
        <v>25890</v>
      </c>
      <c r="BM158" s="76" t="s">
        <v>29516</v>
      </c>
      <c r="BN158" s="76" t="s">
        <v>25890</v>
      </c>
    </row>
    <row r="159" spans="27:66" x14ac:dyDescent="0.35">
      <c r="AA159" s="76" t="s">
        <v>38375</v>
      </c>
      <c r="BL159" s="76" t="s">
        <v>25891</v>
      </c>
      <c r="BM159" s="76" t="s">
        <v>29517</v>
      </c>
      <c r="BN159" s="76" t="s">
        <v>25891</v>
      </c>
    </row>
    <row r="160" spans="27:66" x14ac:dyDescent="0.35">
      <c r="AA160" s="76" t="s">
        <v>25893</v>
      </c>
      <c r="BL160" s="76" t="s">
        <v>25887</v>
      </c>
      <c r="BM160" s="76" t="s">
        <v>26143</v>
      </c>
      <c r="BN160" s="76" t="s">
        <v>25887</v>
      </c>
    </row>
    <row r="161" spans="27:66" x14ac:dyDescent="0.35">
      <c r="AA161" s="76" t="s">
        <v>37711</v>
      </c>
      <c r="BL161" s="76" t="s">
        <v>36852</v>
      </c>
      <c r="BM161" s="76" t="s">
        <v>36853</v>
      </c>
      <c r="BN161" s="76" t="s">
        <v>36852</v>
      </c>
    </row>
    <row r="162" spans="27:66" x14ac:dyDescent="0.35">
      <c r="AA162" s="76" t="s">
        <v>37712</v>
      </c>
      <c r="BL162" s="76" t="s">
        <v>38375</v>
      </c>
      <c r="BM162" s="76" t="s">
        <v>38353</v>
      </c>
      <c r="BN162" s="76" t="s">
        <v>38375</v>
      </c>
    </row>
    <row r="163" spans="27:66" x14ac:dyDescent="0.35">
      <c r="AA163" s="76" t="s">
        <v>25894</v>
      </c>
      <c r="BL163" s="76" t="s">
        <v>36420</v>
      </c>
      <c r="BM163" s="76" t="s">
        <v>36421</v>
      </c>
      <c r="BN163" s="76" t="s">
        <v>36420</v>
      </c>
    </row>
    <row r="164" spans="27:66" x14ac:dyDescent="0.35">
      <c r="AA164" s="76" t="s">
        <v>36404</v>
      </c>
      <c r="BL164" s="76" t="s">
        <v>37711</v>
      </c>
      <c r="BM164" s="76" t="s">
        <v>38229</v>
      </c>
      <c r="BN164" s="76" t="s">
        <v>37711</v>
      </c>
    </row>
    <row r="165" spans="27:66" x14ac:dyDescent="0.35">
      <c r="AA165" s="76" t="s">
        <v>38227</v>
      </c>
      <c r="BL165" s="76" t="s">
        <v>37712</v>
      </c>
      <c r="BM165" s="76" t="s">
        <v>38230</v>
      </c>
      <c r="BN165" s="76" t="s">
        <v>37712</v>
      </c>
    </row>
    <row r="166" spans="27:66" x14ac:dyDescent="0.35">
      <c r="BL166" s="76" t="s">
        <v>36878</v>
      </c>
      <c r="BM166" s="76" t="s">
        <v>36876</v>
      </c>
      <c r="BN166" s="76" t="s">
        <v>36878</v>
      </c>
    </row>
    <row r="167" spans="27:66" x14ac:dyDescent="0.35">
      <c r="BL167" s="76" t="s">
        <v>38374</v>
      </c>
      <c r="BM167" s="76" t="s">
        <v>38352</v>
      </c>
      <c r="BN167" s="76" t="s">
        <v>38374</v>
      </c>
    </row>
    <row r="168" spans="27:66" x14ac:dyDescent="0.35">
      <c r="BL168" s="76" t="s">
        <v>38227</v>
      </c>
      <c r="BM168" s="76" t="s">
        <v>38228</v>
      </c>
      <c r="BN168" s="76" t="s">
        <v>38227</v>
      </c>
    </row>
  </sheetData>
  <sortState xmlns:xlrd2="http://schemas.microsoft.com/office/spreadsheetml/2017/richdata2" ref="BL2:BN133">
    <sortCondition ref="BM2:BM133"/>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A0141-EE01-4DB5-8850-272A2CF5BFF5}">
  <sheetPr codeName="Sheet2"/>
  <dimension ref="A1:C56"/>
  <sheetViews>
    <sheetView topLeftCell="A21" workbookViewId="0">
      <selection activeCell="A31" sqref="A31"/>
    </sheetView>
  </sheetViews>
  <sheetFormatPr defaultRowHeight="14.5" x14ac:dyDescent="0.35"/>
  <cols>
    <col min="1" max="1" width="9" bestFit="1" customWidth="1"/>
    <col min="2" max="2" width="50.1796875" bestFit="1" customWidth="1"/>
    <col min="3" max="3" width="38.1796875" bestFit="1" customWidth="1"/>
  </cols>
  <sheetData>
    <row r="1" spans="1:3" x14ac:dyDescent="0.35">
      <c r="A1" s="81" t="s">
        <v>29029</v>
      </c>
      <c r="B1" s="81" t="s">
        <v>28863</v>
      </c>
      <c r="C1" s="81" t="s">
        <v>29030</v>
      </c>
    </row>
    <row r="2" spans="1:3" x14ac:dyDescent="0.35">
      <c r="A2" s="86">
        <v>3150101</v>
      </c>
      <c r="B2" s="82" t="s">
        <v>26436</v>
      </c>
      <c r="C2" s="82">
        <v>1</v>
      </c>
    </row>
    <row r="3" spans="1:3" x14ac:dyDescent="0.35">
      <c r="A3" s="86">
        <v>5110002</v>
      </c>
      <c r="B3" s="82" t="s">
        <v>26335</v>
      </c>
      <c r="C3" s="82">
        <v>4</v>
      </c>
    </row>
    <row r="4" spans="1:3" x14ac:dyDescent="0.35">
      <c r="A4" s="86">
        <v>5130101</v>
      </c>
      <c r="B4" s="82" t="s">
        <v>26260</v>
      </c>
      <c r="C4" s="82">
        <v>4</v>
      </c>
    </row>
    <row r="5" spans="1:3" x14ac:dyDescent="0.35">
      <c r="A5" s="86">
        <v>5130103</v>
      </c>
      <c r="B5" s="82" t="s">
        <v>26878</v>
      </c>
      <c r="C5" s="82">
        <v>4</v>
      </c>
    </row>
    <row r="6" spans="1:3" x14ac:dyDescent="0.35">
      <c r="A6" s="86">
        <v>5130104</v>
      </c>
      <c r="B6" s="82" t="s">
        <v>26325</v>
      </c>
      <c r="C6" s="82">
        <v>4</v>
      </c>
    </row>
    <row r="7" spans="1:3" x14ac:dyDescent="0.35">
      <c r="A7" s="86">
        <v>5130105</v>
      </c>
      <c r="B7" s="82" t="s">
        <v>26248</v>
      </c>
      <c r="C7" s="82">
        <v>4</v>
      </c>
    </row>
    <row r="8" spans="1:3" x14ac:dyDescent="0.35">
      <c r="A8" s="86">
        <v>5130106</v>
      </c>
      <c r="B8" s="82" t="s">
        <v>26340</v>
      </c>
      <c r="C8" s="82">
        <v>5</v>
      </c>
    </row>
    <row r="9" spans="1:3" x14ac:dyDescent="0.35">
      <c r="A9" s="86">
        <v>5130107</v>
      </c>
      <c r="B9" s="82" t="s">
        <v>26290</v>
      </c>
      <c r="C9" s="82">
        <v>3</v>
      </c>
    </row>
    <row r="10" spans="1:3" x14ac:dyDescent="0.35">
      <c r="A10" s="86">
        <v>5130108</v>
      </c>
      <c r="B10" s="82" t="s">
        <v>3589</v>
      </c>
      <c r="C10" s="82">
        <v>2</v>
      </c>
    </row>
    <row r="11" spans="1:3" x14ac:dyDescent="0.35">
      <c r="A11" s="86">
        <v>5130201</v>
      </c>
      <c r="B11" s="82" t="s">
        <v>26295</v>
      </c>
      <c r="C11" s="82">
        <v>4</v>
      </c>
    </row>
    <row r="12" spans="1:3" x14ac:dyDescent="0.35">
      <c r="A12" s="86">
        <v>5130202</v>
      </c>
      <c r="B12" s="82" t="s">
        <v>26254</v>
      </c>
      <c r="C12" s="82">
        <v>5</v>
      </c>
    </row>
    <row r="13" spans="1:3" x14ac:dyDescent="0.35">
      <c r="A13" s="86">
        <v>5130203</v>
      </c>
      <c r="B13" s="82" t="s">
        <v>26226</v>
      </c>
      <c r="C13" s="82">
        <v>2</v>
      </c>
    </row>
    <row r="14" spans="1:3" x14ac:dyDescent="0.35">
      <c r="A14" s="86">
        <v>5130204</v>
      </c>
      <c r="B14" s="82" t="s">
        <v>26205</v>
      </c>
      <c r="C14" s="82">
        <v>1</v>
      </c>
    </row>
    <row r="15" spans="1:3" x14ac:dyDescent="0.35">
      <c r="A15" s="86">
        <v>5130205</v>
      </c>
      <c r="B15" s="82" t="s">
        <v>26208</v>
      </c>
      <c r="C15" s="82">
        <v>5</v>
      </c>
    </row>
    <row r="16" spans="1:3" x14ac:dyDescent="0.35">
      <c r="A16" s="86">
        <v>5130206</v>
      </c>
      <c r="B16" s="82" t="s">
        <v>26250</v>
      </c>
      <c r="C16" s="82">
        <v>4</v>
      </c>
    </row>
    <row r="17" spans="1:3" x14ac:dyDescent="0.35">
      <c r="A17" s="86">
        <v>6010101</v>
      </c>
      <c r="B17" s="82" t="s">
        <v>28000</v>
      </c>
      <c r="C17" s="82">
        <v>3</v>
      </c>
    </row>
    <row r="18" spans="1:3" x14ac:dyDescent="0.35">
      <c r="A18" s="86">
        <v>6010102</v>
      </c>
      <c r="B18" s="82" t="s">
        <v>29031</v>
      </c>
      <c r="C18" s="82" t="s">
        <v>36862</v>
      </c>
    </row>
    <row r="19" spans="1:3" x14ac:dyDescent="0.35">
      <c r="A19" s="86">
        <v>6010103</v>
      </c>
      <c r="B19" s="82" t="s">
        <v>26332</v>
      </c>
      <c r="C19" s="82">
        <v>1</v>
      </c>
    </row>
    <row r="20" spans="1:3" x14ac:dyDescent="0.35">
      <c r="A20" s="86">
        <v>6010104</v>
      </c>
      <c r="B20" s="82" t="s">
        <v>18813</v>
      </c>
      <c r="C20" s="82">
        <v>4</v>
      </c>
    </row>
    <row r="21" spans="1:3" x14ac:dyDescent="0.35">
      <c r="A21" s="86">
        <v>6010105</v>
      </c>
      <c r="B21" s="82" t="s">
        <v>26264</v>
      </c>
      <c r="C21" s="82">
        <v>5</v>
      </c>
    </row>
    <row r="22" spans="1:3" x14ac:dyDescent="0.35">
      <c r="A22" s="86">
        <v>6010106</v>
      </c>
      <c r="B22" s="82" t="s">
        <v>26799</v>
      </c>
      <c r="C22" s="82">
        <v>5</v>
      </c>
    </row>
    <row r="23" spans="1:3" x14ac:dyDescent="0.35">
      <c r="A23" s="86">
        <v>6010107</v>
      </c>
      <c r="B23" s="82" t="s">
        <v>26308</v>
      </c>
      <c r="C23" s="82">
        <v>5</v>
      </c>
    </row>
    <row r="24" spans="1:3" x14ac:dyDescent="0.35">
      <c r="A24" s="86">
        <v>6010108</v>
      </c>
      <c r="B24" s="82" t="s">
        <v>26214</v>
      </c>
      <c r="C24" s="82">
        <v>5</v>
      </c>
    </row>
    <row r="25" spans="1:3" x14ac:dyDescent="0.35">
      <c r="A25" s="86">
        <v>6010201</v>
      </c>
      <c r="B25" s="82" t="s">
        <v>29034</v>
      </c>
      <c r="C25" s="82" t="s">
        <v>36860</v>
      </c>
    </row>
    <row r="26" spans="1:3" x14ac:dyDescent="0.35">
      <c r="A26" s="86">
        <v>6010204</v>
      </c>
      <c r="B26" s="82" t="s">
        <v>26202</v>
      </c>
      <c r="C26" s="82">
        <v>3</v>
      </c>
    </row>
    <row r="27" spans="1:3" x14ac:dyDescent="0.35">
      <c r="A27" s="86">
        <v>6010205</v>
      </c>
      <c r="B27" s="82" t="s">
        <v>26272</v>
      </c>
      <c r="C27" s="82">
        <v>4</v>
      </c>
    </row>
    <row r="28" spans="1:3" x14ac:dyDescent="0.35">
      <c r="A28" s="86">
        <v>6010206</v>
      </c>
      <c r="B28" s="82" t="s">
        <v>26447</v>
      </c>
      <c r="C28" s="82">
        <v>4</v>
      </c>
    </row>
    <row r="29" spans="1:3" x14ac:dyDescent="0.35">
      <c r="A29" s="86">
        <v>6010207</v>
      </c>
      <c r="B29" s="82" t="s">
        <v>26343</v>
      </c>
      <c r="C29" s="82">
        <v>3</v>
      </c>
    </row>
    <row r="30" spans="1:3" x14ac:dyDescent="0.35">
      <c r="A30" s="86">
        <v>6010208</v>
      </c>
      <c r="B30" s="82" t="s">
        <v>26258</v>
      </c>
      <c r="C30" s="82">
        <v>1</v>
      </c>
    </row>
    <row r="31" spans="1:3" x14ac:dyDescent="0.35">
      <c r="A31" s="86">
        <v>6020001</v>
      </c>
      <c r="B31" s="82" t="s">
        <v>29038</v>
      </c>
      <c r="C31" s="82" t="s">
        <v>36861</v>
      </c>
    </row>
    <row r="32" spans="1:3" x14ac:dyDescent="0.35">
      <c r="A32" s="86">
        <v>6020002</v>
      </c>
      <c r="B32" s="82" t="s">
        <v>26211</v>
      </c>
      <c r="C32" s="82">
        <v>2</v>
      </c>
    </row>
    <row r="33" spans="1:3" x14ac:dyDescent="0.35">
      <c r="A33" s="86">
        <v>6020003</v>
      </c>
      <c r="B33" s="82" t="s">
        <v>26269</v>
      </c>
      <c r="C33" s="82">
        <v>1</v>
      </c>
    </row>
    <row r="34" spans="1:3" x14ac:dyDescent="0.35">
      <c r="A34" s="86">
        <v>6020004</v>
      </c>
      <c r="B34" s="82" t="s">
        <v>59</v>
      </c>
      <c r="C34" s="82">
        <v>5</v>
      </c>
    </row>
    <row r="35" spans="1:3" x14ac:dyDescent="0.35">
      <c r="A35" s="86">
        <v>6030001</v>
      </c>
      <c r="B35" s="82" t="s">
        <v>26288</v>
      </c>
      <c r="C35" s="82">
        <v>5</v>
      </c>
    </row>
    <row r="36" spans="1:3" x14ac:dyDescent="0.35">
      <c r="A36" s="86">
        <v>6030002</v>
      </c>
      <c r="B36" s="82" t="s">
        <v>26419</v>
      </c>
      <c r="C36" s="82">
        <v>1</v>
      </c>
    </row>
    <row r="37" spans="1:3" x14ac:dyDescent="0.35">
      <c r="A37" s="86">
        <v>6030003</v>
      </c>
      <c r="B37" s="82" t="s">
        <v>26336</v>
      </c>
      <c r="C37" s="82">
        <v>2</v>
      </c>
    </row>
    <row r="38" spans="1:3" x14ac:dyDescent="0.35">
      <c r="A38" s="86">
        <v>6030004</v>
      </c>
      <c r="B38" s="82" t="s">
        <v>26213</v>
      </c>
      <c r="C38" s="82">
        <v>2</v>
      </c>
    </row>
    <row r="39" spans="1:3" x14ac:dyDescent="0.35">
      <c r="A39" s="86">
        <v>6030005</v>
      </c>
      <c r="B39" s="82" t="s">
        <v>26196</v>
      </c>
      <c r="C39" s="82">
        <v>1</v>
      </c>
    </row>
    <row r="40" spans="1:3" x14ac:dyDescent="0.35">
      <c r="A40" s="86">
        <v>6040001</v>
      </c>
      <c r="B40" s="82" t="s">
        <v>26242</v>
      </c>
      <c r="C40" s="82">
        <v>3</v>
      </c>
    </row>
    <row r="41" spans="1:3" x14ac:dyDescent="0.35">
      <c r="A41" s="86">
        <v>6040002</v>
      </c>
      <c r="B41" s="82" t="s">
        <v>26217</v>
      </c>
      <c r="C41" s="82">
        <v>4</v>
      </c>
    </row>
    <row r="42" spans="1:3" x14ac:dyDescent="0.35">
      <c r="A42" s="86">
        <v>6040003</v>
      </c>
      <c r="B42" s="82" t="s">
        <v>26210</v>
      </c>
      <c r="C42" s="82">
        <v>3</v>
      </c>
    </row>
    <row r="43" spans="1:3" x14ac:dyDescent="0.35">
      <c r="A43" s="86">
        <v>6040004</v>
      </c>
      <c r="B43" s="82" t="s">
        <v>26220</v>
      </c>
      <c r="C43" s="82">
        <v>3</v>
      </c>
    </row>
    <row r="44" spans="1:3" x14ac:dyDescent="0.35">
      <c r="A44" s="86">
        <v>6040005</v>
      </c>
      <c r="B44" s="82" t="s">
        <v>26221</v>
      </c>
      <c r="C44" s="82">
        <v>3</v>
      </c>
    </row>
    <row r="45" spans="1:3" x14ac:dyDescent="0.35">
      <c r="A45" s="86">
        <v>6040006</v>
      </c>
      <c r="B45" s="82" t="s">
        <v>26957</v>
      </c>
      <c r="C45" s="82">
        <v>3</v>
      </c>
    </row>
    <row r="46" spans="1:3" x14ac:dyDescent="0.35">
      <c r="A46" s="86">
        <v>8010100</v>
      </c>
      <c r="B46" s="82" t="s">
        <v>26273</v>
      </c>
      <c r="C46" s="82">
        <v>5</v>
      </c>
    </row>
    <row r="47" spans="1:3" x14ac:dyDescent="0.35">
      <c r="A47" s="86">
        <v>8010202</v>
      </c>
      <c r="B47" s="82" t="s">
        <v>619</v>
      </c>
      <c r="C47" s="82">
        <v>5</v>
      </c>
    </row>
    <row r="48" spans="1:3" x14ac:dyDescent="0.35">
      <c r="A48" s="86">
        <v>8010203</v>
      </c>
      <c r="B48" s="82" t="s">
        <v>26243</v>
      </c>
      <c r="C48" s="82">
        <v>5</v>
      </c>
    </row>
    <row r="49" spans="1:3" x14ac:dyDescent="0.35">
      <c r="A49" s="86">
        <v>8010204</v>
      </c>
      <c r="B49" s="82" t="s">
        <v>26286</v>
      </c>
      <c r="C49" s="82">
        <v>2</v>
      </c>
    </row>
    <row r="50" spans="1:3" x14ac:dyDescent="0.35">
      <c r="A50" s="86">
        <v>8010205</v>
      </c>
      <c r="B50" s="82" t="s">
        <v>26209</v>
      </c>
      <c r="C50" s="82">
        <v>1</v>
      </c>
    </row>
    <row r="51" spans="1:3" x14ac:dyDescent="0.35">
      <c r="A51" s="86">
        <v>8010206</v>
      </c>
      <c r="B51" s="82" t="s">
        <v>27169</v>
      </c>
      <c r="C51" s="82">
        <v>2</v>
      </c>
    </row>
    <row r="52" spans="1:3" x14ac:dyDescent="0.35">
      <c r="A52" s="86">
        <v>8010207</v>
      </c>
      <c r="B52" s="82" t="s">
        <v>26200</v>
      </c>
      <c r="C52" s="82">
        <v>4</v>
      </c>
    </row>
    <row r="53" spans="1:3" x14ac:dyDescent="0.35">
      <c r="A53" s="86">
        <v>8010208</v>
      </c>
      <c r="B53" s="82" t="s">
        <v>26319</v>
      </c>
      <c r="C53" s="82">
        <v>4</v>
      </c>
    </row>
    <row r="54" spans="1:3" x14ac:dyDescent="0.35">
      <c r="A54" s="86">
        <v>8010209</v>
      </c>
      <c r="B54" s="82" t="s">
        <v>26281</v>
      </c>
      <c r="C54" s="82">
        <v>2</v>
      </c>
    </row>
    <row r="55" spans="1:3" x14ac:dyDescent="0.35">
      <c r="A55" s="86">
        <v>8010210</v>
      </c>
      <c r="B55" s="82" t="s">
        <v>26218</v>
      </c>
      <c r="C55" s="82">
        <v>3</v>
      </c>
    </row>
    <row r="56" spans="1:3" x14ac:dyDescent="0.35">
      <c r="A56" s="86">
        <v>8010211</v>
      </c>
      <c r="B56" s="82" t="s">
        <v>26435</v>
      </c>
      <c r="C56" s="82">
        <v>1</v>
      </c>
    </row>
  </sheetData>
  <conditionalFormatting sqref="A1:A1048576">
    <cfRule type="duplicateValues" dxfId="48"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F1C7CF06BD74D48852720D7DF46AA32" ma:contentTypeVersion="4" ma:contentTypeDescription="Create a new document." ma:contentTypeScope="" ma:versionID="c1ff4ba737cbfcbfde51f51e041ebe5f">
  <xsd:schema xmlns:xsd="http://www.w3.org/2001/XMLSchema" xmlns:xs="http://www.w3.org/2001/XMLSchema" xmlns:p="http://schemas.microsoft.com/office/2006/metadata/properties" xmlns:ns2="fb4fdf83-e549-41c3-a06c-417b88dca963" xmlns:ns3="1a1a6db3-a0d0-4593-a1a8-15a9aa67092f" targetNamespace="http://schemas.microsoft.com/office/2006/metadata/properties" ma:root="true" ma:fieldsID="d170410b6e63ae376cc6f1dc7e45beba" ns2:_="" ns3:_="">
    <xsd:import namespace="fb4fdf83-e549-41c3-a06c-417b88dca963"/>
    <xsd:import namespace="1a1a6db3-a0d0-4593-a1a8-15a9aa67092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4fdf83-e549-41c3-a06c-417b88dca963"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1a6db3-a0d0-4593-a1a8-15a9aa67092f"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392F3C-E1A3-484A-80B7-A6E6AB2ECDAF}">
  <ds:schemaRefs>
    <ds:schemaRef ds:uri="1a1a6db3-a0d0-4593-a1a8-15a9aa67092f"/>
    <ds:schemaRef ds:uri="fb4fdf83-e549-41c3-a06c-417b88dca96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F5BD56E0-3EEE-4833-BDDE-2623C202F150}">
  <ds:schemaRefs>
    <ds:schemaRef ds:uri="http://schemas.microsoft.com/sharepoint/v3/contenttype/forms"/>
  </ds:schemaRefs>
</ds:datastoreItem>
</file>

<file path=customXml/itemProps3.xml><?xml version="1.0" encoding="utf-8"?>
<ds:datastoreItem xmlns:ds="http://schemas.openxmlformats.org/officeDocument/2006/customXml" ds:itemID="{22D39FAC-6E53-4700-876A-1CC197EC26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4fdf83-e549-41c3-a06c-417b88dca963"/>
    <ds:schemaRef ds:uri="1a1a6db3-a0d0-4593-a1a8-15a9aa6709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345bebf-0d71-4337-9281-24b941616c36}" enabled="0" method="" siteId="{f345bebf-0d71-4337-9281-24b941616c3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50</vt:i4>
      </vt:variant>
    </vt:vector>
  </HeadingPairs>
  <TitlesOfParts>
    <vt:vector size="63" baseType="lpstr">
      <vt:lpstr>Instructions</vt:lpstr>
      <vt:lpstr>BioEvent</vt:lpstr>
      <vt:lpstr>SS</vt:lpstr>
      <vt:lpstr>HG_Hab</vt:lpstr>
      <vt:lpstr>LG_Hab</vt:lpstr>
      <vt:lpstr>EDD</vt:lpstr>
      <vt:lpstr>Station</vt:lpstr>
      <vt:lpstr>Validation</vt:lpstr>
      <vt:lpstr>huc</vt:lpstr>
      <vt:lpstr>HG_HabQC1</vt:lpstr>
      <vt:lpstr>HG_HabQC2</vt:lpstr>
      <vt:lpstr>LG_HabQC1</vt:lpstr>
      <vt:lpstr>LG_HabQC2</vt:lpstr>
      <vt:lpstr>ActivityType</vt:lpstr>
      <vt:lpstr>Agency</vt:lpstr>
      <vt:lpstr>algae</vt:lpstr>
      <vt:lpstr>AlgaeType</vt:lpstr>
      <vt:lpstr>AvgWidth</vt:lpstr>
      <vt:lpstr>BioQAQC</vt:lpstr>
      <vt:lpstr>chemBact</vt:lpstr>
      <vt:lpstr>County</vt:lpstr>
      <vt:lpstr>Disturb</vt:lpstr>
      <vt:lpstr>DominateSubstrate</vt:lpstr>
      <vt:lpstr>DomSub</vt:lpstr>
      <vt:lpstr>DWRStations</vt:lpstr>
      <vt:lpstr>Ecoregion</vt:lpstr>
      <vt:lpstr>EFO</vt:lpstr>
      <vt:lpstr>FlowCon</vt:lpstr>
      <vt:lpstr>Gradient</vt:lpstr>
      <vt:lpstr>HabTen</vt:lpstr>
      <vt:lpstr>HabTwenty</vt:lpstr>
      <vt:lpstr>HUC</vt:lpstr>
      <vt:lpstr>HUCName</vt:lpstr>
      <vt:lpstr>IndexPeriod</vt:lpstr>
      <vt:lpstr>Landuse</vt:lpstr>
      <vt:lpstr>ManMod</vt:lpstr>
      <vt:lpstr>MaxDepth</vt:lpstr>
      <vt:lpstr>NullYes</vt:lpstr>
      <vt:lpstr>Org</vt:lpstr>
      <vt:lpstr>Organization</vt:lpstr>
      <vt:lpstr>OrgLong</vt:lpstr>
      <vt:lpstr>Precipitation</vt:lpstr>
      <vt:lpstr>LG_Hab!Print_Area</vt:lpstr>
      <vt:lpstr>ProjectName</vt:lpstr>
      <vt:lpstr>Projects</vt:lpstr>
      <vt:lpstr>RiverRes</vt:lpstr>
      <vt:lpstr>RivRes</vt:lpstr>
      <vt:lpstr>Samples</vt:lpstr>
      <vt:lpstr>SampleSequence</vt:lpstr>
      <vt:lpstr>SampleStat</vt:lpstr>
      <vt:lpstr>SampleStatus</vt:lpstr>
      <vt:lpstr>Sed</vt:lpstr>
      <vt:lpstr>SedType</vt:lpstr>
      <vt:lpstr>Sheen</vt:lpstr>
      <vt:lpstr>Slope</vt:lpstr>
      <vt:lpstr>SOPYr</vt:lpstr>
      <vt:lpstr>TN</vt:lpstr>
      <vt:lpstr>Turb</vt:lpstr>
      <vt:lpstr>WSGrp</vt:lpstr>
      <vt:lpstr>X</vt:lpstr>
      <vt:lpstr>YesNo</vt:lpstr>
      <vt:lpstr>YesNull</vt:lpstr>
      <vt:lpstr>YN</vt:lpstr>
    </vt:vector>
  </TitlesOfParts>
  <Company>TDEC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BG34201</dc:creator>
  <cp:lastModifiedBy>Kim Laster</cp:lastModifiedBy>
  <cp:lastPrinted>2022-01-06T19:56:50Z</cp:lastPrinted>
  <dcterms:created xsi:type="dcterms:W3CDTF">2016-11-09T21:49:28Z</dcterms:created>
  <dcterms:modified xsi:type="dcterms:W3CDTF">2026-03-20T12:58:33Z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0x010100EF1C7CF06BD74D48852720D7DF46AA32</vt:lpwstr>
  </property>
</Properties>
</file>